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data_collection/aamas/"/>
    </mc:Choice>
  </mc:AlternateContent>
  <xr:revisionPtr revIDLastSave="0" documentId="13_ncr:1_{F10B163E-F14B-B54A-BB04-08039968BD9C}" xr6:coauthVersionLast="45" xr6:coauthVersionMax="45" xr10:uidLastSave="{00000000-0000-0000-0000-000000000000}"/>
  <bookViews>
    <workbookView xWindow="0" yWindow="8260" windowWidth="33600" windowHeight="19260" xr2:uid="{00000000-000D-0000-FFFF-FFFF00000000}"/>
  </bookViews>
  <sheets>
    <sheet name="data" sheetId="1" r:id="rId1"/>
    <sheet name="Native vs non natives" sheetId="6" r:id="rId2"/>
    <sheet name="Native vs non native 2" sheetId="7" r:id="rId3"/>
    <sheet name="Native and non n intention to c" sheetId="15" r:id="rId4"/>
    <sheet name="Natives and non n Task perf" sheetId="11" r:id="rId5"/>
    <sheet name="Natives and non n rapport " sheetId="8" r:id="rId6"/>
    <sheet name="Sheet3" sheetId="4" r:id="rId7"/>
    <sheet name="Sheet4" sheetId="5" r:id="rId8"/>
    <sheet name="Sheet2" sheetId="3" r:id="rId9"/>
    <sheet name="Sheet1" sheetId="2" r:id="rId10"/>
  </sheets>
  <definedNames>
    <definedName name="_xlnm._FilterDatabase" localSheetId="0" hidden="1">data!$N$3:$N$179</definedName>
    <definedName name="_xlnm._FilterDatabase" localSheetId="6" hidden="1">Sheet3!$A$1:$A$177</definedName>
    <definedName name="_xlchart.v5.0" hidden="1">Sheet4!$A$2</definedName>
    <definedName name="_xlchart.v5.1" hidden="1">Sheet4!$A$3:$A$31</definedName>
    <definedName name="_xlchart.v5.2" hidden="1">Sheet4!$B$3:$B$31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212" i="1" l="1"/>
  <c r="AV229" i="1"/>
  <c r="AV230" i="1"/>
  <c r="AV231" i="1"/>
  <c r="AV221" i="1"/>
  <c r="AV222" i="1"/>
  <c r="AV223" i="1"/>
  <c r="AV224"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3" i="1"/>
  <c r="X3" i="1" l="1"/>
  <c r="Y3" i="1"/>
  <c r="X4" i="1"/>
  <c r="Y4"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X80" i="1"/>
  <c r="Y80" i="1"/>
  <c r="X81" i="1"/>
  <c r="Y81" i="1"/>
  <c r="X82" i="1"/>
  <c r="Y82" i="1"/>
  <c r="X83" i="1"/>
  <c r="Y83" i="1"/>
  <c r="X84" i="1"/>
  <c r="Y84" i="1"/>
  <c r="X85" i="1"/>
  <c r="Y85" i="1"/>
  <c r="X86" i="1"/>
  <c r="Y86" i="1"/>
  <c r="X87" i="1"/>
  <c r="Y87" i="1"/>
  <c r="X88" i="1"/>
  <c r="Y88" i="1"/>
  <c r="X89" i="1"/>
  <c r="Y89" i="1"/>
  <c r="X90" i="1"/>
  <c r="Y90" i="1"/>
  <c r="X91" i="1"/>
  <c r="Y91" i="1"/>
  <c r="X92" i="1"/>
  <c r="Y92" i="1"/>
  <c r="X93" i="1"/>
  <c r="Y93" i="1"/>
  <c r="X94" i="1"/>
  <c r="Y94" i="1"/>
  <c r="X95" i="1"/>
  <c r="Y95" i="1"/>
  <c r="X96" i="1"/>
  <c r="Y96" i="1"/>
  <c r="X97" i="1"/>
  <c r="Y97" i="1"/>
  <c r="X98" i="1"/>
  <c r="Y98" i="1"/>
  <c r="X99" i="1"/>
  <c r="Y99" i="1"/>
  <c r="X100" i="1"/>
  <c r="Y100" i="1"/>
  <c r="X101" i="1"/>
  <c r="Y101" i="1"/>
  <c r="X102" i="1"/>
  <c r="Y102" i="1"/>
  <c r="X103" i="1"/>
  <c r="Y103" i="1"/>
  <c r="X104" i="1"/>
  <c r="Y104" i="1"/>
  <c r="X105" i="1"/>
  <c r="Y105" i="1"/>
  <c r="X106" i="1"/>
  <c r="Y106" i="1"/>
  <c r="X107" i="1"/>
  <c r="Y107" i="1"/>
  <c r="X108" i="1"/>
  <c r="Y108" i="1"/>
  <c r="X109" i="1"/>
  <c r="Y109" i="1"/>
  <c r="X110" i="1"/>
  <c r="Y110" i="1"/>
  <c r="X111" i="1"/>
  <c r="Y111" i="1"/>
  <c r="X112" i="1"/>
  <c r="Y112" i="1"/>
  <c r="X113" i="1"/>
  <c r="Y113" i="1"/>
  <c r="X114" i="1"/>
  <c r="Y114" i="1"/>
  <c r="X115" i="1"/>
  <c r="Y115" i="1"/>
  <c r="X116" i="1"/>
  <c r="Y116" i="1"/>
  <c r="X117" i="1"/>
  <c r="Y117" i="1"/>
  <c r="X118" i="1"/>
  <c r="Y118" i="1"/>
  <c r="X119" i="1"/>
  <c r="Y119" i="1"/>
  <c r="X120" i="1"/>
  <c r="Y120" i="1"/>
  <c r="X121" i="1"/>
  <c r="Y121" i="1"/>
  <c r="X122" i="1"/>
  <c r="Y122" i="1"/>
  <c r="X123" i="1"/>
  <c r="Y123" i="1"/>
  <c r="X124" i="1"/>
  <c r="Y124" i="1"/>
  <c r="X125" i="1"/>
  <c r="Y125" i="1"/>
  <c r="X126" i="1"/>
  <c r="Y126" i="1"/>
  <c r="X127" i="1"/>
  <c r="Y127" i="1"/>
  <c r="X128" i="1"/>
  <c r="Y128" i="1"/>
  <c r="X129" i="1"/>
  <c r="Y129" i="1"/>
  <c r="X130" i="1"/>
  <c r="Y130" i="1"/>
  <c r="X131" i="1"/>
  <c r="Y131" i="1"/>
  <c r="X132" i="1"/>
  <c r="Y132" i="1"/>
  <c r="X133" i="1"/>
  <c r="Y133" i="1"/>
  <c r="X134" i="1"/>
  <c r="Y134" i="1"/>
  <c r="X135" i="1"/>
  <c r="Y135" i="1"/>
  <c r="X136" i="1"/>
  <c r="Y136" i="1"/>
  <c r="X137" i="1"/>
  <c r="Y137" i="1"/>
  <c r="X138" i="1"/>
  <c r="Y138" i="1"/>
  <c r="X139" i="1"/>
  <c r="Y139" i="1"/>
  <c r="X140" i="1"/>
  <c r="Y140" i="1"/>
  <c r="X141" i="1"/>
  <c r="Y141" i="1"/>
  <c r="X142" i="1"/>
  <c r="Y142" i="1"/>
  <c r="X143" i="1"/>
  <c r="Y143" i="1"/>
  <c r="X144" i="1"/>
  <c r="Y144" i="1"/>
  <c r="X145" i="1"/>
  <c r="Y145" i="1"/>
  <c r="X146" i="1"/>
  <c r="Y146" i="1"/>
  <c r="X147" i="1"/>
  <c r="Y147" i="1"/>
  <c r="X148" i="1"/>
  <c r="Y148" i="1"/>
  <c r="X149" i="1"/>
  <c r="Y149" i="1"/>
  <c r="X150" i="1"/>
  <c r="Y150" i="1"/>
  <c r="X151" i="1"/>
  <c r="Y151" i="1"/>
  <c r="X152" i="1"/>
  <c r="Y152" i="1"/>
  <c r="X153" i="1"/>
  <c r="Y153" i="1"/>
  <c r="X154" i="1"/>
  <c r="Y154" i="1"/>
  <c r="X155" i="1"/>
  <c r="Y155" i="1"/>
  <c r="X156" i="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X173" i="1"/>
  <c r="Y173" i="1"/>
  <c r="X174" i="1"/>
  <c r="Y174" i="1"/>
  <c r="X175" i="1"/>
  <c r="Y175" i="1"/>
  <c r="X176" i="1"/>
  <c r="Y176" i="1"/>
  <c r="X177" i="1"/>
  <c r="Y177" i="1"/>
  <c r="X178" i="1"/>
  <c r="Y178" i="1"/>
  <c r="X179" i="1"/>
  <c r="Y179" i="1"/>
  <c r="X180" i="1"/>
  <c r="Y180" i="1"/>
  <c r="X181" i="1"/>
  <c r="Y181" i="1"/>
  <c r="X182" i="1"/>
  <c r="Y182" i="1"/>
  <c r="X183" i="1"/>
  <c r="Y183" i="1"/>
  <c r="X184" i="1"/>
  <c r="Y184" i="1"/>
  <c r="X185" i="1"/>
  <c r="Y185" i="1"/>
  <c r="X186" i="1"/>
  <c r="Y186" i="1"/>
  <c r="X187" i="1"/>
  <c r="Y187" i="1"/>
  <c r="X188" i="1"/>
  <c r="Y188" i="1"/>
  <c r="X189" i="1"/>
  <c r="Y189" i="1"/>
  <c r="X190" i="1"/>
  <c r="Y190" i="1"/>
  <c r="X191" i="1"/>
  <c r="Y191" i="1"/>
  <c r="X192" i="1"/>
  <c r="Y192" i="1"/>
  <c r="X193" i="1"/>
  <c r="Y193" i="1"/>
  <c r="X194" i="1"/>
  <c r="Y194" i="1"/>
  <c r="X195" i="1"/>
  <c r="Y195" i="1"/>
  <c r="X196" i="1"/>
  <c r="Y196" i="1"/>
  <c r="X197" i="1"/>
  <c r="Y197" i="1"/>
  <c r="X198" i="1"/>
  <c r="Y198" i="1"/>
  <c r="X199" i="1"/>
  <c r="Y199" i="1"/>
  <c r="X200" i="1"/>
  <c r="Y200" i="1"/>
  <c r="X201" i="1"/>
  <c r="Y201" i="1"/>
  <c r="X202" i="1"/>
  <c r="Y202" i="1"/>
  <c r="X203" i="1"/>
  <c r="Y203" i="1"/>
  <c r="X204" i="1"/>
  <c r="Y204" i="1"/>
  <c r="X205" i="1"/>
  <c r="Y205" i="1"/>
  <c r="X206" i="1"/>
  <c r="Y206" i="1"/>
  <c r="X207" i="1"/>
  <c r="Y207" i="1"/>
  <c r="X208" i="1"/>
  <c r="Y208" i="1"/>
  <c r="X209" i="1"/>
  <c r="Y209" i="1"/>
  <c r="X210" i="1"/>
  <c r="Y210" i="1"/>
  <c r="Z221" i="1"/>
  <c r="Z222" i="1"/>
  <c r="Z223" i="1"/>
  <c r="Z224" i="1"/>
  <c r="Z229" i="1"/>
  <c r="Z230" i="1"/>
  <c r="Z231" i="1"/>
  <c r="R213" i="1"/>
  <c r="S213" i="1"/>
  <c r="T213" i="1"/>
  <c r="U213" i="1"/>
  <c r="V213" i="1"/>
  <c r="W213" i="1"/>
  <c r="Q213" i="1"/>
  <c r="R212" i="1"/>
  <c r="S212" i="1"/>
  <c r="T212" i="1"/>
  <c r="U212" i="1"/>
  <c r="V212" i="1"/>
  <c r="W212" i="1"/>
  <c r="Q212" i="1"/>
  <c r="W231" i="6" l="1"/>
  <c r="D59" i="15"/>
  <c r="C59" i="15"/>
  <c r="B59" i="15"/>
  <c r="D28" i="15"/>
  <c r="C28" i="15"/>
  <c r="B28" i="15"/>
  <c r="D62" i="11"/>
  <c r="C62" i="11"/>
  <c r="B62" i="11"/>
  <c r="D30" i="11"/>
  <c r="C30" i="11"/>
  <c r="B30" i="11"/>
  <c r="D62" i="8"/>
  <c r="C62" i="8"/>
  <c r="B62" i="8"/>
  <c r="D30" i="8"/>
  <c r="C30" i="8"/>
  <c r="B30" i="8"/>
  <c r="W232" i="7"/>
  <c r="X232" i="7"/>
  <c r="Y232" i="7"/>
  <c r="Z232" i="7"/>
  <c r="AA232" i="7"/>
  <c r="AB232" i="7"/>
  <c r="AC232" i="7"/>
  <c r="AD232" i="7"/>
  <c r="AF232" i="7"/>
  <c r="AG232" i="7"/>
  <c r="AH232" i="7"/>
  <c r="AI232" i="7"/>
  <c r="AJ232" i="7"/>
  <c r="AK232" i="7"/>
  <c r="AL232" i="7"/>
  <c r="AM232" i="7"/>
  <c r="AO232" i="7"/>
  <c r="AP232" i="7"/>
  <c r="AQ232" i="7"/>
  <c r="AR232" i="7"/>
  <c r="AS232" i="7"/>
  <c r="AT232" i="7"/>
  <c r="AV232" i="7"/>
  <c r="W233" i="7"/>
  <c r="X233" i="7"/>
  <c r="Y233" i="7"/>
  <c r="Z233" i="7"/>
  <c r="AA233" i="7"/>
  <c r="AB233" i="7"/>
  <c r="AC233" i="7"/>
  <c r="AD233" i="7"/>
  <c r="AF233" i="7"/>
  <c r="AG233" i="7"/>
  <c r="AH233" i="7"/>
  <c r="AI233" i="7"/>
  <c r="AJ233" i="7"/>
  <c r="AK233" i="7"/>
  <c r="AL233" i="7"/>
  <c r="AM233" i="7"/>
  <c r="AO233" i="7"/>
  <c r="AP233" i="7"/>
  <c r="AQ233" i="7"/>
  <c r="AR233" i="7"/>
  <c r="AS233" i="7"/>
  <c r="AT233" i="7"/>
  <c r="AV233" i="7"/>
  <c r="W234" i="7"/>
  <c r="X234" i="7"/>
  <c r="Y234" i="7"/>
  <c r="Z234" i="7"/>
  <c r="AA234" i="7"/>
  <c r="AB234" i="7"/>
  <c r="AC234" i="7"/>
  <c r="AD234" i="7"/>
  <c r="AF234" i="7"/>
  <c r="AG234" i="7"/>
  <c r="AH234" i="7"/>
  <c r="AI234" i="7"/>
  <c r="AJ234" i="7"/>
  <c r="AK234" i="7"/>
  <c r="AL234" i="7"/>
  <c r="AM234" i="7"/>
  <c r="AO234" i="7"/>
  <c r="AP234" i="7"/>
  <c r="AQ234" i="7"/>
  <c r="AR234" i="7"/>
  <c r="AS234" i="7"/>
  <c r="AT234" i="7"/>
  <c r="AV234" i="7"/>
  <c r="W235" i="7"/>
  <c r="X235" i="7"/>
  <c r="Y235" i="7"/>
  <c r="Z235" i="7"/>
  <c r="AA235" i="7"/>
  <c r="AB235" i="7"/>
  <c r="AC235" i="7"/>
  <c r="AD235" i="7"/>
  <c r="AF235" i="7"/>
  <c r="AG235" i="7"/>
  <c r="AH235" i="7"/>
  <c r="AI235" i="7"/>
  <c r="AJ235" i="7"/>
  <c r="AK235" i="7"/>
  <c r="AL235" i="7"/>
  <c r="AM235" i="7"/>
  <c r="AO235" i="7"/>
  <c r="AP235" i="7"/>
  <c r="AQ235" i="7"/>
  <c r="AR235" i="7"/>
  <c r="AS235" i="7"/>
  <c r="AT235" i="7"/>
  <c r="AV235" i="7"/>
  <c r="V235" i="7"/>
  <c r="W227" i="7"/>
  <c r="X227" i="7"/>
  <c r="Y227" i="7"/>
  <c r="Z227" i="7"/>
  <c r="AA227" i="7"/>
  <c r="AB227" i="7"/>
  <c r="AC227" i="7"/>
  <c r="AD227" i="7"/>
  <c r="AF227" i="7"/>
  <c r="AG227" i="7"/>
  <c r="AH227" i="7"/>
  <c r="AI227" i="7"/>
  <c r="AJ227" i="7"/>
  <c r="AK227" i="7"/>
  <c r="AL227" i="7"/>
  <c r="AM227" i="7"/>
  <c r="AO227" i="7"/>
  <c r="AP227" i="7"/>
  <c r="AQ227" i="7"/>
  <c r="AR227" i="7"/>
  <c r="AS227" i="7"/>
  <c r="AT227" i="7"/>
  <c r="AV227" i="7"/>
  <c r="W228" i="7"/>
  <c r="X228" i="7"/>
  <c r="Y228" i="7"/>
  <c r="Z228" i="7"/>
  <c r="AA228" i="7"/>
  <c r="AB228" i="7"/>
  <c r="AC228" i="7"/>
  <c r="AD228" i="7"/>
  <c r="AF228" i="7"/>
  <c r="AG228" i="7"/>
  <c r="AH228" i="7"/>
  <c r="AI228" i="7"/>
  <c r="AJ228" i="7"/>
  <c r="AK228" i="7"/>
  <c r="AL228" i="7"/>
  <c r="AM228" i="7"/>
  <c r="AO228" i="7"/>
  <c r="AP228" i="7"/>
  <c r="AQ228" i="7"/>
  <c r="AR228" i="7"/>
  <c r="AS228" i="7"/>
  <c r="AT228" i="7"/>
  <c r="AV228" i="7"/>
  <c r="W229" i="7"/>
  <c r="X229" i="7"/>
  <c r="Y229" i="7"/>
  <c r="Z229" i="7"/>
  <c r="AA229" i="7"/>
  <c r="AB229" i="7"/>
  <c r="AC229" i="7"/>
  <c r="AD229" i="7"/>
  <c r="AF229" i="7"/>
  <c r="AG229" i="7"/>
  <c r="AH229" i="7"/>
  <c r="AI229" i="7"/>
  <c r="AJ229" i="7"/>
  <c r="AK229" i="7"/>
  <c r="AL229" i="7"/>
  <c r="AM229" i="7"/>
  <c r="AO229" i="7"/>
  <c r="AP229" i="7"/>
  <c r="AQ229" i="7"/>
  <c r="AR229" i="7"/>
  <c r="AS229" i="7"/>
  <c r="AT229" i="7"/>
  <c r="AV229" i="7"/>
  <c r="W230" i="7"/>
  <c r="X230" i="7"/>
  <c r="Y230" i="7"/>
  <c r="Z230" i="7"/>
  <c r="AA230" i="7"/>
  <c r="AB230" i="7"/>
  <c r="AC230" i="7"/>
  <c r="AD230" i="7"/>
  <c r="AF230" i="7"/>
  <c r="AG230" i="7"/>
  <c r="AH230" i="7"/>
  <c r="AI230" i="7"/>
  <c r="AJ230" i="7"/>
  <c r="AK230" i="7"/>
  <c r="AL230" i="7"/>
  <c r="AM230" i="7"/>
  <c r="AO230" i="7"/>
  <c r="AP230" i="7"/>
  <c r="AQ230" i="7"/>
  <c r="AR230" i="7"/>
  <c r="AS230" i="7"/>
  <c r="AT230" i="7"/>
  <c r="AV230" i="7"/>
  <c r="V230" i="7"/>
  <c r="V229" i="7"/>
  <c r="V234" i="7"/>
  <c r="V233" i="7"/>
  <c r="V232" i="7"/>
  <c r="V228" i="7"/>
  <c r="V227" i="7"/>
  <c r="AT225" i="7"/>
  <c r="AO222" i="7"/>
  <c r="AP222" i="7"/>
  <c r="AQ222" i="7"/>
  <c r="AR222" i="7"/>
  <c r="AS222" i="7"/>
  <c r="AT222" i="7"/>
  <c r="AV222" i="7"/>
  <c r="AO223" i="7"/>
  <c r="AP223" i="7"/>
  <c r="AQ223" i="7"/>
  <c r="AR223" i="7"/>
  <c r="AS223" i="7"/>
  <c r="AT223" i="7"/>
  <c r="AV223" i="7"/>
  <c r="AU3" i="7"/>
  <c r="AU227" i="7" s="1"/>
  <c r="AU4" i="7"/>
  <c r="AU5" i="7"/>
  <c r="AU6" i="7"/>
  <c r="AU7" i="7"/>
  <c r="AU8" i="7"/>
  <c r="AU9" i="7"/>
  <c r="AU10" i="7"/>
  <c r="AU11" i="7"/>
  <c r="AU12" i="7"/>
  <c r="AU13" i="7"/>
  <c r="AU14" i="7"/>
  <c r="AU15" i="7"/>
  <c r="AU16" i="7"/>
  <c r="AU17" i="7"/>
  <c r="AU18" i="7"/>
  <c r="AU19" i="7"/>
  <c r="AU20" i="7"/>
  <c r="AU21" i="7"/>
  <c r="AU22" i="7"/>
  <c r="AU23" i="7"/>
  <c r="AU24" i="7"/>
  <c r="AU25" i="7"/>
  <c r="AU26" i="7"/>
  <c r="AU228" i="7" s="1"/>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229" i="7" s="1"/>
  <c r="AU53" i="7"/>
  <c r="AU54" i="7"/>
  <c r="AU55" i="7"/>
  <c r="AU56" i="7"/>
  <c r="AU57" i="7"/>
  <c r="AU58" i="7"/>
  <c r="AU59" i="7"/>
  <c r="AU60" i="7"/>
  <c r="AU61" i="7"/>
  <c r="AU62" i="7"/>
  <c r="AU63" i="7"/>
  <c r="AU64" i="7"/>
  <c r="AU65" i="7"/>
  <c r="AU66" i="7"/>
  <c r="AU67" i="7"/>
  <c r="AU68" i="7"/>
  <c r="AU69" i="7"/>
  <c r="AU70" i="7"/>
  <c r="AU71" i="7"/>
  <c r="AU72" i="7"/>
  <c r="AU230" i="7" s="1"/>
  <c r="AU73" i="7"/>
  <c r="AU74" i="7"/>
  <c r="AU75" i="7"/>
  <c r="AU76" i="7"/>
  <c r="AU77" i="7"/>
  <c r="AU78" i="7"/>
  <c r="AU79" i="7"/>
  <c r="AU80" i="7"/>
  <c r="AU81" i="7"/>
  <c r="AU82" i="7"/>
  <c r="AU232" i="7" s="1"/>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233" i="7" s="1"/>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234" i="7" s="1"/>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235" i="7" s="1"/>
  <c r="AU158" i="7"/>
  <c r="AU159" i="7"/>
  <c r="AU160" i="7"/>
  <c r="AU161" i="7"/>
  <c r="AU162" i="7"/>
  <c r="AU163" i="7"/>
  <c r="AU164" i="7"/>
  <c r="AU165" i="7"/>
  <c r="AU166" i="7"/>
  <c r="AU167" i="7"/>
  <c r="AU168" i="7"/>
  <c r="AU169" i="7"/>
  <c r="AU170" i="7"/>
  <c r="AU171" i="7"/>
  <c r="AU172" i="7"/>
  <c r="AU173" i="7"/>
  <c r="AU174" i="7"/>
  <c r="AU175" i="7"/>
  <c r="AU176" i="7"/>
  <c r="AU177" i="7"/>
  <c r="AU2" i="7"/>
  <c r="AN3" i="7"/>
  <c r="AN4" i="7"/>
  <c r="AN227" i="7" s="1"/>
  <c r="AN5" i="7"/>
  <c r="AN6" i="7"/>
  <c r="AN7" i="7"/>
  <c r="AN8" i="7"/>
  <c r="AN9" i="7"/>
  <c r="AN10" i="7"/>
  <c r="AN11" i="7"/>
  <c r="AN12" i="7"/>
  <c r="AN13" i="7"/>
  <c r="AN14" i="7"/>
  <c r="AN15" i="7"/>
  <c r="AN16" i="7"/>
  <c r="AN17" i="7"/>
  <c r="AN18" i="7"/>
  <c r="AN19" i="7"/>
  <c r="AN20" i="7"/>
  <c r="AN21" i="7"/>
  <c r="AN22" i="7"/>
  <c r="AN23" i="7"/>
  <c r="AN24" i="7"/>
  <c r="AN25" i="7"/>
  <c r="AN26" i="7"/>
  <c r="AN27" i="7"/>
  <c r="AN228" i="7" s="1"/>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229" i="7" s="1"/>
  <c r="AN53" i="7"/>
  <c r="AN54" i="7"/>
  <c r="AN55" i="7"/>
  <c r="AN56" i="7"/>
  <c r="AN57" i="7"/>
  <c r="AN58" i="7"/>
  <c r="AN59" i="7"/>
  <c r="AN60" i="7"/>
  <c r="AN61" i="7"/>
  <c r="AN62" i="7"/>
  <c r="AN63" i="7"/>
  <c r="AN64" i="7"/>
  <c r="AN65" i="7"/>
  <c r="AN66" i="7"/>
  <c r="AN67" i="7"/>
  <c r="AN68" i="7"/>
  <c r="AN69" i="7"/>
  <c r="AN230" i="7" s="1"/>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233" i="7" s="1"/>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234" i="7" s="1"/>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235" i="7" s="1"/>
  <c r="AN158" i="7"/>
  <c r="AN159" i="7"/>
  <c r="AN160" i="7"/>
  <c r="AN161" i="7"/>
  <c r="AN162" i="7"/>
  <c r="AN163" i="7"/>
  <c r="AN164" i="7"/>
  <c r="AN165" i="7"/>
  <c r="AN166" i="7"/>
  <c r="AN167" i="7"/>
  <c r="AN168" i="7"/>
  <c r="AN169" i="7"/>
  <c r="AN170" i="7"/>
  <c r="AN171" i="7"/>
  <c r="AN172" i="7"/>
  <c r="AN173" i="7"/>
  <c r="AN174" i="7"/>
  <c r="AN175" i="7"/>
  <c r="AN176" i="7"/>
  <c r="AN177" i="7"/>
  <c r="AN2" i="7"/>
  <c r="AE4" i="7"/>
  <c r="AE5" i="7"/>
  <c r="AE6" i="7"/>
  <c r="AE7" i="7"/>
  <c r="AE8" i="7"/>
  <c r="AE9" i="7"/>
  <c r="AE10" i="7"/>
  <c r="AE11" i="7"/>
  <c r="AE12" i="7"/>
  <c r="AE13" i="7"/>
  <c r="AE14" i="7"/>
  <c r="AE15" i="7"/>
  <c r="AE16" i="7"/>
  <c r="AE17" i="7"/>
  <c r="AE18" i="7"/>
  <c r="AE19" i="7"/>
  <c r="AE20" i="7"/>
  <c r="AE21" i="7"/>
  <c r="AE22" i="7"/>
  <c r="AE23" i="7"/>
  <c r="AE24" i="7"/>
  <c r="AE25" i="7"/>
  <c r="AE26" i="7"/>
  <c r="AE228" i="7" s="1"/>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229" i="7" s="1"/>
  <c r="AE53" i="7"/>
  <c r="AE54" i="7"/>
  <c r="AE55" i="7"/>
  <c r="AE56" i="7"/>
  <c r="AE57" i="7"/>
  <c r="AE58" i="7"/>
  <c r="AE59" i="7"/>
  <c r="AE60" i="7"/>
  <c r="AE61" i="7"/>
  <c r="AE62" i="7"/>
  <c r="AE63" i="7"/>
  <c r="AE64" i="7"/>
  <c r="AE65" i="7"/>
  <c r="AE66" i="7"/>
  <c r="AE67" i="7"/>
  <c r="AE68" i="7"/>
  <c r="AE69" i="7"/>
  <c r="AE230" i="7" s="1"/>
  <c r="AE70" i="7"/>
  <c r="AE71" i="7"/>
  <c r="AE72" i="7"/>
  <c r="AE73" i="7"/>
  <c r="AE74" i="7"/>
  <c r="AE75" i="7"/>
  <c r="AE76" i="7"/>
  <c r="AE77" i="7"/>
  <c r="AE78" i="7"/>
  <c r="AE79" i="7"/>
  <c r="AE80" i="7"/>
  <c r="AE81" i="7"/>
  <c r="AE82" i="7"/>
  <c r="AE232" i="7" s="1"/>
  <c r="AE83" i="7"/>
  <c r="AE84" i="7"/>
  <c r="AE85" i="7"/>
  <c r="AE86" i="7"/>
  <c r="AE87" i="7"/>
  <c r="AE88" i="7"/>
  <c r="AE89" i="7"/>
  <c r="AE90" i="7"/>
  <c r="AE91" i="7"/>
  <c r="AE92" i="7"/>
  <c r="AE93" i="7"/>
  <c r="AE94" i="7"/>
  <c r="AE95" i="7"/>
  <c r="AE96" i="7"/>
  <c r="AE97" i="7"/>
  <c r="AE98" i="7"/>
  <c r="AE99" i="7"/>
  <c r="AE100" i="7"/>
  <c r="AE101" i="7"/>
  <c r="AE102" i="7"/>
  <c r="AE103" i="7"/>
  <c r="AE104" i="7"/>
  <c r="AE105" i="7"/>
  <c r="AE106" i="7"/>
  <c r="AE233" i="7" s="1"/>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234" i="7" s="1"/>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235" i="7" s="1"/>
  <c r="AE158" i="7"/>
  <c r="AE159" i="7"/>
  <c r="AE160" i="7"/>
  <c r="AE161" i="7"/>
  <c r="AE162" i="7"/>
  <c r="AE163" i="7"/>
  <c r="AE164" i="7"/>
  <c r="AE165" i="7"/>
  <c r="AE166" i="7"/>
  <c r="AE167" i="7"/>
  <c r="AE168" i="7"/>
  <c r="AE169" i="7"/>
  <c r="AE170" i="7"/>
  <c r="AE171" i="7"/>
  <c r="AE172" i="7"/>
  <c r="AE173" i="7"/>
  <c r="AE174" i="7"/>
  <c r="AE175" i="7"/>
  <c r="AE176" i="7"/>
  <c r="AE177" i="7"/>
  <c r="AE3" i="7"/>
  <c r="AE227" i="7" s="1"/>
  <c r="W225" i="7"/>
  <c r="X225" i="7"/>
  <c r="Y225" i="7"/>
  <c r="Z225" i="7"/>
  <c r="AA225" i="7"/>
  <c r="AB225" i="7"/>
  <c r="AC225" i="7"/>
  <c r="AD225" i="7"/>
  <c r="AF225" i="7"/>
  <c r="AG225" i="7"/>
  <c r="AH225" i="7"/>
  <c r="AI225" i="7"/>
  <c r="AJ225" i="7"/>
  <c r="AK225" i="7"/>
  <c r="AL225" i="7"/>
  <c r="AM225" i="7"/>
  <c r="AO225" i="7"/>
  <c r="AP225" i="7"/>
  <c r="AQ225" i="7"/>
  <c r="AR225" i="7"/>
  <c r="AS225" i="7"/>
  <c r="AV225" i="7"/>
  <c r="V225" i="7"/>
  <c r="W222" i="7"/>
  <c r="X222" i="7"/>
  <c r="Y222" i="7"/>
  <c r="Z222" i="7"/>
  <c r="AA222" i="7"/>
  <c r="AB222" i="7"/>
  <c r="AC222" i="7"/>
  <c r="AD222" i="7"/>
  <c r="AF222" i="7"/>
  <c r="AG222" i="7"/>
  <c r="AH222" i="7"/>
  <c r="AI222" i="7"/>
  <c r="AJ222" i="7"/>
  <c r="AK222" i="7"/>
  <c r="AL222" i="7"/>
  <c r="AM222" i="7"/>
  <c r="W223" i="7"/>
  <c r="X223" i="7"/>
  <c r="Y223" i="7"/>
  <c r="Z223" i="7"/>
  <c r="AA223" i="7"/>
  <c r="AB223" i="7"/>
  <c r="AC223" i="7"/>
  <c r="AD223" i="7"/>
  <c r="AF223" i="7"/>
  <c r="AG223" i="7"/>
  <c r="AH223" i="7"/>
  <c r="AI223" i="7"/>
  <c r="AJ223" i="7"/>
  <c r="AK223" i="7"/>
  <c r="AL223" i="7"/>
  <c r="AM223" i="7"/>
  <c r="V223" i="7"/>
  <c r="V222" i="7"/>
  <c r="D247" i="7"/>
  <c r="D245" i="7"/>
  <c r="D244" i="7"/>
  <c r="D243" i="7"/>
  <c r="D242" i="7"/>
  <c r="D241" i="7"/>
  <c r="BN240" i="7"/>
  <c r="D240" i="7"/>
  <c r="BN239" i="7"/>
  <c r="BN220" i="7"/>
  <c r="G220" i="7"/>
  <c r="BN219" i="7"/>
  <c r="G219" i="7"/>
  <c r="BN218" i="7"/>
  <c r="J218" i="7"/>
  <c r="G218" i="7"/>
  <c r="J217" i="7"/>
  <c r="G217" i="7"/>
  <c r="J216" i="7"/>
  <c r="G216" i="7"/>
  <c r="B216" i="7"/>
  <c r="Y215" i="7"/>
  <c r="D215" i="7"/>
  <c r="D218" i="7" s="1"/>
  <c r="Y214" i="7"/>
  <c r="D214" i="7"/>
  <c r="D217" i="7" s="1"/>
  <c r="D213" i="7"/>
  <c r="D216" i="7" s="1"/>
  <c r="U178" i="7"/>
  <c r="T178" i="7"/>
  <c r="T213" i="7" s="1"/>
  <c r="S178" i="7"/>
  <c r="S213" i="7" s="1"/>
  <c r="BY81" i="7"/>
  <c r="BF81" i="7"/>
  <c r="AY81" i="7"/>
  <c r="AZ81" i="7" s="1"/>
  <c r="AW81" i="7"/>
  <c r="AX81" i="7" s="1"/>
  <c r="I81" i="7"/>
  <c r="BY177" i="7"/>
  <c r="BF177" i="7"/>
  <c r="AY177" i="7"/>
  <c r="AZ177" i="7" s="1"/>
  <c r="AW177" i="7"/>
  <c r="AX177" i="7" s="1"/>
  <c r="I177" i="7"/>
  <c r="BY80" i="7"/>
  <c r="BF80" i="7"/>
  <c r="AY80" i="7"/>
  <c r="AZ80" i="7" s="1"/>
  <c r="AW80" i="7"/>
  <c r="AX80" i="7" s="1"/>
  <c r="I80" i="7"/>
  <c r="BY79" i="7"/>
  <c r="BF79" i="7"/>
  <c r="AY79" i="7"/>
  <c r="AZ79" i="7" s="1"/>
  <c r="AW79" i="7"/>
  <c r="AX79" i="7" s="1"/>
  <c r="I79" i="7"/>
  <c r="BY78" i="7"/>
  <c r="BF78" i="7"/>
  <c r="AY78" i="7"/>
  <c r="AZ78" i="7" s="1"/>
  <c r="AW78" i="7"/>
  <c r="AX78" i="7" s="1"/>
  <c r="I78" i="7"/>
  <c r="BY77" i="7"/>
  <c r="BF77" i="7"/>
  <c r="AY77" i="7"/>
  <c r="AZ77" i="7" s="1"/>
  <c r="AW77" i="7"/>
  <c r="AX77" i="7" s="1"/>
  <c r="I77" i="7"/>
  <c r="BY176" i="7"/>
  <c r="BF176" i="7"/>
  <c r="AY176" i="7"/>
  <c r="AZ176" i="7" s="1"/>
  <c r="AW176" i="7"/>
  <c r="AX176" i="7" s="1"/>
  <c r="I176" i="7"/>
  <c r="BY175" i="7"/>
  <c r="BF175" i="7"/>
  <c r="AY175" i="7"/>
  <c r="AZ175" i="7" s="1"/>
  <c r="AW175" i="7"/>
  <c r="AX175" i="7" s="1"/>
  <c r="I175" i="7"/>
  <c r="BY174" i="7"/>
  <c r="BF174" i="7"/>
  <c r="AY174" i="7"/>
  <c r="AZ174" i="7" s="1"/>
  <c r="AW174" i="7"/>
  <c r="AX174" i="7" s="1"/>
  <c r="I174" i="7"/>
  <c r="BY173" i="7"/>
  <c r="BF173" i="7"/>
  <c r="AY173" i="7"/>
  <c r="AZ173" i="7" s="1"/>
  <c r="AW173" i="7"/>
  <c r="AX173" i="7" s="1"/>
  <c r="I173" i="7"/>
  <c r="BY76" i="7"/>
  <c r="BF76" i="7"/>
  <c r="AY76" i="7"/>
  <c r="AZ76" i="7" s="1"/>
  <c r="AW76" i="7"/>
  <c r="AX76" i="7" s="1"/>
  <c r="I76" i="7"/>
  <c r="BY172" i="7"/>
  <c r="BF172" i="7"/>
  <c r="AY172" i="7"/>
  <c r="AZ172" i="7" s="1"/>
  <c r="AW172" i="7"/>
  <c r="AX172" i="7" s="1"/>
  <c r="I172" i="7"/>
  <c r="BY171" i="7"/>
  <c r="BF171" i="7"/>
  <c r="AY171" i="7"/>
  <c r="AZ171" i="7" s="1"/>
  <c r="AW171" i="7"/>
  <c r="AX171" i="7" s="1"/>
  <c r="I171" i="7"/>
  <c r="BY75" i="7"/>
  <c r="BF75" i="7"/>
  <c r="AY75" i="7"/>
  <c r="AZ75" i="7" s="1"/>
  <c r="AW75" i="7"/>
  <c r="AX75" i="7" s="1"/>
  <c r="I75" i="7"/>
  <c r="BY74" i="7"/>
  <c r="BF74" i="7"/>
  <c r="AY74" i="7"/>
  <c r="AZ74" i="7" s="1"/>
  <c r="AW74" i="7"/>
  <c r="AX74" i="7" s="1"/>
  <c r="I74" i="7"/>
  <c r="BY170" i="7"/>
  <c r="BF170" i="7"/>
  <c r="AY170" i="7"/>
  <c r="AZ170" i="7" s="1"/>
  <c r="AW170" i="7"/>
  <c r="AX170" i="7" s="1"/>
  <c r="I170" i="7"/>
  <c r="BY169" i="7"/>
  <c r="BF169" i="7"/>
  <c r="AY169" i="7"/>
  <c r="AZ169" i="7" s="1"/>
  <c r="AW169" i="7"/>
  <c r="AX169" i="7" s="1"/>
  <c r="I169" i="7"/>
  <c r="BY73" i="7"/>
  <c r="BF73" i="7"/>
  <c r="AY73" i="7"/>
  <c r="AZ73" i="7" s="1"/>
  <c r="AW73" i="7"/>
  <c r="AX73" i="7" s="1"/>
  <c r="I73" i="7"/>
  <c r="BY168" i="7"/>
  <c r="BF168" i="7"/>
  <c r="AY168" i="7"/>
  <c r="AZ168" i="7" s="1"/>
  <c r="AW168" i="7"/>
  <c r="AX168" i="7" s="1"/>
  <c r="I168" i="7"/>
  <c r="BY167" i="7"/>
  <c r="BF167" i="7"/>
  <c r="AY167" i="7"/>
  <c r="AZ167" i="7" s="1"/>
  <c r="AW167" i="7"/>
  <c r="AX167" i="7" s="1"/>
  <c r="I167" i="7"/>
  <c r="BY166" i="7"/>
  <c r="BF166" i="7"/>
  <c r="AY166" i="7"/>
  <c r="AZ166" i="7" s="1"/>
  <c r="AW166" i="7"/>
  <c r="AX166" i="7" s="1"/>
  <c r="I166" i="7"/>
  <c r="BY165" i="7"/>
  <c r="BF165" i="7"/>
  <c r="AY165" i="7"/>
  <c r="AZ165" i="7" s="1"/>
  <c r="AW165" i="7"/>
  <c r="AX165" i="7" s="1"/>
  <c r="I165" i="7"/>
  <c r="BY164" i="7"/>
  <c r="BF164" i="7"/>
  <c r="AY164" i="7"/>
  <c r="AZ164" i="7" s="1"/>
  <c r="AW164" i="7"/>
  <c r="AX164" i="7" s="1"/>
  <c r="I164" i="7"/>
  <c r="BY163" i="7"/>
  <c r="BF163" i="7"/>
  <c r="AY163" i="7"/>
  <c r="AZ163" i="7" s="1"/>
  <c r="AW163" i="7"/>
  <c r="AX163" i="7" s="1"/>
  <c r="I163" i="7"/>
  <c r="BY72" i="7"/>
  <c r="BF72" i="7"/>
  <c r="AY72" i="7"/>
  <c r="AZ72" i="7" s="1"/>
  <c r="AW72" i="7"/>
  <c r="AX72" i="7" s="1"/>
  <c r="I72" i="7"/>
  <c r="BY71" i="7"/>
  <c r="BF71" i="7"/>
  <c r="AY71" i="7"/>
  <c r="AZ71" i="7" s="1"/>
  <c r="AW71" i="7"/>
  <c r="AX71" i="7" s="1"/>
  <c r="I71" i="7"/>
  <c r="BY162" i="7"/>
  <c r="BF162" i="7"/>
  <c r="AY162" i="7"/>
  <c r="AZ162" i="7" s="1"/>
  <c r="AW162" i="7"/>
  <c r="AX162" i="7" s="1"/>
  <c r="I162" i="7"/>
  <c r="BY70" i="7"/>
  <c r="BF70" i="7"/>
  <c r="AY70" i="7"/>
  <c r="AZ70" i="7" s="1"/>
  <c r="AW70" i="7"/>
  <c r="AX70" i="7" s="1"/>
  <c r="I70" i="7"/>
  <c r="BY161" i="7"/>
  <c r="BF161" i="7"/>
  <c r="AY161" i="7"/>
  <c r="AZ161" i="7" s="1"/>
  <c r="AW161" i="7"/>
  <c r="AX161" i="7" s="1"/>
  <c r="I161" i="7"/>
  <c r="BY160" i="7"/>
  <c r="BF160" i="7"/>
  <c r="AY160" i="7"/>
  <c r="AZ160" i="7" s="1"/>
  <c r="AW160" i="7"/>
  <c r="AX160" i="7" s="1"/>
  <c r="I160" i="7"/>
  <c r="BY159" i="7"/>
  <c r="BF159" i="7"/>
  <c r="AY159" i="7"/>
  <c r="AZ159" i="7" s="1"/>
  <c r="AW159" i="7"/>
  <c r="AX159" i="7" s="1"/>
  <c r="I159" i="7"/>
  <c r="BY158" i="7"/>
  <c r="BF158" i="7"/>
  <c r="AY158" i="7"/>
  <c r="AZ158" i="7" s="1"/>
  <c r="AW158" i="7"/>
  <c r="AX158" i="7" s="1"/>
  <c r="I158" i="7"/>
  <c r="BY157" i="7"/>
  <c r="BF157" i="7"/>
  <c r="AY157" i="7"/>
  <c r="AZ157" i="7" s="1"/>
  <c r="AW157" i="7"/>
  <c r="AX157" i="7" s="1"/>
  <c r="I157" i="7"/>
  <c r="BY69" i="7"/>
  <c r="BF69" i="7"/>
  <c r="AY69" i="7"/>
  <c r="AZ69" i="7" s="1"/>
  <c r="AW69" i="7"/>
  <c r="AX69" i="7" s="1"/>
  <c r="I69" i="7"/>
  <c r="BY156" i="7"/>
  <c r="BI156" i="7"/>
  <c r="BF156" i="7"/>
  <c r="AY156" i="7"/>
  <c r="AZ156" i="7" s="1"/>
  <c r="AW156" i="7"/>
  <c r="AX156" i="7" s="1"/>
  <c r="I156" i="7"/>
  <c r="BY155" i="7"/>
  <c r="BI155" i="7"/>
  <c r="BF155" i="7"/>
  <c r="AY155" i="7"/>
  <c r="AZ155" i="7" s="1"/>
  <c r="AW155" i="7"/>
  <c r="AX155" i="7" s="1"/>
  <c r="I155" i="7"/>
  <c r="BY154" i="7"/>
  <c r="BI154" i="7"/>
  <c r="BF154" i="7"/>
  <c r="AY154" i="7"/>
  <c r="AZ154" i="7" s="1"/>
  <c r="AX154" i="7"/>
  <c r="AW154" i="7"/>
  <c r="I154" i="7"/>
  <c r="BY68" i="7"/>
  <c r="BI68" i="7"/>
  <c r="BF68" i="7"/>
  <c r="AY68" i="7"/>
  <c r="AZ68" i="7" s="1"/>
  <c r="AW68" i="7"/>
  <c r="AX68" i="7" s="1"/>
  <c r="I68" i="7"/>
  <c r="BY67" i="7"/>
  <c r="BI67" i="7"/>
  <c r="BF67" i="7"/>
  <c r="AY67" i="7"/>
  <c r="AZ67" i="7" s="1"/>
  <c r="AW67" i="7"/>
  <c r="AX67" i="7" s="1"/>
  <c r="I67" i="7"/>
  <c r="BY153" i="7"/>
  <c r="BI153" i="7"/>
  <c r="BF153" i="7"/>
  <c r="AY153" i="7"/>
  <c r="AZ153" i="7" s="1"/>
  <c r="AW153" i="7"/>
  <c r="AX153" i="7" s="1"/>
  <c r="I153" i="7"/>
  <c r="BY66" i="7"/>
  <c r="BI66" i="7"/>
  <c r="BF66" i="7"/>
  <c r="AY66" i="7"/>
  <c r="AZ66" i="7" s="1"/>
  <c r="AW66" i="7"/>
  <c r="AX66" i="7" s="1"/>
  <c r="I66" i="7"/>
  <c r="BY152" i="7"/>
  <c r="BI152" i="7"/>
  <c r="BF152" i="7"/>
  <c r="AY152" i="7"/>
  <c r="AZ152" i="7" s="1"/>
  <c r="AW152" i="7"/>
  <c r="AX152" i="7" s="1"/>
  <c r="I152" i="7"/>
  <c r="BY65" i="7"/>
  <c r="BI65" i="7"/>
  <c r="BF65" i="7"/>
  <c r="AY65" i="7"/>
  <c r="AZ65" i="7" s="1"/>
  <c r="AW65" i="7"/>
  <c r="AX65" i="7" s="1"/>
  <c r="I65" i="7"/>
  <c r="BY151" i="7"/>
  <c r="BI151" i="7"/>
  <c r="BF151" i="7"/>
  <c r="AY151" i="7"/>
  <c r="AZ151" i="7" s="1"/>
  <c r="AW151" i="7"/>
  <c r="AX151" i="7" s="1"/>
  <c r="I151" i="7"/>
  <c r="BY150" i="7"/>
  <c r="BI150" i="7"/>
  <c r="BF150" i="7"/>
  <c r="AY150" i="7"/>
  <c r="AZ150" i="7" s="1"/>
  <c r="AW150" i="7"/>
  <c r="AX150" i="7" s="1"/>
  <c r="I150" i="7"/>
  <c r="BY149" i="7"/>
  <c r="BI149" i="7"/>
  <c r="BF149" i="7"/>
  <c r="AY149" i="7"/>
  <c r="AZ149" i="7" s="1"/>
  <c r="AW149" i="7"/>
  <c r="AX149" i="7" s="1"/>
  <c r="I149" i="7"/>
  <c r="BY2" i="7"/>
  <c r="BI2" i="7"/>
  <c r="BF2" i="7"/>
  <c r="AY2" i="7"/>
  <c r="AZ2" i="7" s="1"/>
  <c r="AW2" i="7"/>
  <c r="AX2" i="7" s="1"/>
  <c r="I2" i="7"/>
  <c r="BY148" i="7"/>
  <c r="BI148" i="7"/>
  <c r="BF148" i="7"/>
  <c r="AY148" i="7"/>
  <c r="AZ148" i="7" s="1"/>
  <c r="AW148" i="7"/>
  <c r="AX148" i="7" s="1"/>
  <c r="I148" i="7"/>
  <c r="BY64" i="7"/>
  <c r="BI64" i="7"/>
  <c r="BF64" i="7"/>
  <c r="AY64" i="7"/>
  <c r="AZ64" i="7" s="1"/>
  <c r="AW64" i="7"/>
  <c r="AX64" i="7" s="1"/>
  <c r="I64" i="7"/>
  <c r="BY63" i="7"/>
  <c r="BI63" i="7"/>
  <c r="BF63" i="7"/>
  <c r="AY63" i="7"/>
  <c r="AZ63" i="7" s="1"/>
  <c r="AW63" i="7"/>
  <c r="AX63" i="7" s="1"/>
  <c r="I63" i="7"/>
  <c r="BY62" i="7"/>
  <c r="BI62" i="7"/>
  <c r="BF62" i="7"/>
  <c r="AY62" i="7"/>
  <c r="AZ62" i="7" s="1"/>
  <c r="AW62" i="7"/>
  <c r="AX62" i="7" s="1"/>
  <c r="I62" i="7"/>
  <c r="BY61" i="7"/>
  <c r="BI61" i="7"/>
  <c r="BF61" i="7"/>
  <c r="AY61" i="7"/>
  <c r="AZ61" i="7" s="1"/>
  <c r="AW61" i="7"/>
  <c r="AX61" i="7" s="1"/>
  <c r="I61" i="7"/>
  <c r="BY147" i="7"/>
  <c r="BI147" i="7"/>
  <c r="BF147" i="7"/>
  <c r="AY147" i="7"/>
  <c r="AZ147" i="7" s="1"/>
  <c r="AW147" i="7"/>
  <c r="AX147" i="7" s="1"/>
  <c r="I147" i="7"/>
  <c r="BY60" i="7"/>
  <c r="BI60" i="7"/>
  <c r="BF60" i="7"/>
  <c r="AY60" i="7"/>
  <c r="AZ60" i="7" s="1"/>
  <c r="AW60" i="7"/>
  <c r="AX60" i="7" s="1"/>
  <c r="I60" i="7"/>
  <c r="BY146" i="7"/>
  <c r="BI146" i="7"/>
  <c r="BF146" i="7"/>
  <c r="AY146" i="7"/>
  <c r="AZ146" i="7" s="1"/>
  <c r="AW146" i="7"/>
  <c r="AX146" i="7" s="1"/>
  <c r="I146" i="7"/>
  <c r="BY145" i="7"/>
  <c r="BI145" i="7"/>
  <c r="BF145" i="7"/>
  <c r="AY145" i="7"/>
  <c r="AZ145" i="7" s="1"/>
  <c r="AW145" i="7"/>
  <c r="AX145" i="7" s="1"/>
  <c r="I145" i="7"/>
  <c r="BY144" i="7"/>
  <c r="BI144" i="7"/>
  <c r="BF144" i="7"/>
  <c r="AY144" i="7"/>
  <c r="AZ144" i="7" s="1"/>
  <c r="AW144" i="7"/>
  <c r="AX144" i="7" s="1"/>
  <c r="I144" i="7"/>
  <c r="BY59" i="7"/>
  <c r="BI59" i="7"/>
  <c r="BF59" i="7"/>
  <c r="AY59" i="7"/>
  <c r="AZ59" i="7" s="1"/>
  <c r="AW59" i="7"/>
  <c r="AX59" i="7" s="1"/>
  <c r="I59" i="7"/>
  <c r="BY143" i="7"/>
  <c r="BI143" i="7"/>
  <c r="BF143" i="7"/>
  <c r="AY143" i="7"/>
  <c r="AZ143" i="7" s="1"/>
  <c r="AW143" i="7"/>
  <c r="AX143" i="7" s="1"/>
  <c r="I143" i="7"/>
  <c r="BY58" i="7"/>
  <c r="BI58" i="7"/>
  <c r="BF58" i="7"/>
  <c r="AY58" i="7"/>
  <c r="AZ58" i="7" s="1"/>
  <c r="AW58" i="7"/>
  <c r="AX58" i="7" s="1"/>
  <c r="I58" i="7"/>
  <c r="BY57" i="7"/>
  <c r="BI57" i="7"/>
  <c r="BF57" i="7"/>
  <c r="AY57" i="7"/>
  <c r="AZ57" i="7" s="1"/>
  <c r="AW57" i="7"/>
  <c r="AX57" i="7" s="1"/>
  <c r="I57" i="7"/>
  <c r="BY142" i="7"/>
  <c r="BI142" i="7"/>
  <c r="BF142" i="7"/>
  <c r="AY142" i="7"/>
  <c r="AZ142" i="7" s="1"/>
  <c r="AW142" i="7"/>
  <c r="AX142" i="7" s="1"/>
  <c r="I142" i="7"/>
  <c r="BY141" i="7"/>
  <c r="BI141" i="7"/>
  <c r="BF141" i="7"/>
  <c r="AY141" i="7"/>
  <c r="AZ141" i="7" s="1"/>
  <c r="AW141" i="7"/>
  <c r="AX141" i="7" s="1"/>
  <c r="I141" i="7"/>
  <c r="BY140" i="7"/>
  <c r="BI140" i="7"/>
  <c r="BF140" i="7"/>
  <c r="AY140" i="7"/>
  <c r="AZ140" i="7" s="1"/>
  <c r="AW140" i="7"/>
  <c r="AX140" i="7" s="1"/>
  <c r="I140" i="7"/>
  <c r="BY56" i="7"/>
  <c r="BI56" i="7"/>
  <c r="BF56" i="7"/>
  <c r="AY56" i="7"/>
  <c r="AZ56" i="7" s="1"/>
  <c r="AW56" i="7"/>
  <c r="AX56" i="7" s="1"/>
  <c r="I56" i="7"/>
  <c r="BY139" i="7"/>
  <c r="BI139" i="7"/>
  <c r="BF139" i="7"/>
  <c r="AY139" i="7"/>
  <c r="AZ139" i="7" s="1"/>
  <c r="AW139" i="7"/>
  <c r="AX139" i="7" s="1"/>
  <c r="I139" i="7"/>
  <c r="BY138" i="7"/>
  <c r="BI138" i="7"/>
  <c r="BF138" i="7"/>
  <c r="AY138" i="7"/>
  <c r="AZ138" i="7" s="1"/>
  <c r="AW138" i="7"/>
  <c r="AX138" i="7" s="1"/>
  <c r="I138" i="7"/>
  <c r="BY137" i="7"/>
  <c r="BI137" i="7"/>
  <c r="BF137" i="7"/>
  <c r="AY137" i="7"/>
  <c r="AZ137" i="7" s="1"/>
  <c r="AW137" i="7"/>
  <c r="AX137" i="7" s="1"/>
  <c r="I137" i="7"/>
  <c r="BY55" i="7"/>
  <c r="BI55" i="7"/>
  <c r="BF55" i="7"/>
  <c r="AY55" i="7"/>
  <c r="AZ55" i="7" s="1"/>
  <c r="AW55" i="7"/>
  <c r="AX55" i="7" s="1"/>
  <c r="I55" i="7"/>
  <c r="BY136" i="7"/>
  <c r="BI136" i="7"/>
  <c r="BF136" i="7"/>
  <c r="AY136" i="7"/>
  <c r="AZ136" i="7" s="1"/>
  <c r="AW136" i="7"/>
  <c r="AX136" i="7" s="1"/>
  <c r="I136" i="7"/>
  <c r="BY54" i="7"/>
  <c r="BI54" i="7"/>
  <c r="BF54" i="7"/>
  <c r="AY54" i="7"/>
  <c r="AZ54" i="7" s="1"/>
  <c r="AW54" i="7"/>
  <c r="AX54" i="7" s="1"/>
  <c r="I54" i="7"/>
  <c r="BY135" i="7"/>
  <c r="BI135" i="7"/>
  <c r="BF135" i="7"/>
  <c r="AY135" i="7"/>
  <c r="AZ135" i="7" s="1"/>
  <c r="AW135" i="7"/>
  <c r="AX135" i="7" s="1"/>
  <c r="I135" i="7"/>
  <c r="BY53" i="7"/>
  <c r="BI53" i="7"/>
  <c r="BF53" i="7"/>
  <c r="AY53" i="7"/>
  <c r="AZ53" i="7" s="1"/>
  <c r="AW53" i="7"/>
  <c r="AX53" i="7" s="1"/>
  <c r="I53" i="7"/>
  <c r="BY134" i="7"/>
  <c r="BI134" i="7"/>
  <c r="BF134" i="7"/>
  <c r="AY134" i="7"/>
  <c r="AZ134" i="7" s="1"/>
  <c r="AW134" i="7"/>
  <c r="AX134" i="7" s="1"/>
  <c r="I134" i="7"/>
  <c r="BY133" i="7"/>
  <c r="BI133" i="7"/>
  <c r="BF133" i="7"/>
  <c r="AY133" i="7"/>
  <c r="AZ133" i="7" s="1"/>
  <c r="AW133" i="7"/>
  <c r="AX133" i="7" s="1"/>
  <c r="I133" i="7"/>
  <c r="BY132" i="7"/>
  <c r="BI132" i="7"/>
  <c r="BF132" i="7"/>
  <c r="AY132" i="7"/>
  <c r="AZ132" i="7" s="1"/>
  <c r="AW132" i="7"/>
  <c r="AX132" i="7" s="1"/>
  <c r="I132" i="7"/>
  <c r="BY131" i="7"/>
  <c r="BI131" i="7"/>
  <c r="BF131" i="7"/>
  <c r="AY131" i="7"/>
  <c r="AZ131" i="7" s="1"/>
  <c r="AW131" i="7"/>
  <c r="AX131" i="7" s="1"/>
  <c r="I131" i="7"/>
  <c r="BY130" i="7"/>
  <c r="BI130" i="7"/>
  <c r="BF130" i="7"/>
  <c r="AY130" i="7"/>
  <c r="AZ130" i="7" s="1"/>
  <c r="AW130" i="7"/>
  <c r="AX130" i="7" s="1"/>
  <c r="I130" i="7"/>
  <c r="BY52" i="7"/>
  <c r="BI52" i="7"/>
  <c r="BF52" i="7"/>
  <c r="AY52" i="7"/>
  <c r="AZ52" i="7" s="1"/>
  <c r="AW52" i="7"/>
  <c r="AX52" i="7" s="1"/>
  <c r="I52" i="7"/>
  <c r="BY129" i="7"/>
  <c r="BI129" i="7"/>
  <c r="BF129" i="7"/>
  <c r="AY129" i="7"/>
  <c r="AZ129" i="7" s="1"/>
  <c r="AW129" i="7"/>
  <c r="AX129" i="7" s="1"/>
  <c r="I129" i="7"/>
  <c r="BY51" i="7"/>
  <c r="BI51" i="7"/>
  <c r="BF51" i="7"/>
  <c r="AY51" i="7"/>
  <c r="AZ51" i="7" s="1"/>
  <c r="AW51" i="7"/>
  <c r="AX51" i="7" s="1"/>
  <c r="I51" i="7"/>
  <c r="BY128" i="7"/>
  <c r="BI128" i="7"/>
  <c r="BF128" i="7"/>
  <c r="AY128" i="7"/>
  <c r="AZ128" i="7" s="1"/>
  <c r="AW128" i="7"/>
  <c r="AX128" i="7" s="1"/>
  <c r="I128" i="7"/>
  <c r="BY127" i="7"/>
  <c r="BI127" i="7"/>
  <c r="BF127" i="7"/>
  <c r="AY127" i="7"/>
  <c r="AZ127" i="7" s="1"/>
  <c r="AW127" i="7"/>
  <c r="AX127" i="7" s="1"/>
  <c r="I127" i="7"/>
  <c r="BY126" i="7"/>
  <c r="BI126" i="7"/>
  <c r="BF126" i="7"/>
  <c r="AY126" i="7"/>
  <c r="AZ126" i="7" s="1"/>
  <c r="AW126" i="7"/>
  <c r="AX126" i="7" s="1"/>
  <c r="I126" i="7"/>
  <c r="BY125" i="7"/>
  <c r="BI125" i="7"/>
  <c r="BF125" i="7"/>
  <c r="AY125" i="7"/>
  <c r="AZ125" i="7" s="1"/>
  <c r="AW125" i="7"/>
  <c r="AX125" i="7" s="1"/>
  <c r="I125" i="7"/>
  <c r="BY50" i="7"/>
  <c r="BI50" i="7"/>
  <c r="BF50" i="7"/>
  <c r="AY50" i="7"/>
  <c r="AZ50" i="7" s="1"/>
  <c r="AW50" i="7"/>
  <c r="AX50" i="7" s="1"/>
  <c r="I50" i="7"/>
  <c r="BY124" i="7"/>
  <c r="BI124" i="7"/>
  <c r="BF124" i="7"/>
  <c r="AY124" i="7"/>
  <c r="AZ124" i="7" s="1"/>
  <c r="AW124" i="7"/>
  <c r="AX124" i="7" s="1"/>
  <c r="I124" i="7"/>
  <c r="BY123" i="7"/>
  <c r="BI123" i="7"/>
  <c r="BF123" i="7"/>
  <c r="AY123" i="7"/>
  <c r="AZ123" i="7" s="1"/>
  <c r="AW123" i="7"/>
  <c r="AX123" i="7" s="1"/>
  <c r="I123" i="7"/>
  <c r="BY49" i="7"/>
  <c r="BI49" i="7"/>
  <c r="BF49" i="7"/>
  <c r="AY49" i="7"/>
  <c r="AZ49" i="7" s="1"/>
  <c r="AW49" i="7"/>
  <c r="AX49" i="7" s="1"/>
  <c r="I49" i="7"/>
  <c r="BY122" i="7"/>
  <c r="BI122" i="7"/>
  <c r="BF122" i="7"/>
  <c r="AY122" i="7"/>
  <c r="AZ122" i="7" s="1"/>
  <c r="AW122" i="7"/>
  <c r="AX122" i="7" s="1"/>
  <c r="I122" i="7"/>
  <c r="BY121" i="7"/>
  <c r="BI121" i="7"/>
  <c r="BF121" i="7"/>
  <c r="AY121" i="7"/>
  <c r="AZ121" i="7" s="1"/>
  <c r="AW121" i="7"/>
  <c r="AX121" i="7" s="1"/>
  <c r="I121" i="7"/>
  <c r="BY120" i="7"/>
  <c r="BI120" i="7"/>
  <c r="BF120" i="7"/>
  <c r="AY120" i="7"/>
  <c r="AZ120" i="7" s="1"/>
  <c r="AW120" i="7"/>
  <c r="AX120" i="7" s="1"/>
  <c r="I120" i="7"/>
  <c r="BY119" i="7"/>
  <c r="BI119" i="7"/>
  <c r="BF119" i="7"/>
  <c r="AY119" i="7"/>
  <c r="AZ119" i="7" s="1"/>
  <c r="AW119" i="7"/>
  <c r="AX119" i="7" s="1"/>
  <c r="I119" i="7"/>
  <c r="BY118" i="7"/>
  <c r="BI118" i="7"/>
  <c r="BF118" i="7"/>
  <c r="AY118" i="7"/>
  <c r="AZ118" i="7" s="1"/>
  <c r="AW118" i="7"/>
  <c r="AX118" i="7" s="1"/>
  <c r="I118" i="7"/>
  <c r="BY48" i="7"/>
  <c r="BI48" i="7"/>
  <c r="BF48" i="7"/>
  <c r="AY48" i="7"/>
  <c r="AZ48" i="7" s="1"/>
  <c r="AW48" i="7"/>
  <c r="AX48" i="7" s="1"/>
  <c r="I48" i="7"/>
  <c r="BY117" i="7"/>
  <c r="BI117" i="7"/>
  <c r="BF117" i="7"/>
  <c r="AY117" i="7"/>
  <c r="AZ117" i="7" s="1"/>
  <c r="AW117" i="7"/>
  <c r="AX117" i="7" s="1"/>
  <c r="I117" i="7"/>
  <c r="BY47" i="7"/>
  <c r="BI47" i="7"/>
  <c r="BF47" i="7"/>
  <c r="AY47" i="7"/>
  <c r="AZ47" i="7" s="1"/>
  <c r="AW47" i="7"/>
  <c r="AX47" i="7" s="1"/>
  <c r="I47" i="7"/>
  <c r="BY46" i="7"/>
  <c r="BI46" i="7"/>
  <c r="BF46" i="7"/>
  <c r="AY46" i="7"/>
  <c r="AZ46" i="7" s="1"/>
  <c r="AW46" i="7"/>
  <c r="AX46" i="7" s="1"/>
  <c r="I46" i="7"/>
  <c r="BY45" i="7"/>
  <c r="BI45" i="7"/>
  <c r="BF45" i="7"/>
  <c r="AY45" i="7"/>
  <c r="AZ45" i="7" s="1"/>
  <c r="AW45" i="7"/>
  <c r="AX45" i="7" s="1"/>
  <c r="I45" i="7"/>
  <c r="BY116" i="7"/>
  <c r="BI116" i="7"/>
  <c r="BF116" i="7"/>
  <c r="AY116" i="7"/>
  <c r="AZ116" i="7" s="1"/>
  <c r="AW116" i="7"/>
  <c r="AX116" i="7" s="1"/>
  <c r="I116" i="7"/>
  <c r="BY44" i="7"/>
  <c r="BI44" i="7"/>
  <c r="BF44" i="7"/>
  <c r="AY44" i="7"/>
  <c r="AZ44" i="7" s="1"/>
  <c r="AW44" i="7"/>
  <c r="AX44" i="7" s="1"/>
  <c r="I44" i="7"/>
  <c r="BY43" i="7"/>
  <c r="BI43" i="7"/>
  <c r="BF43" i="7"/>
  <c r="AY43" i="7"/>
  <c r="AZ43" i="7" s="1"/>
  <c r="AW43" i="7"/>
  <c r="AX43" i="7" s="1"/>
  <c r="I43" i="7"/>
  <c r="BY115" i="7"/>
  <c r="BI115" i="7"/>
  <c r="BF115" i="7"/>
  <c r="AY115" i="7"/>
  <c r="AZ115" i="7" s="1"/>
  <c r="AW115" i="7"/>
  <c r="AX115" i="7" s="1"/>
  <c r="I115" i="7"/>
  <c r="BY114" i="7"/>
  <c r="BI114" i="7"/>
  <c r="BF114" i="7"/>
  <c r="AY114" i="7"/>
  <c r="AZ114" i="7" s="1"/>
  <c r="AW114" i="7"/>
  <c r="AX114" i="7" s="1"/>
  <c r="I114" i="7"/>
  <c r="BY113" i="7"/>
  <c r="BI113" i="7"/>
  <c r="BF113" i="7"/>
  <c r="AY113" i="7"/>
  <c r="AZ113" i="7" s="1"/>
  <c r="AW113" i="7"/>
  <c r="AX113" i="7" s="1"/>
  <c r="I113" i="7"/>
  <c r="BY42" i="7"/>
  <c r="BI42" i="7"/>
  <c r="BF42" i="7"/>
  <c r="AY42" i="7"/>
  <c r="AZ42" i="7" s="1"/>
  <c r="AW42" i="7"/>
  <c r="AX42" i="7" s="1"/>
  <c r="I42" i="7"/>
  <c r="BY41" i="7"/>
  <c r="BI41" i="7"/>
  <c r="BF41" i="7"/>
  <c r="AY41" i="7"/>
  <c r="AZ41" i="7" s="1"/>
  <c r="AW41" i="7"/>
  <c r="AX41" i="7" s="1"/>
  <c r="I41" i="7"/>
  <c r="BY40" i="7"/>
  <c r="BI40" i="7"/>
  <c r="BF40" i="7"/>
  <c r="AY40" i="7"/>
  <c r="AZ40" i="7" s="1"/>
  <c r="AW40" i="7"/>
  <c r="AX40" i="7" s="1"/>
  <c r="I40" i="7"/>
  <c r="BY112" i="7"/>
  <c r="BI112" i="7"/>
  <c r="BF112" i="7"/>
  <c r="AY112" i="7"/>
  <c r="AZ112" i="7" s="1"/>
  <c r="AW112" i="7"/>
  <c r="AX112" i="7" s="1"/>
  <c r="I112" i="7"/>
  <c r="BY39" i="7"/>
  <c r="BI39" i="7"/>
  <c r="BF39" i="7"/>
  <c r="AY39" i="7"/>
  <c r="AZ39" i="7" s="1"/>
  <c r="AW39" i="7"/>
  <c r="AX39" i="7" s="1"/>
  <c r="I39" i="7"/>
  <c r="BY38" i="7"/>
  <c r="BI38" i="7"/>
  <c r="BF38" i="7"/>
  <c r="AY38" i="7"/>
  <c r="AZ38" i="7" s="1"/>
  <c r="AW38" i="7"/>
  <c r="AX38" i="7" s="1"/>
  <c r="I38" i="7"/>
  <c r="BY37" i="7"/>
  <c r="BI37" i="7"/>
  <c r="BF37" i="7"/>
  <c r="AY37" i="7"/>
  <c r="AZ37" i="7" s="1"/>
  <c r="AW37" i="7"/>
  <c r="AX37" i="7" s="1"/>
  <c r="I37" i="7"/>
  <c r="BY36" i="7"/>
  <c r="BI36" i="7"/>
  <c r="BF36" i="7"/>
  <c r="AY36" i="7"/>
  <c r="AZ36" i="7" s="1"/>
  <c r="AW36" i="7"/>
  <c r="AX36" i="7" s="1"/>
  <c r="I36" i="7"/>
  <c r="BY111" i="7"/>
  <c r="BI111" i="7"/>
  <c r="BF111" i="7"/>
  <c r="AY111" i="7"/>
  <c r="AZ111" i="7" s="1"/>
  <c r="AW111" i="7"/>
  <c r="AX111" i="7" s="1"/>
  <c r="I111" i="7"/>
  <c r="BY35" i="7"/>
  <c r="BI35" i="7"/>
  <c r="BF35" i="7"/>
  <c r="AY35" i="7"/>
  <c r="AZ35" i="7" s="1"/>
  <c r="AW35" i="7"/>
  <c r="AX35" i="7" s="1"/>
  <c r="I35" i="7"/>
  <c r="BY34" i="7"/>
  <c r="BI34" i="7"/>
  <c r="BF34" i="7"/>
  <c r="AY34" i="7"/>
  <c r="AZ34" i="7" s="1"/>
  <c r="AW34" i="7"/>
  <c r="AX34" i="7" s="1"/>
  <c r="I34" i="7"/>
  <c r="BY33" i="7"/>
  <c r="BI33" i="7"/>
  <c r="BF33" i="7"/>
  <c r="AY33" i="7"/>
  <c r="AZ33" i="7" s="1"/>
  <c r="AW33" i="7"/>
  <c r="AX33" i="7" s="1"/>
  <c r="I33" i="7"/>
  <c r="BY32" i="7"/>
  <c r="BI32" i="7"/>
  <c r="BF32" i="7"/>
  <c r="AY32" i="7"/>
  <c r="AZ32" i="7" s="1"/>
  <c r="AW32" i="7"/>
  <c r="AX32" i="7" s="1"/>
  <c r="I32" i="7"/>
  <c r="BY31" i="7"/>
  <c r="BI31" i="7"/>
  <c r="BF31" i="7"/>
  <c r="AY31" i="7"/>
  <c r="AZ31" i="7" s="1"/>
  <c r="AW31" i="7"/>
  <c r="AX31" i="7" s="1"/>
  <c r="I31" i="7"/>
  <c r="BY110" i="7"/>
  <c r="BI110" i="7"/>
  <c r="BF110" i="7"/>
  <c r="AY110" i="7"/>
  <c r="AZ110" i="7" s="1"/>
  <c r="AW110" i="7"/>
  <c r="AX110" i="7" s="1"/>
  <c r="I110" i="7"/>
  <c r="BY30" i="7"/>
  <c r="BI30" i="7"/>
  <c r="BF30" i="7"/>
  <c r="AY30" i="7"/>
  <c r="AZ30" i="7" s="1"/>
  <c r="AW30" i="7"/>
  <c r="AX30" i="7" s="1"/>
  <c r="I30" i="7"/>
  <c r="BY29" i="7"/>
  <c r="BI29" i="7"/>
  <c r="BF29" i="7"/>
  <c r="AY29" i="7"/>
  <c r="AZ29" i="7" s="1"/>
  <c r="AW29" i="7"/>
  <c r="AX29" i="7" s="1"/>
  <c r="I29" i="7"/>
  <c r="BY109" i="7"/>
  <c r="BI109" i="7"/>
  <c r="BF109" i="7"/>
  <c r="AY109" i="7"/>
  <c r="AZ109" i="7" s="1"/>
  <c r="AW109" i="7"/>
  <c r="AX109" i="7" s="1"/>
  <c r="I109" i="7"/>
  <c r="BY108" i="7"/>
  <c r="BI108" i="7"/>
  <c r="BF108" i="7"/>
  <c r="AY108" i="7"/>
  <c r="AZ108" i="7" s="1"/>
  <c r="AW108" i="7"/>
  <c r="AX108" i="7" s="1"/>
  <c r="I108" i="7"/>
  <c r="BY107" i="7"/>
  <c r="BI107" i="7"/>
  <c r="BF107" i="7"/>
  <c r="AY107" i="7"/>
  <c r="AZ107" i="7" s="1"/>
  <c r="AW107" i="7"/>
  <c r="AX107" i="7" s="1"/>
  <c r="I107" i="7"/>
  <c r="BY28" i="7"/>
  <c r="BI28" i="7"/>
  <c r="BF28" i="7"/>
  <c r="AY28" i="7"/>
  <c r="AZ28" i="7" s="1"/>
  <c r="AW28" i="7"/>
  <c r="AX28" i="7" s="1"/>
  <c r="I28" i="7"/>
  <c r="BY27" i="7"/>
  <c r="BI27" i="7"/>
  <c r="BF27" i="7"/>
  <c r="AY27" i="7"/>
  <c r="AZ27" i="7" s="1"/>
  <c r="AW27" i="7"/>
  <c r="AX27" i="7" s="1"/>
  <c r="I27" i="7"/>
  <c r="BY106" i="7"/>
  <c r="BI106" i="7"/>
  <c r="BF106" i="7"/>
  <c r="AY106" i="7"/>
  <c r="AZ106" i="7" s="1"/>
  <c r="AW106" i="7"/>
  <c r="AX106" i="7" s="1"/>
  <c r="I106" i="7"/>
  <c r="BY26" i="7"/>
  <c r="BI26" i="7"/>
  <c r="BF26" i="7"/>
  <c r="AY26" i="7"/>
  <c r="AZ26" i="7" s="1"/>
  <c r="AW26" i="7"/>
  <c r="AX26" i="7" s="1"/>
  <c r="I26" i="7"/>
  <c r="BY105" i="7"/>
  <c r="BI105" i="7"/>
  <c r="BF105" i="7"/>
  <c r="AY105" i="7"/>
  <c r="AZ105" i="7" s="1"/>
  <c r="AW105" i="7"/>
  <c r="AX105" i="7" s="1"/>
  <c r="I105" i="7"/>
  <c r="BY104" i="7"/>
  <c r="BI104" i="7"/>
  <c r="BF104" i="7"/>
  <c r="AY104" i="7"/>
  <c r="AZ104" i="7" s="1"/>
  <c r="AW104" i="7"/>
  <c r="AX104" i="7" s="1"/>
  <c r="I104" i="7"/>
  <c r="BY103" i="7"/>
  <c r="BI103" i="7"/>
  <c r="BF103" i="7"/>
  <c r="AY103" i="7"/>
  <c r="AZ103" i="7" s="1"/>
  <c r="AW103" i="7"/>
  <c r="AX103" i="7" s="1"/>
  <c r="I103" i="7"/>
  <c r="BY25" i="7"/>
  <c r="BI25" i="7"/>
  <c r="BF25" i="7"/>
  <c r="AY25" i="7"/>
  <c r="AZ25" i="7" s="1"/>
  <c r="AW25" i="7"/>
  <c r="AX25" i="7" s="1"/>
  <c r="I25" i="7"/>
  <c r="BY24" i="7"/>
  <c r="BI24" i="7"/>
  <c r="BF24" i="7"/>
  <c r="AY24" i="7"/>
  <c r="AZ24" i="7" s="1"/>
  <c r="AW24" i="7"/>
  <c r="AX24" i="7" s="1"/>
  <c r="I24" i="7"/>
  <c r="BY23" i="7"/>
  <c r="BI23" i="7"/>
  <c r="BF23" i="7"/>
  <c r="AZ23" i="7"/>
  <c r="AY23" i="7"/>
  <c r="AW23" i="7"/>
  <c r="AX23" i="7" s="1"/>
  <c r="I23" i="7"/>
  <c r="BY22" i="7"/>
  <c r="BI22" i="7"/>
  <c r="BF22" i="7"/>
  <c r="AY22" i="7"/>
  <c r="AZ22" i="7" s="1"/>
  <c r="AW22" i="7"/>
  <c r="AX22" i="7" s="1"/>
  <c r="I22" i="7"/>
  <c r="BY102" i="7"/>
  <c r="BI102" i="7"/>
  <c r="BF102" i="7"/>
  <c r="AY102" i="7"/>
  <c r="AZ102" i="7" s="1"/>
  <c r="AW102" i="7"/>
  <c r="AX102" i="7" s="1"/>
  <c r="I102" i="7"/>
  <c r="BY101" i="7"/>
  <c r="BI101" i="7"/>
  <c r="BF101" i="7"/>
  <c r="AY101" i="7"/>
  <c r="AZ101" i="7" s="1"/>
  <c r="AW101" i="7"/>
  <c r="AX101" i="7" s="1"/>
  <c r="I101" i="7"/>
  <c r="BY100" i="7"/>
  <c r="BI100" i="7"/>
  <c r="BF100" i="7"/>
  <c r="AY100" i="7"/>
  <c r="AZ100" i="7" s="1"/>
  <c r="AW100" i="7"/>
  <c r="AX100" i="7" s="1"/>
  <c r="I100" i="7"/>
  <c r="BY21" i="7"/>
  <c r="BI21" i="7"/>
  <c r="BF21" i="7"/>
  <c r="AY21" i="7"/>
  <c r="AZ21" i="7" s="1"/>
  <c r="AW21" i="7"/>
  <c r="AX21" i="7" s="1"/>
  <c r="I21" i="7"/>
  <c r="BY20" i="7"/>
  <c r="BI20" i="7"/>
  <c r="BF20" i="7"/>
  <c r="AY20" i="7"/>
  <c r="AZ20" i="7" s="1"/>
  <c r="AW20" i="7"/>
  <c r="AX20" i="7" s="1"/>
  <c r="I20" i="7"/>
  <c r="BY19" i="7"/>
  <c r="BI19" i="7"/>
  <c r="BF19" i="7"/>
  <c r="AY19" i="7"/>
  <c r="AZ19" i="7" s="1"/>
  <c r="AW19" i="7"/>
  <c r="AX19" i="7" s="1"/>
  <c r="I19" i="7"/>
  <c r="BY18" i="7"/>
  <c r="BI18" i="7"/>
  <c r="BF18" i="7"/>
  <c r="AY18" i="7"/>
  <c r="AZ18" i="7" s="1"/>
  <c r="AW18" i="7"/>
  <c r="AX18" i="7" s="1"/>
  <c r="I18" i="7"/>
  <c r="BY17" i="7"/>
  <c r="BI17" i="7"/>
  <c r="BF17" i="7"/>
  <c r="AY17" i="7"/>
  <c r="AZ17" i="7" s="1"/>
  <c r="AW17" i="7"/>
  <c r="AX17" i="7" s="1"/>
  <c r="I17" i="7"/>
  <c r="BY99" i="7"/>
  <c r="BI99" i="7"/>
  <c r="BF99" i="7"/>
  <c r="AY99" i="7"/>
  <c r="AZ99" i="7" s="1"/>
  <c r="AW99" i="7"/>
  <c r="AX99" i="7" s="1"/>
  <c r="I99" i="7"/>
  <c r="BY98" i="7"/>
  <c r="BI98" i="7"/>
  <c r="BF98" i="7"/>
  <c r="AY98" i="7"/>
  <c r="AZ98" i="7" s="1"/>
  <c r="AW98" i="7"/>
  <c r="AX98" i="7" s="1"/>
  <c r="I98" i="7"/>
  <c r="BY97" i="7"/>
  <c r="BI97" i="7"/>
  <c r="BF97" i="7"/>
  <c r="AY97" i="7"/>
  <c r="AZ97" i="7" s="1"/>
  <c r="AW97" i="7"/>
  <c r="AX97" i="7" s="1"/>
  <c r="I97" i="7"/>
  <c r="BY16" i="7"/>
  <c r="BI16" i="7"/>
  <c r="BF16" i="7"/>
  <c r="AY16" i="7"/>
  <c r="AZ16" i="7" s="1"/>
  <c r="AW16" i="7"/>
  <c r="AX16" i="7" s="1"/>
  <c r="I16" i="7"/>
  <c r="BY96" i="7"/>
  <c r="BI96" i="7"/>
  <c r="BF96" i="7"/>
  <c r="AY96" i="7"/>
  <c r="AZ96" i="7" s="1"/>
  <c r="AW96" i="7"/>
  <c r="AX96" i="7" s="1"/>
  <c r="I96" i="7"/>
  <c r="BY15" i="7"/>
  <c r="BI15" i="7"/>
  <c r="BF15" i="7"/>
  <c r="AY15" i="7"/>
  <c r="AZ15" i="7" s="1"/>
  <c r="AW15" i="7"/>
  <c r="AX15" i="7" s="1"/>
  <c r="I15" i="7"/>
  <c r="BY95" i="7"/>
  <c r="BI95" i="7"/>
  <c r="BF95" i="7"/>
  <c r="AY95" i="7"/>
  <c r="AZ95" i="7" s="1"/>
  <c r="AW95" i="7"/>
  <c r="AX95" i="7" s="1"/>
  <c r="I95" i="7"/>
  <c r="BY14" i="7"/>
  <c r="BI14" i="7"/>
  <c r="BF14" i="7"/>
  <c r="AY14" i="7"/>
  <c r="AZ14" i="7" s="1"/>
  <c r="AW14" i="7"/>
  <c r="AX14" i="7" s="1"/>
  <c r="I14" i="7"/>
  <c r="BY94" i="7"/>
  <c r="BI94" i="7"/>
  <c r="BF94" i="7"/>
  <c r="AY94" i="7"/>
  <c r="AZ94" i="7" s="1"/>
  <c r="AW94" i="7"/>
  <c r="AX94" i="7" s="1"/>
  <c r="I94" i="7"/>
  <c r="BY93" i="7"/>
  <c r="BI93" i="7"/>
  <c r="BF93" i="7"/>
  <c r="AY93" i="7"/>
  <c r="AZ93" i="7" s="1"/>
  <c r="AW93" i="7"/>
  <c r="AX93" i="7" s="1"/>
  <c r="I93" i="7"/>
  <c r="BY92" i="7"/>
  <c r="BI92" i="7"/>
  <c r="BF92" i="7"/>
  <c r="AY92" i="7"/>
  <c r="AZ92" i="7" s="1"/>
  <c r="AW92" i="7"/>
  <c r="AX92" i="7" s="1"/>
  <c r="I92" i="7"/>
  <c r="BY91" i="7"/>
  <c r="BI91" i="7"/>
  <c r="BF91" i="7"/>
  <c r="AY91" i="7"/>
  <c r="AZ91" i="7" s="1"/>
  <c r="AW91" i="7"/>
  <c r="AX91" i="7" s="1"/>
  <c r="I91" i="7"/>
  <c r="BY13" i="7"/>
  <c r="BI13" i="7"/>
  <c r="BF13" i="7"/>
  <c r="AY13" i="7"/>
  <c r="AZ13" i="7" s="1"/>
  <c r="AW13" i="7"/>
  <c r="AX13" i="7" s="1"/>
  <c r="I13" i="7"/>
  <c r="BY12" i="7"/>
  <c r="BI12" i="7"/>
  <c r="BF12" i="7"/>
  <c r="AY12" i="7"/>
  <c r="AZ12" i="7" s="1"/>
  <c r="AW12" i="7"/>
  <c r="AX12" i="7" s="1"/>
  <c r="I12" i="7"/>
  <c r="BY90" i="7"/>
  <c r="BI90" i="7"/>
  <c r="BF90" i="7"/>
  <c r="AY90" i="7"/>
  <c r="AZ90" i="7" s="1"/>
  <c r="AW90" i="7"/>
  <c r="AX90" i="7" s="1"/>
  <c r="I90" i="7"/>
  <c r="BY11" i="7"/>
  <c r="BI11" i="7"/>
  <c r="BF11" i="7"/>
  <c r="AY11" i="7"/>
  <c r="AZ11" i="7" s="1"/>
  <c r="AW11" i="7"/>
  <c r="AX11" i="7" s="1"/>
  <c r="I11" i="7"/>
  <c r="BY10" i="7"/>
  <c r="BI10" i="7"/>
  <c r="BF10" i="7"/>
  <c r="AY10" i="7"/>
  <c r="AZ10" i="7" s="1"/>
  <c r="AW10" i="7"/>
  <c r="AX10" i="7" s="1"/>
  <c r="I10" i="7"/>
  <c r="BY89" i="7"/>
  <c r="BI89" i="7"/>
  <c r="BF89" i="7"/>
  <c r="AY89" i="7"/>
  <c r="AZ89" i="7" s="1"/>
  <c r="AW89" i="7"/>
  <c r="AX89" i="7" s="1"/>
  <c r="I89" i="7"/>
  <c r="BY88" i="7"/>
  <c r="BI88" i="7"/>
  <c r="BF88" i="7"/>
  <c r="AY88" i="7"/>
  <c r="AZ88" i="7" s="1"/>
  <c r="AW88" i="7"/>
  <c r="AX88" i="7" s="1"/>
  <c r="I88" i="7"/>
  <c r="BY87" i="7"/>
  <c r="BI87" i="7"/>
  <c r="BF87" i="7"/>
  <c r="AY87" i="7"/>
  <c r="AZ87" i="7" s="1"/>
  <c r="AW87" i="7"/>
  <c r="AX87" i="7" s="1"/>
  <c r="I87" i="7"/>
  <c r="BY86" i="7"/>
  <c r="BI86" i="7"/>
  <c r="BF86" i="7"/>
  <c r="AY86" i="7"/>
  <c r="AZ86" i="7" s="1"/>
  <c r="AW86" i="7"/>
  <c r="AX86" i="7" s="1"/>
  <c r="I86" i="7"/>
  <c r="BY9" i="7"/>
  <c r="BI9" i="7"/>
  <c r="BF9" i="7"/>
  <c r="AY9" i="7"/>
  <c r="AZ9" i="7" s="1"/>
  <c r="AW9" i="7"/>
  <c r="AX9" i="7" s="1"/>
  <c r="I9" i="7"/>
  <c r="BY8" i="7"/>
  <c r="BI8" i="7"/>
  <c r="BF8" i="7"/>
  <c r="AY8" i="7"/>
  <c r="AZ8" i="7" s="1"/>
  <c r="AW8" i="7"/>
  <c r="AX8" i="7" s="1"/>
  <c r="I8" i="7"/>
  <c r="BY85" i="7"/>
  <c r="BI85" i="7"/>
  <c r="BF85" i="7"/>
  <c r="AY85" i="7"/>
  <c r="AZ85" i="7" s="1"/>
  <c r="AW85" i="7"/>
  <c r="AX85" i="7" s="1"/>
  <c r="I85" i="7"/>
  <c r="BY84" i="7"/>
  <c r="BI84" i="7"/>
  <c r="BF84" i="7"/>
  <c r="AY84" i="7"/>
  <c r="AZ84" i="7" s="1"/>
  <c r="AW84" i="7"/>
  <c r="AX84" i="7" s="1"/>
  <c r="I84" i="7"/>
  <c r="BY7" i="7"/>
  <c r="BI7" i="7"/>
  <c r="BF7" i="7"/>
  <c r="AY7" i="7"/>
  <c r="AZ7" i="7" s="1"/>
  <c r="AW7" i="7"/>
  <c r="AX7" i="7" s="1"/>
  <c r="I7" i="7"/>
  <c r="BY6" i="7"/>
  <c r="BI6" i="7"/>
  <c r="BF6" i="7"/>
  <c r="AY6" i="7"/>
  <c r="AZ6" i="7" s="1"/>
  <c r="AW6" i="7"/>
  <c r="AX6" i="7" s="1"/>
  <c r="I6" i="7"/>
  <c r="BY83" i="7"/>
  <c r="BI83" i="7"/>
  <c r="BF83" i="7"/>
  <c r="AY83" i="7"/>
  <c r="AZ83" i="7" s="1"/>
  <c r="AW83" i="7"/>
  <c r="AX83" i="7" s="1"/>
  <c r="I83" i="7"/>
  <c r="BY5" i="7"/>
  <c r="BI5" i="7"/>
  <c r="BF5" i="7"/>
  <c r="AY5" i="7"/>
  <c r="AZ5" i="7" s="1"/>
  <c r="AW5" i="7"/>
  <c r="AX5" i="7" s="1"/>
  <c r="I5" i="7"/>
  <c r="BY4" i="7"/>
  <c r="BI4" i="7"/>
  <c r="BF4" i="7"/>
  <c r="AY4" i="7"/>
  <c r="AZ4" i="7" s="1"/>
  <c r="AW4" i="7"/>
  <c r="AX4" i="7" s="1"/>
  <c r="I4" i="7"/>
  <c r="BY1" i="7"/>
  <c r="BI1" i="7"/>
  <c r="BF1" i="7"/>
  <c r="AY1" i="7"/>
  <c r="AZ1" i="7" s="1"/>
  <c r="AW1" i="7"/>
  <c r="AX1" i="7" s="1"/>
  <c r="I1" i="7"/>
  <c r="BY82" i="7"/>
  <c r="BI82" i="7"/>
  <c r="BF82" i="7"/>
  <c r="AY82" i="7"/>
  <c r="AZ82" i="7" s="1"/>
  <c r="AW82" i="7"/>
  <c r="AX82" i="7" s="1"/>
  <c r="I82" i="7"/>
  <c r="BY3" i="7"/>
  <c r="BI3" i="7"/>
  <c r="BF3" i="7"/>
  <c r="AY3" i="7"/>
  <c r="AZ3" i="7" s="1"/>
  <c r="AW3" i="7"/>
  <c r="AX3" i="7" s="1"/>
  <c r="I3" i="7"/>
  <c r="AR236" i="6"/>
  <c r="AS236" i="6"/>
  <c r="AR237" i="6"/>
  <c r="AS237" i="6"/>
  <c r="W236" i="6"/>
  <c r="X236" i="6"/>
  <c r="Y236" i="6"/>
  <c r="Z236" i="6"/>
  <c r="AA236" i="6"/>
  <c r="AB236" i="6"/>
  <c r="AC236" i="6"/>
  <c r="AD236" i="6"/>
  <c r="AE236" i="6"/>
  <c r="AF236" i="6"/>
  <c r="AG236" i="6"/>
  <c r="AH236" i="6"/>
  <c r="AI236" i="6"/>
  <c r="AJ236" i="6"/>
  <c r="AK236" i="6"/>
  <c r="AL236" i="6"/>
  <c r="AM236" i="6"/>
  <c r="AN236" i="6"/>
  <c r="AO236" i="6"/>
  <c r="AP236" i="6"/>
  <c r="AQ236" i="6"/>
  <c r="W237" i="6"/>
  <c r="X237" i="6"/>
  <c r="Y237" i="6"/>
  <c r="Z237" i="6"/>
  <c r="AA237" i="6"/>
  <c r="AB237" i="6"/>
  <c r="AC237" i="6"/>
  <c r="AD237" i="6"/>
  <c r="AE237" i="6"/>
  <c r="AF237" i="6"/>
  <c r="AG237" i="6"/>
  <c r="AH237" i="6"/>
  <c r="AI237" i="6"/>
  <c r="AJ237" i="6"/>
  <c r="AK237" i="6"/>
  <c r="AL237" i="6"/>
  <c r="AM237" i="6"/>
  <c r="AN237" i="6"/>
  <c r="AO237" i="6"/>
  <c r="AP237" i="6"/>
  <c r="AQ237" i="6"/>
  <c r="V237" i="6"/>
  <c r="V236" i="6"/>
  <c r="X231" i="6"/>
  <c r="Y231" i="6"/>
  <c r="Z231" i="6"/>
  <c r="AA231" i="6"/>
  <c r="AB231" i="6"/>
  <c r="AC231" i="6"/>
  <c r="AD231" i="6"/>
  <c r="AE231" i="6"/>
  <c r="AF231" i="6"/>
  <c r="AG231" i="6"/>
  <c r="AH231" i="6"/>
  <c r="AI231" i="6"/>
  <c r="AJ231" i="6"/>
  <c r="AK231" i="6"/>
  <c r="AL231" i="6"/>
  <c r="AM231" i="6"/>
  <c r="AN231" i="6"/>
  <c r="AO231" i="6"/>
  <c r="AP231" i="6"/>
  <c r="AQ231" i="6"/>
  <c r="AR231" i="6"/>
  <c r="AS231" i="6"/>
  <c r="W232" i="6"/>
  <c r="X232" i="6"/>
  <c r="Y232" i="6"/>
  <c r="Z232" i="6"/>
  <c r="AA232" i="6"/>
  <c r="AB232" i="6"/>
  <c r="AC232" i="6"/>
  <c r="AD232" i="6"/>
  <c r="AE232" i="6"/>
  <c r="AF232" i="6"/>
  <c r="AG232" i="6"/>
  <c r="AH232" i="6"/>
  <c r="AI232" i="6"/>
  <c r="AJ232" i="6"/>
  <c r="AK232" i="6"/>
  <c r="AL232" i="6"/>
  <c r="AM232" i="6"/>
  <c r="AN232" i="6"/>
  <c r="AO232" i="6"/>
  <c r="AP232" i="6"/>
  <c r="AQ232" i="6"/>
  <c r="AR232" i="6"/>
  <c r="AS232" i="6"/>
  <c r="W233" i="6"/>
  <c r="X233" i="6"/>
  <c r="Y233" i="6"/>
  <c r="Z233" i="6"/>
  <c r="AA233" i="6"/>
  <c r="AB233" i="6"/>
  <c r="AC233" i="6"/>
  <c r="AD233" i="6"/>
  <c r="AE233" i="6"/>
  <c r="AF233" i="6"/>
  <c r="AG233" i="6"/>
  <c r="AH233" i="6"/>
  <c r="AI233" i="6"/>
  <c r="AJ233" i="6"/>
  <c r="AK233" i="6"/>
  <c r="AL233" i="6"/>
  <c r="AM233" i="6"/>
  <c r="AN233" i="6"/>
  <c r="AO233" i="6"/>
  <c r="AP233" i="6"/>
  <c r="AQ233" i="6"/>
  <c r="AR233" i="6"/>
  <c r="AS233" i="6"/>
  <c r="W234" i="6"/>
  <c r="X234" i="6"/>
  <c r="Y234" i="6"/>
  <c r="Z234" i="6"/>
  <c r="AA234" i="6"/>
  <c r="AB234" i="6"/>
  <c r="AC234" i="6"/>
  <c r="AD234" i="6"/>
  <c r="AE234" i="6"/>
  <c r="AF234" i="6"/>
  <c r="AG234" i="6"/>
  <c r="AH234" i="6"/>
  <c r="AI234" i="6"/>
  <c r="AJ234" i="6"/>
  <c r="AK234" i="6"/>
  <c r="AL234" i="6"/>
  <c r="AM234" i="6"/>
  <c r="AN234" i="6"/>
  <c r="AO234" i="6"/>
  <c r="AP234" i="6"/>
  <c r="AQ234" i="6"/>
  <c r="AR234" i="6"/>
  <c r="AS234" i="6"/>
  <c r="V234" i="6"/>
  <c r="V233" i="6"/>
  <c r="V232" i="6"/>
  <c r="V231" i="6"/>
  <c r="W226" i="6"/>
  <c r="X226" i="6"/>
  <c r="Y226" i="6"/>
  <c r="Z226" i="6"/>
  <c r="AA226" i="6"/>
  <c r="AB226" i="6"/>
  <c r="AC226" i="6"/>
  <c r="AD226" i="6"/>
  <c r="AE226" i="6"/>
  <c r="AF226" i="6"/>
  <c r="AG226" i="6"/>
  <c r="AH226" i="6"/>
  <c r="AI226" i="6"/>
  <c r="AJ226" i="6"/>
  <c r="AK226" i="6"/>
  <c r="AL226" i="6"/>
  <c r="AM226" i="6"/>
  <c r="AN226" i="6"/>
  <c r="AO226" i="6"/>
  <c r="AP226" i="6"/>
  <c r="AQ226" i="6"/>
  <c r="AR226" i="6"/>
  <c r="AS226" i="6"/>
  <c r="W227" i="6"/>
  <c r="X227" i="6"/>
  <c r="Y227" i="6"/>
  <c r="Z227" i="6"/>
  <c r="AA227" i="6"/>
  <c r="AB227" i="6"/>
  <c r="AC227" i="6"/>
  <c r="AD227" i="6"/>
  <c r="AE227" i="6"/>
  <c r="AF227" i="6"/>
  <c r="AG227" i="6"/>
  <c r="AH227" i="6"/>
  <c r="AI227" i="6"/>
  <c r="AJ227" i="6"/>
  <c r="AK227" i="6"/>
  <c r="AL227" i="6"/>
  <c r="AM227" i="6"/>
  <c r="AN227" i="6"/>
  <c r="AO227" i="6"/>
  <c r="AP227" i="6"/>
  <c r="AQ227" i="6"/>
  <c r="AR227" i="6"/>
  <c r="AS227" i="6"/>
  <c r="W228" i="6"/>
  <c r="X228" i="6"/>
  <c r="Y228" i="6"/>
  <c r="Z228" i="6"/>
  <c r="AA228" i="6"/>
  <c r="AB228" i="6"/>
  <c r="AC228" i="6"/>
  <c r="AD228" i="6"/>
  <c r="AE228" i="6"/>
  <c r="AF228" i="6"/>
  <c r="AG228" i="6"/>
  <c r="AH228" i="6"/>
  <c r="AI228" i="6"/>
  <c r="AJ228" i="6"/>
  <c r="AK228" i="6"/>
  <c r="AL228" i="6"/>
  <c r="AM228" i="6"/>
  <c r="AN228" i="6"/>
  <c r="AO228" i="6"/>
  <c r="AP228" i="6"/>
  <c r="AQ228" i="6"/>
  <c r="AR228" i="6"/>
  <c r="AS228" i="6"/>
  <c r="W229" i="6"/>
  <c r="X229" i="6"/>
  <c r="Y229" i="6"/>
  <c r="Z229" i="6"/>
  <c r="AA229" i="6"/>
  <c r="AB229" i="6"/>
  <c r="AC229" i="6"/>
  <c r="AD229" i="6"/>
  <c r="AE229" i="6"/>
  <c r="AF229" i="6"/>
  <c r="AG229" i="6"/>
  <c r="AH229" i="6"/>
  <c r="AI229" i="6"/>
  <c r="AJ229" i="6"/>
  <c r="AK229" i="6"/>
  <c r="AL229" i="6"/>
  <c r="AM229" i="6"/>
  <c r="AN229" i="6"/>
  <c r="AO229" i="6"/>
  <c r="AP229" i="6"/>
  <c r="AQ229" i="6"/>
  <c r="AR229" i="6"/>
  <c r="AS229" i="6"/>
  <c r="V229" i="6"/>
  <c r="V228" i="6"/>
  <c r="V227" i="6"/>
  <c r="V226" i="6"/>
  <c r="Y215" i="6"/>
  <c r="Y214" i="6"/>
  <c r="U212" i="6"/>
  <c r="T213" i="6"/>
  <c r="T212" i="6"/>
  <c r="S213" i="6"/>
  <c r="B33" i="5"/>
  <c r="S212" i="6"/>
  <c r="D254" i="6"/>
  <c r="D252" i="6"/>
  <c r="D251" i="6"/>
  <c r="D250" i="6"/>
  <c r="D249" i="6"/>
  <c r="D248" i="6"/>
  <c r="BK247" i="6"/>
  <c r="D247" i="6"/>
  <c r="BK246" i="6"/>
  <c r="BK245"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BK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AS224" i="6"/>
  <c r="AR224" i="6"/>
  <c r="AQ224" i="6"/>
  <c r="AP224" i="6"/>
  <c r="AO224" i="6"/>
  <c r="AN224" i="6"/>
  <c r="AM224" i="6"/>
  <c r="AL224" i="6"/>
  <c r="AK224" i="6"/>
  <c r="AJ224" i="6"/>
  <c r="AI224" i="6"/>
  <c r="AH224" i="6"/>
  <c r="AG224" i="6"/>
  <c r="AF224" i="6"/>
  <c r="AE224" i="6"/>
  <c r="AD224" i="6"/>
  <c r="AC224" i="6"/>
  <c r="AB224" i="6"/>
  <c r="AA224" i="6"/>
  <c r="Z224" i="6"/>
  <c r="Y224" i="6"/>
  <c r="X224" i="6"/>
  <c r="W224" i="6"/>
  <c r="V224" i="6"/>
  <c r="BK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BK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BK220" i="6"/>
  <c r="G220" i="6"/>
  <c r="BK219" i="6"/>
  <c r="G219" i="6"/>
  <c r="BK218" i="6"/>
  <c r="J218" i="6"/>
  <c r="G218" i="6"/>
  <c r="J217" i="6"/>
  <c r="G217" i="6"/>
  <c r="H217" i="6" s="1"/>
  <c r="J216" i="6"/>
  <c r="K216" i="6" s="1"/>
  <c r="G216" i="6"/>
  <c r="B216" i="6"/>
  <c r="E248" i="6" s="1"/>
  <c r="D215" i="6"/>
  <c r="D218" i="6" s="1"/>
  <c r="D214" i="6"/>
  <c r="D217" i="6" s="1"/>
  <c r="D213" i="6"/>
  <c r="D216" i="6" s="1"/>
  <c r="CL179" i="6"/>
  <c r="CK179" i="6"/>
  <c r="CJ179" i="6"/>
  <c r="CI179" i="6"/>
  <c r="CH179" i="6"/>
  <c r="CG179" i="6"/>
  <c r="CF179" i="6"/>
  <c r="CE179" i="6"/>
  <c r="CD179" i="6"/>
  <c r="CC179" i="6"/>
  <c r="CB179" i="6"/>
  <c r="CA179" i="6"/>
  <c r="BZ179" i="6"/>
  <c r="BY179" i="6"/>
  <c r="BX179" i="6"/>
  <c r="BW179" i="6"/>
  <c r="BV179" i="6"/>
  <c r="BU179" i="6"/>
  <c r="BR179" i="6"/>
  <c r="BQ179" i="6"/>
  <c r="BP179" i="6"/>
  <c r="BO179" i="6"/>
  <c r="BN179" i="6"/>
  <c r="BM179" i="6"/>
  <c r="BC179" i="6"/>
  <c r="AV179" i="6"/>
  <c r="AW179" i="6" s="1"/>
  <c r="AT179" i="6"/>
  <c r="AU179" i="6" s="1"/>
  <c r="I179" i="6"/>
  <c r="CL178" i="6"/>
  <c r="CK178" i="6"/>
  <c r="CJ178" i="6"/>
  <c r="CI178" i="6"/>
  <c r="CH178" i="6"/>
  <c r="CG178" i="6"/>
  <c r="CF178" i="6"/>
  <c r="CE178" i="6"/>
  <c r="CD178" i="6"/>
  <c r="CC178" i="6"/>
  <c r="CB178" i="6"/>
  <c r="CA178" i="6"/>
  <c r="BZ178" i="6"/>
  <c r="BY178" i="6"/>
  <c r="BX178" i="6"/>
  <c r="BW178" i="6"/>
  <c r="BV178" i="6"/>
  <c r="BU178" i="6"/>
  <c r="BR178" i="6"/>
  <c r="BQ178" i="6"/>
  <c r="BP178" i="6"/>
  <c r="BO178" i="6"/>
  <c r="BN178" i="6"/>
  <c r="BM178" i="6"/>
  <c r="BC178" i="6"/>
  <c r="AW178" i="6"/>
  <c r="AV178" i="6"/>
  <c r="AT178" i="6"/>
  <c r="AU178" i="6" s="1"/>
  <c r="I178" i="6"/>
  <c r="CL177" i="6"/>
  <c r="CK177" i="6"/>
  <c r="CJ177" i="6"/>
  <c r="CI177" i="6"/>
  <c r="CH177" i="6"/>
  <c r="CG177" i="6"/>
  <c r="CF177" i="6"/>
  <c r="CE177" i="6"/>
  <c r="CD177" i="6"/>
  <c r="CC177" i="6"/>
  <c r="CB177" i="6"/>
  <c r="CA177" i="6"/>
  <c r="BZ177" i="6"/>
  <c r="BY177" i="6"/>
  <c r="BX177" i="6"/>
  <c r="BW177" i="6"/>
  <c r="BV177" i="6"/>
  <c r="BU177" i="6"/>
  <c r="BR177" i="6"/>
  <c r="BQ177" i="6"/>
  <c r="BP177" i="6"/>
  <c r="BO177" i="6"/>
  <c r="BN177" i="6"/>
  <c r="BM177" i="6"/>
  <c r="BC177" i="6"/>
  <c r="AW177" i="6"/>
  <c r="AV177" i="6"/>
  <c r="AT177" i="6"/>
  <c r="AU177" i="6" s="1"/>
  <c r="I177" i="6"/>
  <c r="CL176" i="6"/>
  <c r="CK176" i="6"/>
  <c r="CJ176" i="6"/>
  <c r="CI176" i="6"/>
  <c r="CH176" i="6"/>
  <c r="CG176" i="6"/>
  <c r="CF176" i="6"/>
  <c r="CE176" i="6"/>
  <c r="CD176" i="6"/>
  <c r="CC176" i="6"/>
  <c r="CB176" i="6"/>
  <c r="CA176" i="6"/>
  <c r="BZ176" i="6"/>
  <c r="BY176" i="6"/>
  <c r="BX176" i="6"/>
  <c r="BW176" i="6"/>
  <c r="BV176" i="6"/>
  <c r="BU176" i="6"/>
  <c r="BR176" i="6"/>
  <c r="BQ176" i="6"/>
  <c r="BP176" i="6"/>
  <c r="BO176" i="6"/>
  <c r="BN176" i="6"/>
  <c r="BM176" i="6"/>
  <c r="BC176" i="6"/>
  <c r="AV176" i="6"/>
  <c r="AW176" i="6" s="1"/>
  <c r="AU176" i="6"/>
  <c r="AT176" i="6"/>
  <c r="I176" i="6"/>
  <c r="CL175" i="6"/>
  <c r="CK175" i="6"/>
  <c r="CJ175" i="6"/>
  <c r="CI175" i="6"/>
  <c r="CH175" i="6"/>
  <c r="CG175" i="6"/>
  <c r="CF175" i="6"/>
  <c r="CE175" i="6"/>
  <c r="CD175" i="6"/>
  <c r="CC175" i="6"/>
  <c r="CB175" i="6"/>
  <c r="CA175" i="6"/>
  <c r="BZ175" i="6"/>
  <c r="BY175" i="6"/>
  <c r="BX175" i="6"/>
  <c r="BW175" i="6"/>
  <c r="BV175" i="6"/>
  <c r="BU175" i="6"/>
  <c r="BR175" i="6"/>
  <c r="BQ175" i="6"/>
  <c r="BP175" i="6"/>
  <c r="BO175" i="6"/>
  <c r="BN175" i="6"/>
  <c r="BM175" i="6"/>
  <c r="BC175" i="6"/>
  <c r="AV175" i="6"/>
  <c r="AW175" i="6" s="1"/>
  <c r="AU175" i="6"/>
  <c r="AT175" i="6"/>
  <c r="I175" i="6"/>
  <c r="CL174" i="6"/>
  <c r="CK174" i="6"/>
  <c r="CJ174" i="6"/>
  <c r="CI174" i="6"/>
  <c r="CH174" i="6"/>
  <c r="CG174" i="6"/>
  <c r="CF174" i="6"/>
  <c r="CE174" i="6"/>
  <c r="CD174" i="6"/>
  <c r="CC174" i="6"/>
  <c r="CB174" i="6"/>
  <c r="CA174" i="6"/>
  <c r="BZ174" i="6"/>
  <c r="BY174" i="6"/>
  <c r="BX174" i="6"/>
  <c r="BW174" i="6"/>
  <c r="BV174" i="6"/>
  <c r="BU174" i="6"/>
  <c r="BR174" i="6"/>
  <c r="BQ174" i="6"/>
  <c r="BP174" i="6"/>
  <c r="BO174" i="6"/>
  <c r="BN174" i="6"/>
  <c r="BM174" i="6"/>
  <c r="BC174" i="6"/>
  <c r="AV174" i="6"/>
  <c r="AW174" i="6" s="1"/>
  <c r="AT174" i="6"/>
  <c r="AU174" i="6" s="1"/>
  <c r="I174" i="6"/>
  <c r="CL173" i="6"/>
  <c r="CK173" i="6"/>
  <c r="CJ173" i="6"/>
  <c r="CI173" i="6"/>
  <c r="CH173" i="6"/>
  <c r="CG173" i="6"/>
  <c r="CF173" i="6"/>
  <c r="CE173" i="6"/>
  <c r="CD173" i="6"/>
  <c r="CC173" i="6"/>
  <c r="CB173" i="6"/>
  <c r="CA173" i="6"/>
  <c r="BZ173" i="6"/>
  <c r="BY173" i="6"/>
  <c r="BX173" i="6"/>
  <c r="BW173" i="6"/>
  <c r="BV173" i="6"/>
  <c r="BU173" i="6"/>
  <c r="BR173" i="6"/>
  <c r="BQ173" i="6"/>
  <c r="BP173" i="6"/>
  <c r="BO173" i="6"/>
  <c r="BN173" i="6"/>
  <c r="BM173" i="6"/>
  <c r="BC173" i="6"/>
  <c r="AV173" i="6"/>
  <c r="AW173" i="6" s="1"/>
  <c r="AT173" i="6"/>
  <c r="AU173" i="6" s="1"/>
  <c r="I173" i="6"/>
  <c r="CL172" i="6"/>
  <c r="CK172" i="6"/>
  <c r="CJ172" i="6"/>
  <c r="CI172" i="6"/>
  <c r="CH172" i="6"/>
  <c r="CG172" i="6"/>
  <c r="CF172" i="6"/>
  <c r="CE172" i="6"/>
  <c r="CD172" i="6"/>
  <c r="CC172" i="6"/>
  <c r="CB172" i="6"/>
  <c r="CA172" i="6"/>
  <c r="BZ172" i="6"/>
  <c r="BY172" i="6"/>
  <c r="BX172" i="6"/>
  <c r="BW172" i="6"/>
  <c r="BV172" i="6"/>
  <c r="BU172" i="6"/>
  <c r="BR172" i="6"/>
  <c r="BQ172" i="6"/>
  <c r="BP172" i="6"/>
  <c r="BO172" i="6"/>
  <c r="BN172" i="6"/>
  <c r="BM172" i="6"/>
  <c r="BC172" i="6"/>
  <c r="AV172" i="6"/>
  <c r="AW172" i="6" s="1"/>
  <c r="AT172" i="6"/>
  <c r="AU172" i="6" s="1"/>
  <c r="I172" i="6"/>
  <c r="CL171" i="6"/>
  <c r="CK171" i="6"/>
  <c r="CJ171" i="6"/>
  <c r="CI171" i="6"/>
  <c r="CH171" i="6"/>
  <c r="CG171" i="6"/>
  <c r="CF171" i="6"/>
  <c r="CE171" i="6"/>
  <c r="CD171" i="6"/>
  <c r="CC171" i="6"/>
  <c r="CB171" i="6"/>
  <c r="CA171" i="6"/>
  <c r="BZ171" i="6"/>
  <c r="BY171" i="6"/>
  <c r="BX171" i="6"/>
  <c r="BW171" i="6"/>
  <c r="BV171" i="6"/>
  <c r="BU171" i="6"/>
  <c r="BR171" i="6"/>
  <c r="BQ171" i="6"/>
  <c r="BP171" i="6"/>
  <c r="BO171" i="6"/>
  <c r="BN171" i="6"/>
  <c r="BM171" i="6"/>
  <c r="BC171" i="6"/>
  <c r="AV171" i="6"/>
  <c r="AW171" i="6" s="1"/>
  <c r="AT171" i="6"/>
  <c r="AU171" i="6" s="1"/>
  <c r="I171" i="6"/>
  <c r="CL170" i="6"/>
  <c r="CK170" i="6"/>
  <c r="CJ170" i="6"/>
  <c r="CI170" i="6"/>
  <c r="CH170" i="6"/>
  <c r="CG170" i="6"/>
  <c r="CF170" i="6"/>
  <c r="CE170" i="6"/>
  <c r="CD170" i="6"/>
  <c r="CC170" i="6"/>
  <c r="CB170" i="6"/>
  <c r="CA170" i="6"/>
  <c r="BZ170" i="6"/>
  <c r="BY170" i="6"/>
  <c r="BX170" i="6"/>
  <c r="BW170" i="6"/>
  <c r="BV170" i="6"/>
  <c r="BU170" i="6"/>
  <c r="BR170" i="6"/>
  <c r="BQ170" i="6"/>
  <c r="BP170" i="6"/>
  <c r="BO170" i="6"/>
  <c r="BN170" i="6"/>
  <c r="BM170" i="6"/>
  <c r="BC170" i="6"/>
  <c r="AV170" i="6"/>
  <c r="AW170" i="6" s="1"/>
  <c r="AT170" i="6"/>
  <c r="AU170" i="6" s="1"/>
  <c r="I170" i="6"/>
  <c r="CL169" i="6"/>
  <c r="CK169" i="6"/>
  <c r="CJ169" i="6"/>
  <c r="CI169" i="6"/>
  <c r="CH169" i="6"/>
  <c r="CG169" i="6"/>
  <c r="CF169" i="6"/>
  <c r="CE169" i="6"/>
  <c r="CD169" i="6"/>
  <c r="CC169" i="6"/>
  <c r="CB169" i="6"/>
  <c r="CA169" i="6"/>
  <c r="BZ169" i="6"/>
  <c r="BY169" i="6"/>
  <c r="BX169" i="6"/>
  <c r="BW169" i="6"/>
  <c r="BV169" i="6"/>
  <c r="BU169" i="6"/>
  <c r="BR169" i="6"/>
  <c r="BQ169" i="6"/>
  <c r="BP169" i="6"/>
  <c r="BO169" i="6"/>
  <c r="BN169" i="6"/>
  <c r="BM169" i="6"/>
  <c r="BC169" i="6"/>
  <c r="AV169" i="6"/>
  <c r="AW169" i="6" s="1"/>
  <c r="AT169" i="6"/>
  <c r="AU169" i="6" s="1"/>
  <c r="I169" i="6"/>
  <c r="CL168" i="6"/>
  <c r="CK168" i="6"/>
  <c r="CJ168" i="6"/>
  <c r="CI168" i="6"/>
  <c r="CH168" i="6"/>
  <c r="CG168" i="6"/>
  <c r="CF168" i="6"/>
  <c r="CE168" i="6"/>
  <c r="CD168" i="6"/>
  <c r="CC168" i="6"/>
  <c r="CB168" i="6"/>
  <c r="CA168" i="6"/>
  <c r="BZ168" i="6"/>
  <c r="BY168" i="6"/>
  <c r="BX168" i="6"/>
  <c r="BW168" i="6"/>
  <c r="BV168" i="6"/>
  <c r="BU168" i="6"/>
  <c r="BR168" i="6"/>
  <c r="BQ168" i="6"/>
  <c r="BP168" i="6"/>
  <c r="BO168" i="6"/>
  <c r="BN168" i="6"/>
  <c r="BM168" i="6"/>
  <c r="BC168" i="6"/>
  <c r="AV168" i="6"/>
  <c r="AW168" i="6" s="1"/>
  <c r="AT168" i="6"/>
  <c r="AU168" i="6" s="1"/>
  <c r="I168" i="6"/>
  <c r="CL167" i="6"/>
  <c r="CK167" i="6"/>
  <c r="CJ167" i="6"/>
  <c r="CI167" i="6"/>
  <c r="CH167" i="6"/>
  <c r="CG167" i="6"/>
  <c r="CF167" i="6"/>
  <c r="CE167" i="6"/>
  <c r="CD167" i="6"/>
  <c r="CC167" i="6"/>
  <c r="CB167" i="6"/>
  <c r="CA167" i="6"/>
  <c r="BZ167" i="6"/>
  <c r="BY167" i="6"/>
  <c r="BX167" i="6"/>
  <c r="BW167" i="6"/>
  <c r="BV167" i="6"/>
  <c r="BU167" i="6"/>
  <c r="BR167" i="6"/>
  <c r="BQ167" i="6"/>
  <c r="BP167" i="6"/>
  <c r="BO167" i="6"/>
  <c r="BN167" i="6"/>
  <c r="BM167" i="6"/>
  <c r="BC167" i="6"/>
  <c r="AV167" i="6"/>
  <c r="AW167" i="6" s="1"/>
  <c r="AT167" i="6"/>
  <c r="AU167" i="6" s="1"/>
  <c r="I167" i="6"/>
  <c r="CL166" i="6"/>
  <c r="CK166" i="6"/>
  <c r="CJ166" i="6"/>
  <c r="CI166" i="6"/>
  <c r="CH166" i="6"/>
  <c r="CG166" i="6"/>
  <c r="CF166" i="6"/>
  <c r="CE166" i="6"/>
  <c r="CD166" i="6"/>
  <c r="CC166" i="6"/>
  <c r="CB166" i="6"/>
  <c r="CA166" i="6"/>
  <c r="BZ166" i="6"/>
  <c r="BY166" i="6"/>
  <c r="BX166" i="6"/>
  <c r="BW166" i="6"/>
  <c r="BV166" i="6"/>
  <c r="BU166" i="6"/>
  <c r="BR166" i="6"/>
  <c r="BQ166" i="6"/>
  <c r="BP166" i="6"/>
  <c r="BO166" i="6"/>
  <c r="BN166" i="6"/>
  <c r="BM166" i="6"/>
  <c r="BC166" i="6"/>
  <c r="AV166" i="6"/>
  <c r="AW166" i="6" s="1"/>
  <c r="AT166" i="6"/>
  <c r="AU166" i="6" s="1"/>
  <c r="I166" i="6"/>
  <c r="CL165" i="6"/>
  <c r="CK165" i="6"/>
  <c r="CJ165" i="6"/>
  <c r="CI165" i="6"/>
  <c r="CH165" i="6"/>
  <c r="CG165" i="6"/>
  <c r="CF165" i="6"/>
  <c r="CE165" i="6"/>
  <c r="CD165" i="6"/>
  <c r="CC165" i="6"/>
  <c r="CB165" i="6"/>
  <c r="CA165" i="6"/>
  <c r="BZ165" i="6"/>
  <c r="BY165" i="6"/>
  <c r="BX165" i="6"/>
  <c r="BW165" i="6"/>
  <c r="BV165" i="6"/>
  <c r="BU165" i="6"/>
  <c r="BR165" i="6"/>
  <c r="BQ165" i="6"/>
  <c r="BP165" i="6"/>
  <c r="BO165" i="6"/>
  <c r="BN165" i="6"/>
  <c r="BM165" i="6"/>
  <c r="BC165" i="6"/>
  <c r="AW165" i="6"/>
  <c r="AV165" i="6"/>
  <c r="AT165" i="6"/>
  <c r="AU165" i="6" s="1"/>
  <c r="I165" i="6"/>
  <c r="CL164" i="6"/>
  <c r="CK164" i="6"/>
  <c r="CJ164" i="6"/>
  <c r="CI164" i="6"/>
  <c r="CH164" i="6"/>
  <c r="CG164" i="6"/>
  <c r="CF164" i="6"/>
  <c r="CE164" i="6"/>
  <c r="CD164" i="6"/>
  <c r="CC164" i="6"/>
  <c r="CB164" i="6"/>
  <c r="CA164" i="6"/>
  <c r="BZ164" i="6"/>
  <c r="BY164" i="6"/>
  <c r="BX164" i="6"/>
  <c r="BW164" i="6"/>
  <c r="BV164" i="6"/>
  <c r="BU164" i="6"/>
  <c r="BR164" i="6"/>
  <c r="BQ164" i="6"/>
  <c r="BP164" i="6"/>
  <c r="BO164" i="6"/>
  <c r="BN164" i="6"/>
  <c r="BM164" i="6"/>
  <c r="BC164" i="6"/>
  <c r="AV164" i="6"/>
  <c r="AW164" i="6" s="1"/>
  <c r="AT164" i="6"/>
  <c r="AU164" i="6" s="1"/>
  <c r="I164" i="6"/>
  <c r="CL163" i="6"/>
  <c r="CK163" i="6"/>
  <c r="CJ163" i="6"/>
  <c r="CI163" i="6"/>
  <c r="CH163" i="6"/>
  <c r="CG163" i="6"/>
  <c r="CF163" i="6"/>
  <c r="CE163" i="6"/>
  <c r="CD163" i="6"/>
  <c r="CC163" i="6"/>
  <c r="CB163" i="6"/>
  <c r="CA163" i="6"/>
  <c r="BZ163" i="6"/>
  <c r="BY163" i="6"/>
  <c r="BX163" i="6"/>
  <c r="BW163" i="6"/>
  <c r="BV163" i="6"/>
  <c r="BU163" i="6"/>
  <c r="BR163" i="6"/>
  <c r="BQ163" i="6"/>
  <c r="BP163" i="6"/>
  <c r="BO163" i="6"/>
  <c r="BN163" i="6"/>
  <c r="BM163" i="6"/>
  <c r="BC163" i="6"/>
  <c r="AV163" i="6"/>
  <c r="AW163" i="6" s="1"/>
  <c r="AT163" i="6"/>
  <c r="AU163" i="6" s="1"/>
  <c r="I163" i="6"/>
  <c r="CL162" i="6"/>
  <c r="CK162" i="6"/>
  <c r="CJ162" i="6"/>
  <c r="CI162" i="6"/>
  <c r="CH162" i="6"/>
  <c r="CG162" i="6"/>
  <c r="CF162" i="6"/>
  <c r="CE162" i="6"/>
  <c r="CD162" i="6"/>
  <c r="CC162" i="6"/>
  <c r="CB162" i="6"/>
  <c r="CA162" i="6"/>
  <c r="BZ162" i="6"/>
  <c r="BY162" i="6"/>
  <c r="BX162" i="6"/>
  <c r="BW162" i="6"/>
  <c r="BV162" i="6"/>
  <c r="BU162" i="6"/>
  <c r="BR162" i="6"/>
  <c r="BQ162" i="6"/>
  <c r="BP162" i="6"/>
  <c r="BO162" i="6"/>
  <c r="BN162" i="6"/>
  <c r="BM162" i="6"/>
  <c r="BC162" i="6"/>
  <c r="AV162" i="6"/>
  <c r="AW162" i="6" s="1"/>
  <c r="AT162" i="6"/>
  <c r="AU162" i="6" s="1"/>
  <c r="I162" i="6"/>
  <c r="CL161" i="6"/>
  <c r="CK161" i="6"/>
  <c r="CJ161" i="6"/>
  <c r="CI161" i="6"/>
  <c r="CH161" i="6"/>
  <c r="CG161" i="6"/>
  <c r="CF161" i="6"/>
  <c r="CE161" i="6"/>
  <c r="CD161" i="6"/>
  <c r="CC161" i="6"/>
  <c r="CB161" i="6"/>
  <c r="CA161" i="6"/>
  <c r="BZ161" i="6"/>
  <c r="BY161" i="6"/>
  <c r="BX161" i="6"/>
  <c r="BW161" i="6"/>
  <c r="BV161" i="6"/>
  <c r="BU161" i="6"/>
  <c r="BR161" i="6"/>
  <c r="BQ161" i="6"/>
  <c r="BP161" i="6"/>
  <c r="BO161" i="6"/>
  <c r="BN161" i="6"/>
  <c r="BM161" i="6"/>
  <c r="BC161" i="6"/>
  <c r="AV161" i="6"/>
  <c r="AW161" i="6" s="1"/>
  <c r="AT161" i="6"/>
  <c r="AU161" i="6" s="1"/>
  <c r="I161" i="6"/>
  <c r="CL160" i="6"/>
  <c r="CK160" i="6"/>
  <c r="CJ160" i="6"/>
  <c r="CI160" i="6"/>
  <c r="CH160" i="6"/>
  <c r="CG160" i="6"/>
  <c r="CF160" i="6"/>
  <c r="CE160" i="6"/>
  <c r="CD160" i="6"/>
  <c r="CC160" i="6"/>
  <c r="CB160" i="6"/>
  <c r="CA160" i="6"/>
  <c r="BZ160" i="6"/>
  <c r="BY160" i="6"/>
  <c r="BX160" i="6"/>
  <c r="BW160" i="6"/>
  <c r="BV160" i="6"/>
  <c r="BU160" i="6"/>
  <c r="BR160" i="6"/>
  <c r="BQ160" i="6"/>
  <c r="BP160" i="6"/>
  <c r="BO160" i="6"/>
  <c r="BN160" i="6"/>
  <c r="BM160" i="6"/>
  <c r="BC160" i="6"/>
  <c r="AW160" i="6"/>
  <c r="AV160" i="6"/>
  <c r="AT160" i="6"/>
  <c r="AU160" i="6" s="1"/>
  <c r="I160" i="6"/>
  <c r="CL159" i="6"/>
  <c r="CK159" i="6"/>
  <c r="CJ159" i="6"/>
  <c r="CI159" i="6"/>
  <c r="CH159" i="6"/>
  <c r="CG159" i="6"/>
  <c r="CF159" i="6"/>
  <c r="CE159" i="6"/>
  <c r="CD159" i="6"/>
  <c r="CC159" i="6"/>
  <c r="CB159" i="6"/>
  <c r="CA159" i="6"/>
  <c r="BZ159" i="6"/>
  <c r="BY159" i="6"/>
  <c r="BX159" i="6"/>
  <c r="BW159" i="6"/>
  <c r="BV159" i="6"/>
  <c r="BU159" i="6"/>
  <c r="BR159" i="6"/>
  <c r="BQ159" i="6"/>
  <c r="BP159" i="6"/>
  <c r="BO159" i="6"/>
  <c r="BN159" i="6"/>
  <c r="BM159" i="6"/>
  <c r="BC159" i="6"/>
  <c r="AV159" i="6"/>
  <c r="AW159" i="6" s="1"/>
  <c r="AT159" i="6"/>
  <c r="AU159" i="6" s="1"/>
  <c r="I159" i="6"/>
  <c r="CL158" i="6"/>
  <c r="CK158" i="6"/>
  <c r="CJ158" i="6"/>
  <c r="CI158" i="6"/>
  <c r="CH158" i="6"/>
  <c r="CG158" i="6"/>
  <c r="CF158" i="6"/>
  <c r="CE158" i="6"/>
  <c r="CD158" i="6"/>
  <c r="CC158" i="6"/>
  <c r="CB158" i="6"/>
  <c r="CA158" i="6"/>
  <c r="BZ158" i="6"/>
  <c r="BY158" i="6"/>
  <c r="BX158" i="6"/>
  <c r="BW158" i="6"/>
  <c r="BV158" i="6"/>
  <c r="BU158" i="6"/>
  <c r="BR158" i="6"/>
  <c r="BQ158" i="6"/>
  <c r="BP158" i="6"/>
  <c r="BO158" i="6"/>
  <c r="BN158" i="6"/>
  <c r="BM158" i="6"/>
  <c r="BC158" i="6"/>
  <c r="AV158" i="6"/>
  <c r="AW158" i="6" s="1"/>
  <c r="AU158" i="6"/>
  <c r="AT158" i="6"/>
  <c r="I158" i="6"/>
  <c r="CL157" i="6"/>
  <c r="CK157" i="6"/>
  <c r="CJ157" i="6"/>
  <c r="CI157" i="6"/>
  <c r="CH157" i="6"/>
  <c r="CG157" i="6"/>
  <c r="CF157" i="6"/>
  <c r="CE157" i="6"/>
  <c r="CD157" i="6"/>
  <c r="CC157" i="6"/>
  <c r="CB157" i="6"/>
  <c r="CA157" i="6"/>
  <c r="BZ157" i="6"/>
  <c r="BY157" i="6"/>
  <c r="BX157" i="6"/>
  <c r="BW157" i="6"/>
  <c r="BV157" i="6"/>
  <c r="BU157" i="6"/>
  <c r="BR157" i="6"/>
  <c r="BQ157" i="6"/>
  <c r="BP157" i="6"/>
  <c r="BO157" i="6"/>
  <c r="BN157" i="6"/>
  <c r="BM157" i="6"/>
  <c r="BC157" i="6"/>
  <c r="AV157" i="6"/>
  <c r="AW157" i="6" s="1"/>
  <c r="AT157" i="6"/>
  <c r="AU157" i="6" s="1"/>
  <c r="I157" i="6"/>
  <c r="CL156" i="6"/>
  <c r="CK156" i="6"/>
  <c r="CJ156" i="6"/>
  <c r="CI156" i="6"/>
  <c r="CH156" i="6"/>
  <c r="CG156" i="6"/>
  <c r="CF156" i="6"/>
  <c r="CE156" i="6"/>
  <c r="CD156" i="6"/>
  <c r="CC156" i="6"/>
  <c r="CB156" i="6"/>
  <c r="CA156" i="6"/>
  <c r="BZ156" i="6"/>
  <c r="BY156" i="6"/>
  <c r="BX156" i="6"/>
  <c r="BW156" i="6"/>
  <c r="BV156" i="6"/>
  <c r="BU156" i="6"/>
  <c r="BR156" i="6"/>
  <c r="BQ156" i="6"/>
  <c r="BP156" i="6"/>
  <c r="BO156" i="6"/>
  <c r="BN156" i="6"/>
  <c r="BM156" i="6"/>
  <c r="BC156" i="6"/>
  <c r="AV156" i="6"/>
  <c r="AW156" i="6" s="1"/>
  <c r="AT156" i="6"/>
  <c r="AU156" i="6" s="1"/>
  <c r="I156" i="6"/>
  <c r="CL155" i="6"/>
  <c r="CK155" i="6"/>
  <c r="CJ155" i="6"/>
  <c r="CI155" i="6"/>
  <c r="CH155" i="6"/>
  <c r="CG155" i="6"/>
  <c r="CF155" i="6"/>
  <c r="CE155" i="6"/>
  <c r="CD155" i="6"/>
  <c r="CC155" i="6"/>
  <c r="CB155" i="6"/>
  <c r="CA155" i="6"/>
  <c r="BZ155" i="6"/>
  <c r="BY155" i="6"/>
  <c r="BX155" i="6"/>
  <c r="BW155" i="6"/>
  <c r="BV155" i="6"/>
  <c r="BU155" i="6"/>
  <c r="BR155" i="6"/>
  <c r="BQ155" i="6"/>
  <c r="BP155" i="6"/>
  <c r="BO155" i="6"/>
  <c r="BN155" i="6"/>
  <c r="BM155" i="6"/>
  <c r="BC155" i="6"/>
  <c r="AV155" i="6"/>
  <c r="AW155" i="6" s="1"/>
  <c r="AT155" i="6"/>
  <c r="AU155" i="6" s="1"/>
  <c r="I155" i="6"/>
  <c r="CL154" i="6"/>
  <c r="CK154" i="6"/>
  <c r="CJ154" i="6"/>
  <c r="CI154" i="6"/>
  <c r="CH154" i="6"/>
  <c r="CG154" i="6"/>
  <c r="CF154" i="6"/>
  <c r="CE154" i="6"/>
  <c r="CD154" i="6"/>
  <c r="CC154" i="6"/>
  <c r="CB154" i="6"/>
  <c r="CA154" i="6"/>
  <c r="BZ154" i="6"/>
  <c r="BY154" i="6"/>
  <c r="BX154" i="6"/>
  <c r="BW154" i="6"/>
  <c r="BV154" i="6"/>
  <c r="BU154" i="6"/>
  <c r="BR154" i="6"/>
  <c r="BQ154" i="6"/>
  <c r="BP154" i="6"/>
  <c r="BO154" i="6"/>
  <c r="BN154" i="6"/>
  <c r="BM154" i="6"/>
  <c r="BC154" i="6"/>
  <c r="AV154" i="6"/>
  <c r="AW154" i="6" s="1"/>
  <c r="AT154" i="6"/>
  <c r="AU154" i="6" s="1"/>
  <c r="I154" i="6"/>
  <c r="CL153" i="6"/>
  <c r="CK153" i="6"/>
  <c r="CJ153" i="6"/>
  <c r="CI153" i="6"/>
  <c r="CH153" i="6"/>
  <c r="CG153" i="6"/>
  <c r="CF153" i="6"/>
  <c r="CE153" i="6"/>
  <c r="CD153" i="6"/>
  <c r="CC153" i="6"/>
  <c r="CB153" i="6"/>
  <c r="CA153" i="6"/>
  <c r="BZ153" i="6"/>
  <c r="BY153" i="6"/>
  <c r="BX153" i="6"/>
  <c r="BW153" i="6"/>
  <c r="BV153" i="6"/>
  <c r="BU153" i="6"/>
  <c r="BR153" i="6"/>
  <c r="BQ153" i="6"/>
  <c r="BP153" i="6"/>
  <c r="BO153" i="6"/>
  <c r="BN153" i="6"/>
  <c r="BM153" i="6"/>
  <c r="BC153" i="6"/>
  <c r="AV153" i="6"/>
  <c r="AW153" i="6" s="1"/>
  <c r="AT153" i="6"/>
  <c r="AU153" i="6" s="1"/>
  <c r="I153" i="6"/>
  <c r="CL152" i="6"/>
  <c r="CK152" i="6"/>
  <c r="CJ152" i="6"/>
  <c r="CI152" i="6"/>
  <c r="CH152" i="6"/>
  <c r="CG152" i="6"/>
  <c r="CF152" i="6"/>
  <c r="CE152" i="6"/>
  <c r="CD152" i="6"/>
  <c r="CC152" i="6"/>
  <c r="CB152" i="6"/>
  <c r="CA152" i="6"/>
  <c r="BZ152" i="6"/>
  <c r="BY152" i="6"/>
  <c r="BX152" i="6"/>
  <c r="BW152" i="6"/>
  <c r="BV152" i="6"/>
  <c r="BU152" i="6"/>
  <c r="BR152" i="6"/>
  <c r="BQ152" i="6"/>
  <c r="BP152" i="6"/>
  <c r="BO152" i="6"/>
  <c r="BN152" i="6"/>
  <c r="BM152" i="6"/>
  <c r="BC152" i="6"/>
  <c r="AV152" i="6"/>
  <c r="AW152" i="6" s="1"/>
  <c r="AT152" i="6"/>
  <c r="AU152" i="6" s="1"/>
  <c r="I152" i="6"/>
  <c r="CL151" i="6"/>
  <c r="CK151" i="6"/>
  <c r="CJ151" i="6"/>
  <c r="CI151" i="6"/>
  <c r="CH151" i="6"/>
  <c r="CG151" i="6"/>
  <c r="CF151" i="6"/>
  <c r="CE151" i="6"/>
  <c r="CD151" i="6"/>
  <c r="CC151" i="6"/>
  <c r="CB151" i="6"/>
  <c r="CA151" i="6"/>
  <c r="BZ151" i="6"/>
  <c r="BY151" i="6"/>
  <c r="BX151" i="6"/>
  <c r="BW151" i="6"/>
  <c r="BV151" i="6"/>
  <c r="BU151" i="6"/>
  <c r="BR151" i="6"/>
  <c r="BQ151" i="6"/>
  <c r="BP151" i="6"/>
  <c r="BO151" i="6"/>
  <c r="BN151" i="6"/>
  <c r="BM151" i="6"/>
  <c r="BC151" i="6"/>
  <c r="AV151" i="6"/>
  <c r="AW151" i="6" s="1"/>
  <c r="AU151" i="6"/>
  <c r="AT151" i="6"/>
  <c r="I151" i="6"/>
  <c r="CL150" i="6"/>
  <c r="CK150" i="6"/>
  <c r="CJ150" i="6"/>
  <c r="CI150" i="6"/>
  <c r="CH150" i="6"/>
  <c r="CG150" i="6"/>
  <c r="CF150" i="6"/>
  <c r="CE150" i="6"/>
  <c r="CD150" i="6"/>
  <c r="CC150" i="6"/>
  <c r="CB150" i="6"/>
  <c r="CA150" i="6"/>
  <c r="BZ150" i="6"/>
  <c r="BY150" i="6"/>
  <c r="BX150" i="6"/>
  <c r="BW150" i="6"/>
  <c r="BV150" i="6"/>
  <c r="BU150" i="6"/>
  <c r="BR150" i="6"/>
  <c r="BQ150" i="6"/>
  <c r="BP150" i="6"/>
  <c r="BO150" i="6"/>
  <c r="BN150" i="6"/>
  <c r="BM150" i="6"/>
  <c r="BC150" i="6"/>
  <c r="AW150" i="6"/>
  <c r="AV150" i="6"/>
  <c r="AT150" i="6"/>
  <c r="AU150" i="6" s="1"/>
  <c r="I150" i="6"/>
  <c r="CL149" i="6"/>
  <c r="CK149" i="6"/>
  <c r="CJ149" i="6"/>
  <c r="CI149" i="6"/>
  <c r="CH149" i="6"/>
  <c r="CG149" i="6"/>
  <c r="CF149" i="6"/>
  <c r="CE149" i="6"/>
  <c r="CD149" i="6"/>
  <c r="CC149" i="6"/>
  <c r="CB149" i="6"/>
  <c r="CA149" i="6"/>
  <c r="BZ149" i="6"/>
  <c r="BY149" i="6"/>
  <c r="BX149" i="6"/>
  <c r="BW149" i="6"/>
  <c r="BV149" i="6"/>
  <c r="BU149" i="6"/>
  <c r="BR149" i="6"/>
  <c r="BQ149" i="6"/>
  <c r="BP149" i="6"/>
  <c r="BO149" i="6"/>
  <c r="BN149" i="6"/>
  <c r="BM149" i="6"/>
  <c r="BC149" i="6"/>
  <c r="AV149" i="6"/>
  <c r="AW149" i="6" s="1"/>
  <c r="AT149" i="6"/>
  <c r="AU149" i="6" s="1"/>
  <c r="I149" i="6"/>
  <c r="CL148" i="6"/>
  <c r="CK148" i="6"/>
  <c r="CJ148" i="6"/>
  <c r="CI148" i="6"/>
  <c r="CH148" i="6"/>
  <c r="CG148" i="6"/>
  <c r="CF148" i="6"/>
  <c r="CE148" i="6"/>
  <c r="CD148" i="6"/>
  <c r="CC148" i="6"/>
  <c r="CB148" i="6"/>
  <c r="CA148" i="6"/>
  <c r="BZ148" i="6"/>
  <c r="BY148" i="6"/>
  <c r="BX148" i="6"/>
  <c r="BW148" i="6"/>
  <c r="BV148" i="6"/>
  <c r="BU148" i="6"/>
  <c r="BR148" i="6"/>
  <c r="BQ148" i="6"/>
  <c r="BP148" i="6"/>
  <c r="BO148" i="6"/>
  <c r="BN148" i="6"/>
  <c r="BM148" i="6"/>
  <c r="BC148" i="6"/>
  <c r="AV148" i="6"/>
  <c r="AW148" i="6" s="1"/>
  <c r="AT148" i="6"/>
  <c r="AU148" i="6" s="1"/>
  <c r="I148" i="6"/>
  <c r="CL147" i="6"/>
  <c r="CK147" i="6"/>
  <c r="CJ147" i="6"/>
  <c r="CI147" i="6"/>
  <c r="CH147" i="6"/>
  <c r="CG147" i="6"/>
  <c r="CF147" i="6"/>
  <c r="CE147" i="6"/>
  <c r="CD147" i="6"/>
  <c r="CC147" i="6"/>
  <c r="CB147" i="6"/>
  <c r="CA147" i="6"/>
  <c r="BZ147" i="6"/>
  <c r="BY147" i="6"/>
  <c r="BX147" i="6"/>
  <c r="BW147" i="6"/>
  <c r="BV147" i="6"/>
  <c r="BU147" i="6"/>
  <c r="BR147" i="6"/>
  <c r="BQ147" i="6"/>
  <c r="BP147" i="6"/>
  <c r="BO147" i="6"/>
  <c r="BN147" i="6"/>
  <c r="BM147" i="6"/>
  <c r="BC147" i="6"/>
  <c r="AV147" i="6"/>
  <c r="AW147" i="6" s="1"/>
  <c r="AT147" i="6"/>
  <c r="AU147" i="6" s="1"/>
  <c r="I147" i="6"/>
  <c r="CL146" i="6"/>
  <c r="CK146" i="6"/>
  <c r="CJ146" i="6"/>
  <c r="CI146" i="6"/>
  <c r="CH146" i="6"/>
  <c r="CG146" i="6"/>
  <c r="CF146" i="6"/>
  <c r="CE146" i="6"/>
  <c r="CD146" i="6"/>
  <c r="CC146" i="6"/>
  <c r="CB146" i="6"/>
  <c r="CA146" i="6"/>
  <c r="BZ146" i="6"/>
  <c r="BY146" i="6"/>
  <c r="BX146" i="6"/>
  <c r="BW146" i="6"/>
  <c r="BV146" i="6"/>
  <c r="BU146" i="6"/>
  <c r="BR146" i="6"/>
  <c r="BQ146" i="6"/>
  <c r="BP146" i="6"/>
  <c r="BO146" i="6"/>
  <c r="BN146" i="6"/>
  <c r="BM146" i="6"/>
  <c r="BC146" i="6"/>
  <c r="AV146" i="6"/>
  <c r="AW146" i="6" s="1"/>
  <c r="AU146" i="6"/>
  <c r="AT146" i="6"/>
  <c r="I146" i="6"/>
  <c r="CL145" i="6"/>
  <c r="CK145" i="6"/>
  <c r="CJ145" i="6"/>
  <c r="CI145" i="6"/>
  <c r="CH145" i="6"/>
  <c r="CG145" i="6"/>
  <c r="CF145" i="6"/>
  <c r="CE145" i="6"/>
  <c r="CD145" i="6"/>
  <c r="CC145" i="6"/>
  <c r="CB145" i="6"/>
  <c r="CA145" i="6"/>
  <c r="BZ145" i="6"/>
  <c r="BY145" i="6"/>
  <c r="BX145" i="6"/>
  <c r="BW145" i="6"/>
  <c r="BV145" i="6"/>
  <c r="BU145" i="6"/>
  <c r="BR145" i="6"/>
  <c r="BQ145" i="6"/>
  <c r="BP145" i="6"/>
  <c r="BO145" i="6"/>
  <c r="BN145" i="6"/>
  <c r="BM145" i="6"/>
  <c r="BF145" i="6"/>
  <c r="BC145" i="6"/>
  <c r="AV145" i="6"/>
  <c r="AW145" i="6" s="1"/>
  <c r="AT145" i="6"/>
  <c r="AU145" i="6" s="1"/>
  <c r="I145" i="6"/>
  <c r="CL144" i="6"/>
  <c r="CK144" i="6"/>
  <c r="CJ144" i="6"/>
  <c r="CI144" i="6"/>
  <c r="CH144" i="6"/>
  <c r="CG144" i="6"/>
  <c r="CF144" i="6"/>
  <c r="CE144" i="6"/>
  <c r="CD144" i="6"/>
  <c r="CC144" i="6"/>
  <c r="CB144" i="6"/>
  <c r="CA144" i="6"/>
  <c r="BZ144" i="6"/>
  <c r="BY144" i="6"/>
  <c r="BX144" i="6"/>
  <c r="BW144" i="6"/>
  <c r="BV144" i="6"/>
  <c r="BU144" i="6"/>
  <c r="BR144" i="6"/>
  <c r="BQ144" i="6"/>
  <c r="BP144" i="6"/>
  <c r="BO144" i="6"/>
  <c r="BN144" i="6"/>
  <c r="BM144" i="6"/>
  <c r="BF144" i="6"/>
  <c r="BC144" i="6"/>
  <c r="AV144" i="6"/>
  <c r="AW144" i="6" s="1"/>
  <c r="AU144" i="6"/>
  <c r="AT144" i="6"/>
  <c r="I144" i="6"/>
  <c r="CL143" i="6"/>
  <c r="CK143" i="6"/>
  <c r="CJ143" i="6"/>
  <c r="CI143" i="6"/>
  <c r="CH143" i="6"/>
  <c r="CG143" i="6"/>
  <c r="CF143" i="6"/>
  <c r="CE143" i="6"/>
  <c r="CD143" i="6"/>
  <c r="CC143" i="6"/>
  <c r="CB143" i="6"/>
  <c r="CA143" i="6"/>
  <c r="BZ143" i="6"/>
  <c r="BY143" i="6"/>
  <c r="BX143" i="6"/>
  <c r="BW143" i="6"/>
  <c r="BV143" i="6"/>
  <c r="BU143" i="6"/>
  <c r="BR143" i="6"/>
  <c r="BQ143" i="6"/>
  <c r="BP143" i="6"/>
  <c r="BO143" i="6"/>
  <c r="BN143" i="6"/>
  <c r="BM143" i="6"/>
  <c r="BF143" i="6"/>
  <c r="BC143" i="6"/>
  <c r="AV143" i="6"/>
  <c r="AW143" i="6" s="1"/>
  <c r="AT143" i="6"/>
  <c r="AU143" i="6" s="1"/>
  <c r="I143" i="6"/>
  <c r="CL142" i="6"/>
  <c r="CK142" i="6"/>
  <c r="CJ142" i="6"/>
  <c r="CI142" i="6"/>
  <c r="CH142" i="6"/>
  <c r="CG142" i="6"/>
  <c r="CF142" i="6"/>
  <c r="CE142" i="6"/>
  <c r="CD142" i="6"/>
  <c r="CC142" i="6"/>
  <c r="CB142" i="6"/>
  <c r="CA142" i="6"/>
  <c r="BZ142" i="6"/>
  <c r="BY142" i="6"/>
  <c r="BX142" i="6"/>
  <c r="BW142" i="6"/>
  <c r="BV142" i="6"/>
  <c r="BU142" i="6"/>
  <c r="BR142" i="6"/>
  <c r="BQ142" i="6"/>
  <c r="BP142" i="6"/>
  <c r="BO142" i="6"/>
  <c r="BN142" i="6"/>
  <c r="BM142" i="6"/>
  <c r="BF142" i="6"/>
  <c r="BC142" i="6"/>
  <c r="AV142" i="6"/>
  <c r="AW142" i="6" s="1"/>
  <c r="AU142" i="6"/>
  <c r="AT142" i="6"/>
  <c r="I142" i="6"/>
  <c r="CL141" i="6"/>
  <c r="CK141" i="6"/>
  <c r="CJ141" i="6"/>
  <c r="CI141" i="6"/>
  <c r="CH141" i="6"/>
  <c r="CG141" i="6"/>
  <c r="CF141" i="6"/>
  <c r="CE141" i="6"/>
  <c r="CD141" i="6"/>
  <c r="CC141" i="6"/>
  <c r="CB141" i="6"/>
  <c r="CA141" i="6"/>
  <c r="BZ141" i="6"/>
  <c r="BY141" i="6"/>
  <c r="BX141" i="6"/>
  <c r="BW141" i="6"/>
  <c r="BV141" i="6"/>
  <c r="BU141" i="6"/>
  <c r="BR141" i="6"/>
  <c r="BQ141" i="6"/>
  <c r="BP141" i="6"/>
  <c r="BO141" i="6"/>
  <c r="BN141" i="6"/>
  <c r="BM141" i="6"/>
  <c r="BF141" i="6"/>
  <c r="BC141" i="6"/>
  <c r="AV141" i="6"/>
  <c r="AW141" i="6" s="1"/>
  <c r="AT141" i="6"/>
  <c r="AU141" i="6" s="1"/>
  <c r="I141" i="6"/>
  <c r="CL140" i="6"/>
  <c r="CK140" i="6"/>
  <c r="CJ140" i="6"/>
  <c r="CI140" i="6"/>
  <c r="CH140" i="6"/>
  <c r="CG140" i="6"/>
  <c r="CF140" i="6"/>
  <c r="CE140" i="6"/>
  <c r="CD140" i="6"/>
  <c r="CC140" i="6"/>
  <c r="CB140" i="6"/>
  <c r="CA140" i="6"/>
  <c r="BZ140" i="6"/>
  <c r="BY140" i="6"/>
  <c r="BX140" i="6"/>
  <c r="BW140" i="6"/>
  <c r="BV140" i="6"/>
  <c r="BU140" i="6"/>
  <c r="BR140" i="6"/>
  <c r="BQ140" i="6"/>
  <c r="BP140" i="6"/>
  <c r="BO140" i="6"/>
  <c r="BN140" i="6"/>
  <c r="BM140" i="6"/>
  <c r="BF140" i="6"/>
  <c r="BC140" i="6"/>
  <c r="AV140" i="6"/>
  <c r="AW140" i="6" s="1"/>
  <c r="AU140" i="6"/>
  <c r="AT140" i="6"/>
  <c r="I140" i="6"/>
  <c r="CL139" i="6"/>
  <c r="CK139" i="6"/>
  <c r="CJ139" i="6"/>
  <c r="CI139" i="6"/>
  <c r="CH139" i="6"/>
  <c r="CG139" i="6"/>
  <c r="CF139" i="6"/>
  <c r="CE139" i="6"/>
  <c r="CD139" i="6"/>
  <c r="CC139" i="6"/>
  <c r="CB139" i="6"/>
  <c r="CA139" i="6"/>
  <c r="BZ139" i="6"/>
  <c r="BY139" i="6"/>
  <c r="BX139" i="6"/>
  <c r="BW139" i="6"/>
  <c r="BV139" i="6"/>
  <c r="BU139" i="6"/>
  <c r="BR139" i="6"/>
  <c r="BQ139" i="6"/>
  <c r="BP139" i="6"/>
  <c r="BO139" i="6"/>
  <c r="BN139" i="6"/>
  <c r="BM139" i="6"/>
  <c r="BF139" i="6"/>
  <c r="BC139" i="6"/>
  <c r="AV139" i="6"/>
  <c r="AW139" i="6" s="1"/>
  <c r="AT139" i="6"/>
  <c r="AU139" i="6" s="1"/>
  <c r="I139" i="6"/>
  <c r="CL138" i="6"/>
  <c r="CK138" i="6"/>
  <c r="CJ138" i="6"/>
  <c r="CI138" i="6"/>
  <c r="CH138" i="6"/>
  <c r="CG138" i="6"/>
  <c r="CF138" i="6"/>
  <c r="CE138" i="6"/>
  <c r="CD138" i="6"/>
  <c r="CC138" i="6"/>
  <c r="CB138" i="6"/>
  <c r="CA138" i="6"/>
  <c r="BZ138" i="6"/>
  <c r="BY138" i="6"/>
  <c r="BX138" i="6"/>
  <c r="BW138" i="6"/>
  <c r="BV138" i="6"/>
  <c r="BU138" i="6"/>
  <c r="BR138" i="6"/>
  <c r="BQ138" i="6"/>
  <c r="BP138" i="6"/>
  <c r="BO138" i="6"/>
  <c r="BN138" i="6"/>
  <c r="BM138" i="6"/>
  <c r="BF138" i="6"/>
  <c r="BC138" i="6"/>
  <c r="AV138" i="6"/>
  <c r="AW138" i="6" s="1"/>
  <c r="AU138" i="6"/>
  <c r="AT138" i="6"/>
  <c r="I138" i="6"/>
  <c r="CL137" i="6"/>
  <c r="CK137" i="6"/>
  <c r="CJ137" i="6"/>
  <c r="CI137" i="6"/>
  <c r="CH137" i="6"/>
  <c r="CG137" i="6"/>
  <c r="CF137" i="6"/>
  <c r="CE137" i="6"/>
  <c r="CD137" i="6"/>
  <c r="CC137" i="6"/>
  <c r="CB137" i="6"/>
  <c r="CA137" i="6"/>
  <c r="BZ137" i="6"/>
  <c r="BY137" i="6"/>
  <c r="BX137" i="6"/>
  <c r="BW137" i="6"/>
  <c r="BV137" i="6"/>
  <c r="BU137" i="6"/>
  <c r="BR137" i="6"/>
  <c r="BQ137" i="6"/>
  <c r="BP137" i="6"/>
  <c r="BO137" i="6"/>
  <c r="BN137" i="6"/>
  <c r="BM137" i="6"/>
  <c r="BF137" i="6"/>
  <c r="BC137" i="6"/>
  <c r="AV137" i="6"/>
  <c r="AW137" i="6" s="1"/>
  <c r="AT137" i="6"/>
  <c r="AU137" i="6" s="1"/>
  <c r="I137" i="6"/>
  <c r="CL136" i="6"/>
  <c r="CK136" i="6"/>
  <c r="CJ136" i="6"/>
  <c r="CI136" i="6"/>
  <c r="CH136" i="6"/>
  <c r="CG136" i="6"/>
  <c r="CF136" i="6"/>
  <c r="CE136" i="6"/>
  <c r="CD136" i="6"/>
  <c r="CC136" i="6"/>
  <c r="CB136" i="6"/>
  <c r="CA136" i="6"/>
  <c r="BZ136" i="6"/>
  <c r="BY136" i="6"/>
  <c r="BX136" i="6"/>
  <c r="BW136" i="6"/>
  <c r="BV136" i="6"/>
  <c r="BU136" i="6"/>
  <c r="BR136" i="6"/>
  <c r="BQ136" i="6"/>
  <c r="BP136" i="6"/>
  <c r="BO136" i="6"/>
  <c r="BN136" i="6"/>
  <c r="BM136" i="6"/>
  <c r="BF136" i="6"/>
  <c r="BC136" i="6"/>
  <c r="AV136" i="6"/>
  <c r="AW136" i="6" s="1"/>
  <c r="AU136" i="6"/>
  <c r="AT136" i="6"/>
  <c r="I136" i="6"/>
  <c r="CL135" i="6"/>
  <c r="CK135" i="6"/>
  <c r="CJ135" i="6"/>
  <c r="CI135" i="6"/>
  <c r="CH135" i="6"/>
  <c r="CG135" i="6"/>
  <c r="CF135" i="6"/>
  <c r="CE135" i="6"/>
  <c r="CD135" i="6"/>
  <c r="CC135" i="6"/>
  <c r="CB135" i="6"/>
  <c r="CA135" i="6"/>
  <c r="BZ135" i="6"/>
  <c r="BY135" i="6"/>
  <c r="BX135" i="6"/>
  <c r="BW135" i="6"/>
  <c r="BV135" i="6"/>
  <c r="BU135" i="6"/>
  <c r="BR135" i="6"/>
  <c r="BQ135" i="6"/>
  <c r="BP135" i="6"/>
  <c r="BO135" i="6"/>
  <c r="BN135" i="6"/>
  <c r="BM135" i="6"/>
  <c r="BF135" i="6"/>
  <c r="BC135" i="6"/>
  <c r="AV135" i="6"/>
  <c r="AW135" i="6" s="1"/>
  <c r="AT135" i="6"/>
  <c r="AU135" i="6" s="1"/>
  <c r="I135" i="6"/>
  <c r="CL134" i="6"/>
  <c r="CK134" i="6"/>
  <c r="CJ134" i="6"/>
  <c r="CI134" i="6"/>
  <c r="CH134" i="6"/>
  <c r="CG134" i="6"/>
  <c r="CF134" i="6"/>
  <c r="CE134" i="6"/>
  <c r="CD134" i="6"/>
  <c r="CC134" i="6"/>
  <c r="CB134" i="6"/>
  <c r="CA134" i="6"/>
  <c r="BZ134" i="6"/>
  <c r="BY134" i="6"/>
  <c r="BX134" i="6"/>
  <c r="BW134" i="6"/>
  <c r="BV134" i="6"/>
  <c r="BU134" i="6"/>
  <c r="BR134" i="6"/>
  <c r="BQ134" i="6"/>
  <c r="BP134" i="6"/>
  <c r="BO134" i="6"/>
  <c r="BN134" i="6"/>
  <c r="BM134" i="6"/>
  <c r="BF134" i="6"/>
  <c r="BC134" i="6"/>
  <c r="AV134" i="6"/>
  <c r="AW134" i="6" s="1"/>
  <c r="AU134" i="6"/>
  <c r="AT134" i="6"/>
  <c r="I134" i="6"/>
  <c r="CL133" i="6"/>
  <c r="CK133" i="6"/>
  <c r="CJ133" i="6"/>
  <c r="CI133" i="6"/>
  <c r="CH133" i="6"/>
  <c r="CG133" i="6"/>
  <c r="CF133" i="6"/>
  <c r="CE133" i="6"/>
  <c r="CD133" i="6"/>
  <c r="CC133" i="6"/>
  <c r="CB133" i="6"/>
  <c r="CA133" i="6"/>
  <c r="BZ133" i="6"/>
  <c r="BY133" i="6"/>
  <c r="BX133" i="6"/>
  <c r="BW133" i="6"/>
  <c r="BV133" i="6"/>
  <c r="BU133" i="6"/>
  <c r="BR133" i="6"/>
  <c r="BQ133" i="6"/>
  <c r="BP133" i="6"/>
  <c r="BO133" i="6"/>
  <c r="BN133" i="6"/>
  <c r="BM133" i="6"/>
  <c r="BF133" i="6"/>
  <c r="BC133" i="6"/>
  <c r="AV133" i="6"/>
  <c r="AW133" i="6" s="1"/>
  <c r="AT133" i="6"/>
  <c r="AU133" i="6" s="1"/>
  <c r="I133" i="6"/>
  <c r="CL132" i="6"/>
  <c r="CK132" i="6"/>
  <c r="CJ132" i="6"/>
  <c r="CI132" i="6"/>
  <c r="CH132" i="6"/>
  <c r="CG132" i="6"/>
  <c r="CF132" i="6"/>
  <c r="CE132" i="6"/>
  <c r="CD132" i="6"/>
  <c r="CC132" i="6"/>
  <c r="CB132" i="6"/>
  <c r="CA132" i="6"/>
  <c r="BZ132" i="6"/>
  <c r="BY132" i="6"/>
  <c r="BX132" i="6"/>
  <c r="BW132" i="6"/>
  <c r="BV132" i="6"/>
  <c r="BU132" i="6"/>
  <c r="BR132" i="6"/>
  <c r="BQ132" i="6"/>
  <c r="BP132" i="6"/>
  <c r="BO132" i="6"/>
  <c r="BN132" i="6"/>
  <c r="BM132" i="6"/>
  <c r="BF132" i="6"/>
  <c r="BC132" i="6"/>
  <c r="AV132" i="6"/>
  <c r="AW132" i="6" s="1"/>
  <c r="AU132" i="6"/>
  <c r="AT132" i="6"/>
  <c r="I132" i="6"/>
  <c r="CL131" i="6"/>
  <c r="CK131" i="6"/>
  <c r="CJ131" i="6"/>
  <c r="CI131" i="6"/>
  <c r="CH131" i="6"/>
  <c r="CG131" i="6"/>
  <c r="CF131" i="6"/>
  <c r="CE131" i="6"/>
  <c r="CD131" i="6"/>
  <c r="CC131" i="6"/>
  <c r="CB131" i="6"/>
  <c r="CA131" i="6"/>
  <c r="BZ131" i="6"/>
  <c r="BY131" i="6"/>
  <c r="BX131" i="6"/>
  <c r="BW131" i="6"/>
  <c r="BV131" i="6"/>
  <c r="BU131" i="6"/>
  <c r="BR131" i="6"/>
  <c r="BQ131" i="6"/>
  <c r="BP131" i="6"/>
  <c r="BO131" i="6"/>
  <c r="BN131" i="6"/>
  <c r="BM131" i="6"/>
  <c r="BF131" i="6"/>
  <c r="BC131" i="6"/>
  <c r="AV131" i="6"/>
  <c r="AW131" i="6" s="1"/>
  <c r="AT131" i="6"/>
  <c r="AU131" i="6" s="1"/>
  <c r="I131" i="6"/>
  <c r="CL130" i="6"/>
  <c r="CK130" i="6"/>
  <c r="CJ130" i="6"/>
  <c r="CI130" i="6"/>
  <c r="CH130" i="6"/>
  <c r="CG130" i="6"/>
  <c r="CF130" i="6"/>
  <c r="CE130" i="6"/>
  <c r="CD130" i="6"/>
  <c r="CC130" i="6"/>
  <c r="CB130" i="6"/>
  <c r="CA130" i="6"/>
  <c r="BZ130" i="6"/>
  <c r="BY130" i="6"/>
  <c r="BX130" i="6"/>
  <c r="BW130" i="6"/>
  <c r="BV130" i="6"/>
  <c r="BU130" i="6"/>
  <c r="BR130" i="6"/>
  <c r="BQ130" i="6"/>
  <c r="BP130" i="6"/>
  <c r="BO130" i="6"/>
  <c r="BN130" i="6"/>
  <c r="BM130" i="6"/>
  <c r="BF130" i="6"/>
  <c r="BC130" i="6"/>
  <c r="AV130" i="6"/>
  <c r="AW130" i="6" s="1"/>
  <c r="AU130" i="6"/>
  <c r="AT130" i="6"/>
  <c r="I130" i="6"/>
  <c r="CL129" i="6"/>
  <c r="CK129" i="6"/>
  <c r="CJ129" i="6"/>
  <c r="CI129" i="6"/>
  <c r="CH129" i="6"/>
  <c r="CG129" i="6"/>
  <c r="CF129" i="6"/>
  <c r="CE129" i="6"/>
  <c r="CD129" i="6"/>
  <c r="CC129" i="6"/>
  <c r="CB129" i="6"/>
  <c r="CA129" i="6"/>
  <c r="BZ129" i="6"/>
  <c r="BY129" i="6"/>
  <c r="BX129" i="6"/>
  <c r="BW129" i="6"/>
  <c r="BV129" i="6"/>
  <c r="BU129" i="6"/>
  <c r="BR129" i="6"/>
  <c r="BQ129" i="6"/>
  <c r="BP129" i="6"/>
  <c r="BO129" i="6"/>
  <c r="BN129" i="6"/>
  <c r="BM129" i="6"/>
  <c r="BF129" i="6"/>
  <c r="BC129" i="6"/>
  <c r="AV129" i="6"/>
  <c r="AW129" i="6" s="1"/>
  <c r="AT129" i="6"/>
  <c r="AU129" i="6" s="1"/>
  <c r="I129" i="6"/>
  <c r="CL128" i="6"/>
  <c r="CK128" i="6"/>
  <c r="CJ128" i="6"/>
  <c r="CI128" i="6"/>
  <c r="CH128" i="6"/>
  <c r="CG128" i="6"/>
  <c r="CF128" i="6"/>
  <c r="CE128" i="6"/>
  <c r="CD128" i="6"/>
  <c r="CC128" i="6"/>
  <c r="CB128" i="6"/>
  <c r="CA128" i="6"/>
  <c r="BZ128" i="6"/>
  <c r="BY128" i="6"/>
  <c r="BX128" i="6"/>
  <c r="BW128" i="6"/>
  <c r="BV128" i="6"/>
  <c r="BU128" i="6"/>
  <c r="BR128" i="6"/>
  <c r="BQ128" i="6"/>
  <c r="BP128" i="6"/>
  <c r="BO128" i="6"/>
  <c r="BN128" i="6"/>
  <c r="BM128" i="6"/>
  <c r="BF128" i="6"/>
  <c r="BC128" i="6"/>
  <c r="AV128" i="6"/>
  <c r="AW128" i="6" s="1"/>
  <c r="AU128" i="6"/>
  <c r="AT128" i="6"/>
  <c r="I128" i="6"/>
  <c r="CL127" i="6"/>
  <c r="CK127" i="6"/>
  <c r="CJ127" i="6"/>
  <c r="CI127" i="6"/>
  <c r="CH127" i="6"/>
  <c r="CG127" i="6"/>
  <c r="CF127" i="6"/>
  <c r="CE127" i="6"/>
  <c r="CD127" i="6"/>
  <c r="CC127" i="6"/>
  <c r="CB127" i="6"/>
  <c r="CA127" i="6"/>
  <c r="BZ127" i="6"/>
  <c r="BY127" i="6"/>
  <c r="BX127" i="6"/>
  <c r="BW127" i="6"/>
  <c r="BV127" i="6"/>
  <c r="BU127" i="6"/>
  <c r="BR127" i="6"/>
  <c r="BQ127" i="6"/>
  <c r="BP127" i="6"/>
  <c r="BO127" i="6"/>
  <c r="BN127" i="6"/>
  <c r="BM127" i="6"/>
  <c r="BF127" i="6"/>
  <c r="BC127" i="6"/>
  <c r="AV127" i="6"/>
  <c r="AW127" i="6" s="1"/>
  <c r="AT127" i="6"/>
  <c r="AU127" i="6" s="1"/>
  <c r="I127" i="6"/>
  <c r="CL126" i="6"/>
  <c r="CK126" i="6"/>
  <c r="CJ126" i="6"/>
  <c r="CI126" i="6"/>
  <c r="CH126" i="6"/>
  <c r="CG126" i="6"/>
  <c r="CF126" i="6"/>
  <c r="CE126" i="6"/>
  <c r="CD126" i="6"/>
  <c r="CC126" i="6"/>
  <c r="CB126" i="6"/>
  <c r="CA126" i="6"/>
  <c r="BZ126" i="6"/>
  <c r="BY126" i="6"/>
  <c r="BX126" i="6"/>
  <c r="BW126" i="6"/>
  <c r="BV126" i="6"/>
  <c r="BU126" i="6"/>
  <c r="BR126" i="6"/>
  <c r="BQ126" i="6"/>
  <c r="BP126" i="6"/>
  <c r="BO126" i="6"/>
  <c r="BN126" i="6"/>
  <c r="BM126" i="6"/>
  <c r="BF126" i="6"/>
  <c r="BC126" i="6"/>
  <c r="AV126" i="6"/>
  <c r="AW126" i="6" s="1"/>
  <c r="AU126" i="6"/>
  <c r="AT126" i="6"/>
  <c r="I126" i="6"/>
  <c r="CL125" i="6"/>
  <c r="CK125" i="6"/>
  <c r="CJ125" i="6"/>
  <c r="CI125" i="6"/>
  <c r="CH125" i="6"/>
  <c r="CG125" i="6"/>
  <c r="CF125" i="6"/>
  <c r="CE125" i="6"/>
  <c r="CD125" i="6"/>
  <c r="CC125" i="6"/>
  <c r="CB125" i="6"/>
  <c r="CA125" i="6"/>
  <c r="BZ125" i="6"/>
  <c r="BY125" i="6"/>
  <c r="BX125" i="6"/>
  <c r="BW125" i="6"/>
  <c r="BV125" i="6"/>
  <c r="BU125" i="6"/>
  <c r="BR125" i="6"/>
  <c r="BQ125" i="6"/>
  <c r="BP125" i="6"/>
  <c r="BO125" i="6"/>
  <c r="BN125" i="6"/>
  <c r="BM125" i="6"/>
  <c r="BF125" i="6"/>
  <c r="BC125" i="6"/>
  <c r="AV125" i="6"/>
  <c r="AW125" i="6" s="1"/>
  <c r="AT125" i="6"/>
  <c r="AU125" i="6" s="1"/>
  <c r="I125" i="6"/>
  <c r="CL124" i="6"/>
  <c r="CK124" i="6"/>
  <c r="CJ124" i="6"/>
  <c r="CI124" i="6"/>
  <c r="CH124" i="6"/>
  <c r="CG124" i="6"/>
  <c r="CF124" i="6"/>
  <c r="CE124" i="6"/>
  <c r="CD124" i="6"/>
  <c r="CC124" i="6"/>
  <c r="CB124" i="6"/>
  <c r="CA124" i="6"/>
  <c r="BZ124" i="6"/>
  <c r="BY124" i="6"/>
  <c r="BX124" i="6"/>
  <c r="BW124" i="6"/>
  <c r="BV124" i="6"/>
  <c r="BU124" i="6"/>
  <c r="BR124" i="6"/>
  <c r="BQ124" i="6"/>
  <c r="BP124" i="6"/>
  <c r="BO124" i="6"/>
  <c r="BN124" i="6"/>
  <c r="BM124" i="6"/>
  <c r="BF124" i="6"/>
  <c r="BC124" i="6"/>
  <c r="AV124" i="6"/>
  <c r="AW124" i="6" s="1"/>
  <c r="AU124" i="6"/>
  <c r="AT124" i="6"/>
  <c r="I124" i="6"/>
  <c r="CL123" i="6"/>
  <c r="CK123" i="6"/>
  <c r="CJ123" i="6"/>
  <c r="CI123" i="6"/>
  <c r="CH123" i="6"/>
  <c r="CG123" i="6"/>
  <c r="CF123" i="6"/>
  <c r="CE123" i="6"/>
  <c r="CD123" i="6"/>
  <c r="CC123" i="6"/>
  <c r="CB123" i="6"/>
  <c r="CA123" i="6"/>
  <c r="BZ123" i="6"/>
  <c r="BY123" i="6"/>
  <c r="BX123" i="6"/>
  <c r="BW123" i="6"/>
  <c r="BV123" i="6"/>
  <c r="BU123" i="6"/>
  <c r="BR123" i="6"/>
  <c r="BQ123" i="6"/>
  <c r="BP123" i="6"/>
  <c r="BO123" i="6"/>
  <c r="BN123" i="6"/>
  <c r="BM123" i="6"/>
  <c r="BF123" i="6"/>
  <c r="BC123" i="6"/>
  <c r="AV123" i="6"/>
  <c r="AW123" i="6" s="1"/>
  <c r="AT123" i="6"/>
  <c r="AU123" i="6" s="1"/>
  <c r="I123" i="6"/>
  <c r="CL122" i="6"/>
  <c r="CK122" i="6"/>
  <c r="CJ122" i="6"/>
  <c r="CI122" i="6"/>
  <c r="CH122" i="6"/>
  <c r="CG122" i="6"/>
  <c r="CF122" i="6"/>
  <c r="CE122" i="6"/>
  <c r="CD122" i="6"/>
  <c r="CC122" i="6"/>
  <c r="CB122" i="6"/>
  <c r="CA122" i="6"/>
  <c r="BZ122" i="6"/>
  <c r="BY122" i="6"/>
  <c r="BX122" i="6"/>
  <c r="BW122" i="6"/>
  <c r="BV122" i="6"/>
  <c r="BU122" i="6"/>
  <c r="BR122" i="6"/>
  <c r="BQ122" i="6"/>
  <c r="BP122" i="6"/>
  <c r="BO122" i="6"/>
  <c r="BN122" i="6"/>
  <c r="BM122" i="6"/>
  <c r="BF122" i="6"/>
  <c r="BC122" i="6"/>
  <c r="AV122" i="6"/>
  <c r="AW122" i="6" s="1"/>
  <c r="AU122" i="6"/>
  <c r="AT122" i="6"/>
  <c r="I122" i="6"/>
  <c r="CL121" i="6"/>
  <c r="CK121" i="6"/>
  <c r="CJ121" i="6"/>
  <c r="CI121" i="6"/>
  <c r="CH121" i="6"/>
  <c r="CG121" i="6"/>
  <c r="CF121" i="6"/>
  <c r="CE121" i="6"/>
  <c r="CD121" i="6"/>
  <c r="CC121" i="6"/>
  <c r="CB121" i="6"/>
  <c r="CA121" i="6"/>
  <c r="BZ121" i="6"/>
  <c r="BY121" i="6"/>
  <c r="BX121" i="6"/>
  <c r="BW121" i="6"/>
  <c r="BV121" i="6"/>
  <c r="BU121" i="6"/>
  <c r="BR121" i="6"/>
  <c r="BQ121" i="6"/>
  <c r="BP121" i="6"/>
  <c r="BO121" i="6"/>
  <c r="BN121" i="6"/>
  <c r="BM121" i="6"/>
  <c r="BF121" i="6"/>
  <c r="BC121" i="6"/>
  <c r="AV121" i="6"/>
  <c r="AW121" i="6" s="1"/>
  <c r="AT121" i="6"/>
  <c r="AU121" i="6" s="1"/>
  <c r="I121" i="6"/>
  <c r="CL120" i="6"/>
  <c r="CK120" i="6"/>
  <c r="CJ120" i="6"/>
  <c r="CI120" i="6"/>
  <c r="CH120" i="6"/>
  <c r="CG120" i="6"/>
  <c r="CF120" i="6"/>
  <c r="CE120" i="6"/>
  <c r="CD120" i="6"/>
  <c r="CC120" i="6"/>
  <c r="CB120" i="6"/>
  <c r="CA120" i="6"/>
  <c r="BZ120" i="6"/>
  <c r="BY120" i="6"/>
  <c r="BX120" i="6"/>
  <c r="BW120" i="6"/>
  <c r="BV120" i="6"/>
  <c r="BU120" i="6"/>
  <c r="BR120" i="6"/>
  <c r="BQ120" i="6"/>
  <c r="BP120" i="6"/>
  <c r="BO120" i="6"/>
  <c r="BN120" i="6"/>
  <c r="BM120" i="6"/>
  <c r="BF120" i="6"/>
  <c r="BC120" i="6"/>
  <c r="AV120" i="6"/>
  <c r="AW120" i="6" s="1"/>
  <c r="AU120" i="6"/>
  <c r="AT120" i="6"/>
  <c r="I120" i="6"/>
  <c r="CL119" i="6"/>
  <c r="CK119" i="6"/>
  <c r="CJ119" i="6"/>
  <c r="CI119" i="6"/>
  <c r="CH119" i="6"/>
  <c r="CG119" i="6"/>
  <c r="CF119" i="6"/>
  <c r="CE119" i="6"/>
  <c r="CD119" i="6"/>
  <c r="CC119" i="6"/>
  <c r="CB119" i="6"/>
  <c r="CA119" i="6"/>
  <c r="BZ119" i="6"/>
  <c r="BY119" i="6"/>
  <c r="BX119" i="6"/>
  <c r="BW119" i="6"/>
  <c r="BV119" i="6"/>
  <c r="BU119" i="6"/>
  <c r="BR119" i="6"/>
  <c r="BQ119" i="6"/>
  <c r="BP119" i="6"/>
  <c r="BO119" i="6"/>
  <c r="BN119" i="6"/>
  <c r="BM119" i="6"/>
  <c r="BF119" i="6"/>
  <c r="BC119" i="6"/>
  <c r="AV119" i="6"/>
  <c r="AW119" i="6" s="1"/>
  <c r="AT119" i="6"/>
  <c r="AU119" i="6" s="1"/>
  <c r="I119" i="6"/>
  <c r="CL118" i="6"/>
  <c r="CK118" i="6"/>
  <c r="CJ118" i="6"/>
  <c r="CI118" i="6"/>
  <c r="CH118" i="6"/>
  <c r="CG118" i="6"/>
  <c r="CF118" i="6"/>
  <c r="CE118" i="6"/>
  <c r="CD118" i="6"/>
  <c r="CC118" i="6"/>
  <c r="CB118" i="6"/>
  <c r="CA118" i="6"/>
  <c r="BZ118" i="6"/>
  <c r="BY118" i="6"/>
  <c r="BX118" i="6"/>
  <c r="BW118" i="6"/>
  <c r="BV118" i="6"/>
  <c r="BU118" i="6"/>
  <c r="BR118" i="6"/>
  <c r="BQ118" i="6"/>
  <c r="BP118" i="6"/>
  <c r="BO118" i="6"/>
  <c r="BN118" i="6"/>
  <c r="BM118" i="6"/>
  <c r="BF118" i="6"/>
  <c r="BC118" i="6"/>
  <c r="AV118" i="6"/>
  <c r="AW118" i="6" s="1"/>
  <c r="AU118" i="6"/>
  <c r="AT118" i="6"/>
  <c r="I118" i="6"/>
  <c r="CL117" i="6"/>
  <c r="CK117" i="6"/>
  <c r="CJ117" i="6"/>
  <c r="CI117" i="6"/>
  <c r="CH117" i="6"/>
  <c r="CG117" i="6"/>
  <c r="CF117" i="6"/>
  <c r="CE117" i="6"/>
  <c r="CD117" i="6"/>
  <c r="CC117" i="6"/>
  <c r="CB117" i="6"/>
  <c r="CA117" i="6"/>
  <c r="BZ117" i="6"/>
  <c r="BY117" i="6"/>
  <c r="BX117" i="6"/>
  <c r="BW117" i="6"/>
  <c r="BV117" i="6"/>
  <c r="BU117" i="6"/>
  <c r="BR117" i="6"/>
  <c r="BQ117" i="6"/>
  <c r="BP117" i="6"/>
  <c r="BO117" i="6"/>
  <c r="BN117" i="6"/>
  <c r="BM117" i="6"/>
  <c r="BF117" i="6"/>
  <c r="BC117" i="6"/>
  <c r="AV117" i="6"/>
  <c r="AW117" i="6" s="1"/>
  <c r="AT117" i="6"/>
  <c r="AU117" i="6" s="1"/>
  <c r="I117" i="6"/>
  <c r="CL116" i="6"/>
  <c r="CK116" i="6"/>
  <c r="CJ116" i="6"/>
  <c r="CI116" i="6"/>
  <c r="CH116" i="6"/>
  <c r="CG116" i="6"/>
  <c r="CF116" i="6"/>
  <c r="CE116" i="6"/>
  <c r="CD116" i="6"/>
  <c r="CC116" i="6"/>
  <c r="CB116" i="6"/>
  <c r="CA116" i="6"/>
  <c r="BZ116" i="6"/>
  <c r="BY116" i="6"/>
  <c r="BX116" i="6"/>
  <c r="BW116" i="6"/>
  <c r="BV116" i="6"/>
  <c r="BU116" i="6"/>
  <c r="BR116" i="6"/>
  <c r="BQ116" i="6"/>
  <c r="BP116" i="6"/>
  <c r="BO116" i="6"/>
  <c r="BN116" i="6"/>
  <c r="BM116" i="6"/>
  <c r="BF116" i="6"/>
  <c r="BC116" i="6"/>
  <c r="AV116" i="6"/>
  <c r="AW116" i="6" s="1"/>
  <c r="AU116" i="6"/>
  <c r="AT116" i="6"/>
  <c r="I116" i="6"/>
  <c r="CL115" i="6"/>
  <c r="CK115" i="6"/>
  <c r="CJ115" i="6"/>
  <c r="CI115" i="6"/>
  <c r="CH115" i="6"/>
  <c r="CG115" i="6"/>
  <c r="CF115" i="6"/>
  <c r="CE115" i="6"/>
  <c r="CD115" i="6"/>
  <c r="CC115" i="6"/>
  <c r="CB115" i="6"/>
  <c r="CA115" i="6"/>
  <c r="BZ115" i="6"/>
  <c r="BY115" i="6"/>
  <c r="BX115" i="6"/>
  <c r="BW115" i="6"/>
  <c r="BV115" i="6"/>
  <c r="BU115" i="6"/>
  <c r="BR115" i="6"/>
  <c r="BQ115" i="6"/>
  <c r="BP115" i="6"/>
  <c r="BO115" i="6"/>
  <c r="BN115" i="6"/>
  <c r="BM115" i="6"/>
  <c r="BF115" i="6"/>
  <c r="BC115" i="6"/>
  <c r="AV115" i="6"/>
  <c r="AW115" i="6" s="1"/>
  <c r="AT115" i="6"/>
  <c r="AU115" i="6" s="1"/>
  <c r="I115" i="6"/>
  <c r="CL114" i="6"/>
  <c r="CK114" i="6"/>
  <c r="CJ114" i="6"/>
  <c r="CI114" i="6"/>
  <c r="CH114" i="6"/>
  <c r="CG114" i="6"/>
  <c r="CF114" i="6"/>
  <c r="CE114" i="6"/>
  <c r="CD114" i="6"/>
  <c r="CC114" i="6"/>
  <c r="CB114" i="6"/>
  <c r="CA114" i="6"/>
  <c r="BZ114" i="6"/>
  <c r="BY114" i="6"/>
  <c r="BX114" i="6"/>
  <c r="BW114" i="6"/>
  <c r="BV114" i="6"/>
  <c r="BU114" i="6"/>
  <c r="BR114" i="6"/>
  <c r="BQ114" i="6"/>
  <c r="BP114" i="6"/>
  <c r="BO114" i="6"/>
  <c r="BN114" i="6"/>
  <c r="BM114" i="6"/>
  <c r="BF114" i="6"/>
  <c r="BC114" i="6"/>
  <c r="AV114" i="6"/>
  <c r="AW114" i="6" s="1"/>
  <c r="AU114" i="6"/>
  <c r="AT114" i="6"/>
  <c r="I114" i="6"/>
  <c r="CL113" i="6"/>
  <c r="CK113" i="6"/>
  <c r="CJ113" i="6"/>
  <c r="CI113" i="6"/>
  <c r="CH113" i="6"/>
  <c r="CG113" i="6"/>
  <c r="CF113" i="6"/>
  <c r="CE113" i="6"/>
  <c r="CD113" i="6"/>
  <c r="CC113" i="6"/>
  <c r="CB113" i="6"/>
  <c r="CA113" i="6"/>
  <c r="BZ113" i="6"/>
  <c r="BY113" i="6"/>
  <c r="BX113" i="6"/>
  <c r="BW113" i="6"/>
  <c r="BV113" i="6"/>
  <c r="BU113" i="6"/>
  <c r="BR113" i="6"/>
  <c r="BQ113" i="6"/>
  <c r="BP113" i="6"/>
  <c r="BO113" i="6"/>
  <c r="BN113" i="6"/>
  <c r="BM113" i="6"/>
  <c r="BF113" i="6"/>
  <c r="BC113" i="6"/>
  <c r="AV113" i="6"/>
  <c r="AW113" i="6" s="1"/>
  <c r="AT113" i="6"/>
  <c r="AU113" i="6" s="1"/>
  <c r="I113" i="6"/>
  <c r="CL112" i="6"/>
  <c r="CK112" i="6"/>
  <c r="CJ112" i="6"/>
  <c r="CI112" i="6"/>
  <c r="CH112" i="6"/>
  <c r="CG112" i="6"/>
  <c r="CF112" i="6"/>
  <c r="CE112" i="6"/>
  <c r="CD112" i="6"/>
  <c r="CC112" i="6"/>
  <c r="CB112" i="6"/>
  <c r="CA112" i="6"/>
  <c r="BZ112" i="6"/>
  <c r="BY112" i="6"/>
  <c r="BX112" i="6"/>
  <c r="BW112" i="6"/>
  <c r="BV112" i="6"/>
  <c r="BU112" i="6"/>
  <c r="BR112" i="6"/>
  <c r="BQ112" i="6"/>
  <c r="BP112" i="6"/>
  <c r="BO112" i="6"/>
  <c r="BN112" i="6"/>
  <c r="BM112" i="6"/>
  <c r="BF112" i="6"/>
  <c r="BC112" i="6"/>
  <c r="AV112" i="6"/>
  <c r="AW112" i="6" s="1"/>
  <c r="AU112" i="6"/>
  <c r="AT112" i="6"/>
  <c r="I112" i="6"/>
  <c r="CL111" i="6"/>
  <c r="CK111" i="6"/>
  <c r="CJ111" i="6"/>
  <c r="CI111" i="6"/>
  <c r="CH111" i="6"/>
  <c r="CG111" i="6"/>
  <c r="CF111" i="6"/>
  <c r="CE111" i="6"/>
  <c r="CD111" i="6"/>
  <c r="CC111" i="6"/>
  <c r="CB111" i="6"/>
  <c r="CA111" i="6"/>
  <c r="BZ111" i="6"/>
  <c r="BY111" i="6"/>
  <c r="BX111" i="6"/>
  <c r="BW111" i="6"/>
  <c r="BV111" i="6"/>
  <c r="BU111" i="6"/>
  <c r="BR111" i="6"/>
  <c r="BQ111" i="6"/>
  <c r="BP111" i="6"/>
  <c r="BO111" i="6"/>
  <c r="BN111" i="6"/>
  <c r="BM111" i="6"/>
  <c r="BF111" i="6"/>
  <c r="BC111" i="6"/>
  <c r="AV111" i="6"/>
  <c r="AW111" i="6" s="1"/>
  <c r="AT111" i="6"/>
  <c r="AU111" i="6" s="1"/>
  <c r="I111" i="6"/>
  <c r="CL110" i="6"/>
  <c r="CK110" i="6"/>
  <c r="CJ110" i="6"/>
  <c r="CI110" i="6"/>
  <c r="CH110" i="6"/>
  <c r="CG110" i="6"/>
  <c r="CF110" i="6"/>
  <c r="CE110" i="6"/>
  <c r="CD110" i="6"/>
  <c r="CC110" i="6"/>
  <c r="CB110" i="6"/>
  <c r="CA110" i="6"/>
  <c r="BZ110" i="6"/>
  <c r="BY110" i="6"/>
  <c r="BX110" i="6"/>
  <c r="BW110" i="6"/>
  <c r="BV110" i="6"/>
  <c r="BU110" i="6"/>
  <c r="BR110" i="6"/>
  <c r="BQ110" i="6"/>
  <c r="BP110" i="6"/>
  <c r="BO110" i="6"/>
  <c r="BN110" i="6"/>
  <c r="BM110" i="6"/>
  <c r="BF110" i="6"/>
  <c r="BC110" i="6"/>
  <c r="AV110" i="6"/>
  <c r="AW110" i="6" s="1"/>
  <c r="AU110" i="6"/>
  <c r="AT110" i="6"/>
  <c r="I110" i="6"/>
  <c r="CL109" i="6"/>
  <c r="CK109" i="6"/>
  <c r="CJ109" i="6"/>
  <c r="CI109" i="6"/>
  <c r="CH109" i="6"/>
  <c r="CG109" i="6"/>
  <c r="CF109" i="6"/>
  <c r="CE109" i="6"/>
  <c r="CD109" i="6"/>
  <c r="CC109" i="6"/>
  <c r="CB109" i="6"/>
  <c r="CA109" i="6"/>
  <c r="BZ109" i="6"/>
  <c r="BY109" i="6"/>
  <c r="BX109" i="6"/>
  <c r="BW109" i="6"/>
  <c r="BV109" i="6"/>
  <c r="BU109" i="6"/>
  <c r="BR109" i="6"/>
  <c r="BQ109" i="6"/>
  <c r="BP109" i="6"/>
  <c r="BO109" i="6"/>
  <c r="BN109" i="6"/>
  <c r="BM109" i="6"/>
  <c r="BF109" i="6"/>
  <c r="BC109" i="6"/>
  <c r="AV109" i="6"/>
  <c r="AW109" i="6" s="1"/>
  <c r="AT109" i="6"/>
  <c r="AU109" i="6" s="1"/>
  <c r="I109" i="6"/>
  <c r="CL108" i="6"/>
  <c r="CK108" i="6"/>
  <c r="CJ108" i="6"/>
  <c r="CI108" i="6"/>
  <c r="CH108" i="6"/>
  <c r="CG108" i="6"/>
  <c r="CF108" i="6"/>
  <c r="CE108" i="6"/>
  <c r="CD108" i="6"/>
  <c r="CC108" i="6"/>
  <c r="CB108" i="6"/>
  <c r="CA108" i="6"/>
  <c r="BZ108" i="6"/>
  <c r="BY108" i="6"/>
  <c r="BX108" i="6"/>
  <c r="BW108" i="6"/>
  <c r="BV108" i="6"/>
  <c r="BU108" i="6"/>
  <c r="BR108" i="6"/>
  <c r="BQ108" i="6"/>
  <c r="BP108" i="6"/>
  <c r="BO108" i="6"/>
  <c r="BN108" i="6"/>
  <c r="BM108" i="6"/>
  <c r="BF108" i="6"/>
  <c r="BC108" i="6"/>
  <c r="AV108" i="6"/>
  <c r="AW108" i="6" s="1"/>
  <c r="AU108" i="6"/>
  <c r="AT108" i="6"/>
  <c r="I108" i="6"/>
  <c r="CL107" i="6"/>
  <c r="CK107" i="6"/>
  <c r="CJ107" i="6"/>
  <c r="CI107" i="6"/>
  <c r="CH107" i="6"/>
  <c r="CG107" i="6"/>
  <c r="CF107" i="6"/>
  <c r="CE107" i="6"/>
  <c r="CD107" i="6"/>
  <c r="CC107" i="6"/>
  <c r="CB107" i="6"/>
  <c r="CA107" i="6"/>
  <c r="BZ107" i="6"/>
  <c r="BY107" i="6"/>
  <c r="BX107" i="6"/>
  <c r="BW107" i="6"/>
  <c r="BV107" i="6"/>
  <c r="BU107" i="6"/>
  <c r="BR107" i="6"/>
  <c r="BQ107" i="6"/>
  <c r="BP107" i="6"/>
  <c r="BO107" i="6"/>
  <c r="BN107" i="6"/>
  <c r="BM107" i="6"/>
  <c r="BF107" i="6"/>
  <c r="BC107" i="6"/>
  <c r="AV107" i="6"/>
  <c r="AW107" i="6" s="1"/>
  <c r="AT107" i="6"/>
  <c r="AU107" i="6" s="1"/>
  <c r="I107" i="6"/>
  <c r="CL106" i="6"/>
  <c r="CK106" i="6"/>
  <c r="CJ106" i="6"/>
  <c r="CI106" i="6"/>
  <c r="CH106" i="6"/>
  <c r="CG106" i="6"/>
  <c r="CF106" i="6"/>
  <c r="CE106" i="6"/>
  <c r="CD106" i="6"/>
  <c r="CC106" i="6"/>
  <c r="CB106" i="6"/>
  <c r="CA106" i="6"/>
  <c r="BZ106" i="6"/>
  <c r="BY106" i="6"/>
  <c r="BX106" i="6"/>
  <c r="BW106" i="6"/>
  <c r="BV106" i="6"/>
  <c r="BU106" i="6"/>
  <c r="BR106" i="6"/>
  <c r="BQ106" i="6"/>
  <c r="BP106" i="6"/>
  <c r="BO106" i="6"/>
  <c r="BN106" i="6"/>
  <c r="BM106" i="6"/>
  <c r="BF106" i="6"/>
  <c r="BC106" i="6"/>
  <c r="AV106" i="6"/>
  <c r="AW106" i="6" s="1"/>
  <c r="AU106" i="6"/>
  <c r="AT106" i="6"/>
  <c r="I106" i="6"/>
  <c r="CL105" i="6"/>
  <c r="CK105" i="6"/>
  <c r="CJ105" i="6"/>
  <c r="CI105" i="6"/>
  <c r="CH105" i="6"/>
  <c r="CG105" i="6"/>
  <c r="CF105" i="6"/>
  <c r="CE105" i="6"/>
  <c r="CD105" i="6"/>
  <c r="CC105" i="6"/>
  <c r="CB105" i="6"/>
  <c r="CA105" i="6"/>
  <c r="BZ105" i="6"/>
  <c r="BY105" i="6"/>
  <c r="BX105" i="6"/>
  <c r="BW105" i="6"/>
  <c r="BV105" i="6"/>
  <c r="BU105" i="6"/>
  <c r="BR105" i="6"/>
  <c r="BQ105" i="6"/>
  <c r="BP105" i="6"/>
  <c r="BO105" i="6"/>
  <c r="BN105" i="6"/>
  <c r="BM105" i="6"/>
  <c r="BF105" i="6"/>
  <c r="BC105" i="6"/>
  <c r="AV105" i="6"/>
  <c r="AW105" i="6" s="1"/>
  <c r="AT105" i="6"/>
  <c r="AU105" i="6" s="1"/>
  <c r="I105" i="6"/>
  <c r="CL104" i="6"/>
  <c r="CK104" i="6"/>
  <c r="CJ104" i="6"/>
  <c r="CI104" i="6"/>
  <c r="CH104" i="6"/>
  <c r="CG104" i="6"/>
  <c r="CF104" i="6"/>
  <c r="CE104" i="6"/>
  <c r="CD104" i="6"/>
  <c r="CC104" i="6"/>
  <c r="CB104" i="6"/>
  <c r="CA104" i="6"/>
  <c r="BZ104" i="6"/>
  <c r="BY104" i="6"/>
  <c r="BX104" i="6"/>
  <c r="BW104" i="6"/>
  <c r="BV104" i="6"/>
  <c r="BU104" i="6"/>
  <c r="BR104" i="6"/>
  <c r="BQ104" i="6"/>
  <c r="BP104" i="6"/>
  <c r="BO104" i="6"/>
  <c r="BN104" i="6"/>
  <c r="BM104" i="6"/>
  <c r="BF104" i="6"/>
  <c r="BC104" i="6"/>
  <c r="AV104" i="6"/>
  <c r="AW104" i="6" s="1"/>
  <c r="AU104" i="6"/>
  <c r="AT104" i="6"/>
  <c r="I104" i="6"/>
  <c r="CL103" i="6"/>
  <c r="CK103" i="6"/>
  <c r="CJ103" i="6"/>
  <c r="CI103" i="6"/>
  <c r="CH103" i="6"/>
  <c r="CG103" i="6"/>
  <c r="CF103" i="6"/>
  <c r="CE103" i="6"/>
  <c r="CD103" i="6"/>
  <c r="CC103" i="6"/>
  <c r="CB103" i="6"/>
  <c r="CA103" i="6"/>
  <c r="BZ103" i="6"/>
  <c r="BY103" i="6"/>
  <c r="BX103" i="6"/>
  <c r="BW103" i="6"/>
  <c r="BV103" i="6"/>
  <c r="BU103" i="6"/>
  <c r="BR103" i="6"/>
  <c r="BQ103" i="6"/>
  <c r="BP103" i="6"/>
  <c r="BO103" i="6"/>
  <c r="BN103" i="6"/>
  <c r="BM103" i="6"/>
  <c r="BF103" i="6"/>
  <c r="BC103" i="6"/>
  <c r="AV103" i="6"/>
  <c r="AW103" i="6" s="1"/>
  <c r="AT103" i="6"/>
  <c r="AU103" i="6" s="1"/>
  <c r="I103" i="6"/>
  <c r="CL102" i="6"/>
  <c r="CK102" i="6"/>
  <c r="CJ102" i="6"/>
  <c r="CI102" i="6"/>
  <c r="CH102" i="6"/>
  <c r="CG102" i="6"/>
  <c r="CF102" i="6"/>
  <c r="CE102" i="6"/>
  <c r="CD102" i="6"/>
  <c r="CC102" i="6"/>
  <c r="CB102" i="6"/>
  <c r="CA102" i="6"/>
  <c r="BZ102" i="6"/>
  <c r="BY102" i="6"/>
  <c r="BX102" i="6"/>
  <c r="BW102" i="6"/>
  <c r="BV102" i="6"/>
  <c r="BU102" i="6"/>
  <c r="BR102" i="6"/>
  <c r="BQ102" i="6"/>
  <c r="BP102" i="6"/>
  <c r="BO102" i="6"/>
  <c r="BN102" i="6"/>
  <c r="BM102" i="6"/>
  <c r="BF102" i="6"/>
  <c r="BC102" i="6"/>
  <c r="AV102" i="6"/>
  <c r="AW102" i="6" s="1"/>
  <c r="AU102" i="6"/>
  <c r="AT102" i="6"/>
  <c r="I102" i="6"/>
  <c r="CL101" i="6"/>
  <c r="CK101" i="6"/>
  <c r="CJ101" i="6"/>
  <c r="CI101" i="6"/>
  <c r="CH101" i="6"/>
  <c r="CG101" i="6"/>
  <c r="CF101" i="6"/>
  <c r="CE101" i="6"/>
  <c r="CD101" i="6"/>
  <c r="CC101" i="6"/>
  <c r="CB101" i="6"/>
  <c r="CA101" i="6"/>
  <c r="BZ101" i="6"/>
  <c r="BY101" i="6"/>
  <c r="BX101" i="6"/>
  <c r="BW101" i="6"/>
  <c r="BV101" i="6"/>
  <c r="BU101" i="6"/>
  <c r="BR101" i="6"/>
  <c r="BQ101" i="6"/>
  <c r="BP101" i="6"/>
  <c r="BO101" i="6"/>
  <c r="BN101" i="6"/>
  <c r="BM101" i="6"/>
  <c r="BF101" i="6"/>
  <c r="BC101" i="6"/>
  <c r="AV101" i="6"/>
  <c r="AW101" i="6" s="1"/>
  <c r="AT101" i="6"/>
  <c r="AU101" i="6" s="1"/>
  <c r="I101" i="6"/>
  <c r="CL100" i="6"/>
  <c r="CK100" i="6"/>
  <c r="CJ100" i="6"/>
  <c r="CI100" i="6"/>
  <c r="CH100" i="6"/>
  <c r="CG100" i="6"/>
  <c r="CF100" i="6"/>
  <c r="CE100" i="6"/>
  <c r="CD100" i="6"/>
  <c r="CC100" i="6"/>
  <c r="CB100" i="6"/>
  <c r="CA100" i="6"/>
  <c r="BZ100" i="6"/>
  <c r="BY100" i="6"/>
  <c r="BX100" i="6"/>
  <c r="BW100" i="6"/>
  <c r="BV100" i="6"/>
  <c r="BU100" i="6"/>
  <c r="BR100" i="6"/>
  <c r="BQ100" i="6"/>
  <c r="BP100" i="6"/>
  <c r="BO100" i="6"/>
  <c r="BN100" i="6"/>
  <c r="BM100" i="6"/>
  <c r="BF100" i="6"/>
  <c r="BC100" i="6"/>
  <c r="AV100" i="6"/>
  <c r="AW100" i="6" s="1"/>
  <c r="AU100" i="6"/>
  <c r="AT100" i="6"/>
  <c r="I100" i="6"/>
  <c r="CL99" i="6"/>
  <c r="CK99" i="6"/>
  <c r="CJ99" i="6"/>
  <c r="CI99" i="6"/>
  <c r="CH99" i="6"/>
  <c r="CG99" i="6"/>
  <c r="CF99" i="6"/>
  <c r="CE99" i="6"/>
  <c r="CD99" i="6"/>
  <c r="CC99" i="6"/>
  <c r="CB99" i="6"/>
  <c r="CA99" i="6"/>
  <c r="BZ99" i="6"/>
  <c r="BY99" i="6"/>
  <c r="BX99" i="6"/>
  <c r="BW99" i="6"/>
  <c r="BV99" i="6"/>
  <c r="BU99" i="6"/>
  <c r="BR99" i="6"/>
  <c r="BQ99" i="6"/>
  <c r="BP99" i="6"/>
  <c r="BO99" i="6"/>
  <c r="BN99" i="6"/>
  <c r="BM99" i="6"/>
  <c r="BF99" i="6"/>
  <c r="BC99" i="6"/>
  <c r="AV99" i="6"/>
  <c r="AW99" i="6" s="1"/>
  <c r="AT99" i="6"/>
  <c r="AU99" i="6" s="1"/>
  <c r="I99" i="6"/>
  <c r="CL98" i="6"/>
  <c r="CK98" i="6"/>
  <c r="CJ98" i="6"/>
  <c r="CI98" i="6"/>
  <c r="CH98" i="6"/>
  <c r="CG98" i="6"/>
  <c r="CF98" i="6"/>
  <c r="CE98" i="6"/>
  <c r="CD98" i="6"/>
  <c r="CC98" i="6"/>
  <c r="CB98" i="6"/>
  <c r="CA98" i="6"/>
  <c r="BZ98" i="6"/>
  <c r="BY98" i="6"/>
  <c r="BX98" i="6"/>
  <c r="BW98" i="6"/>
  <c r="BV98" i="6"/>
  <c r="BU98" i="6"/>
  <c r="BR98" i="6"/>
  <c r="BQ98" i="6"/>
  <c r="BP98" i="6"/>
  <c r="BO98" i="6"/>
  <c r="BN98" i="6"/>
  <c r="BM98" i="6"/>
  <c r="BF98" i="6"/>
  <c r="BC98" i="6"/>
  <c r="AV98" i="6"/>
  <c r="AW98" i="6" s="1"/>
  <c r="AU98" i="6"/>
  <c r="AT98" i="6"/>
  <c r="I98" i="6"/>
  <c r="CL97" i="6"/>
  <c r="CK97" i="6"/>
  <c r="CJ97" i="6"/>
  <c r="CI97" i="6"/>
  <c r="CH97" i="6"/>
  <c r="CG97" i="6"/>
  <c r="CF97" i="6"/>
  <c r="CE97" i="6"/>
  <c r="CD97" i="6"/>
  <c r="CC97" i="6"/>
  <c r="CB97" i="6"/>
  <c r="CA97" i="6"/>
  <c r="BZ97" i="6"/>
  <c r="BY97" i="6"/>
  <c r="BX97" i="6"/>
  <c r="BW97" i="6"/>
  <c r="BV97" i="6"/>
  <c r="BU97" i="6"/>
  <c r="BR97" i="6"/>
  <c r="BQ97" i="6"/>
  <c r="BP97" i="6"/>
  <c r="BO97" i="6"/>
  <c r="BN97" i="6"/>
  <c r="BM97" i="6"/>
  <c r="BF97" i="6"/>
  <c r="BC97" i="6"/>
  <c r="AV97" i="6"/>
  <c r="AW97" i="6" s="1"/>
  <c r="AT97" i="6"/>
  <c r="AU97" i="6" s="1"/>
  <c r="I97" i="6"/>
  <c r="CL96" i="6"/>
  <c r="CK96" i="6"/>
  <c r="CJ96" i="6"/>
  <c r="CI96" i="6"/>
  <c r="CH96" i="6"/>
  <c r="CG96" i="6"/>
  <c r="CF96" i="6"/>
  <c r="CE96" i="6"/>
  <c r="CD96" i="6"/>
  <c r="CC96" i="6"/>
  <c r="CB96" i="6"/>
  <c r="CA96" i="6"/>
  <c r="BZ96" i="6"/>
  <c r="BY96" i="6"/>
  <c r="BX96" i="6"/>
  <c r="BW96" i="6"/>
  <c r="BV96" i="6"/>
  <c r="BU96" i="6"/>
  <c r="BR96" i="6"/>
  <c r="BQ96" i="6"/>
  <c r="BP96" i="6"/>
  <c r="BO96" i="6"/>
  <c r="BN96" i="6"/>
  <c r="BM96" i="6"/>
  <c r="BF96" i="6"/>
  <c r="BC96" i="6"/>
  <c r="AV96" i="6"/>
  <c r="AW96" i="6" s="1"/>
  <c r="AU96" i="6"/>
  <c r="AT96" i="6"/>
  <c r="I96" i="6"/>
  <c r="CL95" i="6"/>
  <c r="CK95" i="6"/>
  <c r="CJ95" i="6"/>
  <c r="CI95" i="6"/>
  <c r="CH95" i="6"/>
  <c r="CG95" i="6"/>
  <c r="CF95" i="6"/>
  <c r="CE95" i="6"/>
  <c r="CD95" i="6"/>
  <c r="CC95" i="6"/>
  <c r="CB95" i="6"/>
  <c r="CA95" i="6"/>
  <c r="BZ95" i="6"/>
  <c r="BY95" i="6"/>
  <c r="BX95" i="6"/>
  <c r="BW95" i="6"/>
  <c r="BV95" i="6"/>
  <c r="BU95" i="6"/>
  <c r="BR95" i="6"/>
  <c r="BQ95" i="6"/>
  <c r="BP95" i="6"/>
  <c r="BO95" i="6"/>
  <c r="BN95" i="6"/>
  <c r="BM95" i="6"/>
  <c r="BF95" i="6"/>
  <c r="BC95" i="6"/>
  <c r="AV95" i="6"/>
  <c r="AW95" i="6" s="1"/>
  <c r="AT95" i="6"/>
  <c r="AU95" i="6" s="1"/>
  <c r="I95" i="6"/>
  <c r="CL94" i="6"/>
  <c r="CK94" i="6"/>
  <c r="CJ94" i="6"/>
  <c r="CI94" i="6"/>
  <c r="CH94" i="6"/>
  <c r="CG94" i="6"/>
  <c r="CF94" i="6"/>
  <c r="CE94" i="6"/>
  <c r="CD94" i="6"/>
  <c r="CC94" i="6"/>
  <c r="CB94" i="6"/>
  <c r="CA94" i="6"/>
  <c r="BZ94" i="6"/>
  <c r="BY94" i="6"/>
  <c r="BX94" i="6"/>
  <c r="BW94" i="6"/>
  <c r="BV94" i="6"/>
  <c r="BU94" i="6"/>
  <c r="BR94" i="6"/>
  <c r="BQ94" i="6"/>
  <c r="BP94" i="6"/>
  <c r="BO94" i="6"/>
  <c r="BN94" i="6"/>
  <c r="BM94" i="6"/>
  <c r="BF94" i="6"/>
  <c r="BC94" i="6"/>
  <c r="AV94" i="6"/>
  <c r="AW94" i="6" s="1"/>
  <c r="AU94" i="6"/>
  <c r="AT94" i="6"/>
  <c r="I94" i="6"/>
  <c r="CL93" i="6"/>
  <c r="CK93" i="6"/>
  <c r="CJ93" i="6"/>
  <c r="CI93" i="6"/>
  <c r="CH93" i="6"/>
  <c r="CG93" i="6"/>
  <c r="CF93" i="6"/>
  <c r="CE93" i="6"/>
  <c r="CD93" i="6"/>
  <c r="CC93" i="6"/>
  <c r="CB93" i="6"/>
  <c r="CA93" i="6"/>
  <c r="BZ93" i="6"/>
  <c r="BY93" i="6"/>
  <c r="BX93" i="6"/>
  <c r="BW93" i="6"/>
  <c r="BV93" i="6"/>
  <c r="BU93" i="6"/>
  <c r="BR93" i="6"/>
  <c r="BQ93" i="6"/>
  <c r="BP93" i="6"/>
  <c r="BO93" i="6"/>
  <c r="BN93" i="6"/>
  <c r="BM93" i="6"/>
  <c r="BF93" i="6"/>
  <c r="BC93" i="6"/>
  <c r="AV93" i="6"/>
  <c r="AW93" i="6" s="1"/>
  <c r="AT93" i="6"/>
  <c r="AU93" i="6" s="1"/>
  <c r="I93" i="6"/>
  <c r="CL92" i="6"/>
  <c r="CK92" i="6"/>
  <c r="CJ92" i="6"/>
  <c r="CI92" i="6"/>
  <c r="CH92" i="6"/>
  <c r="CG92" i="6"/>
  <c r="CF92" i="6"/>
  <c r="CE92" i="6"/>
  <c r="CD92" i="6"/>
  <c r="CC92" i="6"/>
  <c r="CB92" i="6"/>
  <c r="CA92" i="6"/>
  <c r="BZ92" i="6"/>
  <c r="BY92" i="6"/>
  <c r="BX92" i="6"/>
  <c r="BW92" i="6"/>
  <c r="BV92" i="6"/>
  <c r="BU92" i="6"/>
  <c r="BR92" i="6"/>
  <c r="BQ92" i="6"/>
  <c r="BP92" i="6"/>
  <c r="BO92" i="6"/>
  <c r="BN92" i="6"/>
  <c r="BM92" i="6"/>
  <c r="BF92" i="6"/>
  <c r="BC92" i="6"/>
  <c r="AV92" i="6"/>
  <c r="AW92" i="6" s="1"/>
  <c r="AU92" i="6"/>
  <c r="AT92" i="6"/>
  <c r="I92" i="6"/>
  <c r="CL91" i="6"/>
  <c r="CK91" i="6"/>
  <c r="CJ91" i="6"/>
  <c r="CI91" i="6"/>
  <c r="CH91" i="6"/>
  <c r="CG91" i="6"/>
  <c r="CF91" i="6"/>
  <c r="CE91" i="6"/>
  <c r="CD91" i="6"/>
  <c r="CC91" i="6"/>
  <c r="CB91" i="6"/>
  <c r="CA91" i="6"/>
  <c r="BZ91" i="6"/>
  <c r="BY91" i="6"/>
  <c r="BX91" i="6"/>
  <c r="BW91" i="6"/>
  <c r="BV91" i="6"/>
  <c r="BU91" i="6"/>
  <c r="BR91" i="6"/>
  <c r="BQ91" i="6"/>
  <c r="BP91" i="6"/>
  <c r="BO91" i="6"/>
  <c r="BN91" i="6"/>
  <c r="BM91" i="6"/>
  <c r="BF91" i="6"/>
  <c r="BC91" i="6"/>
  <c r="AV91" i="6"/>
  <c r="AW91" i="6" s="1"/>
  <c r="AT91" i="6"/>
  <c r="AU91" i="6" s="1"/>
  <c r="I91" i="6"/>
  <c r="CL90" i="6"/>
  <c r="CK90" i="6"/>
  <c r="CJ90" i="6"/>
  <c r="CI90" i="6"/>
  <c r="CH90" i="6"/>
  <c r="CG90" i="6"/>
  <c r="CF90" i="6"/>
  <c r="CE90" i="6"/>
  <c r="CD90" i="6"/>
  <c r="CC90" i="6"/>
  <c r="CB90" i="6"/>
  <c r="CA90" i="6"/>
  <c r="BZ90" i="6"/>
  <c r="BY90" i="6"/>
  <c r="BX90" i="6"/>
  <c r="BW90" i="6"/>
  <c r="BV90" i="6"/>
  <c r="BU90" i="6"/>
  <c r="BR90" i="6"/>
  <c r="BQ90" i="6"/>
  <c r="BP90" i="6"/>
  <c r="BO90" i="6"/>
  <c r="BN90" i="6"/>
  <c r="BM90" i="6"/>
  <c r="BF90" i="6"/>
  <c r="BC90" i="6"/>
  <c r="AV90" i="6"/>
  <c r="AW90" i="6" s="1"/>
  <c r="AU90" i="6"/>
  <c r="AT90" i="6"/>
  <c r="I90" i="6"/>
  <c r="CL89" i="6"/>
  <c r="CK89" i="6"/>
  <c r="CJ89" i="6"/>
  <c r="CI89" i="6"/>
  <c r="CH89" i="6"/>
  <c r="CG89" i="6"/>
  <c r="CF89" i="6"/>
  <c r="CE89" i="6"/>
  <c r="CD89" i="6"/>
  <c r="CC89" i="6"/>
  <c r="CB89" i="6"/>
  <c r="CA89" i="6"/>
  <c r="BZ89" i="6"/>
  <c r="BY89" i="6"/>
  <c r="BX89" i="6"/>
  <c r="BW89" i="6"/>
  <c r="BV89" i="6"/>
  <c r="BU89" i="6"/>
  <c r="BR89" i="6"/>
  <c r="BQ89" i="6"/>
  <c r="BP89" i="6"/>
  <c r="BO89" i="6"/>
  <c r="BN89" i="6"/>
  <c r="BM89" i="6"/>
  <c r="BF89" i="6"/>
  <c r="BC89" i="6"/>
  <c r="AV89" i="6"/>
  <c r="AW89" i="6" s="1"/>
  <c r="AT89" i="6"/>
  <c r="AU89" i="6" s="1"/>
  <c r="I89" i="6"/>
  <c r="CL88" i="6"/>
  <c r="CK88" i="6"/>
  <c r="CJ88" i="6"/>
  <c r="CI88" i="6"/>
  <c r="CH88" i="6"/>
  <c r="CG88" i="6"/>
  <c r="CF88" i="6"/>
  <c r="CE88" i="6"/>
  <c r="CD88" i="6"/>
  <c r="CC88" i="6"/>
  <c r="CB88" i="6"/>
  <c r="CA88" i="6"/>
  <c r="BZ88" i="6"/>
  <c r="BY88" i="6"/>
  <c r="BX88" i="6"/>
  <c r="BW88" i="6"/>
  <c r="BV88" i="6"/>
  <c r="BU88" i="6"/>
  <c r="BR88" i="6"/>
  <c r="BQ88" i="6"/>
  <c r="BP88" i="6"/>
  <c r="BO88" i="6"/>
  <c r="BN88" i="6"/>
  <c r="BM88" i="6"/>
  <c r="BF88" i="6"/>
  <c r="BC88" i="6"/>
  <c r="AV88" i="6"/>
  <c r="AW88" i="6" s="1"/>
  <c r="AU88" i="6"/>
  <c r="AT88" i="6"/>
  <c r="I88" i="6"/>
  <c r="CL87" i="6"/>
  <c r="CK87" i="6"/>
  <c r="CJ87" i="6"/>
  <c r="CI87" i="6"/>
  <c r="CH87" i="6"/>
  <c r="CG87" i="6"/>
  <c r="CF87" i="6"/>
  <c r="CE87" i="6"/>
  <c r="CD87" i="6"/>
  <c r="CC87" i="6"/>
  <c r="CB87" i="6"/>
  <c r="CA87" i="6"/>
  <c r="BZ87" i="6"/>
  <c r="BY87" i="6"/>
  <c r="BX87" i="6"/>
  <c r="BW87" i="6"/>
  <c r="BV87" i="6"/>
  <c r="BU87" i="6"/>
  <c r="BR87" i="6"/>
  <c r="BQ87" i="6"/>
  <c r="BP87" i="6"/>
  <c r="BO87" i="6"/>
  <c r="BN87" i="6"/>
  <c r="BM87" i="6"/>
  <c r="BF87" i="6"/>
  <c r="BC87" i="6"/>
  <c r="AV87" i="6"/>
  <c r="AW87" i="6" s="1"/>
  <c r="AT87" i="6"/>
  <c r="AU87" i="6" s="1"/>
  <c r="I87" i="6"/>
  <c r="CL86" i="6"/>
  <c r="CK86" i="6"/>
  <c r="CJ86" i="6"/>
  <c r="CI86" i="6"/>
  <c r="CH86" i="6"/>
  <c r="CG86" i="6"/>
  <c r="CF86" i="6"/>
  <c r="CE86" i="6"/>
  <c r="CD86" i="6"/>
  <c r="CC86" i="6"/>
  <c r="CB86" i="6"/>
  <c r="CA86" i="6"/>
  <c r="BZ86" i="6"/>
  <c r="BY86" i="6"/>
  <c r="BX86" i="6"/>
  <c r="BW86" i="6"/>
  <c r="BV86" i="6"/>
  <c r="BU86" i="6"/>
  <c r="BR86" i="6"/>
  <c r="BQ86" i="6"/>
  <c r="BP86" i="6"/>
  <c r="BO86" i="6"/>
  <c r="BN86" i="6"/>
  <c r="BM86" i="6"/>
  <c r="BF86" i="6"/>
  <c r="BC86" i="6"/>
  <c r="AV86" i="6"/>
  <c r="AW86" i="6" s="1"/>
  <c r="AU86" i="6"/>
  <c r="AT86" i="6"/>
  <c r="I86" i="6"/>
  <c r="CL85" i="6"/>
  <c r="CK85" i="6"/>
  <c r="CJ85" i="6"/>
  <c r="CI85" i="6"/>
  <c r="CH85" i="6"/>
  <c r="CG85" i="6"/>
  <c r="CF85" i="6"/>
  <c r="CE85" i="6"/>
  <c r="CD85" i="6"/>
  <c r="CC85" i="6"/>
  <c r="CB85" i="6"/>
  <c r="CA85" i="6"/>
  <c r="BZ85" i="6"/>
  <c r="BY85" i="6"/>
  <c r="BX85" i="6"/>
  <c r="BW85" i="6"/>
  <c r="BV85" i="6"/>
  <c r="BU85" i="6"/>
  <c r="BR85" i="6"/>
  <c r="BQ85" i="6"/>
  <c r="BP85" i="6"/>
  <c r="BO85" i="6"/>
  <c r="BN85" i="6"/>
  <c r="BM85" i="6"/>
  <c r="BF85" i="6"/>
  <c r="BC85" i="6"/>
  <c r="AV85" i="6"/>
  <c r="AW85" i="6" s="1"/>
  <c r="AT85" i="6"/>
  <c r="AU85" i="6" s="1"/>
  <c r="I85" i="6"/>
  <c r="CL84" i="6"/>
  <c r="CK84" i="6"/>
  <c r="CJ84" i="6"/>
  <c r="CI84" i="6"/>
  <c r="CH84" i="6"/>
  <c r="CG84" i="6"/>
  <c r="CF84" i="6"/>
  <c r="CE84" i="6"/>
  <c r="CD84" i="6"/>
  <c r="CC84" i="6"/>
  <c r="CB84" i="6"/>
  <c r="CA84" i="6"/>
  <c r="BZ84" i="6"/>
  <c r="BY84" i="6"/>
  <c r="BX84" i="6"/>
  <c r="BW84" i="6"/>
  <c r="BV84" i="6"/>
  <c r="BU84" i="6"/>
  <c r="BR84" i="6"/>
  <c r="BQ84" i="6"/>
  <c r="BP84" i="6"/>
  <c r="BO84" i="6"/>
  <c r="BN84" i="6"/>
  <c r="BM84" i="6"/>
  <c r="BF84" i="6"/>
  <c r="BC84" i="6"/>
  <c r="AV84" i="6"/>
  <c r="AW84" i="6" s="1"/>
  <c r="AU84" i="6"/>
  <c r="AT84" i="6"/>
  <c r="I84" i="6"/>
  <c r="CL83" i="6"/>
  <c r="CK83" i="6"/>
  <c r="CJ83" i="6"/>
  <c r="CI83" i="6"/>
  <c r="CH83" i="6"/>
  <c r="CG83" i="6"/>
  <c r="CF83" i="6"/>
  <c r="CE83" i="6"/>
  <c r="CD83" i="6"/>
  <c r="CC83" i="6"/>
  <c r="CB83" i="6"/>
  <c r="CA83" i="6"/>
  <c r="BZ83" i="6"/>
  <c r="BY83" i="6"/>
  <c r="BX83" i="6"/>
  <c r="BW83" i="6"/>
  <c r="BV83" i="6"/>
  <c r="BU83" i="6"/>
  <c r="BR83" i="6"/>
  <c r="BQ83" i="6"/>
  <c r="BP83" i="6"/>
  <c r="BO83" i="6"/>
  <c r="BN83" i="6"/>
  <c r="BM83" i="6"/>
  <c r="BF83" i="6"/>
  <c r="BC83" i="6"/>
  <c r="AV83" i="6"/>
  <c r="AW83" i="6" s="1"/>
  <c r="AT83" i="6"/>
  <c r="AU83" i="6" s="1"/>
  <c r="I83" i="6"/>
  <c r="CL82" i="6"/>
  <c r="CK82" i="6"/>
  <c r="CJ82" i="6"/>
  <c r="CI82" i="6"/>
  <c r="CH82" i="6"/>
  <c r="CG82" i="6"/>
  <c r="CF82" i="6"/>
  <c r="CE82" i="6"/>
  <c r="CD82" i="6"/>
  <c r="CC82" i="6"/>
  <c r="CB82" i="6"/>
  <c r="CA82" i="6"/>
  <c r="BZ82" i="6"/>
  <c r="BY82" i="6"/>
  <c r="BX82" i="6"/>
  <c r="BW82" i="6"/>
  <c r="BV82" i="6"/>
  <c r="BU82" i="6"/>
  <c r="BR82" i="6"/>
  <c r="BQ82" i="6"/>
  <c r="BP82" i="6"/>
  <c r="BO82" i="6"/>
  <c r="BN82" i="6"/>
  <c r="BM82" i="6"/>
  <c r="BF82" i="6"/>
  <c r="BC82" i="6"/>
  <c r="AV82" i="6"/>
  <c r="AW82" i="6" s="1"/>
  <c r="AU82" i="6"/>
  <c r="AT82" i="6"/>
  <c r="I82" i="6"/>
  <c r="CL81" i="6"/>
  <c r="CK81" i="6"/>
  <c r="CJ81" i="6"/>
  <c r="CI81" i="6"/>
  <c r="CH81" i="6"/>
  <c r="CG81" i="6"/>
  <c r="CF81" i="6"/>
  <c r="CE81" i="6"/>
  <c r="CD81" i="6"/>
  <c r="CC81" i="6"/>
  <c r="CB81" i="6"/>
  <c r="CA81" i="6"/>
  <c r="BZ81" i="6"/>
  <c r="BY81" i="6"/>
  <c r="BX81" i="6"/>
  <c r="BW81" i="6"/>
  <c r="BV81" i="6"/>
  <c r="BU81" i="6"/>
  <c r="BR81" i="6"/>
  <c r="BQ81" i="6"/>
  <c r="BP81" i="6"/>
  <c r="BO81" i="6"/>
  <c r="BN81" i="6"/>
  <c r="BM81" i="6"/>
  <c r="BF81" i="6"/>
  <c r="BC81" i="6"/>
  <c r="AV81" i="6"/>
  <c r="AW81" i="6" s="1"/>
  <c r="AT81" i="6"/>
  <c r="AU81" i="6" s="1"/>
  <c r="I81" i="6"/>
  <c r="CL80" i="6"/>
  <c r="CK80" i="6"/>
  <c r="CJ80" i="6"/>
  <c r="CI80" i="6"/>
  <c r="CH80" i="6"/>
  <c r="CG80" i="6"/>
  <c r="CF80" i="6"/>
  <c r="CE80" i="6"/>
  <c r="CD80" i="6"/>
  <c r="CC80" i="6"/>
  <c r="CB80" i="6"/>
  <c r="CA80" i="6"/>
  <c r="BZ80" i="6"/>
  <c r="BY80" i="6"/>
  <c r="BX80" i="6"/>
  <c r="BW80" i="6"/>
  <c r="BV80" i="6"/>
  <c r="BU80" i="6"/>
  <c r="BR80" i="6"/>
  <c r="BQ80" i="6"/>
  <c r="BP80" i="6"/>
  <c r="BO80" i="6"/>
  <c r="BN80" i="6"/>
  <c r="BM80" i="6"/>
  <c r="BF80" i="6"/>
  <c r="BC80" i="6"/>
  <c r="AV80" i="6"/>
  <c r="AW80" i="6" s="1"/>
  <c r="AU80" i="6"/>
  <c r="AT80" i="6"/>
  <c r="I80" i="6"/>
  <c r="CL79" i="6"/>
  <c r="CK79" i="6"/>
  <c r="CJ79" i="6"/>
  <c r="CI79" i="6"/>
  <c r="CH79" i="6"/>
  <c r="CG79" i="6"/>
  <c r="CF79" i="6"/>
  <c r="CE79" i="6"/>
  <c r="CD79" i="6"/>
  <c r="CC79" i="6"/>
  <c r="CB79" i="6"/>
  <c r="CA79" i="6"/>
  <c r="BZ79" i="6"/>
  <c r="BY79" i="6"/>
  <c r="BX79" i="6"/>
  <c r="BW79" i="6"/>
  <c r="BV79" i="6"/>
  <c r="BU79" i="6"/>
  <c r="BR79" i="6"/>
  <c r="BQ79" i="6"/>
  <c r="BP79" i="6"/>
  <c r="BO79" i="6"/>
  <c r="BN79" i="6"/>
  <c r="BM79" i="6"/>
  <c r="BF79" i="6"/>
  <c r="BC79" i="6"/>
  <c r="AV79" i="6"/>
  <c r="AW79" i="6" s="1"/>
  <c r="AT79" i="6"/>
  <c r="AU79" i="6" s="1"/>
  <c r="I79" i="6"/>
  <c r="CL78" i="6"/>
  <c r="CK78" i="6"/>
  <c r="CJ78" i="6"/>
  <c r="CI78" i="6"/>
  <c r="CH78" i="6"/>
  <c r="CG78" i="6"/>
  <c r="CF78" i="6"/>
  <c r="CE78" i="6"/>
  <c r="CD78" i="6"/>
  <c r="CC78" i="6"/>
  <c r="CB78" i="6"/>
  <c r="CA78" i="6"/>
  <c r="BZ78" i="6"/>
  <c r="BY78" i="6"/>
  <c r="BX78" i="6"/>
  <c r="BW78" i="6"/>
  <c r="BV78" i="6"/>
  <c r="BU78" i="6"/>
  <c r="BR78" i="6"/>
  <c r="BQ78" i="6"/>
  <c r="BP78" i="6"/>
  <c r="BO78" i="6"/>
  <c r="BN78" i="6"/>
  <c r="BM78" i="6"/>
  <c r="BF78" i="6"/>
  <c r="BC78" i="6"/>
  <c r="AV78" i="6"/>
  <c r="AW78" i="6" s="1"/>
  <c r="AU78" i="6"/>
  <c r="AT78" i="6"/>
  <c r="I78" i="6"/>
  <c r="CL77" i="6"/>
  <c r="CK77" i="6"/>
  <c r="CJ77" i="6"/>
  <c r="CI77" i="6"/>
  <c r="CH77" i="6"/>
  <c r="CG77" i="6"/>
  <c r="CF77" i="6"/>
  <c r="CE77" i="6"/>
  <c r="CD77" i="6"/>
  <c r="CC77" i="6"/>
  <c r="CB77" i="6"/>
  <c r="CA77" i="6"/>
  <c r="BZ77" i="6"/>
  <c r="BY77" i="6"/>
  <c r="BX77" i="6"/>
  <c r="BW77" i="6"/>
  <c r="BV77" i="6"/>
  <c r="BU77" i="6"/>
  <c r="BR77" i="6"/>
  <c r="BQ77" i="6"/>
  <c r="BP77" i="6"/>
  <c r="BO77" i="6"/>
  <c r="BN77" i="6"/>
  <c r="BM77" i="6"/>
  <c r="BF77" i="6"/>
  <c r="BC77" i="6"/>
  <c r="AV77" i="6"/>
  <c r="AW77" i="6" s="1"/>
  <c r="AT77" i="6"/>
  <c r="AU77" i="6" s="1"/>
  <c r="I77" i="6"/>
  <c r="CL76" i="6"/>
  <c r="CK76" i="6"/>
  <c r="CJ76" i="6"/>
  <c r="CI76" i="6"/>
  <c r="CH76" i="6"/>
  <c r="CG76" i="6"/>
  <c r="CF76" i="6"/>
  <c r="CE76" i="6"/>
  <c r="CD76" i="6"/>
  <c r="CC76" i="6"/>
  <c r="CB76" i="6"/>
  <c r="CA76" i="6"/>
  <c r="BZ76" i="6"/>
  <c r="BY76" i="6"/>
  <c r="BX76" i="6"/>
  <c r="BW76" i="6"/>
  <c r="BV76" i="6"/>
  <c r="BU76" i="6"/>
  <c r="BR76" i="6"/>
  <c r="BQ76" i="6"/>
  <c r="BP76" i="6"/>
  <c r="BO76" i="6"/>
  <c r="BN76" i="6"/>
  <c r="BM76" i="6"/>
  <c r="BF76" i="6"/>
  <c r="BC76" i="6"/>
  <c r="AV76" i="6"/>
  <c r="AW76" i="6" s="1"/>
  <c r="AU76" i="6"/>
  <c r="AT76" i="6"/>
  <c r="I76" i="6"/>
  <c r="CL75" i="6"/>
  <c r="CK75" i="6"/>
  <c r="CJ75" i="6"/>
  <c r="CI75" i="6"/>
  <c r="CH75" i="6"/>
  <c r="CG75" i="6"/>
  <c r="CF75" i="6"/>
  <c r="CE75" i="6"/>
  <c r="CD75" i="6"/>
  <c r="CC75" i="6"/>
  <c r="CB75" i="6"/>
  <c r="CA75" i="6"/>
  <c r="BZ75" i="6"/>
  <c r="BY75" i="6"/>
  <c r="BX75" i="6"/>
  <c r="BW75" i="6"/>
  <c r="BV75" i="6"/>
  <c r="BU75" i="6"/>
  <c r="BR75" i="6"/>
  <c r="BQ75" i="6"/>
  <c r="BP75" i="6"/>
  <c r="BO75" i="6"/>
  <c r="BN75" i="6"/>
  <c r="BM75" i="6"/>
  <c r="BF75" i="6"/>
  <c r="BC75" i="6"/>
  <c r="AV75" i="6"/>
  <c r="AW75" i="6" s="1"/>
  <c r="AT75" i="6"/>
  <c r="AU75" i="6" s="1"/>
  <c r="I75" i="6"/>
  <c r="CL74" i="6"/>
  <c r="CK74" i="6"/>
  <c r="CJ74" i="6"/>
  <c r="CI74" i="6"/>
  <c r="CH74" i="6"/>
  <c r="CG74" i="6"/>
  <c r="CF74" i="6"/>
  <c r="CE74" i="6"/>
  <c r="CD74" i="6"/>
  <c r="CC74" i="6"/>
  <c r="CB74" i="6"/>
  <c r="CA74" i="6"/>
  <c r="BZ74" i="6"/>
  <c r="BY74" i="6"/>
  <c r="BX74" i="6"/>
  <c r="BW74" i="6"/>
  <c r="BV74" i="6"/>
  <c r="BU74" i="6"/>
  <c r="BR74" i="6"/>
  <c r="BQ74" i="6"/>
  <c r="BP74" i="6"/>
  <c r="BO74" i="6"/>
  <c r="BN74" i="6"/>
  <c r="BM74" i="6"/>
  <c r="BF74" i="6"/>
  <c r="BC74" i="6"/>
  <c r="AV74" i="6"/>
  <c r="AW74" i="6" s="1"/>
  <c r="AU74" i="6"/>
  <c r="AT74" i="6"/>
  <c r="I74" i="6"/>
  <c r="CL73" i="6"/>
  <c r="CK73" i="6"/>
  <c r="CJ73" i="6"/>
  <c r="CI73" i="6"/>
  <c r="CH73" i="6"/>
  <c r="CG73" i="6"/>
  <c r="CF73" i="6"/>
  <c r="CE73" i="6"/>
  <c r="CD73" i="6"/>
  <c r="CC73" i="6"/>
  <c r="CB73" i="6"/>
  <c r="CA73" i="6"/>
  <c r="BZ73" i="6"/>
  <c r="BY73" i="6"/>
  <c r="BX73" i="6"/>
  <c r="BW73" i="6"/>
  <c r="BV73" i="6"/>
  <c r="BU73" i="6"/>
  <c r="BR73" i="6"/>
  <c r="BQ73" i="6"/>
  <c r="BP73" i="6"/>
  <c r="BO73" i="6"/>
  <c r="BN73" i="6"/>
  <c r="BM73" i="6"/>
  <c r="BF73" i="6"/>
  <c r="BC73" i="6"/>
  <c r="AV73" i="6"/>
  <c r="AW73" i="6" s="1"/>
  <c r="AT73" i="6"/>
  <c r="AU73" i="6" s="1"/>
  <c r="I73" i="6"/>
  <c r="CL72" i="6"/>
  <c r="CK72" i="6"/>
  <c r="CJ72" i="6"/>
  <c r="CI72" i="6"/>
  <c r="CH72" i="6"/>
  <c r="CG72" i="6"/>
  <c r="CF72" i="6"/>
  <c r="CE72" i="6"/>
  <c r="CD72" i="6"/>
  <c r="CC72" i="6"/>
  <c r="CB72" i="6"/>
  <c r="CA72" i="6"/>
  <c r="BZ72" i="6"/>
  <c r="BY72" i="6"/>
  <c r="BX72" i="6"/>
  <c r="BW72" i="6"/>
  <c r="BV72" i="6"/>
  <c r="BU72" i="6"/>
  <c r="BR72" i="6"/>
  <c r="BQ72" i="6"/>
  <c r="BP72" i="6"/>
  <c r="BO72" i="6"/>
  <c r="BN72" i="6"/>
  <c r="BM72" i="6"/>
  <c r="BF72" i="6"/>
  <c r="BC72" i="6"/>
  <c r="AV72" i="6"/>
  <c r="AW72" i="6" s="1"/>
  <c r="AU72" i="6"/>
  <c r="AT72" i="6"/>
  <c r="I72" i="6"/>
  <c r="CL71" i="6"/>
  <c r="CK71" i="6"/>
  <c r="CJ71" i="6"/>
  <c r="CI71" i="6"/>
  <c r="CH71" i="6"/>
  <c r="CG71" i="6"/>
  <c r="CF71" i="6"/>
  <c r="CE71" i="6"/>
  <c r="CD71" i="6"/>
  <c r="CC71" i="6"/>
  <c r="CB71" i="6"/>
  <c r="CA71" i="6"/>
  <c r="BZ71" i="6"/>
  <c r="BY71" i="6"/>
  <c r="BX71" i="6"/>
  <c r="BW71" i="6"/>
  <c r="BV71" i="6"/>
  <c r="BU71" i="6"/>
  <c r="BR71" i="6"/>
  <c r="BQ71" i="6"/>
  <c r="BP71" i="6"/>
  <c r="BO71" i="6"/>
  <c r="BN71" i="6"/>
  <c r="BM71" i="6"/>
  <c r="BF71" i="6"/>
  <c r="BC71" i="6"/>
  <c r="AV71" i="6"/>
  <c r="AW71" i="6" s="1"/>
  <c r="AT71" i="6"/>
  <c r="AU71" i="6" s="1"/>
  <c r="I71" i="6"/>
  <c r="CL70" i="6"/>
  <c r="CK70" i="6"/>
  <c r="CJ70" i="6"/>
  <c r="CI70" i="6"/>
  <c r="CH70" i="6"/>
  <c r="CG70" i="6"/>
  <c r="CF70" i="6"/>
  <c r="CE70" i="6"/>
  <c r="CD70" i="6"/>
  <c r="CC70" i="6"/>
  <c r="CB70" i="6"/>
  <c r="CA70" i="6"/>
  <c r="BZ70" i="6"/>
  <c r="BY70" i="6"/>
  <c r="BX70" i="6"/>
  <c r="BW70" i="6"/>
  <c r="BV70" i="6"/>
  <c r="BU70" i="6"/>
  <c r="BR70" i="6"/>
  <c r="BQ70" i="6"/>
  <c r="BP70" i="6"/>
  <c r="BO70" i="6"/>
  <c r="BN70" i="6"/>
  <c r="BM70" i="6"/>
  <c r="BF70" i="6"/>
  <c r="BC70" i="6"/>
  <c r="AV70" i="6"/>
  <c r="AW70" i="6" s="1"/>
  <c r="AT70" i="6"/>
  <c r="AU70" i="6" s="1"/>
  <c r="I70" i="6"/>
  <c r="CL69" i="6"/>
  <c r="CK69" i="6"/>
  <c r="CJ69" i="6"/>
  <c r="CI69" i="6"/>
  <c r="CH69" i="6"/>
  <c r="CG69" i="6"/>
  <c r="CF69" i="6"/>
  <c r="CE69" i="6"/>
  <c r="CD69" i="6"/>
  <c r="CC69" i="6"/>
  <c r="CB69" i="6"/>
  <c r="CA69" i="6"/>
  <c r="BZ69" i="6"/>
  <c r="BY69" i="6"/>
  <c r="BX69" i="6"/>
  <c r="BW69" i="6"/>
  <c r="BV69" i="6"/>
  <c r="BU69" i="6"/>
  <c r="BR69" i="6"/>
  <c r="BQ69" i="6"/>
  <c r="BP69" i="6"/>
  <c r="BO69" i="6"/>
  <c r="BN69" i="6"/>
  <c r="BM69" i="6"/>
  <c r="BF69" i="6"/>
  <c r="BC69" i="6"/>
  <c r="AV69" i="6"/>
  <c r="AW69" i="6" s="1"/>
  <c r="AT69" i="6"/>
  <c r="AU69" i="6" s="1"/>
  <c r="I69" i="6"/>
  <c r="CL68" i="6"/>
  <c r="CK68" i="6"/>
  <c r="CJ68" i="6"/>
  <c r="CI68" i="6"/>
  <c r="CH68" i="6"/>
  <c r="CG68" i="6"/>
  <c r="CF68" i="6"/>
  <c r="CE68" i="6"/>
  <c r="CD68" i="6"/>
  <c r="CC68" i="6"/>
  <c r="CB68" i="6"/>
  <c r="CA68" i="6"/>
  <c r="BZ68" i="6"/>
  <c r="BY68" i="6"/>
  <c r="BX68" i="6"/>
  <c r="BW68" i="6"/>
  <c r="BV68" i="6"/>
  <c r="BU68" i="6"/>
  <c r="BR68" i="6"/>
  <c r="BQ68" i="6"/>
  <c r="BP68" i="6"/>
  <c r="BO68" i="6"/>
  <c r="BN68" i="6"/>
  <c r="BM68" i="6"/>
  <c r="BF68" i="6"/>
  <c r="BC68" i="6"/>
  <c r="AV68" i="6"/>
  <c r="AW68" i="6" s="1"/>
  <c r="AT68" i="6"/>
  <c r="AU68" i="6" s="1"/>
  <c r="I68" i="6"/>
  <c r="CL67" i="6"/>
  <c r="CK67" i="6"/>
  <c r="CJ67" i="6"/>
  <c r="CI67" i="6"/>
  <c r="CH67" i="6"/>
  <c r="CG67" i="6"/>
  <c r="CF67" i="6"/>
  <c r="CE67" i="6"/>
  <c r="CD67" i="6"/>
  <c r="CC67" i="6"/>
  <c r="CB67" i="6"/>
  <c r="CA67" i="6"/>
  <c r="BZ67" i="6"/>
  <c r="BY67" i="6"/>
  <c r="BX67" i="6"/>
  <c r="BW67" i="6"/>
  <c r="BV67" i="6"/>
  <c r="BU67" i="6"/>
  <c r="BR67" i="6"/>
  <c r="BQ67" i="6"/>
  <c r="BP67" i="6"/>
  <c r="BO67" i="6"/>
  <c r="BN67" i="6"/>
  <c r="BM67" i="6"/>
  <c r="BF67" i="6"/>
  <c r="BC67" i="6"/>
  <c r="AV67" i="6"/>
  <c r="AW67" i="6" s="1"/>
  <c r="AT67" i="6"/>
  <c r="AU67" i="6" s="1"/>
  <c r="I67" i="6"/>
  <c r="CL66" i="6"/>
  <c r="CK66" i="6"/>
  <c r="CJ66" i="6"/>
  <c r="CI66" i="6"/>
  <c r="CH66" i="6"/>
  <c r="CG66" i="6"/>
  <c r="CF66" i="6"/>
  <c r="CE66" i="6"/>
  <c r="CD66" i="6"/>
  <c r="CC66" i="6"/>
  <c r="CB66" i="6"/>
  <c r="CA66" i="6"/>
  <c r="BZ66" i="6"/>
  <c r="BY66" i="6"/>
  <c r="BX66" i="6"/>
  <c r="BW66" i="6"/>
  <c r="BV66" i="6"/>
  <c r="BU66" i="6"/>
  <c r="BR66" i="6"/>
  <c r="BQ66" i="6"/>
  <c r="BP66" i="6"/>
  <c r="BO66" i="6"/>
  <c r="BN66" i="6"/>
  <c r="BM66" i="6"/>
  <c r="BF66" i="6"/>
  <c r="BC66" i="6"/>
  <c r="AV66" i="6"/>
  <c r="AW66" i="6" s="1"/>
  <c r="AT66" i="6"/>
  <c r="AU66" i="6" s="1"/>
  <c r="I66" i="6"/>
  <c r="CL65" i="6"/>
  <c r="CK65" i="6"/>
  <c r="CJ65" i="6"/>
  <c r="CI65" i="6"/>
  <c r="CH65" i="6"/>
  <c r="CG65" i="6"/>
  <c r="CF65" i="6"/>
  <c r="CE65" i="6"/>
  <c r="CD65" i="6"/>
  <c r="CC65" i="6"/>
  <c r="CB65" i="6"/>
  <c r="CA65" i="6"/>
  <c r="BZ65" i="6"/>
  <c r="BY65" i="6"/>
  <c r="BX65" i="6"/>
  <c r="BW65" i="6"/>
  <c r="BV65" i="6"/>
  <c r="BU65" i="6"/>
  <c r="BR65" i="6"/>
  <c r="BQ65" i="6"/>
  <c r="BP65" i="6"/>
  <c r="BO65" i="6"/>
  <c r="BN65" i="6"/>
  <c r="BM65" i="6"/>
  <c r="BF65" i="6"/>
  <c r="BC65" i="6"/>
  <c r="AV65" i="6"/>
  <c r="AW65" i="6" s="1"/>
  <c r="AT65" i="6"/>
  <c r="AU65" i="6" s="1"/>
  <c r="I65" i="6"/>
  <c r="CL64" i="6"/>
  <c r="CK64" i="6"/>
  <c r="CJ64" i="6"/>
  <c r="CI64" i="6"/>
  <c r="CH64" i="6"/>
  <c r="CG64" i="6"/>
  <c r="CF64" i="6"/>
  <c r="CE64" i="6"/>
  <c r="CD64" i="6"/>
  <c r="CC64" i="6"/>
  <c r="CB64" i="6"/>
  <c r="CA64" i="6"/>
  <c r="BZ64" i="6"/>
  <c r="BY64" i="6"/>
  <c r="BX64" i="6"/>
  <c r="BW64" i="6"/>
  <c r="BV64" i="6"/>
  <c r="BU64" i="6"/>
  <c r="BR64" i="6"/>
  <c r="BQ64" i="6"/>
  <c r="BP64" i="6"/>
  <c r="BO64" i="6"/>
  <c r="BN64" i="6"/>
  <c r="BM64" i="6"/>
  <c r="BF64" i="6"/>
  <c r="BC64" i="6"/>
  <c r="AV64" i="6"/>
  <c r="AW64" i="6" s="1"/>
  <c r="AT64" i="6"/>
  <c r="AU64" i="6" s="1"/>
  <c r="I64" i="6"/>
  <c r="CL63" i="6"/>
  <c r="CK63" i="6"/>
  <c r="CJ63" i="6"/>
  <c r="CI63" i="6"/>
  <c r="CH63" i="6"/>
  <c r="CG63" i="6"/>
  <c r="CF63" i="6"/>
  <c r="CE63" i="6"/>
  <c r="CD63" i="6"/>
  <c r="CC63" i="6"/>
  <c r="CB63" i="6"/>
  <c r="CA63" i="6"/>
  <c r="BZ63" i="6"/>
  <c r="BY63" i="6"/>
  <c r="BX63" i="6"/>
  <c r="BW63" i="6"/>
  <c r="BV63" i="6"/>
  <c r="BU63" i="6"/>
  <c r="BR63" i="6"/>
  <c r="BQ63" i="6"/>
  <c r="BP63" i="6"/>
  <c r="BO63" i="6"/>
  <c r="BN63" i="6"/>
  <c r="BM63" i="6"/>
  <c r="BF63" i="6"/>
  <c r="BC63" i="6"/>
  <c r="AV63" i="6"/>
  <c r="AW63" i="6" s="1"/>
  <c r="AT63" i="6"/>
  <c r="AU63" i="6" s="1"/>
  <c r="I63" i="6"/>
  <c r="CL62" i="6"/>
  <c r="CK62" i="6"/>
  <c r="CJ62" i="6"/>
  <c r="CI62" i="6"/>
  <c r="CH62" i="6"/>
  <c r="CG62" i="6"/>
  <c r="CF62" i="6"/>
  <c r="CE62" i="6"/>
  <c r="CD62" i="6"/>
  <c r="CC62" i="6"/>
  <c r="CB62" i="6"/>
  <c r="CA62" i="6"/>
  <c r="BZ62" i="6"/>
  <c r="BY62" i="6"/>
  <c r="BX62" i="6"/>
  <c r="BW62" i="6"/>
  <c r="BV62" i="6"/>
  <c r="BU62" i="6"/>
  <c r="BR62" i="6"/>
  <c r="BQ62" i="6"/>
  <c r="BP62" i="6"/>
  <c r="BO62" i="6"/>
  <c r="BN62" i="6"/>
  <c r="BM62" i="6"/>
  <c r="BF62" i="6"/>
  <c r="BC62" i="6"/>
  <c r="AV62" i="6"/>
  <c r="AW62" i="6" s="1"/>
  <c r="AT62" i="6"/>
  <c r="AU62" i="6" s="1"/>
  <c r="I62" i="6"/>
  <c r="CL61" i="6"/>
  <c r="CK61" i="6"/>
  <c r="CJ61" i="6"/>
  <c r="CI61" i="6"/>
  <c r="CH61" i="6"/>
  <c r="CG61" i="6"/>
  <c r="CF61" i="6"/>
  <c r="CE61" i="6"/>
  <c r="CD61" i="6"/>
  <c r="CC61" i="6"/>
  <c r="CB61" i="6"/>
  <c r="CA61" i="6"/>
  <c r="BZ61" i="6"/>
  <c r="BY61" i="6"/>
  <c r="BX61" i="6"/>
  <c r="BW61" i="6"/>
  <c r="BV61" i="6"/>
  <c r="BU61" i="6"/>
  <c r="BR61" i="6"/>
  <c r="BQ61" i="6"/>
  <c r="BP61" i="6"/>
  <c r="BO61" i="6"/>
  <c r="BN61" i="6"/>
  <c r="BM61" i="6"/>
  <c r="BF61" i="6"/>
  <c r="BC61" i="6"/>
  <c r="AV61" i="6"/>
  <c r="AW61" i="6" s="1"/>
  <c r="AT61" i="6"/>
  <c r="AU61" i="6" s="1"/>
  <c r="I61" i="6"/>
  <c r="CL60" i="6"/>
  <c r="CK60" i="6"/>
  <c r="CJ60" i="6"/>
  <c r="CI60" i="6"/>
  <c r="CH60" i="6"/>
  <c r="CG60" i="6"/>
  <c r="CF60" i="6"/>
  <c r="CE60" i="6"/>
  <c r="CD60" i="6"/>
  <c r="CC60" i="6"/>
  <c r="CB60" i="6"/>
  <c r="CA60" i="6"/>
  <c r="BZ60" i="6"/>
  <c r="BY60" i="6"/>
  <c r="BX60" i="6"/>
  <c r="BW60" i="6"/>
  <c r="BV60" i="6"/>
  <c r="BU60" i="6"/>
  <c r="BR60" i="6"/>
  <c r="BQ60" i="6"/>
  <c r="BP60" i="6"/>
  <c r="BO60" i="6"/>
  <c r="BN60" i="6"/>
  <c r="BM60" i="6"/>
  <c r="BF60" i="6"/>
  <c r="BC60" i="6"/>
  <c r="AV60" i="6"/>
  <c r="AW60" i="6" s="1"/>
  <c r="AT60" i="6"/>
  <c r="AU60" i="6" s="1"/>
  <c r="I60" i="6"/>
  <c r="CL59" i="6"/>
  <c r="CK59" i="6"/>
  <c r="CJ59" i="6"/>
  <c r="CI59" i="6"/>
  <c r="CH59" i="6"/>
  <c r="CG59" i="6"/>
  <c r="CF59" i="6"/>
  <c r="CE59" i="6"/>
  <c r="CD59" i="6"/>
  <c r="CC59" i="6"/>
  <c r="CB59" i="6"/>
  <c r="CA59" i="6"/>
  <c r="BZ59" i="6"/>
  <c r="BY59" i="6"/>
  <c r="BX59" i="6"/>
  <c r="BW59" i="6"/>
  <c r="BV59" i="6"/>
  <c r="BU59" i="6"/>
  <c r="BR59" i="6"/>
  <c r="BQ59" i="6"/>
  <c r="BP59" i="6"/>
  <c r="BO59" i="6"/>
  <c r="BN59" i="6"/>
  <c r="BM59" i="6"/>
  <c r="BF59" i="6"/>
  <c r="BC59" i="6"/>
  <c r="AV59" i="6"/>
  <c r="AW59" i="6" s="1"/>
  <c r="AT59" i="6"/>
  <c r="AU59" i="6" s="1"/>
  <c r="I59" i="6"/>
  <c r="CL58" i="6"/>
  <c r="CK58" i="6"/>
  <c r="CJ58" i="6"/>
  <c r="CI58" i="6"/>
  <c r="CH58" i="6"/>
  <c r="CG58" i="6"/>
  <c r="CF58" i="6"/>
  <c r="CE58" i="6"/>
  <c r="CD58" i="6"/>
  <c r="CC58" i="6"/>
  <c r="CB58" i="6"/>
  <c r="CA58" i="6"/>
  <c r="BZ58" i="6"/>
  <c r="BY58" i="6"/>
  <c r="BX58" i="6"/>
  <c r="BW58" i="6"/>
  <c r="BV58" i="6"/>
  <c r="BU58" i="6"/>
  <c r="BR58" i="6"/>
  <c r="BQ58" i="6"/>
  <c r="BP58" i="6"/>
  <c r="BO58" i="6"/>
  <c r="BN58" i="6"/>
  <c r="BM58" i="6"/>
  <c r="BF58" i="6"/>
  <c r="BC58" i="6"/>
  <c r="AV58" i="6"/>
  <c r="AW58" i="6" s="1"/>
  <c r="AT58" i="6"/>
  <c r="AU58" i="6" s="1"/>
  <c r="I58" i="6"/>
  <c r="CL57" i="6"/>
  <c r="CK57" i="6"/>
  <c r="CJ57" i="6"/>
  <c r="CI57" i="6"/>
  <c r="CH57" i="6"/>
  <c r="CG57" i="6"/>
  <c r="CF57" i="6"/>
  <c r="CE57" i="6"/>
  <c r="CD57" i="6"/>
  <c r="CC57" i="6"/>
  <c r="CB57" i="6"/>
  <c r="CA57" i="6"/>
  <c r="BZ57" i="6"/>
  <c r="BY57" i="6"/>
  <c r="BX57" i="6"/>
  <c r="BW57" i="6"/>
  <c r="BV57" i="6"/>
  <c r="BU57" i="6"/>
  <c r="BR57" i="6"/>
  <c r="BQ57" i="6"/>
  <c r="BP57" i="6"/>
  <c r="BO57" i="6"/>
  <c r="BN57" i="6"/>
  <c r="BM57" i="6"/>
  <c r="BF57" i="6"/>
  <c r="BC57" i="6"/>
  <c r="AV57" i="6"/>
  <c r="AW57" i="6" s="1"/>
  <c r="AT57" i="6"/>
  <c r="AU57" i="6" s="1"/>
  <c r="I57" i="6"/>
  <c r="CL56" i="6"/>
  <c r="CK56" i="6"/>
  <c r="CJ56" i="6"/>
  <c r="CI56" i="6"/>
  <c r="CH56" i="6"/>
  <c r="CG56" i="6"/>
  <c r="CF56" i="6"/>
  <c r="CE56" i="6"/>
  <c r="CD56" i="6"/>
  <c r="CC56" i="6"/>
  <c r="CB56" i="6"/>
  <c r="CA56" i="6"/>
  <c r="BZ56" i="6"/>
  <c r="BY56" i="6"/>
  <c r="BX56" i="6"/>
  <c r="BW56" i="6"/>
  <c r="BV56" i="6"/>
  <c r="BU56" i="6"/>
  <c r="BR56" i="6"/>
  <c r="BQ56" i="6"/>
  <c r="BP56" i="6"/>
  <c r="BO56" i="6"/>
  <c r="BN56" i="6"/>
  <c r="BM56" i="6"/>
  <c r="BF56" i="6"/>
  <c r="BC56" i="6"/>
  <c r="AV56" i="6"/>
  <c r="AW56" i="6" s="1"/>
  <c r="AT56" i="6"/>
  <c r="AU56" i="6" s="1"/>
  <c r="I56" i="6"/>
  <c r="CL55" i="6"/>
  <c r="CK55" i="6"/>
  <c r="CJ55" i="6"/>
  <c r="CI55" i="6"/>
  <c r="CH55" i="6"/>
  <c r="CG55" i="6"/>
  <c r="CF55" i="6"/>
  <c r="CE55" i="6"/>
  <c r="CD55" i="6"/>
  <c r="CC55" i="6"/>
  <c r="CB55" i="6"/>
  <c r="CA55" i="6"/>
  <c r="BZ55" i="6"/>
  <c r="BY55" i="6"/>
  <c r="BX55" i="6"/>
  <c r="BW55" i="6"/>
  <c r="BV55" i="6"/>
  <c r="BU55" i="6"/>
  <c r="BR55" i="6"/>
  <c r="BQ55" i="6"/>
  <c r="BP55" i="6"/>
  <c r="BO55" i="6"/>
  <c r="BN55" i="6"/>
  <c r="BM55" i="6"/>
  <c r="BF55" i="6"/>
  <c r="BC55" i="6"/>
  <c r="AV55" i="6"/>
  <c r="AW55" i="6" s="1"/>
  <c r="AT55" i="6"/>
  <c r="AU55" i="6" s="1"/>
  <c r="I55" i="6"/>
  <c r="CL54" i="6"/>
  <c r="CK54" i="6"/>
  <c r="CJ54" i="6"/>
  <c r="CI54" i="6"/>
  <c r="CH54" i="6"/>
  <c r="CG54" i="6"/>
  <c r="CF54" i="6"/>
  <c r="CE54" i="6"/>
  <c r="CD54" i="6"/>
  <c r="CC54" i="6"/>
  <c r="CB54" i="6"/>
  <c r="CA54" i="6"/>
  <c r="BZ54" i="6"/>
  <c r="BY54" i="6"/>
  <c r="BX54" i="6"/>
  <c r="BW54" i="6"/>
  <c r="BV54" i="6"/>
  <c r="BU54" i="6"/>
  <c r="BR54" i="6"/>
  <c r="BQ54" i="6"/>
  <c r="BP54" i="6"/>
  <c r="BO54" i="6"/>
  <c r="BN54" i="6"/>
  <c r="BM54" i="6"/>
  <c r="BF54" i="6"/>
  <c r="BC54" i="6"/>
  <c r="AV54" i="6"/>
  <c r="AW54" i="6" s="1"/>
  <c r="AT54" i="6"/>
  <c r="AU54" i="6" s="1"/>
  <c r="I54" i="6"/>
  <c r="CL53" i="6"/>
  <c r="CK53" i="6"/>
  <c r="CJ53" i="6"/>
  <c r="CI53" i="6"/>
  <c r="CH53" i="6"/>
  <c r="CG53" i="6"/>
  <c r="CF53" i="6"/>
  <c r="CE53" i="6"/>
  <c r="CD53" i="6"/>
  <c r="CC53" i="6"/>
  <c r="CB53" i="6"/>
  <c r="CA53" i="6"/>
  <c r="BZ53" i="6"/>
  <c r="BY53" i="6"/>
  <c r="BX53" i="6"/>
  <c r="BW53" i="6"/>
  <c r="BV53" i="6"/>
  <c r="BU53" i="6"/>
  <c r="BR53" i="6"/>
  <c r="BQ53" i="6"/>
  <c r="BP53" i="6"/>
  <c r="BO53" i="6"/>
  <c r="BN53" i="6"/>
  <c r="BM53" i="6"/>
  <c r="BF53" i="6"/>
  <c r="BC53" i="6"/>
  <c r="AV53" i="6"/>
  <c r="AW53" i="6" s="1"/>
  <c r="AT53" i="6"/>
  <c r="AU53" i="6" s="1"/>
  <c r="I53" i="6"/>
  <c r="CL52" i="6"/>
  <c r="CK52" i="6"/>
  <c r="CJ52" i="6"/>
  <c r="CI52" i="6"/>
  <c r="CH52" i="6"/>
  <c r="CG52" i="6"/>
  <c r="CF52" i="6"/>
  <c r="CE52" i="6"/>
  <c r="CD52" i="6"/>
  <c r="CC52" i="6"/>
  <c r="CB52" i="6"/>
  <c r="CA52" i="6"/>
  <c r="BZ52" i="6"/>
  <c r="BY52" i="6"/>
  <c r="BX52" i="6"/>
  <c r="BW52" i="6"/>
  <c r="BV52" i="6"/>
  <c r="BU52" i="6"/>
  <c r="BR52" i="6"/>
  <c r="BQ52" i="6"/>
  <c r="BP52" i="6"/>
  <c r="BO52" i="6"/>
  <c r="BN52" i="6"/>
  <c r="BM52" i="6"/>
  <c r="BF52" i="6"/>
  <c r="BC52" i="6"/>
  <c r="AV52" i="6"/>
  <c r="AW52" i="6" s="1"/>
  <c r="AT52" i="6"/>
  <c r="AU52" i="6" s="1"/>
  <c r="I52" i="6"/>
  <c r="CL51" i="6"/>
  <c r="CK51" i="6"/>
  <c r="CJ51" i="6"/>
  <c r="CI51" i="6"/>
  <c r="CH51" i="6"/>
  <c r="CG51" i="6"/>
  <c r="CF51" i="6"/>
  <c r="CE51" i="6"/>
  <c r="CD51" i="6"/>
  <c r="CC51" i="6"/>
  <c r="CB51" i="6"/>
  <c r="CA51" i="6"/>
  <c r="BZ51" i="6"/>
  <c r="BY51" i="6"/>
  <c r="BX51" i="6"/>
  <c r="BW51" i="6"/>
  <c r="BV51" i="6"/>
  <c r="BU51" i="6"/>
  <c r="BR51" i="6"/>
  <c r="BQ51" i="6"/>
  <c r="BP51" i="6"/>
  <c r="BO51" i="6"/>
  <c r="BN51" i="6"/>
  <c r="BM51" i="6"/>
  <c r="BF51" i="6"/>
  <c r="BC51" i="6"/>
  <c r="AV51" i="6"/>
  <c r="AW51" i="6" s="1"/>
  <c r="AT51" i="6"/>
  <c r="AU51" i="6" s="1"/>
  <c r="I51" i="6"/>
  <c r="CL50" i="6"/>
  <c r="CK50" i="6"/>
  <c r="CJ50" i="6"/>
  <c r="CI50" i="6"/>
  <c r="CH50" i="6"/>
  <c r="CG50" i="6"/>
  <c r="CF50" i="6"/>
  <c r="CE50" i="6"/>
  <c r="CD50" i="6"/>
  <c r="CC50" i="6"/>
  <c r="CB50" i="6"/>
  <c r="CA50" i="6"/>
  <c r="BZ50" i="6"/>
  <c r="BY50" i="6"/>
  <c r="BX50" i="6"/>
  <c r="BW50" i="6"/>
  <c r="BV50" i="6"/>
  <c r="BU50" i="6"/>
  <c r="BR50" i="6"/>
  <c r="BQ50" i="6"/>
  <c r="BP50" i="6"/>
  <c r="BO50" i="6"/>
  <c r="BN50" i="6"/>
  <c r="BM50" i="6"/>
  <c r="BF50" i="6"/>
  <c r="BC50" i="6"/>
  <c r="AV50" i="6"/>
  <c r="AW50" i="6" s="1"/>
  <c r="AT50" i="6"/>
  <c r="AU50" i="6" s="1"/>
  <c r="I50" i="6"/>
  <c r="CL49" i="6"/>
  <c r="CK49" i="6"/>
  <c r="CJ49" i="6"/>
  <c r="CI49" i="6"/>
  <c r="CH49" i="6"/>
  <c r="CG49" i="6"/>
  <c r="CF49" i="6"/>
  <c r="CE49" i="6"/>
  <c r="CD49" i="6"/>
  <c r="CC49" i="6"/>
  <c r="CB49" i="6"/>
  <c r="CA49" i="6"/>
  <c r="BZ49" i="6"/>
  <c r="BY49" i="6"/>
  <c r="BX49" i="6"/>
  <c r="BW49" i="6"/>
  <c r="BV49" i="6"/>
  <c r="BU49" i="6"/>
  <c r="BR49" i="6"/>
  <c r="BQ49" i="6"/>
  <c r="BP49" i="6"/>
  <c r="BO49" i="6"/>
  <c r="BN49" i="6"/>
  <c r="BM49" i="6"/>
  <c r="BF49" i="6"/>
  <c r="BC49" i="6"/>
  <c r="AV49" i="6"/>
  <c r="AW49" i="6" s="1"/>
  <c r="AT49" i="6"/>
  <c r="AU49" i="6" s="1"/>
  <c r="I49" i="6"/>
  <c r="CL48" i="6"/>
  <c r="CK48" i="6"/>
  <c r="CJ48" i="6"/>
  <c r="CI48" i="6"/>
  <c r="CH48" i="6"/>
  <c r="CG48" i="6"/>
  <c r="CF48" i="6"/>
  <c r="CE48" i="6"/>
  <c r="CD48" i="6"/>
  <c r="CC48" i="6"/>
  <c r="CB48" i="6"/>
  <c r="CA48" i="6"/>
  <c r="BZ48" i="6"/>
  <c r="BY48" i="6"/>
  <c r="BX48" i="6"/>
  <c r="BW48" i="6"/>
  <c r="BV48" i="6"/>
  <c r="BU48" i="6"/>
  <c r="BR48" i="6"/>
  <c r="BQ48" i="6"/>
  <c r="BP48" i="6"/>
  <c r="BO48" i="6"/>
  <c r="BN48" i="6"/>
  <c r="BM48" i="6"/>
  <c r="BF48" i="6"/>
  <c r="BC48" i="6"/>
  <c r="AV48" i="6"/>
  <c r="AW48" i="6" s="1"/>
  <c r="AT48" i="6"/>
  <c r="AU48" i="6" s="1"/>
  <c r="I48" i="6"/>
  <c r="CL47" i="6"/>
  <c r="CK47" i="6"/>
  <c r="CJ47" i="6"/>
  <c r="CI47" i="6"/>
  <c r="CH47" i="6"/>
  <c r="CG47" i="6"/>
  <c r="CF47" i="6"/>
  <c r="CE47" i="6"/>
  <c r="CD47" i="6"/>
  <c r="CC47" i="6"/>
  <c r="CB47" i="6"/>
  <c r="CA47" i="6"/>
  <c r="BZ47" i="6"/>
  <c r="BY47" i="6"/>
  <c r="BX47" i="6"/>
  <c r="BW47" i="6"/>
  <c r="BV47" i="6"/>
  <c r="BU47" i="6"/>
  <c r="BR47" i="6"/>
  <c r="BQ47" i="6"/>
  <c r="BP47" i="6"/>
  <c r="BO47" i="6"/>
  <c r="BN47" i="6"/>
  <c r="BM47" i="6"/>
  <c r="BF47" i="6"/>
  <c r="BC47" i="6"/>
  <c r="AV47" i="6"/>
  <c r="AW47" i="6" s="1"/>
  <c r="AT47" i="6"/>
  <c r="AU47" i="6" s="1"/>
  <c r="I47" i="6"/>
  <c r="CL46" i="6"/>
  <c r="CK46" i="6"/>
  <c r="CJ46" i="6"/>
  <c r="CI46" i="6"/>
  <c r="CH46" i="6"/>
  <c r="CG46" i="6"/>
  <c r="CF46" i="6"/>
  <c r="CE46" i="6"/>
  <c r="CD46" i="6"/>
  <c r="CC46" i="6"/>
  <c r="CB46" i="6"/>
  <c r="CA46" i="6"/>
  <c r="BZ46" i="6"/>
  <c r="BY46" i="6"/>
  <c r="BX46" i="6"/>
  <c r="BW46" i="6"/>
  <c r="BV46" i="6"/>
  <c r="BU46" i="6"/>
  <c r="BR46" i="6"/>
  <c r="BQ46" i="6"/>
  <c r="BP46" i="6"/>
  <c r="BO46" i="6"/>
  <c r="BN46" i="6"/>
  <c r="BM46" i="6"/>
  <c r="BF46" i="6"/>
  <c r="BC46" i="6"/>
  <c r="AV46" i="6"/>
  <c r="AW46" i="6" s="1"/>
  <c r="AT46" i="6"/>
  <c r="AU46" i="6" s="1"/>
  <c r="I46" i="6"/>
  <c r="CL45" i="6"/>
  <c r="CK45" i="6"/>
  <c r="CJ45" i="6"/>
  <c r="CI45" i="6"/>
  <c r="CH45" i="6"/>
  <c r="CG45" i="6"/>
  <c r="CF45" i="6"/>
  <c r="CE45" i="6"/>
  <c r="CD45" i="6"/>
  <c r="CC45" i="6"/>
  <c r="CB45" i="6"/>
  <c r="CA45" i="6"/>
  <c r="BZ45" i="6"/>
  <c r="BY45" i="6"/>
  <c r="BX45" i="6"/>
  <c r="BW45" i="6"/>
  <c r="BV45" i="6"/>
  <c r="BU45" i="6"/>
  <c r="BR45" i="6"/>
  <c r="BQ45" i="6"/>
  <c r="BP45" i="6"/>
  <c r="BO45" i="6"/>
  <c r="BN45" i="6"/>
  <c r="BM45" i="6"/>
  <c r="BF45" i="6"/>
  <c r="BC45" i="6"/>
  <c r="AV45" i="6"/>
  <c r="AW45" i="6" s="1"/>
  <c r="AT45" i="6"/>
  <c r="AU45" i="6" s="1"/>
  <c r="I45" i="6"/>
  <c r="CL44" i="6"/>
  <c r="CK44" i="6"/>
  <c r="CJ44" i="6"/>
  <c r="CI44" i="6"/>
  <c r="CH44" i="6"/>
  <c r="CG44" i="6"/>
  <c r="CF44" i="6"/>
  <c r="CE44" i="6"/>
  <c r="CD44" i="6"/>
  <c r="CC44" i="6"/>
  <c r="CB44" i="6"/>
  <c r="CA44" i="6"/>
  <c r="BZ44" i="6"/>
  <c r="BY44" i="6"/>
  <c r="BX44" i="6"/>
  <c r="BW44" i="6"/>
  <c r="BV44" i="6"/>
  <c r="BU44" i="6"/>
  <c r="BR44" i="6"/>
  <c r="BQ44" i="6"/>
  <c r="BP44" i="6"/>
  <c r="BO44" i="6"/>
  <c r="BN44" i="6"/>
  <c r="BM44" i="6"/>
  <c r="BF44" i="6"/>
  <c r="BC44" i="6"/>
  <c r="AV44" i="6"/>
  <c r="AW44" i="6" s="1"/>
  <c r="AT44" i="6"/>
  <c r="AU44" i="6" s="1"/>
  <c r="I44" i="6"/>
  <c r="CL43" i="6"/>
  <c r="CK43" i="6"/>
  <c r="CJ43" i="6"/>
  <c r="CI43" i="6"/>
  <c r="CH43" i="6"/>
  <c r="CG43" i="6"/>
  <c r="CF43" i="6"/>
  <c r="CE43" i="6"/>
  <c r="CD43" i="6"/>
  <c r="CC43" i="6"/>
  <c r="CB43" i="6"/>
  <c r="CA43" i="6"/>
  <c r="BZ43" i="6"/>
  <c r="BY43" i="6"/>
  <c r="BX43" i="6"/>
  <c r="BW43" i="6"/>
  <c r="BV43" i="6"/>
  <c r="BU43" i="6"/>
  <c r="BR43" i="6"/>
  <c r="BQ43" i="6"/>
  <c r="BP43" i="6"/>
  <c r="BO43" i="6"/>
  <c r="BN43" i="6"/>
  <c r="BM43" i="6"/>
  <c r="BF43" i="6"/>
  <c r="BC43" i="6"/>
  <c r="AV43" i="6"/>
  <c r="AW43" i="6" s="1"/>
  <c r="AT43" i="6"/>
  <c r="AU43" i="6" s="1"/>
  <c r="I43" i="6"/>
  <c r="CL42" i="6"/>
  <c r="CK42" i="6"/>
  <c r="CJ42" i="6"/>
  <c r="CI42" i="6"/>
  <c r="CH42" i="6"/>
  <c r="CG42" i="6"/>
  <c r="CF42" i="6"/>
  <c r="CE42" i="6"/>
  <c r="CD42" i="6"/>
  <c r="CC42" i="6"/>
  <c r="CB42" i="6"/>
  <c r="CA42" i="6"/>
  <c r="BZ42" i="6"/>
  <c r="BY42" i="6"/>
  <c r="BX42" i="6"/>
  <c r="BW42" i="6"/>
  <c r="BV42" i="6"/>
  <c r="BU42" i="6"/>
  <c r="BR42" i="6"/>
  <c r="BQ42" i="6"/>
  <c r="BP42" i="6"/>
  <c r="BO42" i="6"/>
  <c r="BN42" i="6"/>
  <c r="BM42" i="6"/>
  <c r="BF42" i="6"/>
  <c r="BC42" i="6"/>
  <c r="AV42" i="6"/>
  <c r="AW42" i="6" s="1"/>
  <c r="AT42" i="6"/>
  <c r="AU42" i="6" s="1"/>
  <c r="I42" i="6"/>
  <c r="CL41" i="6"/>
  <c r="CK41" i="6"/>
  <c r="CJ41" i="6"/>
  <c r="CI41" i="6"/>
  <c r="CH41" i="6"/>
  <c r="CG41" i="6"/>
  <c r="CF41" i="6"/>
  <c r="CE41" i="6"/>
  <c r="CD41" i="6"/>
  <c r="CC41" i="6"/>
  <c r="CB41" i="6"/>
  <c r="CA41" i="6"/>
  <c r="BZ41" i="6"/>
  <c r="BY41" i="6"/>
  <c r="BX41" i="6"/>
  <c r="BW41" i="6"/>
  <c r="BV41" i="6"/>
  <c r="BU41" i="6"/>
  <c r="BR41" i="6"/>
  <c r="BQ41" i="6"/>
  <c r="BP41" i="6"/>
  <c r="BO41" i="6"/>
  <c r="BN41" i="6"/>
  <c r="BM41" i="6"/>
  <c r="BF41" i="6"/>
  <c r="BC41" i="6"/>
  <c r="AV41" i="6"/>
  <c r="AW41" i="6" s="1"/>
  <c r="AT41" i="6"/>
  <c r="AU41" i="6" s="1"/>
  <c r="I41" i="6"/>
  <c r="CL40" i="6"/>
  <c r="CK40" i="6"/>
  <c r="CJ40" i="6"/>
  <c r="CI40" i="6"/>
  <c r="CH40" i="6"/>
  <c r="CG40" i="6"/>
  <c r="CF40" i="6"/>
  <c r="CE40" i="6"/>
  <c r="CD40" i="6"/>
  <c r="CC40" i="6"/>
  <c r="CB40" i="6"/>
  <c r="CA40" i="6"/>
  <c r="BZ40" i="6"/>
  <c r="BY40" i="6"/>
  <c r="BX40" i="6"/>
  <c r="BW40" i="6"/>
  <c r="BV40" i="6"/>
  <c r="BU40" i="6"/>
  <c r="BR40" i="6"/>
  <c r="BQ40" i="6"/>
  <c r="BP40" i="6"/>
  <c r="BO40" i="6"/>
  <c r="BN40" i="6"/>
  <c r="BM40" i="6"/>
  <c r="BF40" i="6"/>
  <c r="BC40" i="6"/>
  <c r="AV40" i="6"/>
  <c r="AW40" i="6" s="1"/>
  <c r="AT40" i="6"/>
  <c r="AU40" i="6" s="1"/>
  <c r="I40" i="6"/>
  <c r="CL39" i="6"/>
  <c r="CK39" i="6"/>
  <c r="CJ39" i="6"/>
  <c r="CI39" i="6"/>
  <c r="CH39" i="6"/>
  <c r="CG39" i="6"/>
  <c r="CF39" i="6"/>
  <c r="CE39" i="6"/>
  <c r="CD39" i="6"/>
  <c r="CC39" i="6"/>
  <c r="CB39" i="6"/>
  <c r="CA39" i="6"/>
  <c r="BZ39" i="6"/>
  <c r="BY39" i="6"/>
  <c r="BX39" i="6"/>
  <c r="BW39" i="6"/>
  <c r="BV39" i="6"/>
  <c r="BU39" i="6"/>
  <c r="BR39" i="6"/>
  <c r="BQ39" i="6"/>
  <c r="BP39" i="6"/>
  <c r="BO39" i="6"/>
  <c r="BN39" i="6"/>
  <c r="BM39" i="6"/>
  <c r="BF39" i="6"/>
  <c r="BC39" i="6"/>
  <c r="AV39" i="6"/>
  <c r="AW39" i="6" s="1"/>
  <c r="AT39" i="6"/>
  <c r="AU39" i="6" s="1"/>
  <c r="I39" i="6"/>
  <c r="CL38" i="6"/>
  <c r="CK38" i="6"/>
  <c r="CJ38" i="6"/>
  <c r="CI38" i="6"/>
  <c r="CH38" i="6"/>
  <c r="CG38" i="6"/>
  <c r="CF38" i="6"/>
  <c r="CE38" i="6"/>
  <c r="CD38" i="6"/>
  <c r="CC38" i="6"/>
  <c r="CB38" i="6"/>
  <c r="CA38" i="6"/>
  <c r="BZ38" i="6"/>
  <c r="BY38" i="6"/>
  <c r="BX38" i="6"/>
  <c r="BW38" i="6"/>
  <c r="BV38" i="6"/>
  <c r="BU38" i="6"/>
  <c r="BR38" i="6"/>
  <c r="BQ38" i="6"/>
  <c r="BP38" i="6"/>
  <c r="BO38" i="6"/>
  <c r="BN38" i="6"/>
  <c r="BM38" i="6"/>
  <c r="BF38" i="6"/>
  <c r="BC38" i="6"/>
  <c r="AV38" i="6"/>
  <c r="AW38" i="6" s="1"/>
  <c r="AT38" i="6"/>
  <c r="AU38" i="6" s="1"/>
  <c r="I38" i="6"/>
  <c r="CL37" i="6"/>
  <c r="CK37" i="6"/>
  <c r="CJ37" i="6"/>
  <c r="CI37" i="6"/>
  <c r="CH37" i="6"/>
  <c r="CG37" i="6"/>
  <c r="CF37" i="6"/>
  <c r="CE37" i="6"/>
  <c r="CD37" i="6"/>
  <c r="CC37" i="6"/>
  <c r="CB37" i="6"/>
  <c r="CA37" i="6"/>
  <c r="BZ37" i="6"/>
  <c r="BY37" i="6"/>
  <c r="BX37" i="6"/>
  <c r="BW37" i="6"/>
  <c r="BV37" i="6"/>
  <c r="BU37" i="6"/>
  <c r="BR37" i="6"/>
  <c r="BQ37" i="6"/>
  <c r="BP37" i="6"/>
  <c r="BO37" i="6"/>
  <c r="BN37" i="6"/>
  <c r="BM37" i="6"/>
  <c r="BF37" i="6"/>
  <c r="BC37" i="6"/>
  <c r="AV37" i="6"/>
  <c r="AW37" i="6" s="1"/>
  <c r="AT37" i="6"/>
  <c r="AU37" i="6" s="1"/>
  <c r="I37" i="6"/>
  <c r="CL36" i="6"/>
  <c r="CK36" i="6"/>
  <c r="CJ36" i="6"/>
  <c r="CI36" i="6"/>
  <c r="CH36" i="6"/>
  <c r="CG36" i="6"/>
  <c r="CF36" i="6"/>
  <c r="CE36" i="6"/>
  <c r="CD36" i="6"/>
  <c r="CC36" i="6"/>
  <c r="CB36" i="6"/>
  <c r="CA36" i="6"/>
  <c r="BZ36" i="6"/>
  <c r="BY36" i="6"/>
  <c r="BX36" i="6"/>
  <c r="BW36" i="6"/>
  <c r="BV36" i="6"/>
  <c r="BU36" i="6"/>
  <c r="BR36" i="6"/>
  <c r="BQ36" i="6"/>
  <c r="BP36" i="6"/>
  <c r="BO36" i="6"/>
  <c r="BN36" i="6"/>
  <c r="BM36" i="6"/>
  <c r="BF36" i="6"/>
  <c r="BC36" i="6"/>
  <c r="AV36" i="6"/>
  <c r="AW36" i="6" s="1"/>
  <c r="AT36" i="6"/>
  <c r="AU36" i="6" s="1"/>
  <c r="I36" i="6"/>
  <c r="CL35" i="6"/>
  <c r="CK35" i="6"/>
  <c r="CJ35" i="6"/>
  <c r="CI35" i="6"/>
  <c r="CH35" i="6"/>
  <c r="CG35" i="6"/>
  <c r="CF35" i="6"/>
  <c r="CE35" i="6"/>
  <c r="CD35" i="6"/>
  <c r="CC35" i="6"/>
  <c r="CB35" i="6"/>
  <c r="CA35" i="6"/>
  <c r="BZ35" i="6"/>
  <c r="BY35" i="6"/>
  <c r="BX35" i="6"/>
  <c r="BW35" i="6"/>
  <c r="BV35" i="6"/>
  <c r="BU35" i="6"/>
  <c r="BR35" i="6"/>
  <c r="BQ35" i="6"/>
  <c r="BP35" i="6"/>
  <c r="BO35" i="6"/>
  <c r="BN35" i="6"/>
  <c r="BM35" i="6"/>
  <c r="BF35" i="6"/>
  <c r="BC35" i="6"/>
  <c r="AV35" i="6"/>
  <c r="AW35" i="6" s="1"/>
  <c r="AT35" i="6"/>
  <c r="AU35" i="6" s="1"/>
  <c r="I35" i="6"/>
  <c r="CL34" i="6"/>
  <c r="CK34" i="6"/>
  <c r="CJ34" i="6"/>
  <c r="CI34" i="6"/>
  <c r="CH34" i="6"/>
  <c r="CG34" i="6"/>
  <c r="CF34" i="6"/>
  <c r="CE34" i="6"/>
  <c r="CD34" i="6"/>
  <c r="CC34" i="6"/>
  <c r="CB34" i="6"/>
  <c r="CA34" i="6"/>
  <c r="BZ34" i="6"/>
  <c r="BY34" i="6"/>
  <c r="BX34" i="6"/>
  <c r="BW34" i="6"/>
  <c r="BV34" i="6"/>
  <c r="BU34" i="6"/>
  <c r="BR34" i="6"/>
  <c r="BQ34" i="6"/>
  <c r="BP34" i="6"/>
  <c r="BO34" i="6"/>
  <c r="BN34" i="6"/>
  <c r="BM34" i="6"/>
  <c r="BF34" i="6"/>
  <c r="BC34" i="6"/>
  <c r="AV34" i="6"/>
  <c r="AW34" i="6" s="1"/>
  <c r="AT34" i="6"/>
  <c r="AU34" i="6" s="1"/>
  <c r="I34" i="6"/>
  <c r="CL33" i="6"/>
  <c r="CK33" i="6"/>
  <c r="CJ33" i="6"/>
  <c r="CI33" i="6"/>
  <c r="CH33" i="6"/>
  <c r="CG33" i="6"/>
  <c r="CF33" i="6"/>
  <c r="CE33" i="6"/>
  <c r="CD33" i="6"/>
  <c r="CC33" i="6"/>
  <c r="CB33" i="6"/>
  <c r="CA33" i="6"/>
  <c r="BZ33" i="6"/>
  <c r="BY33" i="6"/>
  <c r="BX33" i="6"/>
  <c r="BW33" i="6"/>
  <c r="BV33" i="6"/>
  <c r="BU33" i="6"/>
  <c r="BR33" i="6"/>
  <c r="BQ33" i="6"/>
  <c r="BP33" i="6"/>
  <c r="BO33" i="6"/>
  <c r="BN33" i="6"/>
  <c r="BM33" i="6"/>
  <c r="BF33" i="6"/>
  <c r="BC33" i="6"/>
  <c r="AV33" i="6"/>
  <c r="AW33" i="6" s="1"/>
  <c r="AT33" i="6"/>
  <c r="AU33" i="6" s="1"/>
  <c r="I33" i="6"/>
  <c r="CL32" i="6"/>
  <c r="CK32" i="6"/>
  <c r="CJ32" i="6"/>
  <c r="CI32" i="6"/>
  <c r="CH32" i="6"/>
  <c r="CG32" i="6"/>
  <c r="CF32" i="6"/>
  <c r="CE32" i="6"/>
  <c r="CD32" i="6"/>
  <c r="CC32" i="6"/>
  <c r="CB32" i="6"/>
  <c r="CA32" i="6"/>
  <c r="BZ32" i="6"/>
  <c r="BY32" i="6"/>
  <c r="BX32" i="6"/>
  <c r="BW32" i="6"/>
  <c r="BV32" i="6"/>
  <c r="BU32" i="6"/>
  <c r="BR32" i="6"/>
  <c r="BQ32" i="6"/>
  <c r="BP32" i="6"/>
  <c r="BO32" i="6"/>
  <c r="BN32" i="6"/>
  <c r="BM32" i="6"/>
  <c r="BF32" i="6"/>
  <c r="BC32" i="6"/>
  <c r="AV32" i="6"/>
  <c r="AW32" i="6" s="1"/>
  <c r="AT32" i="6"/>
  <c r="AU32" i="6" s="1"/>
  <c r="I32" i="6"/>
  <c r="CL31" i="6"/>
  <c r="CK31" i="6"/>
  <c r="CJ31" i="6"/>
  <c r="CI31" i="6"/>
  <c r="CH31" i="6"/>
  <c r="CG31" i="6"/>
  <c r="CF31" i="6"/>
  <c r="CE31" i="6"/>
  <c r="CD31" i="6"/>
  <c r="CC31" i="6"/>
  <c r="CB31" i="6"/>
  <c r="CA31" i="6"/>
  <c r="BZ31" i="6"/>
  <c r="BY31" i="6"/>
  <c r="BX31" i="6"/>
  <c r="BW31" i="6"/>
  <c r="BV31" i="6"/>
  <c r="BU31" i="6"/>
  <c r="BR31" i="6"/>
  <c r="BQ31" i="6"/>
  <c r="BP31" i="6"/>
  <c r="BO31" i="6"/>
  <c r="BN31" i="6"/>
  <c r="BM31" i="6"/>
  <c r="BF31" i="6"/>
  <c r="BC31" i="6"/>
  <c r="AV31" i="6"/>
  <c r="AW31" i="6" s="1"/>
  <c r="AT31" i="6"/>
  <c r="AU31" i="6" s="1"/>
  <c r="I31" i="6"/>
  <c r="CL30" i="6"/>
  <c r="CK30" i="6"/>
  <c r="CJ30" i="6"/>
  <c r="CI30" i="6"/>
  <c r="CH30" i="6"/>
  <c r="CG30" i="6"/>
  <c r="CF30" i="6"/>
  <c r="CE30" i="6"/>
  <c r="CD30" i="6"/>
  <c r="CC30" i="6"/>
  <c r="CB30" i="6"/>
  <c r="CA30" i="6"/>
  <c r="BZ30" i="6"/>
  <c r="BY30" i="6"/>
  <c r="BX30" i="6"/>
  <c r="BW30" i="6"/>
  <c r="BV30" i="6"/>
  <c r="BU30" i="6"/>
  <c r="BR30" i="6"/>
  <c r="BQ30" i="6"/>
  <c r="BP30" i="6"/>
  <c r="BO30" i="6"/>
  <c r="BN30" i="6"/>
  <c r="BM30" i="6"/>
  <c r="BF30" i="6"/>
  <c r="BC30" i="6"/>
  <c r="AV30" i="6"/>
  <c r="AW30" i="6" s="1"/>
  <c r="AT30" i="6"/>
  <c r="AU30" i="6" s="1"/>
  <c r="I30" i="6"/>
  <c r="CL29" i="6"/>
  <c r="CK29" i="6"/>
  <c r="CJ29" i="6"/>
  <c r="CI29" i="6"/>
  <c r="CH29" i="6"/>
  <c r="CG29" i="6"/>
  <c r="CF29" i="6"/>
  <c r="CE29" i="6"/>
  <c r="CD29" i="6"/>
  <c r="CC29" i="6"/>
  <c r="CB29" i="6"/>
  <c r="CA29" i="6"/>
  <c r="BZ29" i="6"/>
  <c r="BY29" i="6"/>
  <c r="BX29" i="6"/>
  <c r="BW29" i="6"/>
  <c r="BV29" i="6"/>
  <c r="BU29" i="6"/>
  <c r="BR29" i="6"/>
  <c r="BQ29" i="6"/>
  <c r="BP29" i="6"/>
  <c r="BO29" i="6"/>
  <c r="BN29" i="6"/>
  <c r="BM29" i="6"/>
  <c r="BF29" i="6"/>
  <c r="BC29" i="6"/>
  <c r="AV29" i="6"/>
  <c r="AW29" i="6" s="1"/>
  <c r="AT29" i="6"/>
  <c r="AU29" i="6" s="1"/>
  <c r="I29" i="6"/>
  <c r="CL28" i="6"/>
  <c r="CK28" i="6"/>
  <c r="CJ28" i="6"/>
  <c r="CI28" i="6"/>
  <c r="CH28" i="6"/>
  <c r="CG28" i="6"/>
  <c r="CF28" i="6"/>
  <c r="CE28" i="6"/>
  <c r="CD28" i="6"/>
  <c r="CC28" i="6"/>
  <c r="CB28" i="6"/>
  <c r="CA28" i="6"/>
  <c r="BZ28" i="6"/>
  <c r="BY28" i="6"/>
  <c r="BX28" i="6"/>
  <c r="BW28" i="6"/>
  <c r="BV28" i="6"/>
  <c r="BU28" i="6"/>
  <c r="BR28" i="6"/>
  <c r="BQ28" i="6"/>
  <c r="BP28" i="6"/>
  <c r="BO28" i="6"/>
  <c r="BN28" i="6"/>
  <c r="BM28" i="6"/>
  <c r="BF28" i="6"/>
  <c r="BC28" i="6"/>
  <c r="AV28" i="6"/>
  <c r="AW28" i="6" s="1"/>
  <c r="AT28" i="6"/>
  <c r="AU28" i="6" s="1"/>
  <c r="I28" i="6"/>
  <c r="CL27" i="6"/>
  <c r="CK27" i="6"/>
  <c r="CJ27" i="6"/>
  <c r="CI27" i="6"/>
  <c r="CH27" i="6"/>
  <c r="CG27" i="6"/>
  <c r="CF27" i="6"/>
  <c r="CE27" i="6"/>
  <c r="CD27" i="6"/>
  <c r="CC27" i="6"/>
  <c r="CB27" i="6"/>
  <c r="CA27" i="6"/>
  <c r="BZ27" i="6"/>
  <c r="BY27" i="6"/>
  <c r="BX27" i="6"/>
  <c r="BW27" i="6"/>
  <c r="BV27" i="6"/>
  <c r="BU27" i="6"/>
  <c r="BR27" i="6"/>
  <c r="BQ27" i="6"/>
  <c r="BP27" i="6"/>
  <c r="BO27" i="6"/>
  <c r="BN27" i="6"/>
  <c r="BM27" i="6"/>
  <c r="BF27" i="6"/>
  <c r="BC27" i="6"/>
  <c r="AV27" i="6"/>
  <c r="AW27" i="6" s="1"/>
  <c r="AT27" i="6"/>
  <c r="AU27" i="6" s="1"/>
  <c r="I27" i="6"/>
  <c r="CL26" i="6"/>
  <c r="CK26" i="6"/>
  <c r="CJ26" i="6"/>
  <c r="CI26" i="6"/>
  <c r="CH26" i="6"/>
  <c r="CG26" i="6"/>
  <c r="CF26" i="6"/>
  <c r="CE26" i="6"/>
  <c r="CD26" i="6"/>
  <c r="CC26" i="6"/>
  <c r="CB26" i="6"/>
  <c r="CA26" i="6"/>
  <c r="BZ26" i="6"/>
  <c r="BY26" i="6"/>
  <c r="BX26" i="6"/>
  <c r="BW26" i="6"/>
  <c r="BV26" i="6"/>
  <c r="BU26" i="6"/>
  <c r="BR26" i="6"/>
  <c r="BQ26" i="6"/>
  <c r="BP26" i="6"/>
  <c r="BO26" i="6"/>
  <c r="BN26" i="6"/>
  <c r="BM26" i="6"/>
  <c r="BF26" i="6"/>
  <c r="BC26" i="6"/>
  <c r="AV26" i="6"/>
  <c r="AW26" i="6" s="1"/>
  <c r="AT26" i="6"/>
  <c r="AU26" i="6" s="1"/>
  <c r="I26" i="6"/>
  <c r="CL25" i="6"/>
  <c r="CK25" i="6"/>
  <c r="CJ25" i="6"/>
  <c r="CI25" i="6"/>
  <c r="CH25" i="6"/>
  <c r="CG25" i="6"/>
  <c r="CF25" i="6"/>
  <c r="CE25" i="6"/>
  <c r="CD25" i="6"/>
  <c r="CC25" i="6"/>
  <c r="CB25" i="6"/>
  <c r="CA25" i="6"/>
  <c r="BZ25" i="6"/>
  <c r="BY25" i="6"/>
  <c r="BX25" i="6"/>
  <c r="BW25" i="6"/>
  <c r="BV25" i="6"/>
  <c r="BU25" i="6"/>
  <c r="BR25" i="6"/>
  <c r="BQ25" i="6"/>
  <c r="BP25" i="6"/>
  <c r="BO25" i="6"/>
  <c r="BN25" i="6"/>
  <c r="BM25" i="6"/>
  <c r="BF25" i="6"/>
  <c r="BC25" i="6"/>
  <c r="AV25" i="6"/>
  <c r="AW25" i="6" s="1"/>
  <c r="AT25" i="6"/>
  <c r="AU25" i="6" s="1"/>
  <c r="I25" i="6"/>
  <c r="CL24" i="6"/>
  <c r="CK24" i="6"/>
  <c r="CJ24" i="6"/>
  <c r="CI24" i="6"/>
  <c r="CH24" i="6"/>
  <c r="CG24" i="6"/>
  <c r="CF24" i="6"/>
  <c r="CE24" i="6"/>
  <c r="CD24" i="6"/>
  <c r="CC24" i="6"/>
  <c r="CB24" i="6"/>
  <c r="CA24" i="6"/>
  <c r="BZ24" i="6"/>
  <c r="BY24" i="6"/>
  <c r="BX24" i="6"/>
  <c r="BW24" i="6"/>
  <c r="BV24" i="6"/>
  <c r="BU24" i="6"/>
  <c r="BR24" i="6"/>
  <c r="BQ24" i="6"/>
  <c r="BP24" i="6"/>
  <c r="BO24" i="6"/>
  <c r="BN24" i="6"/>
  <c r="BM24" i="6"/>
  <c r="BF24" i="6"/>
  <c r="BC24" i="6"/>
  <c r="AV24" i="6"/>
  <c r="AW24" i="6" s="1"/>
  <c r="AT24" i="6"/>
  <c r="AU24" i="6" s="1"/>
  <c r="I24" i="6"/>
  <c r="CL23" i="6"/>
  <c r="CK23" i="6"/>
  <c r="CJ23" i="6"/>
  <c r="CI23" i="6"/>
  <c r="CH23" i="6"/>
  <c r="CG23" i="6"/>
  <c r="CF23" i="6"/>
  <c r="CE23" i="6"/>
  <c r="CD23" i="6"/>
  <c r="CC23" i="6"/>
  <c r="CB23" i="6"/>
  <c r="CA23" i="6"/>
  <c r="BZ23" i="6"/>
  <c r="BY23" i="6"/>
  <c r="BX23" i="6"/>
  <c r="BW23" i="6"/>
  <c r="BV23" i="6"/>
  <c r="BU23" i="6"/>
  <c r="BR23" i="6"/>
  <c r="BQ23" i="6"/>
  <c r="BP23" i="6"/>
  <c r="BO23" i="6"/>
  <c r="BN23" i="6"/>
  <c r="BM23" i="6"/>
  <c r="BF23" i="6"/>
  <c r="BC23" i="6"/>
  <c r="AV23" i="6"/>
  <c r="AW23" i="6" s="1"/>
  <c r="AT23" i="6"/>
  <c r="AU23" i="6" s="1"/>
  <c r="I23" i="6"/>
  <c r="CL22" i="6"/>
  <c r="CK22" i="6"/>
  <c r="CJ22" i="6"/>
  <c r="CI22" i="6"/>
  <c r="CH22" i="6"/>
  <c r="CG22" i="6"/>
  <c r="CF22" i="6"/>
  <c r="CE22" i="6"/>
  <c r="CD22" i="6"/>
  <c r="CC22" i="6"/>
  <c r="CB22" i="6"/>
  <c r="CA22" i="6"/>
  <c r="BZ22" i="6"/>
  <c r="BY22" i="6"/>
  <c r="BX22" i="6"/>
  <c r="BW22" i="6"/>
  <c r="BV22" i="6"/>
  <c r="BU22" i="6"/>
  <c r="BR22" i="6"/>
  <c r="BQ22" i="6"/>
  <c r="BP22" i="6"/>
  <c r="BO22" i="6"/>
  <c r="BN22" i="6"/>
  <c r="BM22" i="6"/>
  <c r="BF22" i="6"/>
  <c r="BC22" i="6"/>
  <c r="AV22" i="6"/>
  <c r="AW22" i="6" s="1"/>
  <c r="AT22" i="6"/>
  <c r="AU22" i="6" s="1"/>
  <c r="I22" i="6"/>
  <c r="CL21" i="6"/>
  <c r="CK21" i="6"/>
  <c r="CJ21" i="6"/>
  <c r="CI21" i="6"/>
  <c r="CH21" i="6"/>
  <c r="CG21" i="6"/>
  <c r="CF21" i="6"/>
  <c r="CE21" i="6"/>
  <c r="CD21" i="6"/>
  <c r="CC21" i="6"/>
  <c r="CB21" i="6"/>
  <c r="CA21" i="6"/>
  <c r="BZ21" i="6"/>
  <c r="BY21" i="6"/>
  <c r="BX21" i="6"/>
  <c r="BW21" i="6"/>
  <c r="BV21" i="6"/>
  <c r="BU21" i="6"/>
  <c r="BR21" i="6"/>
  <c r="BQ21" i="6"/>
  <c r="BP21" i="6"/>
  <c r="BO21" i="6"/>
  <c r="BN21" i="6"/>
  <c r="BM21" i="6"/>
  <c r="BF21" i="6"/>
  <c r="BC21" i="6"/>
  <c r="AV21" i="6"/>
  <c r="AW21" i="6" s="1"/>
  <c r="AT21" i="6"/>
  <c r="AU21" i="6" s="1"/>
  <c r="I21" i="6"/>
  <c r="CL20" i="6"/>
  <c r="CK20" i="6"/>
  <c r="CJ20" i="6"/>
  <c r="CI20" i="6"/>
  <c r="CH20" i="6"/>
  <c r="CG20" i="6"/>
  <c r="CF20" i="6"/>
  <c r="CE20" i="6"/>
  <c r="CD20" i="6"/>
  <c r="CC20" i="6"/>
  <c r="CB20" i="6"/>
  <c r="CA20" i="6"/>
  <c r="BZ20" i="6"/>
  <c r="BY20" i="6"/>
  <c r="BX20" i="6"/>
  <c r="BW20" i="6"/>
  <c r="BV20" i="6"/>
  <c r="BU20" i="6"/>
  <c r="BR20" i="6"/>
  <c r="BQ20" i="6"/>
  <c r="BP20" i="6"/>
  <c r="BO20" i="6"/>
  <c r="BN20" i="6"/>
  <c r="BM20" i="6"/>
  <c r="BF20" i="6"/>
  <c r="BC20" i="6"/>
  <c r="AV20" i="6"/>
  <c r="AW20" i="6" s="1"/>
  <c r="AT20" i="6"/>
  <c r="AU20" i="6" s="1"/>
  <c r="I20" i="6"/>
  <c r="CL19" i="6"/>
  <c r="CK19" i="6"/>
  <c r="CJ19" i="6"/>
  <c r="CI19" i="6"/>
  <c r="CH19" i="6"/>
  <c r="CG19" i="6"/>
  <c r="CF19" i="6"/>
  <c r="CE19" i="6"/>
  <c r="CD19" i="6"/>
  <c r="CC19" i="6"/>
  <c r="CB19" i="6"/>
  <c r="CA19" i="6"/>
  <c r="BZ19" i="6"/>
  <c r="BY19" i="6"/>
  <c r="BX19" i="6"/>
  <c r="BW19" i="6"/>
  <c r="BV19" i="6"/>
  <c r="BU19" i="6"/>
  <c r="BR19" i="6"/>
  <c r="BQ19" i="6"/>
  <c r="BP19" i="6"/>
  <c r="BO19" i="6"/>
  <c r="BN19" i="6"/>
  <c r="BM19" i="6"/>
  <c r="BF19" i="6"/>
  <c r="BC19" i="6"/>
  <c r="AV19" i="6"/>
  <c r="AW19" i="6" s="1"/>
  <c r="AT19" i="6"/>
  <c r="AU19" i="6" s="1"/>
  <c r="I19" i="6"/>
  <c r="CL18" i="6"/>
  <c r="CK18" i="6"/>
  <c r="CJ18" i="6"/>
  <c r="CI18" i="6"/>
  <c r="CH18" i="6"/>
  <c r="CG18" i="6"/>
  <c r="CF18" i="6"/>
  <c r="CE18" i="6"/>
  <c r="CD18" i="6"/>
  <c r="CC18" i="6"/>
  <c r="CB18" i="6"/>
  <c r="CA18" i="6"/>
  <c r="BZ18" i="6"/>
  <c r="BY18" i="6"/>
  <c r="BX18" i="6"/>
  <c r="BW18" i="6"/>
  <c r="BV18" i="6"/>
  <c r="BU18" i="6"/>
  <c r="BR18" i="6"/>
  <c r="BQ18" i="6"/>
  <c r="BP18" i="6"/>
  <c r="BO18" i="6"/>
  <c r="BN18" i="6"/>
  <c r="BM18" i="6"/>
  <c r="BF18" i="6"/>
  <c r="BC18" i="6"/>
  <c r="AV18" i="6"/>
  <c r="AW18" i="6" s="1"/>
  <c r="AT18" i="6"/>
  <c r="AU18" i="6" s="1"/>
  <c r="I18" i="6"/>
  <c r="CL17" i="6"/>
  <c r="CK17" i="6"/>
  <c r="CJ17" i="6"/>
  <c r="CI17" i="6"/>
  <c r="CH17" i="6"/>
  <c r="CG17" i="6"/>
  <c r="CF17" i="6"/>
  <c r="CE17" i="6"/>
  <c r="CD17" i="6"/>
  <c r="CC17" i="6"/>
  <c r="CB17" i="6"/>
  <c r="CA17" i="6"/>
  <c r="BZ17" i="6"/>
  <c r="BY17" i="6"/>
  <c r="BX17" i="6"/>
  <c r="BW17" i="6"/>
  <c r="BV17" i="6"/>
  <c r="BU17" i="6"/>
  <c r="BR17" i="6"/>
  <c r="BQ17" i="6"/>
  <c r="BP17" i="6"/>
  <c r="BO17" i="6"/>
  <c r="BN17" i="6"/>
  <c r="BM17" i="6"/>
  <c r="BF17" i="6"/>
  <c r="BC17" i="6"/>
  <c r="AV17" i="6"/>
  <c r="AW17" i="6" s="1"/>
  <c r="AT17" i="6"/>
  <c r="AU17" i="6" s="1"/>
  <c r="I17" i="6"/>
  <c r="CL16" i="6"/>
  <c r="CK16" i="6"/>
  <c r="CJ16" i="6"/>
  <c r="CI16" i="6"/>
  <c r="CH16" i="6"/>
  <c r="CG16" i="6"/>
  <c r="CF16" i="6"/>
  <c r="CE16" i="6"/>
  <c r="CD16" i="6"/>
  <c r="CC16" i="6"/>
  <c r="CB16" i="6"/>
  <c r="CA16" i="6"/>
  <c r="BZ16" i="6"/>
  <c r="BY16" i="6"/>
  <c r="BX16" i="6"/>
  <c r="BW16" i="6"/>
  <c r="BV16" i="6"/>
  <c r="BU16" i="6"/>
  <c r="BR16" i="6"/>
  <c r="BQ16" i="6"/>
  <c r="BP16" i="6"/>
  <c r="BO16" i="6"/>
  <c r="BN16" i="6"/>
  <c r="BM16" i="6"/>
  <c r="BF16" i="6"/>
  <c r="BC16" i="6"/>
  <c r="AV16" i="6"/>
  <c r="AW16" i="6" s="1"/>
  <c r="AT16" i="6"/>
  <c r="AU16" i="6" s="1"/>
  <c r="I16" i="6"/>
  <c r="CL15" i="6"/>
  <c r="CK15" i="6"/>
  <c r="CJ15" i="6"/>
  <c r="CI15" i="6"/>
  <c r="CH15" i="6"/>
  <c r="CG15" i="6"/>
  <c r="CF15" i="6"/>
  <c r="CE15" i="6"/>
  <c r="CD15" i="6"/>
  <c r="CC15" i="6"/>
  <c r="CB15" i="6"/>
  <c r="CA15" i="6"/>
  <c r="BZ15" i="6"/>
  <c r="BY15" i="6"/>
  <c r="BX15" i="6"/>
  <c r="BW15" i="6"/>
  <c r="BV15" i="6"/>
  <c r="BU15" i="6"/>
  <c r="BR15" i="6"/>
  <c r="BQ15" i="6"/>
  <c r="BP15" i="6"/>
  <c r="BO15" i="6"/>
  <c r="BN15" i="6"/>
  <c r="BM15" i="6"/>
  <c r="BF15" i="6"/>
  <c r="BC15" i="6"/>
  <c r="AV15" i="6"/>
  <c r="AW15" i="6" s="1"/>
  <c r="AT15" i="6"/>
  <c r="AU15" i="6" s="1"/>
  <c r="I15" i="6"/>
  <c r="CL14" i="6"/>
  <c r="CK14" i="6"/>
  <c r="CJ14" i="6"/>
  <c r="CI14" i="6"/>
  <c r="CH14" i="6"/>
  <c r="CG14" i="6"/>
  <c r="CF14" i="6"/>
  <c r="CE14" i="6"/>
  <c r="CD14" i="6"/>
  <c r="CC14" i="6"/>
  <c r="CB14" i="6"/>
  <c r="CA14" i="6"/>
  <c r="BZ14" i="6"/>
  <c r="BY14" i="6"/>
  <c r="BX14" i="6"/>
  <c r="BW14" i="6"/>
  <c r="BV14" i="6"/>
  <c r="BU14" i="6"/>
  <c r="BR14" i="6"/>
  <c r="BQ14" i="6"/>
  <c r="BP14" i="6"/>
  <c r="BO14" i="6"/>
  <c r="BN14" i="6"/>
  <c r="BM14" i="6"/>
  <c r="BF14" i="6"/>
  <c r="BC14" i="6"/>
  <c r="AV14" i="6"/>
  <c r="AW14" i="6" s="1"/>
  <c r="AT14" i="6"/>
  <c r="AU14" i="6" s="1"/>
  <c r="I14" i="6"/>
  <c r="CL13" i="6"/>
  <c r="CK13" i="6"/>
  <c r="CJ13" i="6"/>
  <c r="CI13" i="6"/>
  <c r="CH13" i="6"/>
  <c r="CG13" i="6"/>
  <c r="CF13" i="6"/>
  <c r="CE13" i="6"/>
  <c r="CD13" i="6"/>
  <c r="CC13" i="6"/>
  <c r="CB13" i="6"/>
  <c r="CA13" i="6"/>
  <c r="BZ13" i="6"/>
  <c r="BY13" i="6"/>
  <c r="BX13" i="6"/>
  <c r="BW13" i="6"/>
  <c r="BV13" i="6"/>
  <c r="BU13" i="6"/>
  <c r="BR13" i="6"/>
  <c r="BQ13" i="6"/>
  <c r="BP13" i="6"/>
  <c r="BO13" i="6"/>
  <c r="BN13" i="6"/>
  <c r="BM13" i="6"/>
  <c r="BF13" i="6"/>
  <c r="BC13" i="6"/>
  <c r="AV13" i="6"/>
  <c r="AW13" i="6" s="1"/>
  <c r="AT13" i="6"/>
  <c r="AU13" i="6" s="1"/>
  <c r="I13" i="6"/>
  <c r="CL12" i="6"/>
  <c r="CK12" i="6"/>
  <c r="CJ12" i="6"/>
  <c r="CI12" i="6"/>
  <c r="CH12" i="6"/>
  <c r="CG12" i="6"/>
  <c r="CF12" i="6"/>
  <c r="CE12" i="6"/>
  <c r="CD12" i="6"/>
  <c r="CC12" i="6"/>
  <c r="CB12" i="6"/>
  <c r="CA12" i="6"/>
  <c r="BZ12" i="6"/>
  <c r="BY12" i="6"/>
  <c r="BX12" i="6"/>
  <c r="BW12" i="6"/>
  <c r="BV12" i="6"/>
  <c r="BU12" i="6"/>
  <c r="BR12" i="6"/>
  <c r="BQ12" i="6"/>
  <c r="BP12" i="6"/>
  <c r="BO12" i="6"/>
  <c r="BN12" i="6"/>
  <c r="BM12" i="6"/>
  <c r="BF12" i="6"/>
  <c r="BC12" i="6"/>
  <c r="AV12" i="6"/>
  <c r="AW12" i="6" s="1"/>
  <c r="AT12" i="6"/>
  <c r="AU12" i="6" s="1"/>
  <c r="I12" i="6"/>
  <c r="CL11" i="6"/>
  <c r="CK11" i="6"/>
  <c r="CJ11" i="6"/>
  <c r="CI11" i="6"/>
  <c r="CH11" i="6"/>
  <c r="CG11" i="6"/>
  <c r="CF11" i="6"/>
  <c r="CE11" i="6"/>
  <c r="CD11" i="6"/>
  <c r="CC11" i="6"/>
  <c r="CB11" i="6"/>
  <c r="CA11" i="6"/>
  <c r="BZ11" i="6"/>
  <c r="BY11" i="6"/>
  <c r="BX11" i="6"/>
  <c r="BW11" i="6"/>
  <c r="BV11" i="6"/>
  <c r="BU11" i="6"/>
  <c r="BR11" i="6"/>
  <c r="BQ11" i="6"/>
  <c r="BP11" i="6"/>
  <c r="BO11" i="6"/>
  <c r="BN11" i="6"/>
  <c r="BM11" i="6"/>
  <c r="BF11" i="6"/>
  <c r="BC11" i="6"/>
  <c r="AV11" i="6"/>
  <c r="AW11" i="6" s="1"/>
  <c r="AT11" i="6"/>
  <c r="AU11" i="6" s="1"/>
  <c r="I11" i="6"/>
  <c r="CL10" i="6"/>
  <c r="CK10" i="6"/>
  <c r="CJ10" i="6"/>
  <c r="CI10" i="6"/>
  <c r="CH10" i="6"/>
  <c r="CG10" i="6"/>
  <c r="CF10" i="6"/>
  <c r="CE10" i="6"/>
  <c r="CD10" i="6"/>
  <c r="CC10" i="6"/>
  <c r="CB10" i="6"/>
  <c r="CA10" i="6"/>
  <c r="BZ10" i="6"/>
  <c r="BY10" i="6"/>
  <c r="BX10" i="6"/>
  <c r="BW10" i="6"/>
  <c r="BV10" i="6"/>
  <c r="BU10" i="6"/>
  <c r="BR10" i="6"/>
  <c r="BQ10" i="6"/>
  <c r="BP10" i="6"/>
  <c r="BO10" i="6"/>
  <c r="BN10" i="6"/>
  <c r="BM10" i="6"/>
  <c r="BF10" i="6"/>
  <c r="BC10" i="6"/>
  <c r="AV10" i="6"/>
  <c r="AW10" i="6" s="1"/>
  <c r="AT10" i="6"/>
  <c r="AU10" i="6" s="1"/>
  <c r="I10" i="6"/>
  <c r="CL9" i="6"/>
  <c r="CK9" i="6"/>
  <c r="CJ9" i="6"/>
  <c r="CI9" i="6"/>
  <c r="CH9" i="6"/>
  <c r="CG9" i="6"/>
  <c r="CF9" i="6"/>
  <c r="CE9" i="6"/>
  <c r="CD9" i="6"/>
  <c r="CC9" i="6"/>
  <c r="CB9" i="6"/>
  <c r="CA9" i="6"/>
  <c r="BZ9" i="6"/>
  <c r="BY9" i="6"/>
  <c r="BX9" i="6"/>
  <c r="BW9" i="6"/>
  <c r="BV9" i="6"/>
  <c r="BU9" i="6"/>
  <c r="BR9" i="6"/>
  <c r="BQ9" i="6"/>
  <c r="BP9" i="6"/>
  <c r="BO9" i="6"/>
  <c r="BN9" i="6"/>
  <c r="BM9" i="6"/>
  <c r="BF9" i="6"/>
  <c r="BC9" i="6"/>
  <c r="AV9" i="6"/>
  <c r="AW9" i="6" s="1"/>
  <c r="AT9" i="6"/>
  <c r="AU9" i="6" s="1"/>
  <c r="I9" i="6"/>
  <c r="CL8" i="6"/>
  <c r="CK8" i="6"/>
  <c r="CJ8" i="6"/>
  <c r="CI8" i="6"/>
  <c r="CH8" i="6"/>
  <c r="CG8" i="6"/>
  <c r="CF8" i="6"/>
  <c r="CE8" i="6"/>
  <c r="CD8" i="6"/>
  <c r="CC8" i="6"/>
  <c r="CB8" i="6"/>
  <c r="CA8" i="6"/>
  <c r="BZ8" i="6"/>
  <c r="BY8" i="6"/>
  <c r="BX8" i="6"/>
  <c r="BW8" i="6"/>
  <c r="BV8" i="6"/>
  <c r="BU8" i="6"/>
  <c r="BR8" i="6"/>
  <c r="BQ8" i="6"/>
  <c r="BP8" i="6"/>
  <c r="BO8" i="6"/>
  <c r="BN8" i="6"/>
  <c r="BM8" i="6"/>
  <c r="BF8" i="6"/>
  <c r="BC8" i="6"/>
  <c r="AV8" i="6"/>
  <c r="AW8" i="6" s="1"/>
  <c r="AT8" i="6"/>
  <c r="AU8" i="6" s="1"/>
  <c r="I8" i="6"/>
  <c r="CL7" i="6"/>
  <c r="CK7" i="6"/>
  <c r="CJ7" i="6"/>
  <c r="CI7" i="6"/>
  <c r="CH7" i="6"/>
  <c r="CG7" i="6"/>
  <c r="CF7" i="6"/>
  <c r="CE7" i="6"/>
  <c r="CD7" i="6"/>
  <c r="CC7" i="6"/>
  <c r="CB7" i="6"/>
  <c r="CA7" i="6"/>
  <c r="BZ7" i="6"/>
  <c r="BY7" i="6"/>
  <c r="BX7" i="6"/>
  <c r="BW7" i="6"/>
  <c r="BV7" i="6"/>
  <c r="BU7" i="6"/>
  <c r="BR7" i="6"/>
  <c r="BQ7" i="6"/>
  <c r="BP7" i="6"/>
  <c r="BO7" i="6"/>
  <c r="BN7" i="6"/>
  <c r="BM7" i="6"/>
  <c r="BF7" i="6"/>
  <c r="BC7" i="6"/>
  <c r="AV7" i="6"/>
  <c r="AW7" i="6" s="1"/>
  <c r="AT7" i="6"/>
  <c r="AU7" i="6" s="1"/>
  <c r="I7" i="6"/>
  <c r="CL6" i="6"/>
  <c r="CK6" i="6"/>
  <c r="CJ6" i="6"/>
  <c r="CI6" i="6"/>
  <c r="CH6" i="6"/>
  <c r="CG6" i="6"/>
  <c r="CF6" i="6"/>
  <c r="CE6" i="6"/>
  <c r="CD6" i="6"/>
  <c r="CC6" i="6"/>
  <c r="CB6" i="6"/>
  <c r="CA6" i="6"/>
  <c r="BZ6" i="6"/>
  <c r="BY6" i="6"/>
  <c r="BX6" i="6"/>
  <c r="BW6" i="6"/>
  <c r="BV6" i="6"/>
  <c r="BU6" i="6"/>
  <c r="BR6" i="6"/>
  <c r="BQ6" i="6"/>
  <c r="BP6" i="6"/>
  <c r="BO6" i="6"/>
  <c r="BN6" i="6"/>
  <c r="BM6" i="6"/>
  <c r="BF6" i="6"/>
  <c r="BC6" i="6"/>
  <c r="AV6" i="6"/>
  <c r="AW6" i="6" s="1"/>
  <c r="AT6" i="6"/>
  <c r="AU6" i="6" s="1"/>
  <c r="I6" i="6"/>
  <c r="CL5" i="6"/>
  <c r="CK5" i="6"/>
  <c r="CJ5" i="6"/>
  <c r="CI5" i="6"/>
  <c r="CH5" i="6"/>
  <c r="CG5" i="6"/>
  <c r="CF5" i="6"/>
  <c r="CE5" i="6"/>
  <c r="CD5" i="6"/>
  <c r="CC5" i="6"/>
  <c r="CB5" i="6"/>
  <c r="CA5" i="6"/>
  <c r="BZ5" i="6"/>
  <c r="BY5" i="6"/>
  <c r="BX5" i="6"/>
  <c r="BW5" i="6"/>
  <c r="BV5" i="6"/>
  <c r="BU5" i="6"/>
  <c r="BR5" i="6"/>
  <c r="BQ5" i="6"/>
  <c r="BP5" i="6"/>
  <c r="BO5" i="6"/>
  <c r="BN5" i="6"/>
  <c r="BM5" i="6"/>
  <c r="BF5" i="6"/>
  <c r="BC5" i="6"/>
  <c r="AV5" i="6"/>
  <c r="AW5" i="6" s="1"/>
  <c r="AT5" i="6"/>
  <c r="AU5" i="6" s="1"/>
  <c r="I5" i="6"/>
  <c r="CL4" i="6"/>
  <c r="CK4" i="6"/>
  <c r="CJ4" i="6"/>
  <c r="CI4" i="6"/>
  <c r="CH4" i="6"/>
  <c r="CG4" i="6"/>
  <c r="CF4" i="6"/>
  <c r="CE4" i="6"/>
  <c r="CD4" i="6"/>
  <c r="CC4" i="6"/>
  <c r="CB4" i="6"/>
  <c r="CA4" i="6"/>
  <c r="BZ4" i="6"/>
  <c r="BY4" i="6"/>
  <c r="BX4" i="6"/>
  <c r="BW4" i="6"/>
  <c r="BV4" i="6"/>
  <c r="BU4" i="6"/>
  <c r="BR4" i="6"/>
  <c r="BQ4" i="6"/>
  <c r="BP4" i="6"/>
  <c r="BO4" i="6"/>
  <c r="BN4" i="6"/>
  <c r="BM4" i="6"/>
  <c r="BF4" i="6"/>
  <c r="BC4" i="6"/>
  <c r="AV4" i="6"/>
  <c r="AW4" i="6" s="1"/>
  <c r="AT4" i="6"/>
  <c r="AU4" i="6" s="1"/>
  <c r="I4" i="6"/>
  <c r="CL3" i="6"/>
  <c r="CK3" i="6"/>
  <c r="CJ3" i="6"/>
  <c r="CI3" i="6"/>
  <c r="CH3" i="6"/>
  <c r="CG3" i="6"/>
  <c r="CF3" i="6"/>
  <c r="CE3" i="6"/>
  <c r="CD3" i="6"/>
  <c r="CC3" i="6"/>
  <c r="CB3" i="6"/>
  <c r="CA3" i="6"/>
  <c r="BZ3" i="6"/>
  <c r="BY3" i="6"/>
  <c r="BX3" i="6"/>
  <c r="BW3" i="6"/>
  <c r="BU3" i="6"/>
  <c r="BR3" i="6"/>
  <c r="BQ3" i="6"/>
  <c r="BP3" i="6"/>
  <c r="BO3" i="6"/>
  <c r="BN3" i="6"/>
  <c r="BM3" i="6"/>
  <c r="BF3" i="6"/>
  <c r="BC3" i="6"/>
  <c r="AV3" i="6"/>
  <c r="AW3" i="6" s="1"/>
  <c r="AT3" i="6"/>
  <c r="AU3" i="6" s="1"/>
  <c r="I3" i="6"/>
  <c r="B216" i="1"/>
  <c r="O218" i="1"/>
  <c r="O217" i="1"/>
  <c r="O216" i="1"/>
  <c r="B28" i="5"/>
  <c r="P216" i="1" l="1"/>
  <c r="P217" i="1"/>
  <c r="P218" i="1"/>
  <c r="AU222" i="7"/>
  <c r="AN225" i="7"/>
  <c r="AU223" i="7"/>
  <c r="AN223" i="7"/>
  <c r="AN232" i="7"/>
  <c r="AE223" i="7"/>
  <c r="AE222" i="7"/>
  <c r="AN222" i="7"/>
  <c r="AE225" i="7"/>
  <c r="AU225" i="7"/>
  <c r="H220" i="7"/>
  <c r="K216" i="7"/>
  <c r="H217" i="7"/>
  <c r="E241" i="7"/>
  <c r="E240" i="7"/>
  <c r="H218" i="7"/>
  <c r="K218" i="7"/>
  <c r="H219" i="7"/>
  <c r="E242" i="7"/>
  <c r="E243" i="7"/>
  <c r="E244" i="7"/>
  <c r="E245" i="7"/>
  <c r="H216" i="7"/>
  <c r="BN241" i="7"/>
  <c r="K217" i="7"/>
  <c r="K217" i="6"/>
  <c r="H218" i="6"/>
  <c r="E247" i="6"/>
  <c r="K218" i="6"/>
  <c r="H219" i="6"/>
  <c r="E249" i="6"/>
  <c r="E250" i="6"/>
  <c r="H220" i="6"/>
  <c r="E251" i="6"/>
  <c r="BQ181" i="6"/>
  <c r="E252" i="6"/>
  <c r="H216" i="6"/>
  <c r="BV3" i="6"/>
  <c r="BO181" i="6"/>
  <c r="BM181" i="6"/>
  <c r="BN181" i="6"/>
  <c r="BP181" i="6"/>
  <c r="CJ217" i="6"/>
  <c r="BX217" i="6"/>
  <c r="BX218" i="6" s="1"/>
  <c r="CI217" i="6"/>
  <c r="BW217" i="6"/>
  <c r="CH217" i="6"/>
  <c r="BV217" i="6"/>
  <c r="CG217" i="6"/>
  <c r="CF217" i="6"/>
  <c r="CE217" i="6"/>
  <c r="CD217" i="6"/>
  <c r="CC217" i="6"/>
  <c r="CB217" i="6"/>
  <c r="CA217" i="6"/>
  <c r="CL217" i="6"/>
  <c r="CL218" i="6" s="1"/>
  <c r="BZ217" i="6"/>
  <c r="CK217" i="6"/>
  <c r="BY217" i="6"/>
  <c r="BQ182" i="6"/>
  <c r="BR181" i="6"/>
  <c r="BK244" i="6"/>
  <c r="BK222" i="6"/>
  <c r="D165" i="4"/>
  <c r="D144" i="4"/>
  <c r="D121" i="4"/>
  <c r="D95" i="4"/>
  <c r="D94" i="4"/>
  <c r="D93" i="4"/>
  <c r="D91" i="4"/>
  <c r="D90" i="4"/>
  <c r="D89" i="4"/>
  <c r="D87" i="4"/>
  <c r="D66" i="4"/>
  <c r="D55" i="4"/>
  <c r="D54" i="4"/>
  <c r="D53" i="4"/>
  <c r="D52" i="4"/>
  <c r="D51" i="4"/>
  <c r="D50" i="4"/>
  <c r="D49" i="4"/>
  <c r="D48" i="4"/>
  <c r="D45" i="4"/>
  <c r="D41" i="4"/>
  <c r="D40" i="4"/>
  <c r="D38" i="4"/>
  <c r="D37" i="4"/>
  <c r="D36" i="4"/>
  <c r="D33" i="4"/>
  <c r="D29" i="4"/>
  <c r="D28" i="4"/>
  <c r="D27" i="4"/>
  <c r="D23" i="4"/>
  <c r="D22" i="4"/>
  <c r="D20" i="4"/>
  <c r="D16" i="4"/>
  <c r="D15" i="4"/>
  <c r="D14" i="4"/>
  <c r="D12" i="4"/>
  <c r="D11" i="4"/>
  <c r="D10" i="4"/>
  <c r="D8" i="4"/>
  <c r="D7" i="4"/>
  <c r="D6" i="4"/>
  <c r="D4" i="4"/>
  <c r="D3" i="4"/>
  <c r="D2" i="4"/>
  <c r="D1" i="4"/>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3" i="1"/>
  <c r="L220" i="1"/>
  <c r="M220" i="1" s="1"/>
  <c r="L219" i="1"/>
  <c r="M219" i="1" s="1"/>
  <c r="L218" i="1"/>
  <c r="M218" i="1" s="1"/>
  <c r="L217" i="1"/>
  <c r="M217" i="1" s="1"/>
  <c r="L216" i="1"/>
  <c r="M216" i="1" s="1"/>
  <c r="G6" i="1"/>
  <c r="H6" i="1"/>
  <c r="I6" i="1"/>
  <c r="J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K18" i="1" s="1"/>
  <c r="H18" i="1"/>
  <c r="I18" i="1"/>
  <c r="J18" i="1"/>
  <c r="G19" i="1"/>
  <c r="H19" i="1"/>
  <c r="I19" i="1"/>
  <c r="J19" i="1"/>
  <c r="G20" i="1"/>
  <c r="H20" i="1"/>
  <c r="I20" i="1"/>
  <c r="J20" i="1"/>
  <c r="G21" i="1"/>
  <c r="K21" i="1" s="1"/>
  <c r="H21" i="1"/>
  <c r="I21" i="1"/>
  <c r="J21" i="1"/>
  <c r="G22" i="1"/>
  <c r="H22" i="1"/>
  <c r="I22" i="1"/>
  <c r="J22" i="1"/>
  <c r="G23" i="1"/>
  <c r="H23" i="1"/>
  <c r="I23" i="1"/>
  <c r="J23" i="1"/>
  <c r="G24" i="1"/>
  <c r="K24" i="1" s="1"/>
  <c r="H24" i="1"/>
  <c r="I24" i="1"/>
  <c r="J24" i="1"/>
  <c r="G25" i="1"/>
  <c r="H25" i="1"/>
  <c r="I25" i="1"/>
  <c r="J25" i="1"/>
  <c r="G26" i="1"/>
  <c r="H26" i="1"/>
  <c r="I26" i="1"/>
  <c r="J26" i="1"/>
  <c r="G27" i="1"/>
  <c r="K27" i="1" s="1"/>
  <c r="H27" i="1"/>
  <c r="I27" i="1"/>
  <c r="J27" i="1"/>
  <c r="G28" i="1"/>
  <c r="H28" i="1"/>
  <c r="I28" i="1"/>
  <c r="J28" i="1"/>
  <c r="G29" i="1"/>
  <c r="H29" i="1"/>
  <c r="I29" i="1"/>
  <c r="J29" i="1"/>
  <c r="G30" i="1"/>
  <c r="K30" i="1" s="1"/>
  <c r="H30" i="1"/>
  <c r="I30" i="1"/>
  <c r="J30" i="1"/>
  <c r="G31" i="1"/>
  <c r="H31" i="1"/>
  <c r="I31" i="1"/>
  <c r="J31" i="1"/>
  <c r="G32" i="1"/>
  <c r="H32" i="1"/>
  <c r="I32" i="1"/>
  <c r="J32" i="1"/>
  <c r="G33" i="1"/>
  <c r="K33" i="1" s="1"/>
  <c r="H33" i="1"/>
  <c r="I33" i="1"/>
  <c r="J33" i="1"/>
  <c r="G34" i="1"/>
  <c r="H34" i="1"/>
  <c r="I34" i="1"/>
  <c r="J34" i="1"/>
  <c r="G35" i="1"/>
  <c r="H35" i="1"/>
  <c r="I35" i="1"/>
  <c r="J35" i="1"/>
  <c r="G36" i="1"/>
  <c r="K36" i="1" s="1"/>
  <c r="H36" i="1"/>
  <c r="I36" i="1"/>
  <c r="J36" i="1"/>
  <c r="G37" i="1"/>
  <c r="H37" i="1"/>
  <c r="I37" i="1"/>
  <c r="J37" i="1"/>
  <c r="G38" i="1"/>
  <c r="H38" i="1"/>
  <c r="I38" i="1"/>
  <c r="J38" i="1"/>
  <c r="G39" i="1"/>
  <c r="K39" i="1" s="1"/>
  <c r="H39" i="1"/>
  <c r="I39" i="1"/>
  <c r="J39" i="1"/>
  <c r="G40" i="1"/>
  <c r="H40" i="1"/>
  <c r="I40" i="1"/>
  <c r="J40" i="1"/>
  <c r="G41" i="1"/>
  <c r="H41" i="1"/>
  <c r="I41" i="1"/>
  <c r="J41" i="1"/>
  <c r="G42" i="1"/>
  <c r="K42" i="1" s="1"/>
  <c r="H42" i="1"/>
  <c r="I42" i="1"/>
  <c r="J42" i="1"/>
  <c r="G43" i="1"/>
  <c r="H43" i="1"/>
  <c r="I43" i="1"/>
  <c r="J43" i="1"/>
  <c r="G44" i="1"/>
  <c r="H44" i="1"/>
  <c r="I44" i="1"/>
  <c r="J44" i="1"/>
  <c r="G45" i="1"/>
  <c r="K45" i="1" s="1"/>
  <c r="H45" i="1"/>
  <c r="I45" i="1"/>
  <c r="J45" i="1"/>
  <c r="G46" i="1"/>
  <c r="H46" i="1"/>
  <c r="I46" i="1"/>
  <c r="J46" i="1"/>
  <c r="G47" i="1"/>
  <c r="H47" i="1"/>
  <c r="I47" i="1"/>
  <c r="J47" i="1"/>
  <c r="G48" i="1"/>
  <c r="K48" i="1" s="1"/>
  <c r="H48" i="1"/>
  <c r="I48" i="1"/>
  <c r="J48" i="1"/>
  <c r="G49" i="1"/>
  <c r="H49" i="1"/>
  <c r="I49" i="1"/>
  <c r="J49" i="1"/>
  <c r="G50" i="1"/>
  <c r="H50" i="1"/>
  <c r="I50" i="1"/>
  <c r="J50" i="1"/>
  <c r="G51" i="1"/>
  <c r="K51" i="1" s="1"/>
  <c r="H51" i="1"/>
  <c r="I51" i="1"/>
  <c r="J51" i="1"/>
  <c r="G52" i="1"/>
  <c r="H52" i="1"/>
  <c r="I52" i="1"/>
  <c r="J52" i="1"/>
  <c r="G53" i="1"/>
  <c r="H53" i="1"/>
  <c r="I53" i="1"/>
  <c r="J53" i="1"/>
  <c r="G54" i="1"/>
  <c r="K54" i="1" s="1"/>
  <c r="H54" i="1"/>
  <c r="I54" i="1"/>
  <c r="J54" i="1"/>
  <c r="G55" i="1"/>
  <c r="H55" i="1"/>
  <c r="I55" i="1"/>
  <c r="J55" i="1"/>
  <c r="G56" i="1"/>
  <c r="H56" i="1"/>
  <c r="I56" i="1"/>
  <c r="J56" i="1"/>
  <c r="G57" i="1"/>
  <c r="K57" i="1" s="1"/>
  <c r="H57" i="1"/>
  <c r="I57" i="1"/>
  <c r="J57" i="1"/>
  <c r="G58" i="1"/>
  <c r="H58" i="1"/>
  <c r="I58" i="1"/>
  <c r="J58" i="1"/>
  <c r="G59" i="1"/>
  <c r="H59" i="1"/>
  <c r="I59" i="1"/>
  <c r="J59" i="1"/>
  <c r="G60" i="1"/>
  <c r="K60" i="1" s="1"/>
  <c r="H60" i="1"/>
  <c r="I60" i="1"/>
  <c r="J60" i="1"/>
  <c r="G61" i="1"/>
  <c r="H61" i="1"/>
  <c r="I61" i="1"/>
  <c r="J61" i="1"/>
  <c r="G62" i="1"/>
  <c r="H62" i="1"/>
  <c r="I62" i="1"/>
  <c r="J62" i="1"/>
  <c r="G63" i="1"/>
  <c r="K63" i="1" s="1"/>
  <c r="H63" i="1"/>
  <c r="I63" i="1"/>
  <c r="J63" i="1"/>
  <c r="G64" i="1"/>
  <c r="H64" i="1"/>
  <c r="I64" i="1"/>
  <c r="J64" i="1"/>
  <c r="G65" i="1"/>
  <c r="H65" i="1"/>
  <c r="I65" i="1"/>
  <c r="J65" i="1"/>
  <c r="G66" i="1"/>
  <c r="K66" i="1" s="1"/>
  <c r="H66" i="1"/>
  <c r="I66" i="1"/>
  <c r="J66" i="1"/>
  <c r="G67" i="1"/>
  <c r="H67" i="1"/>
  <c r="I67" i="1"/>
  <c r="J67" i="1"/>
  <c r="G68" i="1"/>
  <c r="H68" i="1"/>
  <c r="I68" i="1"/>
  <c r="J68" i="1"/>
  <c r="G69" i="1"/>
  <c r="K69" i="1" s="1"/>
  <c r="H69" i="1"/>
  <c r="I69" i="1"/>
  <c r="J69" i="1"/>
  <c r="G70" i="1"/>
  <c r="H70" i="1"/>
  <c r="I70" i="1"/>
  <c r="J70" i="1"/>
  <c r="G71" i="1"/>
  <c r="H71" i="1"/>
  <c r="I71" i="1"/>
  <c r="J71" i="1"/>
  <c r="G72" i="1"/>
  <c r="K72" i="1" s="1"/>
  <c r="H72" i="1"/>
  <c r="I72" i="1"/>
  <c r="J72" i="1"/>
  <c r="G73" i="1"/>
  <c r="H73" i="1"/>
  <c r="I73" i="1"/>
  <c r="J73" i="1"/>
  <c r="G74" i="1"/>
  <c r="H74" i="1"/>
  <c r="I74" i="1"/>
  <c r="J74" i="1"/>
  <c r="G75" i="1"/>
  <c r="K75" i="1" s="1"/>
  <c r="H75" i="1"/>
  <c r="I75" i="1"/>
  <c r="J75" i="1"/>
  <c r="G76" i="1"/>
  <c r="H76" i="1"/>
  <c r="I76" i="1"/>
  <c r="J76" i="1"/>
  <c r="G77" i="1"/>
  <c r="H77" i="1"/>
  <c r="I77" i="1"/>
  <c r="J77" i="1"/>
  <c r="G78" i="1"/>
  <c r="K78" i="1" s="1"/>
  <c r="H78" i="1"/>
  <c r="I78" i="1"/>
  <c r="J78" i="1"/>
  <c r="G79" i="1"/>
  <c r="H79" i="1"/>
  <c r="I79" i="1"/>
  <c r="J79" i="1"/>
  <c r="G80" i="1"/>
  <c r="H80" i="1"/>
  <c r="I80" i="1"/>
  <c r="J80" i="1"/>
  <c r="G81" i="1"/>
  <c r="K81" i="1" s="1"/>
  <c r="H81" i="1"/>
  <c r="I81" i="1"/>
  <c r="J81" i="1"/>
  <c r="G82" i="1"/>
  <c r="H82" i="1"/>
  <c r="I82" i="1"/>
  <c r="J82" i="1"/>
  <c r="G83" i="1"/>
  <c r="H83" i="1"/>
  <c r="I83" i="1"/>
  <c r="J83" i="1"/>
  <c r="G84" i="1"/>
  <c r="K84" i="1" s="1"/>
  <c r="H84" i="1"/>
  <c r="I84" i="1"/>
  <c r="J84" i="1"/>
  <c r="G85" i="1"/>
  <c r="H85" i="1"/>
  <c r="I85" i="1"/>
  <c r="J85" i="1"/>
  <c r="G86" i="1"/>
  <c r="H86" i="1"/>
  <c r="I86" i="1"/>
  <c r="J86" i="1"/>
  <c r="G87" i="1"/>
  <c r="K87" i="1" s="1"/>
  <c r="H87" i="1"/>
  <c r="I87" i="1"/>
  <c r="J87" i="1"/>
  <c r="G88" i="1"/>
  <c r="H88" i="1"/>
  <c r="I88" i="1"/>
  <c r="J88" i="1"/>
  <c r="G89" i="1"/>
  <c r="H89" i="1"/>
  <c r="I89" i="1"/>
  <c r="J89" i="1"/>
  <c r="G90" i="1"/>
  <c r="K90" i="1" s="1"/>
  <c r="H90" i="1"/>
  <c r="I90" i="1"/>
  <c r="J90" i="1"/>
  <c r="G91" i="1"/>
  <c r="H91" i="1"/>
  <c r="I91" i="1"/>
  <c r="J91" i="1"/>
  <c r="G92" i="1"/>
  <c r="H92" i="1"/>
  <c r="I92" i="1"/>
  <c r="J92" i="1"/>
  <c r="G93" i="1"/>
  <c r="K93" i="1" s="1"/>
  <c r="H93" i="1"/>
  <c r="I93" i="1"/>
  <c r="J93" i="1"/>
  <c r="G94" i="1"/>
  <c r="H94" i="1"/>
  <c r="I94" i="1"/>
  <c r="J94" i="1"/>
  <c r="G95" i="1"/>
  <c r="H95" i="1"/>
  <c r="I95" i="1"/>
  <c r="J95" i="1"/>
  <c r="G96" i="1"/>
  <c r="K96" i="1" s="1"/>
  <c r="H96" i="1"/>
  <c r="I96" i="1"/>
  <c r="J96" i="1"/>
  <c r="G97" i="1"/>
  <c r="H97" i="1"/>
  <c r="I97" i="1"/>
  <c r="J97" i="1"/>
  <c r="G98" i="1"/>
  <c r="H98" i="1"/>
  <c r="I98" i="1"/>
  <c r="J98" i="1"/>
  <c r="G99" i="1"/>
  <c r="K99" i="1" s="1"/>
  <c r="H99" i="1"/>
  <c r="I99" i="1"/>
  <c r="J99" i="1"/>
  <c r="G100" i="1"/>
  <c r="H100" i="1"/>
  <c r="I100" i="1"/>
  <c r="J100" i="1"/>
  <c r="G101" i="1"/>
  <c r="H101" i="1"/>
  <c r="I101" i="1"/>
  <c r="J101" i="1"/>
  <c r="G102" i="1"/>
  <c r="K102" i="1" s="1"/>
  <c r="H102" i="1"/>
  <c r="I102" i="1"/>
  <c r="J102" i="1"/>
  <c r="G103" i="1"/>
  <c r="H103" i="1"/>
  <c r="I103" i="1"/>
  <c r="J103" i="1"/>
  <c r="G104" i="1"/>
  <c r="H104" i="1"/>
  <c r="I104" i="1"/>
  <c r="J104" i="1"/>
  <c r="G105" i="1"/>
  <c r="K105" i="1" s="1"/>
  <c r="H105" i="1"/>
  <c r="I105" i="1"/>
  <c r="J105" i="1"/>
  <c r="G106" i="1"/>
  <c r="H106" i="1"/>
  <c r="I106" i="1"/>
  <c r="J106" i="1"/>
  <c r="G107" i="1"/>
  <c r="H107" i="1"/>
  <c r="I107" i="1"/>
  <c r="J107" i="1"/>
  <c r="G108" i="1"/>
  <c r="K108" i="1" s="1"/>
  <c r="H108" i="1"/>
  <c r="I108" i="1"/>
  <c r="J108" i="1"/>
  <c r="G109" i="1"/>
  <c r="H109" i="1"/>
  <c r="I109" i="1"/>
  <c r="J109" i="1"/>
  <c r="G110" i="1"/>
  <c r="H110" i="1"/>
  <c r="I110" i="1"/>
  <c r="J110" i="1"/>
  <c r="G111" i="1"/>
  <c r="K111" i="1" s="1"/>
  <c r="H111" i="1"/>
  <c r="I111" i="1"/>
  <c r="J111" i="1"/>
  <c r="G112" i="1"/>
  <c r="H112" i="1"/>
  <c r="I112" i="1"/>
  <c r="J112" i="1"/>
  <c r="G113" i="1"/>
  <c r="H113" i="1"/>
  <c r="I113" i="1"/>
  <c r="J113" i="1"/>
  <c r="G114" i="1"/>
  <c r="K114" i="1" s="1"/>
  <c r="H114" i="1"/>
  <c r="I114" i="1"/>
  <c r="J114" i="1"/>
  <c r="G115" i="1"/>
  <c r="H115" i="1"/>
  <c r="I115" i="1"/>
  <c r="J115" i="1"/>
  <c r="G116" i="1"/>
  <c r="H116" i="1"/>
  <c r="I116" i="1"/>
  <c r="J116" i="1"/>
  <c r="G117" i="1"/>
  <c r="K117" i="1" s="1"/>
  <c r="H117" i="1"/>
  <c r="I117" i="1"/>
  <c r="J117" i="1"/>
  <c r="G118" i="1"/>
  <c r="H118" i="1"/>
  <c r="I118" i="1"/>
  <c r="J118" i="1"/>
  <c r="G119" i="1"/>
  <c r="H119" i="1"/>
  <c r="I119" i="1"/>
  <c r="J119" i="1"/>
  <c r="G120" i="1"/>
  <c r="K120" i="1" s="1"/>
  <c r="H120" i="1"/>
  <c r="I120" i="1"/>
  <c r="J120" i="1"/>
  <c r="G121" i="1"/>
  <c r="H121" i="1"/>
  <c r="I121" i="1"/>
  <c r="J121" i="1"/>
  <c r="G122" i="1"/>
  <c r="H122" i="1"/>
  <c r="I122" i="1"/>
  <c r="J122" i="1"/>
  <c r="G123" i="1"/>
  <c r="K123" i="1" s="1"/>
  <c r="H123" i="1"/>
  <c r="I123" i="1"/>
  <c r="J123" i="1"/>
  <c r="G124" i="1"/>
  <c r="H124" i="1"/>
  <c r="I124" i="1"/>
  <c r="J124" i="1"/>
  <c r="G125" i="1"/>
  <c r="H125" i="1"/>
  <c r="I125" i="1"/>
  <c r="J125" i="1"/>
  <c r="G126" i="1"/>
  <c r="K126" i="1" s="1"/>
  <c r="H126" i="1"/>
  <c r="I126" i="1"/>
  <c r="J126" i="1"/>
  <c r="G127" i="1"/>
  <c r="H127" i="1"/>
  <c r="I127" i="1"/>
  <c r="J127" i="1"/>
  <c r="G128" i="1"/>
  <c r="H128" i="1"/>
  <c r="I128" i="1"/>
  <c r="J128" i="1"/>
  <c r="G129" i="1"/>
  <c r="K129" i="1" s="1"/>
  <c r="H129" i="1"/>
  <c r="I129" i="1"/>
  <c r="J129" i="1"/>
  <c r="G130" i="1"/>
  <c r="H130" i="1"/>
  <c r="I130" i="1"/>
  <c r="J130" i="1"/>
  <c r="G131" i="1"/>
  <c r="H131" i="1"/>
  <c r="I131" i="1"/>
  <c r="J131" i="1"/>
  <c r="G132" i="1"/>
  <c r="K132" i="1" s="1"/>
  <c r="H132" i="1"/>
  <c r="I132" i="1"/>
  <c r="J132" i="1"/>
  <c r="G133" i="1"/>
  <c r="H133" i="1"/>
  <c r="I133" i="1"/>
  <c r="J133" i="1"/>
  <c r="G134" i="1"/>
  <c r="H134" i="1"/>
  <c r="I134" i="1"/>
  <c r="J134" i="1"/>
  <c r="G135" i="1"/>
  <c r="K135" i="1" s="1"/>
  <c r="H135" i="1"/>
  <c r="I135" i="1"/>
  <c r="J135" i="1"/>
  <c r="G136" i="1"/>
  <c r="H136" i="1"/>
  <c r="I136" i="1"/>
  <c r="J136" i="1"/>
  <c r="G137" i="1"/>
  <c r="H137" i="1"/>
  <c r="I137" i="1"/>
  <c r="J137" i="1"/>
  <c r="G138" i="1"/>
  <c r="K138" i="1" s="1"/>
  <c r="H138" i="1"/>
  <c r="I138" i="1"/>
  <c r="J138" i="1"/>
  <c r="G139" i="1"/>
  <c r="H139" i="1"/>
  <c r="I139" i="1"/>
  <c r="J139" i="1"/>
  <c r="G140" i="1"/>
  <c r="H140" i="1"/>
  <c r="I140" i="1"/>
  <c r="J140" i="1"/>
  <c r="G141" i="1"/>
  <c r="K141" i="1" s="1"/>
  <c r="H141" i="1"/>
  <c r="I141" i="1"/>
  <c r="J141" i="1"/>
  <c r="G142" i="1"/>
  <c r="H142" i="1"/>
  <c r="I142" i="1"/>
  <c r="J142" i="1"/>
  <c r="G143" i="1"/>
  <c r="H143" i="1"/>
  <c r="I143" i="1"/>
  <c r="J143" i="1"/>
  <c r="G144" i="1"/>
  <c r="K144" i="1" s="1"/>
  <c r="H144" i="1"/>
  <c r="I144" i="1"/>
  <c r="J144" i="1"/>
  <c r="G145" i="1"/>
  <c r="H145" i="1"/>
  <c r="I145" i="1"/>
  <c r="J145" i="1"/>
  <c r="G146" i="1"/>
  <c r="H146" i="1"/>
  <c r="I146" i="1"/>
  <c r="J146" i="1"/>
  <c r="G147" i="1"/>
  <c r="K147" i="1" s="1"/>
  <c r="H147" i="1"/>
  <c r="I147" i="1"/>
  <c r="J147" i="1"/>
  <c r="G148" i="1"/>
  <c r="H148" i="1"/>
  <c r="I148" i="1"/>
  <c r="J148" i="1"/>
  <c r="G149" i="1"/>
  <c r="H149" i="1"/>
  <c r="I149" i="1"/>
  <c r="J149" i="1"/>
  <c r="G150" i="1"/>
  <c r="K150" i="1" s="1"/>
  <c r="H150" i="1"/>
  <c r="I150" i="1"/>
  <c r="J150" i="1"/>
  <c r="G151" i="1"/>
  <c r="H151" i="1"/>
  <c r="I151" i="1"/>
  <c r="J151" i="1"/>
  <c r="G152" i="1"/>
  <c r="H152" i="1"/>
  <c r="I152" i="1"/>
  <c r="J152" i="1"/>
  <c r="G153" i="1"/>
  <c r="K153" i="1" s="1"/>
  <c r="H153" i="1"/>
  <c r="I153" i="1"/>
  <c r="J153" i="1"/>
  <c r="G154" i="1"/>
  <c r="H154" i="1"/>
  <c r="I154" i="1"/>
  <c r="J154" i="1"/>
  <c r="G155" i="1"/>
  <c r="H155" i="1"/>
  <c r="I155" i="1"/>
  <c r="J155" i="1"/>
  <c r="G156" i="1"/>
  <c r="K156" i="1" s="1"/>
  <c r="H156" i="1"/>
  <c r="I156" i="1"/>
  <c r="J156" i="1"/>
  <c r="G157" i="1"/>
  <c r="H157" i="1"/>
  <c r="I157" i="1"/>
  <c r="J157" i="1"/>
  <c r="G158" i="1"/>
  <c r="H158" i="1"/>
  <c r="I158" i="1"/>
  <c r="J158" i="1"/>
  <c r="G159" i="1"/>
  <c r="K159" i="1" s="1"/>
  <c r="H159" i="1"/>
  <c r="I159" i="1"/>
  <c r="J159" i="1"/>
  <c r="G160" i="1"/>
  <c r="H160" i="1"/>
  <c r="I160" i="1"/>
  <c r="J160" i="1"/>
  <c r="G161" i="1"/>
  <c r="H161" i="1"/>
  <c r="I161" i="1"/>
  <c r="J161" i="1"/>
  <c r="G162" i="1"/>
  <c r="K162" i="1" s="1"/>
  <c r="H162" i="1"/>
  <c r="I162" i="1"/>
  <c r="J162" i="1"/>
  <c r="G163" i="1"/>
  <c r="H163" i="1"/>
  <c r="I163" i="1"/>
  <c r="J163" i="1"/>
  <c r="G164" i="1"/>
  <c r="H164" i="1"/>
  <c r="I164" i="1"/>
  <c r="J164" i="1"/>
  <c r="G165" i="1"/>
  <c r="K165" i="1" s="1"/>
  <c r="H165" i="1"/>
  <c r="I165" i="1"/>
  <c r="J165" i="1"/>
  <c r="G166" i="1"/>
  <c r="H166" i="1"/>
  <c r="I166" i="1"/>
  <c r="J166" i="1"/>
  <c r="G167" i="1"/>
  <c r="H167" i="1"/>
  <c r="I167" i="1"/>
  <c r="J167" i="1"/>
  <c r="G168" i="1"/>
  <c r="K168" i="1" s="1"/>
  <c r="H168" i="1"/>
  <c r="I168" i="1"/>
  <c r="J168" i="1"/>
  <c r="G169" i="1"/>
  <c r="H169" i="1"/>
  <c r="I169" i="1"/>
  <c r="J169" i="1"/>
  <c r="G170" i="1"/>
  <c r="H170" i="1"/>
  <c r="I170" i="1"/>
  <c r="J170" i="1"/>
  <c r="G171" i="1"/>
  <c r="K171" i="1" s="1"/>
  <c r="H171" i="1"/>
  <c r="I171" i="1"/>
  <c r="J171" i="1"/>
  <c r="G172" i="1"/>
  <c r="H172" i="1"/>
  <c r="I172" i="1"/>
  <c r="J172" i="1"/>
  <c r="G173" i="1"/>
  <c r="H173" i="1"/>
  <c r="I173" i="1"/>
  <c r="J173" i="1"/>
  <c r="G174" i="1"/>
  <c r="K174" i="1" s="1"/>
  <c r="H174" i="1"/>
  <c r="I174" i="1"/>
  <c r="J174" i="1"/>
  <c r="G175" i="1"/>
  <c r="H175" i="1"/>
  <c r="I175" i="1"/>
  <c r="J175" i="1"/>
  <c r="G176" i="1"/>
  <c r="H176" i="1"/>
  <c r="I176" i="1"/>
  <c r="J176" i="1"/>
  <c r="G177" i="1"/>
  <c r="K177" i="1" s="1"/>
  <c r="H177" i="1"/>
  <c r="I177" i="1"/>
  <c r="J177" i="1"/>
  <c r="G178" i="1"/>
  <c r="H178" i="1"/>
  <c r="I178" i="1"/>
  <c r="J178" i="1"/>
  <c r="G179" i="1"/>
  <c r="H179" i="1"/>
  <c r="I179" i="1"/>
  <c r="J179" i="1"/>
  <c r="G5" i="1"/>
  <c r="K5" i="1" s="1"/>
  <c r="H5" i="1"/>
  <c r="I5" i="1"/>
  <c r="J5" i="1"/>
  <c r="G4" i="1"/>
  <c r="H4" i="1"/>
  <c r="I4" i="1"/>
  <c r="J4" i="1"/>
  <c r="H3" i="1"/>
  <c r="I3" i="1"/>
  <c r="J3" i="1"/>
  <c r="G3" i="1"/>
  <c r="CA3" i="1" s="1"/>
  <c r="D241" i="1"/>
  <c r="D239" i="1"/>
  <c r="E239" i="1" s="1"/>
  <c r="D238" i="1"/>
  <c r="E238" i="1" s="1"/>
  <c r="D237" i="1"/>
  <c r="E237" i="1" s="1"/>
  <c r="D236" i="1"/>
  <c r="E236" i="1" s="1"/>
  <c r="D235" i="1"/>
  <c r="E235" i="1" s="1"/>
  <c r="D234" i="1"/>
  <c r="E234" i="1" s="1"/>
  <c r="D215" i="1"/>
  <c r="D218" i="1" s="1"/>
  <c r="D214" i="1"/>
  <c r="D217" i="1" s="1"/>
  <c r="D213" i="1"/>
  <c r="D216" i="1" s="1"/>
  <c r="BV4" i="1"/>
  <c r="BW4" i="1"/>
  <c r="BV5" i="1"/>
  <c r="BW5" i="1"/>
  <c r="BV6" i="1"/>
  <c r="BW6" i="1"/>
  <c r="BV7" i="1"/>
  <c r="BW7" i="1"/>
  <c r="BV8" i="1"/>
  <c r="BW8" i="1"/>
  <c r="BV9" i="1"/>
  <c r="BW9" i="1"/>
  <c r="BV10" i="1"/>
  <c r="BW10" i="1"/>
  <c r="BV11" i="1"/>
  <c r="BW11" i="1"/>
  <c r="BV12" i="1"/>
  <c r="BW12" i="1"/>
  <c r="BV13" i="1"/>
  <c r="BW13" i="1"/>
  <c r="BV14" i="1"/>
  <c r="BW14" i="1"/>
  <c r="BV15" i="1"/>
  <c r="BW15" i="1"/>
  <c r="BV16" i="1"/>
  <c r="BW16" i="1"/>
  <c r="BV17" i="1"/>
  <c r="BW17" i="1"/>
  <c r="BV18" i="1"/>
  <c r="BW18" i="1"/>
  <c r="BV19" i="1"/>
  <c r="BW19" i="1"/>
  <c r="BV20" i="1"/>
  <c r="BW20" i="1"/>
  <c r="BV21" i="1"/>
  <c r="BW21" i="1"/>
  <c r="BV22" i="1"/>
  <c r="BW22" i="1"/>
  <c r="BV23" i="1"/>
  <c r="BW23" i="1"/>
  <c r="BV24" i="1"/>
  <c r="BW24" i="1"/>
  <c r="BV25" i="1"/>
  <c r="BW25" i="1"/>
  <c r="BV26" i="1"/>
  <c r="BW26" i="1"/>
  <c r="BV27" i="1"/>
  <c r="BW27" i="1"/>
  <c r="BV28" i="1"/>
  <c r="BW28" i="1"/>
  <c r="BV29" i="1"/>
  <c r="BW29" i="1"/>
  <c r="BV30" i="1"/>
  <c r="BW30" i="1"/>
  <c r="BV31" i="1"/>
  <c r="BW31" i="1"/>
  <c r="BV32" i="1"/>
  <c r="BW32" i="1"/>
  <c r="BV33" i="1"/>
  <c r="BW33" i="1"/>
  <c r="BV34" i="1"/>
  <c r="BW34" i="1"/>
  <c r="BV35" i="1"/>
  <c r="BW35" i="1"/>
  <c r="BV36" i="1"/>
  <c r="BW36" i="1"/>
  <c r="BV37" i="1"/>
  <c r="BW37" i="1"/>
  <c r="BV38" i="1"/>
  <c r="BW38" i="1"/>
  <c r="BV39" i="1"/>
  <c r="BW39" i="1"/>
  <c r="BV40" i="1"/>
  <c r="BW40" i="1"/>
  <c r="BV41" i="1"/>
  <c r="BW41" i="1"/>
  <c r="BV42" i="1"/>
  <c r="BW42" i="1"/>
  <c r="BV43" i="1"/>
  <c r="BW43" i="1"/>
  <c r="BV44" i="1"/>
  <c r="BW44" i="1"/>
  <c r="BV45" i="1"/>
  <c r="BW45" i="1"/>
  <c r="BV46" i="1"/>
  <c r="BW46" i="1"/>
  <c r="BV47" i="1"/>
  <c r="BW47" i="1"/>
  <c r="BV48" i="1"/>
  <c r="BW48" i="1"/>
  <c r="BV49" i="1"/>
  <c r="BW49" i="1"/>
  <c r="BV50" i="1"/>
  <c r="BW50" i="1"/>
  <c r="BV51" i="1"/>
  <c r="BW51" i="1"/>
  <c r="BV52" i="1"/>
  <c r="BW52" i="1"/>
  <c r="BV53" i="1"/>
  <c r="BW53" i="1"/>
  <c r="BV54" i="1"/>
  <c r="BW54" i="1"/>
  <c r="BV55" i="1"/>
  <c r="BW55" i="1"/>
  <c r="BV56" i="1"/>
  <c r="BW56" i="1"/>
  <c r="BV57" i="1"/>
  <c r="BW57" i="1"/>
  <c r="BV58" i="1"/>
  <c r="BW58" i="1"/>
  <c r="BV59" i="1"/>
  <c r="BW59" i="1"/>
  <c r="BV60" i="1"/>
  <c r="BW60" i="1"/>
  <c r="BV61" i="1"/>
  <c r="BW61" i="1"/>
  <c r="BV62" i="1"/>
  <c r="BW62" i="1"/>
  <c r="BV63" i="1"/>
  <c r="BW63" i="1"/>
  <c r="BV64" i="1"/>
  <c r="BW64" i="1"/>
  <c r="BV65" i="1"/>
  <c r="BW65" i="1"/>
  <c r="BV66" i="1"/>
  <c r="BW66" i="1"/>
  <c r="BV67" i="1"/>
  <c r="BW67" i="1"/>
  <c r="BV68" i="1"/>
  <c r="BW68" i="1"/>
  <c r="BV69" i="1"/>
  <c r="BW69" i="1"/>
  <c r="BV70" i="1"/>
  <c r="BW70" i="1"/>
  <c r="BV71" i="1"/>
  <c r="BW71" i="1"/>
  <c r="BV72" i="1"/>
  <c r="BW72" i="1"/>
  <c r="BV73" i="1"/>
  <c r="BW73" i="1"/>
  <c r="BV74" i="1"/>
  <c r="BW74" i="1"/>
  <c r="BV75" i="1"/>
  <c r="BW75" i="1"/>
  <c r="BV76" i="1"/>
  <c r="BW76" i="1"/>
  <c r="BV77" i="1"/>
  <c r="BW77" i="1"/>
  <c r="BV78" i="1"/>
  <c r="BW78" i="1"/>
  <c r="BV79" i="1"/>
  <c r="BW79" i="1"/>
  <c r="BV80" i="1"/>
  <c r="BW80" i="1"/>
  <c r="BV81" i="1"/>
  <c r="BW81" i="1"/>
  <c r="BV82" i="1"/>
  <c r="BW82" i="1"/>
  <c r="BV83" i="1"/>
  <c r="BW83" i="1"/>
  <c r="BV84" i="1"/>
  <c r="BW84" i="1"/>
  <c r="BV85" i="1"/>
  <c r="BW85" i="1"/>
  <c r="BV86" i="1"/>
  <c r="BW86" i="1"/>
  <c r="BV87" i="1"/>
  <c r="BW87" i="1"/>
  <c r="BV88" i="1"/>
  <c r="BW88" i="1"/>
  <c r="BV89" i="1"/>
  <c r="BW89" i="1"/>
  <c r="BV90" i="1"/>
  <c r="BW90" i="1"/>
  <c r="BV91" i="1"/>
  <c r="BW91" i="1"/>
  <c r="BV92" i="1"/>
  <c r="BW92" i="1"/>
  <c r="BV93" i="1"/>
  <c r="BW93" i="1"/>
  <c r="BV94" i="1"/>
  <c r="BW94" i="1"/>
  <c r="BV95" i="1"/>
  <c r="BW95" i="1"/>
  <c r="BV96" i="1"/>
  <c r="BW96" i="1"/>
  <c r="BV97" i="1"/>
  <c r="BW97" i="1"/>
  <c r="BV98" i="1"/>
  <c r="BW98" i="1"/>
  <c r="BV99" i="1"/>
  <c r="BW99" i="1"/>
  <c r="BV100" i="1"/>
  <c r="BW100" i="1"/>
  <c r="BV101" i="1"/>
  <c r="BW101" i="1"/>
  <c r="BV102" i="1"/>
  <c r="BW102" i="1"/>
  <c r="BV103" i="1"/>
  <c r="BW103" i="1"/>
  <c r="BV104" i="1"/>
  <c r="BW104" i="1"/>
  <c r="BV105" i="1"/>
  <c r="BW105" i="1"/>
  <c r="BV106" i="1"/>
  <c r="BW106" i="1"/>
  <c r="BV107" i="1"/>
  <c r="BW107" i="1"/>
  <c r="BV108" i="1"/>
  <c r="BW108" i="1"/>
  <c r="BV109" i="1"/>
  <c r="BW109" i="1"/>
  <c r="BV110" i="1"/>
  <c r="BW110" i="1"/>
  <c r="BV111" i="1"/>
  <c r="BW111" i="1"/>
  <c r="BV112" i="1"/>
  <c r="BW112" i="1"/>
  <c r="BV113" i="1"/>
  <c r="BW113" i="1"/>
  <c r="BV114" i="1"/>
  <c r="BW114" i="1"/>
  <c r="BV115" i="1"/>
  <c r="BW115" i="1"/>
  <c r="BV116" i="1"/>
  <c r="BW116" i="1"/>
  <c r="BV117" i="1"/>
  <c r="BW117" i="1"/>
  <c r="BV118" i="1"/>
  <c r="BW118" i="1"/>
  <c r="BV119" i="1"/>
  <c r="BW119" i="1"/>
  <c r="BV120" i="1"/>
  <c r="BW120" i="1"/>
  <c r="BV121" i="1"/>
  <c r="BW121" i="1"/>
  <c r="BV122" i="1"/>
  <c r="BW122" i="1"/>
  <c r="BV123" i="1"/>
  <c r="BW123" i="1"/>
  <c r="BV124" i="1"/>
  <c r="BW124" i="1"/>
  <c r="BV125" i="1"/>
  <c r="BW125" i="1"/>
  <c r="BV126" i="1"/>
  <c r="BW126" i="1"/>
  <c r="BV127" i="1"/>
  <c r="BW127" i="1"/>
  <c r="BV128" i="1"/>
  <c r="BW128" i="1"/>
  <c r="BV129" i="1"/>
  <c r="BW129" i="1"/>
  <c r="BV130" i="1"/>
  <c r="BW130" i="1"/>
  <c r="BV131" i="1"/>
  <c r="BW131" i="1"/>
  <c r="BV132" i="1"/>
  <c r="BW132" i="1"/>
  <c r="BV133" i="1"/>
  <c r="BW133" i="1"/>
  <c r="BV134" i="1"/>
  <c r="BW134" i="1"/>
  <c r="BV135" i="1"/>
  <c r="BW135" i="1"/>
  <c r="BV136" i="1"/>
  <c r="BW136" i="1"/>
  <c r="BV137" i="1"/>
  <c r="BW137" i="1"/>
  <c r="BV138" i="1"/>
  <c r="BW138" i="1"/>
  <c r="BV139" i="1"/>
  <c r="BW139" i="1"/>
  <c r="BV140" i="1"/>
  <c r="BW140" i="1"/>
  <c r="BV141" i="1"/>
  <c r="BW141" i="1"/>
  <c r="BV142" i="1"/>
  <c r="BW142" i="1"/>
  <c r="BV143" i="1"/>
  <c r="BW143" i="1"/>
  <c r="BV144" i="1"/>
  <c r="BW144" i="1"/>
  <c r="BV145" i="1"/>
  <c r="BW145" i="1"/>
  <c r="BV146" i="1"/>
  <c r="BW146" i="1"/>
  <c r="BV147" i="1"/>
  <c r="BW147" i="1"/>
  <c r="BV148" i="1"/>
  <c r="BW148" i="1"/>
  <c r="BV149" i="1"/>
  <c r="BW149" i="1"/>
  <c r="BV150" i="1"/>
  <c r="BW150" i="1"/>
  <c r="BV151" i="1"/>
  <c r="BW151" i="1"/>
  <c r="BV152" i="1"/>
  <c r="BW152" i="1"/>
  <c r="BV153" i="1"/>
  <c r="BW153" i="1"/>
  <c r="BV154" i="1"/>
  <c r="BW154" i="1"/>
  <c r="BV155" i="1"/>
  <c r="BW155" i="1"/>
  <c r="BV156" i="1"/>
  <c r="BW156" i="1"/>
  <c r="BV157" i="1"/>
  <c r="BW157" i="1"/>
  <c r="BV158" i="1"/>
  <c r="BW158" i="1"/>
  <c r="BV159" i="1"/>
  <c r="BW159" i="1"/>
  <c r="BV160" i="1"/>
  <c r="BW160" i="1"/>
  <c r="BV161" i="1"/>
  <c r="BW161" i="1"/>
  <c r="BV162" i="1"/>
  <c r="BW162" i="1"/>
  <c r="BV163" i="1"/>
  <c r="BW163" i="1"/>
  <c r="BV164" i="1"/>
  <c r="BW164" i="1"/>
  <c r="BV165" i="1"/>
  <c r="BW165" i="1"/>
  <c r="BV166" i="1"/>
  <c r="BW166" i="1"/>
  <c r="BV167" i="1"/>
  <c r="BW167" i="1"/>
  <c r="BV168" i="1"/>
  <c r="BW168" i="1"/>
  <c r="BV169" i="1"/>
  <c r="BW169" i="1"/>
  <c r="BV170" i="1"/>
  <c r="BW170" i="1"/>
  <c r="BV171" i="1"/>
  <c r="BW171" i="1"/>
  <c r="BV172" i="1"/>
  <c r="BW172" i="1"/>
  <c r="BV173" i="1"/>
  <c r="BW173" i="1"/>
  <c r="BV174" i="1"/>
  <c r="BW174" i="1"/>
  <c r="BV175" i="1"/>
  <c r="BW175" i="1"/>
  <c r="BV176" i="1"/>
  <c r="BW176" i="1"/>
  <c r="BV177" i="1"/>
  <c r="BW177" i="1"/>
  <c r="BV178" i="1"/>
  <c r="BW178" i="1"/>
  <c r="BV179" i="1"/>
  <c r="BW179" i="1"/>
  <c r="BW3" i="1"/>
  <c r="BR7" i="1"/>
  <c r="BS7" i="1"/>
  <c r="BT7" i="1"/>
  <c r="BU7" i="1"/>
  <c r="BR8" i="1"/>
  <c r="BS8" i="1"/>
  <c r="BT8" i="1"/>
  <c r="BU8" i="1"/>
  <c r="BR9" i="1"/>
  <c r="BS9" i="1"/>
  <c r="BT9" i="1"/>
  <c r="BU9" i="1"/>
  <c r="BR10" i="1"/>
  <c r="BS10" i="1"/>
  <c r="BT10" i="1"/>
  <c r="BU10" i="1"/>
  <c r="BR11" i="1"/>
  <c r="BS11" i="1"/>
  <c r="BT11" i="1"/>
  <c r="BU11" i="1"/>
  <c r="BR12" i="1"/>
  <c r="BS12" i="1"/>
  <c r="BT12" i="1"/>
  <c r="BU12" i="1"/>
  <c r="BR13" i="1"/>
  <c r="BS13" i="1"/>
  <c r="BT13" i="1"/>
  <c r="BU13" i="1"/>
  <c r="BR14" i="1"/>
  <c r="BS14" i="1"/>
  <c r="BT14" i="1"/>
  <c r="BU14" i="1"/>
  <c r="BR15" i="1"/>
  <c r="BS15" i="1"/>
  <c r="BT15" i="1"/>
  <c r="BU15" i="1"/>
  <c r="BR16" i="1"/>
  <c r="BS16" i="1"/>
  <c r="BT16" i="1"/>
  <c r="BU16" i="1"/>
  <c r="BR17" i="1"/>
  <c r="BS17" i="1"/>
  <c r="BT17" i="1"/>
  <c r="BU17" i="1"/>
  <c r="BR18" i="1"/>
  <c r="BS18" i="1"/>
  <c r="BT18" i="1"/>
  <c r="BU18" i="1"/>
  <c r="BR19" i="1"/>
  <c r="BS19" i="1"/>
  <c r="BT19" i="1"/>
  <c r="BU19" i="1"/>
  <c r="BR20" i="1"/>
  <c r="BS20" i="1"/>
  <c r="BT20" i="1"/>
  <c r="BU20" i="1"/>
  <c r="BR21" i="1"/>
  <c r="BS21" i="1"/>
  <c r="BT21" i="1"/>
  <c r="BU21" i="1"/>
  <c r="BR22" i="1"/>
  <c r="BS22" i="1"/>
  <c r="BT22" i="1"/>
  <c r="BU22" i="1"/>
  <c r="BR23" i="1"/>
  <c r="BS23" i="1"/>
  <c r="BT23" i="1"/>
  <c r="BU23" i="1"/>
  <c r="BR24" i="1"/>
  <c r="BS24" i="1"/>
  <c r="BT24" i="1"/>
  <c r="BU24" i="1"/>
  <c r="BR25" i="1"/>
  <c r="BS25" i="1"/>
  <c r="BT25" i="1"/>
  <c r="BU25" i="1"/>
  <c r="BR26" i="1"/>
  <c r="BS26" i="1"/>
  <c r="BT26" i="1"/>
  <c r="BU26" i="1"/>
  <c r="BR27" i="1"/>
  <c r="BS27" i="1"/>
  <c r="BT27" i="1"/>
  <c r="BU27" i="1"/>
  <c r="BR28" i="1"/>
  <c r="BS28" i="1"/>
  <c r="BT28" i="1"/>
  <c r="BU28" i="1"/>
  <c r="BR29" i="1"/>
  <c r="BS29" i="1"/>
  <c r="BT29" i="1"/>
  <c r="BU29" i="1"/>
  <c r="BR30" i="1"/>
  <c r="BS30" i="1"/>
  <c r="BT30" i="1"/>
  <c r="BU30" i="1"/>
  <c r="BR31" i="1"/>
  <c r="BS31" i="1"/>
  <c r="BT31" i="1"/>
  <c r="BU31" i="1"/>
  <c r="BR32" i="1"/>
  <c r="BS32" i="1"/>
  <c r="BT32" i="1"/>
  <c r="BU32" i="1"/>
  <c r="BR33" i="1"/>
  <c r="BS33" i="1"/>
  <c r="BT33" i="1"/>
  <c r="BU33" i="1"/>
  <c r="BR34" i="1"/>
  <c r="BS34" i="1"/>
  <c r="BT34" i="1"/>
  <c r="BU34" i="1"/>
  <c r="BR35" i="1"/>
  <c r="BS35" i="1"/>
  <c r="BT35" i="1"/>
  <c r="BU35" i="1"/>
  <c r="BR36" i="1"/>
  <c r="BS36" i="1"/>
  <c r="BT36" i="1"/>
  <c r="BU36" i="1"/>
  <c r="BR37" i="1"/>
  <c r="BS37" i="1"/>
  <c r="BT37" i="1"/>
  <c r="BU37" i="1"/>
  <c r="BR38" i="1"/>
  <c r="BS38" i="1"/>
  <c r="BT38" i="1"/>
  <c r="BU38" i="1"/>
  <c r="BR39" i="1"/>
  <c r="BS39" i="1"/>
  <c r="BT39" i="1"/>
  <c r="BU39" i="1"/>
  <c r="BR40" i="1"/>
  <c r="BS40" i="1"/>
  <c r="BT40" i="1"/>
  <c r="BU40" i="1"/>
  <c r="BR41" i="1"/>
  <c r="BS41" i="1"/>
  <c r="BT41" i="1"/>
  <c r="BU41" i="1"/>
  <c r="BR42" i="1"/>
  <c r="BS42" i="1"/>
  <c r="BT42" i="1"/>
  <c r="BU42" i="1"/>
  <c r="BR43" i="1"/>
  <c r="BS43" i="1"/>
  <c r="BT43" i="1"/>
  <c r="BU43" i="1"/>
  <c r="BR44" i="1"/>
  <c r="BS44" i="1"/>
  <c r="BT44" i="1"/>
  <c r="BU44" i="1"/>
  <c r="BR45" i="1"/>
  <c r="BS45" i="1"/>
  <c r="BT45" i="1"/>
  <c r="BU45" i="1"/>
  <c r="BR46" i="1"/>
  <c r="BS46" i="1"/>
  <c r="BT46" i="1"/>
  <c r="BU46" i="1"/>
  <c r="BR47" i="1"/>
  <c r="BS47" i="1"/>
  <c r="BT47" i="1"/>
  <c r="BU47" i="1"/>
  <c r="BR48" i="1"/>
  <c r="BS48" i="1"/>
  <c r="BT48" i="1"/>
  <c r="BU48" i="1"/>
  <c r="BR49" i="1"/>
  <c r="BS49" i="1"/>
  <c r="BT49" i="1"/>
  <c r="BU49" i="1"/>
  <c r="BR50" i="1"/>
  <c r="BS50" i="1"/>
  <c r="BT50" i="1"/>
  <c r="BU50" i="1"/>
  <c r="BR51" i="1"/>
  <c r="BS51" i="1"/>
  <c r="BT51" i="1"/>
  <c r="BU51" i="1"/>
  <c r="BR52" i="1"/>
  <c r="BS52" i="1"/>
  <c r="BT52" i="1"/>
  <c r="BU52" i="1"/>
  <c r="BR53" i="1"/>
  <c r="BS53" i="1"/>
  <c r="BT53" i="1"/>
  <c r="BU53" i="1"/>
  <c r="BR54" i="1"/>
  <c r="BS54" i="1"/>
  <c r="BT54" i="1"/>
  <c r="BU54" i="1"/>
  <c r="BR55" i="1"/>
  <c r="BS55" i="1"/>
  <c r="BT55" i="1"/>
  <c r="BU55" i="1"/>
  <c r="BR56" i="1"/>
  <c r="BS56" i="1"/>
  <c r="BT56" i="1"/>
  <c r="BU56" i="1"/>
  <c r="BR57" i="1"/>
  <c r="BS57" i="1"/>
  <c r="BT57" i="1"/>
  <c r="BU57" i="1"/>
  <c r="BR58" i="1"/>
  <c r="BS58" i="1"/>
  <c r="BT58" i="1"/>
  <c r="BU58" i="1"/>
  <c r="BR59" i="1"/>
  <c r="BS59" i="1"/>
  <c r="BT59" i="1"/>
  <c r="BU59" i="1"/>
  <c r="BR60" i="1"/>
  <c r="BS60" i="1"/>
  <c r="BT60" i="1"/>
  <c r="BU60" i="1"/>
  <c r="BR61" i="1"/>
  <c r="BS61" i="1"/>
  <c r="BT61" i="1"/>
  <c r="BU61" i="1"/>
  <c r="BR62" i="1"/>
  <c r="BS62" i="1"/>
  <c r="BT62" i="1"/>
  <c r="BU62" i="1"/>
  <c r="BR63" i="1"/>
  <c r="BS63" i="1"/>
  <c r="BT63" i="1"/>
  <c r="BU63" i="1"/>
  <c r="BR64" i="1"/>
  <c r="BS64" i="1"/>
  <c r="BT64" i="1"/>
  <c r="BU64" i="1"/>
  <c r="BR65" i="1"/>
  <c r="BS65" i="1"/>
  <c r="BT65" i="1"/>
  <c r="BU65" i="1"/>
  <c r="BR66" i="1"/>
  <c r="BS66" i="1"/>
  <c r="BT66" i="1"/>
  <c r="BU66" i="1"/>
  <c r="BR67" i="1"/>
  <c r="BS67" i="1"/>
  <c r="BT67" i="1"/>
  <c r="BU67" i="1"/>
  <c r="BR68" i="1"/>
  <c r="BS68" i="1"/>
  <c r="BT68" i="1"/>
  <c r="BU68" i="1"/>
  <c r="BR69" i="1"/>
  <c r="BS69" i="1"/>
  <c r="BT69" i="1"/>
  <c r="BU69" i="1"/>
  <c r="BR70" i="1"/>
  <c r="BS70" i="1"/>
  <c r="BT70" i="1"/>
  <c r="BU70" i="1"/>
  <c r="BR71" i="1"/>
  <c r="BS71" i="1"/>
  <c r="BT71" i="1"/>
  <c r="BU71" i="1"/>
  <c r="BR72" i="1"/>
  <c r="BS72" i="1"/>
  <c r="BT72" i="1"/>
  <c r="BU72" i="1"/>
  <c r="BR73" i="1"/>
  <c r="BS73" i="1"/>
  <c r="BT73" i="1"/>
  <c r="BU73" i="1"/>
  <c r="BR74" i="1"/>
  <c r="BS74" i="1"/>
  <c r="BT74" i="1"/>
  <c r="BU74" i="1"/>
  <c r="BR75" i="1"/>
  <c r="BS75" i="1"/>
  <c r="BT75" i="1"/>
  <c r="BU75" i="1"/>
  <c r="BR76" i="1"/>
  <c r="BS76" i="1"/>
  <c r="BT76" i="1"/>
  <c r="BU76" i="1"/>
  <c r="BR77" i="1"/>
  <c r="BS77" i="1"/>
  <c r="BT77" i="1"/>
  <c r="BU77" i="1"/>
  <c r="BR78" i="1"/>
  <c r="BS78" i="1"/>
  <c r="BT78" i="1"/>
  <c r="BU78" i="1"/>
  <c r="BR79" i="1"/>
  <c r="BS79" i="1"/>
  <c r="BT79" i="1"/>
  <c r="BU79" i="1"/>
  <c r="BR80" i="1"/>
  <c r="BS80" i="1"/>
  <c r="BT80" i="1"/>
  <c r="BU80" i="1"/>
  <c r="BR81" i="1"/>
  <c r="BS81" i="1"/>
  <c r="BT81" i="1"/>
  <c r="BU81" i="1"/>
  <c r="BR82" i="1"/>
  <c r="BS82" i="1"/>
  <c r="BT82" i="1"/>
  <c r="BU82" i="1"/>
  <c r="BR83" i="1"/>
  <c r="BS83" i="1"/>
  <c r="BT83" i="1"/>
  <c r="BU83" i="1"/>
  <c r="BR84" i="1"/>
  <c r="BS84" i="1"/>
  <c r="BT84" i="1"/>
  <c r="BU84" i="1"/>
  <c r="BR85" i="1"/>
  <c r="BS85" i="1"/>
  <c r="BT85" i="1"/>
  <c r="BU85" i="1"/>
  <c r="BR86" i="1"/>
  <c r="BS86" i="1"/>
  <c r="BT86" i="1"/>
  <c r="BU86" i="1"/>
  <c r="BR87" i="1"/>
  <c r="BS87" i="1"/>
  <c r="BT87" i="1"/>
  <c r="BU87" i="1"/>
  <c r="BR88" i="1"/>
  <c r="BS88" i="1"/>
  <c r="BT88" i="1"/>
  <c r="BU88" i="1"/>
  <c r="BR89" i="1"/>
  <c r="BS89" i="1"/>
  <c r="BT89" i="1"/>
  <c r="BU89" i="1"/>
  <c r="BR90" i="1"/>
  <c r="BS90" i="1"/>
  <c r="BT90" i="1"/>
  <c r="BU90" i="1"/>
  <c r="BR91" i="1"/>
  <c r="BS91" i="1"/>
  <c r="BT91" i="1"/>
  <c r="BU91" i="1"/>
  <c r="BR92" i="1"/>
  <c r="BS92" i="1"/>
  <c r="BT92" i="1"/>
  <c r="BU92" i="1"/>
  <c r="BR93" i="1"/>
  <c r="BS93" i="1"/>
  <c r="BT93" i="1"/>
  <c r="BU93" i="1"/>
  <c r="BR94" i="1"/>
  <c r="BS94" i="1"/>
  <c r="BT94" i="1"/>
  <c r="BU94" i="1"/>
  <c r="BR95" i="1"/>
  <c r="BS95" i="1"/>
  <c r="BT95" i="1"/>
  <c r="BU95" i="1"/>
  <c r="BR96" i="1"/>
  <c r="BS96" i="1"/>
  <c r="BT96" i="1"/>
  <c r="BU96" i="1"/>
  <c r="BR97" i="1"/>
  <c r="BS97" i="1"/>
  <c r="BT97" i="1"/>
  <c r="BU97" i="1"/>
  <c r="BR98" i="1"/>
  <c r="BS98" i="1"/>
  <c r="BT98" i="1"/>
  <c r="BU98" i="1"/>
  <c r="BR99" i="1"/>
  <c r="BS99" i="1"/>
  <c r="BT99" i="1"/>
  <c r="BU99" i="1"/>
  <c r="BR100" i="1"/>
  <c r="BS100" i="1"/>
  <c r="BT100" i="1"/>
  <c r="BU100" i="1"/>
  <c r="BR101" i="1"/>
  <c r="BS101" i="1"/>
  <c r="BT101" i="1"/>
  <c r="BU101" i="1"/>
  <c r="BR102" i="1"/>
  <c r="BS102" i="1"/>
  <c r="BT102" i="1"/>
  <c r="BU102" i="1"/>
  <c r="BR103" i="1"/>
  <c r="BS103" i="1"/>
  <c r="BT103" i="1"/>
  <c r="BU103" i="1"/>
  <c r="BR104" i="1"/>
  <c r="BS104" i="1"/>
  <c r="BT104" i="1"/>
  <c r="BU104" i="1"/>
  <c r="BR105" i="1"/>
  <c r="BS105" i="1"/>
  <c r="BT105" i="1"/>
  <c r="BU105" i="1"/>
  <c r="BR106" i="1"/>
  <c r="BS106" i="1"/>
  <c r="BT106" i="1"/>
  <c r="BU106" i="1"/>
  <c r="BR107" i="1"/>
  <c r="BS107" i="1"/>
  <c r="BT107" i="1"/>
  <c r="BU107" i="1"/>
  <c r="BR108" i="1"/>
  <c r="BS108" i="1"/>
  <c r="BT108" i="1"/>
  <c r="BU108" i="1"/>
  <c r="BR109" i="1"/>
  <c r="BS109" i="1"/>
  <c r="BT109" i="1"/>
  <c r="BU109" i="1"/>
  <c r="BR110" i="1"/>
  <c r="BS110" i="1"/>
  <c r="BT110" i="1"/>
  <c r="BU110" i="1"/>
  <c r="BR111" i="1"/>
  <c r="BS111" i="1"/>
  <c r="BT111" i="1"/>
  <c r="BU111" i="1"/>
  <c r="BR112" i="1"/>
  <c r="BS112" i="1"/>
  <c r="BT112" i="1"/>
  <c r="BU112" i="1"/>
  <c r="BR113" i="1"/>
  <c r="BS113" i="1"/>
  <c r="BT113" i="1"/>
  <c r="BU113" i="1"/>
  <c r="BR114" i="1"/>
  <c r="BS114" i="1"/>
  <c r="BT114" i="1"/>
  <c r="BU114" i="1"/>
  <c r="BR115" i="1"/>
  <c r="BS115" i="1"/>
  <c r="BT115" i="1"/>
  <c r="BU115" i="1"/>
  <c r="BR116" i="1"/>
  <c r="BS116" i="1"/>
  <c r="BT116" i="1"/>
  <c r="BU116" i="1"/>
  <c r="BR117" i="1"/>
  <c r="BS117" i="1"/>
  <c r="BT117" i="1"/>
  <c r="BU117" i="1"/>
  <c r="BR118" i="1"/>
  <c r="BS118" i="1"/>
  <c r="BT118" i="1"/>
  <c r="BU118" i="1"/>
  <c r="BR119" i="1"/>
  <c r="BS119" i="1"/>
  <c r="BT119" i="1"/>
  <c r="BU119" i="1"/>
  <c r="BR120" i="1"/>
  <c r="BS120" i="1"/>
  <c r="BT120" i="1"/>
  <c r="BU120" i="1"/>
  <c r="BR121" i="1"/>
  <c r="BS121" i="1"/>
  <c r="BT121" i="1"/>
  <c r="BU121" i="1"/>
  <c r="BR122" i="1"/>
  <c r="BS122" i="1"/>
  <c r="BT122" i="1"/>
  <c r="BU122" i="1"/>
  <c r="BR123" i="1"/>
  <c r="BS123" i="1"/>
  <c r="BT123" i="1"/>
  <c r="BU123" i="1"/>
  <c r="BR124" i="1"/>
  <c r="BS124" i="1"/>
  <c r="BT124" i="1"/>
  <c r="BU124" i="1"/>
  <c r="BR125" i="1"/>
  <c r="BS125" i="1"/>
  <c r="BT125" i="1"/>
  <c r="BU125" i="1"/>
  <c r="BR126" i="1"/>
  <c r="BS126" i="1"/>
  <c r="BT126" i="1"/>
  <c r="BU126" i="1"/>
  <c r="BR127" i="1"/>
  <c r="BS127" i="1"/>
  <c r="BT127" i="1"/>
  <c r="BU127" i="1"/>
  <c r="BR128" i="1"/>
  <c r="BS128" i="1"/>
  <c r="BT128" i="1"/>
  <c r="BU128" i="1"/>
  <c r="BR129" i="1"/>
  <c r="BS129" i="1"/>
  <c r="BT129" i="1"/>
  <c r="BU129" i="1"/>
  <c r="BR130" i="1"/>
  <c r="BS130" i="1"/>
  <c r="BT130" i="1"/>
  <c r="BU130" i="1"/>
  <c r="BR131" i="1"/>
  <c r="BS131" i="1"/>
  <c r="BT131" i="1"/>
  <c r="BU131" i="1"/>
  <c r="BR132" i="1"/>
  <c r="BS132" i="1"/>
  <c r="BT132" i="1"/>
  <c r="BU132" i="1"/>
  <c r="BR133" i="1"/>
  <c r="BS133" i="1"/>
  <c r="BT133" i="1"/>
  <c r="BU133" i="1"/>
  <c r="BR134" i="1"/>
  <c r="BS134" i="1"/>
  <c r="BT134" i="1"/>
  <c r="BU134" i="1"/>
  <c r="BR135" i="1"/>
  <c r="BS135" i="1"/>
  <c r="BT135" i="1"/>
  <c r="BU135" i="1"/>
  <c r="BR136" i="1"/>
  <c r="BS136" i="1"/>
  <c r="BT136" i="1"/>
  <c r="BU136" i="1"/>
  <c r="BR137" i="1"/>
  <c r="BS137" i="1"/>
  <c r="BT137" i="1"/>
  <c r="BU137" i="1"/>
  <c r="BR138" i="1"/>
  <c r="BS138" i="1"/>
  <c r="BT138" i="1"/>
  <c r="BU138" i="1"/>
  <c r="BR139" i="1"/>
  <c r="BS139" i="1"/>
  <c r="BT139" i="1"/>
  <c r="BU139" i="1"/>
  <c r="BR140" i="1"/>
  <c r="BS140" i="1"/>
  <c r="BT140" i="1"/>
  <c r="BU140" i="1"/>
  <c r="BR141" i="1"/>
  <c r="BS141" i="1"/>
  <c r="BT141" i="1"/>
  <c r="BU141" i="1"/>
  <c r="BR142" i="1"/>
  <c r="BS142" i="1"/>
  <c r="BT142" i="1"/>
  <c r="BU142" i="1"/>
  <c r="BR143" i="1"/>
  <c r="BS143" i="1"/>
  <c r="BT143" i="1"/>
  <c r="BU143" i="1"/>
  <c r="BR144" i="1"/>
  <c r="BS144" i="1"/>
  <c r="BT144" i="1"/>
  <c r="BU144" i="1"/>
  <c r="BR145" i="1"/>
  <c r="BS145" i="1"/>
  <c r="BT145" i="1"/>
  <c r="BU145" i="1"/>
  <c r="BR146" i="1"/>
  <c r="BS146" i="1"/>
  <c r="BT146" i="1"/>
  <c r="BU146" i="1"/>
  <c r="BR147" i="1"/>
  <c r="BS147" i="1"/>
  <c r="BT147" i="1"/>
  <c r="BU147" i="1"/>
  <c r="BR148" i="1"/>
  <c r="BS148" i="1"/>
  <c r="BT148" i="1"/>
  <c r="BU148" i="1"/>
  <c r="BR149" i="1"/>
  <c r="BS149" i="1"/>
  <c r="BT149" i="1"/>
  <c r="BU149" i="1"/>
  <c r="BR150" i="1"/>
  <c r="BS150" i="1"/>
  <c r="BT150" i="1"/>
  <c r="BU150" i="1"/>
  <c r="BR151" i="1"/>
  <c r="BS151" i="1"/>
  <c r="BT151" i="1"/>
  <c r="BU151" i="1"/>
  <c r="BR152" i="1"/>
  <c r="BS152" i="1"/>
  <c r="BT152" i="1"/>
  <c r="BU152" i="1"/>
  <c r="BR153" i="1"/>
  <c r="BS153" i="1"/>
  <c r="BT153" i="1"/>
  <c r="BU153" i="1"/>
  <c r="BR154" i="1"/>
  <c r="BS154" i="1"/>
  <c r="BT154" i="1"/>
  <c r="BU154" i="1"/>
  <c r="BR155" i="1"/>
  <c r="BS155" i="1"/>
  <c r="BT155" i="1"/>
  <c r="BU155" i="1"/>
  <c r="BR156" i="1"/>
  <c r="BS156" i="1"/>
  <c r="BT156" i="1"/>
  <c r="BU156" i="1"/>
  <c r="BR157" i="1"/>
  <c r="BS157" i="1"/>
  <c r="BT157" i="1"/>
  <c r="BU157" i="1"/>
  <c r="BR158" i="1"/>
  <c r="BS158" i="1"/>
  <c r="BT158" i="1"/>
  <c r="BU158" i="1"/>
  <c r="BR159" i="1"/>
  <c r="BS159" i="1"/>
  <c r="BT159" i="1"/>
  <c r="BU159" i="1"/>
  <c r="BR160" i="1"/>
  <c r="BS160" i="1"/>
  <c r="BT160" i="1"/>
  <c r="BU160" i="1"/>
  <c r="BR161" i="1"/>
  <c r="BS161" i="1"/>
  <c r="BT161" i="1"/>
  <c r="BU161" i="1"/>
  <c r="BR162" i="1"/>
  <c r="BS162" i="1"/>
  <c r="BT162" i="1"/>
  <c r="BU162" i="1"/>
  <c r="BR163" i="1"/>
  <c r="BS163" i="1"/>
  <c r="BT163" i="1"/>
  <c r="BU163" i="1"/>
  <c r="BR164" i="1"/>
  <c r="BS164" i="1"/>
  <c r="BT164" i="1"/>
  <c r="BU164" i="1"/>
  <c r="BR165" i="1"/>
  <c r="BS165" i="1"/>
  <c r="BT165" i="1"/>
  <c r="BU165" i="1"/>
  <c r="BR166" i="1"/>
  <c r="BS166" i="1"/>
  <c r="BT166" i="1"/>
  <c r="BU166" i="1"/>
  <c r="BR167" i="1"/>
  <c r="BS167" i="1"/>
  <c r="BT167" i="1"/>
  <c r="BU167" i="1"/>
  <c r="BR168" i="1"/>
  <c r="BS168" i="1"/>
  <c r="BT168" i="1"/>
  <c r="BU168" i="1"/>
  <c r="BR169" i="1"/>
  <c r="BS169" i="1"/>
  <c r="BT169" i="1"/>
  <c r="BU169" i="1"/>
  <c r="BR170" i="1"/>
  <c r="BS170" i="1"/>
  <c r="BT170" i="1"/>
  <c r="BU170" i="1"/>
  <c r="BR171" i="1"/>
  <c r="BS171" i="1"/>
  <c r="BT171" i="1"/>
  <c r="BU171" i="1"/>
  <c r="BR172" i="1"/>
  <c r="BS172" i="1"/>
  <c r="BT172" i="1"/>
  <c r="BU172" i="1"/>
  <c r="BR173" i="1"/>
  <c r="BS173" i="1"/>
  <c r="BT173" i="1"/>
  <c r="BU173" i="1"/>
  <c r="BR174" i="1"/>
  <c r="BS174" i="1"/>
  <c r="BT174" i="1"/>
  <c r="BU174" i="1"/>
  <c r="BR175" i="1"/>
  <c r="BS175" i="1"/>
  <c r="BT175" i="1"/>
  <c r="BU175" i="1"/>
  <c r="BR176" i="1"/>
  <c r="BS176" i="1"/>
  <c r="BT176" i="1"/>
  <c r="BU176" i="1"/>
  <c r="BR177" i="1"/>
  <c r="BS177" i="1"/>
  <c r="BT177" i="1"/>
  <c r="BU177" i="1"/>
  <c r="BR178" i="1"/>
  <c r="BS178" i="1"/>
  <c r="BT178" i="1"/>
  <c r="BU178" i="1"/>
  <c r="BR179" i="1"/>
  <c r="BS179" i="1"/>
  <c r="BT179" i="1"/>
  <c r="BU179" i="1"/>
  <c r="BR4" i="1"/>
  <c r="BS4" i="1"/>
  <c r="BT4" i="1"/>
  <c r="BU4" i="1"/>
  <c r="BR5" i="1"/>
  <c r="BS5" i="1"/>
  <c r="BT5" i="1"/>
  <c r="BU5" i="1"/>
  <c r="BR6" i="1"/>
  <c r="BS6" i="1"/>
  <c r="BT6" i="1"/>
  <c r="BU6" i="1"/>
  <c r="BS3" i="1"/>
  <c r="BT3" i="1"/>
  <c r="BU3" i="1"/>
  <c r="BV3" i="1"/>
  <c r="BR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3" i="1"/>
  <c r="CP3"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B8" i="1"/>
  <c r="CC8" i="1"/>
  <c r="CD8" i="1"/>
  <c r="CE8" i="1"/>
  <c r="CF8" i="1"/>
  <c r="CG8" i="1"/>
  <c r="CH8" i="1"/>
  <c r="CI8" i="1"/>
  <c r="CJ8" i="1"/>
  <c r="CK8" i="1"/>
  <c r="CL8" i="1"/>
  <c r="CM8" i="1"/>
  <c r="CN8" i="1"/>
  <c r="CB9" i="1"/>
  <c r="CC9" i="1"/>
  <c r="CD9" i="1"/>
  <c r="CE9" i="1"/>
  <c r="CF9" i="1"/>
  <c r="CG9" i="1"/>
  <c r="CH9" i="1"/>
  <c r="CI9" i="1"/>
  <c r="CJ9" i="1"/>
  <c r="CK9" i="1"/>
  <c r="CL9" i="1"/>
  <c r="CM9" i="1"/>
  <c r="CN9" i="1"/>
  <c r="CB10" i="1"/>
  <c r="CC10" i="1"/>
  <c r="CD10" i="1"/>
  <c r="CE10" i="1"/>
  <c r="CF10" i="1"/>
  <c r="CG10" i="1"/>
  <c r="CH10" i="1"/>
  <c r="CI10" i="1"/>
  <c r="CJ10" i="1"/>
  <c r="CK10" i="1"/>
  <c r="CL10" i="1"/>
  <c r="CM10" i="1"/>
  <c r="CN10" i="1"/>
  <c r="CB11" i="1"/>
  <c r="CC11" i="1"/>
  <c r="CD11" i="1"/>
  <c r="CE11" i="1"/>
  <c r="CF11" i="1"/>
  <c r="CG11" i="1"/>
  <c r="CH11" i="1"/>
  <c r="CI11" i="1"/>
  <c r="CJ11" i="1"/>
  <c r="CK11" i="1"/>
  <c r="CL11" i="1"/>
  <c r="CM11" i="1"/>
  <c r="CN11" i="1"/>
  <c r="CB12" i="1"/>
  <c r="CC12" i="1"/>
  <c r="CD12" i="1"/>
  <c r="CE12" i="1"/>
  <c r="CF12" i="1"/>
  <c r="CG12" i="1"/>
  <c r="CH12" i="1"/>
  <c r="CI12" i="1"/>
  <c r="CJ12" i="1"/>
  <c r="CK12" i="1"/>
  <c r="CL12" i="1"/>
  <c r="CM12" i="1"/>
  <c r="CN12" i="1"/>
  <c r="CB13" i="1"/>
  <c r="CC13" i="1"/>
  <c r="CD13" i="1"/>
  <c r="CE13" i="1"/>
  <c r="CF13" i="1"/>
  <c r="CG13" i="1"/>
  <c r="CH13" i="1"/>
  <c r="CI13" i="1"/>
  <c r="CJ13" i="1"/>
  <c r="CK13" i="1"/>
  <c r="CL13" i="1"/>
  <c r="CM13" i="1"/>
  <c r="CN13" i="1"/>
  <c r="CB14" i="1"/>
  <c r="CC14" i="1"/>
  <c r="CD14" i="1"/>
  <c r="CE14" i="1"/>
  <c r="CF14" i="1"/>
  <c r="CG14" i="1"/>
  <c r="CH14" i="1"/>
  <c r="CI14" i="1"/>
  <c r="CJ14" i="1"/>
  <c r="CK14" i="1"/>
  <c r="CL14" i="1"/>
  <c r="CM14" i="1"/>
  <c r="CN14" i="1"/>
  <c r="CB15" i="1"/>
  <c r="CC15" i="1"/>
  <c r="CD15" i="1"/>
  <c r="CE15" i="1"/>
  <c r="CF15" i="1"/>
  <c r="CG15" i="1"/>
  <c r="CH15" i="1"/>
  <c r="CI15" i="1"/>
  <c r="CJ15" i="1"/>
  <c r="CK15" i="1"/>
  <c r="CL15" i="1"/>
  <c r="CM15" i="1"/>
  <c r="CN15" i="1"/>
  <c r="CB16" i="1"/>
  <c r="CC16" i="1"/>
  <c r="CD16" i="1"/>
  <c r="CE16" i="1"/>
  <c r="CF16" i="1"/>
  <c r="CG16" i="1"/>
  <c r="CH16" i="1"/>
  <c r="CI16" i="1"/>
  <c r="CJ16" i="1"/>
  <c r="CK16" i="1"/>
  <c r="CL16" i="1"/>
  <c r="CM16" i="1"/>
  <c r="CN16" i="1"/>
  <c r="CB17" i="1"/>
  <c r="CC17" i="1"/>
  <c r="CD17" i="1"/>
  <c r="CE17" i="1"/>
  <c r="CF17" i="1"/>
  <c r="CG17" i="1"/>
  <c r="CH17" i="1"/>
  <c r="CI17" i="1"/>
  <c r="CJ17" i="1"/>
  <c r="CK17" i="1"/>
  <c r="CL17" i="1"/>
  <c r="CM17" i="1"/>
  <c r="CN17" i="1"/>
  <c r="CB18" i="1"/>
  <c r="CC18" i="1"/>
  <c r="CD18" i="1"/>
  <c r="CE18" i="1"/>
  <c r="CF18" i="1"/>
  <c r="CG18" i="1"/>
  <c r="CH18" i="1"/>
  <c r="CI18" i="1"/>
  <c r="CJ18" i="1"/>
  <c r="CK18" i="1"/>
  <c r="CL18" i="1"/>
  <c r="CM18" i="1"/>
  <c r="CN18" i="1"/>
  <c r="CB19" i="1"/>
  <c r="CC19" i="1"/>
  <c r="CD19" i="1"/>
  <c r="CE19" i="1"/>
  <c r="CF19" i="1"/>
  <c r="CG19" i="1"/>
  <c r="CH19" i="1"/>
  <c r="CI19" i="1"/>
  <c r="CJ19" i="1"/>
  <c r="CK19" i="1"/>
  <c r="CL19" i="1"/>
  <c r="CM19" i="1"/>
  <c r="CN19" i="1"/>
  <c r="CB20" i="1"/>
  <c r="CC20" i="1"/>
  <c r="CD20" i="1"/>
  <c r="CE20" i="1"/>
  <c r="CF20" i="1"/>
  <c r="CG20" i="1"/>
  <c r="CH20" i="1"/>
  <c r="CI20" i="1"/>
  <c r="CJ20" i="1"/>
  <c r="CK20" i="1"/>
  <c r="CL20" i="1"/>
  <c r="CM20" i="1"/>
  <c r="CN20" i="1"/>
  <c r="CB21" i="1"/>
  <c r="CC21" i="1"/>
  <c r="CD21" i="1"/>
  <c r="CE21" i="1"/>
  <c r="CF21" i="1"/>
  <c r="CG21" i="1"/>
  <c r="CH21" i="1"/>
  <c r="CI21" i="1"/>
  <c r="CJ21" i="1"/>
  <c r="CK21" i="1"/>
  <c r="CL21" i="1"/>
  <c r="CM21" i="1"/>
  <c r="CN21" i="1"/>
  <c r="CB22" i="1"/>
  <c r="CC22" i="1"/>
  <c r="CD22" i="1"/>
  <c r="CE22" i="1"/>
  <c r="CF22" i="1"/>
  <c r="CG22" i="1"/>
  <c r="CH22" i="1"/>
  <c r="CI22" i="1"/>
  <c r="CJ22" i="1"/>
  <c r="CK22" i="1"/>
  <c r="CL22" i="1"/>
  <c r="CM22" i="1"/>
  <c r="CN22" i="1"/>
  <c r="CB23" i="1"/>
  <c r="CC23" i="1"/>
  <c r="CD23" i="1"/>
  <c r="CE23" i="1"/>
  <c r="CF23" i="1"/>
  <c r="CG23" i="1"/>
  <c r="CH23" i="1"/>
  <c r="CI23" i="1"/>
  <c r="CJ23" i="1"/>
  <c r="CK23" i="1"/>
  <c r="CL23" i="1"/>
  <c r="CM23" i="1"/>
  <c r="CN23" i="1"/>
  <c r="CB24" i="1"/>
  <c r="CC24" i="1"/>
  <c r="CD24" i="1"/>
  <c r="CE24" i="1"/>
  <c r="CF24" i="1"/>
  <c r="CG24" i="1"/>
  <c r="CH24" i="1"/>
  <c r="CI24" i="1"/>
  <c r="CJ24" i="1"/>
  <c r="CK24" i="1"/>
  <c r="CL24" i="1"/>
  <c r="CM24" i="1"/>
  <c r="CN24" i="1"/>
  <c r="CB25" i="1"/>
  <c r="CC25" i="1"/>
  <c r="CD25" i="1"/>
  <c r="CE25" i="1"/>
  <c r="CF25" i="1"/>
  <c r="CG25" i="1"/>
  <c r="CH25" i="1"/>
  <c r="CI25" i="1"/>
  <c r="CJ25" i="1"/>
  <c r="CK25" i="1"/>
  <c r="CL25" i="1"/>
  <c r="CM25" i="1"/>
  <c r="CN25" i="1"/>
  <c r="CB26" i="1"/>
  <c r="CC26" i="1"/>
  <c r="CD26" i="1"/>
  <c r="CE26" i="1"/>
  <c r="CF26" i="1"/>
  <c r="CG26" i="1"/>
  <c r="CH26" i="1"/>
  <c r="CI26" i="1"/>
  <c r="CJ26" i="1"/>
  <c r="CK26" i="1"/>
  <c r="CL26" i="1"/>
  <c r="CM26" i="1"/>
  <c r="CN26" i="1"/>
  <c r="CB27" i="1"/>
  <c r="CC27" i="1"/>
  <c r="CD27" i="1"/>
  <c r="CE27" i="1"/>
  <c r="CF27" i="1"/>
  <c r="CG27" i="1"/>
  <c r="CH27" i="1"/>
  <c r="CI27" i="1"/>
  <c r="CJ27" i="1"/>
  <c r="CK27" i="1"/>
  <c r="CL27" i="1"/>
  <c r="CM27" i="1"/>
  <c r="CN27" i="1"/>
  <c r="CB28" i="1"/>
  <c r="CC28" i="1"/>
  <c r="CD28" i="1"/>
  <c r="CE28" i="1"/>
  <c r="CF28" i="1"/>
  <c r="CG28" i="1"/>
  <c r="CH28" i="1"/>
  <c r="CI28" i="1"/>
  <c r="CJ28" i="1"/>
  <c r="CK28" i="1"/>
  <c r="CL28" i="1"/>
  <c r="CM28" i="1"/>
  <c r="CN28" i="1"/>
  <c r="CB29" i="1"/>
  <c r="CC29" i="1"/>
  <c r="CD29" i="1"/>
  <c r="CE29" i="1"/>
  <c r="CF29" i="1"/>
  <c r="CG29" i="1"/>
  <c r="CH29" i="1"/>
  <c r="CI29" i="1"/>
  <c r="CJ29" i="1"/>
  <c r="CK29" i="1"/>
  <c r="CL29" i="1"/>
  <c r="CM29" i="1"/>
  <c r="CN29" i="1"/>
  <c r="CB30" i="1"/>
  <c r="CC30" i="1"/>
  <c r="CD30" i="1"/>
  <c r="CE30" i="1"/>
  <c r="CF30" i="1"/>
  <c r="CG30" i="1"/>
  <c r="CH30" i="1"/>
  <c r="CI30" i="1"/>
  <c r="CJ30" i="1"/>
  <c r="CK30" i="1"/>
  <c r="CL30" i="1"/>
  <c r="CM30" i="1"/>
  <c r="CN30" i="1"/>
  <c r="CB31" i="1"/>
  <c r="CC31" i="1"/>
  <c r="CD31" i="1"/>
  <c r="CE31" i="1"/>
  <c r="CF31" i="1"/>
  <c r="CG31" i="1"/>
  <c r="CH31" i="1"/>
  <c r="CI31" i="1"/>
  <c r="CJ31" i="1"/>
  <c r="CK31" i="1"/>
  <c r="CL31" i="1"/>
  <c r="CM31" i="1"/>
  <c r="CN31" i="1"/>
  <c r="CB32" i="1"/>
  <c r="CC32" i="1"/>
  <c r="CD32" i="1"/>
  <c r="CE32" i="1"/>
  <c r="CF32" i="1"/>
  <c r="CG32" i="1"/>
  <c r="CH32" i="1"/>
  <c r="CI32" i="1"/>
  <c r="CJ32" i="1"/>
  <c r="CK32" i="1"/>
  <c r="CL32" i="1"/>
  <c r="CM32" i="1"/>
  <c r="CN32" i="1"/>
  <c r="CB33" i="1"/>
  <c r="CC33" i="1"/>
  <c r="CD33" i="1"/>
  <c r="CE33" i="1"/>
  <c r="CF33" i="1"/>
  <c r="CG33" i="1"/>
  <c r="CH33" i="1"/>
  <c r="CI33" i="1"/>
  <c r="CJ33" i="1"/>
  <c r="CK33" i="1"/>
  <c r="CL33" i="1"/>
  <c r="CM33" i="1"/>
  <c r="CN33" i="1"/>
  <c r="CB34" i="1"/>
  <c r="CC34" i="1"/>
  <c r="CD34" i="1"/>
  <c r="CE34" i="1"/>
  <c r="CF34" i="1"/>
  <c r="CG34" i="1"/>
  <c r="CH34" i="1"/>
  <c r="CI34" i="1"/>
  <c r="CJ34" i="1"/>
  <c r="CK34" i="1"/>
  <c r="CL34" i="1"/>
  <c r="CM34" i="1"/>
  <c r="CN34" i="1"/>
  <c r="CB35" i="1"/>
  <c r="CC35" i="1"/>
  <c r="CD35" i="1"/>
  <c r="CE35" i="1"/>
  <c r="CF35" i="1"/>
  <c r="CG35" i="1"/>
  <c r="CH35" i="1"/>
  <c r="CI35" i="1"/>
  <c r="CJ35" i="1"/>
  <c r="CK35" i="1"/>
  <c r="CL35" i="1"/>
  <c r="CM35" i="1"/>
  <c r="CN35" i="1"/>
  <c r="CB36" i="1"/>
  <c r="CC36" i="1"/>
  <c r="CD36" i="1"/>
  <c r="CE36" i="1"/>
  <c r="CF36" i="1"/>
  <c r="CG36" i="1"/>
  <c r="CH36" i="1"/>
  <c r="CI36" i="1"/>
  <c r="CJ36" i="1"/>
  <c r="CK36" i="1"/>
  <c r="CL36" i="1"/>
  <c r="CM36" i="1"/>
  <c r="CN36" i="1"/>
  <c r="CB37" i="1"/>
  <c r="CC37" i="1"/>
  <c r="CD37" i="1"/>
  <c r="CE37" i="1"/>
  <c r="CF37" i="1"/>
  <c r="CG37" i="1"/>
  <c r="CH37" i="1"/>
  <c r="CI37" i="1"/>
  <c r="CJ37" i="1"/>
  <c r="CK37" i="1"/>
  <c r="CL37" i="1"/>
  <c r="CM37" i="1"/>
  <c r="CN37" i="1"/>
  <c r="CB38" i="1"/>
  <c r="CC38" i="1"/>
  <c r="CD38" i="1"/>
  <c r="CE38" i="1"/>
  <c r="CF38" i="1"/>
  <c r="CG38" i="1"/>
  <c r="CH38" i="1"/>
  <c r="CI38" i="1"/>
  <c r="CJ38" i="1"/>
  <c r="CK38" i="1"/>
  <c r="CL38" i="1"/>
  <c r="CM38" i="1"/>
  <c r="CN38" i="1"/>
  <c r="CB39" i="1"/>
  <c r="CC39" i="1"/>
  <c r="CD39" i="1"/>
  <c r="CE39" i="1"/>
  <c r="CF39" i="1"/>
  <c r="CG39" i="1"/>
  <c r="CH39" i="1"/>
  <c r="CI39" i="1"/>
  <c r="CJ39" i="1"/>
  <c r="CK39" i="1"/>
  <c r="CL39" i="1"/>
  <c r="CM39" i="1"/>
  <c r="CN39" i="1"/>
  <c r="CB40" i="1"/>
  <c r="CC40" i="1"/>
  <c r="CD40" i="1"/>
  <c r="CE40" i="1"/>
  <c r="CF40" i="1"/>
  <c r="CG40" i="1"/>
  <c r="CH40" i="1"/>
  <c r="CI40" i="1"/>
  <c r="CJ40" i="1"/>
  <c r="CK40" i="1"/>
  <c r="CL40" i="1"/>
  <c r="CM40" i="1"/>
  <c r="CN40" i="1"/>
  <c r="CB41" i="1"/>
  <c r="CC41" i="1"/>
  <c r="CD41" i="1"/>
  <c r="CE41" i="1"/>
  <c r="CF41" i="1"/>
  <c r="CG41" i="1"/>
  <c r="CH41" i="1"/>
  <c r="CI41" i="1"/>
  <c r="CJ41" i="1"/>
  <c r="CK41" i="1"/>
  <c r="CL41" i="1"/>
  <c r="CM41" i="1"/>
  <c r="CN41" i="1"/>
  <c r="CB42" i="1"/>
  <c r="CC42" i="1"/>
  <c r="CD42" i="1"/>
  <c r="CE42" i="1"/>
  <c r="CF42" i="1"/>
  <c r="CG42" i="1"/>
  <c r="CH42" i="1"/>
  <c r="CI42" i="1"/>
  <c r="CJ42" i="1"/>
  <c r="CK42" i="1"/>
  <c r="CL42" i="1"/>
  <c r="CM42" i="1"/>
  <c r="CN42" i="1"/>
  <c r="CB43" i="1"/>
  <c r="CC43" i="1"/>
  <c r="CD43" i="1"/>
  <c r="CE43" i="1"/>
  <c r="CF43" i="1"/>
  <c r="CG43" i="1"/>
  <c r="CH43" i="1"/>
  <c r="CI43" i="1"/>
  <c r="CJ43" i="1"/>
  <c r="CK43" i="1"/>
  <c r="CL43" i="1"/>
  <c r="CM43" i="1"/>
  <c r="CN43" i="1"/>
  <c r="CB44" i="1"/>
  <c r="CC44" i="1"/>
  <c r="CD44" i="1"/>
  <c r="CE44" i="1"/>
  <c r="CF44" i="1"/>
  <c r="CG44" i="1"/>
  <c r="CH44" i="1"/>
  <c r="CI44" i="1"/>
  <c r="CJ44" i="1"/>
  <c r="CK44" i="1"/>
  <c r="CL44" i="1"/>
  <c r="CM44" i="1"/>
  <c r="CN44" i="1"/>
  <c r="CB45" i="1"/>
  <c r="CC45" i="1"/>
  <c r="CD45" i="1"/>
  <c r="CE45" i="1"/>
  <c r="CF45" i="1"/>
  <c r="CG45" i="1"/>
  <c r="CH45" i="1"/>
  <c r="CI45" i="1"/>
  <c r="CJ45" i="1"/>
  <c r="CK45" i="1"/>
  <c r="CL45" i="1"/>
  <c r="CM45" i="1"/>
  <c r="CN45" i="1"/>
  <c r="CB46" i="1"/>
  <c r="CC46" i="1"/>
  <c r="CD46" i="1"/>
  <c r="CE46" i="1"/>
  <c r="CF46" i="1"/>
  <c r="CG46" i="1"/>
  <c r="CH46" i="1"/>
  <c r="CI46" i="1"/>
  <c r="CJ46" i="1"/>
  <c r="CK46" i="1"/>
  <c r="CL46" i="1"/>
  <c r="CM46" i="1"/>
  <c r="CN46" i="1"/>
  <c r="CB47" i="1"/>
  <c r="CC47" i="1"/>
  <c r="CD47" i="1"/>
  <c r="CE47" i="1"/>
  <c r="CF47" i="1"/>
  <c r="CG47" i="1"/>
  <c r="CH47" i="1"/>
  <c r="CI47" i="1"/>
  <c r="CJ47" i="1"/>
  <c r="CK47" i="1"/>
  <c r="CL47" i="1"/>
  <c r="CM47" i="1"/>
  <c r="CN47" i="1"/>
  <c r="CB48" i="1"/>
  <c r="CC48" i="1"/>
  <c r="CD48" i="1"/>
  <c r="CE48" i="1"/>
  <c r="CF48" i="1"/>
  <c r="CG48" i="1"/>
  <c r="CH48" i="1"/>
  <c r="CI48" i="1"/>
  <c r="CJ48" i="1"/>
  <c r="CK48" i="1"/>
  <c r="CL48" i="1"/>
  <c r="CM48" i="1"/>
  <c r="CN48" i="1"/>
  <c r="CB49" i="1"/>
  <c r="CC49" i="1"/>
  <c r="CD49" i="1"/>
  <c r="CE49" i="1"/>
  <c r="CF49" i="1"/>
  <c r="CG49" i="1"/>
  <c r="CH49" i="1"/>
  <c r="CI49" i="1"/>
  <c r="CJ49" i="1"/>
  <c r="CK49" i="1"/>
  <c r="CL49" i="1"/>
  <c r="CM49" i="1"/>
  <c r="CN49" i="1"/>
  <c r="CB50" i="1"/>
  <c r="CC50" i="1"/>
  <c r="CD50" i="1"/>
  <c r="CE50" i="1"/>
  <c r="CF50" i="1"/>
  <c r="CG50" i="1"/>
  <c r="CH50" i="1"/>
  <c r="CI50" i="1"/>
  <c r="CJ50" i="1"/>
  <c r="CK50" i="1"/>
  <c r="CL50" i="1"/>
  <c r="CM50" i="1"/>
  <c r="CN50" i="1"/>
  <c r="CB51" i="1"/>
  <c r="CC51" i="1"/>
  <c r="CD51" i="1"/>
  <c r="CE51" i="1"/>
  <c r="CF51" i="1"/>
  <c r="CG51" i="1"/>
  <c r="CH51" i="1"/>
  <c r="CI51" i="1"/>
  <c r="CJ51" i="1"/>
  <c r="CK51" i="1"/>
  <c r="CL51" i="1"/>
  <c r="CM51" i="1"/>
  <c r="CN51" i="1"/>
  <c r="CB52" i="1"/>
  <c r="CC52" i="1"/>
  <c r="CD52" i="1"/>
  <c r="CE52" i="1"/>
  <c r="CF52" i="1"/>
  <c r="CG52" i="1"/>
  <c r="CH52" i="1"/>
  <c r="CI52" i="1"/>
  <c r="CJ52" i="1"/>
  <c r="CK52" i="1"/>
  <c r="CL52" i="1"/>
  <c r="CM52" i="1"/>
  <c r="CN52" i="1"/>
  <c r="CB53" i="1"/>
  <c r="CC53" i="1"/>
  <c r="CD53" i="1"/>
  <c r="CE53" i="1"/>
  <c r="CF53" i="1"/>
  <c r="CG53" i="1"/>
  <c r="CH53" i="1"/>
  <c r="CI53" i="1"/>
  <c r="CJ53" i="1"/>
  <c r="CK53" i="1"/>
  <c r="CL53" i="1"/>
  <c r="CM53" i="1"/>
  <c r="CN53" i="1"/>
  <c r="CB54" i="1"/>
  <c r="CC54" i="1"/>
  <c r="CD54" i="1"/>
  <c r="CE54" i="1"/>
  <c r="CF54" i="1"/>
  <c r="CG54" i="1"/>
  <c r="CH54" i="1"/>
  <c r="CI54" i="1"/>
  <c r="CJ54" i="1"/>
  <c r="CK54" i="1"/>
  <c r="CL54" i="1"/>
  <c r="CM54" i="1"/>
  <c r="CN54" i="1"/>
  <c r="CB55" i="1"/>
  <c r="CC55" i="1"/>
  <c r="CD55" i="1"/>
  <c r="CE55" i="1"/>
  <c r="CF55" i="1"/>
  <c r="CG55" i="1"/>
  <c r="CH55" i="1"/>
  <c r="CI55" i="1"/>
  <c r="CJ55" i="1"/>
  <c r="CK55" i="1"/>
  <c r="CL55" i="1"/>
  <c r="CM55" i="1"/>
  <c r="CN55" i="1"/>
  <c r="CB56" i="1"/>
  <c r="CC56" i="1"/>
  <c r="CD56" i="1"/>
  <c r="CE56" i="1"/>
  <c r="CF56" i="1"/>
  <c r="CG56" i="1"/>
  <c r="CH56" i="1"/>
  <c r="CI56" i="1"/>
  <c r="CJ56" i="1"/>
  <c r="CK56" i="1"/>
  <c r="CL56" i="1"/>
  <c r="CM56" i="1"/>
  <c r="CN56" i="1"/>
  <c r="CB57" i="1"/>
  <c r="CC57" i="1"/>
  <c r="CD57" i="1"/>
  <c r="CE57" i="1"/>
  <c r="CF57" i="1"/>
  <c r="CG57" i="1"/>
  <c r="CH57" i="1"/>
  <c r="CI57" i="1"/>
  <c r="CJ57" i="1"/>
  <c r="CK57" i="1"/>
  <c r="CL57" i="1"/>
  <c r="CM57" i="1"/>
  <c r="CN57" i="1"/>
  <c r="CB58" i="1"/>
  <c r="CC58" i="1"/>
  <c r="CD58" i="1"/>
  <c r="CE58" i="1"/>
  <c r="CF58" i="1"/>
  <c r="CG58" i="1"/>
  <c r="CH58" i="1"/>
  <c r="CI58" i="1"/>
  <c r="CJ58" i="1"/>
  <c r="CK58" i="1"/>
  <c r="CL58" i="1"/>
  <c r="CM58" i="1"/>
  <c r="CN58" i="1"/>
  <c r="CB59" i="1"/>
  <c r="CC59" i="1"/>
  <c r="CD59" i="1"/>
  <c r="CE59" i="1"/>
  <c r="CF59" i="1"/>
  <c r="CG59" i="1"/>
  <c r="CH59" i="1"/>
  <c r="CI59" i="1"/>
  <c r="CJ59" i="1"/>
  <c r="CK59" i="1"/>
  <c r="CL59" i="1"/>
  <c r="CM59" i="1"/>
  <c r="CN59" i="1"/>
  <c r="CB60" i="1"/>
  <c r="CC60" i="1"/>
  <c r="CD60" i="1"/>
  <c r="CE60" i="1"/>
  <c r="CF60" i="1"/>
  <c r="CG60" i="1"/>
  <c r="CH60" i="1"/>
  <c r="CI60" i="1"/>
  <c r="CJ60" i="1"/>
  <c r="CK60" i="1"/>
  <c r="CL60" i="1"/>
  <c r="CM60" i="1"/>
  <c r="CN60" i="1"/>
  <c r="CB61" i="1"/>
  <c r="CC61" i="1"/>
  <c r="CD61" i="1"/>
  <c r="CE61" i="1"/>
  <c r="CF61" i="1"/>
  <c r="CG61" i="1"/>
  <c r="CH61" i="1"/>
  <c r="CI61" i="1"/>
  <c r="CJ61" i="1"/>
  <c r="CK61" i="1"/>
  <c r="CL61" i="1"/>
  <c r="CM61" i="1"/>
  <c r="CN61" i="1"/>
  <c r="CB62" i="1"/>
  <c r="CC62" i="1"/>
  <c r="CD62" i="1"/>
  <c r="CE62" i="1"/>
  <c r="CF62" i="1"/>
  <c r="CG62" i="1"/>
  <c r="CH62" i="1"/>
  <c r="CI62" i="1"/>
  <c r="CJ62" i="1"/>
  <c r="CK62" i="1"/>
  <c r="CL62" i="1"/>
  <c r="CM62" i="1"/>
  <c r="CN62" i="1"/>
  <c r="CB63" i="1"/>
  <c r="CC63" i="1"/>
  <c r="CD63" i="1"/>
  <c r="CE63" i="1"/>
  <c r="CF63" i="1"/>
  <c r="CG63" i="1"/>
  <c r="CH63" i="1"/>
  <c r="CI63" i="1"/>
  <c r="CJ63" i="1"/>
  <c r="CK63" i="1"/>
  <c r="CL63" i="1"/>
  <c r="CM63" i="1"/>
  <c r="CN63" i="1"/>
  <c r="CB64" i="1"/>
  <c r="CC64" i="1"/>
  <c r="CD64" i="1"/>
  <c r="CE64" i="1"/>
  <c r="CF64" i="1"/>
  <c r="CG64" i="1"/>
  <c r="CH64" i="1"/>
  <c r="CI64" i="1"/>
  <c r="CJ64" i="1"/>
  <c r="CK64" i="1"/>
  <c r="CL64" i="1"/>
  <c r="CM64" i="1"/>
  <c r="CN64" i="1"/>
  <c r="CB65" i="1"/>
  <c r="CC65" i="1"/>
  <c r="CD65" i="1"/>
  <c r="CE65" i="1"/>
  <c r="CF65" i="1"/>
  <c r="CG65" i="1"/>
  <c r="CH65" i="1"/>
  <c r="CI65" i="1"/>
  <c r="CJ65" i="1"/>
  <c r="CK65" i="1"/>
  <c r="CL65" i="1"/>
  <c r="CM65" i="1"/>
  <c r="CN65" i="1"/>
  <c r="CB66" i="1"/>
  <c r="CC66" i="1"/>
  <c r="CD66" i="1"/>
  <c r="CE66" i="1"/>
  <c r="CF66" i="1"/>
  <c r="CG66" i="1"/>
  <c r="CH66" i="1"/>
  <c r="CI66" i="1"/>
  <c r="CJ66" i="1"/>
  <c r="CK66" i="1"/>
  <c r="CL66" i="1"/>
  <c r="CM66" i="1"/>
  <c r="CN66" i="1"/>
  <c r="CB67" i="1"/>
  <c r="CC67" i="1"/>
  <c r="CD67" i="1"/>
  <c r="CE67" i="1"/>
  <c r="CF67" i="1"/>
  <c r="CG67" i="1"/>
  <c r="CH67" i="1"/>
  <c r="CI67" i="1"/>
  <c r="CJ67" i="1"/>
  <c r="CK67" i="1"/>
  <c r="CL67" i="1"/>
  <c r="CM67" i="1"/>
  <c r="CN67" i="1"/>
  <c r="CB68" i="1"/>
  <c r="CC68" i="1"/>
  <c r="CD68" i="1"/>
  <c r="CE68" i="1"/>
  <c r="CF68" i="1"/>
  <c r="CG68" i="1"/>
  <c r="CH68" i="1"/>
  <c r="CI68" i="1"/>
  <c r="CJ68" i="1"/>
  <c r="CK68" i="1"/>
  <c r="CL68" i="1"/>
  <c r="CM68" i="1"/>
  <c r="CN68" i="1"/>
  <c r="CB69" i="1"/>
  <c r="CC69" i="1"/>
  <c r="CD69" i="1"/>
  <c r="CE69" i="1"/>
  <c r="CF69" i="1"/>
  <c r="CG69" i="1"/>
  <c r="CH69" i="1"/>
  <c r="CI69" i="1"/>
  <c r="CJ69" i="1"/>
  <c r="CK69" i="1"/>
  <c r="CL69" i="1"/>
  <c r="CM69" i="1"/>
  <c r="CN69" i="1"/>
  <c r="CB70" i="1"/>
  <c r="CC70" i="1"/>
  <c r="CD70" i="1"/>
  <c r="CE70" i="1"/>
  <c r="CF70" i="1"/>
  <c r="CG70" i="1"/>
  <c r="CH70" i="1"/>
  <c r="CI70" i="1"/>
  <c r="CJ70" i="1"/>
  <c r="CK70" i="1"/>
  <c r="CL70" i="1"/>
  <c r="CM70" i="1"/>
  <c r="CN70" i="1"/>
  <c r="CB71" i="1"/>
  <c r="CC71" i="1"/>
  <c r="CD71" i="1"/>
  <c r="CE71" i="1"/>
  <c r="CF71" i="1"/>
  <c r="CG71" i="1"/>
  <c r="CH71" i="1"/>
  <c r="CI71" i="1"/>
  <c r="CJ71" i="1"/>
  <c r="CK71" i="1"/>
  <c r="CL71" i="1"/>
  <c r="CM71" i="1"/>
  <c r="CN71" i="1"/>
  <c r="CB72" i="1"/>
  <c r="CC72" i="1"/>
  <c r="CD72" i="1"/>
  <c r="CE72" i="1"/>
  <c r="CF72" i="1"/>
  <c r="CG72" i="1"/>
  <c r="CH72" i="1"/>
  <c r="CI72" i="1"/>
  <c r="CJ72" i="1"/>
  <c r="CK72" i="1"/>
  <c r="CL72" i="1"/>
  <c r="CM72" i="1"/>
  <c r="CN72" i="1"/>
  <c r="CB73" i="1"/>
  <c r="CC73" i="1"/>
  <c r="CD73" i="1"/>
  <c r="CE73" i="1"/>
  <c r="CF73" i="1"/>
  <c r="CG73" i="1"/>
  <c r="CH73" i="1"/>
  <c r="CI73" i="1"/>
  <c r="CJ73" i="1"/>
  <c r="CK73" i="1"/>
  <c r="CL73" i="1"/>
  <c r="CM73" i="1"/>
  <c r="CN73" i="1"/>
  <c r="CB74" i="1"/>
  <c r="CC74" i="1"/>
  <c r="CD74" i="1"/>
  <c r="CE74" i="1"/>
  <c r="CF74" i="1"/>
  <c r="CG74" i="1"/>
  <c r="CH74" i="1"/>
  <c r="CI74" i="1"/>
  <c r="CJ74" i="1"/>
  <c r="CK74" i="1"/>
  <c r="CL74" i="1"/>
  <c r="CM74" i="1"/>
  <c r="CN74" i="1"/>
  <c r="CB75" i="1"/>
  <c r="CC75" i="1"/>
  <c r="CD75" i="1"/>
  <c r="CE75" i="1"/>
  <c r="CF75" i="1"/>
  <c r="CG75" i="1"/>
  <c r="CH75" i="1"/>
  <c r="CI75" i="1"/>
  <c r="CJ75" i="1"/>
  <c r="CK75" i="1"/>
  <c r="CL75" i="1"/>
  <c r="CM75" i="1"/>
  <c r="CN75" i="1"/>
  <c r="CB76" i="1"/>
  <c r="CC76" i="1"/>
  <c r="CD76" i="1"/>
  <c r="CE76" i="1"/>
  <c r="CF76" i="1"/>
  <c r="CG76" i="1"/>
  <c r="CH76" i="1"/>
  <c r="CI76" i="1"/>
  <c r="CJ76" i="1"/>
  <c r="CK76" i="1"/>
  <c r="CL76" i="1"/>
  <c r="CM76" i="1"/>
  <c r="CN76" i="1"/>
  <c r="CB77" i="1"/>
  <c r="CC77" i="1"/>
  <c r="CD77" i="1"/>
  <c r="CE77" i="1"/>
  <c r="CF77" i="1"/>
  <c r="CG77" i="1"/>
  <c r="CH77" i="1"/>
  <c r="CI77" i="1"/>
  <c r="CJ77" i="1"/>
  <c r="CK77" i="1"/>
  <c r="CL77" i="1"/>
  <c r="CM77" i="1"/>
  <c r="CN77" i="1"/>
  <c r="CB78" i="1"/>
  <c r="CC78" i="1"/>
  <c r="CD78" i="1"/>
  <c r="CE78" i="1"/>
  <c r="CF78" i="1"/>
  <c r="CG78" i="1"/>
  <c r="CH78" i="1"/>
  <c r="CI78" i="1"/>
  <c r="CJ78" i="1"/>
  <c r="CK78" i="1"/>
  <c r="CL78" i="1"/>
  <c r="CM78" i="1"/>
  <c r="CN78" i="1"/>
  <c r="CB79" i="1"/>
  <c r="CC79" i="1"/>
  <c r="CD79" i="1"/>
  <c r="CE79" i="1"/>
  <c r="CF79" i="1"/>
  <c r="CG79" i="1"/>
  <c r="CH79" i="1"/>
  <c r="CI79" i="1"/>
  <c r="CJ79" i="1"/>
  <c r="CK79" i="1"/>
  <c r="CL79" i="1"/>
  <c r="CM79" i="1"/>
  <c r="CN79" i="1"/>
  <c r="CB80" i="1"/>
  <c r="CC80" i="1"/>
  <c r="CD80" i="1"/>
  <c r="CE80" i="1"/>
  <c r="CF80" i="1"/>
  <c r="CG80" i="1"/>
  <c r="CH80" i="1"/>
  <c r="CI80" i="1"/>
  <c r="CJ80" i="1"/>
  <c r="CK80" i="1"/>
  <c r="CL80" i="1"/>
  <c r="CM80" i="1"/>
  <c r="CN80" i="1"/>
  <c r="CB81" i="1"/>
  <c r="CC81" i="1"/>
  <c r="CD81" i="1"/>
  <c r="CE81" i="1"/>
  <c r="CF81" i="1"/>
  <c r="CG81" i="1"/>
  <c r="CH81" i="1"/>
  <c r="CI81" i="1"/>
  <c r="CJ81" i="1"/>
  <c r="CK81" i="1"/>
  <c r="CL81" i="1"/>
  <c r="CM81" i="1"/>
  <c r="CN81" i="1"/>
  <c r="CB82" i="1"/>
  <c r="CC82" i="1"/>
  <c r="CD82" i="1"/>
  <c r="CE82" i="1"/>
  <c r="CF82" i="1"/>
  <c r="CG82" i="1"/>
  <c r="CH82" i="1"/>
  <c r="CI82" i="1"/>
  <c r="CJ82" i="1"/>
  <c r="CK82" i="1"/>
  <c r="CL82" i="1"/>
  <c r="CM82" i="1"/>
  <c r="CN82" i="1"/>
  <c r="CB83" i="1"/>
  <c r="CC83" i="1"/>
  <c r="CD83" i="1"/>
  <c r="CE83" i="1"/>
  <c r="CF83" i="1"/>
  <c r="CG83" i="1"/>
  <c r="CH83" i="1"/>
  <c r="CI83" i="1"/>
  <c r="CJ83" i="1"/>
  <c r="CK83" i="1"/>
  <c r="CL83" i="1"/>
  <c r="CM83" i="1"/>
  <c r="CN83" i="1"/>
  <c r="CB84" i="1"/>
  <c r="CC84" i="1"/>
  <c r="CD84" i="1"/>
  <c r="CE84" i="1"/>
  <c r="CF84" i="1"/>
  <c r="CG84" i="1"/>
  <c r="CH84" i="1"/>
  <c r="CI84" i="1"/>
  <c r="CJ84" i="1"/>
  <c r="CK84" i="1"/>
  <c r="CL84" i="1"/>
  <c r="CM84" i="1"/>
  <c r="CN84" i="1"/>
  <c r="CB85" i="1"/>
  <c r="CC85" i="1"/>
  <c r="CD85" i="1"/>
  <c r="CE85" i="1"/>
  <c r="CF85" i="1"/>
  <c r="CG85" i="1"/>
  <c r="CH85" i="1"/>
  <c r="CI85" i="1"/>
  <c r="CJ85" i="1"/>
  <c r="CK85" i="1"/>
  <c r="CL85" i="1"/>
  <c r="CM85" i="1"/>
  <c r="CN85" i="1"/>
  <c r="CB86" i="1"/>
  <c r="CC86" i="1"/>
  <c r="CD86" i="1"/>
  <c r="CE86" i="1"/>
  <c r="CF86" i="1"/>
  <c r="CG86" i="1"/>
  <c r="CH86" i="1"/>
  <c r="CI86" i="1"/>
  <c r="CJ86" i="1"/>
  <c r="CK86" i="1"/>
  <c r="CL86" i="1"/>
  <c r="CM86" i="1"/>
  <c r="CN86" i="1"/>
  <c r="CB87" i="1"/>
  <c r="CC87" i="1"/>
  <c r="CD87" i="1"/>
  <c r="CE87" i="1"/>
  <c r="CF87" i="1"/>
  <c r="CG87" i="1"/>
  <c r="CH87" i="1"/>
  <c r="CI87" i="1"/>
  <c r="CJ87" i="1"/>
  <c r="CK87" i="1"/>
  <c r="CL87" i="1"/>
  <c r="CM87" i="1"/>
  <c r="CN87" i="1"/>
  <c r="CB88" i="1"/>
  <c r="CC88" i="1"/>
  <c r="CD88" i="1"/>
  <c r="CE88" i="1"/>
  <c r="CF88" i="1"/>
  <c r="CG88" i="1"/>
  <c r="CH88" i="1"/>
  <c r="CI88" i="1"/>
  <c r="CJ88" i="1"/>
  <c r="CK88" i="1"/>
  <c r="CL88" i="1"/>
  <c r="CM88" i="1"/>
  <c r="CN88" i="1"/>
  <c r="CB89" i="1"/>
  <c r="CC89" i="1"/>
  <c r="CD89" i="1"/>
  <c r="CE89" i="1"/>
  <c r="CF89" i="1"/>
  <c r="CG89" i="1"/>
  <c r="CH89" i="1"/>
  <c r="CI89" i="1"/>
  <c r="CJ89" i="1"/>
  <c r="CK89" i="1"/>
  <c r="CL89" i="1"/>
  <c r="CM89" i="1"/>
  <c r="CN89" i="1"/>
  <c r="CB90" i="1"/>
  <c r="CC90" i="1"/>
  <c r="CD90" i="1"/>
  <c r="CE90" i="1"/>
  <c r="CF90" i="1"/>
  <c r="CG90" i="1"/>
  <c r="CH90" i="1"/>
  <c r="CI90" i="1"/>
  <c r="CJ90" i="1"/>
  <c r="CK90" i="1"/>
  <c r="CL90" i="1"/>
  <c r="CM90" i="1"/>
  <c r="CN90" i="1"/>
  <c r="CB91" i="1"/>
  <c r="CC91" i="1"/>
  <c r="CD91" i="1"/>
  <c r="CE91" i="1"/>
  <c r="CF91" i="1"/>
  <c r="CG91" i="1"/>
  <c r="CH91" i="1"/>
  <c r="CI91" i="1"/>
  <c r="CJ91" i="1"/>
  <c r="CK91" i="1"/>
  <c r="CL91" i="1"/>
  <c r="CM91" i="1"/>
  <c r="CN91" i="1"/>
  <c r="CB92" i="1"/>
  <c r="CC92" i="1"/>
  <c r="CD92" i="1"/>
  <c r="CE92" i="1"/>
  <c r="CF92" i="1"/>
  <c r="CG92" i="1"/>
  <c r="CH92" i="1"/>
  <c r="CI92" i="1"/>
  <c r="CJ92" i="1"/>
  <c r="CK92" i="1"/>
  <c r="CL92" i="1"/>
  <c r="CM92" i="1"/>
  <c r="CN92" i="1"/>
  <c r="CB93" i="1"/>
  <c r="CC93" i="1"/>
  <c r="CD93" i="1"/>
  <c r="CE93" i="1"/>
  <c r="CF93" i="1"/>
  <c r="CG93" i="1"/>
  <c r="CH93" i="1"/>
  <c r="CI93" i="1"/>
  <c r="CJ93" i="1"/>
  <c r="CK93" i="1"/>
  <c r="CL93" i="1"/>
  <c r="CM93" i="1"/>
  <c r="CN93" i="1"/>
  <c r="CB94" i="1"/>
  <c r="CC94" i="1"/>
  <c r="CD94" i="1"/>
  <c r="CE94" i="1"/>
  <c r="CF94" i="1"/>
  <c r="CG94" i="1"/>
  <c r="CH94" i="1"/>
  <c r="CI94" i="1"/>
  <c r="CJ94" i="1"/>
  <c r="CK94" i="1"/>
  <c r="CL94" i="1"/>
  <c r="CM94" i="1"/>
  <c r="CN94" i="1"/>
  <c r="CB95" i="1"/>
  <c r="CC95" i="1"/>
  <c r="CD95" i="1"/>
  <c r="CE95" i="1"/>
  <c r="CF95" i="1"/>
  <c r="CG95" i="1"/>
  <c r="CH95" i="1"/>
  <c r="CI95" i="1"/>
  <c r="CJ95" i="1"/>
  <c r="CK95" i="1"/>
  <c r="CL95" i="1"/>
  <c r="CM95" i="1"/>
  <c r="CN95" i="1"/>
  <c r="CB96" i="1"/>
  <c r="CC96" i="1"/>
  <c r="CD96" i="1"/>
  <c r="CE96" i="1"/>
  <c r="CF96" i="1"/>
  <c r="CG96" i="1"/>
  <c r="CH96" i="1"/>
  <c r="CI96" i="1"/>
  <c r="CJ96" i="1"/>
  <c r="CK96" i="1"/>
  <c r="CL96" i="1"/>
  <c r="CM96" i="1"/>
  <c r="CN96" i="1"/>
  <c r="CB97" i="1"/>
  <c r="CC97" i="1"/>
  <c r="CD97" i="1"/>
  <c r="CE97" i="1"/>
  <c r="CF97" i="1"/>
  <c r="CG97" i="1"/>
  <c r="CH97" i="1"/>
  <c r="CI97" i="1"/>
  <c r="CJ97" i="1"/>
  <c r="CK97" i="1"/>
  <c r="CL97" i="1"/>
  <c r="CM97" i="1"/>
  <c r="CN97" i="1"/>
  <c r="CB98" i="1"/>
  <c r="CC98" i="1"/>
  <c r="CD98" i="1"/>
  <c r="CE98" i="1"/>
  <c r="CF98" i="1"/>
  <c r="CG98" i="1"/>
  <c r="CH98" i="1"/>
  <c r="CI98" i="1"/>
  <c r="CJ98" i="1"/>
  <c r="CK98" i="1"/>
  <c r="CL98" i="1"/>
  <c r="CM98" i="1"/>
  <c r="CN98" i="1"/>
  <c r="CB99" i="1"/>
  <c r="CC99" i="1"/>
  <c r="CD99" i="1"/>
  <c r="CE99" i="1"/>
  <c r="CF99" i="1"/>
  <c r="CG99" i="1"/>
  <c r="CH99" i="1"/>
  <c r="CI99" i="1"/>
  <c r="CJ99" i="1"/>
  <c r="CK99" i="1"/>
  <c r="CL99" i="1"/>
  <c r="CM99" i="1"/>
  <c r="CN99" i="1"/>
  <c r="CB100" i="1"/>
  <c r="CC100" i="1"/>
  <c r="CD100" i="1"/>
  <c r="CE100" i="1"/>
  <c r="CF100" i="1"/>
  <c r="CG100" i="1"/>
  <c r="CH100" i="1"/>
  <c r="CI100" i="1"/>
  <c r="CJ100" i="1"/>
  <c r="CK100" i="1"/>
  <c r="CL100" i="1"/>
  <c r="CM100" i="1"/>
  <c r="CN100" i="1"/>
  <c r="CB101" i="1"/>
  <c r="CC101" i="1"/>
  <c r="CD101" i="1"/>
  <c r="CE101" i="1"/>
  <c r="CF101" i="1"/>
  <c r="CG101" i="1"/>
  <c r="CH101" i="1"/>
  <c r="CI101" i="1"/>
  <c r="CJ101" i="1"/>
  <c r="CK101" i="1"/>
  <c r="CL101" i="1"/>
  <c r="CM101" i="1"/>
  <c r="CN101" i="1"/>
  <c r="CB102" i="1"/>
  <c r="CC102" i="1"/>
  <c r="CD102" i="1"/>
  <c r="CE102" i="1"/>
  <c r="CF102" i="1"/>
  <c r="CG102" i="1"/>
  <c r="CH102" i="1"/>
  <c r="CI102" i="1"/>
  <c r="CJ102" i="1"/>
  <c r="CK102" i="1"/>
  <c r="CL102" i="1"/>
  <c r="CM102" i="1"/>
  <c r="CN102" i="1"/>
  <c r="CB103" i="1"/>
  <c r="CC103" i="1"/>
  <c r="CD103" i="1"/>
  <c r="CE103" i="1"/>
  <c r="CF103" i="1"/>
  <c r="CG103" i="1"/>
  <c r="CH103" i="1"/>
  <c r="CI103" i="1"/>
  <c r="CJ103" i="1"/>
  <c r="CK103" i="1"/>
  <c r="CL103" i="1"/>
  <c r="CM103" i="1"/>
  <c r="CN103" i="1"/>
  <c r="CB104" i="1"/>
  <c r="CC104" i="1"/>
  <c r="CD104" i="1"/>
  <c r="CE104" i="1"/>
  <c r="CF104" i="1"/>
  <c r="CG104" i="1"/>
  <c r="CH104" i="1"/>
  <c r="CI104" i="1"/>
  <c r="CJ104" i="1"/>
  <c r="CK104" i="1"/>
  <c r="CL104" i="1"/>
  <c r="CM104" i="1"/>
  <c r="CN104" i="1"/>
  <c r="CB105" i="1"/>
  <c r="CC105" i="1"/>
  <c r="CD105" i="1"/>
  <c r="CE105" i="1"/>
  <c r="CF105" i="1"/>
  <c r="CG105" i="1"/>
  <c r="CH105" i="1"/>
  <c r="CI105" i="1"/>
  <c r="CJ105" i="1"/>
  <c r="CK105" i="1"/>
  <c r="CL105" i="1"/>
  <c r="CM105" i="1"/>
  <c r="CN105" i="1"/>
  <c r="CB106" i="1"/>
  <c r="CC106" i="1"/>
  <c r="CD106" i="1"/>
  <c r="CE106" i="1"/>
  <c r="CF106" i="1"/>
  <c r="CG106" i="1"/>
  <c r="CH106" i="1"/>
  <c r="CI106" i="1"/>
  <c r="CJ106" i="1"/>
  <c r="CK106" i="1"/>
  <c r="CL106" i="1"/>
  <c r="CM106" i="1"/>
  <c r="CN106" i="1"/>
  <c r="CB107" i="1"/>
  <c r="CC107" i="1"/>
  <c r="CD107" i="1"/>
  <c r="CE107" i="1"/>
  <c r="CF107" i="1"/>
  <c r="CG107" i="1"/>
  <c r="CH107" i="1"/>
  <c r="CI107" i="1"/>
  <c r="CJ107" i="1"/>
  <c r="CK107" i="1"/>
  <c r="CL107" i="1"/>
  <c r="CM107" i="1"/>
  <c r="CN107" i="1"/>
  <c r="CB108" i="1"/>
  <c r="CC108" i="1"/>
  <c r="CD108" i="1"/>
  <c r="CE108" i="1"/>
  <c r="CF108" i="1"/>
  <c r="CG108" i="1"/>
  <c r="CH108" i="1"/>
  <c r="CI108" i="1"/>
  <c r="CJ108" i="1"/>
  <c r="CK108" i="1"/>
  <c r="CL108" i="1"/>
  <c r="CM108" i="1"/>
  <c r="CN108" i="1"/>
  <c r="CB109" i="1"/>
  <c r="CC109" i="1"/>
  <c r="CD109" i="1"/>
  <c r="CE109" i="1"/>
  <c r="CF109" i="1"/>
  <c r="CG109" i="1"/>
  <c r="CH109" i="1"/>
  <c r="CI109" i="1"/>
  <c r="CJ109" i="1"/>
  <c r="CK109" i="1"/>
  <c r="CL109" i="1"/>
  <c r="CM109" i="1"/>
  <c r="CN109" i="1"/>
  <c r="CB110" i="1"/>
  <c r="CC110" i="1"/>
  <c r="CD110" i="1"/>
  <c r="CE110" i="1"/>
  <c r="CF110" i="1"/>
  <c r="CG110" i="1"/>
  <c r="CH110" i="1"/>
  <c r="CI110" i="1"/>
  <c r="CJ110" i="1"/>
  <c r="CK110" i="1"/>
  <c r="CL110" i="1"/>
  <c r="CM110" i="1"/>
  <c r="CN110" i="1"/>
  <c r="CB111" i="1"/>
  <c r="CC111" i="1"/>
  <c r="CD111" i="1"/>
  <c r="CE111" i="1"/>
  <c r="CF111" i="1"/>
  <c r="CG111" i="1"/>
  <c r="CH111" i="1"/>
  <c r="CI111" i="1"/>
  <c r="CJ111" i="1"/>
  <c r="CK111" i="1"/>
  <c r="CL111" i="1"/>
  <c r="CM111" i="1"/>
  <c r="CN111" i="1"/>
  <c r="CB112" i="1"/>
  <c r="CC112" i="1"/>
  <c r="CD112" i="1"/>
  <c r="CE112" i="1"/>
  <c r="CF112" i="1"/>
  <c r="CG112" i="1"/>
  <c r="CH112" i="1"/>
  <c r="CI112" i="1"/>
  <c r="CJ112" i="1"/>
  <c r="CK112" i="1"/>
  <c r="CL112" i="1"/>
  <c r="CM112" i="1"/>
  <c r="CN112" i="1"/>
  <c r="CB113" i="1"/>
  <c r="CC113" i="1"/>
  <c r="CD113" i="1"/>
  <c r="CE113" i="1"/>
  <c r="CF113" i="1"/>
  <c r="CG113" i="1"/>
  <c r="CH113" i="1"/>
  <c r="CI113" i="1"/>
  <c r="CJ113" i="1"/>
  <c r="CK113" i="1"/>
  <c r="CL113" i="1"/>
  <c r="CM113" i="1"/>
  <c r="CN113" i="1"/>
  <c r="CB114" i="1"/>
  <c r="CC114" i="1"/>
  <c r="CD114" i="1"/>
  <c r="CE114" i="1"/>
  <c r="CF114" i="1"/>
  <c r="CG114" i="1"/>
  <c r="CH114" i="1"/>
  <c r="CI114" i="1"/>
  <c r="CJ114" i="1"/>
  <c r="CK114" i="1"/>
  <c r="CL114" i="1"/>
  <c r="CM114" i="1"/>
  <c r="CN114" i="1"/>
  <c r="CB115" i="1"/>
  <c r="CC115" i="1"/>
  <c r="CD115" i="1"/>
  <c r="CE115" i="1"/>
  <c r="CF115" i="1"/>
  <c r="CG115" i="1"/>
  <c r="CH115" i="1"/>
  <c r="CI115" i="1"/>
  <c r="CJ115" i="1"/>
  <c r="CK115" i="1"/>
  <c r="CL115" i="1"/>
  <c r="CM115" i="1"/>
  <c r="CN115" i="1"/>
  <c r="CB116" i="1"/>
  <c r="CC116" i="1"/>
  <c r="CD116" i="1"/>
  <c r="CE116" i="1"/>
  <c r="CF116" i="1"/>
  <c r="CG116" i="1"/>
  <c r="CH116" i="1"/>
  <c r="CI116" i="1"/>
  <c r="CJ116" i="1"/>
  <c r="CK116" i="1"/>
  <c r="CL116" i="1"/>
  <c r="CM116" i="1"/>
  <c r="CN116" i="1"/>
  <c r="CB117" i="1"/>
  <c r="CC117" i="1"/>
  <c r="CD117" i="1"/>
  <c r="CE117" i="1"/>
  <c r="CF117" i="1"/>
  <c r="CG117" i="1"/>
  <c r="CH117" i="1"/>
  <c r="CI117" i="1"/>
  <c r="CJ117" i="1"/>
  <c r="CK117" i="1"/>
  <c r="CL117" i="1"/>
  <c r="CM117" i="1"/>
  <c r="CN117" i="1"/>
  <c r="CB118" i="1"/>
  <c r="CC118" i="1"/>
  <c r="CD118" i="1"/>
  <c r="CE118" i="1"/>
  <c r="CF118" i="1"/>
  <c r="CG118" i="1"/>
  <c r="CH118" i="1"/>
  <c r="CI118" i="1"/>
  <c r="CJ118" i="1"/>
  <c r="CK118" i="1"/>
  <c r="CL118" i="1"/>
  <c r="CM118" i="1"/>
  <c r="CN118" i="1"/>
  <c r="CB119" i="1"/>
  <c r="CC119" i="1"/>
  <c r="CD119" i="1"/>
  <c r="CE119" i="1"/>
  <c r="CF119" i="1"/>
  <c r="CG119" i="1"/>
  <c r="CH119" i="1"/>
  <c r="CI119" i="1"/>
  <c r="CJ119" i="1"/>
  <c r="CK119" i="1"/>
  <c r="CL119" i="1"/>
  <c r="CM119" i="1"/>
  <c r="CN119" i="1"/>
  <c r="CB120" i="1"/>
  <c r="CC120" i="1"/>
  <c r="CD120" i="1"/>
  <c r="CE120" i="1"/>
  <c r="CF120" i="1"/>
  <c r="CG120" i="1"/>
  <c r="CH120" i="1"/>
  <c r="CI120" i="1"/>
  <c r="CJ120" i="1"/>
  <c r="CK120" i="1"/>
  <c r="CL120" i="1"/>
  <c r="CM120" i="1"/>
  <c r="CN120" i="1"/>
  <c r="CB121" i="1"/>
  <c r="CC121" i="1"/>
  <c r="CD121" i="1"/>
  <c r="CE121" i="1"/>
  <c r="CF121" i="1"/>
  <c r="CG121" i="1"/>
  <c r="CH121" i="1"/>
  <c r="CI121" i="1"/>
  <c r="CJ121" i="1"/>
  <c r="CK121" i="1"/>
  <c r="CL121" i="1"/>
  <c r="CM121" i="1"/>
  <c r="CN121" i="1"/>
  <c r="CB122" i="1"/>
  <c r="CC122" i="1"/>
  <c r="CD122" i="1"/>
  <c r="CE122" i="1"/>
  <c r="CF122" i="1"/>
  <c r="CG122" i="1"/>
  <c r="CH122" i="1"/>
  <c r="CI122" i="1"/>
  <c r="CJ122" i="1"/>
  <c r="CK122" i="1"/>
  <c r="CL122" i="1"/>
  <c r="CM122" i="1"/>
  <c r="CN122" i="1"/>
  <c r="CB123" i="1"/>
  <c r="CC123" i="1"/>
  <c r="CD123" i="1"/>
  <c r="CE123" i="1"/>
  <c r="CF123" i="1"/>
  <c r="CG123" i="1"/>
  <c r="CH123" i="1"/>
  <c r="CI123" i="1"/>
  <c r="CJ123" i="1"/>
  <c r="CK123" i="1"/>
  <c r="CL123" i="1"/>
  <c r="CM123" i="1"/>
  <c r="CN123" i="1"/>
  <c r="CB124" i="1"/>
  <c r="CC124" i="1"/>
  <c r="CD124" i="1"/>
  <c r="CE124" i="1"/>
  <c r="CF124" i="1"/>
  <c r="CG124" i="1"/>
  <c r="CH124" i="1"/>
  <c r="CI124" i="1"/>
  <c r="CJ124" i="1"/>
  <c r="CK124" i="1"/>
  <c r="CL124" i="1"/>
  <c r="CM124" i="1"/>
  <c r="CN124" i="1"/>
  <c r="CB125" i="1"/>
  <c r="CC125" i="1"/>
  <c r="CD125" i="1"/>
  <c r="CE125" i="1"/>
  <c r="CF125" i="1"/>
  <c r="CG125" i="1"/>
  <c r="CH125" i="1"/>
  <c r="CI125" i="1"/>
  <c r="CJ125" i="1"/>
  <c r="CK125" i="1"/>
  <c r="CL125" i="1"/>
  <c r="CM125" i="1"/>
  <c r="CN125" i="1"/>
  <c r="CB126" i="1"/>
  <c r="CC126" i="1"/>
  <c r="CD126" i="1"/>
  <c r="CE126" i="1"/>
  <c r="CF126" i="1"/>
  <c r="CG126" i="1"/>
  <c r="CH126" i="1"/>
  <c r="CI126" i="1"/>
  <c r="CJ126" i="1"/>
  <c r="CK126" i="1"/>
  <c r="CL126" i="1"/>
  <c r="CM126" i="1"/>
  <c r="CN126" i="1"/>
  <c r="CB127" i="1"/>
  <c r="CC127" i="1"/>
  <c r="CD127" i="1"/>
  <c r="CE127" i="1"/>
  <c r="CF127" i="1"/>
  <c r="CG127" i="1"/>
  <c r="CH127" i="1"/>
  <c r="CI127" i="1"/>
  <c r="CJ127" i="1"/>
  <c r="CK127" i="1"/>
  <c r="CL127" i="1"/>
  <c r="CM127" i="1"/>
  <c r="CN127" i="1"/>
  <c r="CB128" i="1"/>
  <c r="CC128" i="1"/>
  <c r="CD128" i="1"/>
  <c r="CE128" i="1"/>
  <c r="CF128" i="1"/>
  <c r="CG128" i="1"/>
  <c r="CH128" i="1"/>
  <c r="CI128" i="1"/>
  <c r="CJ128" i="1"/>
  <c r="CK128" i="1"/>
  <c r="CL128" i="1"/>
  <c r="CM128" i="1"/>
  <c r="CN128" i="1"/>
  <c r="CB129" i="1"/>
  <c r="CC129" i="1"/>
  <c r="CD129" i="1"/>
  <c r="CE129" i="1"/>
  <c r="CF129" i="1"/>
  <c r="CG129" i="1"/>
  <c r="CH129" i="1"/>
  <c r="CI129" i="1"/>
  <c r="CJ129" i="1"/>
  <c r="CK129" i="1"/>
  <c r="CL129" i="1"/>
  <c r="CM129" i="1"/>
  <c r="CN129" i="1"/>
  <c r="CB130" i="1"/>
  <c r="CC130" i="1"/>
  <c r="CD130" i="1"/>
  <c r="CE130" i="1"/>
  <c r="CF130" i="1"/>
  <c r="CG130" i="1"/>
  <c r="CH130" i="1"/>
  <c r="CI130" i="1"/>
  <c r="CJ130" i="1"/>
  <c r="CK130" i="1"/>
  <c r="CL130" i="1"/>
  <c r="CM130" i="1"/>
  <c r="CN130" i="1"/>
  <c r="CB131" i="1"/>
  <c r="CC131" i="1"/>
  <c r="CD131" i="1"/>
  <c r="CE131" i="1"/>
  <c r="CF131" i="1"/>
  <c r="CG131" i="1"/>
  <c r="CH131" i="1"/>
  <c r="CI131" i="1"/>
  <c r="CJ131" i="1"/>
  <c r="CK131" i="1"/>
  <c r="CL131" i="1"/>
  <c r="CM131" i="1"/>
  <c r="CN131" i="1"/>
  <c r="CB132" i="1"/>
  <c r="CC132" i="1"/>
  <c r="CD132" i="1"/>
  <c r="CE132" i="1"/>
  <c r="CF132" i="1"/>
  <c r="CG132" i="1"/>
  <c r="CH132" i="1"/>
  <c r="CI132" i="1"/>
  <c r="CJ132" i="1"/>
  <c r="CK132" i="1"/>
  <c r="CL132" i="1"/>
  <c r="CM132" i="1"/>
  <c r="CN132" i="1"/>
  <c r="CB133" i="1"/>
  <c r="CC133" i="1"/>
  <c r="CD133" i="1"/>
  <c r="CE133" i="1"/>
  <c r="CF133" i="1"/>
  <c r="CG133" i="1"/>
  <c r="CH133" i="1"/>
  <c r="CI133" i="1"/>
  <c r="CJ133" i="1"/>
  <c r="CK133" i="1"/>
  <c r="CL133" i="1"/>
  <c r="CM133" i="1"/>
  <c r="CN133" i="1"/>
  <c r="CB134" i="1"/>
  <c r="CC134" i="1"/>
  <c r="CD134" i="1"/>
  <c r="CE134" i="1"/>
  <c r="CF134" i="1"/>
  <c r="CG134" i="1"/>
  <c r="CH134" i="1"/>
  <c r="CI134" i="1"/>
  <c r="CJ134" i="1"/>
  <c r="CK134" i="1"/>
  <c r="CL134" i="1"/>
  <c r="CM134" i="1"/>
  <c r="CN134" i="1"/>
  <c r="CB135" i="1"/>
  <c r="CC135" i="1"/>
  <c r="CD135" i="1"/>
  <c r="CE135" i="1"/>
  <c r="CF135" i="1"/>
  <c r="CG135" i="1"/>
  <c r="CH135" i="1"/>
  <c r="CI135" i="1"/>
  <c r="CJ135" i="1"/>
  <c r="CK135" i="1"/>
  <c r="CL135" i="1"/>
  <c r="CM135" i="1"/>
  <c r="CN135" i="1"/>
  <c r="CB136" i="1"/>
  <c r="CC136" i="1"/>
  <c r="CD136" i="1"/>
  <c r="CE136" i="1"/>
  <c r="CF136" i="1"/>
  <c r="CG136" i="1"/>
  <c r="CH136" i="1"/>
  <c r="CI136" i="1"/>
  <c r="CJ136" i="1"/>
  <c r="CK136" i="1"/>
  <c r="CL136" i="1"/>
  <c r="CM136" i="1"/>
  <c r="CN136" i="1"/>
  <c r="CB137" i="1"/>
  <c r="CC137" i="1"/>
  <c r="CD137" i="1"/>
  <c r="CE137" i="1"/>
  <c r="CF137" i="1"/>
  <c r="CG137" i="1"/>
  <c r="CH137" i="1"/>
  <c r="CI137" i="1"/>
  <c r="CJ137" i="1"/>
  <c r="CK137" i="1"/>
  <c r="CL137" i="1"/>
  <c r="CM137" i="1"/>
  <c r="CN137" i="1"/>
  <c r="CB138" i="1"/>
  <c r="CC138" i="1"/>
  <c r="CD138" i="1"/>
  <c r="CE138" i="1"/>
  <c r="CF138" i="1"/>
  <c r="CG138" i="1"/>
  <c r="CH138" i="1"/>
  <c r="CI138" i="1"/>
  <c r="CJ138" i="1"/>
  <c r="CK138" i="1"/>
  <c r="CL138" i="1"/>
  <c r="CM138" i="1"/>
  <c r="CN138" i="1"/>
  <c r="CB139" i="1"/>
  <c r="CC139" i="1"/>
  <c r="CD139" i="1"/>
  <c r="CE139" i="1"/>
  <c r="CF139" i="1"/>
  <c r="CG139" i="1"/>
  <c r="CH139" i="1"/>
  <c r="CI139" i="1"/>
  <c r="CJ139" i="1"/>
  <c r="CK139" i="1"/>
  <c r="CL139" i="1"/>
  <c r="CM139" i="1"/>
  <c r="CN139" i="1"/>
  <c r="CB140" i="1"/>
  <c r="CC140" i="1"/>
  <c r="CD140" i="1"/>
  <c r="CE140" i="1"/>
  <c r="CF140" i="1"/>
  <c r="CG140" i="1"/>
  <c r="CH140" i="1"/>
  <c r="CI140" i="1"/>
  <c r="CJ140" i="1"/>
  <c r="CK140" i="1"/>
  <c r="CL140" i="1"/>
  <c r="CM140" i="1"/>
  <c r="CN140" i="1"/>
  <c r="CB141" i="1"/>
  <c r="CC141" i="1"/>
  <c r="CD141" i="1"/>
  <c r="CE141" i="1"/>
  <c r="CF141" i="1"/>
  <c r="CG141" i="1"/>
  <c r="CH141" i="1"/>
  <c r="CI141" i="1"/>
  <c r="CJ141" i="1"/>
  <c r="CK141" i="1"/>
  <c r="CL141" i="1"/>
  <c r="CM141" i="1"/>
  <c r="CN141" i="1"/>
  <c r="CB142" i="1"/>
  <c r="CC142" i="1"/>
  <c r="CD142" i="1"/>
  <c r="CE142" i="1"/>
  <c r="CF142" i="1"/>
  <c r="CG142" i="1"/>
  <c r="CH142" i="1"/>
  <c r="CI142" i="1"/>
  <c r="CJ142" i="1"/>
  <c r="CK142" i="1"/>
  <c r="CL142" i="1"/>
  <c r="CM142" i="1"/>
  <c r="CN142" i="1"/>
  <c r="CB143" i="1"/>
  <c r="CC143" i="1"/>
  <c r="CD143" i="1"/>
  <c r="CE143" i="1"/>
  <c r="CF143" i="1"/>
  <c r="CG143" i="1"/>
  <c r="CH143" i="1"/>
  <c r="CI143" i="1"/>
  <c r="CJ143" i="1"/>
  <c r="CK143" i="1"/>
  <c r="CL143" i="1"/>
  <c r="CM143" i="1"/>
  <c r="CN143" i="1"/>
  <c r="CB144" i="1"/>
  <c r="CC144" i="1"/>
  <c r="CD144" i="1"/>
  <c r="CE144" i="1"/>
  <c r="CF144" i="1"/>
  <c r="CG144" i="1"/>
  <c r="CH144" i="1"/>
  <c r="CI144" i="1"/>
  <c r="CJ144" i="1"/>
  <c r="CK144" i="1"/>
  <c r="CL144" i="1"/>
  <c r="CM144" i="1"/>
  <c r="CN144" i="1"/>
  <c r="CB145" i="1"/>
  <c r="CC145" i="1"/>
  <c r="CD145" i="1"/>
  <c r="CE145" i="1"/>
  <c r="CF145" i="1"/>
  <c r="CG145" i="1"/>
  <c r="CH145" i="1"/>
  <c r="CI145" i="1"/>
  <c r="CJ145" i="1"/>
  <c r="CK145" i="1"/>
  <c r="CL145" i="1"/>
  <c r="CM145" i="1"/>
  <c r="CN145" i="1"/>
  <c r="CB146" i="1"/>
  <c r="CC146" i="1"/>
  <c r="CD146" i="1"/>
  <c r="CE146" i="1"/>
  <c r="CF146" i="1"/>
  <c r="CG146" i="1"/>
  <c r="CH146" i="1"/>
  <c r="CI146" i="1"/>
  <c r="CJ146" i="1"/>
  <c r="CK146" i="1"/>
  <c r="CL146" i="1"/>
  <c r="CM146" i="1"/>
  <c r="CN146" i="1"/>
  <c r="CB147" i="1"/>
  <c r="CC147" i="1"/>
  <c r="CD147" i="1"/>
  <c r="CE147" i="1"/>
  <c r="CF147" i="1"/>
  <c r="CG147" i="1"/>
  <c r="CH147" i="1"/>
  <c r="CI147" i="1"/>
  <c r="CJ147" i="1"/>
  <c r="CK147" i="1"/>
  <c r="CL147" i="1"/>
  <c r="CM147" i="1"/>
  <c r="CN147" i="1"/>
  <c r="CB148" i="1"/>
  <c r="CC148" i="1"/>
  <c r="CD148" i="1"/>
  <c r="CE148" i="1"/>
  <c r="CF148" i="1"/>
  <c r="CG148" i="1"/>
  <c r="CH148" i="1"/>
  <c r="CI148" i="1"/>
  <c r="CJ148" i="1"/>
  <c r="CK148" i="1"/>
  <c r="CL148" i="1"/>
  <c r="CM148" i="1"/>
  <c r="CN148" i="1"/>
  <c r="CB149" i="1"/>
  <c r="CC149" i="1"/>
  <c r="CD149" i="1"/>
  <c r="CE149" i="1"/>
  <c r="CF149" i="1"/>
  <c r="CG149" i="1"/>
  <c r="CH149" i="1"/>
  <c r="CI149" i="1"/>
  <c r="CJ149" i="1"/>
  <c r="CK149" i="1"/>
  <c r="CL149" i="1"/>
  <c r="CM149" i="1"/>
  <c r="CN149" i="1"/>
  <c r="CB150" i="1"/>
  <c r="CC150" i="1"/>
  <c r="CD150" i="1"/>
  <c r="CE150" i="1"/>
  <c r="CF150" i="1"/>
  <c r="CG150" i="1"/>
  <c r="CH150" i="1"/>
  <c r="CI150" i="1"/>
  <c r="CJ150" i="1"/>
  <c r="CK150" i="1"/>
  <c r="CL150" i="1"/>
  <c r="CM150" i="1"/>
  <c r="CN150" i="1"/>
  <c r="CB151" i="1"/>
  <c r="CC151" i="1"/>
  <c r="CD151" i="1"/>
  <c r="CE151" i="1"/>
  <c r="CF151" i="1"/>
  <c r="CG151" i="1"/>
  <c r="CH151" i="1"/>
  <c r="CI151" i="1"/>
  <c r="CJ151" i="1"/>
  <c r="CK151" i="1"/>
  <c r="CL151" i="1"/>
  <c r="CM151" i="1"/>
  <c r="CN151" i="1"/>
  <c r="CB152" i="1"/>
  <c r="CC152" i="1"/>
  <c r="CD152" i="1"/>
  <c r="CE152" i="1"/>
  <c r="CF152" i="1"/>
  <c r="CG152" i="1"/>
  <c r="CH152" i="1"/>
  <c r="CI152" i="1"/>
  <c r="CJ152" i="1"/>
  <c r="CK152" i="1"/>
  <c r="CL152" i="1"/>
  <c r="CM152" i="1"/>
  <c r="CN152" i="1"/>
  <c r="CB153" i="1"/>
  <c r="CC153" i="1"/>
  <c r="CD153" i="1"/>
  <c r="CE153" i="1"/>
  <c r="CF153" i="1"/>
  <c r="CG153" i="1"/>
  <c r="CH153" i="1"/>
  <c r="CI153" i="1"/>
  <c r="CJ153" i="1"/>
  <c r="CK153" i="1"/>
  <c r="CL153" i="1"/>
  <c r="CM153" i="1"/>
  <c r="CN153" i="1"/>
  <c r="CB154" i="1"/>
  <c r="CC154" i="1"/>
  <c r="CD154" i="1"/>
  <c r="CE154" i="1"/>
  <c r="CF154" i="1"/>
  <c r="CG154" i="1"/>
  <c r="CH154" i="1"/>
  <c r="CI154" i="1"/>
  <c r="CJ154" i="1"/>
  <c r="CK154" i="1"/>
  <c r="CL154" i="1"/>
  <c r="CM154" i="1"/>
  <c r="CN154" i="1"/>
  <c r="CB155" i="1"/>
  <c r="CC155" i="1"/>
  <c r="CD155" i="1"/>
  <c r="CE155" i="1"/>
  <c r="CF155" i="1"/>
  <c r="CG155" i="1"/>
  <c r="CH155" i="1"/>
  <c r="CI155" i="1"/>
  <c r="CJ155" i="1"/>
  <c r="CK155" i="1"/>
  <c r="CL155" i="1"/>
  <c r="CM155" i="1"/>
  <c r="CN155" i="1"/>
  <c r="CB156" i="1"/>
  <c r="CC156" i="1"/>
  <c r="CD156" i="1"/>
  <c r="CE156" i="1"/>
  <c r="CF156" i="1"/>
  <c r="CG156" i="1"/>
  <c r="CH156" i="1"/>
  <c r="CI156" i="1"/>
  <c r="CJ156" i="1"/>
  <c r="CK156" i="1"/>
  <c r="CL156" i="1"/>
  <c r="CM156" i="1"/>
  <c r="CN156" i="1"/>
  <c r="CB157" i="1"/>
  <c r="CC157" i="1"/>
  <c r="CD157" i="1"/>
  <c r="CE157" i="1"/>
  <c r="CF157" i="1"/>
  <c r="CG157" i="1"/>
  <c r="CH157" i="1"/>
  <c r="CI157" i="1"/>
  <c r="CJ157" i="1"/>
  <c r="CK157" i="1"/>
  <c r="CL157" i="1"/>
  <c r="CM157" i="1"/>
  <c r="CN157" i="1"/>
  <c r="CB158" i="1"/>
  <c r="CC158" i="1"/>
  <c r="CD158" i="1"/>
  <c r="CE158" i="1"/>
  <c r="CF158" i="1"/>
  <c r="CG158" i="1"/>
  <c r="CH158" i="1"/>
  <c r="CI158" i="1"/>
  <c r="CJ158" i="1"/>
  <c r="CK158" i="1"/>
  <c r="CL158" i="1"/>
  <c r="CM158" i="1"/>
  <c r="CN158" i="1"/>
  <c r="CB159" i="1"/>
  <c r="CC159" i="1"/>
  <c r="CD159" i="1"/>
  <c r="CE159" i="1"/>
  <c r="CF159" i="1"/>
  <c r="CG159" i="1"/>
  <c r="CH159" i="1"/>
  <c r="CI159" i="1"/>
  <c r="CJ159" i="1"/>
  <c r="CK159" i="1"/>
  <c r="CL159" i="1"/>
  <c r="CM159" i="1"/>
  <c r="CN159" i="1"/>
  <c r="CB160" i="1"/>
  <c r="CC160" i="1"/>
  <c r="CD160" i="1"/>
  <c r="CE160" i="1"/>
  <c r="CF160" i="1"/>
  <c r="CG160" i="1"/>
  <c r="CH160" i="1"/>
  <c r="CI160" i="1"/>
  <c r="CJ160" i="1"/>
  <c r="CK160" i="1"/>
  <c r="CL160" i="1"/>
  <c r="CM160" i="1"/>
  <c r="CN160" i="1"/>
  <c r="CB161" i="1"/>
  <c r="CC161" i="1"/>
  <c r="CD161" i="1"/>
  <c r="CE161" i="1"/>
  <c r="CF161" i="1"/>
  <c r="CG161" i="1"/>
  <c r="CH161" i="1"/>
  <c r="CI161" i="1"/>
  <c r="CJ161" i="1"/>
  <c r="CK161" i="1"/>
  <c r="CL161" i="1"/>
  <c r="CM161" i="1"/>
  <c r="CN161" i="1"/>
  <c r="CB162" i="1"/>
  <c r="CC162" i="1"/>
  <c r="CD162" i="1"/>
  <c r="CE162" i="1"/>
  <c r="CF162" i="1"/>
  <c r="CG162" i="1"/>
  <c r="CH162" i="1"/>
  <c r="CI162" i="1"/>
  <c r="CJ162" i="1"/>
  <c r="CK162" i="1"/>
  <c r="CL162" i="1"/>
  <c r="CM162" i="1"/>
  <c r="CN162" i="1"/>
  <c r="CB163" i="1"/>
  <c r="CC163" i="1"/>
  <c r="CD163" i="1"/>
  <c r="CE163" i="1"/>
  <c r="CF163" i="1"/>
  <c r="CG163" i="1"/>
  <c r="CH163" i="1"/>
  <c r="CI163" i="1"/>
  <c r="CJ163" i="1"/>
  <c r="CK163" i="1"/>
  <c r="CL163" i="1"/>
  <c r="CM163" i="1"/>
  <c r="CN163" i="1"/>
  <c r="CB164" i="1"/>
  <c r="CC164" i="1"/>
  <c r="CD164" i="1"/>
  <c r="CE164" i="1"/>
  <c r="CF164" i="1"/>
  <c r="CG164" i="1"/>
  <c r="CH164" i="1"/>
  <c r="CI164" i="1"/>
  <c r="CJ164" i="1"/>
  <c r="CK164" i="1"/>
  <c r="CL164" i="1"/>
  <c r="CM164" i="1"/>
  <c r="CN164" i="1"/>
  <c r="CB165" i="1"/>
  <c r="CC165" i="1"/>
  <c r="CD165" i="1"/>
  <c r="CE165" i="1"/>
  <c r="CF165" i="1"/>
  <c r="CG165" i="1"/>
  <c r="CH165" i="1"/>
  <c r="CI165" i="1"/>
  <c r="CJ165" i="1"/>
  <c r="CK165" i="1"/>
  <c r="CL165" i="1"/>
  <c r="CM165" i="1"/>
  <c r="CN165" i="1"/>
  <c r="CB166" i="1"/>
  <c r="CC166" i="1"/>
  <c r="CD166" i="1"/>
  <c r="CE166" i="1"/>
  <c r="CF166" i="1"/>
  <c r="CG166" i="1"/>
  <c r="CH166" i="1"/>
  <c r="CI166" i="1"/>
  <c r="CJ166" i="1"/>
  <c r="CK166" i="1"/>
  <c r="CL166" i="1"/>
  <c r="CM166" i="1"/>
  <c r="CN166" i="1"/>
  <c r="CB167" i="1"/>
  <c r="CC167" i="1"/>
  <c r="CD167" i="1"/>
  <c r="CE167" i="1"/>
  <c r="CF167" i="1"/>
  <c r="CG167" i="1"/>
  <c r="CH167" i="1"/>
  <c r="CI167" i="1"/>
  <c r="CJ167" i="1"/>
  <c r="CK167" i="1"/>
  <c r="CL167" i="1"/>
  <c r="CM167" i="1"/>
  <c r="CN167" i="1"/>
  <c r="CB168" i="1"/>
  <c r="CC168" i="1"/>
  <c r="CD168" i="1"/>
  <c r="CE168" i="1"/>
  <c r="CF168" i="1"/>
  <c r="CG168" i="1"/>
  <c r="CH168" i="1"/>
  <c r="CI168" i="1"/>
  <c r="CJ168" i="1"/>
  <c r="CK168" i="1"/>
  <c r="CL168" i="1"/>
  <c r="CM168" i="1"/>
  <c r="CN168" i="1"/>
  <c r="CB169" i="1"/>
  <c r="CC169" i="1"/>
  <c r="CD169" i="1"/>
  <c r="CE169" i="1"/>
  <c r="CF169" i="1"/>
  <c r="CG169" i="1"/>
  <c r="CH169" i="1"/>
  <c r="CI169" i="1"/>
  <c r="CJ169" i="1"/>
  <c r="CK169" i="1"/>
  <c r="CL169" i="1"/>
  <c r="CM169" i="1"/>
  <c r="CN169" i="1"/>
  <c r="CB170" i="1"/>
  <c r="CC170" i="1"/>
  <c r="CD170" i="1"/>
  <c r="CE170" i="1"/>
  <c r="CF170" i="1"/>
  <c r="CG170" i="1"/>
  <c r="CH170" i="1"/>
  <c r="CI170" i="1"/>
  <c r="CJ170" i="1"/>
  <c r="CK170" i="1"/>
  <c r="CL170" i="1"/>
  <c r="CM170" i="1"/>
  <c r="CN170" i="1"/>
  <c r="CB171" i="1"/>
  <c r="CC171" i="1"/>
  <c r="CD171" i="1"/>
  <c r="CE171" i="1"/>
  <c r="CF171" i="1"/>
  <c r="CG171" i="1"/>
  <c r="CH171" i="1"/>
  <c r="CI171" i="1"/>
  <c r="CJ171" i="1"/>
  <c r="CK171" i="1"/>
  <c r="CL171" i="1"/>
  <c r="CM171" i="1"/>
  <c r="CN171" i="1"/>
  <c r="CB172" i="1"/>
  <c r="CC172" i="1"/>
  <c r="CD172" i="1"/>
  <c r="CE172" i="1"/>
  <c r="CF172" i="1"/>
  <c r="CG172" i="1"/>
  <c r="CH172" i="1"/>
  <c r="CI172" i="1"/>
  <c r="CJ172" i="1"/>
  <c r="CK172" i="1"/>
  <c r="CL172" i="1"/>
  <c r="CM172" i="1"/>
  <c r="CN172" i="1"/>
  <c r="CB173" i="1"/>
  <c r="CC173" i="1"/>
  <c r="CD173" i="1"/>
  <c r="CE173" i="1"/>
  <c r="CF173" i="1"/>
  <c r="CG173" i="1"/>
  <c r="CH173" i="1"/>
  <c r="CI173" i="1"/>
  <c r="CJ173" i="1"/>
  <c r="CK173" i="1"/>
  <c r="CL173" i="1"/>
  <c r="CM173" i="1"/>
  <c r="CN173" i="1"/>
  <c r="CB174" i="1"/>
  <c r="CC174" i="1"/>
  <c r="CD174" i="1"/>
  <c r="CE174" i="1"/>
  <c r="CF174" i="1"/>
  <c r="CG174" i="1"/>
  <c r="CH174" i="1"/>
  <c r="CI174" i="1"/>
  <c r="CJ174" i="1"/>
  <c r="CK174" i="1"/>
  <c r="CL174" i="1"/>
  <c r="CM174" i="1"/>
  <c r="CN174" i="1"/>
  <c r="CB175" i="1"/>
  <c r="CC175" i="1"/>
  <c r="CD175" i="1"/>
  <c r="CE175" i="1"/>
  <c r="CF175" i="1"/>
  <c r="CG175" i="1"/>
  <c r="CH175" i="1"/>
  <c r="CI175" i="1"/>
  <c r="CJ175" i="1"/>
  <c r="CK175" i="1"/>
  <c r="CL175" i="1"/>
  <c r="CM175" i="1"/>
  <c r="CN175" i="1"/>
  <c r="CB176" i="1"/>
  <c r="CC176" i="1"/>
  <c r="CD176" i="1"/>
  <c r="CE176" i="1"/>
  <c r="CF176" i="1"/>
  <c r="CG176" i="1"/>
  <c r="CH176" i="1"/>
  <c r="CI176" i="1"/>
  <c r="CJ176" i="1"/>
  <c r="CK176" i="1"/>
  <c r="CL176" i="1"/>
  <c r="CM176" i="1"/>
  <c r="CN176" i="1"/>
  <c r="CB177" i="1"/>
  <c r="CC177" i="1"/>
  <c r="CD177" i="1"/>
  <c r="CE177" i="1"/>
  <c r="CF177" i="1"/>
  <c r="CG177" i="1"/>
  <c r="CH177" i="1"/>
  <c r="CI177" i="1"/>
  <c r="CJ177" i="1"/>
  <c r="CK177" i="1"/>
  <c r="CL177" i="1"/>
  <c r="CM177" i="1"/>
  <c r="CN177" i="1"/>
  <c r="CB178" i="1"/>
  <c r="CC178" i="1"/>
  <c r="CD178" i="1"/>
  <c r="CE178" i="1"/>
  <c r="CF178" i="1"/>
  <c r="CG178" i="1"/>
  <c r="CH178" i="1"/>
  <c r="CI178" i="1"/>
  <c r="CJ178" i="1"/>
  <c r="CK178" i="1"/>
  <c r="CL178" i="1"/>
  <c r="CM178" i="1"/>
  <c r="CN178" i="1"/>
  <c r="CB179" i="1"/>
  <c r="CC179" i="1"/>
  <c r="CD179" i="1"/>
  <c r="CE179" i="1"/>
  <c r="CF179" i="1"/>
  <c r="CG179" i="1"/>
  <c r="CH179" i="1"/>
  <c r="CI179" i="1"/>
  <c r="CJ179" i="1"/>
  <c r="CK179" i="1"/>
  <c r="CL179" i="1"/>
  <c r="CM179" i="1"/>
  <c r="CN179" i="1"/>
  <c r="CI4" i="1"/>
  <c r="CG3" i="1"/>
  <c r="CH3" i="1"/>
  <c r="CI3" i="1"/>
  <c r="CJ3" i="1"/>
  <c r="CK3" i="1"/>
  <c r="CL3" i="1"/>
  <c r="CM3" i="1"/>
  <c r="CN3" i="1"/>
  <c r="CO3" i="1"/>
  <c r="CG4" i="1"/>
  <c r="CH4" i="1"/>
  <c r="CJ4" i="1"/>
  <c r="CK4" i="1"/>
  <c r="CL4" i="1"/>
  <c r="CM4" i="1"/>
  <c r="CN4" i="1"/>
  <c r="CG5" i="1"/>
  <c r="CH5" i="1"/>
  <c r="CI5" i="1"/>
  <c r="CJ5" i="1"/>
  <c r="CK5" i="1"/>
  <c r="CL5" i="1"/>
  <c r="CM5" i="1"/>
  <c r="CN5" i="1"/>
  <c r="CG6" i="1"/>
  <c r="CH6" i="1"/>
  <c r="CI6" i="1"/>
  <c r="CJ6" i="1"/>
  <c r="CK6" i="1"/>
  <c r="CL6" i="1"/>
  <c r="CM6" i="1"/>
  <c r="CN6" i="1"/>
  <c r="CG7" i="1"/>
  <c r="CH7" i="1"/>
  <c r="CI7" i="1"/>
  <c r="CJ7" i="1"/>
  <c r="CK7" i="1"/>
  <c r="CL7" i="1"/>
  <c r="CM7" i="1"/>
  <c r="CN7" i="1"/>
  <c r="CD3" i="1"/>
  <c r="CE3" i="1"/>
  <c r="CF3" i="1"/>
  <c r="CD4" i="1"/>
  <c r="CE4" i="1"/>
  <c r="CF4" i="1"/>
  <c r="CD5" i="1"/>
  <c r="CE5" i="1"/>
  <c r="CF5" i="1"/>
  <c r="CD6" i="1"/>
  <c r="CE6" i="1"/>
  <c r="CF6" i="1"/>
  <c r="CD7" i="1"/>
  <c r="CE7" i="1"/>
  <c r="CF7" i="1"/>
  <c r="CC3" i="1"/>
  <c r="CC4" i="1"/>
  <c r="CC5" i="1"/>
  <c r="CC6" i="1"/>
  <c r="CC7" i="1"/>
  <c r="CB4" i="1"/>
  <c r="CB5" i="1"/>
  <c r="CB6" i="1"/>
  <c r="CB7" i="1"/>
  <c r="CB3"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BP234" i="1"/>
  <c r="BP233" i="1"/>
  <c r="BP232" i="1"/>
  <c r="BP230" i="1"/>
  <c r="BP218" i="1"/>
  <c r="AQ224" i="1"/>
  <c r="AQ222" i="1"/>
  <c r="BP219" i="1"/>
  <c r="BP220" i="1"/>
  <c r="AQ221" i="1"/>
  <c r="AR221" i="1"/>
  <c r="AS221" i="1"/>
  <c r="AA221" i="1"/>
  <c r="AX221" i="1"/>
  <c r="AB221" i="1"/>
  <c r="AC221" i="1"/>
  <c r="AD221" i="1"/>
  <c r="AE221" i="1"/>
  <c r="AF221" i="1"/>
  <c r="AG221" i="1"/>
  <c r="AH221" i="1"/>
  <c r="AJ221" i="1"/>
  <c r="AK221" i="1"/>
  <c r="AL221" i="1"/>
  <c r="AM221" i="1"/>
  <c r="AN221" i="1"/>
  <c r="AO221" i="1"/>
  <c r="AP221" i="1"/>
  <c r="AT221" i="1"/>
  <c r="AU221" i="1"/>
  <c r="AW221" i="1"/>
  <c r="AI221" i="1"/>
  <c r="BP221" i="1"/>
  <c r="AR222" i="1"/>
  <c r="AS222" i="1"/>
  <c r="AA222" i="1"/>
  <c r="AX222" i="1"/>
  <c r="AB222" i="1"/>
  <c r="AC222" i="1"/>
  <c r="AD222" i="1"/>
  <c r="AE222" i="1"/>
  <c r="AF222" i="1"/>
  <c r="AG222" i="1"/>
  <c r="AH222" i="1"/>
  <c r="AJ222" i="1"/>
  <c r="AK222" i="1"/>
  <c r="AL222" i="1"/>
  <c r="AM222" i="1"/>
  <c r="AN222" i="1"/>
  <c r="AO222" i="1"/>
  <c r="AP222" i="1"/>
  <c r="AT222" i="1"/>
  <c r="AU222" i="1"/>
  <c r="AW222" i="1"/>
  <c r="AI222" i="1"/>
  <c r="AQ223" i="1"/>
  <c r="AR223" i="1"/>
  <c r="AS223" i="1"/>
  <c r="AA223" i="1"/>
  <c r="AX223" i="1"/>
  <c r="AB223" i="1"/>
  <c r="AC223" i="1"/>
  <c r="AD223" i="1"/>
  <c r="AE223" i="1"/>
  <c r="AF223" i="1"/>
  <c r="AG223" i="1"/>
  <c r="AH223" i="1"/>
  <c r="AJ223" i="1"/>
  <c r="AK223" i="1"/>
  <c r="AL223" i="1"/>
  <c r="AM223" i="1"/>
  <c r="AN223" i="1"/>
  <c r="AO223" i="1"/>
  <c r="AP223" i="1"/>
  <c r="AT223" i="1"/>
  <c r="AU223" i="1"/>
  <c r="AW223" i="1"/>
  <c r="AI223" i="1"/>
  <c r="BP223" i="1"/>
  <c r="AR224" i="1"/>
  <c r="AS224" i="1"/>
  <c r="AA224" i="1"/>
  <c r="AX224" i="1"/>
  <c r="AB224" i="1"/>
  <c r="AC224" i="1"/>
  <c r="AD224" i="1"/>
  <c r="AE224" i="1"/>
  <c r="AF224" i="1"/>
  <c r="AG224" i="1"/>
  <c r="AH224" i="1"/>
  <c r="AJ224" i="1"/>
  <c r="AK224" i="1"/>
  <c r="AL224" i="1"/>
  <c r="AM224" i="1"/>
  <c r="AN224" i="1"/>
  <c r="AO224" i="1"/>
  <c r="AP224" i="1"/>
  <c r="AT224" i="1"/>
  <c r="AU224" i="1"/>
  <c r="AW224" i="1"/>
  <c r="AI224" i="1"/>
  <c r="AQ229" i="1"/>
  <c r="AR229" i="1"/>
  <c r="AS229" i="1"/>
  <c r="AA229" i="1"/>
  <c r="AX229" i="1"/>
  <c r="AB229" i="1"/>
  <c r="AC229" i="1"/>
  <c r="AD229" i="1"/>
  <c r="AE229" i="1"/>
  <c r="AF229" i="1"/>
  <c r="AG229" i="1"/>
  <c r="AH229" i="1"/>
  <c r="AJ229" i="1"/>
  <c r="AK229" i="1"/>
  <c r="AL229" i="1"/>
  <c r="AM229" i="1"/>
  <c r="AN229" i="1"/>
  <c r="AO229" i="1"/>
  <c r="AP229" i="1"/>
  <c r="AT229" i="1"/>
  <c r="AU229" i="1"/>
  <c r="AW229" i="1"/>
  <c r="AI229" i="1"/>
  <c r="AQ230" i="1"/>
  <c r="AR230" i="1"/>
  <c r="AS230" i="1"/>
  <c r="AA230" i="1"/>
  <c r="AX230" i="1"/>
  <c r="AB230" i="1"/>
  <c r="AC230" i="1"/>
  <c r="AD230" i="1"/>
  <c r="AE230" i="1"/>
  <c r="AF230" i="1"/>
  <c r="AG230" i="1"/>
  <c r="AH230" i="1"/>
  <c r="AJ230" i="1"/>
  <c r="AK230" i="1"/>
  <c r="AL230" i="1"/>
  <c r="AM230" i="1"/>
  <c r="AN230" i="1"/>
  <c r="AO230" i="1"/>
  <c r="AP230" i="1"/>
  <c r="AT230" i="1"/>
  <c r="AU230" i="1"/>
  <c r="AW230" i="1"/>
  <c r="AI230" i="1"/>
  <c r="AQ231" i="1"/>
  <c r="AR231" i="1"/>
  <c r="AS231" i="1"/>
  <c r="AA231" i="1"/>
  <c r="AX231" i="1"/>
  <c r="AB231" i="1"/>
  <c r="AC231" i="1"/>
  <c r="AD231" i="1"/>
  <c r="AE231" i="1"/>
  <c r="AF231" i="1"/>
  <c r="AG231" i="1"/>
  <c r="AH231" i="1"/>
  <c r="AJ231" i="1"/>
  <c r="AK231" i="1"/>
  <c r="AL231" i="1"/>
  <c r="AM231" i="1"/>
  <c r="AN231" i="1"/>
  <c r="AO231" i="1"/>
  <c r="AP231" i="1"/>
  <c r="AT231" i="1"/>
  <c r="AU231" i="1"/>
  <c r="AW231" i="1"/>
  <c r="AI231" i="1"/>
  <c r="K15" i="1" l="1"/>
  <c r="K178" i="1"/>
  <c r="K175" i="1"/>
  <c r="K172" i="1"/>
  <c r="K169" i="1"/>
  <c r="BW181" i="1"/>
  <c r="BS181" i="1"/>
  <c r="BS182" i="1" s="1"/>
  <c r="K17" i="1"/>
  <c r="K11" i="1"/>
  <c r="H213" i="1"/>
  <c r="H214" i="1" s="1"/>
  <c r="K176" i="1"/>
  <c r="K170" i="1"/>
  <c r="K164" i="1"/>
  <c r="K158" i="1"/>
  <c r="K152" i="1"/>
  <c r="K146" i="1"/>
  <c r="K140" i="1"/>
  <c r="K134" i="1"/>
  <c r="K128" i="1"/>
  <c r="K122" i="1"/>
  <c r="K116" i="1"/>
  <c r="K110" i="1"/>
  <c r="K104" i="1"/>
  <c r="K98" i="1"/>
  <c r="K92" i="1"/>
  <c r="K86" i="1"/>
  <c r="K80" i="1"/>
  <c r="K74" i="1"/>
  <c r="K68" i="1"/>
  <c r="K62" i="1"/>
  <c r="K56" i="1"/>
  <c r="K50" i="1"/>
  <c r="K44" i="1"/>
  <c r="K32" i="1"/>
  <c r="K20" i="1"/>
  <c r="K8" i="1"/>
  <c r="K4" i="1"/>
  <c r="BR181" i="1"/>
  <c r="K166" i="1"/>
  <c r="K163" i="1"/>
  <c r="K160" i="1"/>
  <c r="K157" i="1"/>
  <c r="K154" i="1"/>
  <c r="K151" i="1"/>
  <c r="K148" i="1"/>
  <c r="K145" i="1"/>
  <c r="K142" i="1"/>
  <c r="K139" i="1"/>
  <c r="K136" i="1"/>
  <c r="K133" i="1"/>
  <c r="K130" i="1"/>
  <c r="K127" i="1"/>
  <c r="K124" i="1"/>
  <c r="K121" i="1"/>
  <c r="K118" i="1"/>
  <c r="K115" i="1"/>
  <c r="K112" i="1"/>
  <c r="K109" i="1"/>
  <c r="K106" i="1"/>
  <c r="K103" i="1"/>
  <c r="K100" i="1"/>
  <c r="K97" i="1"/>
  <c r="K94" i="1"/>
  <c r="K91" i="1"/>
  <c r="K88" i="1"/>
  <c r="K85" i="1"/>
  <c r="K82" i="1"/>
  <c r="K79" i="1"/>
  <c r="K76" i="1"/>
  <c r="K73" i="1"/>
  <c r="K70" i="1"/>
  <c r="K67" i="1"/>
  <c r="K64" i="1"/>
  <c r="K61" i="1"/>
  <c r="K58" i="1"/>
  <c r="K55" i="1"/>
  <c r="K52" i="1"/>
  <c r="K49" i="1"/>
  <c r="K46" i="1"/>
  <c r="K43" i="1"/>
  <c r="K40" i="1"/>
  <c r="K37" i="1"/>
  <c r="K34" i="1"/>
  <c r="K31" i="1"/>
  <c r="K28" i="1"/>
  <c r="K25" i="1"/>
  <c r="K22" i="1"/>
  <c r="K19" i="1"/>
  <c r="K16" i="1"/>
  <c r="K13" i="1"/>
  <c r="K10" i="1"/>
  <c r="K7" i="1"/>
  <c r="K12" i="1"/>
  <c r="K9" i="1"/>
  <c r="K6" i="1"/>
  <c r="J213" i="1"/>
  <c r="J214" i="1" s="1"/>
  <c r="K179" i="1"/>
  <c r="K173" i="1"/>
  <c r="K167" i="1"/>
  <c r="K161" i="1"/>
  <c r="K155" i="1"/>
  <c r="K149" i="1"/>
  <c r="K143" i="1"/>
  <c r="K137" i="1"/>
  <c r="K131" i="1"/>
  <c r="K125" i="1"/>
  <c r="K119" i="1"/>
  <c r="K113" i="1"/>
  <c r="K107" i="1"/>
  <c r="K101" i="1"/>
  <c r="K95" i="1"/>
  <c r="K89" i="1"/>
  <c r="K83" i="1"/>
  <c r="K77" i="1"/>
  <c r="K71" i="1"/>
  <c r="K65" i="1"/>
  <c r="K59" i="1"/>
  <c r="K53" i="1"/>
  <c r="K47" i="1"/>
  <c r="K41" i="1"/>
  <c r="K35" i="1"/>
  <c r="K29" i="1"/>
  <c r="K23" i="1"/>
  <c r="I213" i="1"/>
  <c r="I214" i="1" s="1"/>
  <c r="K38" i="1"/>
  <c r="K26" i="1"/>
  <c r="K14" i="1"/>
  <c r="BO241" i="7"/>
  <c r="BP219" i="7"/>
  <c r="BP218" i="7"/>
  <c r="BP220" i="7"/>
  <c r="BO240" i="7"/>
  <c r="BO239" i="7"/>
  <c r="BM182" i="6"/>
  <c r="BM183" i="6"/>
  <c r="BK224" i="6"/>
  <c r="BM219" i="6"/>
  <c r="BM222" i="6"/>
  <c r="BL222" i="6"/>
  <c r="BM221" i="6"/>
  <c r="BM220" i="6"/>
  <c r="CA218" i="6"/>
  <c r="CJ218" i="6"/>
  <c r="BL244" i="6"/>
  <c r="CB218" i="6"/>
  <c r="BO182" i="6"/>
  <c r="BO183" i="6"/>
  <c r="CC218" i="6"/>
  <c r="CD218" i="6"/>
  <c r="BM218" i="6"/>
  <c r="BR183" i="6"/>
  <c r="BR182" i="6"/>
  <c r="CE218" i="6"/>
  <c r="CF218" i="6"/>
  <c r="BP183" i="6"/>
  <c r="BP182" i="6"/>
  <c r="BQ183" i="6"/>
  <c r="CG218" i="6"/>
  <c r="BK248" i="6"/>
  <c r="BV218" i="6"/>
  <c r="BN182" i="6"/>
  <c r="BN183" i="6"/>
  <c r="BY218" i="6"/>
  <c r="CH218" i="6"/>
  <c r="CK218" i="6"/>
  <c r="BW218" i="6"/>
  <c r="BZ218" i="6"/>
  <c r="CI218" i="6"/>
  <c r="G213" i="1"/>
  <c r="G214" i="1" s="1"/>
  <c r="K3" i="1"/>
  <c r="BW182" i="1"/>
  <c r="BU181" i="1"/>
  <c r="BT181" i="1"/>
  <c r="BV181" i="1"/>
  <c r="CP217" i="1"/>
  <c r="CQ217" i="1"/>
  <c r="CA217" i="1"/>
  <c r="CA218" i="1" s="1"/>
  <c r="CK217" i="1"/>
  <c r="CM217" i="1"/>
  <c r="CM218" i="1" s="1"/>
  <c r="CF217" i="1"/>
  <c r="CF218" i="1" s="1"/>
  <c r="CL217" i="1"/>
  <c r="CG217" i="1"/>
  <c r="CO217" i="1"/>
  <c r="CC217" i="1"/>
  <c r="CE217" i="1"/>
  <c r="CE218" i="1" s="1"/>
  <c r="CB217" i="1"/>
  <c r="CB218" i="1" s="1"/>
  <c r="CD217" i="1"/>
  <c r="CD218" i="1" s="1"/>
  <c r="CI217" i="1"/>
  <c r="CI218" i="1" s="1"/>
  <c r="CN217" i="1"/>
  <c r="CN218" i="1" s="1"/>
  <c r="CH217" i="1"/>
  <c r="CH218" i="1" s="1"/>
  <c r="CJ217" i="1"/>
  <c r="CJ218" i="1" s="1"/>
  <c r="BP231" i="1"/>
  <c r="BP235" i="1" s="1"/>
  <c r="BP222" i="1"/>
  <c r="BR222" i="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2" i="2"/>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14" i="1"/>
  <c r="CK218" i="1" l="1"/>
  <c r="CQ218" i="1"/>
  <c r="CP218" i="1"/>
  <c r="CC218" i="1"/>
  <c r="CO218" i="1"/>
  <c r="K213" i="1"/>
  <c r="K214" i="1" s="1"/>
  <c r="BR183" i="1"/>
  <c r="BR182" i="1"/>
  <c r="BS183" i="1"/>
  <c r="BR218" i="1"/>
  <c r="BW183" i="1"/>
  <c r="BR221" i="1"/>
  <c r="CG218" i="1"/>
  <c r="BR219" i="1"/>
  <c r="CL218" i="1"/>
  <c r="BR220" i="1"/>
  <c r="BO220" i="7"/>
  <c r="BO218" i="7"/>
  <c r="BO219" i="7"/>
  <c r="BL220" i="6"/>
  <c r="BL224" i="6"/>
  <c r="BL223" i="6"/>
  <c r="BL218" i="6"/>
  <c r="BL221" i="6"/>
  <c r="BL219" i="6"/>
  <c r="BL248" i="6"/>
  <c r="BL247" i="6"/>
  <c r="BL245" i="6"/>
  <c r="BL243" i="6"/>
  <c r="BL246" i="6"/>
  <c r="BV182" i="1"/>
  <c r="BV183" i="1"/>
  <c r="BT182" i="1"/>
  <c r="BT183" i="1"/>
  <c r="BU182" i="1"/>
  <c r="BU183" i="1"/>
  <c r="BQ235" i="1"/>
  <c r="BQ230" i="1"/>
  <c r="BQ232" i="1"/>
  <c r="BQ233" i="1"/>
  <c r="BQ234" i="1"/>
  <c r="BQ231" i="1"/>
  <c r="BP224" i="1"/>
  <c r="BQ222" i="1" s="1"/>
  <c r="BA175" i="1"/>
  <c r="BB175" i="1" s="1"/>
  <c r="BA176" i="1"/>
  <c r="BB176" i="1" s="1"/>
  <c r="AY146" i="1"/>
  <c r="AZ146" i="1" s="1"/>
  <c r="BA146" i="1"/>
  <c r="BB146" i="1" s="1"/>
  <c r="AY147" i="1"/>
  <c r="AZ147" i="1" s="1"/>
  <c r="BA147" i="1"/>
  <c r="BB147" i="1" s="1"/>
  <c r="AY148" i="1"/>
  <c r="AZ148" i="1" s="1"/>
  <c r="BA148" i="1"/>
  <c r="BB148" i="1" s="1"/>
  <c r="AY149" i="1"/>
  <c r="AZ149" i="1" s="1"/>
  <c r="BA149" i="1"/>
  <c r="BB149" i="1" s="1"/>
  <c r="AY150" i="1"/>
  <c r="AZ150" i="1" s="1"/>
  <c r="BA150" i="1"/>
  <c r="BB150" i="1" s="1"/>
  <c r="AY151" i="1"/>
  <c r="AZ151" i="1" s="1"/>
  <c r="BA151" i="1"/>
  <c r="BB151" i="1" s="1"/>
  <c r="AY152" i="1"/>
  <c r="AZ152" i="1" s="1"/>
  <c r="BA152" i="1"/>
  <c r="BB152" i="1" s="1"/>
  <c r="AY153" i="1"/>
  <c r="AZ153" i="1" s="1"/>
  <c r="BA153" i="1"/>
  <c r="BB153" i="1" s="1"/>
  <c r="AY154" i="1"/>
  <c r="AZ154" i="1" s="1"/>
  <c r="BA154" i="1"/>
  <c r="BB154" i="1" s="1"/>
  <c r="AY155" i="1"/>
  <c r="AZ155" i="1" s="1"/>
  <c r="BA155" i="1"/>
  <c r="BB155" i="1" s="1"/>
  <c r="AY156" i="1"/>
  <c r="AZ156" i="1" s="1"/>
  <c r="BA156" i="1"/>
  <c r="BB156" i="1" s="1"/>
  <c r="AY157" i="1"/>
  <c r="AZ157" i="1" s="1"/>
  <c r="BA157" i="1"/>
  <c r="BB157" i="1" s="1"/>
  <c r="AY158" i="1"/>
  <c r="AZ158" i="1" s="1"/>
  <c r="BA158" i="1"/>
  <c r="BB158" i="1" s="1"/>
  <c r="AY159" i="1"/>
  <c r="AZ159" i="1" s="1"/>
  <c r="BA159" i="1"/>
  <c r="BB159" i="1" s="1"/>
  <c r="AY160" i="1"/>
  <c r="AZ160" i="1" s="1"/>
  <c r="BA160" i="1"/>
  <c r="BB160" i="1" s="1"/>
  <c r="AY161" i="1"/>
  <c r="AZ161" i="1" s="1"/>
  <c r="BA161" i="1"/>
  <c r="BB161" i="1" s="1"/>
  <c r="AY162" i="1"/>
  <c r="AZ162" i="1" s="1"/>
  <c r="BA162" i="1"/>
  <c r="BB162" i="1" s="1"/>
  <c r="AY163" i="1"/>
  <c r="AZ163" i="1" s="1"/>
  <c r="BA163" i="1"/>
  <c r="BB163" i="1" s="1"/>
  <c r="AY164" i="1"/>
  <c r="AZ164" i="1" s="1"/>
  <c r="BA164" i="1"/>
  <c r="BB164" i="1" s="1"/>
  <c r="AY165" i="1"/>
  <c r="AZ165" i="1" s="1"/>
  <c r="BA165" i="1"/>
  <c r="BB165" i="1" s="1"/>
  <c r="AY166" i="1"/>
  <c r="AZ166" i="1" s="1"/>
  <c r="BA166" i="1"/>
  <c r="BB166" i="1" s="1"/>
  <c r="AY167" i="1"/>
  <c r="AZ167" i="1" s="1"/>
  <c r="BA167" i="1"/>
  <c r="BB167" i="1" s="1"/>
  <c r="AY168" i="1"/>
  <c r="AZ168" i="1" s="1"/>
  <c r="BA168" i="1"/>
  <c r="BB168" i="1" s="1"/>
  <c r="AY169" i="1"/>
  <c r="AZ169" i="1" s="1"/>
  <c r="BA169" i="1"/>
  <c r="BB169" i="1" s="1"/>
  <c r="AY170" i="1"/>
  <c r="AZ170" i="1" s="1"/>
  <c r="BA170" i="1"/>
  <c r="BB170" i="1" s="1"/>
  <c r="AY171" i="1"/>
  <c r="AZ171" i="1" s="1"/>
  <c r="BA171" i="1"/>
  <c r="BB171" i="1" s="1"/>
  <c r="AY172" i="1"/>
  <c r="AZ172" i="1" s="1"/>
  <c r="BA172" i="1"/>
  <c r="BB172" i="1" s="1"/>
  <c r="AY173" i="1"/>
  <c r="AZ173" i="1" s="1"/>
  <c r="BA173" i="1"/>
  <c r="BB173" i="1" s="1"/>
  <c r="AY174" i="1"/>
  <c r="AZ174" i="1" s="1"/>
  <c r="BA174" i="1"/>
  <c r="BB174" i="1" s="1"/>
  <c r="AY175" i="1"/>
  <c r="AZ175" i="1" s="1"/>
  <c r="AY176" i="1"/>
  <c r="AZ176" i="1" s="1"/>
  <c r="AY177" i="1"/>
  <c r="AZ177" i="1" s="1"/>
  <c r="BA177" i="1"/>
  <c r="BB177" i="1" s="1"/>
  <c r="AY178" i="1"/>
  <c r="AZ178" i="1" s="1"/>
  <c r="BA178" i="1"/>
  <c r="BB178" i="1" s="1"/>
  <c r="AY179" i="1"/>
  <c r="AZ179" i="1" s="1"/>
  <c r="BA179" i="1"/>
  <c r="BB179" i="1" s="1"/>
  <c r="BK145" i="1"/>
  <c r="BA145" i="1"/>
  <c r="BB145" i="1" s="1"/>
  <c r="AY145" i="1"/>
  <c r="AZ145" i="1" s="1"/>
  <c r="BK144" i="1"/>
  <c r="BA144" i="1"/>
  <c r="BB144" i="1" s="1"/>
  <c r="AY144" i="1"/>
  <c r="AZ144" i="1" s="1"/>
  <c r="BK143" i="1"/>
  <c r="BA143" i="1"/>
  <c r="BB143" i="1" s="1"/>
  <c r="AY143" i="1"/>
  <c r="AZ143" i="1" s="1"/>
  <c r="BK142" i="1"/>
  <c r="BA142" i="1"/>
  <c r="BB142" i="1" s="1"/>
  <c r="AY142" i="1"/>
  <c r="AZ142" i="1" s="1"/>
  <c r="BK141" i="1"/>
  <c r="BA141" i="1"/>
  <c r="BB141" i="1" s="1"/>
  <c r="AY141" i="1"/>
  <c r="AZ141" i="1" s="1"/>
  <c r="BK140" i="1"/>
  <c r="BA140" i="1"/>
  <c r="BB140" i="1" s="1"/>
  <c r="AY140" i="1"/>
  <c r="AZ140" i="1" s="1"/>
  <c r="BK139" i="1"/>
  <c r="BA139" i="1"/>
  <c r="BB139" i="1" s="1"/>
  <c r="AY139" i="1"/>
  <c r="AZ139" i="1" s="1"/>
  <c r="BK138" i="1"/>
  <c r="BA138" i="1"/>
  <c r="BB138" i="1" s="1"/>
  <c r="AY138" i="1"/>
  <c r="AZ138" i="1" s="1"/>
  <c r="BK137" i="1"/>
  <c r="BA137" i="1"/>
  <c r="BB137" i="1" s="1"/>
  <c r="AY137" i="1"/>
  <c r="AZ137" i="1" s="1"/>
  <c r="BK136" i="1"/>
  <c r="BA136" i="1"/>
  <c r="BB136" i="1" s="1"/>
  <c r="AY136" i="1"/>
  <c r="AZ136" i="1" s="1"/>
  <c r="BK135" i="1"/>
  <c r="BA135" i="1"/>
  <c r="BB135" i="1" s="1"/>
  <c r="AY135" i="1"/>
  <c r="AZ135" i="1" s="1"/>
  <c r="BK134" i="1"/>
  <c r="BA134" i="1"/>
  <c r="BB134" i="1" s="1"/>
  <c r="AY134" i="1"/>
  <c r="AZ134" i="1" s="1"/>
  <c r="BK133" i="1"/>
  <c r="BA133" i="1"/>
  <c r="BB133" i="1" s="1"/>
  <c r="AY133" i="1"/>
  <c r="AZ133" i="1" s="1"/>
  <c r="BK132" i="1"/>
  <c r="BA132" i="1"/>
  <c r="BB132" i="1" s="1"/>
  <c r="AY132" i="1"/>
  <c r="AZ132" i="1" s="1"/>
  <c r="BK131" i="1"/>
  <c r="BA131" i="1"/>
  <c r="BB131" i="1" s="1"/>
  <c r="AY131" i="1"/>
  <c r="AZ131" i="1" s="1"/>
  <c r="BK130" i="1"/>
  <c r="BA130" i="1"/>
  <c r="BB130" i="1" s="1"/>
  <c r="AY130" i="1"/>
  <c r="AZ130" i="1" s="1"/>
  <c r="BK129" i="1"/>
  <c r="BA129" i="1"/>
  <c r="BB129" i="1" s="1"/>
  <c r="AY129" i="1"/>
  <c r="AZ129" i="1" s="1"/>
  <c r="BK128" i="1"/>
  <c r="BA128" i="1"/>
  <c r="BB128" i="1" s="1"/>
  <c r="AY128" i="1"/>
  <c r="AZ128" i="1" s="1"/>
  <c r="BK127" i="1"/>
  <c r="BA127" i="1"/>
  <c r="BB127" i="1" s="1"/>
  <c r="AY127" i="1"/>
  <c r="AZ127" i="1" s="1"/>
  <c r="BK126" i="1"/>
  <c r="BA126" i="1"/>
  <c r="BB126" i="1" s="1"/>
  <c r="AY126" i="1"/>
  <c r="AZ126" i="1" s="1"/>
  <c r="BK125" i="1"/>
  <c r="BA125" i="1"/>
  <c r="BB125" i="1" s="1"/>
  <c r="AY125" i="1"/>
  <c r="AZ125" i="1" s="1"/>
  <c r="BK124" i="1"/>
  <c r="BA124" i="1"/>
  <c r="BB124" i="1" s="1"/>
  <c r="AY124" i="1"/>
  <c r="AZ124" i="1" s="1"/>
  <c r="BK123" i="1"/>
  <c r="BA123" i="1"/>
  <c r="BB123" i="1" s="1"/>
  <c r="AY123" i="1"/>
  <c r="AZ123" i="1" s="1"/>
  <c r="BK122" i="1"/>
  <c r="BA122" i="1"/>
  <c r="BB122" i="1" s="1"/>
  <c r="AY122" i="1"/>
  <c r="AZ122" i="1" s="1"/>
  <c r="BK121" i="1"/>
  <c r="BA121" i="1"/>
  <c r="BB121" i="1" s="1"/>
  <c r="AY121" i="1"/>
  <c r="AZ121" i="1" s="1"/>
  <c r="BK120" i="1"/>
  <c r="BA120" i="1"/>
  <c r="BB120" i="1" s="1"/>
  <c r="AY120" i="1"/>
  <c r="AZ120" i="1" s="1"/>
  <c r="BK119" i="1"/>
  <c r="BA119" i="1"/>
  <c r="BB119" i="1" s="1"/>
  <c r="AY119" i="1"/>
  <c r="AZ119" i="1" s="1"/>
  <c r="BK118" i="1"/>
  <c r="BA118" i="1"/>
  <c r="BB118" i="1" s="1"/>
  <c r="AY118" i="1"/>
  <c r="AZ118" i="1" s="1"/>
  <c r="BK117" i="1"/>
  <c r="BA117" i="1"/>
  <c r="BB117" i="1" s="1"/>
  <c r="AY117" i="1"/>
  <c r="AZ117" i="1" s="1"/>
  <c r="BK116" i="1"/>
  <c r="BA116" i="1"/>
  <c r="BB116" i="1" s="1"/>
  <c r="AY116" i="1"/>
  <c r="AZ116" i="1" s="1"/>
  <c r="BK115" i="1"/>
  <c r="BA115" i="1"/>
  <c r="BB115" i="1" s="1"/>
  <c r="AY115" i="1"/>
  <c r="AZ115" i="1" s="1"/>
  <c r="BK114" i="1"/>
  <c r="BA114" i="1"/>
  <c r="BB114" i="1" s="1"/>
  <c r="AY114" i="1"/>
  <c r="AZ114" i="1" s="1"/>
  <c r="BK113" i="1"/>
  <c r="BA113" i="1"/>
  <c r="BB113" i="1" s="1"/>
  <c r="AY113" i="1"/>
  <c r="AZ113" i="1" s="1"/>
  <c r="BK112" i="1"/>
  <c r="BA112" i="1"/>
  <c r="BB112" i="1" s="1"/>
  <c r="AY112" i="1"/>
  <c r="AZ112" i="1" s="1"/>
  <c r="BK111" i="1"/>
  <c r="BA111" i="1"/>
  <c r="BB111" i="1" s="1"/>
  <c r="AY111" i="1"/>
  <c r="AZ111" i="1" s="1"/>
  <c r="BK110" i="1"/>
  <c r="BA110" i="1"/>
  <c r="BB110" i="1" s="1"/>
  <c r="AY110" i="1"/>
  <c r="AZ110" i="1" s="1"/>
  <c r="BK109" i="1"/>
  <c r="BA109" i="1"/>
  <c r="BB109" i="1" s="1"/>
  <c r="AY109" i="1"/>
  <c r="AZ109" i="1" s="1"/>
  <c r="BK108" i="1"/>
  <c r="BA108" i="1"/>
  <c r="BB108" i="1" s="1"/>
  <c r="AY108" i="1"/>
  <c r="AZ108" i="1" s="1"/>
  <c r="BK107" i="1"/>
  <c r="BA107" i="1"/>
  <c r="BB107" i="1" s="1"/>
  <c r="AY107" i="1"/>
  <c r="AZ107" i="1" s="1"/>
  <c r="BK106" i="1"/>
  <c r="BA106" i="1"/>
  <c r="BB106" i="1" s="1"/>
  <c r="AY106" i="1"/>
  <c r="AZ106" i="1" s="1"/>
  <c r="BK105" i="1"/>
  <c r="BA105" i="1"/>
  <c r="BB105" i="1" s="1"/>
  <c r="AY105" i="1"/>
  <c r="AZ105" i="1" s="1"/>
  <c r="BK104" i="1"/>
  <c r="BA104" i="1"/>
  <c r="BB104" i="1" s="1"/>
  <c r="AY104" i="1"/>
  <c r="AZ104" i="1" s="1"/>
  <c r="BK103" i="1"/>
  <c r="BA103" i="1"/>
  <c r="BB103" i="1" s="1"/>
  <c r="AY103" i="1"/>
  <c r="AZ103" i="1" s="1"/>
  <c r="BK102" i="1"/>
  <c r="BA102" i="1"/>
  <c r="BB102" i="1" s="1"/>
  <c r="AY102" i="1"/>
  <c r="AZ102" i="1" s="1"/>
  <c r="BK101" i="1"/>
  <c r="BA101" i="1"/>
  <c r="BB101" i="1" s="1"/>
  <c r="AY101" i="1"/>
  <c r="AZ101" i="1" s="1"/>
  <c r="BK100" i="1"/>
  <c r="BA100" i="1"/>
  <c r="BB100" i="1" s="1"/>
  <c r="AY100" i="1"/>
  <c r="AZ100" i="1" s="1"/>
  <c r="BK99" i="1"/>
  <c r="BA99" i="1"/>
  <c r="BB99" i="1" s="1"/>
  <c r="AY99" i="1"/>
  <c r="AZ99" i="1" s="1"/>
  <c r="BK98" i="1"/>
  <c r="BA98" i="1"/>
  <c r="BB98" i="1" s="1"/>
  <c r="AY98" i="1"/>
  <c r="AZ98" i="1" s="1"/>
  <c r="BK97" i="1"/>
  <c r="BA97" i="1"/>
  <c r="BB97" i="1" s="1"/>
  <c r="AY97" i="1"/>
  <c r="AZ97" i="1" s="1"/>
  <c r="BK96" i="1"/>
  <c r="BA96" i="1"/>
  <c r="BB96" i="1" s="1"/>
  <c r="AY96" i="1"/>
  <c r="AZ96" i="1" s="1"/>
  <c r="BK95" i="1"/>
  <c r="BA95" i="1"/>
  <c r="BB95" i="1" s="1"/>
  <c r="AY95" i="1"/>
  <c r="AZ95" i="1" s="1"/>
  <c r="BK94" i="1"/>
  <c r="BA94" i="1"/>
  <c r="BB94" i="1" s="1"/>
  <c r="AY94" i="1"/>
  <c r="AZ94" i="1" s="1"/>
  <c r="BK93" i="1"/>
  <c r="BA93" i="1"/>
  <c r="BB93" i="1" s="1"/>
  <c r="AY93" i="1"/>
  <c r="AZ93" i="1" s="1"/>
  <c r="BK92" i="1"/>
  <c r="BA92" i="1"/>
  <c r="BB92" i="1" s="1"/>
  <c r="AY92" i="1"/>
  <c r="AZ92" i="1" s="1"/>
  <c r="BK91" i="1"/>
  <c r="BA91" i="1"/>
  <c r="BB91" i="1" s="1"/>
  <c r="AY91" i="1"/>
  <c r="AZ91" i="1" s="1"/>
  <c r="BK90" i="1"/>
  <c r="BA90" i="1"/>
  <c r="BB90" i="1" s="1"/>
  <c r="AY90" i="1"/>
  <c r="AZ90" i="1" s="1"/>
  <c r="BK89" i="1"/>
  <c r="BA89" i="1"/>
  <c r="BB89" i="1" s="1"/>
  <c r="AY89" i="1"/>
  <c r="AZ89" i="1" s="1"/>
  <c r="BK88" i="1"/>
  <c r="BA88" i="1"/>
  <c r="BB88" i="1" s="1"/>
  <c r="AY88" i="1"/>
  <c r="AZ88" i="1" s="1"/>
  <c r="BK87" i="1"/>
  <c r="BA87" i="1"/>
  <c r="BB87" i="1" s="1"/>
  <c r="AY87" i="1"/>
  <c r="AZ87" i="1" s="1"/>
  <c r="BK86" i="1"/>
  <c r="BA86" i="1"/>
  <c r="BB86" i="1" s="1"/>
  <c r="AY86" i="1"/>
  <c r="AZ86" i="1" s="1"/>
  <c r="BK85" i="1"/>
  <c r="BA85" i="1"/>
  <c r="BB85" i="1" s="1"/>
  <c r="AY85" i="1"/>
  <c r="AZ85" i="1" s="1"/>
  <c r="BK84" i="1"/>
  <c r="BA84" i="1"/>
  <c r="BB84" i="1" s="1"/>
  <c r="AY84" i="1"/>
  <c r="AZ84" i="1" s="1"/>
  <c r="BK83" i="1"/>
  <c r="BA83" i="1"/>
  <c r="BB83" i="1" s="1"/>
  <c r="AY83" i="1"/>
  <c r="AZ83" i="1" s="1"/>
  <c r="BK82" i="1"/>
  <c r="BA82" i="1"/>
  <c r="BB82" i="1" s="1"/>
  <c r="AY82" i="1"/>
  <c r="AZ82" i="1" s="1"/>
  <c r="BK81" i="1"/>
  <c r="BA81" i="1"/>
  <c r="BB81" i="1" s="1"/>
  <c r="AY81" i="1"/>
  <c r="AZ81" i="1" s="1"/>
  <c r="BK80" i="1"/>
  <c r="BA80" i="1"/>
  <c r="BB80" i="1" s="1"/>
  <c r="AY80" i="1"/>
  <c r="AZ80" i="1" s="1"/>
  <c r="BK79" i="1"/>
  <c r="BA79" i="1"/>
  <c r="BB79" i="1" s="1"/>
  <c r="AY79" i="1"/>
  <c r="AZ79" i="1" s="1"/>
  <c r="BK78" i="1"/>
  <c r="BA78" i="1"/>
  <c r="BB78" i="1" s="1"/>
  <c r="AY78" i="1"/>
  <c r="AZ78" i="1" s="1"/>
  <c r="BK77" i="1"/>
  <c r="BA77" i="1"/>
  <c r="BB77" i="1" s="1"/>
  <c r="AY77" i="1"/>
  <c r="AZ77" i="1" s="1"/>
  <c r="BK76" i="1"/>
  <c r="BA76" i="1"/>
  <c r="BB76" i="1" s="1"/>
  <c r="AY76" i="1"/>
  <c r="AZ76" i="1" s="1"/>
  <c r="BK75" i="1"/>
  <c r="BA75" i="1"/>
  <c r="BB75" i="1" s="1"/>
  <c r="AY75" i="1"/>
  <c r="AZ75" i="1" s="1"/>
  <c r="BK74" i="1"/>
  <c r="BA74" i="1"/>
  <c r="BB74" i="1" s="1"/>
  <c r="AY74" i="1"/>
  <c r="AZ74" i="1" s="1"/>
  <c r="BK73" i="1"/>
  <c r="BA73" i="1"/>
  <c r="BB73" i="1" s="1"/>
  <c r="AY73" i="1"/>
  <c r="AZ73" i="1" s="1"/>
  <c r="BK72" i="1"/>
  <c r="BA72" i="1"/>
  <c r="BB72" i="1" s="1"/>
  <c r="AY72" i="1"/>
  <c r="AZ72" i="1" s="1"/>
  <c r="BK71" i="1"/>
  <c r="BA71" i="1"/>
  <c r="BB71" i="1" s="1"/>
  <c r="AY71" i="1"/>
  <c r="AZ71" i="1" s="1"/>
  <c r="BK70" i="1"/>
  <c r="BA70" i="1"/>
  <c r="BB70" i="1" s="1"/>
  <c r="AY70" i="1"/>
  <c r="AZ70" i="1" s="1"/>
  <c r="BK69" i="1"/>
  <c r="BA69" i="1"/>
  <c r="BB69" i="1" s="1"/>
  <c r="AY69" i="1"/>
  <c r="AZ69" i="1" s="1"/>
  <c r="BK68" i="1"/>
  <c r="BA68" i="1"/>
  <c r="BB68" i="1" s="1"/>
  <c r="AY68" i="1"/>
  <c r="AZ68" i="1" s="1"/>
  <c r="BK67" i="1"/>
  <c r="BA67" i="1"/>
  <c r="BB67" i="1" s="1"/>
  <c r="AY67" i="1"/>
  <c r="AZ67" i="1" s="1"/>
  <c r="BK66" i="1"/>
  <c r="BA66" i="1"/>
  <c r="BB66" i="1" s="1"/>
  <c r="AY66" i="1"/>
  <c r="AZ66" i="1" s="1"/>
  <c r="BK65" i="1"/>
  <c r="BA65" i="1"/>
  <c r="BB65" i="1" s="1"/>
  <c r="AY65" i="1"/>
  <c r="AZ65" i="1" s="1"/>
  <c r="BK64" i="1"/>
  <c r="BA64" i="1"/>
  <c r="BB64" i="1" s="1"/>
  <c r="AY64" i="1"/>
  <c r="AZ64" i="1" s="1"/>
  <c r="BK63" i="1"/>
  <c r="BA63" i="1"/>
  <c r="BB63" i="1" s="1"/>
  <c r="AY63" i="1"/>
  <c r="AZ63" i="1" s="1"/>
  <c r="BK62" i="1"/>
  <c r="BA62" i="1"/>
  <c r="BB62" i="1" s="1"/>
  <c r="AY62" i="1"/>
  <c r="AZ62" i="1" s="1"/>
  <c r="BK61" i="1"/>
  <c r="BA61" i="1"/>
  <c r="BB61" i="1" s="1"/>
  <c r="AY61" i="1"/>
  <c r="AZ61" i="1" s="1"/>
  <c r="BK60" i="1"/>
  <c r="BA60" i="1"/>
  <c r="BB60" i="1" s="1"/>
  <c r="AY60" i="1"/>
  <c r="AZ60" i="1" s="1"/>
  <c r="BK59" i="1"/>
  <c r="BA59" i="1"/>
  <c r="BB59" i="1" s="1"/>
  <c r="AY59" i="1"/>
  <c r="AZ59" i="1" s="1"/>
  <c r="BK58" i="1"/>
  <c r="BA58" i="1"/>
  <c r="BB58" i="1" s="1"/>
  <c r="AY58" i="1"/>
  <c r="AZ58" i="1" s="1"/>
  <c r="BK57" i="1"/>
  <c r="BA57" i="1"/>
  <c r="BB57" i="1" s="1"/>
  <c r="AY57" i="1"/>
  <c r="AZ57" i="1" s="1"/>
  <c r="BK56" i="1"/>
  <c r="BA56" i="1"/>
  <c r="BB56" i="1" s="1"/>
  <c r="AY56" i="1"/>
  <c r="AZ56" i="1" s="1"/>
  <c r="BK55" i="1"/>
  <c r="BA55" i="1"/>
  <c r="BB55" i="1" s="1"/>
  <c r="AY55" i="1"/>
  <c r="AZ55" i="1" s="1"/>
  <c r="BK54" i="1"/>
  <c r="BA54" i="1"/>
  <c r="BB54" i="1" s="1"/>
  <c r="AY54" i="1"/>
  <c r="AZ54" i="1" s="1"/>
  <c r="BK53" i="1"/>
  <c r="BA53" i="1"/>
  <c r="BB53" i="1" s="1"/>
  <c r="AY53" i="1"/>
  <c r="AZ53" i="1" s="1"/>
  <c r="BK52" i="1"/>
  <c r="BA52" i="1"/>
  <c r="BB52" i="1" s="1"/>
  <c r="AY52" i="1"/>
  <c r="AZ52" i="1" s="1"/>
  <c r="BK51" i="1"/>
  <c r="BA51" i="1"/>
  <c r="BB51" i="1" s="1"/>
  <c r="AY51" i="1"/>
  <c r="AZ51" i="1" s="1"/>
  <c r="BK50" i="1"/>
  <c r="BA50" i="1"/>
  <c r="BB50" i="1" s="1"/>
  <c r="AY50" i="1"/>
  <c r="AZ50" i="1" s="1"/>
  <c r="BK49" i="1"/>
  <c r="BA49" i="1"/>
  <c r="BB49" i="1" s="1"/>
  <c r="AY49" i="1"/>
  <c r="AZ49" i="1" s="1"/>
  <c r="BK48" i="1"/>
  <c r="BA48" i="1"/>
  <c r="BB48" i="1" s="1"/>
  <c r="AY48" i="1"/>
  <c r="AZ48" i="1" s="1"/>
  <c r="BK47" i="1"/>
  <c r="BA47" i="1"/>
  <c r="BB47" i="1" s="1"/>
  <c r="AY47" i="1"/>
  <c r="AZ47" i="1" s="1"/>
  <c r="BK46" i="1"/>
  <c r="BA46" i="1"/>
  <c r="BB46" i="1" s="1"/>
  <c r="AY46" i="1"/>
  <c r="AZ46" i="1" s="1"/>
  <c r="BK45" i="1"/>
  <c r="BA45" i="1"/>
  <c r="BB45" i="1" s="1"/>
  <c r="AY45" i="1"/>
  <c r="AZ45" i="1" s="1"/>
  <c r="BK44" i="1"/>
  <c r="BA44" i="1"/>
  <c r="BB44" i="1" s="1"/>
  <c r="AY44" i="1"/>
  <c r="AZ44" i="1" s="1"/>
  <c r="BK43" i="1"/>
  <c r="BA43" i="1"/>
  <c r="BB43" i="1" s="1"/>
  <c r="AY43" i="1"/>
  <c r="AZ43" i="1" s="1"/>
  <c r="BK42" i="1"/>
  <c r="BA42" i="1"/>
  <c r="BB42" i="1" s="1"/>
  <c r="AY42" i="1"/>
  <c r="AZ42" i="1" s="1"/>
  <c r="BK41" i="1"/>
  <c r="BA41" i="1"/>
  <c r="BB41" i="1" s="1"/>
  <c r="AY41" i="1"/>
  <c r="AZ41" i="1" s="1"/>
  <c r="BK40" i="1"/>
  <c r="BA40" i="1"/>
  <c r="BB40" i="1" s="1"/>
  <c r="AY40" i="1"/>
  <c r="AZ40" i="1" s="1"/>
  <c r="BK39" i="1"/>
  <c r="BA39" i="1"/>
  <c r="BB39" i="1" s="1"/>
  <c r="AY39" i="1"/>
  <c r="AZ39" i="1" s="1"/>
  <c r="BK38" i="1"/>
  <c r="BA38" i="1"/>
  <c r="BB38" i="1" s="1"/>
  <c r="AY38" i="1"/>
  <c r="AZ38" i="1" s="1"/>
  <c r="BK37" i="1"/>
  <c r="BA37" i="1"/>
  <c r="BB37" i="1" s="1"/>
  <c r="AY37" i="1"/>
  <c r="AZ37" i="1" s="1"/>
  <c r="BK36" i="1"/>
  <c r="BA36" i="1"/>
  <c r="BB36" i="1" s="1"/>
  <c r="AY36" i="1"/>
  <c r="AZ36" i="1" s="1"/>
  <c r="BK35" i="1"/>
  <c r="BA35" i="1"/>
  <c r="BB35" i="1" s="1"/>
  <c r="AY35" i="1"/>
  <c r="AZ35" i="1" s="1"/>
  <c r="BK34" i="1"/>
  <c r="BA34" i="1"/>
  <c r="BB34" i="1" s="1"/>
  <c r="AY34" i="1"/>
  <c r="AZ34" i="1" s="1"/>
  <c r="BK33" i="1"/>
  <c r="BA33" i="1"/>
  <c r="BB33" i="1" s="1"/>
  <c r="AY33" i="1"/>
  <c r="AZ33" i="1" s="1"/>
  <c r="BK32" i="1"/>
  <c r="BA32" i="1"/>
  <c r="BB32" i="1" s="1"/>
  <c r="AY32" i="1"/>
  <c r="AZ32" i="1" s="1"/>
  <c r="BK31" i="1"/>
  <c r="BA31" i="1"/>
  <c r="BB31" i="1" s="1"/>
  <c r="AY31" i="1"/>
  <c r="AZ31" i="1" s="1"/>
  <c r="BK30" i="1"/>
  <c r="BA30" i="1"/>
  <c r="BB30" i="1" s="1"/>
  <c r="AY30" i="1"/>
  <c r="AZ30" i="1" s="1"/>
  <c r="BK29" i="1"/>
  <c r="BA29" i="1"/>
  <c r="BB29" i="1" s="1"/>
  <c r="AY29" i="1"/>
  <c r="AZ29" i="1" s="1"/>
  <c r="BK28" i="1"/>
  <c r="BA28" i="1"/>
  <c r="BB28" i="1" s="1"/>
  <c r="AY28" i="1"/>
  <c r="AZ28" i="1" s="1"/>
  <c r="BK27" i="1"/>
  <c r="BA27" i="1"/>
  <c r="BB27" i="1" s="1"/>
  <c r="AY27" i="1"/>
  <c r="AZ27" i="1" s="1"/>
  <c r="BK26" i="1"/>
  <c r="BA26" i="1"/>
  <c r="BB26" i="1" s="1"/>
  <c r="AY26" i="1"/>
  <c r="AZ26" i="1" s="1"/>
  <c r="BK25" i="1"/>
  <c r="BA25" i="1"/>
  <c r="BB25" i="1" s="1"/>
  <c r="AY25" i="1"/>
  <c r="AZ25" i="1" s="1"/>
  <c r="BK24" i="1"/>
  <c r="BA24" i="1"/>
  <c r="BB24" i="1" s="1"/>
  <c r="AY24" i="1"/>
  <c r="AZ24" i="1" s="1"/>
  <c r="BK23" i="1"/>
  <c r="BA23" i="1"/>
  <c r="BB23" i="1" s="1"/>
  <c r="AY23" i="1"/>
  <c r="AZ23" i="1" s="1"/>
  <c r="BK22" i="1"/>
  <c r="BA22" i="1"/>
  <c r="BB22" i="1" s="1"/>
  <c r="AY22" i="1"/>
  <c r="AZ22" i="1" s="1"/>
  <c r="BK21" i="1"/>
  <c r="BA21" i="1"/>
  <c r="BB21" i="1" s="1"/>
  <c r="AY21" i="1"/>
  <c r="AZ21" i="1" s="1"/>
  <c r="BK20" i="1"/>
  <c r="BA20" i="1"/>
  <c r="BB20" i="1" s="1"/>
  <c r="AY20" i="1"/>
  <c r="AZ20" i="1" s="1"/>
  <c r="BK19" i="1"/>
  <c r="BA19" i="1"/>
  <c r="BB19" i="1" s="1"/>
  <c r="AY19" i="1"/>
  <c r="AZ19" i="1" s="1"/>
  <c r="BK18" i="1"/>
  <c r="BA18" i="1"/>
  <c r="BB18" i="1" s="1"/>
  <c r="AY18" i="1"/>
  <c r="AZ18" i="1" s="1"/>
  <c r="BK17" i="1"/>
  <c r="BA17" i="1"/>
  <c r="BB17" i="1" s="1"/>
  <c r="AY17" i="1"/>
  <c r="AZ17" i="1" s="1"/>
  <c r="BK16" i="1"/>
  <c r="BA16" i="1"/>
  <c r="BB16" i="1" s="1"/>
  <c r="AY16" i="1"/>
  <c r="AZ16" i="1" s="1"/>
  <c r="BK15" i="1"/>
  <c r="BA15" i="1"/>
  <c r="BB15" i="1" s="1"/>
  <c r="AY15" i="1"/>
  <c r="AZ15" i="1" s="1"/>
  <c r="BK14" i="1"/>
  <c r="BA14" i="1"/>
  <c r="BB14" i="1" s="1"/>
  <c r="AY14" i="1"/>
  <c r="AZ14" i="1" s="1"/>
  <c r="BK13" i="1"/>
  <c r="BA13" i="1"/>
  <c r="BB13" i="1" s="1"/>
  <c r="AY13" i="1"/>
  <c r="AZ13" i="1" s="1"/>
  <c r="BK12" i="1"/>
  <c r="BA12" i="1"/>
  <c r="BB12" i="1" s="1"/>
  <c r="AY12" i="1"/>
  <c r="AZ12" i="1" s="1"/>
  <c r="BK11" i="1"/>
  <c r="BA11" i="1"/>
  <c r="BB11" i="1" s="1"/>
  <c r="AY11" i="1"/>
  <c r="AZ11" i="1" s="1"/>
  <c r="BK10" i="1"/>
  <c r="BA10" i="1"/>
  <c r="BB10" i="1" s="1"/>
  <c r="AY10" i="1"/>
  <c r="AZ10" i="1" s="1"/>
  <c r="BK9" i="1"/>
  <c r="BA9" i="1"/>
  <c r="BB9" i="1" s="1"/>
  <c r="AY9" i="1"/>
  <c r="AZ9" i="1" s="1"/>
  <c r="BK8" i="1"/>
  <c r="BA8" i="1"/>
  <c r="BB8" i="1" s="1"/>
  <c r="AY8" i="1"/>
  <c r="AZ8" i="1" s="1"/>
  <c r="BK7" i="1"/>
  <c r="BA7" i="1"/>
  <c r="BB7" i="1" s="1"/>
  <c r="AY7" i="1"/>
  <c r="AZ7" i="1" s="1"/>
  <c r="BK6" i="1"/>
  <c r="BA6" i="1"/>
  <c r="BB6" i="1" s="1"/>
  <c r="AY6" i="1"/>
  <c r="AZ6" i="1" s="1"/>
  <c r="BK5" i="1"/>
  <c r="BA5" i="1"/>
  <c r="BB5" i="1" s="1"/>
  <c r="AY5" i="1"/>
  <c r="AZ5" i="1" s="1"/>
  <c r="BK4" i="1"/>
  <c r="BA4" i="1"/>
  <c r="BB4" i="1" s="1"/>
  <c r="AY4" i="1"/>
  <c r="AZ4" i="1" s="1"/>
  <c r="BK3" i="1"/>
  <c r="BA3" i="1"/>
  <c r="BB3" i="1" s="1"/>
  <c r="AY3" i="1"/>
  <c r="AZ3" i="1" s="1"/>
  <c r="BQ224" i="1" l="1"/>
  <c r="BQ223" i="1"/>
  <c r="BQ221" i="1"/>
  <c r="BQ220" i="1"/>
  <c r="BQ219" i="1"/>
  <c r="BQ218" i="1"/>
  <c r="CN218" i="7"/>
  <c r="CN217" i="7"/>
  <c r="CJ100" i="7"/>
  <c r="CJ75" i="7"/>
  <c r="CJ61" i="7"/>
  <c r="CJ149" i="7"/>
  <c r="CJ147" i="7"/>
  <c r="CJ49" i="7"/>
  <c r="CJ52" i="7"/>
  <c r="CJ21" i="7"/>
  <c r="CJ106" i="7"/>
  <c r="CJ6" i="7"/>
  <c r="CJ109" i="7"/>
  <c r="CJ97" i="7"/>
  <c r="CJ26" i="7"/>
  <c r="CJ159" i="7"/>
  <c r="CJ156" i="7"/>
  <c r="CJ38" i="7"/>
  <c r="CJ119" i="7"/>
  <c r="CJ101" i="7"/>
  <c r="CJ150" i="7"/>
  <c r="CJ118" i="7"/>
  <c r="CJ29" i="7"/>
  <c r="CJ45" i="7"/>
  <c r="CJ48" i="7"/>
  <c r="CJ98" i="7"/>
  <c r="CJ129" i="7"/>
  <c r="CJ14" i="7"/>
  <c r="CJ37" i="7"/>
  <c r="CJ167" i="7"/>
  <c r="CJ102" i="7"/>
  <c r="CJ58" i="7"/>
  <c r="CJ5" i="7"/>
  <c r="CJ41" i="7"/>
  <c r="CJ127" i="7"/>
  <c r="CJ144" i="7"/>
  <c r="CJ122" i="7"/>
  <c r="CJ99" i="7"/>
  <c r="CJ169" i="7"/>
  <c r="CJ116" i="7"/>
  <c r="CJ95" i="7"/>
  <c r="CJ84" i="7"/>
  <c r="CJ85" i="7"/>
  <c r="CJ44" i="7"/>
  <c r="CJ1" i="7"/>
  <c r="CJ146" i="7"/>
  <c r="CJ143" i="7"/>
  <c r="CJ33" i="7"/>
  <c r="CJ151" i="7"/>
  <c r="CJ133" i="7"/>
  <c r="CJ30" i="7"/>
  <c r="CJ115" i="7"/>
  <c r="CJ62" i="7"/>
  <c r="CJ107" i="7"/>
  <c r="CJ28" i="7"/>
  <c r="CJ121" i="7"/>
  <c r="CJ68" i="7"/>
  <c r="CJ175" i="7"/>
  <c r="CJ96" i="7"/>
  <c r="CJ59" i="7"/>
  <c r="CJ27" i="7"/>
  <c r="CJ63" i="7"/>
  <c r="CJ165" i="7"/>
  <c r="CJ172" i="7"/>
  <c r="CJ3" i="7"/>
  <c r="CJ83" i="7"/>
  <c r="CJ154" i="7"/>
  <c r="CJ40" i="7"/>
  <c r="CJ123" i="7"/>
  <c r="CJ54" i="7"/>
  <c r="CJ77" i="7"/>
  <c r="CJ134" i="7"/>
  <c r="CJ36" i="7"/>
  <c r="CJ103" i="7"/>
  <c r="CJ110" i="7"/>
  <c r="CJ24" i="7"/>
  <c r="CJ79" i="7"/>
  <c r="CJ56" i="7"/>
  <c r="CJ177" i="7"/>
  <c r="CJ171" i="7"/>
  <c r="CJ148" i="7"/>
  <c r="CJ112" i="7"/>
  <c r="CJ120" i="7"/>
  <c r="CJ74" i="7"/>
  <c r="CJ86" i="7"/>
  <c r="CJ170" i="7"/>
  <c r="CJ117" i="7"/>
  <c r="CJ111" i="7"/>
  <c r="CJ163" i="7"/>
  <c r="CJ161" i="7"/>
  <c r="CJ105" i="7"/>
  <c r="CJ87" i="7"/>
  <c r="CJ39" i="7"/>
  <c r="CJ114" i="7"/>
  <c r="CJ126" i="7"/>
  <c r="CJ92" i="7"/>
  <c r="CJ72" i="7"/>
  <c r="CJ55" i="7"/>
  <c r="CJ19" i="7"/>
  <c r="CJ135" i="7"/>
  <c r="CJ90" i="7"/>
  <c r="CJ136" i="7"/>
  <c r="CJ35" i="7"/>
  <c r="CJ166" i="7"/>
  <c r="CJ155" i="7"/>
  <c r="CJ160" i="7"/>
  <c r="CJ67" i="7"/>
  <c r="CJ34" i="7"/>
  <c r="CJ66" i="7"/>
  <c r="CJ12" i="7"/>
  <c r="CJ11" i="7"/>
  <c r="CJ20" i="7"/>
  <c r="CJ31" i="7"/>
  <c r="CJ60" i="7"/>
  <c r="CJ157" i="7"/>
  <c r="CJ173" i="7"/>
  <c r="CJ8" i="7"/>
  <c r="CJ152" i="7"/>
  <c r="CJ69" i="7"/>
  <c r="CJ18" i="7"/>
  <c r="CJ10" i="7"/>
  <c r="CJ88" i="7"/>
  <c r="CJ46" i="7"/>
  <c r="CJ25" i="7"/>
  <c r="CJ51" i="7"/>
  <c r="CJ164" i="7"/>
  <c r="CJ78" i="7"/>
  <c r="CJ139" i="7"/>
  <c r="CJ22" i="7"/>
  <c r="CJ64" i="7"/>
  <c r="CJ81" i="7"/>
  <c r="CJ132" i="7"/>
  <c r="CJ50" i="7"/>
  <c r="CJ23" i="7"/>
  <c r="CJ91" i="7"/>
  <c r="CJ57" i="7"/>
  <c r="CJ176" i="7"/>
  <c r="CJ16" i="7"/>
  <c r="CJ138" i="7"/>
  <c r="CJ76" i="7"/>
  <c r="CJ145" i="7"/>
  <c r="CJ82" i="7"/>
  <c r="CJ32" i="7"/>
  <c r="CJ13" i="7"/>
  <c r="CJ168" i="7"/>
  <c r="CJ4" i="7"/>
  <c r="CJ137" i="7"/>
  <c r="CJ42" i="7"/>
  <c r="CJ125" i="7"/>
  <c r="CJ93" i="7"/>
  <c r="CJ70" i="7"/>
  <c r="CJ47" i="7"/>
  <c r="CJ73" i="7"/>
  <c r="CJ94" i="7"/>
  <c r="CJ142" i="7"/>
  <c r="CJ43" i="7"/>
  <c r="CJ108" i="7"/>
  <c r="CJ153" i="7"/>
  <c r="CJ80" i="7"/>
  <c r="CJ158" i="7"/>
  <c r="CJ130" i="7"/>
  <c r="CJ104" i="7"/>
  <c r="CJ128" i="7"/>
  <c r="CJ15" i="7"/>
  <c r="CJ89" i="7"/>
  <c r="CJ140" i="7"/>
  <c r="CJ162" i="7"/>
  <c r="CJ9" i="7"/>
  <c r="CJ113" i="7"/>
  <c r="CJ174" i="7"/>
  <c r="CJ17" i="7"/>
  <c r="CJ53" i="7"/>
  <c r="CJ65" i="7"/>
  <c r="CJ7" i="7"/>
  <c r="CJ71" i="7"/>
  <c r="CJ124" i="7"/>
  <c r="CJ141" i="7"/>
  <c r="CJ2" i="7"/>
  <c r="CJ131" i="7"/>
  <c r="CN50" i="7"/>
  <c r="CN174" i="7"/>
  <c r="CN89" i="7"/>
  <c r="CN70" i="7"/>
  <c r="CN72" i="7"/>
  <c r="CN86" i="7"/>
  <c r="CN56" i="7"/>
  <c r="CN58" i="7"/>
  <c r="CN54" i="7"/>
  <c r="CN47" i="7"/>
  <c r="CN167" i="7"/>
  <c r="CN140" i="7"/>
  <c r="CN35" i="7"/>
  <c r="CN19" i="7"/>
  <c r="CN53" i="7"/>
  <c r="CN100" i="7"/>
  <c r="CN153" i="7"/>
  <c r="CN165" i="7"/>
  <c r="CN161" i="7"/>
  <c r="CN38" i="7"/>
  <c r="CN121" i="7"/>
  <c r="CN68" i="7"/>
  <c r="CN111" i="7"/>
  <c r="CN80" i="7"/>
  <c r="CN106" i="7"/>
  <c r="CN135" i="7"/>
  <c r="CN113" i="7"/>
  <c r="CN148" i="7"/>
  <c r="CN31" i="7"/>
  <c r="CN157" i="7"/>
  <c r="CN142" i="7"/>
  <c r="CN122" i="7"/>
  <c r="CN77" i="7"/>
  <c r="CN15" i="7"/>
  <c r="CN39" i="7"/>
  <c r="CN117" i="7"/>
  <c r="CN65" i="7"/>
  <c r="CN137" i="7"/>
  <c r="CN128" i="7"/>
  <c r="CN105" i="7"/>
  <c r="CN141" i="7"/>
  <c r="CN120" i="7"/>
  <c r="CN13" i="7"/>
  <c r="CN138" i="7"/>
  <c r="CN177" i="7"/>
  <c r="CN158" i="7"/>
  <c r="CN27" i="7"/>
  <c r="CN18" i="7"/>
  <c r="CN134" i="7"/>
  <c r="CN9" i="7"/>
  <c r="CN108" i="7"/>
  <c r="CN3" i="7"/>
  <c r="CN41" i="7"/>
  <c r="CN74" i="7"/>
  <c r="CN171" i="7"/>
  <c r="CN8" i="7"/>
  <c r="CN75" i="7"/>
  <c r="CN170" i="7"/>
  <c r="CN34" i="7"/>
  <c r="CN61" i="7"/>
  <c r="CN145" i="7"/>
  <c r="CN127" i="7"/>
  <c r="CN116" i="7"/>
  <c r="CN107" i="7"/>
  <c r="CN78" i="7"/>
  <c r="CN37" i="7"/>
  <c r="CN5" i="7"/>
  <c r="CN163" i="7"/>
  <c r="CN166" i="7"/>
  <c r="CN151" i="7"/>
  <c r="CN12" i="7"/>
  <c r="CN88" i="7"/>
  <c r="CN175" i="7"/>
  <c r="CN123" i="7"/>
  <c r="CN76" i="7"/>
  <c r="CN1" i="7"/>
  <c r="CN150" i="7"/>
  <c r="CN11" i="7"/>
  <c r="CN60" i="7"/>
  <c r="CN46" i="7"/>
  <c r="CN55" i="7"/>
  <c r="CN97" i="7"/>
  <c r="CN17" i="7"/>
  <c r="CN32" i="7"/>
  <c r="CN114" i="7"/>
  <c r="CN14" i="7"/>
  <c r="CN95" i="7"/>
  <c r="CN21" i="7"/>
  <c r="CN133" i="7"/>
  <c r="CN124" i="7"/>
  <c r="CN10" i="7"/>
  <c r="CN48" i="7"/>
  <c r="CN7" i="7"/>
  <c r="CN169" i="7"/>
  <c r="CN25" i="7"/>
  <c r="CN71" i="7"/>
  <c r="CN24" i="7"/>
  <c r="CN109" i="7"/>
  <c r="CN147" i="7"/>
  <c r="CN4" i="7"/>
  <c r="CN160" i="7"/>
  <c r="CN64" i="7"/>
  <c r="CN146" i="7"/>
  <c r="CN136" i="7"/>
  <c r="CN33" i="7"/>
  <c r="CN149" i="7"/>
  <c r="CN83" i="7"/>
  <c r="CN92" i="7"/>
  <c r="CN139" i="7"/>
  <c r="CN125" i="7"/>
  <c r="CN162" i="7"/>
  <c r="CN40" i="7"/>
  <c r="CN30" i="7"/>
  <c r="CN101" i="7"/>
  <c r="CN112" i="7"/>
  <c r="CN93" i="7"/>
  <c r="CN172" i="7"/>
  <c r="CN59" i="7"/>
  <c r="CN94" i="7"/>
  <c r="CN129" i="7"/>
  <c r="CN143" i="7"/>
  <c r="CN119" i="7"/>
  <c r="CN173" i="7"/>
  <c r="CN22" i="7"/>
  <c r="CN23" i="7"/>
  <c r="CN85" i="7"/>
  <c r="CN79" i="7"/>
  <c r="CN156" i="7"/>
  <c r="CN45" i="7"/>
  <c r="CN87" i="7"/>
  <c r="CN91" i="7"/>
  <c r="CN96" i="7"/>
  <c r="CN52" i="7"/>
  <c r="CN49" i="7"/>
  <c r="CN104" i="7"/>
  <c r="CN102" i="7"/>
  <c r="CN110" i="7"/>
  <c r="CN36" i="7"/>
  <c r="CN66" i="7"/>
  <c r="CN90" i="7"/>
  <c r="CN154" i="7"/>
  <c r="CN67" i="7"/>
  <c r="CN155" i="7"/>
  <c r="CN44" i="7"/>
  <c r="CN28" i="7"/>
  <c r="CN176" i="7"/>
  <c r="CN69" i="7"/>
  <c r="CN130" i="7"/>
  <c r="CN51" i="7"/>
  <c r="CN62" i="7"/>
  <c r="CN57" i="7"/>
  <c r="CN168" i="7"/>
  <c r="CN29" i="7"/>
  <c r="CN16" i="7"/>
  <c r="CN118" i="7"/>
  <c r="CN152" i="7"/>
  <c r="CN132" i="7"/>
  <c r="CN84" i="7"/>
  <c r="CN20" i="7"/>
  <c r="CN81" i="7"/>
  <c r="CN126" i="7"/>
  <c r="CN98" i="7"/>
  <c r="CN42" i="7"/>
  <c r="CN131" i="7"/>
  <c r="CN63" i="7"/>
  <c r="CN159" i="7"/>
  <c r="CN99" i="7"/>
  <c r="CN144" i="7"/>
  <c r="CN43" i="7"/>
  <c r="CN26" i="7"/>
  <c r="CN164" i="7"/>
  <c r="CN82" i="7"/>
  <c r="CN115" i="7"/>
  <c r="CN73" i="7"/>
  <c r="CN6" i="7"/>
  <c r="CN2" i="7"/>
  <c r="CN103" i="7"/>
  <c r="BU184" i="7"/>
  <c r="BU4" i="7"/>
  <c r="BU182" i="7"/>
  <c r="BU183" i="7"/>
  <c r="CK218" i="7"/>
  <c r="CK217" i="7"/>
  <c r="BT183" i="7"/>
  <c r="BT4" i="7"/>
  <c r="BT182" i="7"/>
  <c r="BT184" i="7"/>
  <c r="BP183" i="7"/>
  <c r="BP4" i="7"/>
  <c r="BP182" i="7"/>
  <c r="BP184" i="7"/>
  <c r="CA218" i="7"/>
  <c r="CA217" i="7"/>
  <c r="CB146" i="7"/>
  <c r="CB165" i="7"/>
  <c r="CB95" i="7"/>
  <c r="CB140" i="7"/>
  <c r="CB4" i="7"/>
  <c r="CB122" i="7"/>
  <c r="CB45" i="7"/>
  <c r="CB103" i="7"/>
  <c r="CB126" i="7"/>
  <c r="CB67" i="7"/>
  <c r="CB131" i="7"/>
  <c r="CB7" i="7"/>
  <c r="CB100" i="7"/>
  <c r="CB78" i="7"/>
  <c r="CB51" i="7"/>
  <c r="CB14" i="7"/>
  <c r="CB86" i="7"/>
  <c r="CB172" i="7"/>
  <c r="CB118" i="7"/>
  <c r="CB101" i="7"/>
  <c r="CB119" i="7"/>
  <c r="CB63" i="7"/>
  <c r="CB155" i="7"/>
  <c r="CB92" i="7"/>
  <c r="CB73" i="7"/>
  <c r="CB130" i="7"/>
  <c r="CB3" i="7"/>
  <c r="CB39" i="7"/>
  <c r="CB124" i="7"/>
  <c r="CB11" i="7"/>
  <c r="CB132" i="7"/>
  <c r="CB75" i="7"/>
  <c r="CB99" i="7"/>
  <c r="CB139" i="7"/>
  <c r="CB43" i="7"/>
  <c r="CB57" i="7"/>
  <c r="CB54" i="7"/>
  <c r="CB32" i="7"/>
  <c r="CB113" i="7"/>
  <c r="CB47" i="7"/>
  <c r="CB108" i="7"/>
  <c r="CB25" i="7"/>
  <c r="CB148" i="7"/>
  <c r="CB175" i="7"/>
  <c r="CB133" i="7"/>
  <c r="CB80" i="7"/>
  <c r="CB79" i="7"/>
  <c r="CB107" i="7"/>
  <c r="CB72" i="7"/>
  <c r="CB58" i="7"/>
  <c r="CB21" i="7"/>
  <c r="CB171" i="7"/>
  <c r="CB23" i="7"/>
  <c r="CB49" i="7"/>
  <c r="CB137" i="7"/>
  <c r="CB91" i="7"/>
  <c r="CB141" i="7"/>
  <c r="CB142" i="7"/>
  <c r="CB177" i="7"/>
  <c r="CB128" i="7"/>
  <c r="CB10" i="7"/>
  <c r="CB68" i="7"/>
  <c r="CB46" i="7"/>
  <c r="CB31" i="7"/>
  <c r="CB6" i="7"/>
  <c r="CB13" i="7"/>
  <c r="CB81" i="7"/>
  <c r="CB151" i="7"/>
  <c r="CB89" i="7"/>
  <c r="CB127" i="7"/>
  <c r="CB105" i="7"/>
  <c r="CB174" i="7"/>
  <c r="CB20" i="7"/>
  <c r="CB134" i="7"/>
  <c r="CB16" i="7"/>
  <c r="CB60" i="7"/>
  <c r="CB173" i="7"/>
  <c r="CB161" i="7"/>
  <c r="CB42" i="7"/>
  <c r="CB22" i="7"/>
  <c r="CB97" i="7"/>
  <c r="CB28" i="7"/>
  <c r="CB56" i="7"/>
  <c r="CB111" i="7"/>
  <c r="CB94" i="7"/>
  <c r="CB115" i="7"/>
  <c r="CB69" i="7"/>
  <c r="CB123" i="7"/>
  <c r="CB136" i="7"/>
  <c r="CB157" i="7"/>
  <c r="CB154" i="7"/>
  <c r="CB36" i="7"/>
  <c r="CB93" i="7"/>
  <c r="CB5" i="7"/>
  <c r="CB35" i="7"/>
  <c r="CB120" i="7"/>
  <c r="CB41" i="7"/>
  <c r="CB149" i="7"/>
  <c r="CB147" i="7"/>
  <c r="CB104" i="7"/>
  <c r="CB85" i="7"/>
  <c r="CB162" i="7"/>
  <c r="CB87" i="7"/>
  <c r="CB1" i="7"/>
  <c r="CB150" i="7"/>
  <c r="CB152" i="7"/>
  <c r="CB98" i="7"/>
  <c r="CB24" i="7"/>
  <c r="CB143" i="7"/>
  <c r="CB40" i="7"/>
  <c r="CB18" i="7"/>
  <c r="CB109" i="7"/>
  <c r="CB145" i="7"/>
  <c r="CB121" i="7"/>
  <c r="CB38" i="7"/>
  <c r="CB114" i="7"/>
  <c r="CB52" i="7"/>
  <c r="CB53" i="7"/>
  <c r="CB61" i="7"/>
  <c r="CB138" i="7"/>
  <c r="CB15" i="7"/>
  <c r="CB50" i="7"/>
  <c r="CB29" i="7"/>
  <c r="CB96" i="7"/>
  <c r="CB62" i="7"/>
  <c r="CB44" i="7"/>
  <c r="CB102" i="7"/>
  <c r="CB156" i="7"/>
  <c r="CB82" i="7"/>
  <c r="CB112" i="7"/>
  <c r="CB55" i="7"/>
  <c r="CB164" i="7"/>
  <c r="CB135" i="7"/>
  <c r="CB17" i="7"/>
  <c r="CB26" i="7"/>
  <c r="CB66" i="7"/>
  <c r="CB74" i="7"/>
  <c r="CB30" i="7"/>
  <c r="CB176" i="7"/>
  <c r="CB8" i="7"/>
  <c r="CB70" i="7"/>
  <c r="CB169" i="7"/>
  <c r="CB158" i="7"/>
  <c r="CB129" i="7"/>
  <c r="CB64" i="7"/>
  <c r="CB110" i="7"/>
  <c r="CB33" i="7"/>
  <c r="CB27" i="7"/>
  <c r="CB77" i="7"/>
  <c r="CB9" i="7"/>
  <c r="CB88" i="7"/>
  <c r="CB12" i="7"/>
  <c r="CB116" i="7"/>
  <c r="CB117" i="7"/>
  <c r="CB153" i="7"/>
  <c r="CB65" i="7"/>
  <c r="CB163" i="7"/>
  <c r="CB37" i="7"/>
  <c r="CB159" i="7"/>
  <c r="CB166" i="7"/>
  <c r="CB59" i="7"/>
  <c r="CB168" i="7"/>
  <c r="CB170" i="7"/>
  <c r="CB160" i="7"/>
  <c r="CB90" i="7"/>
  <c r="CB48" i="7"/>
  <c r="CB106" i="7"/>
  <c r="CB71" i="7"/>
  <c r="CB84" i="7"/>
  <c r="CB125" i="7"/>
  <c r="CB19" i="7"/>
  <c r="CB167" i="7"/>
  <c r="CB83" i="7"/>
  <c r="CB144" i="7"/>
  <c r="CB76" i="7"/>
  <c r="CB2" i="7"/>
  <c r="CB34" i="7"/>
  <c r="CF68" i="7"/>
  <c r="CF143" i="7"/>
  <c r="CF88" i="7"/>
  <c r="CF75" i="7"/>
  <c r="CF116" i="7"/>
  <c r="CF164" i="7"/>
  <c r="CF148" i="7"/>
  <c r="CF125" i="7"/>
  <c r="CF166" i="7"/>
  <c r="CF131" i="7"/>
  <c r="CF19" i="7"/>
  <c r="CF71" i="7"/>
  <c r="CF32" i="7"/>
  <c r="CF105" i="7"/>
  <c r="CF24" i="7"/>
  <c r="CF107" i="7"/>
  <c r="CF59" i="7"/>
  <c r="CF47" i="7"/>
  <c r="CF81" i="7"/>
  <c r="CF172" i="7"/>
  <c r="CF150" i="7"/>
  <c r="CF126" i="7"/>
  <c r="CF176" i="7"/>
  <c r="CF34" i="7"/>
  <c r="CF25" i="7"/>
  <c r="CF9" i="7"/>
  <c r="CF77" i="7"/>
  <c r="CF83" i="7"/>
  <c r="CF133" i="7"/>
  <c r="CF52" i="7"/>
  <c r="CF140" i="7"/>
  <c r="CF30" i="7"/>
  <c r="CF114" i="7"/>
  <c r="CF157" i="7"/>
  <c r="CF49" i="7"/>
  <c r="CF80" i="7"/>
  <c r="CF97" i="7"/>
  <c r="CF113" i="7"/>
  <c r="CF60" i="7"/>
  <c r="CF169" i="7"/>
  <c r="CF93" i="7"/>
  <c r="CF58" i="7"/>
  <c r="CF94" i="7"/>
  <c r="CF118" i="7"/>
  <c r="CF135" i="7"/>
  <c r="CF121" i="7"/>
  <c r="CF13" i="7"/>
  <c r="CF29" i="7"/>
  <c r="CF72" i="7"/>
  <c r="CF168" i="7"/>
  <c r="CF152" i="7"/>
  <c r="CF173" i="7"/>
  <c r="CF12" i="7"/>
  <c r="CF156" i="7"/>
  <c r="CF42" i="7"/>
  <c r="CF120" i="7"/>
  <c r="CF95" i="7"/>
  <c r="CF39" i="7"/>
  <c r="CF146" i="7"/>
  <c r="CF8" i="7"/>
  <c r="CF134" i="7"/>
  <c r="CF104" i="7"/>
  <c r="CF44" i="7"/>
  <c r="CF35" i="7"/>
  <c r="CF65" i="7"/>
  <c r="CF73" i="7"/>
  <c r="CF4" i="7"/>
  <c r="CF137" i="7"/>
  <c r="CF23" i="7"/>
  <c r="CF11" i="7"/>
  <c r="CF14" i="7"/>
  <c r="CF36" i="7"/>
  <c r="CF100" i="7"/>
  <c r="CF16" i="7"/>
  <c r="CF132" i="7"/>
  <c r="CF15" i="7"/>
  <c r="CF54" i="7"/>
  <c r="CF41" i="7"/>
  <c r="CF130" i="7"/>
  <c r="CF21" i="7"/>
  <c r="CF85" i="7"/>
  <c r="CF79" i="7"/>
  <c r="CF89" i="7"/>
  <c r="CF76" i="7"/>
  <c r="CF56" i="7"/>
  <c r="CF66" i="7"/>
  <c r="CF123" i="7"/>
  <c r="CF144" i="7"/>
  <c r="CF51" i="7"/>
  <c r="CF154" i="7"/>
  <c r="CF31" i="7"/>
  <c r="CF28" i="7"/>
  <c r="CF45" i="7"/>
  <c r="CF159" i="7"/>
  <c r="CF111" i="7"/>
  <c r="CF78" i="7"/>
  <c r="CF149" i="7"/>
  <c r="CF40" i="7"/>
  <c r="CF87" i="7"/>
  <c r="CF5" i="7"/>
  <c r="CF139" i="7"/>
  <c r="CF96" i="7"/>
  <c r="CF46" i="7"/>
  <c r="CF82" i="7"/>
  <c r="CF128" i="7"/>
  <c r="CF7" i="7"/>
  <c r="CF103" i="7"/>
  <c r="CF155" i="7"/>
  <c r="CF171" i="7"/>
  <c r="CF141" i="7"/>
  <c r="CF62" i="7"/>
  <c r="CF108" i="7"/>
  <c r="CF138" i="7"/>
  <c r="CF177" i="7"/>
  <c r="CF151" i="7"/>
  <c r="CF122" i="7"/>
  <c r="CF48" i="7"/>
  <c r="CF86" i="7"/>
  <c r="CF50" i="7"/>
  <c r="CF129" i="7"/>
  <c r="CF63" i="7"/>
  <c r="CF163" i="7"/>
  <c r="CF119" i="7"/>
  <c r="CF90" i="7"/>
  <c r="CF10" i="7"/>
  <c r="CF106" i="7"/>
  <c r="CF33" i="7"/>
  <c r="CF38" i="7"/>
  <c r="CF61" i="7"/>
  <c r="CF20" i="7"/>
  <c r="CF43" i="7"/>
  <c r="CF117" i="7"/>
  <c r="CF67" i="7"/>
  <c r="CF91" i="7"/>
  <c r="CF153" i="7"/>
  <c r="CF57" i="7"/>
  <c r="CF18" i="7"/>
  <c r="CF3" i="7"/>
  <c r="CF136" i="7"/>
  <c r="CF167" i="7"/>
  <c r="CF69" i="7"/>
  <c r="CF170" i="7"/>
  <c r="CF1" i="7"/>
  <c r="CF142" i="7"/>
  <c r="CF70" i="7"/>
  <c r="CF110" i="7"/>
  <c r="CF99" i="7"/>
  <c r="CF162" i="7"/>
  <c r="CF161" i="7"/>
  <c r="CF53" i="7"/>
  <c r="CF124" i="7"/>
  <c r="CF22" i="7"/>
  <c r="CF145" i="7"/>
  <c r="CF127" i="7"/>
  <c r="CF84" i="7"/>
  <c r="CF165" i="7"/>
  <c r="CF55" i="7"/>
  <c r="CF64" i="7"/>
  <c r="CF26" i="7"/>
  <c r="CF102" i="7"/>
  <c r="CF160" i="7"/>
  <c r="CF74" i="7"/>
  <c r="CF6" i="7"/>
  <c r="CF175" i="7"/>
  <c r="CF112" i="7"/>
  <c r="CF101" i="7"/>
  <c r="CF147" i="7"/>
  <c r="CF174" i="7"/>
  <c r="CF98" i="7"/>
  <c r="CF27" i="7"/>
  <c r="CF115" i="7"/>
  <c r="CF158" i="7"/>
  <c r="CF92" i="7"/>
  <c r="CF17" i="7"/>
  <c r="CF109" i="7"/>
  <c r="CF2" i="7"/>
  <c r="CF37" i="7"/>
  <c r="CI31" i="7"/>
  <c r="CI147" i="7"/>
  <c r="CI35" i="7"/>
  <c r="CI26" i="7"/>
  <c r="CI61" i="7"/>
  <c r="CI33" i="7"/>
  <c r="CI152" i="7"/>
  <c r="CI156" i="7"/>
  <c r="CI99" i="7"/>
  <c r="CI81" i="7"/>
  <c r="CI71" i="7"/>
  <c r="CI42" i="7"/>
  <c r="CI174" i="7"/>
  <c r="CI15" i="7"/>
  <c r="CI114" i="7"/>
  <c r="CI41" i="7"/>
  <c r="CI27" i="7"/>
  <c r="CI94" i="7"/>
  <c r="CI101" i="7"/>
  <c r="CI10" i="7"/>
  <c r="CI84" i="7"/>
  <c r="CI58" i="7"/>
  <c r="CI131" i="7"/>
  <c r="CI176" i="7"/>
  <c r="CI110" i="7"/>
  <c r="CI102" i="7"/>
  <c r="CI82" i="7"/>
  <c r="CI1" i="7"/>
  <c r="CI48" i="7"/>
  <c r="CI74" i="7"/>
  <c r="CI175" i="7"/>
  <c r="CI39" i="7"/>
  <c r="CI20" i="7"/>
  <c r="CI155" i="7"/>
  <c r="CI105" i="7"/>
  <c r="CI90" i="7"/>
  <c r="CI149" i="7"/>
  <c r="CI103" i="7"/>
  <c r="CI64" i="7"/>
  <c r="CI98" i="7"/>
  <c r="CI51" i="7"/>
  <c r="CI106" i="7"/>
  <c r="CI75" i="7"/>
  <c r="CI160" i="7"/>
  <c r="CI86" i="7"/>
  <c r="CI60" i="7"/>
  <c r="CI140" i="7"/>
  <c r="CI79" i="7"/>
  <c r="CI32" i="7"/>
  <c r="CI16" i="7"/>
  <c r="CI95" i="7"/>
  <c r="CI52" i="7"/>
  <c r="CI122" i="7"/>
  <c r="CI177" i="7"/>
  <c r="CI113" i="7"/>
  <c r="CI112" i="7"/>
  <c r="CI8" i="7"/>
  <c r="CI129" i="7"/>
  <c r="CI148" i="7"/>
  <c r="CI107" i="7"/>
  <c r="CI168" i="7"/>
  <c r="CI100" i="7"/>
  <c r="CI134" i="7"/>
  <c r="CI163" i="7"/>
  <c r="CI158" i="7"/>
  <c r="CI126" i="7"/>
  <c r="CI138" i="7"/>
  <c r="CI120" i="7"/>
  <c r="CI172" i="7"/>
  <c r="CI53" i="7"/>
  <c r="CI50" i="7"/>
  <c r="CI4" i="7"/>
  <c r="CI162" i="7"/>
  <c r="CI57" i="7"/>
  <c r="CI36" i="7"/>
  <c r="CI45" i="7"/>
  <c r="CI171" i="7"/>
  <c r="CI24" i="7"/>
  <c r="CI9" i="7"/>
  <c r="CI127" i="7"/>
  <c r="CI125" i="7"/>
  <c r="CI44" i="7"/>
  <c r="CI69" i="7"/>
  <c r="CI88" i="7"/>
  <c r="CI164" i="7"/>
  <c r="CI150" i="7"/>
  <c r="CI66" i="7"/>
  <c r="CI54" i="7"/>
  <c r="CI124" i="7"/>
  <c r="CI19" i="7"/>
  <c r="CI47" i="7"/>
  <c r="CI23" i="7"/>
  <c r="CI49" i="7"/>
  <c r="CI18" i="7"/>
  <c r="CI170" i="7"/>
  <c r="CI13" i="7"/>
  <c r="CI137" i="7"/>
  <c r="CI144" i="7"/>
  <c r="CI109" i="7"/>
  <c r="CI132" i="7"/>
  <c r="CI68" i="7"/>
  <c r="CI108" i="7"/>
  <c r="CI65" i="7"/>
  <c r="CI153" i="7"/>
  <c r="CI145" i="7"/>
  <c r="CI167" i="7"/>
  <c r="CI142" i="7"/>
  <c r="CI111" i="7"/>
  <c r="CI141" i="7"/>
  <c r="CI115" i="7"/>
  <c r="CI6" i="7"/>
  <c r="CI89" i="7"/>
  <c r="CI85" i="7"/>
  <c r="CI14" i="7"/>
  <c r="CI62" i="7"/>
  <c r="CI92" i="7"/>
  <c r="CI165" i="7"/>
  <c r="CI7" i="7"/>
  <c r="CI59" i="7"/>
  <c r="CI17" i="7"/>
  <c r="CI119" i="7"/>
  <c r="CI166" i="7"/>
  <c r="CI46" i="7"/>
  <c r="CI123" i="7"/>
  <c r="CI91" i="7"/>
  <c r="CI30" i="7"/>
  <c r="CI151" i="7"/>
  <c r="CI22" i="7"/>
  <c r="CI43" i="7"/>
  <c r="CI97" i="7"/>
  <c r="CI38" i="7"/>
  <c r="CI87" i="7"/>
  <c r="CI63" i="7"/>
  <c r="CI25" i="7"/>
  <c r="CI130" i="7"/>
  <c r="CI93" i="7"/>
  <c r="CI11" i="7"/>
  <c r="CI104" i="7"/>
  <c r="CI28" i="7"/>
  <c r="CI67" i="7"/>
  <c r="CI78" i="7"/>
  <c r="CI76" i="7"/>
  <c r="CI128" i="7"/>
  <c r="CI55" i="7"/>
  <c r="CI77" i="7"/>
  <c r="CI21" i="7"/>
  <c r="CI56" i="7"/>
  <c r="CI73" i="7"/>
  <c r="CI133" i="7"/>
  <c r="CI34" i="7"/>
  <c r="CI37" i="7"/>
  <c r="CI3" i="7"/>
  <c r="CI83" i="7"/>
  <c r="CI5" i="7"/>
  <c r="CI154" i="7"/>
  <c r="CI117" i="7"/>
  <c r="CI139" i="7"/>
  <c r="CI40" i="7"/>
  <c r="CI12" i="7"/>
  <c r="CI121" i="7"/>
  <c r="CI136" i="7"/>
  <c r="CI157" i="7"/>
  <c r="CI72" i="7"/>
  <c r="CI29" i="7"/>
  <c r="CI143" i="7"/>
  <c r="CI135" i="7"/>
  <c r="CI173" i="7"/>
  <c r="CI70" i="7"/>
  <c r="CI159" i="7"/>
  <c r="CI116" i="7"/>
  <c r="CI146" i="7"/>
  <c r="CI118" i="7"/>
  <c r="CI80" i="7"/>
  <c r="CI169" i="7"/>
  <c r="CI161" i="7"/>
  <c r="CI2" i="7"/>
  <c r="CI96" i="7"/>
  <c r="BP21" i="7"/>
  <c r="BP29" i="7"/>
  <c r="BP37" i="7"/>
  <c r="BP46" i="7"/>
  <c r="BP165" i="7"/>
  <c r="BP120" i="7"/>
  <c r="BP35" i="7"/>
  <c r="BP27" i="7"/>
  <c r="BP23" i="7"/>
  <c r="BP81" i="7"/>
  <c r="BP164" i="7"/>
  <c r="BP5" i="7"/>
  <c r="BP177" i="7"/>
  <c r="BP108" i="7"/>
  <c r="BP166" i="7"/>
  <c r="BP77" i="7"/>
  <c r="BP40" i="7"/>
  <c r="BP107" i="7"/>
  <c r="BP12" i="7"/>
  <c r="BP109" i="7"/>
  <c r="BP89" i="7"/>
  <c r="BP60" i="7"/>
  <c r="BP88" i="7"/>
  <c r="BP39" i="7"/>
  <c r="BP133" i="7"/>
  <c r="BP84" i="7"/>
  <c r="BP142" i="7"/>
  <c r="BP71" i="7"/>
  <c r="BP114" i="7"/>
  <c r="BP101" i="7"/>
  <c r="BP19" i="7"/>
  <c r="BP24" i="7"/>
  <c r="BP14" i="7"/>
  <c r="BP62" i="7"/>
  <c r="BP115" i="7"/>
  <c r="BP36" i="7"/>
  <c r="BP69" i="7"/>
  <c r="BP119" i="7"/>
  <c r="BP42" i="7"/>
  <c r="BP33" i="7"/>
  <c r="BP72" i="7"/>
  <c r="BP171" i="7"/>
  <c r="BP64" i="7"/>
  <c r="BP154" i="7"/>
  <c r="BP106" i="7"/>
  <c r="BP97" i="7"/>
  <c r="BP163" i="7"/>
  <c r="BP103" i="7"/>
  <c r="BP22" i="7"/>
  <c r="BP1" i="7"/>
  <c r="BP168" i="7"/>
  <c r="BP75" i="7"/>
  <c r="BP67" i="7"/>
  <c r="BP137" i="7"/>
  <c r="BP144" i="7"/>
  <c r="BP8" i="7"/>
  <c r="BP47" i="7"/>
  <c r="BP58" i="7"/>
  <c r="BP3" i="7"/>
  <c r="BP79" i="7"/>
  <c r="BP30" i="7"/>
  <c r="BP95" i="7"/>
  <c r="BP151" i="7"/>
  <c r="BP126" i="7"/>
  <c r="BP25" i="7"/>
  <c r="BP149" i="7"/>
  <c r="BP157" i="7"/>
  <c r="BP172" i="7"/>
  <c r="BP11" i="7"/>
  <c r="BP6" i="7"/>
  <c r="BP143" i="7"/>
  <c r="BP116" i="7"/>
  <c r="BP43" i="7"/>
  <c r="BP74" i="7"/>
  <c r="BP18" i="7"/>
  <c r="BP127" i="7"/>
  <c r="BP112" i="7"/>
  <c r="BP96" i="7"/>
  <c r="BP91" i="7"/>
  <c r="BP174" i="7"/>
  <c r="BP161" i="7"/>
  <c r="BP41" i="7"/>
  <c r="BP152" i="7"/>
  <c r="BP83" i="7"/>
  <c r="BP111" i="7"/>
  <c r="BP28" i="7"/>
  <c r="BP169" i="7"/>
  <c r="BP34" i="7"/>
  <c r="BP100" i="7"/>
  <c r="BP162" i="7"/>
  <c r="BP44" i="7"/>
  <c r="BP105" i="7"/>
  <c r="BP102" i="7"/>
  <c r="BP51" i="7"/>
  <c r="BP78" i="7"/>
  <c r="BP146" i="7"/>
  <c r="BP26" i="7"/>
  <c r="BP56" i="7"/>
  <c r="BP38" i="7"/>
  <c r="BP61" i="7"/>
  <c r="BP20" i="7"/>
  <c r="BP176" i="7"/>
  <c r="BP49" i="7"/>
  <c r="BP128" i="7"/>
  <c r="BP10" i="7"/>
  <c r="BP32" i="7"/>
  <c r="BP167" i="7"/>
  <c r="BP63" i="7"/>
  <c r="BP85" i="7"/>
  <c r="BP17" i="7"/>
  <c r="BP131" i="7"/>
  <c r="BP82" i="7"/>
  <c r="BP138" i="7"/>
  <c r="BP7" i="7"/>
  <c r="BP87" i="7"/>
  <c r="BP54" i="7"/>
  <c r="BP90" i="7"/>
  <c r="BP73" i="7"/>
  <c r="BP145" i="7"/>
  <c r="BP118" i="7"/>
  <c r="BP80" i="7"/>
  <c r="BP155" i="7"/>
  <c r="BP141" i="7"/>
  <c r="BP52" i="7"/>
  <c r="BP45" i="7"/>
  <c r="BP121" i="7"/>
  <c r="BP16" i="7"/>
  <c r="BP175" i="7"/>
  <c r="BP123" i="7"/>
  <c r="BP153" i="7"/>
  <c r="BP94" i="7"/>
  <c r="BP93" i="7"/>
  <c r="BP50" i="7"/>
  <c r="BP9" i="7"/>
  <c r="BP160" i="7"/>
  <c r="BP125" i="7"/>
  <c r="BP48" i="7"/>
  <c r="BP13" i="7"/>
  <c r="BP135" i="7"/>
  <c r="BP156" i="7"/>
  <c r="BP130" i="7"/>
  <c r="BP66" i="7"/>
  <c r="BP86" i="7"/>
  <c r="BP132" i="7"/>
  <c r="BP113" i="7"/>
  <c r="BP110" i="7"/>
  <c r="BP170" i="7"/>
  <c r="BP70" i="7"/>
  <c r="BP129" i="7"/>
  <c r="BP148" i="7"/>
  <c r="BP139" i="7"/>
  <c r="BP104" i="7"/>
  <c r="BP53" i="7"/>
  <c r="BP173" i="7"/>
  <c r="BP31" i="7"/>
  <c r="BP59" i="7"/>
  <c r="BP99" i="7"/>
  <c r="BP136" i="7"/>
  <c r="BP150" i="7"/>
  <c r="BP76" i="7"/>
  <c r="BP159" i="7"/>
  <c r="BP147" i="7"/>
  <c r="BP140" i="7"/>
  <c r="BP134" i="7"/>
  <c r="BP122" i="7"/>
  <c r="BP158" i="7"/>
  <c r="BP117" i="7"/>
  <c r="BP65" i="7"/>
  <c r="BP92" i="7"/>
  <c r="BP57" i="7"/>
  <c r="BP15" i="7"/>
  <c r="BP98" i="7"/>
  <c r="BP55" i="7"/>
  <c r="BP68" i="7"/>
  <c r="BP2" i="7"/>
  <c r="BP124" i="7"/>
  <c r="CO218" i="7"/>
  <c r="CO217" i="7"/>
  <c r="BU127" i="7"/>
  <c r="BU141" i="7"/>
  <c r="BU27" i="7"/>
  <c r="BU176" i="7"/>
  <c r="BU49" i="7"/>
  <c r="BU153" i="7"/>
  <c r="BU136" i="7"/>
  <c r="BU44" i="7"/>
  <c r="BU99" i="7"/>
  <c r="BU159" i="7"/>
  <c r="BU73" i="7"/>
  <c r="BU40" i="7"/>
  <c r="BU104" i="7"/>
  <c r="BU74" i="7"/>
  <c r="BU54" i="7"/>
  <c r="BU160" i="7"/>
  <c r="BU103" i="7"/>
  <c r="BU12" i="7"/>
  <c r="BU117" i="7"/>
  <c r="BU82" i="7"/>
  <c r="BU45" i="7"/>
  <c r="BU175" i="7"/>
  <c r="BU94" i="7"/>
  <c r="BU72" i="7"/>
  <c r="BU165" i="7"/>
  <c r="BU149" i="7"/>
  <c r="BU78" i="7"/>
  <c r="BU23" i="7"/>
  <c r="BU118" i="7"/>
  <c r="BU158" i="7"/>
  <c r="BU137" i="7"/>
  <c r="BU97" i="7"/>
  <c r="BU98" i="7"/>
  <c r="BU47" i="7"/>
  <c r="BU36" i="7"/>
  <c r="BU96" i="7"/>
  <c r="BU112" i="7"/>
  <c r="BU25" i="7"/>
  <c r="BU29" i="7"/>
  <c r="BU11" i="7"/>
  <c r="BU145" i="7"/>
  <c r="BU79" i="7"/>
  <c r="BU3" i="7"/>
  <c r="BU15" i="7"/>
  <c r="BU76" i="7"/>
  <c r="BU37" i="7"/>
  <c r="BU5" i="7"/>
  <c r="BU106" i="7"/>
  <c r="BU21" i="7"/>
  <c r="BU10" i="7"/>
  <c r="BU33" i="7"/>
  <c r="BU75" i="7"/>
  <c r="BU111" i="7"/>
  <c r="BU157" i="7"/>
  <c r="BU34" i="7"/>
  <c r="BU95" i="7"/>
  <c r="BU65" i="7"/>
  <c r="BU142" i="7"/>
  <c r="BU48" i="7"/>
  <c r="BU53" i="7"/>
  <c r="BU86" i="7"/>
  <c r="BU177" i="7"/>
  <c r="BU24" i="7"/>
  <c r="BU113" i="7"/>
  <c r="BU41" i="7"/>
  <c r="BU56" i="7"/>
  <c r="BU30" i="7"/>
  <c r="BU81" i="7"/>
  <c r="BU52" i="7"/>
  <c r="BU124" i="7"/>
  <c r="BU174" i="7"/>
  <c r="BU35" i="7"/>
  <c r="BU93" i="7"/>
  <c r="BU166" i="7"/>
  <c r="BU13" i="7"/>
  <c r="BU62" i="7"/>
  <c r="BU1" i="7"/>
  <c r="BU68" i="7"/>
  <c r="BU146" i="7"/>
  <c r="BU92" i="7"/>
  <c r="BU39" i="7"/>
  <c r="BU14" i="7"/>
  <c r="BU6" i="7"/>
  <c r="BU58" i="7"/>
  <c r="BU150" i="7"/>
  <c r="BU107" i="7"/>
  <c r="BU128" i="7"/>
  <c r="BU122" i="7"/>
  <c r="BU120" i="7"/>
  <c r="BU173" i="7"/>
  <c r="BU167" i="7"/>
  <c r="BU140" i="7"/>
  <c r="BU131" i="7"/>
  <c r="BU172" i="7"/>
  <c r="BU121" i="7"/>
  <c r="BU83" i="7"/>
  <c r="BU91" i="7"/>
  <c r="BU63" i="7"/>
  <c r="BU119" i="7"/>
  <c r="BU135" i="7"/>
  <c r="BU109" i="7"/>
  <c r="BU162" i="7"/>
  <c r="BU16" i="7"/>
  <c r="BU69" i="7"/>
  <c r="BU77" i="7"/>
  <c r="BU100" i="7"/>
  <c r="BU80" i="7"/>
  <c r="BU89" i="7"/>
  <c r="BU110" i="7"/>
  <c r="BU170" i="7"/>
  <c r="BU64" i="7"/>
  <c r="BU125" i="7"/>
  <c r="BU51" i="7"/>
  <c r="BU90" i="7"/>
  <c r="BU129" i="7"/>
  <c r="BU88" i="7"/>
  <c r="BU134" i="7"/>
  <c r="BU59" i="7"/>
  <c r="BU31" i="7"/>
  <c r="BU133" i="7"/>
  <c r="BU163" i="7"/>
  <c r="BU132" i="7"/>
  <c r="BU108" i="7"/>
  <c r="BU156" i="7"/>
  <c r="BU138" i="7"/>
  <c r="BU18" i="7"/>
  <c r="BU143" i="7"/>
  <c r="BU61" i="7"/>
  <c r="BU70" i="7"/>
  <c r="BU9" i="7"/>
  <c r="BU60" i="7"/>
  <c r="BU26" i="7"/>
  <c r="BU32" i="7"/>
  <c r="BU147" i="7"/>
  <c r="BU67" i="7"/>
  <c r="BU84" i="7"/>
  <c r="BU161" i="7"/>
  <c r="BU87" i="7"/>
  <c r="BU151" i="7"/>
  <c r="BU71" i="7"/>
  <c r="BU66" i="7"/>
  <c r="BU155" i="7"/>
  <c r="BU168" i="7"/>
  <c r="BU102" i="7"/>
  <c r="BU20" i="7"/>
  <c r="BU148" i="7"/>
  <c r="BU105" i="7"/>
  <c r="BU50" i="7"/>
  <c r="BU7" i="7"/>
  <c r="BU115" i="7"/>
  <c r="BU19" i="7"/>
  <c r="BU152" i="7"/>
  <c r="BU28" i="7"/>
  <c r="BU43" i="7"/>
  <c r="BU42" i="7"/>
  <c r="BU154" i="7"/>
  <c r="BU164" i="7"/>
  <c r="BU101" i="7"/>
  <c r="BU139" i="7"/>
  <c r="BU55" i="7"/>
  <c r="BU57" i="7"/>
  <c r="BU123" i="7"/>
  <c r="BU130" i="7"/>
  <c r="BU8" i="7"/>
  <c r="BU116" i="7"/>
  <c r="BU171" i="7"/>
  <c r="BU114" i="7"/>
  <c r="BU46" i="7"/>
  <c r="BU126" i="7"/>
  <c r="BU38" i="7"/>
  <c r="BU144" i="7"/>
  <c r="BU22" i="7"/>
  <c r="BU17" i="7"/>
  <c r="BU169" i="7"/>
  <c r="BU2" i="7"/>
  <c r="BU85" i="7"/>
  <c r="BZ218" i="7"/>
  <c r="BZ217" i="7"/>
  <c r="BT43" i="7"/>
  <c r="BT45" i="7"/>
  <c r="BT114" i="7"/>
  <c r="BT116" i="7"/>
  <c r="BT65" i="7"/>
  <c r="BT6" i="7"/>
  <c r="BT96" i="7"/>
  <c r="BT15" i="7"/>
  <c r="BT32" i="7"/>
  <c r="BT147" i="7"/>
  <c r="BT118" i="7"/>
  <c r="BT123" i="7"/>
  <c r="BT68" i="7"/>
  <c r="BT168" i="7"/>
  <c r="BT169" i="7"/>
  <c r="BT131" i="7"/>
  <c r="BT18" i="7"/>
  <c r="BT170" i="7"/>
  <c r="BT44" i="7"/>
  <c r="BT115" i="7"/>
  <c r="BT62" i="7"/>
  <c r="BT48" i="7"/>
  <c r="BT91" i="7"/>
  <c r="BT122" i="7"/>
  <c r="BT174" i="7"/>
  <c r="BT144" i="7"/>
  <c r="BT9" i="7"/>
  <c r="BT160" i="7"/>
  <c r="BT27" i="7"/>
  <c r="BT42" i="7"/>
  <c r="BT119" i="7"/>
  <c r="BT51" i="7"/>
  <c r="BT58" i="7"/>
  <c r="BT140" i="7"/>
  <c r="BT80" i="7"/>
  <c r="BT28" i="7"/>
  <c r="BT156" i="7"/>
  <c r="BT90" i="7"/>
  <c r="BT8" i="7"/>
  <c r="BT73" i="7"/>
  <c r="BT176" i="7"/>
  <c r="BT40" i="7"/>
  <c r="BT153" i="7"/>
  <c r="BT158" i="7"/>
  <c r="BT29" i="7"/>
  <c r="BT94" i="7"/>
  <c r="BT161" i="7"/>
  <c r="BT100" i="7"/>
  <c r="BT5" i="7"/>
  <c r="BT71" i="7"/>
  <c r="BT99" i="7"/>
  <c r="BT171" i="7"/>
  <c r="BT63" i="7"/>
  <c r="BT34" i="7"/>
  <c r="BT87" i="7"/>
  <c r="BT75" i="7"/>
  <c r="BT38" i="7"/>
  <c r="BT111" i="7"/>
  <c r="BT129" i="7"/>
  <c r="BT64" i="7"/>
  <c r="BT84" i="7"/>
  <c r="BT136" i="7"/>
  <c r="BT74" i="7"/>
  <c r="BT108" i="7"/>
  <c r="BT79" i="7"/>
  <c r="BT152" i="7"/>
  <c r="BT139" i="7"/>
  <c r="BT109" i="7"/>
  <c r="BT105" i="7"/>
  <c r="BT173" i="7"/>
  <c r="BT138" i="7"/>
  <c r="BT106" i="7"/>
  <c r="BT154" i="7"/>
  <c r="BT117" i="7"/>
  <c r="BT146" i="7"/>
  <c r="BT13" i="7"/>
  <c r="BT25" i="7"/>
  <c r="BT163" i="7"/>
  <c r="BT39" i="7"/>
  <c r="BT24" i="7"/>
  <c r="BT101" i="7"/>
  <c r="BT121" i="7"/>
  <c r="BT167" i="7"/>
  <c r="BT113" i="7"/>
  <c r="BT26" i="7"/>
  <c r="BT93" i="7"/>
  <c r="BT97" i="7"/>
  <c r="BT137" i="7"/>
  <c r="BT47" i="7"/>
  <c r="BT49" i="7"/>
  <c r="BT134" i="7"/>
  <c r="BT33" i="7"/>
  <c r="BT19" i="7"/>
  <c r="BT132" i="7"/>
  <c r="BT70" i="7"/>
  <c r="BT148" i="7"/>
  <c r="BT36" i="7"/>
  <c r="BT50" i="7"/>
  <c r="BT10" i="7"/>
  <c r="BT175" i="7"/>
  <c r="BT46" i="7"/>
  <c r="BT130" i="7"/>
  <c r="BT162" i="7"/>
  <c r="BT98" i="7"/>
  <c r="BT77" i="7"/>
  <c r="BT135" i="7"/>
  <c r="BT83" i="7"/>
  <c r="BT54" i="7"/>
  <c r="BT16" i="7"/>
  <c r="BT155" i="7"/>
  <c r="BT30" i="7"/>
  <c r="BT31" i="7"/>
  <c r="BT53" i="7"/>
  <c r="BT133" i="7"/>
  <c r="BT86" i="7"/>
  <c r="BT92" i="7"/>
  <c r="BT81" i="7"/>
  <c r="BT11" i="7"/>
  <c r="BT164" i="7"/>
  <c r="BT95" i="7"/>
  <c r="BT88" i="7"/>
  <c r="BT149" i="7"/>
  <c r="BT110" i="7"/>
  <c r="BT127" i="7"/>
  <c r="BT85" i="7"/>
  <c r="BT142" i="7"/>
  <c r="BT69" i="7"/>
  <c r="BT89" i="7"/>
  <c r="BT124" i="7"/>
  <c r="BT35" i="7"/>
  <c r="BT41" i="7"/>
  <c r="BT20" i="7"/>
  <c r="BT145" i="7"/>
  <c r="BT165" i="7"/>
  <c r="BT14" i="7"/>
  <c r="BT120" i="7"/>
  <c r="BT128" i="7"/>
  <c r="BT61" i="7"/>
  <c r="BT151" i="7"/>
  <c r="BT126" i="7"/>
  <c r="BT57" i="7"/>
  <c r="BT112" i="7"/>
  <c r="BT125" i="7"/>
  <c r="BT72" i="7"/>
  <c r="BT177" i="7"/>
  <c r="BT78" i="7"/>
  <c r="BT17" i="7"/>
  <c r="BT150" i="7"/>
  <c r="BT141" i="7"/>
  <c r="BT56" i="7"/>
  <c r="BT102" i="7"/>
  <c r="BT23" i="7"/>
  <c r="BT166" i="7"/>
  <c r="BT60" i="7"/>
  <c r="BT12" i="7"/>
  <c r="BT22" i="7"/>
  <c r="BT104" i="7"/>
  <c r="BT66" i="7"/>
  <c r="BT143" i="7"/>
  <c r="BT21" i="7"/>
  <c r="BT37" i="7"/>
  <c r="BT67" i="7"/>
  <c r="BT107" i="7"/>
  <c r="BT82" i="7"/>
  <c r="BT172" i="7"/>
  <c r="BT157" i="7"/>
  <c r="BT159" i="7"/>
  <c r="BT76" i="7"/>
  <c r="BT55" i="7"/>
  <c r="BT1" i="7"/>
  <c r="BT3" i="7"/>
  <c r="BT59" i="7"/>
  <c r="BT52" i="7"/>
  <c r="BT7" i="7"/>
  <c r="BT2" i="7"/>
  <c r="BT103" i="7"/>
  <c r="CM13" i="7"/>
  <c r="CM26" i="7"/>
  <c r="CM126" i="7"/>
  <c r="CM165" i="7"/>
  <c r="CM159" i="7"/>
  <c r="CM66" i="7"/>
  <c r="CM120" i="7"/>
  <c r="CM11" i="7"/>
  <c r="CM20" i="7"/>
  <c r="CM72" i="7"/>
  <c r="CM62" i="7"/>
  <c r="CM86" i="7"/>
  <c r="CM104" i="7"/>
  <c r="CM99" i="7"/>
  <c r="CM118" i="7"/>
  <c r="CM175" i="7"/>
  <c r="CM25" i="7"/>
  <c r="CM8" i="7"/>
  <c r="CM58" i="7"/>
  <c r="CM174" i="7"/>
  <c r="CM166" i="7"/>
  <c r="CM176" i="7"/>
  <c r="CM157" i="7"/>
  <c r="CM94" i="7"/>
  <c r="CM59" i="7"/>
  <c r="CM76" i="7"/>
  <c r="CM124" i="7"/>
  <c r="CM42" i="7"/>
  <c r="CM177" i="7"/>
  <c r="CM113" i="7"/>
  <c r="CM63" i="7"/>
  <c r="CM39" i="7"/>
  <c r="CM18" i="7"/>
  <c r="CM27" i="7"/>
  <c r="CM82" i="7"/>
  <c r="CM155" i="7"/>
  <c r="CM130" i="7"/>
  <c r="CM140" i="7"/>
  <c r="CM17" i="7"/>
  <c r="CM106" i="7"/>
  <c r="CM150" i="7"/>
  <c r="CM68" i="7"/>
  <c r="CM55" i="7"/>
  <c r="CM102" i="7"/>
  <c r="CM23" i="7"/>
  <c r="CM81" i="7"/>
  <c r="CM164" i="7"/>
  <c r="CM125" i="7"/>
  <c r="CM131" i="7"/>
  <c r="CM3" i="7"/>
  <c r="CM108" i="7"/>
  <c r="CM129" i="7"/>
  <c r="CM162" i="7"/>
  <c r="CM96" i="7"/>
  <c r="CM107" i="7"/>
  <c r="CM19" i="7"/>
  <c r="CM65" i="7"/>
  <c r="CM12" i="7"/>
  <c r="CM144" i="7"/>
  <c r="CM64" i="7"/>
  <c r="CM79" i="7"/>
  <c r="CM122" i="7"/>
  <c r="CM114" i="7"/>
  <c r="CM56" i="7"/>
  <c r="CM128" i="7"/>
  <c r="CM123" i="7"/>
  <c r="CM133" i="7"/>
  <c r="CM31" i="7"/>
  <c r="CM34" i="7"/>
  <c r="CM5" i="7"/>
  <c r="CM84" i="7"/>
  <c r="CM146" i="7"/>
  <c r="CM137" i="7"/>
  <c r="CM138" i="7"/>
  <c r="CM105" i="7"/>
  <c r="CM149" i="7"/>
  <c r="CM154" i="7"/>
  <c r="CM67" i="7"/>
  <c r="CM30" i="7"/>
  <c r="CM95" i="7"/>
  <c r="CM47" i="7"/>
  <c r="CM37" i="7"/>
  <c r="CM41" i="7"/>
  <c r="CM173" i="7"/>
  <c r="CM109" i="7"/>
  <c r="CM38" i="7"/>
  <c r="CM142" i="7"/>
  <c r="CM29" i="7"/>
  <c r="CM28" i="7"/>
  <c r="CM50" i="7"/>
  <c r="CM136" i="7"/>
  <c r="CM77" i="7"/>
  <c r="CM167" i="7"/>
  <c r="CM6" i="7"/>
  <c r="CM46" i="7"/>
  <c r="CM44" i="7"/>
  <c r="CM156" i="7"/>
  <c r="CM152" i="7"/>
  <c r="CM57" i="7"/>
  <c r="CM33" i="7"/>
  <c r="CM117" i="7"/>
  <c r="CM24" i="7"/>
  <c r="CM4" i="7"/>
  <c r="CM98" i="7"/>
  <c r="CM163" i="7"/>
  <c r="CM49" i="7"/>
  <c r="CM22" i="7"/>
  <c r="CM112" i="7"/>
  <c r="CM170" i="7"/>
  <c r="CM60" i="7"/>
  <c r="CM45" i="7"/>
  <c r="CM88" i="7"/>
  <c r="CM73" i="7"/>
  <c r="CM35" i="7"/>
  <c r="CM74" i="7"/>
  <c r="CM10" i="7"/>
  <c r="CM75" i="7"/>
  <c r="CM145" i="7"/>
  <c r="CM48" i="7"/>
  <c r="CM172" i="7"/>
  <c r="CM147" i="7"/>
  <c r="CM1" i="7"/>
  <c r="CM134" i="7"/>
  <c r="CM121" i="7"/>
  <c r="CM90" i="7"/>
  <c r="CM43" i="7"/>
  <c r="CM83" i="7"/>
  <c r="CM36" i="7"/>
  <c r="CM16" i="7"/>
  <c r="CM143" i="7"/>
  <c r="CM87" i="7"/>
  <c r="CM15" i="7"/>
  <c r="CM100" i="7"/>
  <c r="CM85" i="7"/>
  <c r="CM54" i="7"/>
  <c r="CM101" i="7"/>
  <c r="CM160" i="7"/>
  <c r="CM80" i="7"/>
  <c r="CM69" i="7"/>
  <c r="CM132" i="7"/>
  <c r="CM89" i="7"/>
  <c r="CM127" i="7"/>
  <c r="CM135" i="7"/>
  <c r="CM78" i="7"/>
  <c r="CM92" i="7"/>
  <c r="CM61" i="7"/>
  <c r="CM169" i="7"/>
  <c r="CM21" i="7"/>
  <c r="CM115" i="7"/>
  <c r="CM71" i="7"/>
  <c r="CM103" i="7"/>
  <c r="CM141" i="7"/>
  <c r="CM110" i="7"/>
  <c r="CM171" i="7"/>
  <c r="CM9" i="7"/>
  <c r="CM116" i="7"/>
  <c r="CM119" i="7"/>
  <c r="CM91" i="7"/>
  <c r="CM158" i="7"/>
  <c r="CM53" i="7"/>
  <c r="CM97" i="7"/>
  <c r="CM151" i="7"/>
  <c r="CM40" i="7"/>
  <c r="CM32" i="7"/>
  <c r="CM139" i="7"/>
  <c r="CM168" i="7"/>
  <c r="CM161" i="7"/>
  <c r="CM7" i="7"/>
  <c r="CM70" i="7"/>
  <c r="CM51" i="7"/>
  <c r="CM111" i="7"/>
  <c r="CM153" i="7"/>
  <c r="CM93" i="7"/>
  <c r="CM52" i="7"/>
  <c r="CM148" i="7"/>
  <c r="CM2" i="7"/>
  <c r="CM14" i="7"/>
  <c r="CA145" i="7"/>
  <c r="CA133" i="7"/>
  <c r="CA150" i="7"/>
  <c r="CA60" i="7"/>
  <c r="CA161" i="7"/>
  <c r="CA67" i="7"/>
  <c r="CA42" i="7"/>
  <c r="CA106" i="7"/>
  <c r="CA118" i="7"/>
  <c r="CA21" i="7"/>
  <c r="CA73" i="7"/>
  <c r="CA20" i="7"/>
  <c r="CA83" i="7"/>
  <c r="CA62" i="7"/>
  <c r="CA28" i="7"/>
  <c r="CA31" i="7"/>
  <c r="CA32" i="7"/>
  <c r="CA12" i="7"/>
  <c r="CA151" i="7"/>
  <c r="CA85" i="7"/>
  <c r="CA35" i="7"/>
  <c r="CA69" i="7"/>
  <c r="CA167" i="7"/>
  <c r="CA9" i="7"/>
  <c r="CA158" i="7"/>
  <c r="CA101" i="7"/>
  <c r="CA23" i="7"/>
  <c r="CA1" i="7"/>
  <c r="CA123" i="7"/>
  <c r="CA80" i="7"/>
  <c r="CA153" i="7"/>
  <c r="CA157" i="7"/>
  <c r="CA126" i="7"/>
  <c r="CA164" i="7"/>
  <c r="CA74" i="7"/>
  <c r="CA154" i="7"/>
  <c r="CA124" i="7"/>
  <c r="CA111" i="7"/>
  <c r="CA148" i="7"/>
  <c r="CA79" i="7"/>
  <c r="CA64" i="7"/>
  <c r="CA14" i="7"/>
  <c r="CA149" i="7"/>
  <c r="CA8" i="7"/>
  <c r="CA112" i="7"/>
  <c r="CA177" i="7"/>
  <c r="CA49" i="7"/>
  <c r="CA116" i="7"/>
  <c r="CA52" i="7"/>
  <c r="CA29" i="7"/>
  <c r="CA104" i="7"/>
  <c r="CA128" i="7"/>
  <c r="CA110" i="7"/>
  <c r="CA84" i="7"/>
  <c r="CA105" i="7"/>
  <c r="CA171" i="7"/>
  <c r="CA48" i="7"/>
  <c r="CA147" i="7"/>
  <c r="CA57" i="7"/>
  <c r="CA140" i="7"/>
  <c r="CA16" i="7"/>
  <c r="CA50" i="7"/>
  <c r="CA169" i="7"/>
  <c r="CA25" i="7"/>
  <c r="CA135" i="7"/>
  <c r="CA78" i="7"/>
  <c r="CA59" i="7"/>
  <c r="CA93" i="7"/>
  <c r="CA4" i="7"/>
  <c r="CA166" i="7"/>
  <c r="CA176" i="7"/>
  <c r="CA6" i="7"/>
  <c r="CA90" i="7"/>
  <c r="CA113" i="7"/>
  <c r="CA175" i="7"/>
  <c r="CA121" i="7"/>
  <c r="CA54" i="7"/>
  <c r="CA70" i="7"/>
  <c r="CA76" i="7"/>
  <c r="CA100" i="7"/>
  <c r="CA136" i="7"/>
  <c r="CA107" i="7"/>
  <c r="CA24" i="7"/>
  <c r="CA47" i="7"/>
  <c r="CA96" i="7"/>
  <c r="CA108" i="7"/>
  <c r="CA18" i="7"/>
  <c r="CA7" i="7"/>
  <c r="CA134" i="7"/>
  <c r="CA27" i="7"/>
  <c r="CA56" i="7"/>
  <c r="CA129" i="7"/>
  <c r="CA139" i="7"/>
  <c r="CA36" i="7"/>
  <c r="CA138" i="7"/>
  <c r="CA30" i="7"/>
  <c r="CA87" i="7"/>
  <c r="CA173" i="7"/>
  <c r="CA95" i="7"/>
  <c r="CA170" i="7"/>
  <c r="CA15" i="7"/>
  <c r="CA174" i="7"/>
  <c r="CA127" i="7"/>
  <c r="CA11" i="7"/>
  <c r="CA115" i="7"/>
  <c r="CA130" i="7"/>
  <c r="CA3" i="7"/>
  <c r="CA81" i="7"/>
  <c r="CA82" i="7"/>
  <c r="CA142" i="7"/>
  <c r="CA51" i="7"/>
  <c r="CA91" i="7"/>
  <c r="CA34" i="7"/>
  <c r="CA55" i="7"/>
  <c r="CA152" i="7"/>
  <c r="CA94" i="7"/>
  <c r="CA63" i="7"/>
  <c r="CA38" i="7"/>
  <c r="CA86" i="7"/>
  <c r="CA92" i="7"/>
  <c r="CA99" i="7"/>
  <c r="CA165" i="7"/>
  <c r="CA71" i="7"/>
  <c r="CA75" i="7"/>
  <c r="CA132" i="7"/>
  <c r="CA22" i="7"/>
  <c r="CA155" i="7"/>
  <c r="CA72" i="7"/>
  <c r="CA40" i="7"/>
  <c r="CA46" i="7"/>
  <c r="CA109" i="7"/>
  <c r="CA160" i="7"/>
  <c r="CA45" i="7"/>
  <c r="CA98" i="7"/>
  <c r="CA19" i="7"/>
  <c r="CA159" i="7"/>
  <c r="CA37" i="7"/>
  <c r="CA120" i="7"/>
  <c r="CA144" i="7"/>
  <c r="CA58" i="7"/>
  <c r="CA10" i="7"/>
  <c r="CA43" i="7"/>
  <c r="CA66" i="7"/>
  <c r="CA13" i="7"/>
  <c r="CA39" i="7"/>
  <c r="CA119" i="7"/>
  <c r="CA156" i="7"/>
  <c r="CA5" i="7"/>
  <c r="CA103" i="7"/>
  <c r="CA17" i="7"/>
  <c r="CA26" i="7"/>
  <c r="CA143" i="7"/>
  <c r="CA137" i="7"/>
  <c r="CA141" i="7"/>
  <c r="CA117" i="7"/>
  <c r="CA131" i="7"/>
  <c r="CA61" i="7"/>
  <c r="CA114" i="7"/>
  <c r="CA162" i="7"/>
  <c r="CA53" i="7"/>
  <c r="CA163" i="7"/>
  <c r="CA168" i="7"/>
  <c r="CA125" i="7"/>
  <c r="CA102" i="7"/>
  <c r="CA97" i="7"/>
  <c r="CA88" i="7"/>
  <c r="CA44" i="7"/>
  <c r="CA89" i="7"/>
  <c r="CA41" i="7"/>
  <c r="CA33" i="7"/>
  <c r="CA172" i="7"/>
  <c r="CA146" i="7"/>
  <c r="CA65" i="7"/>
  <c r="CA122" i="7"/>
  <c r="CA68" i="7"/>
  <c r="CA2" i="7"/>
  <c r="CA77" i="7"/>
  <c r="CI218" i="7"/>
  <c r="CI217" i="7"/>
  <c r="CC218" i="7"/>
  <c r="CC217" i="7"/>
  <c r="BQ184" i="7"/>
  <c r="BQ4" i="7"/>
  <c r="BQ182" i="7"/>
  <c r="BQ183" i="7"/>
  <c r="CD218" i="7"/>
  <c r="CD217" i="7"/>
  <c r="CF218" i="7"/>
  <c r="CF217" i="7"/>
  <c r="CH176" i="7"/>
  <c r="CH71" i="7"/>
  <c r="CH97" i="7"/>
  <c r="CH62" i="7"/>
  <c r="CH122" i="7"/>
  <c r="CH77" i="7"/>
  <c r="CH149" i="7"/>
  <c r="CH173" i="7"/>
  <c r="CH87" i="7"/>
  <c r="CH101" i="7"/>
  <c r="CH29" i="7"/>
  <c r="CH94" i="7"/>
  <c r="CH22" i="7"/>
  <c r="CH91" i="7"/>
  <c r="CH83" i="7"/>
  <c r="CH143" i="7"/>
  <c r="CH105" i="7"/>
  <c r="CH129" i="7"/>
  <c r="CH137" i="7"/>
  <c r="CH162" i="7"/>
  <c r="CH4" i="7"/>
  <c r="CH170" i="7"/>
  <c r="CH163" i="7"/>
  <c r="CH152" i="7"/>
  <c r="CH21" i="7"/>
  <c r="CH153" i="7"/>
  <c r="CH142" i="7"/>
  <c r="CH109" i="7"/>
  <c r="CH34" i="7"/>
  <c r="CH103" i="7"/>
  <c r="CH98" i="7"/>
  <c r="CH41" i="7"/>
  <c r="CH16" i="7"/>
  <c r="CH18" i="7"/>
  <c r="CH116" i="7"/>
  <c r="CH108" i="7"/>
  <c r="CH54" i="7"/>
  <c r="CH53" i="7"/>
  <c r="CH104" i="7"/>
  <c r="CH72" i="7"/>
  <c r="CH70" i="7"/>
  <c r="CH55" i="7"/>
  <c r="CH134" i="7"/>
  <c r="CH124" i="7"/>
  <c r="CH85" i="7"/>
  <c r="CH48" i="7"/>
  <c r="CH88" i="7"/>
  <c r="CH74" i="7"/>
  <c r="CH139" i="7"/>
  <c r="CH169" i="7"/>
  <c r="CH73" i="7"/>
  <c r="CH161" i="7"/>
  <c r="CH75" i="7"/>
  <c r="CH119" i="7"/>
  <c r="CH165" i="7"/>
  <c r="CH131" i="7"/>
  <c r="CH102" i="7"/>
  <c r="CH63" i="7"/>
  <c r="CH168" i="7"/>
  <c r="CH126" i="7"/>
  <c r="CH12" i="7"/>
  <c r="CH99" i="7"/>
  <c r="CH33" i="7"/>
  <c r="CH166" i="7"/>
  <c r="CH100" i="7"/>
  <c r="CH31" i="7"/>
  <c r="CH93" i="7"/>
  <c r="CH128" i="7"/>
  <c r="CH121" i="7"/>
  <c r="CH36" i="7"/>
  <c r="CH42" i="7"/>
  <c r="CH68" i="7"/>
  <c r="CH67" i="7"/>
  <c r="CH1" i="7"/>
  <c r="CH40" i="7"/>
  <c r="CH145" i="7"/>
  <c r="CH9" i="7"/>
  <c r="CH132" i="7"/>
  <c r="CH58" i="7"/>
  <c r="CH52" i="7"/>
  <c r="CH127" i="7"/>
  <c r="CH174" i="7"/>
  <c r="CH110" i="7"/>
  <c r="CH57" i="7"/>
  <c r="CH37" i="7"/>
  <c r="CH10" i="7"/>
  <c r="CH92" i="7"/>
  <c r="CH89" i="7"/>
  <c r="CH82" i="7"/>
  <c r="CH61" i="7"/>
  <c r="CH107" i="7"/>
  <c r="CH5" i="7"/>
  <c r="CH140" i="7"/>
  <c r="CH78" i="7"/>
  <c r="CH114" i="7"/>
  <c r="CH155" i="7"/>
  <c r="CH44" i="7"/>
  <c r="CH8" i="7"/>
  <c r="CH125" i="7"/>
  <c r="CH135" i="7"/>
  <c r="CH69" i="7"/>
  <c r="CH60" i="7"/>
  <c r="CH90" i="7"/>
  <c r="CH146" i="7"/>
  <c r="CH39" i="7"/>
  <c r="CH50" i="7"/>
  <c r="CH133" i="7"/>
  <c r="CH144" i="7"/>
  <c r="CH160" i="7"/>
  <c r="CH120" i="7"/>
  <c r="CH46" i="7"/>
  <c r="CH171" i="7"/>
  <c r="CH14" i="7"/>
  <c r="CH17" i="7"/>
  <c r="CH148" i="7"/>
  <c r="CH23" i="7"/>
  <c r="CH3" i="7"/>
  <c r="CH95" i="7"/>
  <c r="CH15" i="7"/>
  <c r="CH154" i="7"/>
  <c r="CH35" i="7"/>
  <c r="CH96" i="7"/>
  <c r="CH32" i="7"/>
  <c r="CH56" i="7"/>
  <c r="CH26" i="7"/>
  <c r="CH159" i="7"/>
  <c r="CH156" i="7"/>
  <c r="CH76" i="7"/>
  <c r="CH25" i="7"/>
  <c r="CH106" i="7"/>
  <c r="CH65" i="7"/>
  <c r="CH27" i="7"/>
  <c r="CH45" i="7"/>
  <c r="CH158" i="7"/>
  <c r="CH7" i="7"/>
  <c r="CH84" i="7"/>
  <c r="CH177" i="7"/>
  <c r="CH138" i="7"/>
  <c r="CH51" i="7"/>
  <c r="CH112" i="7"/>
  <c r="CH20" i="7"/>
  <c r="CH49" i="7"/>
  <c r="CH157" i="7"/>
  <c r="CH164" i="7"/>
  <c r="CH123" i="7"/>
  <c r="CH11" i="7"/>
  <c r="CH113" i="7"/>
  <c r="CH38" i="7"/>
  <c r="CH167" i="7"/>
  <c r="CH13" i="7"/>
  <c r="CH151" i="7"/>
  <c r="CH130" i="7"/>
  <c r="CH141" i="7"/>
  <c r="CH79" i="7"/>
  <c r="CH19" i="7"/>
  <c r="CH136" i="7"/>
  <c r="CH28" i="7"/>
  <c r="CH147" i="7"/>
  <c r="CH30" i="7"/>
  <c r="CH43" i="7"/>
  <c r="CH24" i="7"/>
  <c r="CH86" i="7"/>
  <c r="CH117" i="7"/>
  <c r="CH66" i="7"/>
  <c r="CH64" i="7"/>
  <c r="CH111" i="7"/>
  <c r="CH80" i="7"/>
  <c r="CH175" i="7"/>
  <c r="CH150" i="7"/>
  <c r="CH59" i="7"/>
  <c r="CH118" i="7"/>
  <c r="CH81" i="7"/>
  <c r="CH47" i="7"/>
  <c r="CH172" i="7"/>
  <c r="CH115" i="7"/>
  <c r="CH2" i="7"/>
  <c r="CH6" i="7"/>
  <c r="CL89" i="7"/>
  <c r="CL22" i="7"/>
  <c r="CL17" i="7"/>
  <c r="CL93" i="7"/>
  <c r="CL23" i="7"/>
  <c r="CL72" i="7"/>
  <c r="CL165" i="7"/>
  <c r="CL25" i="7"/>
  <c r="CL45" i="7"/>
  <c r="CL87" i="7"/>
  <c r="CL6" i="7"/>
  <c r="CL104" i="7"/>
  <c r="CL29" i="7"/>
  <c r="CL130" i="7"/>
  <c r="CL7" i="7"/>
  <c r="CL69" i="7"/>
  <c r="CL142" i="7"/>
  <c r="CL147" i="7"/>
  <c r="CL64" i="7"/>
  <c r="CL41" i="7"/>
  <c r="CL71" i="7"/>
  <c r="CL86" i="7"/>
  <c r="CL157" i="7"/>
  <c r="CL141" i="7"/>
  <c r="CL55" i="7"/>
  <c r="CL138" i="7"/>
  <c r="CL123" i="7"/>
  <c r="CL155" i="7"/>
  <c r="CL56" i="7"/>
  <c r="CL32" i="7"/>
  <c r="CL58" i="7"/>
  <c r="CL148" i="7"/>
  <c r="CL52" i="7"/>
  <c r="CL154" i="7"/>
  <c r="CL68" i="7"/>
  <c r="CL81" i="7"/>
  <c r="CL144" i="7"/>
  <c r="CL149" i="7"/>
  <c r="CL163" i="7"/>
  <c r="CL79" i="7"/>
  <c r="CL90" i="7"/>
  <c r="CL97" i="7"/>
  <c r="CL83" i="7"/>
  <c r="CL12" i="7"/>
  <c r="CL151" i="7"/>
  <c r="CL96" i="7"/>
  <c r="CL115" i="7"/>
  <c r="CL150" i="7"/>
  <c r="CL26" i="7"/>
  <c r="CL121" i="7"/>
  <c r="CL107" i="7"/>
  <c r="CL13" i="7"/>
  <c r="CL113" i="7"/>
  <c r="CL27" i="7"/>
  <c r="CL3" i="7"/>
  <c r="CL158" i="7"/>
  <c r="CL15" i="7"/>
  <c r="CL4" i="7"/>
  <c r="CL122" i="7"/>
  <c r="CL145" i="7"/>
  <c r="CL88" i="7"/>
  <c r="CL116" i="7"/>
  <c r="CL34" i="7"/>
  <c r="CL171" i="7"/>
  <c r="CL106" i="7"/>
  <c r="CL76" i="7"/>
  <c r="CL42" i="7"/>
  <c r="CL177" i="7"/>
  <c r="CL152" i="7"/>
  <c r="CL131" i="7"/>
  <c r="CL78" i="7"/>
  <c r="CL100" i="7"/>
  <c r="CL161" i="7"/>
  <c r="CL173" i="7"/>
  <c r="CL101" i="7"/>
  <c r="CL118" i="7"/>
  <c r="CL67" i="7"/>
  <c r="CL167" i="7"/>
  <c r="CL46" i="7"/>
  <c r="CL11" i="7"/>
  <c r="CL73" i="7"/>
  <c r="CL146" i="7"/>
  <c r="CL99" i="7"/>
  <c r="CL77" i="7"/>
  <c r="CL84" i="7"/>
  <c r="CL30" i="7"/>
  <c r="CL39" i="7"/>
  <c r="CL120" i="7"/>
  <c r="CL28" i="7"/>
  <c r="CL168" i="7"/>
  <c r="CL94" i="7"/>
  <c r="CL132" i="7"/>
  <c r="CL129" i="7"/>
  <c r="CL9" i="7"/>
  <c r="CL8" i="7"/>
  <c r="CL91" i="7"/>
  <c r="CL61" i="7"/>
  <c r="CL75" i="7"/>
  <c r="CL53" i="7"/>
  <c r="CL36" i="7"/>
  <c r="CL14" i="7"/>
  <c r="CL139" i="7"/>
  <c r="CL127" i="7"/>
  <c r="CL44" i="7"/>
  <c r="CL159" i="7"/>
  <c r="CL57" i="7"/>
  <c r="CL82" i="7"/>
  <c r="CL126" i="7"/>
  <c r="CL133" i="7"/>
  <c r="CL109" i="7"/>
  <c r="CL135" i="7"/>
  <c r="CL137" i="7"/>
  <c r="CL124" i="7"/>
  <c r="CL48" i="7"/>
  <c r="CL35" i="7"/>
  <c r="CL174" i="7"/>
  <c r="CL40" i="7"/>
  <c r="CL51" i="7"/>
  <c r="CL110" i="7"/>
  <c r="CL172" i="7"/>
  <c r="CL37" i="7"/>
  <c r="CL111" i="7"/>
  <c r="CL43" i="7"/>
  <c r="CL24" i="7"/>
  <c r="CL66" i="7"/>
  <c r="CL38" i="7"/>
  <c r="CL33" i="7"/>
  <c r="CL85" i="7"/>
  <c r="CL49" i="7"/>
  <c r="CL128" i="7"/>
  <c r="CL119" i="7"/>
  <c r="CL166" i="7"/>
  <c r="CL62" i="7"/>
  <c r="CL153" i="7"/>
  <c r="CL1" i="7"/>
  <c r="CL140" i="7"/>
  <c r="CL95" i="7"/>
  <c r="CL60" i="7"/>
  <c r="CL136" i="7"/>
  <c r="CL98" i="7"/>
  <c r="CL117" i="7"/>
  <c r="CL156" i="7"/>
  <c r="CL19" i="7"/>
  <c r="CL175" i="7"/>
  <c r="CL59" i="7"/>
  <c r="CL102" i="7"/>
  <c r="CL125" i="7"/>
  <c r="CL176" i="7"/>
  <c r="CL112" i="7"/>
  <c r="CL50" i="7"/>
  <c r="CL103" i="7"/>
  <c r="CL5" i="7"/>
  <c r="CL20" i="7"/>
  <c r="CL160" i="7"/>
  <c r="CL63" i="7"/>
  <c r="CL162" i="7"/>
  <c r="CL21" i="7"/>
  <c r="CL70" i="7"/>
  <c r="CL10" i="7"/>
  <c r="CL164" i="7"/>
  <c r="CL134" i="7"/>
  <c r="CL31" i="7"/>
  <c r="CL114" i="7"/>
  <c r="CL170" i="7"/>
  <c r="CL74" i="7"/>
  <c r="CL80" i="7"/>
  <c r="CL18" i="7"/>
  <c r="CL54" i="7"/>
  <c r="CL92" i="7"/>
  <c r="CL65" i="7"/>
  <c r="CL143" i="7"/>
  <c r="CL169" i="7"/>
  <c r="CL108" i="7"/>
  <c r="CL47" i="7"/>
  <c r="CL16" i="7"/>
  <c r="CL2" i="7"/>
  <c r="CL105" i="7"/>
  <c r="BZ88" i="7"/>
  <c r="BZ4" i="7"/>
  <c r="BZ72" i="7"/>
  <c r="BZ132" i="7"/>
  <c r="BZ157" i="7"/>
  <c r="BZ63" i="7"/>
  <c r="BZ34" i="7"/>
  <c r="BZ106" i="7"/>
  <c r="BZ90" i="7"/>
  <c r="BZ91" i="7"/>
  <c r="BZ141" i="7"/>
  <c r="BZ85" i="7"/>
  <c r="BZ66" i="7"/>
  <c r="BZ21" i="7"/>
  <c r="BZ8" i="7"/>
  <c r="BZ144" i="7"/>
  <c r="BZ111" i="7"/>
  <c r="BZ128" i="7"/>
  <c r="BZ74" i="7"/>
  <c r="BZ134" i="7"/>
  <c r="BZ30" i="7"/>
  <c r="BZ176" i="7"/>
  <c r="BZ14" i="7"/>
  <c r="BZ98" i="7"/>
  <c r="BZ117" i="7"/>
  <c r="BZ167" i="7"/>
  <c r="BZ84" i="7"/>
  <c r="BZ71" i="7"/>
  <c r="BZ135" i="7"/>
  <c r="BZ45" i="7"/>
  <c r="BZ56" i="7"/>
  <c r="BZ172" i="7"/>
  <c r="BZ82" i="7"/>
  <c r="BZ92" i="7"/>
  <c r="BZ131" i="7"/>
  <c r="BZ151" i="7"/>
  <c r="BZ68" i="7"/>
  <c r="BZ147" i="7"/>
  <c r="BZ168" i="7"/>
  <c r="BZ62" i="7"/>
  <c r="BZ31" i="7"/>
  <c r="BZ9" i="7"/>
  <c r="BZ6" i="7"/>
  <c r="BZ53" i="7"/>
  <c r="BZ76" i="7"/>
  <c r="BZ133" i="7"/>
  <c r="BZ153" i="7"/>
  <c r="BZ142" i="7"/>
  <c r="BZ161" i="7"/>
  <c r="BZ118" i="7"/>
  <c r="BZ174" i="7"/>
  <c r="BZ94" i="7"/>
  <c r="BZ52" i="7"/>
  <c r="BZ67" i="7"/>
  <c r="BZ125" i="7"/>
  <c r="BZ23" i="7"/>
  <c r="BZ171" i="7"/>
  <c r="BZ108" i="7"/>
  <c r="BZ18" i="7"/>
  <c r="BZ20" i="7"/>
  <c r="BZ123" i="7"/>
  <c r="BZ39" i="7"/>
  <c r="BZ13" i="7"/>
  <c r="BZ5" i="7"/>
  <c r="BZ116" i="7"/>
  <c r="BZ32" i="7"/>
  <c r="BZ35" i="7"/>
  <c r="BZ80" i="7"/>
  <c r="BZ126" i="7"/>
  <c r="BZ79" i="7"/>
  <c r="BZ149" i="7"/>
  <c r="BZ95" i="7"/>
  <c r="BZ25" i="7"/>
  <c r="BZ49" i="7"/>
  <c r="BZ160" i="7"/>
  <c r="BZ112" i="7"/>
  <c r="BZ19" i="7"/>
  <c r="BZ17" i="7"/>
  <c r="BZ102" i="7"/>
  <c r="BZ113" i="7"/>
  <c r="BZ83" i="7"/>
  <c r="BZ103" i="7"/>
  <c r="BZ60" i="7"/>
  <c r="BZ162" i="7"/>
  <c r="BZ138" i="7"/>
  <c r="BZ120" i="7"/>
  <c r="BZ48" i="7"/>
  <c r="BZ165" i="7"/>
  <c r="BZ136" i="7"/>
  <c r="BZ129" i="7"/>
  <c r="BZ154" i="7"/>
  <c r="BZ65" i="7"/>
  <c r="BZ97" i="7"/>
  <c r="BZ46" i="7"/>
  <c r="BZ159" i="7"/>
  <c r="BZ54" i="7"/>
  <c r="BZ137" i="7"/>
  <c r="BZ146" i="7"/>
  <c r="BZ166" i="7"/>
  <c r="BZ101" i="7"/>
  <c r="BZ12" i="7"/>
  <c r="BZ122" i="7"/>
  <c r="BZ50" i="7"/>
  <c r="BZ10" i="7"/>
  <c r="BZ177" i="7"/>
  <c r="BZ16" i="7"/>
  <c r="BZ155" i="7"/>
  <c r="BZ127" i="7"/>
  <c r="BZ36" i="7"/>
  <c r="BZ77" i="7"/>
  <c r="BZ11" i="7"/>
  <c r="BZ33" i="7"/>
  <c r="BZ27" i="7"/>
  <c r="BZ64" i="7"/>
  <c r="BZ119" i="7"/>
  <c r="BZ7" i="7"/>
  <c r="BZ156" i="7"/>
  <c r="BZ55" i="7"/>
  <c r="BZ40" i="7"/>
  <c r="BZ96" i="7"/>
  <c r="BZ150" i="7"/>
  <c r="BZ22" i="7"/>
  <c r="BZ158" i="7"/>
  <c r="BZ124" i="7"/>
  <c r="BZ86" i="7"/>
  <c r="BZ89" i="7"/>
  <c r="BZ51" i="7"/>
  <c r="BZ152" i="7"/>
  <c r="BZ100" i="7"/>
  <c r="BZ73" i="7"/>
  <c r="BZ121" i="7"/>
  <c r="BZ26" i="7"/>
  <c r="BZ173" i="7"/>
  <c r="BZ37" i="7"/>
  <c r="BZ28" i="7"/>
  <c r="BZ47" i="7"/>
  <c r="BZ44" i="7"/>
  <c r="BZ87" i="7"/>
  <c r="BZ130" i="7"/>
  <c r="BZ99" i="7"/>
  <c r="BZ69" i="7"/>
  <c r="BZ139" i="7"/>
  <c r="BZ57" i="7"/>
  <c r="BZ110" i="7"/>
  <c r="BZ164" i="7"/>
  <c r="BZ107" i="7"/>
  <c r="BZ38" i="7"/>
  <c r="BZ42" i="7"/>
  <c r="BZ143" i="7"/>
  <c r="BZ15" i="7"/>
  <c r="BZ70" i="7"/>
  <c r="BZ148" i="7"/>
  <c r="BZ61" i="7"/>
  <c r="BZ43" i="7"/>
  <c r="BZ104" i="7"/>
  <c r="BZ41" i="7"/>
  <c r="BZ1" i="7"/>
  <c r="BZ24" i="7"/>
  <c r="BZ114" i="7"/>
  <c r="BZ3" i="7"/>
  <c r="BZ81" i="7"/>
  <c r="BZ169" i="7"/>
  <c r="BZ59" i="7"/>
  <c r="BZ29" i="7"/>
  <c r="BZ115" i="7"/>
  <c r="BZ109" i="7"/>
  <c r="BZ145" i="7"/>
  <c r="BZ163" i="7"/>
  <c r="BZ78" i="7"/>
  <c r="BZ105" i="7"/>
  <c r="BZ93" i="7"/>
  <c r="BZ175" i="7"/>
  <c r="BZ140" i="7"/>
  <c r="BZ170" i="7"/>
  <c r="BZ75" i="7"/>
  <c r="BZ2" i="7"/>
  <c r="BZ58" i="7"/>
  <c r="BY218" i="7"/>
  <c r="BY217" i="7"/>
  <c r="CH218" i="7"/>
  <c r="CH217" i="7"/>
  <c r="BR184" i="7"/>
  <c r="BR4" i="7"/>
  <c r="BR182" i="7"/>
  <c r="BR183" i="7"/>
  <c r="CD91" i="7"/>
  <c r="CD97" i="7"/>
  <c r="CD160" i="7"/>
  <c r="CD134" i="7"/>
  <c r="CD116" i="7"/>
  <c r="CD33" i="7"/>
  <c r="CD110" i="7"/>
  <c r="CD142" i="7"/>
  <c r="CD32" i="7"/>
  <c r="CD92" i="7"/>
  <c r="CD148" i="7"/>
  <c r="CD158" i="7"/>
  <c r="CD6" i="7"/>
  <c r="CD36" i="7"/>
  <c r="CD31" i="7"/>
  <c r="CD34" i="7"/>
  <c r="CD109" i="7"/>
  <c r="CD86" i="7"/>
  <c r="CD60" i="7"/>
  <c r="CD57" i="7"/>
  <c r="CD115" i="7"/>
  <c r="CD48" i="7"/>
  <c r="CD8" i="7"/>
  <c r="CD95" i="7"/>
  <c r="CD155" i="7"/>
  <c r="CD50" i="7"/>
  <c r="CD68" i="7"/>
  <c r="CD85" i="7"/>
  <c r="CD39" i="7"/>
  <c r="CD35" i="7"/>
  <c r="CD76" i="7"/>
  <c r="CD108" i="7"/>
  <c r="CD133" i="7"/>
  <c r="CD105" i="7"/>
  <c r="CD47" i="7"/>
  <c r="CD7" i="7"/>
  <c r="CD157" i="7"/>
  <c r="CD11" i="7"/>
  <c r="CD90" i="7"/>
  <c r="CD104" i="7"/>
  <c r="CD117" i="7"/>
  <c r="CD173" i="7"/>
  <c r="CD96" i="7"/>
  <c r="CD51" i="7"/>
  <c r="CD79" i="7"/>
  <c r="CD141" i="7"/>
  <c r="CD123" i="7"/>
  <c r="CD154" i="7"/>
  <c r="CD177" i="7"/>
  <c r="CD169" i="7"/>
  <c r="CD24" i="7"/>
  <c r="CD26" i="7"/>
  <c r="CD42" i="7"/>
  <c r="CD69" i="7"/>
  <c r="CD29" i="7"/>
  <c r="CD13" i="7"/>
  <c r="CD135" i="7"/>
  <c r="CD65" i="7"/>
  <c r="CD58" i="7"/>
  <c r="CD82" i="7"/>
  <c r="CD102" i="7"/>
  <c r="CD53" i="7"/>
  <c r="CD167" i="7"/>
  <c r="CD129" i="7"/>
  <c r="CD59" i="7"/>
  <c r="CD45" i="7"/>
  <c r="CD156" i="7"/>
  <c r="CD166" i="7"/>
  <c r="CD171" i="7"/>
  <c r="CD145" i="7"/>
  <c r="CD81" i="7"/>
  <c r="CD44" i="7"/>
  <c r="CD21" i="7"/>
  <c r="CD66" i="7"/>
  <c r="CD106" i="7"/>
  <c r="CD168" i="7"/>
  <c r="CD93" i="7"/>
  <c r="CD98" i="7"/>
  <c r="CD127" i="7"/>
  <c r="CD70" i="7"/>
  <c r="CD25" i="7"/>
  <c r="CD55" i="7"/>
  <c r="CD38" i="7"/>
  <c r="CD122" i="7"/>
  <c r="CD150" i="7"/>
  <c r="CD15" i="7"/>
  <c r="CD27" i="7"/>
  <c r="CD165" i="7"/>
  <c r="CD112" i="7"/>
  <c r="CD103" i="7"/>
  <c r="CD125" i="7"/>
  <c r="CD84" i="7"/>
  <c r="CD114" i="7"/>
  <c r="CD137" i="7"/>
  <c r="CD99" i="7"/>
  <c r="CD40" i="7"/>
  <c r="CD161" i="7"/>
  <c r="CD87" i="7"/>
  <c r="CD174" i="7"/>
  <c r="CD23" i="7"/>
  <c r="CD77" i="7"/>
  <c r="CD163" i="7"/>
  <c r="CD162" i="7"/>
  <c r="CD30" i="7"/>
  <c r="CD132" i="7"/>
  <c r="CD151" i="7"/>
  <c r="CD88" i="7"/>
  <c r="CD74" i="7"/>
  <c r="CD73" i="7"/>
  <c r="CD12" i="7"/>
  <c r="CD19" i="7"/>
  <c r="CD130" i="7"/>
  <c r="CD83" i="7"/>
  <c r="CD64" i="7"/>
  <c r="CD28" i="7"/>
  <c r="CD37" i="7"/>
  <c r="CD121" i="7"/>
  <c r="CD62" i="7"/>
  <c r="CD119" i="7"/>
  <c r="CD80" i="7"/>
  <c r="CD128" i="7"/>
  <c r="CD120" i="7"/>
  <c r="CD124" i="7"/>
  <c r="CD138" i="7"/>
  <c r="CD126" i="7"/>
  <c r="CD1" i="7"/>
  <c r="CD107" i="7"/>
  <c r="CD170" i="7"/>
  <c r="CD113" i="7"/>
  <c r="CD41" i="7"/>
  <c r="CD100" i="7"/>
  <c r="CD61" i="7"/>
  <c r="CD89" i="7"/>
  <c r="CD131" i="7"/>
  <c r="CD67" i="7"/>
  <c r="CD5" i="7"/>
  <c r="CD14" i="7"/>
  <c r="CD56" i="7"/>
  <c r="CD75" i="7"/>
  <c r="CD54" i="7"/>
  <c r="CD16" i="7"/>
  <c r="CD20" i="7"/>
  <c r="CD46" i="7"/>
  <c r="CD18" i="7"/>
  <c r="CD10" i="7"/>
  <c r="CD72" i="7"/>
  <c r="CD159" i="7"/>
  <c r="CD144" i="7"/>
  <c r="CD49" i="7"/>
  <c r="CD146" i="7"/>
  <c r="CD9" i="7"/>
  <c r="CD118" i="7"/>
  <c r="CD149" i="7"/>
  <c r="CD175" i="7"/>
  <c r="CD139" i="7"/>
  <c r="CD43" i="7"/>
  <c r="CD147" i="7"/>
  <c r="CD164" i="7"/>
  <c r="CD143" i="7"/>
  <c r="CD17" i="7"/>
  <c r="CD101" i="7"/>
  <c r="CD140" i="7"/>
  <c r="CD22" i="7"/>
  <c r="CD172" i="7"/>
  <c r="CD4" i="7"/>
  <c r="CD71" i="7"/>
  <c r="CD94" i="7"/>
  <c r="CD52" i="7"/>
  <c r="CD152" i="7"/>
  <c r="CD78" i="7"/>
  <c r="CD136" i="7"/>
  <c r="CD111" i="7"/>
  <c r="CD63" i="7"/>
  <c r="CD153" i="7"/>
  <c r="CD176" i="7"/>
  <c r="CD2" i="7"/>
  <c r="CD3" i="7"/>
  <c r="BX168" i="7"/>
  <c r="BX109" i="7"/>
  <c r="BX160" i="7"/>
  <c r="BX54" i="7"/>
  <c r="BX144" i="7"/>
  <c r="BX104" i="7"/>
  <c r="BX27" i="7"/>
  <c r="BX67" i="7"/>
  <c r="BX97" i="7"/>
  <c r="BX120" i="7"/>
  <c r="BX170" i="7"/>
  <c r="BX115" i="7"/>
  <c r="BX32" i="7"/>
  <c r="BX138" i="7"/>
  <c r="BX91" i="7"/>
  <c r="BX102" i="7"/>
  <c r="BX30" i="7"/>
  <c r="BX152" i="7"/>
  <c r="BX89" i="7"/>
  <c r="BX123" i="7"/>
  <c r="BX7" i="7"/>
  <c r="BX107" i="7"/>
  <c r="BX72" i="7"/>
  <c r="BX146" i="7"/>
  <c r="BX142" i="7"/>
  <c r="BX112" i="7"/>
  <c r="BX167" i="7"/>
  <c r="BX143" i="7"/>
  <c r="BX100" i="7"/>
  <c r="BX22" i="7"/>
  <c r="BX117" i="7"/>
  <c r="BX19" i="7"/>
  <c r="BX41" i="7"/>
  <c r="BX121" i="7"/>
  <c r="BX47" i="7"/>
  <c r="BX65" i="7"/>
  <c r="BX69" i="7"/>
  <c r="BX31" i="7"/>
  <c r="BX40" i="7"/>
  <c r="BX141" i="7"/>
  <c r="BX56" i="7"/>
  <c r="BX171" i="7"/>
  <c r="BX81" i="7"/>
  <c r="BX1" i="7"/>
  <c r="BX55" i="7"/>
  <c r="BX164" i="7"/>
  <c r="BX155" i="7"/>
  <c r="BX59" i="7"/>
  <c r="BX137" i="7"/>
  <c r="BX85" i="7"/>
  <c r="BX66" i="7"/>
  <c r="BX15" i="7"/>
  <c r="BX42" i="7"/>
  <c r="BX135" i="7"/>
  <c r="BX68" i="7"/>
  <c r="BX74" i="7"/>
  <c r="BX16" i="7"/>
  <c r="BX119" i="7"/>
  <c r="BX162" i="7"/>
  <c r="BX133" i="7"/>
  <c r="BX139" i="7"/>
  <c r="BX58" i="7"/>
  <c r="BX122" i="7"/>
  <c r="BX149" i="7"/>
  <c r="BX118" i="7"/>
  <c r="BX177" i="7"/>
  <c r="BX129" i="7"/>
  <c r="BX63" i="7"/>
  <c r="BX4" i="7"/>
  <c r="BX36" i="7"/>
  <c r="BX131" i="7"/>
  <c r="BX61" i="7"/>
  <c r="BX176" i="7"/>
  <c r="BX45" i="7"/>
  <c r="BX75" i="7"/>
  <c r="BX113" i="7"/>
  <c r="BX154" i="7"/>
  <c r="BX173" i="7"/>
  <c r="BX93" i="7"/>
  <c r="BX172" i="7"/>
  <c r="BX147" i="7"/>
  <c r="BX140" i="7"/>
  <c r="BX90" i="7"/>
  <c r="BX158" i="7"/>
  <c r="BX8" i="7"/>
  <c r="BX76" i="7"/>
  <c r="BX106" i="7"/>
  <c r="BX21" i="7"/>
  <c r="BX157" i="7"/>
  <c r="BX86" i="7"/>
  <c r="BX124" i="7"/>
  <c r="BX78" i="7"/>
  <c r="BX105" i="7"/>
  <c r="BX6" i="7"/>
  <c r="BX26" i="7"/>
  <c r="BX101" i="7"/>
  <c r="BX94" i="7"/>
  <c r="BX87" i="7"/>
  <c r="BX43" i="7"/>
  <c r="BX51" i="7"/>
  <c r="BX161" i="7"/>
  <c r="BX12" i="7"/>
  <c r="BX156" i="7"/>
  <c r="BX73" i="7"/>
  <c r="BX49" i="7"/>
  <c r="BX88" i="7"/>
  <c r="BX159" i="7"/>
  <c r="BX38" i="7"/>
  <c r="BX92" i="7"/>
  <c r="BX33" i="7"/>
  <c r="BX80" i="7"/>
  <c r="BX169" i="7"/>
  <c r="BX82" i="7"/>
  <c r="BX134" i="7"/>
  <c r="BX150" i="7"/>
  <c r="BX20" i="7"/>
  <c r="BX11" i="7"/>
  <c r="BX53" i="7"/>
  <c r="BX111" i="7"/>
  <c r="BX62" i="7"/>
  <c r="BX96" i="7"/>
  <c r="BX37" i="7"/>
  <c r="BX14" i="7"/>
  <c r="BX71" i="7"/>
  <c r="BX5" i="7"/>
  <c r="BX153" i="7"/>
  <c r="BX24" i="7"/>
  <c r="BX127" i="7"/>
  <c r="BX163" i="7"/>
  <c r="BX136" i="7"/>
  <c r="BX39" i="7"/>
  <c r="BX148" i="7"/>
  <c r="BX70" i="7"/>
  <c r="BX44" i="7"/>
  <c r="BX114" i="7"/>
  <c r="BX79" i="7"/>
  <c r="BX83" i="7"/>
  <c r="BX25" i="7"/>
  <c r="BX145" i="7"/>
  <c r="BX64" i="7"/>
  <c r="BX108" i="7"/>
  <c r="BX166" i="7"/>
  <c r="BX128" i="7"/>
  <c r="BX125" i="7"/>
  <c r="BX28" i="7"/>
  <c r="BX34" i="7"/>
  <c r="BX48" i="7"/>
  <c r="BX126" i="7"/>
  <c r="BX95" i="7"/>
  <c r="BX165" i="7"/>
  <c r="BX132" i="7"/>
  <c r="BX116" i="7"/>
  <c r="BX35" i="7"/>
  <c r="BX23" i="7"/>
  <c r="BX9" i="7"/>
  <c r="BX174" i="7"/>
  <c r="BX17" i="7"/>
  <c r="BX13" i="7"/>
  <c r="BX29" i="7"/>
  <c r="BX10" i="7"/>
  <c r="BX46" i="7"/>
  <c r="BX60" i="7"/>
  <c r="BX77" i="7"/>
  <c r="BX52" i="7"/>
  <c r="BX84" i="7"/>
  <c r="BX151" i="7"/>
  <c r="BX18" i="7"/>
  <c r="BX98" i="7"/>
  <c r="BX103" i="7"/>
  <c r="BX50" i="7"/>
  <c r="BX130" i="7"/>
  <c r="BX57" i="7"/>
  <c r="BX110" i="7"/>
  <c r="BX175" i="7"/>
  <c r="BX99" i="7"/>
  <c r="BQ97" i="7"/>
  <c r="BQ9" i="7"/>
  <c r="BQ131" i="7"/>
  <c r="BQ106" i="7"/>
  <c r="BQ61" i="7"/>
  <c r="BQ88" i="7"/>
  <c r="BQ26" i="7"/>
  <c r="BQ119" i="7"/>
  <c r="BQ177" i="7"/>
  <c r="BQ112" i="7"/>
  <c r="BQ70" i="7"/>
  <c r="BQ94" i="7"/>
  <c r="BQ145" i="7"/>
  <c r="BQ47" i="7"/>
  <c r="BQ59" i="7"/>
  <c r="BQ120" i="7"/>
  <c r="BQ128" i="7"/>
  <c r="BQ138" i="7"/>
  <c r="BQ63" i="7"/>
  <c r="BQ76" i="7"/>
  <c r="BQ105" i="7"/>
  <c r="BQ25" i="7"/>
  <c r="BQ136" i="7"/>
  <c r="BQ37" i="7"/>
  <c r="BQ1" i="7"/>
  <c r="BQ17" i="7"/>
  <c r="BQ147" i="7"/>
  <c r="BQ67" i="7"/>
  <c r="BQ107" i="7"/>
  <c r="BQ132" i="7"/>
  <c r="BQ27" i="7"/>
  <c r="BQ168" i="7"/>
  <c r="BQ57" i="7"/>
  <c r="BQ116" i="7"/>
  <c r="BQ42" i="7"/>
  <c r="BQ14" i="7"/>
  <c r="BQ55" i="7"/>
  <c r="BQ21" i="7"/>
  <c r="BQ135" i="7"/>
  <c r="BQ108" i="7"/>
  <c r="BQ156" i="7"/>
  <c r="BQ101" i="7"/>
  <c r="BQ77" i="7"/>
  <c r="BQ65" i="7"/>
  <c r="BQ130" i="7"/>
  <c r="BQ36" i="7"/>
  <c r="BQ104" i="7"/>
  <c r="BQ11" i="7"/>
  <c r="BQ154" i="7"/>
  <c r="BQ45" i="7"/>
  <c r="BQ141" i="7"/>
  <c r="BQ139" i="7"/>
  <c r="BQ122" i="7"/>
  <c r="BQ16" i="7"/>
  <c r="BQ84" i="7"/>
  <c r="BQ81" i="7"/>
  <c r="BQ23" i="7"/>
  <c r="BQ64" i="7"/>
  <c r="BQ40" i="7"/>
  <c r="BQ121" i="7"/>
  <c r="BQ69" i="7"/>
  <c r="BQ170" i="7"/>
  <c r="BQ13" i="7"/>
  <c r="BQ33" i="7"/>
  <c r="BQ78" i="7"/>
  <c r="BQ174" i="7"/>
  <c r="BQ155" i="7"/>
  <c r="BQ114" i="7"/>
  <c r="BQ163" i="7"/>
  <c r="BQ98" i="7"/>
  <c r="BQ100" i="7"/>
  <c r="BQ169" i="7"/>
  <c r="BQ137" i="7"/>
  <c r="BQ68" i="7"/>
  <c r="BQ62" i="7"/>
  <c r="BQ133" i="7"/>
  <c r="BQ5" i="7"/>
  <c r="BQ34" i="7"/>
  <c r="BQ175" i="7"/>
  <c r="BQ158" i="7"/>
  <c r="BQ83" i="7"/>
  <c r="BQ171" i="7"/>
  <c r="BQ28" i="7"/>
  <c r="BQ102" i="7"/>
  <c r="BQ167" i="7"/>
  <c r="BQ30" i="7"/>
  <c r="BQ159" i="7"/>
  <c r="BQ127" i="7"/>
  <c r="BQ146" i="7"/>
  <c r="BQ126" i="7"/>
  <c r="BQ92" i="7"/>
  <c r="BQ54" i="7"/>
  <c r="BQ152" i="7"/>
  <c r="BQ173" i="7"/>
  <c r="BQ124" i="7"/>
  <c r="BQ80" i="7"/>
  <c r="BQ18" i="7"/>
  <c r="BQ43" i="7"/>
  <c r="BQ20" i="7"/>
  <c r="BQ85" i="7"/>
  <c r="BQ10" i="7"/>
  <c r="BQ89" i="7"/>
  <c r="BQ111" i="7"/>
  <c r="BQ143" i="7"/>
  <c r="BQ56" i="7"/>
  <c r="BQ79" i="7"/>
  <c r="BQ41" i="7"/>
  <c r="BQ110" i="7"/>
  <c r="BQ60" i="7"/>
  <c r="BQ148" i="7"/>
  <c r="BQ115" i="7"/>
  <c r="BQ96" i="7"/>
  <c r="BQ82" i="7"/>
  <c r="BQ24" i="7"/>
  <c r="BQ15" i="7"/>
  <c r="BQ53" i="7"/>
  <c r="BQ39" i="7"/>
  <c r="BQ103" i="7"/>
  <c r="BQ153" i="7"/>
  <c r="BQ46" i="7"/>
  <c r="BQ117" i="7"/>
  <c r="BQ142" i="7"/>
  <c r="BQ125" i="7"/>
  <c r="BQ150" i="7"/>
  <c r="BQ6" i="7"/>
  <c r="BQ35" i="7"/>
  <c r="BQ109" i="7"/>
  <c r="BQ74" i="7"/>
  <c r="BQ72" i="7"/>
  <c r="BQ58" i="7"/>
  <c r="BQ73" i="7"/>
  <c r="BQ31" i="7"/>
  <c r="BQ29" i="7"/>
  <c r="BQ166" i="7"/>
  <c r="BQ134" i="7"/>
  <c r="BQ140" i="7"/>
  <c r="BQ161" i="7"/>
  <c r="BQ90" i="7"/>
  <c r="BQ157" i="7"/>
  <c r="BQ50" i="7"/>
  <c r="BQ113" i="7"/>
  <c r="BQ87" i="7"/>
  <c r="BQ149" i="7"/>
  <c r="BQ118" i="7"/>
  <c r="BQ49" i="7"/>
  <c r="BQ71" i="7"/>
  <c r="BQ176" i="7"/>
  <c r="BQ12" i="7"/>
  <c r="BQ144" i="7"/>
  <c r="BQ123" i="7"/>
  <c r="BQ151" i="7"/>
  <c r="BQ3" i="7"/>
  <c r="BQ52" i="7"/>
  <c r="BQ8" i="7"/>
  <c r="BQ66" i="7"/>
  <c r="BQ22" i="7"/>
  <c r="BQ99" i="7"/>
  <c r="BQ44" i="7"/>
  <c r="BQ75" i="7"/>
  <c r="BQ51" i="7"/>
  <c r="BQ95" i="7"/>
  <c r="BQ93" i="7"/>
  <c r="BQ164" i="7"/>
  <c r="BQ165" i="7"/>
  <c r="BQ172" i="7"/>
  <c r="BQ19" i="7"/>
  <c r="BQ48" i="7"/>
  <c r="BQ129" i="7"/>
  <c r="BQ160" i="7"/>
  <c r="BQ7" i="7"/>
  <c r="BQ162" i="7"/>
  <c r="BQ91" i="7"/>
  <c r="BQ38" i="7"/>
  <c r="BQ32" i="7"/>
  <c r="BQ2" i="7"/>
  <c r="BQ86" i="7"/>
  <c r="BS145" i="7"/>
  <c r="BS139" i="7"/>
  <c r="BS125" i="7"/>
  <c r="BS33" i="7"/>
  <c r="BS13" i="7"/>
  <c r="BS81" i="7"/>
  <c r="BS144" i="7"/>
  <c r="BS93" i="7"/>
  <c r="BS17" i="7"/>
  <c r="BS105" i="7"/>
  <c r="BS40" i="7"/>
  <c r="BS83" i="7"/>
  <c r="BS107" i="7"/>
  <c r="BS133" i="7"/>
  <c r="BS51" i="7"/>
  <c r="BS68" i="7"/>
  <c r="BS161" i="7"/>
  <c r="BS24" i="7"/>
  <c r="BS74" i="7"/>
  <c r="BS84" i="7"/>
  <c r="BS150" i="7"/>
  <c r="BS42" i="7"/>
  <c r="BS148" i="7"/>
  <c r="BS115" i="7"/>
  <c r="BS72" i="7"/>
  <c r="BS175" i="7"/>
  <c r="BS56" i="7"/>
  <c r="BS128" i="7"/>
  <c r="BS32" i="7"/>
  <c r="BS78" i="7"/>
  <c r="BS15" i="7"/>
  <c r="BS64" i="7"/>
  <c r="BS28" i="7"/>
  <c r="BS11" i="7"/>
  <c r="BS7" i="7"/>
  <c r="BS110" i="7"/>
  <c r="BS102" i="7"/>
  <c r="BS61" i="7"/>
  <c r="BS45" i="7"/>
  <c r="BS171" i="7"/>
  <c r="BS113" i="7"/>
  <c r="BS85" i="7"/>
  <c r="BS141" i="7"/>
  <c r="BS90" i="7"/>
  <c r="BS158" i="7"/>
  <c r="BS97" i="7"/>
  <c r="BS167" i="7"/>
  <c r="BS172" i="7"/>
  <c r="BS43" i="7"/>
  <c r="BS164" i="7"/>
  <c r="BS104" i="7"/>
  <c r="BS52" i="7"/>
  <c r="BS14" i="7"/>
  <c r="BS73" i="7"/>
  <c r="BS95" i="7"/>
  <c r="BS55" i="7"/>
  <c r="BS170" i="7"/>
  <c r="BS117" i="7"/>
  <c r="BS1" i="7"/>
  <c r="BS82" i="7"/>
  <c r="BS121" i="7"/>
  <c r="BS31" i="7"/>
  <c r="BS135" i="7"/>
  <c r="BS88" i="7"/>
  <c r="BS142" i="7"/>
  <c r="BS174" i="7"/>
  <c r="BS9" i="7"/>
  <c r="BS16" i="7"/>
  <c r="BS177" i="7"/>
  <c r="BS166" i="7"/>
  <c r="BS23" i="7"/>
  <c r="BS77" i="7"/>
  <c r="BS149" i="7"/>
  <c r="BS119" i="7"/>
  <c r="BS80" i="7"/>
  <c r="BS37" i="7"/>
  <c r="BS35" i="7"/>
  <c r="BS134" i="7"/>
  <c r="BS21" i="7"/>
  <c r="BS30" i="7"/>
  <c r="BS154" i="7"/>
  <c r="BS160" i="7"/>
  <c r="BS60" i="7"/>
  <c r="BS153" i="7"/>
  <c r="BS163" i="7"/>
  <c r="BS92" i="7"/>
  <c r="BS89" i="7"/>
  <c r="BS101" i="7"/>
  <c r="BS87" i="7"/>
  <c r="BS67" i="7"/>
  <c r="BS57" i="7"/>
  <c r="BS50" i="7"/>
  <c r="BS54" i="7"/>
  <c r="BS159" i="7"/>
  <c r="BS65" i="7"/>
  <c r="BS136" i="7"/>
  <c r="BS26" i="7"/>
  <c r="BS162" i="7"/>
  <c r="BS140" i="7"/>
  <c r="BS100" i="7"/>
  <c r="BS130" i="7"/>
  <c r="BS66" i="7"/>
  <c r="BS20" i="7"/>
  <c r="BS49" i="7"/>
  <c r="BS111" i="7"/>
  <c r="BS98" i="7"/>
  <c r="BS157" i="7"/>
  <c r="BS147" i="7"/>
  <c r="BS173" i="7"/>
  <c r="BS63" i="7"/>
  <c r="BS176" i="7"/>
  <c r="BS132" i="7"/>
  <c r="BS118" i="7"/>
  <c r="BS96" i="7"/>
  <c r="BS48" i="7"/>
  <c r="BS112" i="7"/>
  <c r="BS124" i="7"/>
  <c r="BS103" i="7"/>
  <c r="BS36" i="7"/>
  <c r="BS47" i="7"/>
  <c r="BS19" i="7"/>
  <c r="BS59" i="7"/>
  <c r="BS114" i="7"/>
  <c r="BS25" i="7"/>
  <c r="BS155" i="7"/>
  <c r="BS69" i="7"/>
  <c r="BS108" i="7"/>
  <c r="BS70" i="7"/>
  <c r="BS152" i="7"/>
  <c r="BS41" i="7"/>
  <c r="BS165" i="7"/>
  <c r="BS27" i="7"/>
  <c r="BS86" i="7"/>
  <c r="BS62" i="7"/>
  <c r="BS169" i="7"/>
  <c r="BS151" i="7"/>
  <c r="BS34" i="7"/>
  <c r="BS99" i="7"/>
  <c r="BS138" i="7"/>
  <c r="BS71" i="7"/>
  <c r="BS58" i="7"/>
  <c r="BS127" i="7"/>
  <c r="BS106" i="7"/>
  <c r="BS143" i="7"/>
  <c r="BS91" i="7"/>
  <c r="BS168" i="7"/>
  <c r="BS22" i="7"/>
  <c r="BS53" i="7"/>
  <c r="BS120" i="7"/>
  <c r="BS109" i="7"/>
  <c r="BS156" i="7"/>
  <c r="BS123" i="7"/>
  <c r="BS18" i="7"/>
  <c r="BS116" i="7"/>
  <c r="BS137" i="7"/>
  <c r="BS76" i="7"/>
  <c r="BS131" i="7"/>
  <c r="BS44" i="7"/>
  <c r="BS6" i="7"/>
  <c r="BS39" i="7"/>
  <c r="BS46" i="7"/>
  <c r="BS8" i="7"/>
  <c r="BS79" i="7"/>
  <c r="BS5" i="7"/>
  <c r="BS94" i="7"/>
  <c r="BS126" i="7"/>
  <c r="BS129" i="7"/>
  <c r="BS10" i="7"/>
  <c r="BS12" i="7"/>
  <c r="BS38" i="7"/>
  <c r="BS146" i="7"/>
  <c r="BS29" i="7"/>
  <c r="BS3" i="7"/>
  <c r="BS75" i="7"/>
  <c r="BS122" i="7"/>
  <c r="CE218" i="7"/>
  <c r="CE217" i="7"/>
  <c r="CG218" i="7"/>
  <c r="CG217" i="7"/>
  <c r="BS183" i="7"/>
  <c r="BS2" i="7"/>
  <c r="BS4" i="7"/>
  <c r="BS182" i="7"/>
  <c r="BS184" i="7"/>
  <c r="CJ218" i="7"/>
  <c r="CJ217" i="7"/>
  <c r="CL218" i="7"/>
  <c r="CL217" i="7"/>
  <c r="CB218" i="7"/>
  <c r="CB217" i="7"/>
  <c r="BR170" i="7"/>
  <c r="BR34" i="7"/>
  <c r="BR120" i="7"/>
  <c r="BR112" i="7"/>
  <c r="BR47" i="7"/>
  <c r="BR125" i="7"/>
  <c r="BR117" i="7"/>
  <c r="BR89" i="7"/>
  <c r="BR164" i="7"/>
  <c r="BR31" i="7"/>
  <c r="BR104" i="7"/>
  <c r="BR103" i="7"/>
  <c r="BR1" i="7"/>
  <c r="BR153" i="7"/>
  <c r="BR142" i="7"/>
  <c r="BR127" i="7"/>
  <c r="BR77" i="7"/>
  <c r="BR24" i="7"/>
  <c r="BR27" i="7"/>
  <c r="BR137" i="7"/>
  <c r="BR138" i="7"/>
  <c r="BR131" i="7"/>
  <c r="BR135" i="7"/>
  <c r="BR122" i="7"/>
  <c r="BR118" i="7"/>
  <c r="BR43" i="7"/>
  <c r="BR124" i="7"/>
  <c r="BR166" i="7"/>
  <c r="BR119" i="7"/>
  <c r="BR65" i="7"/>
  <c r="BR106" i="7"/>
  <c r="BR51" i="7"/>
  <c r="BR98" i="7"/>
  <c r="BR128" i="7"/>
  <c r="BR143" i="7"/>
  <c r="BR50" i="7"/>
  <c r="BR61" i="7"/>
  <c r="BR33" i="7"/>
  <c r="BR20" i="7"/>
  <c r="BR168" i="7"/>
  <c r="BR102" i="7"/>
  <c r="BR110" i="7"/>
  <c r="BR26" i="7"/>
  <c r="BR8" i="7"/>
  <c r="BR9" i="7"/>
  <c r="BR63" i="7"/>
  <c r="BR36" i="7"/>
  <c r="BR150" i="7"/>
  <c r="BR133" i="7"/>
  <c r="BR93" i="7"/>
  <c r="BR121" i="7"/>
  <c r="BR46" i="7"/>
  <c r="BR75" i="7"/>
  <c r="BR55" i="7"/>
  <c r="BR146" i="7"/>
  <c r="BR38" i="7"/>
  <c r="BR145" i="7"/>
  <c r="BR114" i="7"/>
  <c r="BR83" i="7"/>
  <c r="BR12" i="7"/>
  <c r="BR73" i="7"/>
  <c r="BR130" i="7"/>
  <c r="BR154" i="7"/>
  <c r="BR17" i="7"/>
  <c r="BR81" i="7"/>
  <c r="BR92" i="7"/>
  <c r="BR37" i="7"/>
  <c r="BR39" i="7"/>
  <c r="BR84" i="7"/>
  <c r="BR44" i="7"/>
  <c r="BR54" i="7"/>
  <c r="BR68" i="7"/>
  <c r="BR10" i="7"/>
  <c r="BR88" i="7"/>
  <c r="BR64" i="7"/>
  <c r="BR123" i="7"/>
  <c r="BR111" i="7"/>
  <c r="BR109" i="7"/>
  <c r="BR22" i="7"/>
  <c r="BR156" i="7"/>
  <c r="BR40" i="7"/>
  <c r="BR66" i="7"/>
  <c r="BR23" i="7"/>
  <c r="BR147" i="7"/>
  <c r="BR57" i="7"/>
  <c r="BR86" i="7"/>
  <c r="BR74" i="7"/>
  <c r="BR94" i="7"/>
  <c r="BR96" i="7"/>
  <c r="BR49" i="7"/>
  <c r="BR29" i="7"/>
  <c r="BR41" i="7"/>
  <c r="BR126" i="7"/>
  <c r="BR52" i="7"/>
  <c r="BR144" i="7"/>
  <c r="BR175" i="7"/>
  <c r="BR16" i="7"/>
  <c r="BR6" i="7"/>
  <c r="BR28" i="7"/>
  <c r="BR87" i="7"/>
  <c r="BR67" i="7"/>
  <c r="BR160" i="7"/>
  <c r="BR91" i="7"/>
  <c r="BR132" i="7"/>
  <c r="BR78" i="7"/>
  <c r="BR53" i="7"/>
  <c r="BR32" i="7"/>
  <c r="BR13" i="7"/>
  <c r="BR99" i="7"/>
  <c r="BR134" i="7"/>
  <c r="BR18" i="7"/>
  <c r="BR79" i="7"/>
  <c r="BR69" i="7"/>
  <c r="BR7" i="7"/>
  <c r="BR71" i="7"/>
  <c r="BR30" i="7"/>
  <c r="BR11" i="7"/>
  <c r="BR101" i="7"/>
  <c r="BR21" i="7"/>
  <c r="BR155" i="7"/>
  <c r="BR45" i="7"/>
  <c r="BR129" i="7"/>
  <c r="BR90" i="7"/>
  <c r="BR15" i="7"/>
  <c r="BR76" i="7"/>
  <c r="BR163" i="7"/>
  <c r="BR136" i="7"/>
  <c r="BR72" i="7"/>
  <c r="BR172" i="7"/>
  <c r="BR60" i="7"/>
  <c r="BR14" i="7"/>
  <c r="BR176" i="7"/>
  <c r="BR139" i="7"/>
  <c r="BR140" i="7"/>
  <c r="BR19" i="7"/>
  <c r="BR167" i="7"/>
  <c r="BR159" i="7"/>
  <c r="BR35" i="7"/>
  <c r="BR56" i="7"/>
  <c r="BR116" i="7"/>
  <c r="BR162" i="7"/>
  <c r="BR169" i="7"/>
  <c r="BR151" i="7"/>
  <c r="BR174" i="7"/>
  <c r="BR48" i="7"/>
  <c r="BR62" i="7"/>
  <c r="BR171" i="7"/>
  <c r="BR59" i="7"/>
  <c r="BR152" i="7"/>
  <c r="BR107" i="7"/>
  <c r="BR80" i="7"/>
  <c r="BR149" i="7"/>
  <c r="BR5" i="7"/>
  <c r="BR25" i="7"/>
  <c r="BR157" i="7"/>
  <c r="BR113" i="7"/>
  <c r="BR177" i="7"/>
  <c r="BR97" i="7"/>
  <c r="BR70" i="7"/>
  <c r="BR165" i="7"/>
  <c r="BR161" i="7"/>
  <c r="BR105" i="7"/>
  <c r="BR95" i="7"/>
  <c r="BR141" i="7"/>
  <c r="BR108" i="7"/>
  <c r="BR85" i="7"/>
  <c r="BR158" i="7"/>
  <c r="BR3" i="7"/>
  <c r="BR148" i="7"/>
  <c r="BR115" i="7"/>
  <c r="BR173" i="7"/>
  <c r="BR58" i="7"/>
  <c r="BR42" i="7"/>
  <c r="BR100" i="7"/>
  <c r="BR2" i="7"/>
  <c r="BR82" i="7"/>
  <c r="CK163" i="7"/>
  <c r="CK142" i="7"/>
  <c r="CK127" i="7"/>
  <c r="CK86" i="7"/>
  <c r="CK83" i="7"/>
  <c r="CK162" i="7"/>
  <c r="CK74" i="7"/>
  <c r="CK158" i="7"/>
  <c r="CK99" i="7"/>
  <c r="CK28" i="7"/>
  <c r="CK56" i="7"/>
  <c r="CK108" i="7"/>
  <c r="CK32" i="7"/>
  <c r="CK27" i="7"/>
  <c r="CK170" i="7"/>
  <c r="CK125" i="7"/>
  <c r="CK80" i="7"/>
  <c r="CK154" i="7"/>
  <c r="CK147" i="7"/>
  <c r="CK48" i="7"/>
  <c r="CK116" i="7"/>
  <c r="CK69" i="7"/>
  <c r="CK171" i="7"/>
  <c r="CK111" i="7"/>
  <c r="CK141" i="7"/>
  <c r="CK72" i="7"/>
  <c r="CK160" i="7"/>
  <c r="CK67" i="7"/>
  <c r="CK131" i="7"/>
  <c r="CK20" i="7"/>
  <c r="CK89" i="7"/>
  <c r="CK161" i="7"/>
  <c r="CK78" i="7"/>
  <c r="CK35" i="7"/>
  <c r="CK123" i="7"/>
  <c r="CK31" i="7"/>
  <c r="CK177" i="7"/>
  <c r="CK140" i="7"/>
  <c r="CK98" i="7"/>
  <c r="CK1" i="7"/>
  <c r="CK52" i="7"/>
  <c r="CK6" i="7"/>
  <c r="CK49" i="7"/>
  <c r="CK26" i="7"/>
  <c r="CK46" i="7"/>
  <c r="CK19" i="7"/>
  <c r="CK93" i="7"/>
  <c r="CK119" i="7"/>
  <c r="CK10" i="7"/>
  <c r="CK105" i="7"/>
  <c r="CK25" i="7"/>
  <c r="CK62" i="7"/>
  <c r="CK61" i="7"/>
  <c r="CK100" i="7"/>
  <c r="CK113" i="7"/>
  <c r="CK175" i="7"/>
  <c r="CK121" i="7"/>
  <c r="CK138" i="7"/>
  <c r="CK176" i="7"/>
  <c r="CK95" i="7"/>
  <c r="CK91" i="7"/>
  <c r="CK70" i="7"/>
  <c r="CK60" i="7"/>
  <c r="CK151" i="7"/>
  <c r="CK85" i="7"/>
  <c r="CK59" i="7"/>
  <c r="CK43" i="7"/>
  <c r="CK55" i="7"/>
  <c r="CK88" i="7"/>
  <c r="CK166" i="7"/>
  <c r="CK92" i="7"/>
  <c r="CK146" i="7"/>
  <c r="CK124" i="7"/>
  <c r="CK58" i="7"/>
  <c r="CK130" i="7"/>
  <c r="CK57" i="7"/>
  <c r="CK4" i="7"/>
  <c r="CK76" i="7"/>
  <c r="CK106" i="7"/>
  <c r="CK168" i="7"/>
  <c r="CK79" i="7"/>
  <c r="CK14" i="7"/>
  <c r="CK11" i="7"/>
  <c r="CK40" i="7"/>
  <c r="CK157" i="7"/>
  <c r="CK30" i="7"/>
  <c r="CK132" i="7"/>
  <c r="CK150" i="7"/>
  <c r="CK7" i="7"/>
  <c r="CK143" i="7"/>
  <c r="CK120" i="7"/>
  <c r="CK153" i="7"/>
  <c r="CK135" i="7"/>
  <c r="CK137" i="7"/>
  <c r="CK104" i="7"/>
  <c r="CK173" i="7"/>
  <c r="CK81" i="7"/>
  <c r="CK87" i="7"/>
  <c r="CK164" i="7"/>
  <c r="CK23" i="7"/>
  <c r="CK71" i="7"/>
  <c r="CK42" i="7"/>
  <c r="CK165" i="7"/>
  <c r="CK115" i="7"/>
  <c r="CK37" i="7"/>
  <c r="CK50" i="7"/>
  <c r="CK64" i="7"/>
  <c r="CK126" i="7"/>
  <c r="CK94" i="7"/>
  <c r="CK15" i="7"/>
  <c r="CK172" i="7"/>
  <c r="CK8" i="7"/>
  <c r="CK34" i="7"/>
  <c r="CK53" i="7"/>
  <c r="CK65" i="7"/>
  <c r="CK12" i="7"/>
  <c r="CK84" i="7"/>
  <c r="CK18" i="7"/>
  <c r="CK73" i="7"/>
  <c r="CK139" i="7"/>
  <c r="CK96" i="7"/>
  <c r="CK148" i="7"/>
  <c r="CK33" i="7"/>
  <c r="CK75" i="7"/>
  <c r="CK133" i="7"/>
  <c r="CK39" i="7"/>
  <c r="CK21" i="7"/>
  <c r="CK159" i="7"/>
  <c r="CK17" i="7"/>
  <c r="CK174" i="7"/>
  <c r="CK97" i="7"/>
  <c r="CK129" i="7"/>
  <c r="CK144" i="7"/>
  <c r="CK3" i="7"/>
  <c r="CK5" i="7"/>
  <c r="CK9" i="7"/>
  <c r="CK77" i="7"/>
  <c r="CK145" i="7"/>
  <c r="CK68" i="7"/>
  <c r="CK107" i="7"/>
  <c r="CK167" i="7"/>
  <c r="CK90" i="7"/>
  <c r="CK101" i="7"/>
  <c r="CK22" i="7"/>
  <c r="CK110" i="7"/>
  <c r="CK136" i="7"/>
  <c r="CK44" i="7"/>
  <c r="CK45" i="7"/>
  <c r="CK149" i="7"/>
  <c r="CK114" i="7"/>
  <c r="CK54" i="7"/>
  <c r="CK66" i="7"/>
  <c r="CK128" i="7"/>
  <c r="CK29" i="7"/>
  <c r="CK47" i="7"/>
  <c r="CK24" i="7"/>
  <c r="CK109" i="7"/>
  <c r="CK102" i="7"/>
  <c r="CK13" i="7"/>
  <c r="CK117" i="7"/>
  <c r="CK51" i="7"/>
  <c r="CK41" i="7"/>
  <c r="CK122" i="7"/>
  <c r="CK63" i="7"/>
  <c r="CK16" i="7"/>
  <c r="CK169" i="7"/>
  <c r="CK82" i="7"/>
  <c r="CK156" i="7"/>
  <c r="CK152" i="7"/>
  <c r="CK36" i="7"/>
  <c r="CK112" i="7"/>
  <c r="CK38" i="7"/>
  <c r="CK134" i="7"/>
  <c r="CK155" i="7"/>
  <c r="CK103" i="7"/>
  <c r="CK2" i="7"/>
  <c r="CK118" i="7"/>
  <c r="BX2" i="7"/>
  <c r="BX3" i="7"/>
  <c r="CM217" i="7"/>
  <c r="CM218" i="7"/>
  <c r="CE8" i="7"/>
  <c r="CE90" i="7"/>
  <c r="CE109" i="7"/>
  <c r="CE108" i="7"/>
  <c r="CE166" i="7"/>
  <c r="CE127" i="7"/>
  <c r="CE153" i="7"/>
  <c r="CE53" i="7"/>
  <c r="CE110" i="7"/>
  <c r="CE84" i="7"/>
  <c r="CE38" i="7"/>
  <c r="CE160" i="7"/>
  <c r="CE45" i="7"/>
  <c r="CE131" i="7"/>
  <c r="CE144" i="7"/>
  <c r="CE135" i="7"/>
  <c r="CE60" i="7"/>
  <c r="CE116" i="7"/>
  <c r="CE7" i="7"/>
  <c r="CE26" i="7"/>
  <c r="CE169" i="7"/>
  <c r="CE33" i="7"/>
  <c r="CE148" i="7"/>
  <c r="CE95" i="7"/>
  <c r="CE36" i="7"/>
  <c r="CE91" i="7"/>
  <c r="CE27" i="7"/>
  <c r="CE130" i="7"/>
  <c r="CE30" i="7"/>
  <c r="CE13" i="7"/>
  <c r="CE39" i="7"/>
  <c r="CE111" i="7"/>
  <c r="CE117" i="7"/>
  <c r="CE21" i="7"/>
  <c r="CE61" i="7"/>
  <c r="CE66" i="7"/>
  <c r="CE132" i="7"/>
  <c r="CE125" i="7"/>
  <c r="CE142" i="7"/>
  <c r="CE176" i="7"/>
  <c r="CE23" i="7"/>
  <c r="CE159" i="7"/>
  <c r="CE17" i="7"/>
  <c r="CE73" i="7"/>
  <c r="CE162" i="7"/>
  <c r="CE9" i="7"/>
  <c r="CE47" i="7"/>
  <c r="CE92" i="7"/>
  <c r="CE146" i="7"/>
  <c r="CE155" i="7"/>
  <c r="CE114" i="7"/>
  <c r="CE171" i="7"/>
  <c r="CE99" i="7"/>
  <c r="CE41" i="7"/>
  <c r="CE97" i="7"/>
  <c r="CE118" i="7"/>
  <c r="CE143" i="7"/>
  <c r="CE152" i="7"/>
  <c r="CE51" i="7"/>
  <c r="CE103" i="7"/>
  <c r="CE115" i="7"/>
  <c r="CE105" i="7"/>
  <c r="CE163" i="7"/>
  <c r="CE106" i="7"/>
  <c r="CE122" i="7"/>
  <c r="CE72" i="7"/>
  <c r="CE157" i="7"/>
  <c r="CE134" i="7"/>
  <c r="CE94" i="7"/>
  <c r="CE170" i="7"/>
  <c r="CE141" i="7"/>
  <c r="CE83" i="7"/>
  <c r="CE62" i="7"/>
  <c r="CE71" i="7"/>
  <c r="CE24" i="7"/>
  <c r="CE19" i="7"/>
  <c r="CE55" i="7"/>
  <c r="CE165" i="7"/>
  <c r="CE120" i="7"/>
  <c r="CE139" i="7"/>
  <c r="CE86" i="7"/>
  <c r="CE37" i="7"/>
  <c r="CE101" i="7"/>
  <c r="CE102" i="7"/>
  <c r="CE11" i="7"/>
  <c r="CE145" i="7"/>
  <c r="CE52" i="7"/>
  <c r="CE4" i="7"/>
  <c r="CE173" i="7"/>
  <c r="CE81" i="7"/>
  <c r="CE15" i="7"/>
  <c r="CE96" i="7"/>
  <c r="CE22" i="7"/>
  <c r="CE133" i="7"/>
  <c r="CE164" i="7"/>
  <c r="CE137" i="7"/>
  <c r="CE88" i="7"/>
  <c r="CE28" i="7"/>
  <c r="CE161" i="7"/>
  <c r="CE68" i="7"/>
  <c r="CE129" i="7"/>
  <c r="CE123" i="7"/>
  <c r="CE46" i="7"/>
  <c r="CE151" i="7"/>
  <c r="CE34" i="7"/>
  <c r="CE113" i="7"/>
  <c r="CE32" i="7"/>
  <c r="CE112" i="7"/>
  <c r="CE75" i="7"/>
  <c r="CE54" i="7"/>
  <c r="CE121" i="7"/>
  <c r="CE126" i="7"/>
  <c r="CE136" i="7"/>
  <c r="CE12" i="7"/>
  <c r="CE138" i="7"/>
  <c r="CE77" i="7"/>
  <c r="CE175" i="7"/>
  <c r="CE78" i="7"/>
  <c r="CE172" i="7"/>
  <c r="CE29" i="7"/>
  <c r="CE79" i="7"/>
  <c r="CE14" i="7"/>
  <c r="CE18" i="7"/>
  <c r="CE59" i="7"/>
  <c r="CE85" i="7"/>
  <c r="CE65" i="7"/>
  <c r="CE56" i="7"/>
  <c r="CE174" i="7"/>
  <c r="CE74" i="7"/>
  <c r="CE64" i="7"/>
  <c r="CE25" i="7"/>
  <c r="CE128" i="7"/>
  <c r="CE80" i="7"/>
  <c r="CE20" i="7"/>
  <c r="CE93" i="7"/>
  <c r="CE58" i="7"/>
  <c r="CE156" i="7"/>
  <c r="CE167" i="7"/>
  <c r="CE104" i="7"/>
  <c r="CE150" i="7"/>
  <c r="CE124" i="7"/>
  <c r="CE98" i="7"/>
  <c r="CE147" i="7"/>
  <c r="CE69" i="7"/>
  <c r="CE40" i="7"/>
  <c r="CE177" i="7"/>
  <c r="CE3" i="7"/>
  <c r="CE5" i="7"/>
  <c r="CE57" i="7"/>
  <c r="CE76" i="7"/>
  <c r="CE100" i="7"/>
  <c r="CE31" i="7"/>
  <c r="CE70" i="7"/>
  <c r="CE42" i="7"/>
  <c r="CE149" i="7"/>
  <c r="CE87" i="7"/>
  <c r="CE43" i="7"/>
  <c r="CE50" i="7"/>
  <c r="CE16" i="7"/>
  <c r="CE140" i="7"/>
  <c r="CE154" i="7"/>
  <c r="CE6" i="7"/>
  <c r="CE119" i="7"/>
  <c r="CE168" i="7"/>
  <c r="CE82" i="7"/>
  <c r="CE49" i="7"/>
  <c r="CE48" i="7"/>
  <c r="CE89" i="7"/>
  <c r="CE44" i="7"/>
  <c r="CE67" i="7"/>
  <c r="CE158" i="7"/>
  <c r="CE35" i="7"/>
  <c r="CE63" i="7"/>
  <c r="CE10" i="7"/>
  <c r="CE107" i="7"/>
  <c r="CE2" i="7"/>
  <c r="CE1" i="7"/>
  <c r="CO105" i="7"/>
  <c r="CO37" i="7"/>
  <c r="CO136" i="7"/>
  <c r="CO97" i="7"/>
  <c r="CO121" i="7"/>
  <c r="CO28" i="7"/>
  <c r="CO134" i="7"/>
  <c r="CO54" i="7"/>
  <c r="CO85" i="7"/>
  <c r="CO72" i="7"/>
  <c r="CO58" i="7"/>
  <c r="CO48" i="7"/>
  <c r="CO62" i="7"/>
  <c r="CO27" i="7"/>
  <c r="CO59" i="7"/>
  <c r="CO123" i="7"/>
  <c r="CO34" i="7"/>
  <c r="CO53" i="7"/>
  <c r="CO111" i="7"/>
  <c r="CO159" i="7"/>
  <c r="CO14" i="7"/>
  <c r="CO145" i="7"/>
  <c r="CO101" i="7"/>
  <c r="CO22" i="7"/>
  <c r="CO46" i="7"/>
  <c r="CO177" i="7"/>
  <c r="CO29" i="7"/>
  <c r="CO107" i="7"/>
  <c r="CO106" i="7"/>
  <c r="CO120" i="7"/>
  <c r="CO144" i="7"/>
  <c r="CO167" i="7"/>
  <c r="CO57" i="7"/>
  <c r="CO90" i="7"/>
  <c r="CO152" i="7"/>
  <c r="CO94" i="7"/>
  <c r="CO52" i="7"/>
  <c r="CO138" i="7"/>
  <c r="CO137" i="7"/>
  <c r="CO98" i="7"/>
  <c r="CO55" i="7"/>
  <c r="CO89" i="7"/>
  <c r="CO91" i="7"/>
  <c r="CO73" i="7"/>
  <c r="CO1" i="7"/>
  <c r="CO125" i="7"/>
  <c r="CO118" i="7"/>
  <c r="CO35" i="7"/>
  <c r="CO65" i="7"/>
  <c r="CO176" i="7"/>
  <c r="CO82" i="7"/>
  <c r="CO132" i="7"/>
  <c r="CO78" i="7"/>
  <c r="CO110" i="7"/>
  <c r="CO165" i="7"/>
  <c r="CO26" i="7"/>
  <c r="CO32" i="7"/>
  <c r="CO20" i="7"/>
  <c r="CO64" i="7"/>
  <c r="CO39" i="7"/>
  <c r="CO30" i="7"/>
  <c r="CO95" i="7"/>
  <c r="CO79" i="7"/>
  <c r="CO164" i="7"/>
  <c r="CO25" i="7"/>
  <c r="CO6" i="7"/>
  <c r="CO130" i="7"/>
  <c r="CO150" i="7"/>
  <c r="CO61" i="7"/>
  <c r="CO158" i="7"/>
  <c r="CO128" i="7"/>
  <c r="CO3" i="7"/>
  <c r="CO157" i="7"/>
  <c r="CO96" i="7"/>
  <c r="CO174" i="7"/>
  <c r="CO13" i="7"/>
  <c r="CO104" i="7"/>
  <c r="CO131" i="7"/>
  <c r="CO16" i="7"/>
  <c r="CO171" i="7"/>
  <c r="CO60" i="7"/>
  <c r="CO141" i="7"/>
  <c r="CO56" i="7"/>
  <c r="CO4" i="7"/>
  <c r="CO11" i="7"/>
  <c r="CO162" i="7"/>
  <c r="CO36" i="7"/>
  <c r="CO63" i="7"/>
  <c r="CO124" i="7"/>
  <c r="CO86" i="7"/>
  <c r="CO33" i="7"/>
  <c r="CO173" i="7"/>
  <c r="CO151" i="7"/>
  <c r="CO83" i="7"/>
  <c r="CO143" i="7"/>
  <c r="CO40" i="7"/>
  <c r="CO127" i="7"/>
  <c r="CO149" i="7"/>
  <c r="CO15" i="7"/>
  <c r="CO68" i="7"/>
  <c r="CO74" i="7"/>
  <c r="CO84" i="7"/>
  <c r="CO161" i="7"/>
  <c r="CO8" i="7"/>
  <c r="CO112" i="7"/>
  <c r="CO115" i="7"/>
  <c r="CO67" i="7"/>
  <c r="CO172" i="7"/>
  <c r="CO51" i="7"/>
  <c r="CO24" i="7"/>
  <c r="CO71" i="7"/>
  <c r="CO154" i="7"/>
  <c r="CO23" i="7"/>
  <c r="CO76" i="7"/>
  <c r="CO9" i="7"/>
  <c r="CO66" i="7"/>
  <c r="CO88" i="7"/>
  <c r="CO31" i="7"/>
  <c r="CO116" i="7"/>
  <c r="CO47" i="7"/>
  <c r="CO42" i="7"/>
  <c r="CO50" i="7"/>
  <c r="CO117" i="7"/>
  <c r="CO45" i="7"/>
  <c r="CO87" i="7"/>
  <c r="CO100" i="7"/>
  <c r="CO102" i="7"/>
  <c r="CO41" i="7"/>
  <c r="CO43" i="7"/>
  <c r="CO44" i="7"/>
  <c r="CO21" i="7"/>
  <c r="CO148" i="7"/>
  <c r="CO139" i="7"/>
  <c r="CO114" i="7"/>
  <c r="CO156" i="7"/>
  <c r="CO140" i="7"/>
  <c r="CO169" i="7"/>
  <c r="CO160" i="7"/>
  <c r="CO18" i="7"/>
  <c r="CO142" i="7"/>
  <c r="CO5" i="7"/>
  <c r="CO19" i="7"/>
  <c r="CO108" i="7"/>
  <c r="CO69" i="7"/>
  <c r="CO133" i="7"/>
  <c r="CO10" i="7"/>
  <c r="CO147" i="7"/>
  <c r="CO155" i="7"/>
  <c r="CO103" i="7"/>
  <c r="CO77" i="7"/>
  <c r="CO38" i="7"/>
  <c r="CO70" i="7"/>
  <c r="CO119" i="7"/>
  <c r="CO99" i="7"/>
  <c r="CO92" i="7"/>
  <c r="CO80" i="7"/>
  <c r="CO49" i="7"/>
  <c r="CO109" i="7"/>
  <c r="CO93" i="7"/>
  <c r="CO17" i="7"/>
  <c r="CO7" i="7"/>
  <c r="CO126" i="7"/>
  <c r="CO163" i="7"/>
  <c r="CO168" i="7"/>
  <c r="CO146" i="7"/>
  <c r="CO129" i="7"/>
  <c r="CO166" i="7"/>
  <c r="CO153" i="7"/>
  <c r="CO75" i="7"/>
  <c r="CO12" i="7"/>
  <c r="CO170" i="7"/>
  <c r="CO135" i="7"/>
  <c r="CO113" i="7"/>
  <c r="CO122" i="7"/>
  <c r="CO81" i="7"/>
  <c r="CO2" i="7"/>
  <c r="CO175" i="7"/>
  <c r="CC101" i="7"/>
  <c r="CC137" i="7"/>
  <c r="CC23" i="7"/>
  <c r="CC50" i="7"/>
  <c r="CC54" i="7"/>
  <c r="CC68" i="7"/>
  <c r="CC55" i="7"/>
  <c r="CC128" i="7"/>
  <c r="CC122" i="7"/>
  <c r="CC154" i="7"/>
  <c r="CC93" i="7"/>
  <c r="CC74" i="7"/>
  <c r="CC1" i="7"/>
  <c r="CC30" i="7"/>
  <c r="CC48" i="7"/>
  <c r="CC65" i="7"/>
  <c r="CC123" i="7"/>
  <c r="CC38" i="7"/>
  <c r="CC175" i="7"/>
  <c r="CC9" i="7"/>
  <c r="CC88" i="7"/>
  <c r="CC159" i="7"/>
  <c r="CC170" i="7"/>
  <c r="CC106" i="7"/>
  <c r="CC12" i="7"/>
  <c r="CC165" i="7"/>
  <c r="CC18" i="7"/>
  <c r="CC22" i="7"/>
  <c r="CC151" i="7"/>
  <c r="CC112" i="7"/>
  <c r="CC44" i="7"/>
  <c r="CC56" i="7"/>
  <c r="CC163" i="7"/>
  <c r="CC64" i="7"/>
  <c r="CC92" i="7"/>
  <c r="CC174" i="7"/>
  <c r="CC89" i="7"/>
  <c r="CC132" i="7"/>
  <c r="CC61" i="7"/>
  <c r="CC76" i="7"/>
  <c r="CC40" i="7"/>
  <c r="CC153" i="7"/>
  <c r="CC66" i="7"/>
  <c r="CC168" i="7"/>
  <c r="CC26" i="7"/>
  <c r="CC72" i="7"/>
  <c r="CC126" i="7"/>
  <c r="CC139" i="7"/>
  <c r="CC145" i="7"/>
  <c r="CC79" i="7"/>
  <c r="CC133" i="7"/>
  <c r="CC32" i="7"/>
  <c r="CC4" i="7"/>
  <c r="CC134" i="7"/>
  <c r="CC21" i="7"/>
  <c r="CC97" i="7"/>
  <c r="CC121" i="7"/>
  <c r="CC96" i="7"/>
  <c r="CC147" i="7"/>
  <c r="CC116" i="7"/>
  <c r="CC80" i="7"/>
  <c r="CC177" i="7"/>
  <c r="CC81" i="7"/>
  <c r="CC146" i="7"/>
  <c r="CC60" i="7"/>
  <c r="CC143" i="7"/>
  <c r="CC57" i="7"/>
  <c r="CC166" i="7"/>
  <c r="CC113" i="7"/>
  <c r="CC108" i="7"/>
  <c r="CC70" i="7"/>
  <c r="CC17" i="7"/>
  <c r="CC85" i="7"/>
  <c r="CC124" i="7"/>
  <c r="CC115" i="7"/>
  <c r="CC16" i="7"/>
  <c r="CC62" i="7"/>
  <c r="CC46" i="7"/>
  <c r="CC103" i="7"/>
  <c r="CC157" i="7"/>
  <c r="CC49" i="7"/>
  <c r="CC77" i="7"/>
  <c r="CC5" i="7"/>
  <c r="CC34" i="7"/>
  <c r="CC148" i="7"/>
  <c r="CC95" i="7"/>
  <c r="CC114" i="7"/>
  <c r="CC130" i="7"/>
  <c r="CC39" i="7"/>
  <c r="CC140" i="7"/>
  <c r="CC83" i="7"/>
  <c r="CC45" i="7"/>
  <c r="CC119" i="7"/>
  <c r="CC176" i="7"/>
  <c r="CC138" i="7"/>
  <c r="CC82" i="7"/>
  <c r="CC100" i="7"/>
  <c r="CC172" i="7"/>
  <c r="CC158" i="7"/>
  <c r="CC28" i="7"/>
  <c r="CC13" i="7"/>
  <c r="CC127" i="7"/>
  <c r="CC43" i="7"/>
  <c r="CC41" i="7"/>
  <c r="CC155" i="7"/>
  <c r="CC6" i="7"/>
  <c r="CC71" i="7"/>
  <c r="CC99" i="7"/>
  <c r="CC10" i="7"/>
  <c r="CC141" i="7"/>
  <c r="CC52" i="7"/>
  <c r="CC63" i="7"/>
  <c r="CC73" i="7"/>
  <c r="CC91" i="7"/>
  <c r="CC29" i="7"/>
  <c r="CC31" i="7"/>
  <c r="CC11" i="7"/>
  <c r="CC20" i="7"/>
  <c r="CC161" i="7"/>
  <c r="CC169" i="7"/>
  <c r="CC102" i="7"/>
  <c r="CC90" i="7"/>
  <c r="CC125" i="7"/>
  <c r="CC171" i="7"/>
  <c r="CC33" i="7"/>
  <c r="CC24" i="7"/>
  <c r="CC53" i="7"/>
  <c r="CC3" i="7"/>
  <c r="CC51" i="7"/>
  <c r="CC156" i="7"/>
  <c r="CC75" i="7"/>
  <c r="CC78" i="7"/>
  <c r="CC117" i="7"/>
  <c r="CC120" i="7"/>
  <c r="CC94" i="7"/>
  <c r="CC136" i="7"/>
  <c r="CC107" i="7"/>
  <c r="CC160" i="7"/>
  <c r="CC37" i="7"/>
  <c r="CC59" i="7"/>
  <c r="CC105" i="7"/>
  <c r="CC87" i="7"/>
  <c r="CC27" i="7"/>
  <c r="CC173" i="7"/>
  <c r="CC58" i="7"/>
  <c r="CC19" i="7"/>
  <c r="CC8" i="7"/>
  <c r="CC7" i="7"/>
  <c r="CC110" i="7"/>
  <c r="CC36" i="7"/>
  <c r="CC144" i="7"/>
  <c r="CC162" i="7"/>
  <c r="CC35" i="7"/>
  <c r="CC167" i="7"/>
  <c r="CC69" i="7"/>
  <c r="CC109" i="7"/>
  <c r="CC135" i="7"/>
  <c r="CC118" i="7"/>
  <c r="CC42" i="7"/>
  <c r="CC164" i="7"/>
  <c r="CC67" i="7"/>
  <c r="CC25" i="7"/>
  <c r="CC111" i="7"/>
  <c r="CC152" i="7"/>
  <c r="CC15" i="7"/>
  <c r="CC149" i="7"/>
  <c r="CC131" i="7"/>
  <c r="CC86" i="7"/>
  <c r="CC104" i="7"/>
  <c r="CC84" i="7"/>
  <c r="CC150" i="7"/>
  <c r="CC142" i="7"/>
  <c r="CC47" i="7"/>
  <c r="CC14" i="7"/>
  <c r="CC98" i="7"/>
  <c r="CC2" i="7"/>
  <c r="CC129" i="7"/>
  <c r="CG8" i="7"/>
  <c r="CG74" i="7"/>
  <c r="CG44" i="7"/>
  <c r="CG166" i="7"/>
  <c r="CG122" i="7"/>
  <c r="CG108" i="7"/>
  <c r="CG100" i="7"/>
  <c r="CG81" i="7"/>
  <c r="CG55" i="7"/>
  <c r="CG90" i="7"/>
  <c r="CG88" i="7"/>
  <c r="CG102" i="7"/>
  <c r="CG22" i="7"/>
  <c r="CG99" i="7"/>
  <c r="CG147" i="7"/>
  <c r="CG86" i="7"/>
  <c r="CG132" i="7"/>
  <c r="CG109" i="7"/>
  <c r="CG68" i="7"/>
  <c r="CG19" i="7"/>
  <c r="CG64" i="7"/>
  <c r="CG42" i="7"/>
  <c r="CG7" i="7"/>
  <c r="CG38" i="7"/>
  <c r="CG37" i="7"/>
  <c r="CG76" i="7"/>
  <c r="CG84" i="7"/>
  <c r="CG89" i="7"/>
  <c r="CG82" i="7"/>
  <c r="CG25" i="7"/>
  <c r="CG91" i="7"/>
  <c r="CG129" i="7"/>
  <c r="CG137" i="7"/>
  <c r="CG14" i="7"/>
  <c r="CG10" i="7"/>
  <c r="CG57" i="7"/>
  <c r="CG148" i="7"/>
  <c r="CG4" i="7"/>
  <c r="CG34" i="7"/>
  <c r="CG62" i="7"/>
  <c r="CG69" i="7"/>
  <c r="CG112" i="7"/>
  <c r="CG103" i="7"/>
  <c r="CG167" i="7"/>
  <c r="CG163" i="7"/>
  <c r="CG114" i="7"/>
  <c r="CG110" i="7"/>
  <c r="CG45" i="7"/>
  <c r="CG21" i="7"/>
  <c r="CG20" i="7"/>
  <c r="CG6" i="7"/>
  <c r="CG133" i="7"/>
  <c r="CG94" i="7"/>
  <c r="CG35" i="7"/>
  <c r="CG173" i="7"/>
  <c r="CG154" i="7"/>
  <c r="CG50" i="7"/>
  <c r="CG33" i="7"/>
  <c r="CG47" i="7"/>
  <c r="CG48" i="7"/>
  <c r="CG56" i="7"/>
  <c r="CG161" i="7"/>
  <c r="CG65" i="7"/>
  <c r="CG105" i="7"/>
  <c r="CG87" i="7"/>
  <c r="CG60" i="7"/>
  <c r="CG101" i="7"/>
  <c r="CG75" i="7"/>
  <c r="CG152" i="7"/>
  <c r="CG159" i="7"/>
  <c r="CG172" i="7"/>
  <c r="CG165" i="7"/>
  <c r="CG175" i="7"/>
  <c r="CG36" i="7"/>
  <c r="CG40" i="7"/>
  <c r="CG24" i="7"/>
  <c r="CG58" i="7"/>
  <c r="CG98" i="7"/>
  <c r="CG39" i="7"/>
  <c r="CG160" i="7"/>
  <c r="CG18" i="7"/>
  <c r="CG46" i="7"/>
  <c r="CG111" i="7"/>
  <c r="CG11" i="7"/>
  <c r="CG116" i="7"/>
  <c r="CG72" i="7"/>
  <c r="CG83" i="7"/>
  <c r="CG145" i="7"/>
  <c r="CG143" i="7"/>
  <c r="CG59" i="7"/>
  <c r="CG141" i="7"/>
  <c r="CG170" i="7"/>
  <c r="CG125" i="7"/>
  <c r="CG151" i="7"/>
  <c r="CG97" i="7"/>
  <c r="CG176" i="7"/>
  <c r="CG51" i="7"/>
  <c r="CG95" i="7"/>
  <c r="CG119" i="7"/>
  <c r="CG107" i="7"/>
  <c r="CG73" i="7"/>
  <c r="CG29" i="7"/>
  <c r="CG113" i="7"/>
  <c r="CG9" i="7"/>
  <c r="CG5" i="7"/>
  <c r="CG104" i="7"/>
  <c r="CG121" i="7"/>
  <c r="CG123" i="7"/>
  <c r="CG174" i="7"/>
  <c r="CG15" i="7"/>
  <c r="CG49" i="7"/>
  <c r="CG26" i="7"/>
  <c r="CG16" i="7"/>
  <c r="CG1" i="7"/>
  <c r="CG85" i="7"/>
  <c r="CG126" i="7"/>
  <c r="CG23" i="7"/>
  <c r="CG43" i="7"/>
  <c r="CG96" i="7"/>
  <c r="CG54" i="7"/>
  <c r="CG120" i="7"/>
  <c r="CG27" i="7"/>
  <c r="CG28" i="7"/>
  <c r="CG41" i="7"/>
  <c r="CG92" i="7"/>
  <c r="CG80" i="7"/>
  <c r="CG61" i="7"/>
  <c r="CG169" i="7"/>
  <c r="CG139" i="7"/>
  <c r="CG164" i="7"/>
  <c r="CG158" i="7"/>
  <c r="CG118" i="7"/>
  <c r="CG79" i="7"/>
  <c r="CG177" i="7"/>
  <c r="CG17" i="7"/>
  <c r="CG13" i="7"/>
  <c r="CG130" i="7"/>
  <c r="CG136" i="7"/>
  <c r="CG3" i="7"/>
  <c r="CG71" i="7"/>
  <c r="CG12" i="7"/>
  <c r="CG70" i="7"/>
  <c r="CG138" i="7"/>
  <c r="CG117" i="7"/>
  <c r="CG63" i="7"/>
  <c r="CG31" i="7"/>
  <c r="CG168" i="7"/>
  <c r="CG128" i="7"/>
  <c r="CG77" i="7"/>
  <c r="CG153" i="7"/>
  <c r="CG30" i="7"/>
  <c r="CG67" i="7"/>
  <c r="CG93" i="7"/>
  <c r="CG144" i="7"/>
  <c r="CG150" i="7"/>
  <c r="CG149" i="7"/>
  <c r="CG157" i="7"/>
  <c r="CG53" i="7"/>
  <c r="CG135" i="7"/>
  <c r="CG52" i="7"/>
  <c r="CG106" i="7"/>
  <c r="CG146" i="7"/>
  <c r="CG32" i="7"/>
  <c r="CG131" i="7"/>
  <c r="CG156" i="7"/>
  <c r="CG134" i="7"/>
  <c r="CG124" i="7"/>
  <c r="CG140" i="7"/>
  <c r="CG155" i="7"/>
  <c r="CG171" i="7"/>
  <c r="CG115" i="7"/>
  <c r="CG66" i="7"/>
  <c r="CG142" i="7"/>
  <c r="CG127" i="7"/>
  <c r="CG162" i="7"/>
  <c r="CG2" i="7"/>
  <c r="CG78" i="7"/>
</calcChain>
</file>

<file path=xl/sharedStrings.xml><?xml version="1.0" encoding="utf-8"?>
<sst xmlns="http://schemas.openxmlformats.org/spreadsheetml/2006/main" count="12055" uniqueCount="1376">
  <si>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</si>
  <si>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</si>
  <si>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</si>
  <si>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</si>
  <si>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</si>
  <si>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</si>
  <si>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</si>
  <si>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</si>
  <si>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</si>
  <si>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</si>
  <si>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</si>
  <si>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</si>
  <si>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</si>
  <si>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</si>
  <si>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</si>
  <si>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</si>
  <si>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</si>
  <si>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</si>
  <si>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</si>
  <si>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</si>
  <si>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</si>
  <si>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</si>
  <si>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</si>
  <si>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</si>
  <si>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</si>
  <si>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</si>
  <si>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</si>
  <si>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</si>
  <si>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</si>
  <si>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</si>
  <si>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</si>
  <si>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</si>
  <si>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</si>
  <si>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</si>
  <si>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</si>
  <si>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</si>
  <si>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</si>
  <si>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</si>
  <si>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</si>
  <si>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</si>
  <si>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</si>
  <si>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</si>
  <si>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</si>
  <si>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</si>
  <si>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</si>
  <si>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</si>
  <si>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</si>
  <si>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</si>
  <si>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</si>
  <si>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</si>
  <si>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</si>
  <si>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</si>
  <si>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</si>
  <si>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</si>
  <si>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</si>
  <si>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</si>
  <si>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</si>
  <si>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</si>
  <si>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</si>
  <si>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</si>
  <si>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</si>
  <si>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</si>
  <si>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</si>
  <si>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</si>
  <si>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</si>
  <si>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</si>
  <si>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</si>
  <si>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</si>
  <si>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</si>
  <si>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</si>
  <si>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</si>
  <si>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</si>
  <si>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</si>
  <si>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</si>
  <si>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</si>
  <si>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</si>
  <si>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</si>
  <si>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</si>
  <si>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</si>
  <si>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</si>
  <si>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</si>
  <si>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</si>
  <si>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</si>
  <si>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</si>
  <si>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</si>
  <si>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</si>
  <si>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</si>
  <si>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</si>
  <si>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</si>
  <si>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</si>
  <si>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</si>
  <si>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</si>
  <si>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</si>
  <si>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</si>
  <si>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</si>
  <si>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</si>
  <si>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</si>
  <si>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</si>
  <si>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</si>
  <si>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</si>
  <si>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</si>
  <si>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</si>
  <si>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</si>
  <si>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</si>
  <si>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</si>
  <si>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</si>
  <si>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</si>
  <si>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</si>
  <si>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</si>
  <si>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</si>
  <si>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</si>
  <si>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</si>
  <si>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</si>
  <si>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</si>
  <si>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</si>
  <si>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</si>
  <si>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</si>
  <si>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</si>
  <si>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</si>
  <si>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</si>
  <si>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</si>
  <si>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</si>
  <si>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</si>
  <si>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</si>
  <si>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</si>
  <si>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</si>
  <si>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</si>
  <si>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</si>
  <si>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</si>
  <si>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</si>
  <si>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</si>
  <si>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</si>
  <si>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</si>
  <si>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</si>
  <si>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</si>
  <si>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</si>
  <si>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</si>
  <si>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</si>
  <si>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</si>
  <si>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</si>
  <si>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</si>
  <si>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</si>
  <si>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</si>
  <si>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</si>
  <si>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</si>
  <si>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</si>
  <si>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</si>
  <si>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</si>
  <si>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</si>
  <si>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</si>
  <si>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</si>
  <si>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</si>
  <si>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</si>
  <si>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</si>
  <si>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</si>
  <si>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</si>
  <si>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</si>
  <si>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</si>
  <si>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</si>
  <si>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</si>
  <si>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</si>
  <si>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</si>
  <si>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</si>
  <si>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</si>
  <si>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</si>
  <si>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</si>
  <si>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</si>
  <si>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</si>
  <si>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</si>
  <si>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</si>
  <si>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</si>
  <si>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</si>
  <si>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</si>
  <si>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</si>
  <si>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</si>
  <si>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</si>
  <si>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</si>
  <si>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</si>
  <si>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</si>
  <si>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</si>
  <si>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</si>
  <si>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</si>
  <si>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</si>
  <si>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</si>
  <si>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</si>
  <si>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</si>
  <si>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</si>
  <si>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</si>
  <si>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</si>
  <si>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</si>
  <si>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</si>
  <si>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</si>
  <si>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</si>
  <si>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</si>
  <si>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</si>
  <si>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</si>
  <si>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</si>
  <si>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</si>
  <si>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</si>
  <si>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</si>
  <si>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</si>
  <si>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</si>
  <si>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</si>
  <si>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</si>
  <si>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</si>
  <si>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</si>
  <si>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</si>
  <si>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</si>
  <si>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</si>
  <si>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</si>
  <si>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</si>
  <si>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</si>
  <si>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</si>
  <si>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</si>
  <si>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</si>
  <si>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</si>
  <si>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</si>
  <si>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</si>
  <si>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</si>
  <si>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</si>
  <si>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</si>
  <si>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</si>
  <si>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</si>
  <si>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</si>
  <si>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</si>
  <si>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</si>
  <si>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</si>
  <si>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</si>
  <si>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</si>
  <si>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</si>
  <si>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</si>
  <si>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</si>
  <si>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</si>
  <si>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</si>
  <si>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</si>
  <si>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</si>
  <si>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</si>
  <si>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</si>
  <si>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</si>
  <si>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</si>
  <si>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</si>
  <si>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</si>
  <si>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</si>
  <si>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</si>
  <si>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</si>
  <si>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</si>
  <si>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</si>
  <si>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</si>
  <si>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</si>
  <si>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</si>
  <si>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</si>
  <si>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</si>
  <si>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</si>
  <si>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</si>
  <si>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</si>
  <si>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</si>
  <si>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</si>
  <si>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</si>
  <si>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</si>
  <si>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</si>
  <si>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</si>
  <si>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</si>
  <si>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</si>
  <si>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</si>
  <si>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</si>
  <si>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</si>
  <si>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</si>
  <si>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</si>
  <si>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</si>
  <si>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</si>
  <si>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</si>
  <si>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</si>
  <si>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</si>
  <si>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</si>
  <si>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</si>
  <si>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</si>
  <si>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</si>
  <si>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</si>
  <si>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</si>
  <si>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</si>
  <si>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</si>
  <si>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</si>
  <si>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</si>
  <si>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</si>
  <si>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</si>
  <si>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</si>
  <si>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</si>
  <si>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</si>
  <si>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</si>
  <si>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</si>
  <si>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</si>
  <si>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</si>
  <si>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</si>
  <si>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</si>
  <si>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</si>
  <si>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</si>
  <si>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</si>
  <si>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</si>
  <si>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</si>
  <si>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</si>
  <si>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</si>
  <si>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</si>
  <si>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</si>
  <si>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</si>
  <si>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</si>
  <si>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</si>
  <si>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</si>
  <si>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</si>
  <si>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</si>
  <si>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</si>
  <si>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</si>
  <si>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</si>
  <si>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</si>
  <si>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</si>
  <si>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</si>
  <si>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</si>
  <si>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</si>
  <si>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</si>
  <si>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</si>
  <si>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</si>
  <si>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</si>
  <si>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</si>
  <si>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</si>
  <si>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</si>
  <si>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</si>
  <si>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</si>
  <si>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</si>
  <si>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</si>
  <si>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</si>
  <si>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</si>
  <si>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</si>
  <si>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</si>
  <si>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</si>
  <si>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</si>
  <si>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</si>
  <si>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</si>
  <si>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</si>
  <si>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</si>
  <si>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</si>
  <si>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</si>
  <si>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</si>
  <si>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</si>
  <si>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</si>
  <si>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</si>
  <si>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</si>
  <si>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</si>
  <si>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</si>
  <si>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</si>
  <si>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</si>
  <si>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</si>
  <si>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</si>
  <si>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</si>
  <si>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</si>
  <si>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</si>
  <si>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</si>
  <si>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</si>
  <si>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</si>
  <si>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</si>
  <si>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</si>
  <si>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</si>
  <si>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</si>
  <si>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</si>
  <si>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</si>
  <si>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</si>
  <si>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</si>
  <si>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</si>
  <si>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</si>
  <si>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</si>
  <si>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</si>
  <si>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</si>
  <si>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</si>
  <si>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</si>
  <si>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</si>
  <si>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</si>
  <si>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</si>
  <si>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</si>
  <si>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</si>
  <si>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</si>
  <si>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</si>
  <si>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</si>
  <si>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</si>
  <si>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</si>
  <si>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</si>
  <si>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</si>
  <si>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</si>
  <si>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</si>
  <si>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</si>
  <si>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</si>
  <si>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</si>
  <si>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</si>
  <si>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</si>
  <si>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</si>
  <si>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</si>
  <si>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</si>
  <si>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</si>
  <si>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</si>
  <si>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</si>
  <si>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</si>
  <si>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</si>
  <si>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</si>
  <si>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</si>
  <si>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</si>
  <si>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</si>
  <si>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</si>
  <si>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</si>
  <si>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</si>
  <si>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</si>
  <si>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</si>
  <si>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</si>
  <si>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</si>
  <si>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</si>
  <si>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</si>
  <si>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</si>
  <si>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</si>
  <si>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</si>
  <si>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</si>
  <si>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</si>
  <si>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</si>
  <si>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</si>
  <si>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</si>
  <si>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</si>
  <si>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</si>
  <si>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</si>
  <si>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</si>
  <si>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</si>
  <si>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</si>
  <si>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</si>
  <si>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</si>
  <si>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</si>
  <si>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</si>
  <si>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</si>
  <si>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</si>
  <si>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</si>
  <si>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</si>
  <si>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</si>
  <si>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</si>
  <si>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</si>
  <si>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</si>
  <si>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</si>
  <si>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</si>
  <si>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</si>
  <si>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</si>
  <si>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</si>
  <si>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</si>
  <si>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</si>
  <si>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</si>
  <si>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</si>
  <si>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</si>
  <si>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</si>
  <si>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</si>
  <si>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</si>
  <si>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</si>
  <si>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</si>
  <si>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</si>
  <si>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</si>
  <si>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</si>
  <si>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</si>
  <si>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</si>
  <si>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</si>
  <si>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</si>
  <si>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</si>
  <si>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</si>
  <si>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</si>
  <si>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</si>
  <si>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</si>
  <si>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</si>
  <si>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</si>
  <si>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</si>
  <si>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</si>
  <si>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</si>
  <si>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</si>
  <si>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</si>
  <si>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</si>
  <si>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</si>
  <si>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</si>
  <si>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</si>
  <si>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</si>
  <si>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</si>
  <si>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</si>
  <si>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</si>
  <si>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</si>
  <si>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</si>
  <si>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</si>
  <si>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</si>
  <si>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</si>
  <si>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</si>
  <si>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</si>
  <si>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</si>
  <si>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</si>
  <si>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</si>
  <si>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</si>
  <si>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</si>
  <si>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</si>
  <si>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</si>
  <si>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</si>
  <si>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</si>
  <si>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</si>
  <si>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</si>
  <si>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</si>
  <si>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</si>
  <si>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</si>
  <si>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</si>
  <si>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</si>
  <si>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</si>
  <si>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</si>
  <si>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</si>
  <si>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</si>
  <si>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</si>
  <si>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</si>
  <si>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</si>
  <si>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</si>
  <si>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</si>
  <si>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</si>
  <si>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</si>
  <si>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</si>
  <si>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</si>
  <si>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</si>
  <si>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</si>
  <si>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</si>
  <si>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</si>
  <si>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</si>
  <si>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</si>
  <si>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</si>
  <si>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</si>
  <si>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</si>
  <si>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</si>
  <si>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</si>
  <si>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</si>
  <si>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</si>
  <si>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</si>
  <si>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</si>
  <si>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</si>
  <si>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</si>
  <si>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</si>
  <si>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</si>
  <si>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</si>
  <si>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</si>
  <si>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</si>
  <si>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</si>
  <si>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</si>
  <si>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</si>
  <si>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</si>
  <si>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</si>
  <si>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</si>
  <si>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</si>
  <si>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</si>
  <si>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</si>
  <si>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</si>
  <si>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</si>
  <si>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</si>
  <si>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</si>
  <si>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</si>
  <si>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</si>
  <si>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</si>
  <si>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</si>
  <si>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</si>
  <si>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</si>
  <si>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</si>
  <si>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</si>
  <si>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</si>
  <si>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</si>
  <si>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</si>
  <si>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</si>
  <si>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</si>
  <si>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</si>
  <si>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</si>
  <si>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</si>
  <si>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</si>
  <si>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</si>
  <si>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</si>
  <si>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</si>
  <si>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</si>
  <si>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</si>
  <si>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</si>
  <si>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</si>
  <si>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</si>
  <si>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</si>
  <si>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</si>
  <si>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</si>
  <si>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</si>
  <si>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</si>
  <si>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</si>
  <si>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</si>
  <si>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</si>
  <si>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</si>
  <si>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</si>
  <si>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</si>
  <si>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</si>
  <si>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</si>
  <si>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</si>
  <si>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</si>
  <si>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</si>
  <si>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</si>
  <si>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</si>
  <si>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</si>
  <si>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</si>
  <si>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</si>
  <si>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</si>
  <si>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</si>
  <si>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</si>
  <si>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</si>
  <si>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</si>
  <si>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</si>
  <si>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</si>
  <si>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</si>
  <si>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</si>
  <si>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</si>
  <si>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</si>
  <si>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</si>
  <si>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</si>
  <si>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</si>
  <si>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</si>
  <si>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</si>
  <si>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</si>
  <si>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</si>
  <si>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</si>
  <si>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</si>
  <si>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</si>
  <si>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</si>
  <si>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</si>
  <si>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</si>
  <si>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</si>
  <si>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</si>
  <si>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</si>
  <si>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</si>
  <si>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</si>
  <si>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</si>
  <si>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</si>
  <si>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</si>
  <si>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</si>
  <si>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</si>
  <si>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</si>
  <si>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</si>
  <si>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</si>
  <si>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</si>
  <si>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</si>
  <si>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</si>
  <si>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</si>
  <si>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</si>
  <si>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</si>
  <si>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</si>
  <si>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</si>
  <si>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</si>
  <si>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</si>
  <si>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</si>
  <si>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</si>
  <si>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</si>
  <si>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</si>
  <si>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</si>
  <si>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</si>
  <si>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</si>
  <si>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</si>
  <si>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</si>
  <si>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</si>
  <si>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</si>
  <si>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</si>
  <si>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</si>
  <si>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</si>
  <si>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</si>
  <si>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</si>
  <si>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</si>
  <si>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</si>
  <si>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</si>
  <si>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</si>
  <si>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</si>
  <si>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</si>
  <si>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</si>
  <si>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</si>
  <si>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</si>
  <si>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</si>
  <si>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</si>
  <si>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</si>
  <si>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</si>
  <si>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</si>
  <si>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</si>
  <si>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</si>
  <si>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</si>
  <si>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</si>
  <si>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</si>
  <si>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</si>
  <si>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</si>
  <si>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</si>
  <si>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</si>
  <si>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</si>
  <si>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</si>
  <si>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</si>
  <si>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</si>
  <si>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</si>
  <si>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</si>
  <si>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</si>
  <si>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</si>
  <si>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</si>
  <si>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</si>
  <si>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</si>
  <si>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</si>
  <si>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</si>
  <si>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</si>
  <si>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</si>
  <si>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</si>
  <si>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</si>
  <si>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</si>
  <si>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</si>
  <si>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</si>
  <si>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</si>
  <si>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</si>
  <si>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</si>
  <si>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</si>
  <si>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</si>
  <si>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</si>
  <si>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</si>
  <si>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</si>
  <si>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</si>
  <si>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</si>
  <si>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</si>
  <si>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</si>
  <si>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</si>
  <si>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</si>
  <si>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</si>
  <si>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</si>
  <si>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</si>
  <si>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</si>
  <si>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</si>
  <si>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</si>
  <si>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</si>
  <si>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</si>
  <si>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</si>
  <si>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</si>
  <si>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</si>
  <si>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</si>
  <si>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</si>
  <si>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</si>
  <si>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</si>
  <si>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</si>
  <si>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</si>
  <si>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</si>
  <si>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</si>
  <si>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</si>
  <si>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</si>
  <si>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</si>
  <si>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</si>
  <si>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</si>
  <si>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</si>
  <si>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</si>
  <si>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</si>
  <si>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</si>
  <si>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</si>
  <si>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</si>
  <si>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</si>
  <si>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</si>
  <si>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</si>
  <si>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</si>
  <si>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</si>
  <si>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</si>
  <si>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</si>
  <si>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</si>
  <si>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</si>
  <si>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</si>
  <si>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</si>
  <si>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</si>
  <si>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</si>
  <si>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</si>
  <si>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</si>
  <si>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</si>
  <si>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</si>
  <si>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</si>
  <si>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</si>
  <si>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</si>
  <si>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</si>
  <si>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</si>
  <si>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</si>
  <si>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</si>
  <si>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</si>
  <si>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</si>
  <si>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</si>
  <si>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</si>
  <si>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</si>
  <si>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</si>
  <si>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</si>
  <si>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</si>
  <si>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</si>
  <si>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</si>
  <si>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</si>
  <si>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</si>
  <si>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</si>
  <si>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</si>
  <si>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</si>
  <si>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</si>
  <si>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</si>
  <si>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</si>
  <si>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</si>
  <si>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</si>
  <si>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</si>
  <si>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</si>
  <si>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</si>
  <si>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</si>
  <si>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</si>
  <si>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</si>
  <si>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</si>
  <si>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</si>
  <si>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</si>
  <si>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</si>
  <si>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</si>
  <si>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</si>
  <si>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</si>
  <si>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</si>
  <si>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</si>
  <si>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</si>
  <si>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</si>
  <si>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</si>
  <si>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</si>
  <si>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</si>
  <si>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</si>
  <si>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</si>
  <si>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</si>
  <si>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</si>
  <si>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</si>
  <si>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</si>
  <si>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</si>
  <si>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</si>
  <si>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</si>
  <si>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</si>
  <si>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</si>
  <si>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</si>
  <si>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</si>
  <si>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</si>
  <si>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</si>
  <si>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</si>
  <si>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</si>
  <si>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</si>
  <si>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</si>
  <si>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</si>
  <si>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</si>
  <si>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</si>
  <si>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</si>
  <si>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</si>
  <si>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</si>
  <si>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</si>
  <si>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</si>
  <si>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</si>
  <si>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</si>
  <si>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</si>
  <si>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</si>
  <si>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</si>
  <si>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</si>
  <si>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</si>
  <si>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</si>
  <si>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</si>
  <si>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</si>
  <si>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</si>
  <si>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</si>
  <si>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</si>
  <si>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</si>
  <si>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</si>
  <si>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</si>
  <si>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</si>
  <si>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</si>
  <si>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</si>
  <si>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</si>
  <si>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</si>
  <si>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</si>
  <si>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</si>
  <si>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</si>
  <si>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</si>
  <si>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</si>
  <si>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</si>
  <si>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</si>
  <si>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</si>
  <si>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</si>
  <si>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</si>
  <si>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</si>
  <si>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</si>
  <si>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</si>
  <si>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</si>
  <si>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</si>
  <si>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</si>
  <si>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</si>
  <si>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</si>
  <si>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</si>
  <si>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</si>
  <si>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</si>
  <si>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</si>
  <si>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</si>
  <si>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</si>
  <si>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</si>
  <si>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</si>
  <si>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</si>
  <si>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</si>
  <si>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</si>
  <si>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</si>
  <si>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</si>
  <si>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</si>
  <si>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</si>
  <si>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</si>
  <si>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</si>
  <si>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</si>
  <si>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</si>
  <si>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</si>
  <si>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</si>
  <si>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</si>
  <si>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</si>
  <si>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</si>
  <si>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</si>
  <si>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</si>
  <si>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</si>
  <si>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</si>
  <si>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</si>
  <si>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</si>
  <si>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</si>
  <si>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</si>
  <si>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</si>
  <si>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</si>
  <si>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</si>
  <si>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</si>
  <si>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</si>
  <si>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</si>
  <si>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</si>
  <si>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</si>
  <si>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</si>
  <si>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</si>
  <si>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</si>
  <si>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</si>
  <si>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</si>
  <si>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</si>
  <si>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</si>
  <si>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</si>
  <si>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</si>
  <si>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</si>
  <si>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</si>
  <si>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</si>
  <si>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</si>
  <si>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</si>
  <si>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</si>
  <si>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</si>
  <si>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</si>
  <si>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</si>
  <si>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</si>
  <si>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</si>
  <si>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</si>
  <si>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</si>
  <si>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</si>
  <si>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</si>
  <si>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</si>
  <si>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</si>
  <si>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</si>
  <si>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</si>
  <si>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</si>
  <si>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</si>
  <si>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</si>
  <si>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</si>
  <si>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</si>
  <si>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</si>
  <si>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</si>
  <si>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</si>
  <si>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</si>
  <si>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</si>
  <si>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</si>
  <si>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</si>
  <si>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</si>
  <si>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</si>
  <si>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</si>
  <si>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</si>
  <si>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</si>
  <si>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</si>
  <si>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</si>
  <si>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</si>
  <si>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</si>
  <si>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</si>
  <si>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</si>
  <si>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</si>
  <si>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</si>
  <si>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</si>
  <si>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</si>
  <si>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</si>
  <si>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</si>
  <si>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</si>
  <si>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</si>
  <si>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</si>
  <si>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</si>
  <si>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</si>
  <si>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</si>
  <si>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</si>
  <si>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</si>
  <si>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</si>
  <si>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</si>
  <si>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</si>
  <si>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</si>
  <si>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</si>
  <si>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</si>
  <si>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</si>
  <si>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</si>
  <si>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</si>
  <si>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</si>
  <si>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</si>
  <si>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</si>
  <si>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</si>
  <si>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</si>
  <si>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</si>
  <si>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</si>
  <si>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</si>
  <si>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</si>
  <si>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</si>
  <si>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</si>
  <si>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</si>
  <si>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</si>
  <si>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</si>
  <si>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</si>
  <si>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</si>
  <si>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</si>
  <si>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</si>
  <si>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</si>
  <si>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</si>
  <si>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</si>
  <si>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</si>
  <si>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</si>
  <si>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</si>
  <si>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</si>
  <si>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</si>
  <si>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</si>
  <si>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</si>
  <si>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</si>
  <si>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</si>
  <si>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</si>
  <si>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</si>
  <si>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</si>
  <si>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</si>
  <si>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</si>
  <si>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</si>
  <si>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</si>
  <si>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</si>
  <si>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</si>
  <si>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</si>
  <si>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</si>
  <si>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</si>
  <si>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</si>
  <si>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</si>
  <si>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</si>
  <si>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</si>
  <si>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</si>
  <si>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</si>
  <si>
    <t>Comment</t>
  </si>
  <si>
    <t>complains about ingredient</t>
  </si>
  <si>
    <t>no comment</t>
  </si>
  <si>
    <t>negative</t>
  </si>
  <si>
    <t>complains too healthy</t>
  </si>
  <si>
    <t>neutral</t>
  </si>
  <si>
    <t>complains lack of personalization</t>
  </si>
  <si>
    <t>protein, carbohydrate</t>
  </si>
  <si>
    <t>complains about recipes</t>
  </si>
  <si>
    <t>not balanced, no meat</t>
  </si>
  <si>
    <t>compains NLU</t>
  </si>
  <si>
    <t>complains lack of info, NLU</t>
  </si>
  <si>
    <t>balanced</t>
  </si>
  <si>
    <t>complained question perso</t>
  </si>
  <si>
    <t>where user live</t>
  </si>
  <si>
    <t>complains NLU</t>
  </si>
  <si>
    <t>complains display, resp time</t>
  </si>
  <si>
    <t>compliments NLU</t>
  </si>
  <si>
    <t>compliments pesronalizationn/NLU</t>
  </si>
  <si>
    <t>time it takes</t>
  </si>
  <si>
    <t>allergies, dietary requirements</t>
  </si>
  <si>
    <t>"I m good"</t>
  </si>
  <si>
    <t>complains about recipes/NLU</t>
  </si>
  <si>
    <t>recommends several times same type of recipes</t>
  </si>
  <si>
    <t>complains lack of voice/video</t>
  </si>
  <si>
    <t>complains recipes/NLU</t>
  </si>
  <si>
    <t>complains believability</t>
  </si>
  <si>
    <t>compliments how fast</t>
  </si>
  <si>
    <t>complains Cora slow</t>
  </si>
  <si>
    <t>complains design XP</t>
  </si>
  <si>
    <t>lack of explanation about Cora</t>
  </si>
  <si>
    <t>not filling enough</t>
  </si>
  <si>
    <t>complains how fast</t>
  </si>
  <si>
    <t>link to recipe broken</t>
  </si>
  <si>
    <t>want to input ingredient</t>
  </si>
  <si>
    <t>complains about recipes/NLU, bug</t>
  </si>
  <si>
    <t>no spicy food</t>
  </si>
  <si>
    <t>complains lack of info, NLU, recipes</t>
  </si>
  <si>
    <t>how many calories, no spicy food</t>
  </si>
  <si>
    <t>does not know what to answer to Cora</t>
  </si>
  <si>
    <t>wants list of recipes to chose from and then see ingredients and steps</t>
  </si>
  <si>
    <t>compliments NLU, complains how slow</t>
  </si>
  <si>
    <t>complains BUG NLU</t>
  </si>
  <si>
    <t>bug</t>
  </si>
  <si>
    <t>complains too short interaction/ lack of personalization</t>
  </si>
  <si>
    <t>complains about small talk</t>
  </si>
  <si>
    <t>complains lack of personalization, recipes</t>
  </si>
  <si>
    <t>complains lack of personalization (NLU), recipes</t>
  </si>
  <si>
    <t>complains display</t>
  </si>
  <si>
    <t>print too small</t>
  </si>
  <si>
    <t>complains NLU, display</t>
  </si>
  <si>
    <t>want a substitute of ingredient</t>
  </si>
  <si>
    <t>complains NLG</t>
  </si>
  <si>
    <t>sentences bout USB keys</t>
  </si>
  <si>
    <t>complains about small talk, lack of personalization</t>
  </si>
  <si>
    <t>compliments NLU, complains lack of personalization</t>
  </si>
  <si>
    <t>number of calories</t>
  </si>
  <si>
    <t>complains lack of voice</t>
  </si>
  <si>
    <t>compliments humor</t>
  </si>
  <si>
    <t>does not want salmon</t>
  </si>
  <si>
    <t>n_accepted_reco_reviewd_for_0</t>
  </si>
  <si>
    <t>no dialog file</t>
  </si>
  <si>
    <t>NA</t>
  </si>
  <si>
    <t>Anova: Single Factor</t>
  </si>
  <si>
    <t>SUMMARY</t>
  </si>
  <si>
    <t>Groups</t>
  </si>
  <si>
    <t>Count</t>
  </si>
  <si>
    <t>Sum</t>
  </si>
  <si>
    <t>Average</t>
  </si>
  <si>
    <t>Variance</t>
  </si>
  <si>
    <t>Column 1</t>
  </si>
  <si>
    <t>Column 2</t>
  </si>
  <si>
    <t>Column 3</t>
  </si>
  <si>
    <t>ANOVA</t>
  </si>
  <si>
    <t>Source of Variation</t>
  </si>
  <si>
    <t>SS</t>
  </si>
  <si>
    <t>df</t>
  </si>
  <si>
    <t>MS</t>
  </si>
  <si>
    <t>F</t>
  </si>
  <si>
    <t>P-value</t>
  </si>
  <si>
    <t>F crit</t>
  </si>
  <si>
    <t>Between Groups</t>
  </si>
  <si>
    <t>Within Groups</t>
  </si>
  <si>
    <t>Total</t>
  </si>
  <si>
    <t>no other recipe suggested</t>
  </si>
  <si>
    <t>humor</t>
  </si>
  <si>
    <t>complains NLU, recipe info</t>
  </si>
  <si>
    <t>recipe described incorerctly</t>
  </si>
  <si>
    <t>complains about typos</t>
  </si>
  <si>
    <t>compliments Cora human like</t>
  </si>
  <si>
    <t>vegetarian given meat</t>
  </si>
  <si>
    <t>want meat</t>
  </si>
  <si>
    <t>complains display, lack of personalization</t>
  </si>
  <si>
    <t>font too small in recipe, want to input ingredient</t>
  </si>
  <si>
    <t>user very insulting with Cora</t>
  </si>
  <si>
    <t>complains about dialog / recipes</t>
  </si>
  <si>
    <t>Cora asked "want another recipe" too many times</t>
  </si>
  <si>
    <t>healthy --&gt; lack protein</t>
  </si>
  <si>
    <t>number of positive comments</t>
  </si>
  <si>
    <t>number of negative comments</t>
  </si>
  <si>
    <t>number of no comment</t>
  </si>
  <si>
    <t>number of neutral comments</t>
  </si>
  <si>
    <t>number of balanced comments</t>
  </si>
  <si>
    <t>total number of comments</t>
  </si>
  <si>
    <t xml:space="preserve">total </t>
  </si>
  <si>
    <t>fun</t>
  </si>
  <si>
    <t>good enough</t>
  </si>
  <si>
    <t>liked it</t>
  </si>
  <si>
    <t>great, usefull</t>
  </si>
  <si>
    <t>useful</t>
  </si>
  <si>
    <t>cool</t>
  </si>
  <si>
    <t>personalized</t>
  </si>
  <si>
    <t>interesting</t>
  </si>
  <si>
    <t>pleasant</t>
  </si>
  <si>
    <t>better than expected</t>
  </si>
  <si>
    <t>fast</t>
  </si>
  <si>
    <t>clever</t>
  </si>
  <si>
    <t>lovely experience</t>
  </si>
  <si>
    <t>Cora friendly, fun</t>
  </si>
  <si>
    <t>fun, informative</t>
  </si>
  <si>
    <t>good idea</t>
  </si>
  <si>
    <t>interesting, personalized</t>
  </si>
  <si>
    <t xml:space="preserve">great </t>
  </si>
  <si>
    <t>enjoyed</t>
  </si>
  <si>
    <t>easy</t>
  </si>
  <si>
    <t>fun, interesting</t>
  </si>
  <si>
    <t>wonderful</t>
  </si>
  <si>
    <t>easy, personalized</t>
  </si>
  <si>
    <t>{'comfort': -1, 'food_fillingness': 1, 'healthiness': 1}</t>
  </si>
  <si>
    <t>['salmon', 'Quorn', 'eggs%20']</t>
  </si>
  <si>
    <t>LtFhgQPQiLcqR0tL5L-</t>
  </si>
  <si>
    <t>LtFiBiix3Of60iNdHFu</t>
  </si>
  <si>
    <t>5c3285d953d7b1000193464b</t>
  </si>
  <si>
    <t>United States of America</t>
  </si>
  <si>
    <t>LtFiFESE-2HW6e2Empy</t>
  </si>
  <si>
    <t>5cbacd419bb663000137721c</t>
  </si>
  <si>
    <t>{'comfort': -0.5, 'food_fillingness': 0.5, 'healthiness': 1}</t>
  </si>
  <si>
    <t xml:space="preserve">interesting, but difficult to explain preferences.  It would be good if she asked you to view the recipe, because I didn't look at it, and maybe people will forget to look at the recipe as well.  Also, you could give substitutes for items that you don't like, e.g. I don't eat brussell sprouts, but maybe something else could be used instead of those, if it was recommended.  Did she know I said I didn't eat brussell sprouts?  Or does it just recognise a negative comment?  </t>
  </si>
  <si>
    <t>LtFiQJ_inza7R579v6U</t>
  </si>
  <si>
    <t>don't know</t>
  </si>
  <si>
    <t>LtFiWz8A76-Oko0q4f9</t>
  </si>
  <si>
    <t>59c69ee26a287600011c38bc</t>
  </si>
  <si>
    <t>{'comfort': -1, 'food_fillingness': -1, 'healthiness': 1}</t>
  </si>
  <si>
    <t>{'comfort': -0.5083333333333333, 'food_fillingness': -0.51, 'healthiness': 1}</t>
  </si>
  <si>
    <t>Cora gave me a recipe that I didn't really like at first. I told her and she gave me another. To that I said 'That appeals more to me, thanks', but she gave me yet another recipe as a reply to that.</t>
  </si>
  <si>
    <t>LtFiZYr1OB1E0HUqGr-</t>
  </si>
  <si>
    <t>5a779dfa190420000155771a</t>
  </si>
  <si>
    <t>Ireland</t>
  </si>
  <si>
    <t>LtFi_cI6aVge9O_A3YY</t>
  </si>
  <si>
    <t>5d2b4ca2791add001a717145</t>
  </si>
  <si>
    <t>Bangladesh</t>
  </si>
  <si>
    <t>{'comfort': 0, 'food_fillingness': -1, 'healthiness': -1}</t>
  </si>
  <si>
    <t>{'comfort': 0.008333333333333333, 'food_fillingness': -0.49, 'healthiness': -0.020000000000000018}</t>
  </si>
  <si>
    <t>['onion&amp;maxReadyTime=21&amp;fillIngredients=true&amp;addRecipeInformation=true&amp;fillIngredients=true&amp;addRecipeInformation=true&amp;number=5', 'mushrooms&amp;maxReadyTime=21&amp;fillIngredients=true&amp;addRecipeInformation=true&amp;fillIngredients=true&amp;addRecipeInformation=true&amp;number=5']</t>
  </si>
  <si>
    <t>['onion', 'mushrooms']</t>
  </si>
  <si>
    <t>It wasn't that good to be fair, she didn't really listen to me.</t>
  </si>
  <si>
    <t>nope.</t>
  </si>
  <si>
    <t>LtFiciDs2QL2OsiEXMt</t>
  </si>
  <si>
    <t>5d4e9cec777d21000191ed23</t>
  </si>
  <si>
    <t>{'comfort': -0.5166666666666667, 'food_fillingness': -0.52, 'healthiness': 1}</t>
  </si>
  <si>
    <t>['spinach&amp;maxReadyTime=21&amp;fillIngredients=true&amp;addRecipeInformation=true&amp;fillIngredients=true&amp;addRecipeInformation=true&amp;number=5']</t>
  </si>
  <si>
    <t>Cora its pretty bad at reading and pronouncing the words. I would be more engaged if I just had to read instead of listening to her.</t>
  </si>
  <si>
    <t>LtFidRia7mn0K5lyKff</t>
  </si>
  <si>
    <t>5aa787c66219a30001c765f8</t>
  </si>
  <si>
    <t>{'comfort': -0.48333333333333334, 'food_fillingness': 0.52, 'healthiness': 1}</t>
  </si>
  <si>
    <t>['salmon&amp;maxReadyTime=21&amp;fillIngredients=true&amp;addRecipeInformation=true&amp;fillIngredients=true&amp;addRecipeInformation=true&amp;number=5', 'Quorn&amp;maxReadyTime=21&amp;excludeIngredients=salmon&amp;fillIngredients=true&amp;addRecipeInformation=true&amp;fillIngredients=true&amp;addRecipeInformation=true&amp;number=5', 'Quorn&amp;maxReadyTime=21&amp;excludeIngredients=salmon&amp;fillIngredients=true&amp;addRecipeInformation=true&amp;fillIngredients=true&amp;addRecipeInformation=true&amp;number=5', 'eggs%20&amp;maxReadyTime=21&amp;excludeIngredients=salmon&amp;fillIngredients=true&amp;addRecipeInformation=true&amp;fillIngredients=true&amp;addRecipeInformation=true&amp;number=5']</t>
  </si>
  <si>
    <t xml:space="preserve">Cora didn't understand when I told her I didn't like fish and recommended me salmon once more. </t>
  </si>
  <si>
    <t>LtFii3ZjVCMztBQV-XY</t>
  </si>
  <si>
    <t>5b3cb17b6779080001fe88c1</t>
  </si>
  <si>
    <t>LtFiklzKe1x_zFX_nsW</t>
  </si>
  <si>
    <t>5bec01bfe9b3490001e63ff4</t>
  </si>
  <si>
    <t>LtFimhJTci9ZxWtKQXd</t>
  </si>
  <si>
    <t>5d1cfc4ee950480015366f7b</t>
  </si>
  <si>
    <t>{'comfort': -1, 'food_fillingness': -1, 'healthiness': 0}</t>
  </si>
  <si>
    <t>{'comfort': -0.5083333333333333, 'food_fillingness': -0.51, 'healthiness': 0.51}</t>
  </si>
  <si>
    <t>cora's voice was very metalic and if there weren't a lyrics i think i have some issue to understand what she is talking</t>
  </si>
  <si>
    <t>LtFinsbiCQcgsfim31x</t>
  </si>
  <si>
    <t>5c98a9e305f102001640f1d0</t>
  </si>
  <si>
    <t>LtFiqhNE__exfyHR99Q</t>
  </si>
  <si>
    <t>5d30a193b2cfe00017231a93</t>
  </si>
  <si>
    <t>{'comfort': -1, 'food_fillingness': 1, 'healthiness': -1}</t>
  </si>
  <si>
    <t>{'comfort': -0.49166666666666664, 'food_fillingness': 0.51, 'healthiness': -0.020000000000000018}</t>
  </si>
  <si>
    <t>['moussaka&amp;maxReadyTime=5000&amp;fillIngredients=true&amp;addRecipeInformation=true&amp;fillIngredients=true&amp;addRecipeInformation=true&amp;number=5', 'sandwich&amp;maxReadyTime=5000&amp;fillIngredients=true&amp;addRecipeInformation=true&amp;fillIngredients=true&amp;addRecipeInformation=true&amp;number=5']</t>
  </si>
  <si>
    <t>['moussaka', 'sandwich']</t>
  </si>
  <si>
    <t xml:space="preserve">I did not remember my explanation, or didn't understand, that I don't eat red meat and only gave me one recipe that wasn't red meat. </t>
  </si>
  <si>
    <t>It was interesting, thank you.</t>
  </si>
  <si>
    <t>LtFit72wYow-_-d4N1k</t>
  </si>
  <si>
    <t>5bad60642259980001c84ccf</t>
  </si>
  <si>
    <t>Tunisia</t>
  </si>
  <si>
    <t>{'comfort': 0.1, 'food_fillingness': 0.12, 'healthiness': -0.06}</t>
  </si>
  <si>
    <t>{'comfort': -0.45, 'food_fillingness': 0.56, 'healthiness': 0.97}</t>
  </si>
  <si>
    <t>LtFitj_dktTvR7jWptb</t>
  </si>
  <si>
    <t>5d20c1b3c0291600169512e7</t>
  </si>
  <si>
    <t>{'comfort': -0.5083333333333333, 'food_fillingness': 0.49, 'healthiness': 1}</t>
  </si>
  <si>
    <t>I really liked that both of the recipes recommended to me I had never heard of or prepared before, and that they weren't really basic or boring, so I genuinely quite enjoyed it as a tool</t>
  </si>
  <si>
    <t>LtFiuxcodiBX3Lq-jMx</t>
  </si>
  <si>
    <t>5d116b095f3f0d00014d5e54</t>
  </si>
  <si>
    <t>LtFixxOUXFyaJoNuwNg</t>
  </si>
  <si>
    <t>57aa001416020100010422d8</t>
  </si>
  <si>
    <t>LtFiz99xbLzUJa-qsR5</t>
  </si>
  <si>
    <t>5b576109d1b3720001da81f1</t>
  </si>
  <si>
    <t>{'comfort': -0.5333333333333333, 'food_fillingness': -0.54, 'healthiness': 1}</t>
  </si>
  <si>
    <t>At first it was funny, but then Cora start to not understand what I was saying... I ask for dessert recipes and she didnt react the way I was expecting. Just give me the healthy recipes, without listening.</t>
  </si>
  <si>
    <t>It was one of the more funniest ever! :)</t>
  </si>
  <si>
    <t>LtFizK6Xj-o4k6I043J</t>
  </si>
  <si>
    <t>5bcf4bb932e46700016fd804</t>
  </si>
  <si>
    <t>LtFjDsmpAnI3qDtEPGk</t>
  </si>
  <si>
    <t>5d350e39cd0b17000104267e</t>
  </si>
  <si>
    <t>Russia</t>
  </si>
  <si>
    <t>LtFjSynSUeWgHpzfXgy</t>
  </si>
  <si>
    <t>5aac21406be3fa00013a2a51</t>
  </si>
  <si>
    <t>{'comfort': -0.5, 'food_fillingness': 0.5, 'healthiness': 0.97}</t>
  </si>
  <si>
    <t>It was interesting and turned out to be more useful than I thought it would be!</t>
  </si>
  <si>
    <t>LtFjjCLp78bjYGkof6_</t>
  </si>
  <si>
    <t>5c7312827ed3a70001fc2438</t>
  </si>
  <si>
    <t>LtFjlWaHZk_MGCz3BNS</t>
  </si>
  <si>
    <t>5cc9b0bb9970120017fa5bc7</t>
  </si>
  <si>
    <t>Nigeria</t>
  </si>
  <si>
    <t>{'comfort': 0, 'food_fillingness': -1, 'healthiness': 0}</t>
  </si>
  <si>
    <t>{'comfort': 0.016666666666666666, 'food_fillingness': -0.48, 'healthiness': 0.5}</t>
  </si>
  <si>
    <t>LtFjy5TQJf-KsMYEXE1</t>
  </si>
  <si>
    <t>5d5ec7038fe4920018800bc9</t>
  </si>
  <si>
    <t>hertfordshire</t>
  </si>
  <si>
    <t>LtFk1AuAqiRJwt_NRfb</t>
  </si>
  <si>
    <t>{'comfort': -0.06666666666666667, 'food_fillingness': -0.08, 'healthiness': -0.04}</t>
  </si>
  <si>
    <t>{'comfort': -0.5333333333333333, 'food_fillingness': -0.54, 'healthiness': 0.98}</t>
  </si>
  <si>
    <t>['spinach&amp;maxReadyTime=21&amp;excludeIngredients=cheese&amp;fillIngredients=true&amp;addRecipeInformation=true&amp;fillIngredients=true&amp;addRecipeInformation=true&amp;number=5']</t>
  </si>
  <si>
    <t>It was a great experience!</t>
  </si>
  <si>
    <t>It was a pleasant study.</t>
  </si>
  <si>
    <t>LtFk5XourfscJfP7Cgf</t>
  </si>
  <si>
    <t>5d6a7c61d6abaa001b2fbad9</t>
  </si>
  <si>
    <t>{'comfort': -0.49166666666666664, 'food_fillingness': -0.49, 'healthiness': 0.98}</t>
  </si>
  <si>
    <t xml:space="preserve">Maybe she would talk more like human, for example voice from Google Translate is very nice, you can improve it </t>
  </si>
  <si>
    <t xml:space="preserve">Everything works good </t>
  </si>
  <si>
    <t>LtFkjQ8T31ezXZZX6Je</t>
  </si>
  <si>
    <t>5cdec97990d2dc0015f86910</t>
  </si>
  <si>
    <t>{'comfort': -0.49166666666666664, 'food_fillingness': -0.49, 'healthiness': 0.49}</t>
  </si>
  <si>
    <t>['pepper&amp;maxReadyTime=5000&amp;fillIngredients=true&amp;addRecipeInformation=true&amp;fillIngredients=true&amp;addRecipeInformation=true&amp;number=5']</t>
  </si>
  <si>
    <t>I ENJOYED THIS SURVEY</t>
  </si>
  <si>
    <t>LtFl9BoIRn2rnnz_6KY</t>
  </si>
  <si>
    <t>5c83f28c0322a90016b257fa</t>
  </si>
  <si>
    <t>The Netherlands</t>
  </si>
  <si>
    <t>{'comfort': -0.5166666666666667, 'food_fillingness': 0.48, 'healthiness': 0.98}</t>
  </si>
  <si>
    <t>I informed Cora multiple times that I don't really like salmon but got salmon recommended to me several times anyway. The recipes did not really connect to my tastes.</t>
  </si>
  <si>
    <t>Participation in this study went well.</t>
  </si>
  <si>
    <t>LtFlTzyNzzeVct2lO_l</t>
  </si>
  <si>
    <t>5d459d56cb2c450019293bd0</t>
  </si>
  <si>
    <t>Cora's accent was very funny. She speaks very artificial. The way she pronounces words is slightly incorrect. You should work on that.</t>
  </si>
  <si>
    <t>LtFxB2Y8x-rLjeCa1R9</t>
  </si>
  <si>
    <t>LtFxFUT5BD7Q78o8VLx</t>
  </si>
  <si>
    <t>5b92dfe8e1a4f80001992735</t>
  </si>
  <si>
    <t>Pilot 1</t>
  </si>
  <si>
    <t>complains about recipes, NLU</t>
  </si>
  <si>
    <t>alternative for fisliked ingredient</t>
  </si>
  <si>
    <t>complains about recipes / NLU</t>
  </si>
  <si>
    <t>recommends several times the same type of food</t>
  </si>
  <si>
    <t>complains about Cora's voice</t>
  </si>
  <si>
    <t>complains about NLU</t>
  </si>
  <si>
    <t>was recommended too many recipes</t>
  </si>
  <si>
    <t>dislike red meat and was recommended red meayt</t>
  </si>
  <si>
    <t>not finished</t>
  </si>
  <si>
    <t>great experience</t>
  </si>
  <si>
    <t>was recommended disliked ingredient</t>
  </si>
  <si>
    <t>liked recipes</t>
  </si>
  <si>
    <t>wanted desserts</t>
  </si>
  <si>
    <t>interesting, useful</t>
  </si>
  <si>
    <t>number of not finished</t>
  </si>
  <si>
    <t>number of finished</t>
  </si>
  <si>
    <t>total</t>
  </si>
  <si>
    <t>AAMAS</t>
  </si>
  <si>
    <t>NLU</t>
  </si>
  <si>
    <t>recipes</t>
  </si>
  <si>
    <t>compliments</t>
  </si>
  <si>
    <t>personalization</t>
  </si>
  <si>
    <t>info</t>
  </si>
  <si>
    <t>design</t>
  </si>
  <si>
    <t>ingredient</t>
  </si>
  <si>
    <t>perso</t>
  </si>
  <si>
    <t>display</t>
  </si>
  <si>
    <t>slow</t>
  </si>
  <si>
    <t>small</t>
  </si>
  <si>
    <t>voice</t>
  </si>
  <si>
    <t>believability</t>
  </si>
  <si>
    <t>Complain about, totals</t>
  </si>
  <si>
    <t>time</t>
  </si>
  <si>
    <t>input</t>
  </si>
  <si>
    <t>several</t>
  </si>
  <si>
    <t>Control</t>
  </si>
  <si>
    <t>No intro</t>
  </si>
  <si>
    <t>Human</t>
  </si>
  <si>
    <t>Robot</t>
  </si>
  <si>
    <t>Rapport</t>
  </si>
  <si>
    <t>Task performance</t>
  </si>
  <si>
    <t>Intention to cook</t>
  </si>
  <si>
    <t>idea</t>
  </si>
  <si>
    <t>undergrad</t>
  </si>
  <si>
    <t>student</t>
  </si>
  <si>
    <t>unemployed</t>
  </si>
  <si>
    <t>part-time</t>
  </si>
  <si>
    <t>full-time</t>
  </si>
  <si>
    <t>more_than_one_status</t>
  </si>
  <si>
    <t>several times a week</t>
  </si>
  <si>
    <t>once a week</t>
  </si>
  <si>
    <t>at least once a day</t>
  </si>
  <si>
    <t>Mexico</t>
  </si>
  <si>
    <t>Other</t>
  </si>
  <si>
    <t>›</t>
  </si>
  <si>
    <t>TOTAL</t>
  </si>
  <si>
    <t>Other than UK/USA</t>
  </si>
  <si>
    <t>UK./USA</t>
  </si>
  <si>
    <t>US?UK</t>
  </si>
  <si>
    <t>US/UK</t>
  </si>
  <si>
    <t>v</t>
  </si>
  <si>
    <t>t tests</t>
  </si>
  <si>
    <t>control</t>
  </si>
  <si>
    <t>no ack</t>
  </si>
  <si>
    <t>Others</t>
  </si>
  <si>
    <t>Hum</t>
  </si>
  <si>
    <t>Column 4</t>
  </si>
  <si>
    <t>T tests ac no ack</t>
  </si>
  <si>
    <t>t tests avec no ack</t>
  </si>
  <si>
    <t>Ohters rapport</t>
  </si>
  <si>
    <t>Task perf</t>
  </si>
  <si>
    <t>t tests w/ no ack</t>
  </si>
  <si>
    <t>hum</t>
  </si>
  <si>
    <t>us uk</t>
  </si>
  <si>
    <t>US UK</t>
  </si>
  <si>
    <t xml:space="preserve">complains NLU, recipe </t>
  </si>
  <si>
    <t>Healthiness</t>
  </si>
  <si>
    <t>fillingness</t>
  </si>
  <si>
    <t>broccoli</t>
  </si>
  <si>
    <t>fries</t>
  </si>
  <si>
    <t>carrots</t>
  </si>
  <si>
    <t>pizza</t>
  </si>
  <si>
    <t>tomatoes</t>
  </si>
  <si>
    <t>pasta</t>
  </si>
  <si>
    <t>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</si>
</sst>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
      <i/>
      <sz val="12"/>
      <color theme="1"/>
      <name val="Calibri"/>
      <family val="2"/>
      <scheme val="minor"/>
    </font>
    <font>
      <sz val="16"/>
      <color theme="1"/>
      <name val="Calibri"/>
      <family val="2"/>
      <scheme val="minor"/>
    </font>
    <font>
      <sz val="14"/>
      <color theme="1"/>
      <name val="Calibri"/>
      <family val="2"/>
      <scheme val="minor"/>
    </font>
    <font>
      <b/>
      <sz val="14"/>
      <color rgb="FFFA7D00"/>
      <name val="Calibri"/>
      <family val="2"/>
      <scheme val="minor"/>
    </font>
    <font>
      <sz val="14"/>
      <color theme="0"/>
      <name val="Calibri"/>
      <family val="2"/>
      <scheme val="minor"/>
    </font>
    <font>
      <sz val="18"/>
      <color theme="1"/>
      <name val="Calibri"/>
      <family val="2"/>
      <scheme val="minor"/>
    </font>
    <font>
      <sz val="20"/>
      <color theme="1"/>
      <name val="Calibri (Body)"/>
    </font>
    <font>
      <sz val="20"/>
      <color theme="1"/>
      <name val="Calibri"/>
      <family val="2"/>
      <scheme val="minor"/>
    </font>
    <font>
      <b/>
      <sz val="14"/>
      <color rgb="FF3F3F3F"/>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style="thin">
        <color rgb="FF3F3F3F"/>
      </left>
      <right style="thin">
        <color rgb="FF3F3F3F"/>
      </right>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1" fontId="0" fillId="0" borderId="0" xfId="0" applyNumberFormat="1"/>
    <xf numFmtId="0" fontId="8" fillId="4" borderId="0" xfId="8"/>
    <xf numFmtId="0" fontId="19" fillId="0" borderId="0" xfId="0" applyFont="1"/>
    <xf numFmtId="0" fontId="21" fillId="0" borderId="0" xfId="0" applyFont="1"/>
    <xf numFmtId="0" fontId="1" fillId="10" borderId="0" xfId="19"/>
    <xf numFmtId="0" fontId="0" fillId="0" borderId="0" xfId="0" applyFill="1" applyBorder="1" applyAlignment="1"/>
    <xf numFmtId="0" fontId="0" fillId="0" borderId="10" xfId="0" applyFill="1" applyBorder="1" applyAlignment="1"/>
    <xf numFmtId="0" fontId="23" fillId="0" borderId="11" xfId="0" applyFont="1" applyFill="1" applyBorder="1" applyAlignment="1">
      <alignment horizontal="center"/>
    </xf>
    <xf numFmtId="0" fontId="14" fillId="10" borderId="0" xfId="14" applyFill="1"/>
    <xf numFmtId="0" fontId="17" fillId="13" borderId="0" xfId="22"/>
    <xf numFmtId="0" fontId="1" fillId="18" borderId="0" xfId="27"/>
    <xf numFmtId="0" fontId="11" fillId="6" borderId="4" xfId="11"/>
    <xf numFmtId="0" fontId="24" fillId="0" borderId="0" xfId="0" applyFont="1"/>
    <xf numFmtId="0" fontId="24" fillId="10" borderId="0" xfId="19" applyFont="1"/>
    <xf numFmtId="0" fontId="24" fillId="18" borderId="0" xfId="27" applyFont="1"/>
    <xf numFmtId="0" fontId="25" fillId="0" borderId="0" xfId="0" applyFont="1"/>
    <xf numFmtId="0" fontId="26" fillId="6" borderId="4" xfId="11" applyFont="1"/>
    <xf numFmtId="0" fontId="25" fillId="18" borderId="0" xfId="27" applyFont="1"/>
    <xf numFmtId="0" fontId="27" fillId="13" borderId="0" xfId="22" applyFont="1"/>
    <xf numFmtId="0" fontId="1" fillId="23" borderId="0" xfId="32"/>
    <xf numFmtId="0" fontId="28" fillId="23" borderId="0" xfId="32" applyFont="1"/>
    <xf numFmtId="0" fontId="1" fillId="26" borderId="0" xfId="35"/>
    <xf numFmtId="0" fontId="29" fillId="26" borderId="0" xfId="35" applyFont="1"/>
    <xf numFmtId="0" fontId="1" fillId="31" borderId="0" xfId="40"/>
    <xf numFmtId="0" fontId="30" fillId="31" borderId="0" xfId="40" applyFont="1"/>
    <xf numFmtId="0" fontId="0" fillId="0" borderId="12" xfId="0" applyBorder="1"/>
    <xf numFmtId="0" fontId="1" fillId="26" borderId="13" xfId="35" applyBorder="1"/>
    <xf numFmtId="0" fontId="25" fillId="0" borderId="13" xfId="0" applyFont="1" applyBorder="1"/>
    <xf numFmtId="0" fontId="25" fillId="0" borderId="0" xfId="0" applyFont="1" applyBorder="1"/>
    <xf numFmtId="0" fontId="1" fillId="26" borderId="0" xfId="35" applyBorder="1"/>
    <xf numFmtId="0" fontId="1" fillId="23" borderId="13" xfId="32" applyBorder="1"/>
    <xf numFmtId="0" fontId="1" fillId="31" borderId="13" xfId="40" applyBorder="1"/>
    <xf numFmtId="0" fontId="25" fillId="0" borderId="12" xfId="0" applyFont="1" applyBorder="1"/>
    <xf numFmtId="0" fontId="1" fillId="23" borderId="0" xfId="32" applyBorder="1"/>
    <xf numFmtId="0" fontId="0" fillId="0" borderId="0" xfId="0" applyBorder="1"/>
    <xf numFmtId="0" fontId="17" fillId="13" borderId="0" xfId="22" applyBorder="1"/>
    <xf numFmtId="0" fontId="25" fillId="0" borderId="14" xfId="0" applyFont="1" applyBorder="1"/>
    <xf numFmtId="10" fontId="11" fillId="6" borderId="4" xfId="11" applyNumberFormat="1"/>
    <xf numFmtId="10" fontId="26" fillId="6" borderId="4" xfId="11" applyNumberFormat="1" applyFont="1"/>
    <xf numFmtId="10" fontId="1" fillId="18" borderId="4" xfId="27" applyNumberFormat="1" applyBorder="1"/>
    <xf numFmtId="0" fontId="1" fillId="18" borderId="4" xfId="27" applyBorder="1"/>
    <xf numFmtId="10" fontId="1" fillId="18" borderId="0" xfId="27" applyNumberFormat="1" applyBorder="1"/>
    <xf numFmtId="0" fontId="1" fillId="18" borderId="0" xfId="27" applyBorder="1"/>
    <xf numFmtId="10" fontId="1" fillId="18" borderId="0" xfId="27" applyNumberFormat="1"/>
    <xf numFmtId="0" fontId="15" fillId="0" borderId="0" xfId="16"/>
    <xf numFmtId="0" fontId="0" fillId="0" borderId="13" xfId="0" applyBorder="1"/>
    <xf numFmtId="0" fontId="1" fillId="31" borderId="0" xfId="40" applyBorder="1"/>
    <xf numFmtId="0" fontId="10" fillId="6" borderId="5" xfId="10"/>
    <xf numFmtId="0" fontId="10" fillId="33" borderId="5" xfId="0" applyFont="1" applyFill="1" applyBorder="1"/>
    <xf numFmtId="0" fontId="10" fillId="33" borderId="15" xfId="0" applyFont="1" applyFill="1" applyBorder="1"/>
    <xf numFmtId="0" fontId="31" fillId="6" borderId="5" xfId="10" applyFont="1"/>
    <xf numFmtId="0" fontId="32" fillId="0" borderId="0" xfId="0" applyFont="1"/>
    <xf numFmtId="0" fontId="1" fillId="22" borderId="0" xfId="31"/>
    <xf numFmtId="0" fontId="28" fillId="22" borderId="0" xfId="31" applyFont="1"/>
    <xf numFmtId="0" fontId="28" fillId="10" borderId="0" xfId="19" applyFont="1"/>
    <xf numFmtId="0" fontId="1" fillId="30" borderId="0" xfId="39"/>
    <xf numFmtId="0" fontId="28" fillId="30" borderId="0" xfId="39"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data!$Y$2</c:f>
              <c:strCache>
                <c:ptCount val="1"/>
                <c:pt idx="0">
                  <c:v>fillingness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data!$X$3:$X$179</c:f>
              <c:numCache>
                <c:formatCode>General</c:formatCode>
                <c:ptCount val="177"/>
                <c:pt idx="0">
                  <c:v>0.16666666666666666</c:v>
                </c:pt>
                <c:pt idx="1">
                  <c:v>4.1666666666666664E-2</c:v>
                </c:pt>
                <c:pt idx="2">
                  <c:v>-4.1666666666666664E-2</c:v>
                </c:pt>
                <c:pt idx="3">
                  <c:v>8.3333333333333329E-2</c:v>
                </c:pt>
                <c:pt idx="4">
                  <c:v>0</c:v>
                </c:pt>
                <c:pt idx="5">
                  <c:v>4.1666666666666664E-2</c:v>
                </c:pt>
                <c:pt idx="6">
                  <c:v>-8.3333333333333329E-2</c:v>
                </c:pt>
                <c:pt idx="7">
                  <c:v>0.16666666666666666</c:v>
                </c:pt>
                <c:pt idx="8">
                  <c:v>-8.3333333333333329E-2</c:v>
                </c:pt>
                <c:pt idx="9">
                  <c:v>0.29166666666666669</c:v>
                </c:pt>
                <c:pt idx="10">
                  <c:v>-8.3333333333333329E-2</c:v>
                </c:pt>
                <c:pt idx="11">
                  <c:v>-0.16666666666666666</c:v>
                </c:pt>
                <c:pt idx="12">
                  <c:v>0.16666666666666666</c:v>
                </c:pt>
                <c:pt idx="13">
                  <c:v>0</c:v>
                </c:pt>
                <c:pt idx="14">
                  <c:v>4.1666666666666664E-2</c:v>
                </c:pt>
                <c:pt idx="15">
                  <c:v>-0.25</c:v>
                </c:pt>
                <c:pt idx="16">
                  <c:v>8.3333333333333329E-2</c:v>
                </c:pt>
                <c:pt idx="17">
                  <c:v>0.16666666666666666</c:v>
                </c:pt>
                <c:pt idx="18">
                  <c:v>4.1666666666666664E-2</c:v>
                </c:pt>
                <c:pt idx="19">
                  <c:v>-0.16666666666666666</c:v>
                </c:pt>
                <c:pt idx="20">
                  <c:v>-8.3333333333333329E-2</c:v>
                </c:pt>
                <c:pt idx="21">
                  <c:v>4.1666666666666664E-2</c:v>
                </c:pt>
                <c:pt idx="22">
                  <c:v>-0.41666666666666669</c:v>
                </c:pt>
                <c:pt idx="23">
                  <c:v>0.125</c:v>
                </c:pt>
                <c:pt idx="24">
                  <c:v>0.125</c:v>
                </c:pt>
                <c:pt idx="25">
                  <c:v>-8.3333333333333329E-2</c:v>
                </c:pt>
                <c:pt idx="26">
                  <c:v>0</c:v>
                </c:pt>
                <c:pt idx="27">
                  <c:v>8.3333333333333329E-2</c:v>
                </c:pt>
                <c:pt idx="28">
                  <c:v>0.125</c:v>
                </c:pt>
                <c:pt idx="29">
                  <c:v>0.41666666666666669</c:v>
                </c:pt>
                <c:pt idx="30">
                  <c:v>-8.3333333333333329E-2</c:v>
                </c:pt>
                <c:pt idx="31">
                  <c:v>-4.1666666666666664E-2</c:v>
                </c:pt>
                <c:pt idx="32">
                  <c:v>0</c:v>
                </c:pt>
                <c:pt idx="33">
                  <c:v>-4.1666666666666664E-2</c:v>
                </c:pt>
                <c:pt idx="34">
                  <c:v>0</c:v>
                </c:pt>
                <c:pt idx="35">
                  <c:v>4.1666666666666664E-2</c:v>
                </c:pt>
                <c:pt idx="36">
                  <c:v>4.1666666666666664E-2</c:v>
                </c:pt>
                <c:pt idx="37">
                  <c:v>-0.125</c:v>
                </c:pt>
                <c:pt idx="38">
                  <c:v>0.125</c:v>
                </c:pt>
                <c:pt idx="39">
                  <c:v>4.1666666666666664E-2</c:v>
                </c:pt>
                <c:pt idx="40">
                  <c:v>8.3333333333333329E-2</c:v>
                </c:pt>
                <c:pt idx="41">
                  <c:v>4.1666666666666664E-2</c:v>
                </c:pt>
                <c:pt idx="42">
                  <c:v>-0.16666666666666666</c:v>
                </c:pt>
                <c:pt idx="43">
                  <c:v>0.16666666666666666</c:v>
                </c:pt>
                <c:pt idx="44">
                  <c:v>0.125</c:v>
                </c:pt>
                <c:pt idx="45">
                  <c:v>0.16666666666666666</c:v>
                </c:pt>
                <c:pt idx="46">
                  <c:v>0.125</c:v>
                </c:pt>
                <c:pt idx="47">
                  <c:v>4.1666666666666664E-2</c:v>
                </c:pt>
                <c:pt idx="48">
                  <c:v>0.125</c:v>
                </c:pt>
                <c:pt idx="49">
                  <c:v>-8.3333333333333329E-2</c:v>
                </c:pt>
                <c:pt idx="50">
                  <c:v>0.125</c:v>
                </c:pt>
                <c:pt idx="51">
                  <c:v>0</c:v>
                </c:pt>
                <c:pt idx="52">
                  <c:v>4.1666666666666664E-2</c:v>
                </c:pt>
                <c:pt idx="53">
                  <c:v>0.20833333333333334</c:v>
                </c:pt>
                <c:pt idx="54">
                  <c:v>-4.1666666666666664E-2</c:v>
                </c:pt>
                <c:pt idx="55">
                  <c:v>-0.16666666666666666</c:v>
                </c:pt>
                <c:pt idx="56">
                  <c:v>-0.20833333333333334</c:v>
                </c:pt>
                <c:pt idx="57">
                  <c:v>0.16666666666666666</c:v>
                </c:pt>
                <c:pt idx="58">
                  <c:v>0</c:v>
                </c:pt>
                <c:pt idx="59">
                  <c:v>-4.1666666666666664E-2</c:v>
                </c:pt>
                <c:pt idx="60">
                  <c:v>0.125</c:v>
                </c:pt>
                <c:pt idx="61">
                  <c:v>-0.20833333333333334</c:v>
                </c:pt>
                <c:pt idx="62">
                  <c:v>-0.125</c:v>
                </c:pt>
                <c:pt idx="63">
                  <c:v>-8.3333333333333329E-2</c:v>
                </c:pt>
                <c:pt idx="64">
                  <c:v>4.1666666666666664E-2</c:v>
                </c:pt>
                <c:pt idx="65">
                  <c:v>0.33333333333333331</c:v>
                </c:pt>
                <c:pt idx="66">
                  <c:v>8.3333333333333329E-2</c:v>
                </c:pt>
                <c:pt idx="67">
                  <c:v>4.1666666666666664E-2</c:v>
                </c:pt>
                <c:pt idx="68">
                  <c:v>-0.25</c:v>
                </c:pt>
                <c:pt idx="69">
                  <c:v>-0.125</c:v>
                </c:pt>
                <c:pt idx="70">
                  <c:v>-8.3333333333333329E-2</c:v>
                </c:pt>
                <c:pt idx="71">
                  <c:v>-0.125</c:v>
                </c:pt>
                <c:pt idx="72">
                  <c:v>8.3333333333333329E-2</c:v>
                </c:pt>
                <c:pt idx="73">
                  <c:v>-8.3333333333333329E-2</c:v>
                </c:pt>
                <c:pt idx="74">
                  <c:v>8.3333333333333329E-2</c:v>
                </c:pt>
                <c:pt idx="75">
                  <c:v>4.1666666666666664E-2</c:v>
                </c:pt>
                <c:pt idx="76">
                  <c:v>-8.3333333333333329E-2</c:v>
                </c:pt>
                <c:pt idx="77">
                  <c:v>-0.125</c:v>
                </c:pt>
                <c:pt idx="78">
                  <c:v>8.3333333333333329E-2</c:v>
                </c:pt>
                <c:pt idx="79">
                  <c:v>-0.125</c:v>
                </c:pt>
                <c:pt idx="80">
                  <c:v>0.16666666666666666</c:v>
                </c:pt>
                <c:pt idx="81">
                  <c:v>-4.1666666666666664E-2</c:v>
                </c:pt>
                <c:pt idx="82">
                  <c:v>0.20833333333333334</c:v>
                </c:pt>
                <c:pt idx="83">
                  <c:v>8.3333333333333329E-2</c:v>
                </c:pt>
                <c:pt idx="84">
                  <c:v>4.1666666666666664E-2</c:v>
                </c:pt>
                <c:pt idx="85">
                  <c:v>0.125</c:v>
                </c:pt>
                <c:pt idx="86">
                  <c:v>0</c:v>
                </c:pt>
                <c:pt idx="87">
                  <c:v>0</c:v>
                </c:pt>
                <c:pt idx="88">
                  <c:v>0.125</c:v>
                </c:pt>
                <c:pt idx="89">
                  <c:v>-4.1666666666666664E-2</c:v>
                </c:pt>
                <c:pt idx="90">
                  <c:v>0.16666666666666666</c:v>
                </c:pt>
                <c:pt idx="91">
                  <c:v>0.125</c:v>
                </c:pt>
                <c:pt idx="92">
                  <c:v>8.3333333333333329E-2</c:v>
                </c:pt>
                <c:pt idx="93">
                  <c:v>-0.125</c:v>
                </c:pt>
                <c:pt idx="94">
                  <c:v>0.16666666666666666</c:v>
                </c:pt>
                <c:pt idx="95">
                  <c:v>4.1666666666666664E-2</c:v>
                </c:pt>
                <c:pt idx="96">
                  <c:v>-8.3333333333333329E-2</c:v>
                </c:pt>
                <c:pt idx="97">
                  <c:v>-0.16666666666666666</c:v>
                </c:pt>
                <c:pt idx="98">
                  <c:v>0.16666666666666666</c:v>
                </c:pt>
                <c:pt idx="99">
                  <c:v>-4.1666666666666664E-2</c:v>
                </c:pt>
                <c:pt idx="100">
                  <c:v>0.16666666666666666</c:v>
                </c:pt>
                <c:pt idx="101">
                  <c:v>-0.125</c:v>
                </c:pt>
                <c:pt idx="102">
                  <c:v>-0.16666666666666666</c:v>
                </c:pt>
                <c:pt idx="103">
                  <c:v>8.3333333333333329E-2</c:v>
                </c:pt>
                <c:pt idx="104">
                  <c:v>-8.3333333333333329E-2</c:v>
                </c:pt>
                <c:pt idx="105">
                  <c:v>0.125</c:v>
                </c:pt>
                <c:pt idx="106">
                  <c:v>-8.3333333333333329E-2</c:v>
                </c:pt>
                <c:pt idx="107">
                  <c:v>0</c:v>
                </c:pt>
                <c:pt idx="108">
                  <c:v>4.1666666666666664E-2</c:v>
                </c:pt>
                <c:pt idx="109">
                  <c:v>0.20833333333333334</c:v>
                </c:pt>
                <c:pt idx="110">
                  <c:v>0.25</c:v>
                </c:pt>
                <c:pt idx="111">
                  <c:v>0</c:v>
                </c:pt>
                <c:pt idx="112">
                  <c:v>0.29166666666666669</c:v>
                </c:pt>
                <c:pt idx="113">
                  <c:v>-0.20833333333333334</c:v>
                </c:pt>
                <c:pt idx="114">
                  <c:v>0.125</c:v>
                </c:pt>
                <c:pt idx="115">
                  <c:v>0</c:v>
                </c:pt>
                <c:pt idx="116">
                  <c:v>8.3333333333333329E-2</c:v>
                </c:pt>
                <c:pt idx="117">
                  <c:v>-0.16666666666666666</c:v>
                </c:pt>
                <c:pt idx="118">
                  <c:v>4.1666666666666664E-2</c:v>
                </c:pt>
                <c:pt idx="119">
                  <c:v>-0.125</c:v>
                </c:pt>
                <c:pt idx="120">
                  <c:v>-8.3333333333333329E-2</c:v>
                </c:pt>
                <c:pt idx="121">
                  <c:v>-0.25</c:v>
                </c:pt>
                <c:pt idx="122">
                  <c:v>0.125</c:v>
                </c:pt>
                <c:pt idx="123">
                  <c:v>-0.29166666666666669</c:v>
                </c:pt>
                <c:pt idx="124">
                  <c:v>-4.1666666666666664E-2</c:v>
                </c:pt>
                <c:pt idx="125">
                  <c:v>-4.1666666666666664E-2</c:v>
                </c:pt>
                <c:pt idx="126">
                  <c:v>4.1666666666666664E-2</c:v>
                </c:pt>
                <c:pt idx="127">
                  <c:v>-8.3333333333333329E-2</c:v>
                </c:pt>
                <c:pt idx="128">
                  <c:v>-4.1666666666666664E-2</c:v>
                </c:pt>
                <c:pt idx="129">
                  <c:v>-4.1666666666666664E-2</c:v>
                </c:pt>
                <c:pt idx="130">
                  <c:v>-8.3333333333333329E-2</c:v>
                </c:pt>
                <c:pt idx="131">
                  <c:v>4.1666666666666664E-2</c:v>
                </c:pt>
                <c:pt idx="132">
                  <c:v>4.1666666666666664E-2</c:v>
                </c:pt>
                <c:pt idx="133">
                  <c:v>-0.16666666666666666</c:v>
                </c:pt>
                <c:pt idx="134">
                  <c:v>-0.125</c:v>
                </c:pt>
                <c:pt idx="135">
                  <c:v>0.125</c:v>
                </c:pt>
                <c:pt idx="136">
                  <c:v>4.1666666666666664E-2</c:v>
                </c:pt>
                <c:pt idx="137">
                  <c:v>0</c:v>
                </c:pt>
                <c:pt idx="138">
                  <c:v>0.16666666666666666</c:v>
                </c:pt>
                <c:pt idx="139">
                  <c:v>4.1666666666666664E-2</c:v>
                </c:pt>
                <c:pt idx="140">
                  <c:v>-0.125</c:v>
                </c:pt>
                <c:pt idx="141">
                  <c:v>0.125</c:v>
                </c:pt>
                <c:pt idx="142">
                  <c:v>0</c:v>
                </c:pt>
                <c:pt idx="143">
                  <c:v>-0.125</c:v>
                </c:pt>
                <c:pt idx="144">
                  <c:v>8.3333333333333329E-2</c:v>
                </c:pt>
                <c:pt idx="145">
                  <c:v>4.1666666666666664E-2</c:v>
                </c:pt>
                <c:pt idx="146">
                  <c:v>8.3333333333333329E-2</c:v>
                </c:pt>
                <c:pt idx="147">
                  <c:v>0.125</c:v>
                </c:pt>
                <c:pt idx="148">
                  <c:v>4.1666666666666664E-2</c:v>
                </c:pt>
                <c:pt idx="149">
                  <c:v>-8.3333333333333329E-2</c:v>
                </c:pt>
                <c:pt idx="150">
                  <c:v>-4.1666666666666664E-2</c:v>
                </c:pt>
                <c:pt idx="151">
                  <c:v>-0.16666666666666666</c:v>
                </c:pt>
                <c:pt idx="152">
                  <c:v>0</c:v>
                </c:pt>
                <c:pt idx="153">
                  <c:v>4.1666666666666664E-2</c:v>
                </c:pt>
                <c:pt idx="154">
                  <c:v>-0.16666666666666666</c:v>
                </c:pt>
                <c:pt idx="155">
                  <c:v>0</c:v>
                </c:pt>
                <c:pt idx="156">
                  <c:v>-8.3333333333333329E-2</c:v>
                </c:pt>
                <c:pt idx="157">
                  <c:v>-8.3333333333333329E-2</c:v>
                </c:pt>
                <c:pt idx="158">
                  <c:v>0.16666666666666666</c:v>
                </c:pt>
                <c:pt idx="159">
                  <c:v>-4.1666666666666664E-2</c:v>
                </c:pt>
                <c:pt idx="160">
                  <c:v>-0.16666666666666666</c:v>
                </c:pt>
                <c:pt idx="161">
                  <c:v>0.125</c:v>
                </c:pt>
                <c:pt idx="162">
                  <c:v>0.29166666666666669</c:v>
                </c:pt>
                <c:pt idx="163">
                  <c:v>4.1666666666666664E-2</c:v>
                </c:pt>
                <c:pt idx="164">
                  <c:v>-0.16666666666666666</c:v>
                </c:pt>
                <c:pt idx="165">
                  <c:v>0.20833333333333334</c:v>
                </c:pt>
                <c:pt idx="166">
                  <c:v>4.1666666666666664E-2</c:v>
                </c:pt>
                <c:pt idx="167">
                  <c:v>0</c:v>
                </c:pt>
                <c:pt idx="168">
                  <c:v>-8.3333333333333329E-2</c:v>
                </c:pt>
                <c:pt idx="169">
                  <c:v>8.3333333333333329E-2</c:v>
                </c:pt>
                <c:pt idx="170">
                  <c:v>0</c:v>
                </c:pt>
                <c:pt idx="171">
                  <c:v>-0.125</c:v>
                </c:pt>
                <c:pt idx="172">
                  <c:v>-0.25</c:v>
                </c:pt>
                <c:pt idx="173">
                  <c:v>-8.3333333333333329E-2</c:v>
                </c:pt>
                <c:pt idx="174">
                  <c:v>-4.1666666666666664E-2</c:v>
                </c:pt>
                <c:pt idx="175">
                  <c:v>-4.1666666666666664E-2</c:v>
                </c:pt>
                <c:pt idx="176">
                  <c:v>8.3333333333333329E-2</c:v>
                </c:pt>
              </c:numCache>
            </c:numRef>
          </c:xVal>
          <c:yVal>
            <c:numRef>
              <c:f>data!$Y$3:$Y$179</c:f>
              <c:numCache>
                <c:formatCode>General</c:formatCode>
                <c:ptCount val="177"/>
                <c:pt idx="0">
                  <c:v>4.1666666666666664E-2</c:v>
                </c:pt>
                <c:pt idx="1">
                  <c:v>0.20833333333333334</c:v>
                </c:pt>
                <c:pt idx="2">
                  <c:v>8.3333333333333329E-2</c:v>
                </c:pt>
                <c:pt idx="3">
                  <c:v>-4.1666666666666664E-2</c:v>
                </c:pt>
                <c:pt idx="4">
                  <c:v>0.125</c:v>
                </c:pt>
                <c:pt idx="5">
                  <c:v>-0.16666666666666666</c:v>
                </c:pt>
                <c:pt idx="6">
                  <c:v>-4.1666666666666664E-2</c:v>
                </c:pt>
                <c:pt idx="7">
                  <c:v>-0.20833333333333334</c:v>
                </c:pt>
                <c:pt idx="8">
                  <c:v>-8.3333333333333329E-2</c:v>
                </c:pt>
                <c:pt idx="9">
                  <c:v>-0.125</c:v>
                </c:pt>
                <c:pt idx="10">
                  <c:v>-8.3333333333333329E-2</c:v>
                </c:pt>
                <c:pt idx="11">
                  <c:v>0.16666666666666666</c:v>
                </c:pt>
                <c:pt idx="12">
                  <c:v>0</c:v>
                </c:pt>
                <c:pt idx="13">
                  <c:v>8.3333333333333329E-2</c:v>
                </c:pt>
                <c:pt idx="14">
                  <c:v>4.1666666666666664E-2</c:v>
                </c:pt>
                <c:pt idx="15">
                  <c:v>4.1666666666666664E-2</c:v>
                </c:pt>
                <c:pt idx="16">
                  <c:v>4.1666666666666664E-2</c:v>
                </c:pt>
                <c:pt idx="17">
                  <c:v>-0.125</c:v>
                </c:pt>
                <c:pt idx="18">
                  <c:v>-8.3333333333333329E-2</c:v>
                </c:pt>
                <c:pt idx="19">
                  <c:v>0.125</c:v>
                </c:pt>
                <c:pt idx="20">
                  <c:v>0.125</c:v>
                </c:pt>
                <c:pt idx="21">
                  <c:v>-4.1666666666666664E-2</c:v>
                </c:pt>
                <c:pt idx="22">
                  <c:v>0.41666666666666669</c:v>
                </c:pt>
                <c:pt idx="23">
                  <c:v>-0.125</c:v>
                </c:pt>
                <c:pt idx="24">
                  <c:v>0</c:v>
                </c:pt>
                <c:pt idx="25">
                  <c:v>8.3333333333333329E-2</c:v>
                </c:pt>
                <c:pt idx="26">
                  <c:v>-0.16666666666666666</c:v>
                </c:pt>
                <c:pt idx="27">
                  <c:v>-0.25</c:v>
                </c:pt>
                <c:pt idx="28">
                  <c:v>-0.16666666666666666</c:v>
                </c:pt>
                <c:pt idx="29">
                  <c:v>-0.375</c:v>
                </c:pt>
                <c:pt idx="30">
                  <c:v>4.1666666666666664E-2</c:v>
                </c:pt>
                <c:pt idx="31">
                  <c:v>4.1666666666666664E-2</c:v>
                </c:pt>
                <c:pt idx="32">
                  <c:v>-8.3333333333333329E-2</c:v>
                </c:pt>
                <c:pt idx="33">
                  <c:v>0</c:v>
                </c:pt>
                <c:pt idx="34">
                  <c:v>-8.3333333333333329E-2</c:v>
                </c:pt>
                <c:pt idx="35">
                  <c:v>0</c:v>
                </c:pt>
                <c:pt idx="36">
                  <c:v>-4.1666666666666664E-2</c:v>
                </c:pt>
                <c:pt idx="37">
                  <c:v>0.20833333333333334</c:v>
                </c:pt>
                <c:pt idx="38">
                  <c:v>-0.25</c:v>
                </c:pt>
                <c:pt idx="39">
                  <c:v>-4.1666666666666664E-2</c:v>
                </c:pt>
                <c:pt idx="40">
                  <c:v>0.25</c:v>
                </c:pt>
                <c:pt idx="41">
                  <c:v>0</c:v>
                </c:pt>
                <c:pt idx="42">
                  <c:v>8.3333333333333329E-2</c:v>
                </c:pt>
                <c:pt idx="43">
                  <c:v>-4.1666666666666664E-2</c:v>
                </c:pt>
                <c:pt idx="44">
                  <c:v>0</c:v>
                </c:pt>
                <c:pt idx="45">
                  <c:v>-0.125</c:v>
                </c:pt>
                <c:pt idx="46">
                  <c:v>-4.1666666666666664E-2</c:v>
                </c:pt>
                <c:pt idx="47">
                  <c:v>-0.125</c:v>
                </c:pt>
                <c:pt idx="48">
                  <c:v>-4.1666666666666664E-2</c:v>
                </c:pt>
                <c:pt idx="49">
                  <c:v>-8.3333333333333329E-2</c:v>
                </c:pt>
                <c:pt idx="50">
                  <c:v>-8.3333333333333329E-2</c:v>
                </c:pt>
                <c:pt idx="51">
                  <c:v>-4.1666666666666664E-2</c:v>
                </c:pt>
                <c:pt idx="52">
                  <c:v>-8.3333333333333329E-2</c:v>
                </c:pt>
                <c:pt idx="53">
                  <c:v>-0.16666666666666666</c:v>
                </c:pt>
                <c:pt idx="54">
                  <c:v>-0.25</c:v>
                </c:pt>
                <c:pt idx="55">
                  <c:v>-0.125</c:v>
                </c:pt>
                <c:pt idx="56">
                  <c:v>-4.1666666666666664E-2</c:v>
                </c:pt>
                <c:pt idx="57">
                  <c:v>0</c:v>
                </c:pt>
                <c:pt idx="58">
                  <c:v>8.3333333333333329E-2</c:v>
                </c:pt>
                <c:pt idx="59">
                  <c:v>-0.125</c:v>
                </c:pt>
                <c:pt idx="60">
                  <c:v>0.125</c:v>
                </c:pt>
                <c:pt idx="61">
                  <c:v>0.125</c:v>
                </c:pt>
                <c:pt idx="62">
                  <c:v>4.1666666666666664E-2</c:v>
                </c:pt>
                <c:pt idx="63">
                  <c:v>0</c:v>
                </c:pt>
                <c:pt idx="64">
                  <c:v>-4.1666666666666664E-2</c:v>
                </c:pt>
                <c:pt idx="65">
                  <c:v>-0.16666666666666666</c:v>
                </c:pt>
                <c:pt idx="66">
                  <c:v>-0.16666666666666666</c:v>
                </c:pt>
                <c:pt idx="67">
                  <c:v>8.3333333333333329E-2</c:v>
                </c:pt>
                <c:pt idx="68">
                  <c:v>0.29166666666666669</c:v>
                </c:pt>
                <c:pt idx="69">
                  <c:v>0</c:v>
                </c:pt>
                <c:pt idx="70">
                  <c:v>-4.1666666666666664E-2</c:v>
                </c:pt>
                <c:pt idx="71">
                  <c:v>8.3333333333333329E-2</c:v>
                </c:pt>
                <c:pt idx="72">
                  <c:v>-8.3333333333333329E-2</c:v>
                </c:pt>
                <c:pt idx="73">
                  <c:v>0.125</c:v>
                </c:pt>
                <c:pt idx="74">
                  <c:v>4.1666666666666664E-2</c:v>
                </c:pt>
                <c:pt idx="75">
                  <c:v>4.1666666666666664E-2</c:v>
                </c:pt>
                <c:pt idx="76">
                  <c:v>0</c:v>
                </c:pt>
                <c:pt idx="77">
                  <c:v>0</c:v>
                </c:pt>
                <c:pt idx="78">
                  <c:v>8.3333333333333329E-2</c:v>
                </c:pt>
                <c:pt idx="79">
                  <c:v>0.125</c:v>
                </c:pt>
                <c:pt idx="80">
                  <c:v>0</c:v>
                </c:pt>
                <c:pt idx="81">
                  <c:v>-4.1666666666666664E-2</c:v>
                </c:pt>
                <c:pt idx="82">
                  <c:v>-0.375</c:v>
                </c:pt>
                <c:pt idx="83">
                  <c:v>-4.1666666666666664E-2</c:v>
                </c:pt>
                <c:pt idx="84">
                  <c:v>-4.1666666666666664E-2</c:v>
                </c:pt>
                <c:pt idx="85">
                  <c:v>4.1666666666666664E-2</c:v>
                </c:pt>
                <c:pt idx="86">
                  <c:v>0.16666666666666666</c:v>
                </c:pt>
                <c:pt idx="87">
                  <c:v>8.3333333333333329E-2</c:v>
                </c:pt>
                <c:pt idx="88">
                  <c:v>4.1666666666666664E-2</c:v>
                </c:pt>
                <c:pt idx="89">
                  <c:v>4.1666666666666664E-2</c:v>
                </c:pt>
                <c:pt idx="90">
                  <c:v>-0.125</c:v>
                </c:pt>
                <c:pt idx="91">
                  <c:v>-4.1666666666666664E-2</c:v>
                </c:pt>
                <c:pt idx="92">
                  <c:v>-8.3333333333333329E-2</c:v>
                </c:pt>
                <c:pt idx="93">
                  <c:v>0.20833333333333334</c:v>
                </c:pt>
                <c:pt idx="94">
                  <c:v>-0.20833333333333334</c:v>
                </c:pt>
                <c:pt idx="95">
                  <c:v>0.33333333333333331</c:v>
                </c:pt>
                <c:pt idx="96">
                  <c:v>0</c:v>
                </c:pt>
                <c:pt idx="97">
                  <c:v>0</c:v>
                </c:pt>
                <c:pt idx="98">
                  <c:v>0.20833333333333334</c:v>
                </c:pt>
                <c:pt idx="99">
                  <c:v>-8.3333333333333329E-2</c:v>
                </c:pt>
                <c:pt idx="100">
                  <c:v>-0.125</c:v>
                </c:pt>
                <c:pt idx="101">
                  <c:v>-4.1666666666666664E-2</c:v>
                </c:pt>
                <c:pt idx="102">
                  <c:v>-0.20833333333333334</c:v>
                </c:pt>
                <c:pt idx="103">
                  <c:v>4.1666666666666664E-2</c:v>
                </c:pt>
                <c:pt idx="104">
                  <c:v>-4.1666666666666664E-2</c:v>
                </c:pt>
                <c:pt idx="105">
                  <c:v>-0.16666666666666666</c:v>
                </c:pt>
                <c:pt idx="106">
                  <c:v>-4.1666666666666664E-2</c:v>
                </c:pt>
                <c:pt idx="107">
                  <c:v>-8.3333333333333329E-2</c:v>
                </c:pt>
                <c:pt idx="108">
                  <c:v>-0.16666666666666666</c:v>
                </c:pt>
                <c:pt idx="109">
                  <c:v>-0.375</c:v>
                </c:pt>
                <c:pt idx="110">
                  <c:v>8.3333333333333329E-2</c:v>
                </c:pt>
                <c:pt idx="111">
                  <c:v>-8.3333333333333329E-2</c:v>
                </c:pt>
                <c:pt idx="112">
                  <c:v>-0.33333333333333331</c:v>
                </c:pt>
                <c:pt idx="113">
                  <c:v>0.20833333333333334</c:v>
                </c:pt>
                <c:pt idx="114">
                  <c:v>0</c:v>
                </c:pt>
                <c:pt idx="115">
                  <c:v>-4.1666666666666664E-2</c:v>
                </c:pt>
                <c:pt idx="116">
                  <c:v>-4.1666666666666664E-2</c:v>
                </c:pt>
                <c:pt idx="117">
                  <c:v>-4.1666666666666664E-2</c:v>
                </c:pt>
                <c:pt idx="118">
                  <c:v>4.1666666666666664E-2</c:v>
                </c:pt>
                <c:pt idx="119">
                  <c:v>-8.3333333333333329E-2</c:v>
                </c:pt>
                <c:pt idx="120">
                  <c:v>-4.1666666666666664E-2</c:v>
                </c:pt>
                <c:pt idx="121">
                  <c:v>-0.125</c:v>
                </c:pt>
                <c:pt idx="122">
                  <c:v>-0.16666666666666666</c:v>
                </c:pt>
                <c:pt idx="123">
                  <c:v>0.20833333333333334</c:v>
                </c:pt>
                <c:pt idx="124">
                  <c:v>8.3333333333333329E-2</c:v>
                </c:pt>
                <c:pt idx="125">
                  <c:v>0.125</c:v>
                </c:pt>
                <c:pt idx="126">
                  <c:v>-4.1666666666666664E-2</c:v>
                </c:pt>
                <c:pt idx="127">
                  <c:v>-0.125</c:v>
                </c:pt>
                <c:pt idx="128">
                  <c:v>8.3333333333333329E-2</c:v>
                </c:pt>
                <c:pt idx="129">
                  <c:v>0</c:v>
                </c:pt>
                <c:pt idx="130">
                  <c:v>4.1666666666666664E-2</c:v>
                </c:pt>
                <c:pt idx="131">
                  <c:v>-0.20833333333333334</c:v>
                </c:pt>
                <c:pt idx="132">
                  <c:v>-4.1666666666666664E-2</c:v>
                </c:pt>
                <c:pt idx="133">
                  <c:v>-4.1666666666666664E-2</c:v>
                </c:pt>
                <c:pt idx="134">
                  <c:v>-4.1666666666666664E-2</c:v>
                </c:pt>
                <c:pt idx="135">
                  <c:v>0</c:v>
                </c:pt>
                <c:pt idx="136">
                  <c:v>-0.125</c:v>
                </c:pt>
                <c:pt idx="137">
                  <c:v>-4.1666666666666664E-2</c:v>
                </c:pt>
                <c:pt idx="138">
                  <c:v>-0.125</c:v>
                </c:pt>
                <c:pt idx="139">
                  <c:v>-8.3333333333333329E-2</c:v>
                </c:pt>
                <c:pt idx="140">
                  <c:v>0</c:v>
                </c:pt>
                <c:pt idx="141">
                  <c:v>-8.3333333333333329E-2</c:v>
                </c:pt>
                <c:pt idx="142">
                  <c:v>-4.1666666666666664E-2</c:v>
                </c:pt>
                <c:pt idx="143">
                  <c:v>-4.1666666666666664E-2</c:v>
                </c:pt>
                <c:pt idx="144">
                  <c:v>-0.125</c:v>
                </c:pt>
                <c:pt idx="145">
                  <c:v>4.1666666666666664E-2</c:v>
                </c:pt>
                <c:pt idx="146">
                  <c:v>-0.125</c:v>
                </c:pt>
                <c:pt idx="147">
                  <c:v>0</c:v>
                </c:pt>
                <c:pt idx="148">
                  <c:v>-4.1666666666666664E-2</c:v>
                </c:pt>
                <c:pt idx="149">
                  <c:v>-0.29166666666666669</c:v>
                </c:pt>
                <c:pt idx="150">
                  <c:v>-4.1666666666666664E-2</c:v>
                </c:pt>
                <c:pt idx="151">
                  <c:v>-8.3333333333333329E-2</c:v>
                </c:pt>
                <c:pt idx="152">
                  <c:v>-4.1666666666666664E-2</c:v>
                </c:pt>
                <c:pt idx="153">
                  <c:v>0.125</c:v>
                </c:pt>
                <c:pt idx="154">
                  <c:v>0.20833333333333334</c:v>
                </c:pt>
                <c:pt idx="155">
                  <c:v>0.16666666666666666</c:v>
                </c:pt>
                <c:pt idx="156">
                  <c:v>4.1666666666666664E-2</c:v>
                </c:pt>
                <c:pt idx="157">
                  <c:v>0.29166666666666669</c:v>
                </c:pt>
                <c:pt idx="158">
                  <c:v>-0.16666666666666666</c:v>
                </c:pt>
                <c:pt idx="159">
                  <c:v>0.125</c:v>
                </c:pt>
                <c:pt idx="160">
                  <c:v>0.125</c:v>
                </c:pt>
                <c:pt idx="161">
                  <c:v>-8.3333333333333329E-2</c:v>
                </c:pt>
                <c:pt idx="162">
                  <c:v>-0.25</c:v>
                </c:pt>
                <c:pt idx="163">
                  <c:v>4.1666666666666664E-2</c:v>
                </c:pt>
                <c:pt idx="164">
                  <c:v>8.3333333333333329E-2</c:v>
                </c:pt>
                <c:pt idx="165">
                  <c:v>-8.3333333333333329E-2</c:v>
                </c:pt>
                <c:pt idx="166">
                  <c:v>-8.3333333333333329E-2</c:v>
                </c:pt>
                <c:pt idx="167">
                  <c:v>4.1666666666666664E-2</c:v>
                </c:pt>
                <c:pt idx="168">
                  <c:v>4.1666666666666664E-2</c:v>
                </c:pt>
                <c:pt idx="169">
                  <c:v>-4.1666666666666664E-2</c:v>
                </c:pt>
                <c:pt idx="170">
                  <c:v>-4.1666666666666664E-2</c:v>
                </c:pt>
                <c:pt idx="171">
                  <c:v>8.3333333333333329E-2</c:v>
                </c:pt>
                <c:pt idx="172">
                  <c:v>0.25</c:v>
                </c:pt>
                <c:pt idx="173">
                  <c:v>4.1666666666666664E-2</c:v>
                </c:pt>
                <c:pt idx="174">
                  <c:v>4.1666666666666664E-2</c:v>
                </c:pt>
                <c:pt idx="175">
                  <c:v>-4.1666666666666664E-2</c:v>
                </c:pt>
                <c:pt idx="176">
                  <c:v>8.3333333333333329E-2</c:v>
                </c:pt>
              </c:numCache>
            </c:numRef>
          </c:yVal>
          <c:smooth val="0"/>
          <c:extLst>
            <c:ext xmlns:c16="http://schemas.microsoft.com/office/drawing/2014/chart" uri="{C3380CC4-5D6E-409C-BE32-E72D297353CC}">
              <c16:uniqueId val="{00000000-6D98-1C49-B9AF-AA3A7ACD83DF}"/>
            </c:ext>
          </c:extLst>
        </c:ser>
        <c:dLbls>
          <c:showLegendKey val="0"/>
          <c:showVal val="0"/>
          <c:showCatName val="0"/>
          <c:showSerName val="0"/>
          <c:showPercent val="0"/>
          <c:showBubbleSize val="0"/>
        </c:dLbls>
        <c:axId val="1027540735"/>
        <c:axId val="459565087"/>
      </c:scatterChart>
      <c:valAx>
        <c:axId val="10275407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65087"/>
        <c:crosses val="autoZero"/>
        <c:crossBetween val="midCat"/>
      </c:valAx>
      <c:valAx>
        <c:axId val="459565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40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come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'Native vs non natives'!$X$212:$X$216</c:f>
              <c:strCache>
                <c:ptCount val="5"/>
                <c:pt idx="0">
                  <c:v>UK</c:v>
                </c:pt>
                <c:pt idx="1">
                  <c:v>USA</c:v>
                </c:pt>
                <c:pt idx="2">
                  <c:v>Portugal</c:v>
                </c:pt>
                <c:pt idx="3">
                  <c:v>Poland</c:v>
                </c:pt>
                <c:pt idx="4">
                  <c:v>Other</c:v>
                </c:pt>
              </c:strCache>
            </c:strRef>
          </c:cat>
          <c:val>
            <c:numRef>
              <c:f>'Native vs non natives'!$Y$212:$Y$216</c:f>
              <c:numCache>
                <c:formatCode>General</c:formatCode>
                <c:ptCount val="5"/>
                <c:pt idx="0">
                  <c:v>61</c:v>
                </c:pt>
                <c:pt idx="1">
                  <c:v>35</c:v>
                </c:pt>
                <c:pt idx="2">
                  <c:v>24</c:v>
                </c:pt>
                <c:pt idx="3">
                  <c:v>11</c:v>
                </c:pt>
                <c:pt idx="4">
                  <c:v>44</c:v>
                </c:pt>
              </c:numCache>
            </c:numRef>
          </c:val>
          <c:extLst>
            <c:ext xmlns:c16="http://schemas.microsoft.com/office/drawing/2014/chart" uri="{C3380CC4-5D6E-409C-BE32-E72D297353CC}">
              <c16:uniqueId val="{00000000-6FAD-7946-A7E9-A77FC0DBA8C1}"/>
            </c:ext>
          </c:extLst>
        </c:ser>
        <c:dLbls>
          <c:showLegendKey val="0"/>
          <c:showVal val="0"/>
          <c:showCatName val="0"/>
          <c:showSerName val="0"/>
          <c:showPercent val="0"/>
          <c:showBubbleSize val="0"/>
        </c:dLbls>
        <c:gapWidth val="219"/>
        <c:overlap val="-27"/>
        <c:axId val="1268816559"/>
        <c:axId val="1269785919"/>
      </c:barChart>
      <c:catAx>
        <c:axId val="1268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85919"/>
        <c:crosses val="autoZero"/>
        <c:auto val="1"/>
        <c:lblAlgn val="ctr"/>
        <c:lblOffset val="100"/>
        <c:noMultiLvlLbl val="0"/>
      </c:catAx>
      <c:valAx>
        <c:axId val="12697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1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are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Sheet4!$A$28:$A$31</c:f>
              <c:strCache>
                <c:ptCount val="4"/>
                <c:pt idx="0">
                  <c:v>Other</c:v>
                </c:pt>
                <c:pt idx="1">
                  <c:v>Portugal</c:v>
                </c:pt>
                <c:pt idx="2">
                  <c:v>UK</c:v>
                </c:pt>
                <c:pt idx="3">
                  <c:v>United States</c:v>
                </c:pt>
              </c:strCache>
            </c:strRef>
          </c:cat>
          <c:val>
            <c:numRef>
              <c:f>Sheet4!$B$28:$B$31</c:f>
              <c:numCache>
                <c:formatCode>General</c:formatCode>
                <c:ptCount val="4"/>
                <c:pt idx="0">
                  <c:v>44</c:v>
                </c:pt>
                <c:pt idx="1">
                  <c:v>24</c:v>
                </c:pt>
                <c:pt idx="2">
                  <c:v>36</c:v>
                </c:pt>
                <c:pt idx="3">
                  <c:v>44</c:v>
                </c:pt>
              </c:numCache>
            </c:numRef>
          </c:val>
          <c:extLst>
            <c:ext xmlns:c16="http://schemas.microsoft.com/office/drawing/2014/chart" uri="{C3380CC4-5D6E-409C-BE32-E72D297353CC}">
              <c16:uniqueId val="{00000000-E97C-6C4F-88C0-E7378DB0627D}"/>
            </c:ext>
          </c:extLst>
        </c:ser>
        <c:dLbls>
          <c:showLegendKey val="0"/>
          <c:showVal val="0"/>
          <c:showCatName val="0"/>
          <c:showSerName val="0"/>
          <c:showPercent val="0"/>
          <c:showBubbleSize val="0"/>
        </c:dLbls>
        <c:gapWidth val="219"/>
        <c:overlap val="-27"/>
        <c:axId val="1484458256"/>
        <c:axId val="1503325744"/>
      </c:barChart>
      <c:catAx>
        <c:axId val="14844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25744"/>
        <c:crosses val="autoZero"/>
        <c:auto val="1"/>
        <c:lblAlgn val="ctr"/>
        <c:lblOffset val="100"/>
        <c:noMultiLvlLbl val="0"/>
      </c:catAx>
      <c:valAx>
        <c:axId val="15033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_xlchart.v5.2</cx:f>
      </cx:strDim>
    </cx:data>
  </cx:chartData>
  <cx:chart>
    <cx:title pos="t" align="ctr" overlay="0">
      <cx:tx>
        <cx:txData>
          <cx:v>People are from...</cx:v>
        </cx:txData>
      </cx:tx>
      <cx:txPr>
        <a:bodyPr spcFirstLastPara="1" vertOverflow="ellipsis" horzOverflow="overflow" wrap="square" lIns="0" tIns="0" rIns="0" bIns="0" anchor="ctr" anchorCtr="1"/>
        <a:lstStyle/>
        <a:p>
          <a:pPr algn="ctr" rtl="0">
            <a:defRPr sz="2000"/>
          </a:pPr>
          <a:r>
            <a:rPr lang="en-GB" sz="2000" b="0" i="0" u="none" strike="noStrike" baseline="0">
              <a:solidFill>
                <a:sysClr val="windowText" lastClr="000000">
                  <a:lumMod val="65000"/>
                  <a:lumOff val="35000"/>
                </a:sysClr>
              </a:solidFill>
              <a:latin typeface="Calibri" panose="020F0502020204030204"/>
            </a:rPr>
            <a:t>People are from...</a:t>
          </a:r>
        </a:p>
      </cx:txPr>
    </cx:title>
    <cx:plotArea>
      <cx:plotAreaRegion>
        <cx:series layoutId="regionMap" uniqueId="{4FB7FD48-B40D-A347-8BB3-D7C709EE8294}">
          <cx:dataId val="0"/>
          <cx:layoutPr>
            <cx:geography cultureLanguage="en-GB" cultureRegion="GB" attribution="Powered by Bing">
              <cx:geoCache provider="{E9337A44-BEBE-4D9F-B70C-5C5E7DAFC167}">
                <cx:binary>7Hxbc9s4tvVfSeX5o5sEAQKYmj5VQ+pu2bLl2In9wpJEmQQv4P3668+GEmdsxtNOVft8ycN0Vcs2
SIgba9/W3gDzz0P3j0N83BUfuiSW5T8O3Z8fg6rK/vHHH+UhOCa78iwRhyIt08fq7JAmf6SPj+Jw
/MMrdq2Q/h9IN/Afh2BXVMfu4//8E77NP6br9LCrRCqv62PRb49lHVflX1x79dKHQ1rLSk334Zv+
/HgrRXX0PpzDQ700+fjhKCtR9Z/67Pjnxxe3fvzwx/gLf3j4hxjkq2oP5hLzjGOTmRYykEEY0s2P
H+JU+t8ua+iMEJ1YWCe6RTHcSZ6efblLYP7Py3WSaud5xbEsP3z7+eP8F2v58bIoU+crME6qxJ/b
p/X+8RL4//nnaAAQGI08080Yrrcu/QfV3FS76lg+ofP3NWPyM8wJNzAmHCFGDOulZjg744xzhiwd
c6Zjiz89+4Vm3hbrLxXzNP11vTxdHavl9uY3UMv5Ex5/Xxf/9ZLq73rJ5bEKjkW8k947+ghBZyZG
iDBMTNMCXzFe+Ag5I4gZhCITG9xgHI+C10/K9LqDvJg8co8X18bOcbn+9c6xUcp4yz/+70KmXxyP
h+Nbz38Z1P8qi0GsNDGkJ2QhixPTQKDoZ1kMQRajBqJgAhZkOlMf2cH8TXFeN4GneSPtPw2PFT/f
/nrFL6td3L8f8NgEF+M64gxb4GJYf5mkDHRmALNgJrUMwi2LPT35a4p6U5jXYf82bYT6t9Ex6MtP
vx70aVmlUuyeFv8O+YidWcDZqK5jE6IaGPxLeydnzGRUNxBmhvVj3PsJeV5H/vvEEfbfx8foT6e/
Hv1PwfHDs4D84R3V8N/080OlczKccRE0psyTo0x2RfSOmrDOIPYjSiD8M12n7CURgPRgWiaxDMvU
EYZ4BVXO1wrqayD6CXled4jvE0cO8X187BATYKVQoI1S6w8D/6cFi32MfVG/ZxGpn1nYMBih32oR
+iIc4TPLghqSG1znlOu6OapUfkKe19H/PnGE/vfxMfr2bxCOZsVOvif3wdaZSrHYwKZuQaFujXLB
GSYGx6AeROE/8Ivnhv+2MK8j/zRvBPzT8Bj32W/AfG6L2q9378h9NBOdcYtTEwKOBYU65S/NXiPW
GZi9bmGwfqCfjI/A/wmJXkf/+8QR/N/Hx/jf3v8GUaeO/V3xniwIozNKqM4o1SnYONCgF2EHkTOk
WBDYPdYxZQQc47nt2z8h0Ov4/3vmSAH/vjDWgD3/9RpY1BI08I4egCnQe0AePiCoQ+R5WXYZ0MEy
kA4NLEQMbGGGXyrgJ+R5Hf/vE0fwfx8fo7+4/fXo32Q7IZ8A+PslANbPwLhfq3Y1qMkIBX1wBM1B
hk0ERdlzw39TktdR/zZthPm30THi09+gA+gMx0PwYXvM6n0sDk8YvAP0/AzgNXSCEIR2btKR2RNg
mwbRdZ2Y0DenKiE/h//nxXpdD+P5I4WML4814zz8el+4SlUj8AmWv68R6AMa0IYwObUwxHo0ysQQ
iExQk24QaBNiTBEk6ucaeVuc1zXxNG+kgafhMfJXv0Hj7/LYfng47t4Xfg3aQBxTVWHBNhF04qxR
G4jqZ0RHzGIWgV7syWGe4/+TQr2uhBeTR5p4cW2sjsvfwBGWZbE7xk/W+PcdYUSBTIhMz4F++3Gv
Y/w0bwTv0/AY2eVvYOjL4vi+Rg57QFBlcWYZBia6opsv2KbGzoDjMOgwg5GzV4LMTwj0H8B/WskY
/afxH+Cf/voIf3HsxCF9sr6/b9hIRRhgmBDcEbRyYFvnJfqGDj1+oJkmY+S0HToK8W/L8zr4T/NG
2D8Nj6G/+PLroZ8fi2Qn35HmEwOyq8F0qnNoKzOLvuwwGPoZhgqYA7+nBvw0RzT/J+R5HfvvE0fg
fx8foz/5DQz/Ki2q2t+9Z0znZxblHOpcgqCPM95j0Sh0IZgFdRiCbRjCTD7aZfkZiV5XwL9njjTw
7wtjFVz9Btst613VvGefAfo4jACshg5OcGqxvYg9CJ9xROGUBjVATxao6SnsfW0uvy3O6+g/zRth
/zQ8Rn599+tDz+N/e5vfzn79/+3oP+04f+V6fz/b/nc/Hc7snbzyrZ2sq10kymr3jo0dBMUqwUiH
3Sw4dAc7WS+zrcXOGMQhONECjeVvW7/PKf7PCPR6vPn3zFHE+feFccy5+g12s2ZCvi/Rt/AZ9DSB
yTPo4kAvQR2se36YBLYaGeIQ7U1Dlbpk1F37CXlex//7xBH838fH6M+Wvz7iL6X3nqkWTupgbsJW
IjQLDMXyXxo/hc4buIWBoMkAbX3o5bxMtW9K8zry36aNcP82OkZ9efnrUXd2cuftntb+9+O9BcWT
CXu3cHAKWmhk3MjXuAXNZmZCF//UXYMy9+nZXynO2/K8DvzTvBHyT8Nj6J1//Xro7WI3iHdk9xqU
T5QCcaSIwxkqy+Ivw40GfQfdYjqBI4wcqrAxu3xbntehf5o3gv5peAy9vf310P+r8FWmk+9o+JpJ
oKsDHR3YHeTQ0IeQ8iLYaxY5gw4/IxbcdOpdjiz/p2R6XQPPpo6U8OzKWA//ehc9jI6fPDvx/v2U
5WRX7aanlwx++uppmUCYRlO/dSBfjVJfmcvS+/MjHMs5WdjXQ5/qK150Lu+O8jjU0NJ7Cjzf5xx3
ZfXnR41w4EUmhQJMR19508cP7fF0iZpnJoXTEXAQmMAJlFPGllCmB39+NMgZnAollCM4Yw9b+RY0
9cq0VpfgTAucJkWwjQPFN2zu65R+f8MDOvy9n8rvYH37+4Osk6tUyKqE9QAtyL7epkQlxLJMqnoo
GDoomMA5VLh+2G3hhQ642/h/uojqFvf5MPHrnK0xPU9RkVwmVXqZxG60qesh3iRhtpX6voIm+4Ub
p64dRK60zZC0VyR3r/0oZOui1229wuKL6K2ZFbnxJ+SK2HaNxlwIP/A4j9ON2ZBuS+uLNg+cZ7C/
sg7oo71YBjQ4CeQBU/1AsOECCfr5Mtzcd/OA+cPEDOth3mhuP41Si9gpvAZjhwEN7GYoe/uvH4rA
C188latdZNjfUW0QOGtxuv4MPGZUJRy00PvJ0GJx2blWtuiHYLBdC+V2kSVoE/ViKiyRrF3B62nL
zC9FVtfXZdiveJi5jh4Gx7wQrhMDiLcB0iKbtRqZsK65TnHPpqhrJgOI4YRlK7ddan7d0f9qr68A
B2fNflwENI8JhiMLBhwJUS90PIcu90tZ4CBvJ5Y1KYfgAjMUXp4+8rwtFhZppN0LjFY41QybW0V9
iSK5Ti2eXGh8SC4GNoRrPztYKEkv/YQHht0YxdF3B+70SZOsjFQki7YX0WSQuZyRlrnnp48w1wJH
1jxfNbTpLnnou06R9uk+6I6tloSeJl1qo8YcZrwtrKnMimh9+qgSc93qOLFFEHNbtkK708KA236P
8ou+iryBoWE29LKfNz3N7iVD097WWC5u9Ry3WxqbtjFs6yFtDk0kYycEc99IWgfnYDsbv6jNndFl
uxjKHQcXSPskGvyYB8aw0TuUTUVNdLutWvcyj7TKLoPYn1lWcd+4kn5hFRcTI2s1228idyUiN5oO
omeXvs7YpSulYftuXTuM9enCb0hg6yjzJ3UtzXOWlqGtm0N/HsW8u6kbtpUJPq9qEq1JluNZNS2N
pFjLXkaf2yBb6LoxCYbgvGm0PrOpWZXnp4847So76ZvK9pOsPD99kKwvz7UwghuDSH2S3LyM8jKx
aRdP+oxG52btug6ti+j89CEa/dtvpz81zdwSJvq5q4XJWnZWvM7KtFgMPruQiWiX/mAtm8QywHhj
dG1UKbXNqkuX2JLDTY6z81g0x6peC72MPsU1qCRBJRjDYIdlmDmostq7PA4Sm9V6tcRuXG7K3k3X
AeKLJIrdmyjOq4tQ+J9JXjhaQ9u1b5ThJaKWf9kscFfSe7cNHZx2xecoSOOV36R2l9/GeaptY1Pr
7ZAQeZQObVl07L9Wkv/Rm9TG1jgicKBLVL3gQSjRIS8/d6Y+hcin6UU9qTKtdkKtnreuNO/LJrZN
HLurKo3vIy78FYnpzERxOYu6PpnRIJzGVeouhipyFyjwG3vIROB0iFbzNnL5OkaG6bgQ/B2jdZMJ
KmQl7aBsV3kvfDup2+FaC2rqBAwnW5dh307DYpMGkbFMetG9ETV+jHyGDgTEwqZpMgS7TqOgUegU
R7mW5RMkGz7FQ2+tTh953c+4W7SOGVX+VRLx2G7gpb9tIutq20VOwe71juFriOPpBRUVtYOuNB1T
duI2rnLNjkzXtFnJikmAzEVB42Hex1nviAKbb+QMY5w0uGFAc9RQDVQTlqBOYj1XVqn5QR5gHk26
pgiWwyAqm5MhWXSDDO2mjY9mEBqTuoi/FHlg2cTspkGj0XUrS23ll2468xu/m2lhlthajMu1UXb5
182A/2hRP6QYkBHBUSYobqCt8kN+toqORq5hRRPfEprT0iyYNgyi5l9nMmWWz1mAQsKE4IMZhW1E
aB+MkAirDipbeEobki85rcVUD2JHQFDCsGjkJvOBp0CCvr/k+UrmwSP4gRGBn+gIkg4jnECV8fKh
Vlq3mUR9NmmYiFfSD/xNWDukovql220EBpuqqyJy2jjQpi0x9wj3pmPQob3zcxuSfXzHy6beFg2e
MzNp74xQK1Y8AIcv0sY9LwsZzLuCM7sO0rneBeYWd1hsqozPpeDRos0bfS4p9i8gQ30J/dy0e3Mo
5ywo9YXQ/WFtln29GqL4Efxo1WJZXhI9uElqXi9Pf1lUs8u6TTaa4eLLJu0nlcuL62ZIP/01WMYo
sABYFDZZoMUDxzqhC4T0l2CBBfvaUOTJpDITNJGBwBftIJzKCrEtQ1JMBtMkTheE7SyhWrMsiAHx
k9dvUJ7X5ACeBd4CvT7Y81Hvrj33GUkHQ0DSTCYt0/NVnTpFxouNj1l4p4H/NJ1OruHFnM/VgDd4
oNkmbYN28gYYyhyfmaulw5lioFxqe8OAw92qFfZciKYKO4nTLJnoNO8c1BnZqo2FcBCXw2UwyHJd
skSfmFmB7bItti1kuym8UAxkAyVyoQ1BNmvS6BNpmmJuGGazeENAPCJVXyWkJoFj/4r3WyN1cVp0
eWdGyUSGxSpWyak3olC3BYhtR8Yn1pjBJiqEnEFqGKa5ZO3F6cOUSXdBBwvZdcSyee+K6qK9a3uM
520ignmLw2raxNFgJ7zXVlrcDIs2MbVV5BtXdVANsyQq+1Ua652TkDZ1ytp9IC6RVxBx8Y0Fy2dW
Lr6gpJ/XtZ7PaBvHs6Kr8FzmeTCt2jybZTXvF2lY6U6jZ+yWlwazKWXBxofTNrOCFeWM0TTfaliU
TiJoverdOLeT0tCuKEkv+3So5l1bhA6EjWGOpHSivANHb1u6SJqIO34r44ugDDQ7tonl95fQfYOP
wDBnwsydLDUHG5hFvoIT5Pm0LzlapBgd3WzQHdQEmlNa5pWPhcwcN2KF3RetseqKaNUWWrr1U/dB
MBYepYucNBwu27xqF7Xb2MKUyDlZq5/QZua7wFnaGId2oN+LmNLz0we2rFkSh3xlxcDrWxn1UyL8
2hlw/8mvRT0XyCzmUYSumN7bkum2Be55VfhlOeVxC8GpaPzZQLXE6bu8mZ2CwpAgc46Ia9mmNtdp
ATCpjyRi1tLPqkszFfUFL4Sx0Pv2ppGovpCyICvLr7e9SGsb6oH60GtA1KNk3vXkAuSNLgX1jVvm
905BmddpWXlFYwOtIlwYdhSLqzzHZB7IkG+IHj34LscQKurP8A8PZG+4pTpXO3ZLThCcqIWjJuol
L5XLnpVDVVnVWPIqnvjgU/DCH/nU9HzmW2CPsja7iT7IdsL7li0Zb/05d2lrwx5ytCFhoS+iQnsM
jdsAm0tayOHWh7A266vW8XldTMKmye/8MgICnMu931XlknbSS8Dt3wpxPy7DMCx4dx3BsQ4L9jNG
eSkvzagWTQAhjsyionM/8UZm0zBDgVP0ki8yYyjOh8TAnt9rchn2EZpE/pCeQ2ExYW0545KQc1DY
XwcV2Dz/IaqoYz4GvGEHZ5fVW6UjdpnUeqDnJmocXKZ74sZ71yQzq+fLcEiOvSC7uM3sKq9vso5/
CtsbdUtrpHuep2tkldNMIE+vw72gul2W/Nqn6V4Lkq//8/4xZdUsSR7BYpykGDzSoJ2ZJ3tryI5F
MzxqWuvURnwZZ8hjQzbRDetCTbfK9lHD1UNjbROLfEncdK/+xxqZCW4tB5H7NndtN4n2QxB4FUMe
KtKpWcplllv7Oh92tENe35s24sF26IfHCif7zDd3DM2FOXhGjTz1lTQbHuPA/ST50qySRSy1pRIw
AmHVOuHU/c6qB09LgvMhmPoZdwba3KpbeIw89TMV+i6qsistiie5Ge7DeN1E0RcDLgktAdYM18vk
pkyHzzUUoIGEcenbRp7d+H4i7K70PZPEeyj0zq3BnzEGV8su2qeuewBOsg3dzg5F7Nth3+9wrnu8
D24KX9WI3WNBIt8WlN6HlmvzRNtgLjxV8LpxuIfAscxEM9OCbqdWkyC+x4hM+8FcK9H90oZ0c59F
UEwkgngMaash06YsyfYc+55S08B8b5bR6nHQy+Ogic+9sYwK864ujqKKJv2l0LVLSxs8ZoZea3WO
r2dXCnClGJYNnxoW2JA8PMhAHsLtI5UPLaK36ha3yPZBH9+Q2ncwXDIG5Cm9cUo3JkW2Uk7WA07a
DQaLUFZyMjAXO26ebxSyyvh0iAHQTa18mA0GFtJ4b5nDWvRyIqTuBWngYdJ71AWocsDPLAIvp2TV
0XJOI7kvjPqxSeW+RtGeIken8l4hetJe0oReYSIvH0y704drhYKyTn1YDLz4rPVsHQfxhETitu03
khseT/ktCxdYhF7dpnvlIUac7KXhe42Bt4VrN+RRoYuz9iGV7WMO2mrgn0MxjXLWFPUiA2Ow2mGn
XLLLM4fEbFOGYts08liAK2rswjL6z+pZtOe2a1pbhYyyx1az1hjKbfV3A4amF4c8M+/dQTsqfSub
bIdg22ulI3EHjRniuFa6V7crOYXBD2HPtpF8DLNiH8huFxBrrzDKfTrJB3wprGgf88BTPwXqHoHP
7YP2OsfmRTB8ITmYaVfJvfpfsvoxMdsLV1pO0HZenXSPro/3uBEzbFhLc+g8DVt7ZbFml593Qps+
xY64RDv1e5JMalKuWFxNlBsqIdWwcqQTqJ0LxBsWQfsJ9COCycmqrW9eh2p0m6TgLvl9oMtlzIe5
1YFngCfoTJ8ZVrDMzXQv426nwKxVXItTW0p6HeutV9JmoQfJXD0wDUOvKYalm7czzWJHhaSWA2rY
AT52H1RgWhGYSjUke1PlZ59cqN+xXl40cTshJZgQJxvmV04L4UfNlRCC6OB7PodmKAttNRbwZEJy
ss7BLpQC1bOVKrqELE1cLPA1UIcvCh2U4X1c+F6ZBsDSLFv9HrigLPAAo249BLAl1TpOG0f5iAXm
KNvqgeuZb2tGfllCh+QUyZXZwMoRtDWJ39+oJ3ZCdwrRXKtxEoLNKGRYDKGumOfdYBuHJg4dVIgF
j8g8q/LIVmFNmbvw0Uozq+kpLkXgfVlbP5q5tIeEXUN+9NxEO+A2gGf3S+jw+uYt6uJj3zaHNLb2
PSeXBjRdCQSU1u88F/wEaeS+g6hNWy8FJyJgBxUK54leL0KLH6omvCfWeT2AsfaD17HB0yH08DKa
GGF1WfT0nrtyP5TGeTQEywLpMzMYdpaM96WmexLBtSSf6g0/j4PCabL0SlnvaQEq3Wmmv6n8xFHA
yNb3LjqQS0VIv20fTYhYJHEdq9IulU9/C5CGSlCdlBdk6GYcdHyyF0BafQknoAKomW3ozDiiM6cq
DwlYiaZUUYReRNJ9TdytUkkj7KFvDzyip4crJ1BQsxgfQrDo7iZvdkoqpaKhdu9V4nJ7afsxv37y
FkML7nI6wb3dmpDmSjH3q+GzYVydHqxylBI9KIo7Wq1ULFBepMKJ0Ri2yMi1KLJjyoddMvQLkou5
8hTDza+jQbPVitS1xiogxnS7bqhuULlXjlbz7hbVO+XfSrQiaqDpqq+UmahZbBg89TSZ+xc1RhMV
anNrhmX7Jcq/JsrWjHYVmihZVNDFdfsQpdVCWuGCq9wQ91NftKtYeRJ4mFpGbbJ7w50Lo31USrIk
ZFNXLx64AnJ4bFv4OwiL87T3Z7EkDmqNq0rm95A1gEaLbc3o5zjedEW852AieUXvdW7dCX1lGuDk
RQGadXN9J/V2GUt9kXB06/pfIopPKVMFATPb9L3xoNf6zi/gcb2h79pkUQIrIXW8l028h1oCunZy
H1eGp8Qy2VZ08WddQDCGIVcEK1YH8xyMV+VVrFaBUG3jLL72lcZoV182PZ6yPviCskvFUyrC1kOn
TcII0qSf7VUMqSW7h5JqqdXdXGnHBbPLeu06DoZHBPmnB4/WsmGZZO2MGclKxRpl9EDHPVyJmazq
RYRTO04RpGBgYC6974gBeqqXVRbMVNxUuVLlLFNqmwYDoQNaoijjyYMq/bHp3CvkBl9JTdObVyRP
nFJCkxHePjrSFlIm4w52i3OVbFTmU99I3IdWottOVg/qy8MmhRI3tFXurlQibw33kEf1vNfLpSJF
OU+PPQG/1tgc/jWJeQariJLBUyRBo+5VXLU26/tFBx1uZXnKyZTjGFBcRdCKY+ZGOReqxISm6ZqY
Dkno3oeIcvoGsECFmbJbakdyHqfFrVCJRvmCuqMB9mEy67yp+UTJoe5sE+4Emr9RFh8X9Sqkw0w5
agL+ohBW6yxD2A5I800ZQEpz43udOSqzqeBfWvWRHlis705UJEzIrUg+K1KmHFeps+j7hyCeKY0p
kFr963OlLCcpplPhd9CpCj2FhfqpZNKGzs4tfKWeDa93eaxzD6l7jkr6UDTfsC1cdAMnheyCDo+l
DLbQnbGheeWdrAFFUMMMJ25TwPf2tQvu6uQVmwizuVBLR1h4Sm+uUUwK2V8o9USl7tVlvatmUgfF
ZOlJ2Jg22x5hW61FCXeKmykpL6BtBUXl8Jhrpif96iFMia1Vw+bkvlkceEZifMJZYFdQRahEq0KA
ihqxjqHTeFGJHSOpjYwLlW3rINuHaSZs2AC/1zKxaiCA1D4YBqRcLIZP1AKO6kMySDK7i+imwtoh
Fu69Ke1Gz68Yy23lvUMb7xNwUUKwU8XBWv2uao1OG+5Ecl6HuhdicGYVKPr8PI21L8q5FfvV3XAV
mZqtnqRCV1cC/VbpCqMdbMkvorRZtgOwJ9cHDxuAtepyxpG/TrA8irA8tMD+rKRcGE25LHr3IHUI
CXWgXesstis/3OdWcZAi3DdNbVedf5277U7zgXKR9lztOXWB2IZFIGwBfLgPB9vC5SfYBAI3DHOn
Ttkm5mxVDuksMjoPvshKw8+SNoEtWoc2uldBTdIAh7Ma/ybNWzsDnqweQEC9lNR23ZVbiIheqb5z
KJulFqWLp5s47m/DLrKVhErS000WvZM4u7NasDsVDwJYN4ebmIg+qUEMDLGKYZ+4nlW89/KC3NcC
CEFQbppWs9XfAkGchlIncQNoCRDYEG13RoT3avV+V0ArBV8rGfI4OQrgs6Rf6G7yWU1JI2BPen4w
awLb9/5dmpD7KmPnfZ1NU/CmuBLnfh5OXauw20HeujmzUcq3BawX484rqu6xTWeMR1+U4AqepIyE
jWU9HQx0rjBzUecpzEQiwZ71tR8N6w427+K8e1TXZd0vYXt8pr4g7WCyoTW7rM2PLruLVdMTvlTd
x5r6MZfbEHpihRauUx8sZbDcQwOxNsv3scuuKzF4voBCD0oJTVzDN64zHfYkYTOQ1jnEqWaLA/+i
0P1JCHHR7Ltln2oT2Ed55FD4AAGx0zy/qSpjV962bnBIgRmlWOxFoc1dps8tSEZGAswqjx46a3rK
SdgaPJW3u664S/G9ljAbOmjXcQsEAqw8AM7WxYknzFVuul+Giu41xZJa/Va42Yl2UGGzrnhQ/qtq
ckWqWppshjR06ph4YRJew06Gra71nN4N7KDx0HbDfFur3KqyZWq4D9G0r/2H0uZR7Kn4UFfxojLQ
MnDSmpxSrMqjuR2gwuuBIlp96IURg46ErVxWeXcTGR7Sy7vYX1dADEUUzsshn5+8EqNzy3Jv1bjK
sA36ogiCIgeWrj8U5rSD6taAgKVVUND0xIH9twsFIIp6zzST8y4KZ27LDqZrfRnOEWzU2VQAuQQ2
rH6qW8ONFpkTniWXfSP2ERRZT1cs2d0Z+jam5UNMwaO7T3VjbMu0B7rYbcsSHN4tH9Jy2GXAofOQ
3eAohC0LyAhE7ssKal94Bu7juV80sOtpG4Z8KH3hGVq09+GfD7DV87uFXqY7JVHcXPV+/5nBHTHc
odaQC8i9NN/GSb4Pq8YLAlvCJQtuGQJr395C9/a6PVrQPPM1KKWp2DOLf8lXYQpsAXBSo0qSPjqH
3am7IdAmzG3W6sFJ/lVAng/zoEwmQ9LuysH0krTaGBw5edh7RagdTCgfQqNddFk07wLtUEJ3FQVs
4rf6o5JTAVI2xqqs66laht7LPWM1eOdarX+oxLWK5LWigCpvUAQp2wgmbHBiVqxVc0LxedWBiFnl
mDi8UmZnQDXRQRiHiO7CEd0TA1SRH2vaNGq7pds2DyrEu138aKyV8fW18KyOeHkEbUYRXiqjUBwT
NqIOZIFqeq/yWta0uzoBgtfU0xA5rcxWsDvoKdYZJJDQy2Zb6MIOu3anbldmakl/yaEfqHopKhkh
Wjzgaqb6X6TpA1tlIJPcBu5w18BXDGCjekbvI613MLBSaPZA5QAag9VQqc8pNBuV96oVq3YN1pKV
0LS5yplq/NTDgiTFgRBFl6TRJooxNcCFFD1RRbhqEyZFuLaAaUJOXPexnZlod6qHvxNXX09sHPEb
NOg79ehMWvdWsvIjIDEZMIh02JVNtoa9swmNAk+HSs2Fik1YYDGd6nw/wHGn+6E6DysiYH9fOzQ9
mHsDyRCXS2XDnEAKkpDFovJK1zqvJQE0cnvI59zGzL9MoRWRpp0D+yobn/S7DoN/K7sPoY0x6HZT
Gruubh1DJnAUpfdiGO6Up0EyNpNsivpyrazUDWGDTJcbZZ3Km5U3FN0REucnFRqUEVYhmfSRdbI4
qzduo2yn7iRRfvIjeLUJeIrdQ4UZQTvvf5n6ru1mmabZK2ItYIingLJlydnyCcsRGGBgGMLA1f/V
PPv91j6wZMkSYUKHqup2bVhwGIxdy1BHXhpuU98+lAT2tUD/yPo3Hn+YbBaLUf8Frfial+GP3m/n
Ocq8/Im8gDE/Wn17o68Uafrsw0tAn/NFr/MBKTiezTJLwt659wihQY35W9ncBT1b77QxwsSd9B3t
H4htfgrJvjo73VSiP0lr/gQd8QMpV5C277QFW2zFRsO0jWd/EO/IWt/b5uAFc+yb/T2ZlWIRX6wZ
f0RbbWc3P+VF/mbzL6M3fyYzB5hqfJPRsKTxHQb+Yz7/pR4cm/YeaHWaPlvtlVHIrRcWBzIRbW79
0KagfVw7/rZd0j2cGg24P/+bJw40iuY1Nezvetdkx3Yqb3S6KZ9/0L7jh8acORcsyzdaI/RZ09hP
TfhOU15yfStKaHvUB8fM01jY5cax1Csd2MV5RZY9Db9ucbNG41v3J6f8Fs1wHd3wRncCHduvDWAh
K/5EHj6TfxiLeT2QlQ/7SZXbsJ2vlhQxWU3N1Me6ZqRxN4OApTtLZ/ZDtt/q62ur+rgYxa33dj4s
AoWZqxmxeox6GZtu8J338ms9zSxfZwnUGYAgjkJHRTB77VQel04Oy4BByVnEWPgUAMpbpjQyg+5B
AfakuIPimFT6bwPf0UtIRX5AC/xAMXQoRrlrq/psZ15CFrjGtOcKlhejk7Fgp2t7R6aQrgyrDhiY
uhpDd3PC6Y/SXGsRu0apw2pyZx9JvSPefH/1wARryBbBedl9uNimyC4pf0GE9Z161XngS7JmjWty
h5ALareiNX54mkM3mP80CJJAdOKM6gkdn+GL9V9WjT+B2e0Cq4lF4SNqw8LFZVeIoQlNr8r5aOLv
hO+sUCWhmIuGHsR8mzsLxaY7mbrwR7hTrPkFptNvtr0BEsPx8h1oqvZYJi5T3yVccYdZJOxKectp
1G7cw7s1bpk0ZXDnYx0j177VAiSbCWQZF4Z1MmCKADGeZc7i0Q/WMxEI1cIi6OJDsfaWss//oag+
or6iKRLHWe7WseBj+FvOxmmw3FghIh65/UnJn9cWW9a6expAblorn8BZAVsMH4JImAV95AMC6lq9
7YT56soDJWiz9y9R43l3TOFHQpmumTxHUK3YsPF7dvLacJ2XNQkH1dyG9gNl/ankX/QMTu2gmL8Z
AvlByAAOTWdYBnFYpLPRbfBLALxGXG6aG12qL5pQwoG90dj5jd7WlMlABfMdIrfnUxzO5gbqow1H
GpLCZAggiH5CZAdTFoJ9XGNv73iT7ghpWFEGbs5PwvAiQqqD1PtFfPxrCv8xFSByARTkZFGFZD/Q
dz2xuo5AHiPq1WtaahTldSixK82XvnDeazf9nmAbkFt9B+PrMAevDNF+MGXrNzJWgGuWj5OQvyWW
z+imx9RMNyjn+NFFFztK39PsQ3X4M4bhY5g9IdgjugpREZbABLugXag+/LcMO6nS431qAaqE5Wjs
8IZ4LXfUi4+1ZAb/Po31tfH0dMo1wiQ4Qy0RwTEOT9g4SV25OkrT8FaJetOV050e0nuALTGSni9C
VGl5jXz5FG0B9dh8LhGP0TVUtG2nzeSod1bjzwj0vUECL3tnI3+tZwW5gHdNm+pXZ+kvWo58GRgv
pHU7yIqPzTy8NFh7SNKIqmJeAxVltVundgifaG06xhgLywKdDHiIUi3ffu4sRF6BE5fVciaSqpP2
J4EJBDjWdrdlnnekBEE47KQXZ6NmB4uv/yaYcJnT29IdCGuhKGRR6c6zjZ1GujNg2XcJHZBQFUJb
iLowjGbf6HnfAvYmfoXgUJ2LMxuxCYI0cv3lQsjIDDAC2o0iAj8KMZB1JlPhtfmhZcWhhIdZ4C3S
wdlBb3pQ8DZkNegzZIJAySdGUJ6adjOzEimmiTU2vdgqh1Rz+aR1zpl3akeWGCzYlEN2JAAksJbP
qQ+/XKSonZVeCYmha2a5/6XBhSyDs6Edl9n/sLXaxe7M7IObGt80oHSMIt+6ITBpJMkEtLuDvw2Z
exi64WU1FsS32N2pLZ13Ws//M3q6Te+LLIv9PtgZvrGH0uGfyfHgPEK4oHpakAQdCK2vSUmqPiw4
SLKI9Ow541vW7okEkmH5VfangtvAOZBAOMOfhU02GeVvcB/O/ravvT3tJw8u6B/i5+iTVy7b1v2q
GmCeuG66FduEmoq9FchLCVMiMxb0aeL7xnZheUR4HcWklEpSxql791D2wZYSubJ1/8GjcyGOMp1h
qYGAL8XeA+JCIag3BFtD6RP9TvHxijF5NhQM3T+Kz1bNTWhg8rWuHnVQRmT+6Mp6AjK8sIHeVd8t
yJPpNsjPlPUh1N2NuMSV3oBR6UgYhJ1QI0xzYYVMCTzDY/ueQ8JkV5fV/eRpuX7ITocLVmeyDokj
y5VNW61+Hrq72kGKMG5o1fne/Ak50A+k1j+tKr5yo7mbMr4NJu+y1DomB9fAwdHfq6n5nPfkYWwj
+ywvNJurIYIpWQkPnZ3GadhkCKPob9A5/KgAYGboXYa0PUh/2q3vY2Jpnmm90LoRwcYYy2fDeeN8
/IBV/f3fSqLNEYKJmYebXXunMEsTonfoW4GwPukOxmZr5QyxfPmFSgMazmIThO5xvdv0vg/bj9SR
v8UESojOntr9fZBDNYTEyOhhNz3zcayMZ/rbPFmfuY7MSn7JBcPr0uhYosAXEXuq8konTYWVNG1/
piFx4aHbnq1f9FOIVpRIAvZC1xhmgItxL9BIrndZKG+LAop10Qftxufuh+HMnxWCfmKIKCQYs4MO
/ZPFsnjdB7gi2hN0VWTshQ90QU0PTFqnoHA2I06GXO7kObhUewpvomiPBp93/0UrOvXBc4l7H1F9
0eFDFNbQ2C5GHkEy+VgRmjRF81j+mwxMdphIu/2maXflv/VoWkWsB/VIa3N1c6Nq30PrjfBxsh5k
HyFZeEyB4ZIVJAR/Xe2Et87T8MbNe2KU9LAD1PtBppWsLSV49JwObKshiqh4cTQB/RK2u+LvodBx
b5t7a3kn9/gf9Ky36JH9PY9+7Fsl1F3NF2kiRA2IJXN/ymw+dGOxW48MVw+p2v3/aHbw21fiR4kX
7QYASHAE0GNh8Nxu6+jgGIrpBdE6bXBKI+1GbEeF7ILIV3pjlX3UL2lavq44sQJgxYcQsLvYUpzM
uLxVcH+Dw/YLD7e9i5AvceD91si6yjcGfVp4sILwzAjxTGc++2kHDhoMOJaBT3Mp4KYrCwQNmzc1
685QV4LGAxZDuELLx13PqwNnkW9DRzIwRCnejiAKhX3QVPVT6H5Q/CyQ0hAEQOnOdrHC04wYsrSx
WQdECC2C6QbZtFzmFxWWL8L/Z+UoLe9ZGYvav4Y9eAIDhouA5DWPV4cidd/DTv2OTn432mJDqT3C
gG0Hymt2xI2ShNAqI4Ahz+Y03nelmwj/PP02Sr8WWj+mEnfBwLNCxxLk1ruJBeDWxl7AewpwzJnp
/BgDYPRaJbJZzsTgV1LeOsv7srvHxa/fyBtRmNb1wV1f8YTnjzpzXynCJ0aGVeB40yZuU8AvcF4p
YcgsGXsA3eQP8FauEQJqLMxJr2qNXBeHauBxpYI1UlxNCck1SphbiPNV4T2MSPMoXKxgqJ3Uieyq
PNJqJlaABohiiaBO8qz+JmJwdoa31LmtCyk/OI39WkzWqa2xcQ3nlkskLzgXRitzlzdaNZOdvdXT
P0KRDtAPwVm73YbInCyfPlw93px6Rz6MVAOkHiAPTj9zKqO+7Z+UP23cvDmSBzcr4CrgjBTrH4Pm
lUJx+ijtSprfrA6vVuGuQBEzi1c9W1GXNY9O7X7ac0TjSNE6ZUvLkAEFeCGyJsixPsnvQ6MJN9Y9
zEAHVu0QmQc3FPFSl9dG8pM9I0dGDJPBlBTcPKM0zIrIcC+muf5hCdJXK/2l79H+NksAzW2/HbiV
8D5A7YH+oehvNTlaA8kwI4qH6Jh0GMPHd0T6YOGcDbeeBvlGWZjd4jCI581861XifbUkrIKZJ23T
YvHE5PqeXOx/5/VTVPa4KGzJNvTWei90U5ZtXG1vWAP59U1aNnNR3zdhm/iwjTQKlB55qRuFhXGh
MacVSIO88A+UvL8QMU2aCKLGsrJ9UenT4Cd54X+ldXD7x+4B4yLSqA08YPOViv1vT7onP6jWNbUy
9hDQENXaZN1u6uR+jRpo+VMQ7F7kHBWW/UoMFwmUKAit2v59fKfkCRnAB9KyddK7CpBzGWvWXW0X
e5BGsqWhQTEeNNHjPY0fZbPreDm8/M53vXC3vAj3q/ugNGt2zM+6PtDN014awZY0TB3n2trMLf+a
oMMf++GenAA5A9W82mb/6AioYigj85yH1GxWPRltHZusLwXckKEda2ntXATdHcJnCldpIEmI4lXT
xwTNKthRwgvllAE4fjAEjDKi7BsB+quJn4P52S8ere1/7uU/V0PPxPDrMoiM7qDVfDcj5pe980Xn
GUT5ye8kKC96RdOoVPkCAI7i+swqAFkBu8fQFsKJliBPGLu3wTLRCiW2WM/5aZj7fWbjZiiKK2T7
xrw9ycQqolzI5dKS64rqlFbehnKdKXSAvBJAV/avrNv8t1tXmQutCcTpDmuiPq+eKNmkrUCBmlHx
T2S+FAlSXEtsKBHEDIZnDCG6wUojWrkNDrA/n4svb3TnvlJJmeYonEK4Wo6f0IgRy/s/B1ib/KdI
1cb26ruV9SA4mpiOECVixWojiKhxC/E8VhdyXjayOzJczNVHe4E2XRLPAqtFrMxiWHfLwjd9O8bT
kF8nZe2MKV2FTi6rfigjC135ICsVkY5D6eAk8zGRGny3JAVApRLHb040+rTEaFJ0JiKH1hL2GN26
0OUHgDratGSR/4kB+iHhrXtesy2yVzpVl8qwYkv9C2aqiiGgd3adYSW0vsiukvRKCE9Hdp292bl9
WkEjDKrXqbOVTYnTeh/NK8Eg/38WxavgIDJ/SyD/0jfJPFYngsyJj8g5AM8lPy5aHBvkHgQjErJJ
wCehfVZvvjVO5H7xPFoa+aKcJ0IMIaG9zd6EkfdXQdhEIVVtPIRtEJu1Oq/rEyFXmLEoNMQVlaIv
06Ai8kwU2wkzPGZ9syZ2NGQ9x+qrsXc4m9b4jWI2GrDQPI2AuehX+lmtQNnbkZnbDx2iiLJynrkw
VhPhGkAygRChXiNvEwhyAmSo62jTVwXPvoMPigPp4laR0MIuc7cduj5qvHenyJ97sKOqf1mVfiSV
c5d9VRW7NcXEVRaYZAKNM6d5qUv4F/L4sm5vU32gU9RkrMgf9Qj83in5ppnLkUOhbO8pzD8W618e
W1Aui/KtIrej0lTHFZjCPoIOGqmWF0End7EDfTAdsSeBA8kxKGhc1RqpittyebAbKGad/m5Mw1fS
VdHnyLmz6qPWw9uKI+CtCqu5rNoT0TeKqVh6432tUggABogPQnlhmZmEC0yU7f6jP/Bfd6KiCp90
v/yRPngJ7c+U86di6CML0esQmoc2q7d0QSQA44P4ZDaoJ6hWcZL/bVXZtCeuIYxxmktXmTFdnBeC
wUDiTtPgehtkrGuGSzuFdkww1BEBIeQQctO9sfCSOuyNtTXsutyTqSGqhZwEDXMxGke9tBuSLZLg
L2gD1CnkW5pck2XHmqUQ/NZfNnMg6A2/6bmc2SHtyk1TLj9kkwDSLWDBWyAPExsj2jvknOgQpCO0
w+Ze5lP8n9psClBpbNhQeP5TQ4/gl9EjEmVC6jfs9WcdOj/TchmleKP7JQvnBfGcmu/kFUg9xvog
5mJARQpkWRC0KNd+sSHQoKjVtabnUr+sof5/87l6jBQfLGcIFaZy0wpzQxNOig1yIDTgY5ljjOt4
/fDqcMA0bWy3OJEhpbUg+o3hTF80Q6QlpqMXuEBHFlEOFrko5R0JxShIJnoNBFQROu9EVZIRdbrp
oSz+AOj3snsmXo6gdW5bnyhKfeXySHwmMawOsDZnLr6Gxt3g3xMcKl0Afe/juhk/YDj/iMFAMf12
aiFlBYJH/CAFd2zq4zQoz0Ris7S90fF6o0j8zjtl2n9r0lciPrIUiSiyEmvRm6mYT/hverdMjn+O
rt65BKUQIgVEfkPXndkwYeBUrL4DbGJuqyk/QOyxEsMe8mUI8L7acUsEF4qUIbkI7BhlA1cSGRBP
RM+NH+zn3Ntngq1CB14jx846aEL94cI89mx5EFKaSkS6qbt93ajqyhzUnjegGN5nYT4oWUx/udfF
PbMhXuzlAjXkGDyxfOZbl03iTqPo6xQKX28hucifnED6kQjT8QsNDTbr19UynwcoBm56MJY4rMv0
2hfM2zmiNw7CZtk9SmazDQou69cS6Gzkh4v8W/b9MI9/hen8cjsbX8VoBkkaDOLeHkvvUIrF2M0h
s69LXTHUEDn6BrN+L+mCA9AwrmxcwFHIH0arkk/+iJhXBqV7snie37mWIbY1sownc7KhjVRe/e1h
qa9fBwN+laKvb8oq/XjQhrrWvK73KIOcD5mepnuvMljS6GfpouWBNwF8gWjBjfKaJ9UgHl0L9axW
3ixxIYMN6ga3AHKHpAKE3LeeuymrSURislOEScx47ZZwK8tq78t+vrMhcRyMkUdW35u7DjJiSFv+
ukGXia+8KWEVCpdQPhYvdjkl/lwAXRAHT4YIabtnC1iGNuqXIlN+1CzDEKk2liL8Ep0Jt76E33ld
FAko3o5PSaNslgiGAXAt9ZJa1ctoTCcFFTDv81ttzq9pa/w6rliiIuuPo56vWjUs6uohgcB3O7i4
cwNtFXBBAtWOprsJG7eNZnCcERfFzstbN+rMUCU8+MxKdzgU7Yxwkk+PFvKgdEGcLMNBRBWTkFMR
Cavqqw7EpZTWez/a9SZ3msS3UfeF/2qxq1EEHRmLOUITUV6UxV9E3oOpxtIoRbCfbLjWSuSRJaEG
8NVwldjQqGkYol+vCes4Te0plnX20JuWefCmh8FuWRw2Mloci0XZFAYHawZWqodARbPjD1RIjroM
mffJGCyvNprtLI4fWWknommAEMWcrAg1cUf0bbggpUbeM5lUtPzU58Gdlt2+C5z7xQJsDIFgidKD
yBkNY1/ny5IswVbU9TXLxT7NxhN40elgF2cQcFNsTrKKzL5GfRzgJY5aKPB+WsQK2fXUDSIORn0B
ofuaFnOGYro9ipRfGaCJXdigM0LqW6+WV0FgWDP4sD9pCazyoHwZoBiuMu/GRsShgex2GPptZmVW
MqezFVdyL2scEMWsfNdiVuth+coZ1PQQxB60kX31oPTxmRFoQMoRq9To/KAbin3QXsMWV6bfa2dn
O0Bh+kWUG8/Od0GKwvRpngQ0pQiF5PTkLcUJUO13lk3qaNn3PDO8/eh7WyTt7gaeFItcot8BisXt
jRPqq5RLuNEpeIdlOHdVlcd9aOeJhXoAYEx7hXZEGzQVuNij8WuLEKV0nb1Z3EcpTKhfCy9LusL4
c/L+K5DoRdGitH59cCu+V+WuWmCbutBXiRlbLuNx2dHxsMVqaWILtag6N5sMigDdYslnHxPrj7Y9
Hc2+1HHXL0biCBeSTz5vSyvEOBpZPOe5FefOdzKUsA6TXrx4UnkTa7ffgEnscQvKTzLfBBaMavHa
WZ5b06/hju0ZkJot98M4nZtwJrHEfCzY8Jq51tVyjLcytR9Nt4jDbHlXwQL1eF5GMypGjKJRUdk0
Ii7sTkG+J73Ic7MqgVqQJXkpRtBNSxsNZh0kY7MIvMxiuxldGIGeb/yxAvEi+EYvbpYU+Ecml5bb
aKQhqybOEGz65vg6uU0euYty9tJDJWcny10rgYNX4tLXwT5gwxwPS7Fs0MDm5IhObTqnaLYNqlpQ
CZolEt1eLljW4yI2YavCbQed0VaX7dM85ffcZh9VOQIXLputMDoUrqGixrfb9GBwPxZywNUYRjwP
zoLPpGbEh2JnBnVci+UZVY/enTLydwh2lqSw3FMYpFOkPW+JfCkliL0AalA1RWhfC1Woo2InqD76
1hr3Oqh5hHY3lzH/FHaPHdAIJ9F2uEUzAzD75jYwp43pQoHDUUhwWTyn3FljlFG0KFV41RDfoNkF
qmMb+y5orVNVTVEFmNotmqT1ATaVFY+WcgJuF2W9ia4XOd/2C8xkO1qHvPamSGE4IyeHXknwwyjT
JMfWith4r7PgA5WNOp4Zw8x6feT4M9+5M3nsFOwKZ0hPxL4IbdT35aAJfRVzF4amcGCjoeCNGjN9
XZygSYLZu/d9LQHLBxd0F4zLcfS2vtt+AYd/n4bncRlheFPb2teWeUPd44TyBnQ5sIInH32PgF20
+6J2rTj0MZxlPT32de3ukWnWfm7G/cJ5NNdo7BOOsYGqbAi1GolilN6Ly0nJ2HSCOM+xY6aMhI22
9reW8Iw45Igs0CHk7IuwSFRbbisUA8e21zpJN14NXkyJTumMebBnTfcsvbKKFCqiUQkl4pY74SZM
MdeGrrCG6yJeCgNBtjs5O9fCWkGsAdfd8OMykaFnmBeDP3p+lseGBavOGtx3ODeJCUcIZ1Efe6X+
8qFcYkdO3q73kPz2RugnrXLuFMCIGHqcA1DPKsIdCCzWZYxS4V7Qe2ZKlJ9D35Z/O7URLZ35pZQy
47Drdx4f48yDawpJQelZPEiq2jwzxG4uhKWlbvLY0gv0ZMzcqr54Mpe0TDrk87jJiRwNojLIrGJr
GOOgTTfcm54NtywjOWHjA3VBIlQs39XEN3xgVxJKQg23sSx+HufhAx2f0K7JgrqirERsFlUVVS6C
9LAq/mo/PAi37SPemlFa1hAmp1MZ1zNFOo7cFLKotojkjbiHcFYp+EkHRQ3LmP34Rvqgq7mM0euk
jKjvgV2irLSAjQMIXdXdGzBfvecKfFp77ZZq3C81C1FF/YhrucpslDGbEaME8PKN3V8QP6NZkB+g
hLJ/lGAzq6OCQIB1d3IY+rhpQ7Fl4Vc/SjAOVtsmwk5UZ/w2OqwRAjW3kfkplEvQug6lC34h31Sh
X8fACY7t8I5uqSz2W+RKaKEQzYvcuK5q70K5943W3hhCYI9o9xrUTn1oUCLPh/pejcGfVN1fiiQA
hBU/TxCsRY3AQ5gWn0iQQBqrKeEDYmuUyAFSNVQHDLXfZHtXoG4OKl5E3Xmpt9o2X4PWBaKb9+9L
A+utWhlGvnU3GybI54AfvaK7pCheicthfLIH87dC9jnPkkdDgQdg3MdWWypqXQe7AJWMrBUIa4Jy
iCzVRhnvrQ3mp42qTr2lbRqhquRBjYil3NodE0sFP/PjxM2nGowD+v+M285rm8TO7NOydQfV7dw+
zDbphErzZpxQpqAxA769b3tsodye3Yvv6SpGpTM0DJO/oJgHds+dp7d2ZseqDu/CAXtesAbxJpKC
aGzbIGodea0nSGbKoa7jDD02d11g3Te+eVBBXZ+zIQw3gX3sRwThg7rUjpO4FmiyPFugHB67eJjU
qR7ba2sV4VkZ5RaK1jiz+YGPQwYAZZdaAolJtiBLFMFu8FgfVz+opEbDnD5Deu0a23RpnB23m8tQ
g6bRJRviLPP3uC4g75ZxHvH2pmg6fbak3lYWdQIYnWLHgw4Aq8Wwm8eFJyIsDyi7hJkdiiNnfrtv
UPVVtQBbOUBDaZndxrVBUtn2sc7h7DJ5Xy/F75xX8LU9miz4PfYytsLHGHKWTINh3nndMO1yio11
7qokR0ORm6/RyqA38t8ybZ77SlZvXHUdhO6dvqvpYX2p/KBEkNA857ULYpfX7BgYAqn7YgLkmced
abRousWZuXNC6T2EnWfGAu0Odrm2vYf1PVM4v2g9AOrWKx1IKnMBpbfnt6dALfhVOjPcF4/TzgMT
ogrb2Uy1fxGWl8W9hkAzNVvvwsw04R0/CGPSTy09NNWIw0jwZHN516BgCXxz9v8e0JupPHmQNlvM
eKtQfpl29juaIdpHNzNytFDBy1yWRYy100SKNwqE2MBeBEZsaOf0HZUGxdYouIhTI5XxVKLQGyrL
8aR9ezytv/nSCNooHbJ2E47TksxzGhzKQUBCH04H5Df2nTX3NlSU+K0cFmMbIHxLLIgpliZzt8yd
hwMAzaNK2fIazl6+N0az30HAyd4yzbZ1IK0kgFYXCY6rr/bA+LZrl61j1mmywDO/DiVU2GY66d8C
EjPDn6PZF80l7UA6snonufYedSihnLcGa++O9aUYAr7BWPFDa7j9mbdOuZ2GLI3azr2FHcj2zjLD
w4IuZErKPjGyxbpfHBbAG8h6D5gu7uyiRECGlVY0PbvzeQ3PFcwu6nULc5Nrv3lTtX5AWOZn3T6Q
wwh36sJNj7o+BYFGy7rRfNKGvp+aIH3oCnGd0KDtqeXom2IE5rMztJ+dcLoH0+IKlWkiuniNcq0I
XdL+uMZOQWextI5Cv+I7TMKcIGEekrYag6M9olmZ0+nqPCtYT6d5RBsKZ1u6i7VH77fwpQ/kXeaz
aQ8RpblTRc0SJwudveGp5g11L97cmBe7RVYW6vCqwkvVV+5T1/wEKg8OyhQmysTT5d9D2jnnzs1u
hYOePRyN1BbeNeeMXtV11RyCfAFnaIHcQgNad4MdYZ6R6dWRl3XWaxGgUFQu+bXKqu41HR6Dcprf
eP0xZUAOuC3bO4dlkFy5wxnAxINZZdNZgSpGvmWJ52LJLBIT9l82cizACUQNGdNWVermsSo8aQz2
peGzvgRudTSV1aHa3Z2PbicLlF/01q7ObfXA0ekCoZVZ7MGOjMkyqOXsqCXYYHO6yGXt5SzHyTmp
Amk5LuoxL1CjkGflpwyAOft5x+4h1+X7tJPGYZYCRHMxeZHDF+O+w7I5ubNpb/zCC9483h6bYNM0
Xv2bcu+u4az/GW3vAh2b+V029VOn8wA1IcFr56GGCT73w5+a7hNG5xeY8PLhNUERhQsLbnr6rfwe
kAAQtQ2SPFnEjrbRjaXgnymQMTv125e2Y6AxWuvGEQtPcY5S2HM28+HBXpDfa0exD3QmLOO87/L7
vHSnq5Ylspo+tT84+jtGE3pbImBEdwXD0fldP/ZoclFP/XbWqbOxmTseW3MxH8w276POAyDPQ46m
UIt7NQQvXx1ICXbQTKagkg1gtQd3sPK9yHgXRJWagjtkLLt5nIur252Y1dknAdna5Jb6iSO6fAwE
oolqmt/Rq6PfgiLvdouYJ9xloPbaQXyJdMC/Z8C/jpVfqR3K2szHlDOUE7cqe9JO+MR5CR8kXes4
h0vz4oaNj+B5DPfrSzXpFJklKlsYuiltlO1nCXrDmC00hW1/cunBNgx1sss8wLYwd2HtmGevKaxz
laHwpwOQrJa+O7s+G3SUj3LaL3P7DGlcVC7ueGsAIia5Nmxq/WnHIMoBDPgDiwN7yg5FOAaXTOUj
kvT/I+q8luRUmnZ9RUTgzSkN7d30WOmE0NKScAUUhefq99Oz/h3fgYg2EzOtBqoyX5cvi5m7H4ma
07vfFu+AMh9LlrfX1rOTl1JU8Vwn2XsaELKYTPt8CC6uXeS/n8Jbg0DIIVdP95ryQDCGLrL4HbtU
urho8sax4zrDfb/Oq78rE2x3LEHdyygy9+AldIBT4Dmfzjo5m9Qa9KMHxPZZK1r6EtqC5Yeisoyw
D/8Q87z+LclLa5v0b06gJShSX37gjomnxf/ZzwhhpqQ8832VV6NT5bUV+slpW40EPj1u+ro6i86q
I4dkpBPIpI1FxtBOVi2xDebWW2No70lR09wxWj40V/oVXdfHSz0X23mop3vZ+uN9mtOj1i3rWUiH
6jF35Lb3Opan1Hg0eebebNb0G4y0c3PKrI2HtL9k8AJNgyBB1da7td4NRO8Pp1tH6iPPjc1ZDjHe
9hX/GbmKelAZp7YSXsxZ8WOpDd7DwZeQ+2v20hCFlK+mSdaVscZJPq9vInWo7FJ5Tf1gvRjsHWex
Jgoh7SQeJWSHWrLqZE0wb0ub54ekSSKtEXaYLGhDmYC00eVan/53kMqvT2ahkogwBy5o1TaXoJ3x
ZtZTuesavaGs6rlBDATAHn28HWpcdN6qaKEa8V7Omh5pbXbrnnWfg5GURA4VT52gd67ru0NYYpjq
qdw6abD1aoq9np742pR6SJ3u3pa001/GpTgi6GqOy7g652COx+cf9vJGQlzySBdJczEREB06kexS
u09POJG0o4Fc8L9H36816eJEZalRTD/fWJ8HnVwDRJHyh+lZ9bbRW8SBQ11cck13hqPZucZmnljj
BjnTbT3fWTU7nPxAPzae1xmHmvwpZFxrHsNLFudEcw3U7ApMVK3FNQBY8nNFjFV7DbpUfemqEPvS
d/RYt8iu5cQs+2C0QABTOUfmMgFHy3y5JeCSbqg55JnZZn8qbe11mGccTq7od6ZEs60ZDahG05+B
n7tz6c48Il54M6aZHo2u55++D+ROo1w0S7ExndZ/IZCWkrlNtK0jNO9Ff77W6+OrCxAh2FYPrR34
N+WKHF5ZjAer8Zy7oTVhC3R4C/SNh57yHKjgZpW5sZ0XyrK01MuXKmvzs5vVd2U35Uvf5pGgS7+N
RbWrC//oqrU+F042xXNWLVwkmCExzs7bttdoAeqAGnkc6dytQsS13qhLZSYtmy1LEdStRr9XmXIj
gvaXWKz0R1sDyntp6p5yx/I+oD1DQevLJYlbdW1c75iQtns07e5P1WjolLKkhR6wguQyL5u5dtqr
o5n0C3mfh0OnZ1jCOIe1KQ+TXjr/OhJcoAia/m4TUaUZpKZ0bjYeitIgF6TGM0+6aX7KvfVlwEWM
qTmVdLkkYNhAzqfUN9PLlGeEEwGuxuOkguPi+OtO6GRnOZ2/hIMFH+XoU0CGkW+REWAkRIM58ZA5
iIGMcdmvMwhDbvX7DjB9Z6S1Ql8tyrPhuLu1sbJrYkm5L7scDNnwDqsiEWCwl4dvwRm4HelkaM8+
NMe7uUmJqNgeyZktp4elG+chEC41DbDmSFTpzu2tv4M5H0h2FjuD+zpEaCJuwvG+Jq6Aeo/HdT56
1H6htWTWvk3o1yiCTtZ3fGt/T5OM5NPSX09lZhnRao7bzCbYKx/y5asSbDXVPPoHrokQEaDz7ure
PvHNJepWp90qPRlMethEi9JnYpjZV8kpKNP61rptfWMbX7aiRDdUdI/A77SzQioOwlH370FRdsTa
yfn0vwNVHKJmX0tjVYPq54U9nKtGjefvR/aEsSJzidEK+IQEGeerumr4ViblclbI3/VA9m+N5aJR
ysd9VqmOgEiYkNEijm9KHHWd7GyToqf8pM55TTIbNbLGzte0ibk1klWwxECKbVzqgchoMu36feCW
PzHALyEtmZdGAK/jnJuPIZ+rO8vNOSmz4KR3VhUludHvcnf+FXj5tCfXRYY1LN3OSxtxzpJ8p2mB
2oEc6ERPl/4HuaafY0H4oC7FFMvAKR5OCu8QDIUCk/PwRbpYQtoKrnDQF1JGh2x5XYf+7Mzyj2lN
xs3NIndaZGwDxtyVJyJTCOdceVVy1WgZsiJlJ8SE2U5GxvWd6+H3bdobNhggsQHbpuqJsigKba/N
xZ9B1yU4iX9PU98lmOG30mRwcoQcweOyUwLgetMbjUspX/6odPjoMm94nwP+pynn76OGrQtHVwAf
GeVVBFp5neiRqWfH8dJ6B90gst9/hgqTrx7a3DBsO5OvLvRlEnVaNuxq8jJOfWIZoZ9hzihd4oUq
qg/adQ5dgyQhW2K3b81wKjP3C6CxwUlsJzsHRfcg62mfeSCqvpWLTWOiwpBm8tfzraNtwQJQKH8+
H6S61mwHUS10lk254DYn3rFaCKc05o7to6LMzNJrvmRw+MJs/ntkPDUJjVUnIYsBcdpF6oyxMxvr
pn1eeKyUYBKBun4/+z50eeftUAEvQEoivf/vDUllExpj3u9bv8/jMpFYHxja9pqpOXJnK7h/P7Oa
vo902Ze776fB7MmzXPR/yW9NXvTcetrkybUiYrBMcvkl3NTkTpiTbf58KjNMS9rU3o3ObS44I65T
VXwUgTH9VtPwwxms5K1rnHmnFa21B0jJXtnWkeO0Mt0tKbAFtIK0l5UeqRzu2TqZP0eP/sYNzNi3
XPM8yrG5ZkbDJaaV1TlYa3tL7GOxeLSJ0vGuFcraTZp36bWYde0wlyzdNjFgUSOQmBNXgpW0othS
LvvKMlLPjgamGBfKEizUCU0rm09pnW2H3tbPGpg7SGfHzugszUfp9ijCsjklOsrYJ/tF05Yd6vw/
omxWAPLM33z396R9l28p8qMmGI5GvlCtsrdV+3XC6TOtyd2BygB8IiByWo1TNi1BTEZYxrJH6TXP
tjjZz/rr+9H3a+soj0mKxq6wSnebtZBLbkG8tZE2rOnrKYfEMcOEUx6M1EDaotJbxt7AJePPO1i3
Qqhl2ovVCq5J2VivDmqitcrUHRrMfJ3I946mtPaIStfme9rmZropevI6RdWs58WdycD1vDyunt7c
bPSoGZ9v2JYdbEfD/JHo3ngMcDIdtefh++n3I9FMCOpp/DZqdazrzApz5kxvKJAPXrW6RyJIENM/
I+O/H6ULkJscbGhgXspTEG7oVH3rLLU8gx1bh4our5lOhn8t17S7IfLobt+PlmzU9+Ngw2i1m2Qp
3FNtF8alCkqktw75r+B5ooQATsZHI8kJLYC6QpKqx8dcVFc38d1b6xQk3kCgNZhjoU28WBTNemuD
pT9NrU6K+JxdoE/Hta1OnPVqN2b4I0zEY+++AZS6DsUjzZGYaT5Bi5Yh83tWWUXoazoGy3yZo6Bs
62hUkxn2Ag5wJD2UHYCSxTbnjT9046Uvc/Pq2xixdKwTZtW+Fs8DtSNJY+gZ6MdKArf1IDJaHPCz
teBdGMxbQarYuUWqRwICC6Pbq8jxzeGnYt4Ayj9FQFk+Q/8XY3bByqTtSHcwo9Fu/XfObb8zGiFi
0kl91AHKQ3yvrfH3u6VBQGwNqhu5S7tLDVN9FQA5THXQ8qvXG8t7MhI6rDXqiyh6cZw8pHs4DEvS
sO+eMtRLQH1M6QPoI6gF3SHf2oOOd9puvIvfjDUo1fui+3M0qVWe0eaXt9J4gsi1sn80aROD6AEo
CXbbum8fZWFlJ2mrv0qUv4EZ1QPAfN408yxv0rCsTaMPWJPZ8W9Fhc4GFKMgLCgIdnJa0FcPYzi5
BYaqJQ3iAS/NBxsk8eNpV6DKar0PoV59QxysRVW/zQLnnhxKwKOl/I1JHfPXrJzXoLLSw7DUzabi
TG5GK1ExgxC0PmxBYnWYuLkk+XUtZ/qAZD52Zfp/BYh4liJd2ywkPDElQ3ukRIBg8F76a6KPy08E
JDDey7kcbVDyZyawYPmPHIZObchdXq7rZC1XaTp3kcOKo3675JaT7caVH9DF4O4arDmhK+XyZdDl
IXjNVeTanrMZzUn/KFJjqyoRPJyZ9L7SYkRCgTrjzaK1Mvt23lXmCHGdVu2IUzcNwDYaNyJ/FYu/
apO9ZxT/pLVNqvHqlz/WBEs5yfM3OWU11aqv3rQ6+6w8Y6HsH9t9OvnLlmbXuv73yB4pDBPzyufj
iu8c7VOJfI5WmU4H5kpon4HE0OH6yWNJUaOgRqqP/Yp40rNJ6XTb7NG20r37xlc5mdnj+5Xa/4ly
1jgriWUvqeSdkQAN/nyvuY9+AJmda9b2+42st8lISnpxcNcifUmO2ZiWROrrXCFd1QLeq5NINDKI
ent+KVZHhQ4y3oMHWfmCF4Aba1wTkLJg2PTInX4v5mnKZYBQN8sPvT7Q9Lspoxq8FR+IT0anruwb
efbqZVT5T0CNOvQ0YO92piHp1Gwf9LRu3yvt4OTDcpJuvu9qPGiAz8ngXvsuaE8KhVhccpI+5ukd
1dVL7tfrnwm2r1wbEhU6pLdr1pmXpjTNS2LbZtgMbr4tXDI8EuayaIGzGy0J06eaIFrdYvmw8+St
mXTv1pnm/NG4xNoWRvNGuAOqeM0+tEP+t3Gy8qdR1c/LCg58rGC7TZC4ChfLvnL1jDXtB3T3xe1a
5wUBEIVTav5JRdnvh0Qs20wnoU1HhQNBQ5GFHtELO6PV7bACJreWL/lhuZuC9HC2KumfJ1F+BYmT
vpjIMLvB6F77hizzNtO8g+mtb7NrWFdiZ/pQL7C4M37AjFD424Q5u2Dgiu3JySy1TSyefr/2fRhI
Ktpqq9fhuh030lyDIKqdcdjNnhLbYKawRbpTn74xYsGk7Wguinb75HEgddYX+JDyOKz7sXC+hgXG
bkDigGInKPbz7ALCNAdd2sl7m/vWS0EUhpLmW7Ka06O007/KN3FJ+oykaNz4+a+1De9CmlD2yk2S
b3170KLvp2o2i2iopnRLnWXcalRZRQOBMSSkmH4f/NfZUoyzKDKGY5SO/QoF08etozNkZ3XQ0Cwr
NqMVwl8H/5ElnAkBiaEjgC6ETUnUgKSHVj6F+og7zGcN365ISK5TSvKPVSCPnDGZTtolYGgLIWcr
KSR+ZZ2WQnvt101id/UtUBRsJQ3FduVWINcEVrUkhMlM5iRG0c/342nNa94NXtwFlJojobGv5Az5
gNZB+To6dnMNhv6zM/9hePPEGIw+OOvwVQd6qCZ0K4EyOsicvUaO7oYby74QanUiALSjVfn/xYJH
LXVB0CZqWm9N/BmbLgXdy/rDWFro+2jWfi6L/bD7Jx9oOchyFZN1BtsHDwYQvTVlFw9IwO4u2eOE
FHsMaFlg37VMP+t6jwagbh/m8+AXxANhdBY7Npmnt7W3z/VQJHuMqtpGm2k+pyzzMF4l1r7z90Mx
oyEM8umFSsunATG8x7KY96ANgqMEwiFioKkSEP5hJipH9pvvd75fmyYV5g7B6NWSJdfvQ25DhrNg
EMAEVjQ41/8dpqJgkZgpUVsVCddoDs60YO9bzShPqv4dn7NxYVWnd36+XrTwVVUhjf9+rC27jWu3
2YdtNuIizcL/vx/r0z4yHDM/Cs2Z96nutxG6AxAUy5sOA2qaxzAyqWFoMfQ/n81Jbz5KcuWiVppB
3H3/xPPQZCTFpQTxrjih4lbX5+Pi//2v/P3vWBV48RDnpiAzP0opbP7P7g8U0fqldhrj4hTguDqS
BSyo2Y71yf+o3JFuXec/JuqGpEhCFJEBODuLlI2wt29t4vpfdZ0nB0t2a9Q8n45eSbVP73vVstZ8
1dbq5Nk4Ew1djjtfxx9a2ck+RYe7k5rv3DPO1yaTsLDVIm8IXZa/q59HeuuL37Nvva9OfdP6aTiR
smS9zyuawk7WA93kaL1XPjCIvjg8rUyyJlvn/941DINyfW7+JHptntOgqc/Sir+fzO1snrWptocQ
JR9bqTCzrTXpT4bLJgIwZ4RA3iQHsWYqprhnH2Gi1YF5Vv/DbRJQ0zIPaOdM2cRqYCWrh8G4rWvw
IdmXjql0jJtH2uTt+9HaHfW6S67fr7QJJCGB2meTRKqLdPx2u7BWhk4/upfZ8MSBWv/O1J3ywl1d
Xtrvg+0Hp8z4+/2ySogbaqbBvEx1jDacuUau9GPMsP4p6UwHjpPEMgyBuDPHcr0Jzxj2Lv63uHPt
EwVStpnGdthJVvdXTeQt14X5UPVMbp1VokL0tThNbnIMFLqGGiGx11wVzto4oWEPLTFgi+r1SLdK
XGfY8RGyJQwp4fCpnC9iq6m2O0vbFKNstzoOo/NizvtGx/A7vzJcytqInhwGKublNqfrdBq76uwx
k+PU5LROBm2ppdeRSGiwbOPZUlUrKlVwj8wo85e1mIejgi6TRTfcJkqkpTRZdxlfojmGFgWD5sSi
Al/VhAp2k0cLH/iZsR26Z2PVu9SM0jwvo1HdUJkYZ713SHBuNZI+EOH4r+5zEoFzsUTf3blmXx0a
iwOcMn4M8bcgJ0+bxNVkUs8lT9V16SBP0oxogyX4R2fiwvY5MWSLUj2/r4PYaAsUs+6oT4+269Ar
DGEj4pQRKvEj8HsRZzqfqNDUdlJE9dmMj9msSaPQ3rXDsRk95wHxecht5A6TB3vVVA/P86b3oHod
auNZDeZojI27kr7AhZxklMPDQydIleQsmzSpdPphGdQ2k9IX9hZDbIeKvHi9CpotKcgJSQKe84K2
ncaZhrcUKabMuYLEcXIV+4uRR2bxBLgodoQ53WHVPytzvZcrPb+cAT2Q54b1kvdon3VrQ4ZLsclt
O99MkrkWc00Ru/BTaUEHbNtdGxIi2EdtUZFeaJN0LN/aVahzNRtRG2jTMSDgKBT07ltZBE+RGRl9
HWKIADWO19m4cArt2g5ev5GeThuaTm+Ore1U1b90fXnyJ/tM8MW0XQj+0vuxQ7aaftUeF8hS06yW
Ep3XWlPijM/WobjV82MEXEJ4Iw0US+6KMCR9t8X0DjGfHwhI/klflbqN2FYdJ1ilYNhMrsnxStXT
psyREDIkjBDrlYSRX0VbTT9sJKnBmBvQJ5w1taDpyywwKJ0ZVZHSKpLNUBrZQ1NupGuHnoX9P7FR
1xmafHSVxXrkqlg45S8QHziO/lWSlrCZqCajJUtlFFSuJKDNuGDF9jcdkUehl0wYtdUreUxm1OjI
jFDDsxLMOB5sYe1WM0WJnj2hPX/NIesKBDfkedesTBvBvY6Ix9/4eV9HJSlwVt1+OoHhAHKi2iXu
fgtBfumZ7UG1ghSNORPbdgl65OnFm+FwF2E+OhilVYK0rKA4yjnJ6Rd4H3/LzuebwyC3AnEEK361
M1FbbJhSaKI+M39NaHFjL/XBG1v7+SW9mXAUDAIBF56sOTR8WO01gcXqB+Mn43KmDQTcwUJZu9Gk
520hB+O+7ve59ivJxjOC5eLo2MchAx5qtzO/KfSCSe6LIWOwi/XHWxOBiKzJ4JxDNVCw955lRcwM
8TajqgqEapLGfaTsQqF0HbX+fZlrN+6gGsJF9s2msHPsmAke64SoPQjwD2mK7mAGzqsn5Dta0Rfm
BNEEZkM0+IQeBXJvP/+ES9fbLEiGBYM2ON9dgaTvR2e606mAxqFp54fUaO7yJPQqJIqAhXSum9wz
PruJm7bGirMgGYw8i+7RSMx3xjp1O833fCq3H5Q7xk5evby1d51LtVVkW3QSiF802cfMwuwjRpzt
62pSG2NlE6wFun5m+0GbsDanebqpyuqZwh3wdRMvPAEQRqwUY/g3NQZzGwglmFohd86U/9Mm7QHW
67hIbT+oDu9j0l5lh9XB01nmsCUicu7OqI631pyau3lpbwWGyVC3newsiv5oNQEiwbyHUENAjFri
WQOkL4Vp2zs0P4bbyZ1t5G7YVX1x8Cwu+7Gwd42lIKzwYiOr7mWynFrUXaGhe2hb9Wmb2DN28t66
lLmF3NXX32311Vct0WWlAw0ytlcEZzCKM0RksaaR7qU3C8acCZ3WsebCGK1xwSZRspN5owcRhoRV
Yc2qkZpsldroz49bN0HAEoSyfkpyBjHIS2oF23nNjc3Qll/l2OG9s9HB5e14SLkKB9TMjLYQpP+v
1UMt2k9puxe9XNyL36H+ayCfwsmZ3vA79Lts/IcOpNt31dqEmajzFwHXSSY4ICg7TmsT0tgl7TYw
xhPzeA41xSJCCD64Zdo6ughWUvoyKBaIPvtfVcMeByMe4AXbyGq6fL1m2e5HKa8aatUNOvc0Qvz7
y7CX2FjLh+k17ynTE4+t755Vpy7wfBcbZutgzMYPV1mMZqCW7mvIgaWqzx2rfZGkpO3Ao449clzR
u6Q/pLOzHVEsR0ExpRHzXZi090sFj7RN/Ih+gCFLlattl0B7SxyJ5jDYM+er5F5Mu4PIyR2vJjJb
KaUTbwXbsIbPcULb6UEFS0vUJ9tF8yqmfNOyRWlrCdveNzuPlC2xdDfq2F1vNsg2nnb2peUjIMcK
p4bYFNdXIAgrbQ1STL3vMAf03Z/Wfoaxq2MdzCekVXBY5DpIuj9vDd6yxXttS7cjvqQ8jNj5tGp9
zQbfYfapOgxpEUlW3tUNc7XevRm/0/rQ1tXEnxRcVtf9W5gJmiUTU0yvOWqj0Al7O9AJNBjFAvmd
CZscJn2kTGrTfVMGTWTUQGRIaE/On2UFuZReCyxmOHtLdx/M8/szeV5zRMx1xyBVxUPChEJ+ONdO
RTBlr5z4ch0ITemHH7NtISwjdCUN6tCxindDzbDRrIQI+mWcWJBKhfO2zAT9Bd4YEckDGMA9Uvhs
z7Od5VHP1Ex/OuNY2qGuXtEEUhsGffCWVuO/EzRM6Pf/ap21HDXGnKRmme8bl6imYmUwEun5QvzI
g+5oFmBo5vBhosQM56V47zoU0oO0P0pytTfpX9/M4oXcGeqacwZ+ONbjpTT7vRUoPxpMfCNVCebR
0hmQZ/mPptS2n+RtEOtzJtd+7fSonP0vhNpzOFNdQ6RvOnJSAZxq+yKoiJssMIkZAU/WMZzsZcA6
V5dtf22cfaCS/KaOaav9GOloN0bjDWG+MndEDj9LLfOgwKR2dTKhDpNMPts59Tb9qEQsTEXLaKXQ
JbNGmaMyNF7DPrcs61T/N+63X6Oi6GVkZ1qNKyawwmTWzqveNJtx7cSWob7M0ywCb9frSY9kOz3r
1VMjvMwbOes3ZkvYLdvW+zIYf60ExMErH44T/MwdEt86UV0FAzJZpphdoHtH2PLmUPW6OgUFwQiF
1u/sfAp2C7FfV652RrpZAMVo58cJWJiJWjCtS8IMkRV9aONn9sfIRheU00sQCExczACpm+NcG0yc
bcwXpdKv0Z8ZfqBkHiHFxuOrF26cDwQ7psa0l7P6Z7CfCcZmymWYidAt539WhS7f75kkXNC/GXj7
llK90o5a2zT3mK6GDUVrjSXOYKV7QMlYDsFdfw5Q00qacR88teyccFgwKvMNXAIXMrA2uaLXBli6
nC/ofduQcORxN9tTsOXU4RTRwskkWgnzmwzttN4pHal2VeAmqTWyH3jLRiJ7VvweBC5QtsXX6LoP
j4mGrcXUTZkAOeQuopV+PWley6eQ0x0R5OdoH3Wfy9la1y/f8pHHO/mxJgFP+c1j8sujU9skclgg
d449bJ2Z+VVJCVeNZpX92bcPXKiPgCBw5jEwfzQTO0YguUedAXyjvRpbn86HFbU9aTpteq+34exg
EOqPCHDciMlSBXBOeWV9GFjKbG0zVjmSb5ICfN3ZS6F2ObQglFuoV2uFIMX97aBeZWKFcdDr8YN4
/W0wJ18thWMdkIfWsI74xrubcClas7dBcYztPdPjpWm+FuFf0EnHleMTM5Ga2TG1abZSfzN7+n7y
ihuTP996p5rxFDqflhz3S2tcM6v/zGld2FP1/VL0WyF2lSY+DMPu0UWuRmhiY5SIXKfaWjeGTG1a
Qr8JC1/SIaC+AphUW6Y4/Rn96rhkgLbavMQLKZiV+iuD9ODmYxlbqrjNQf9Dr3SBrvgfSHFsDBR8
MXoZPPc6jn5CIwr/qeGuxW0wCaUuQplpal8kWoyJDzgrZcaVCJJ33cqCA2Hm6aYx5thabGaEmj21
ZRdsdN+anmr9ZxtU/Aj05BdDcW5zF/i7es7eUhefdoO5r19FZJu/hWohABdSRfg66hihXshmNOPP
FUIf4ylJp31xrOdFP9VWPXBKRyRDFCsBbtzO174WD7sacsFdn9h5bMzeuJmxQpLGUn/Wpv3epQnZ
54BCmY97xzbeVo/UZE8xGkSV5K1Ur1qSUr5W9SFN0rOhr+BbM9yhLbfcszVY9UpyFzN8WZmzGC9G
2w+fNECf/mTOUSrtg+sZL7Nh3fvS8Z8uol2g4cpo6jeENz4equakjw1Ux7JLRQtCutD8ebX/WNZg
h9J2n2dMGlJ8d6nf332hnTUvu+Uk7Lpp8kk3gVO8f+r0iW50JQtWiXM6N1uYICHPg5U1MTIrtWlw
a07L02fgdygc06vRMnLPkkrG9MGbYDbQL7jAT73cCpCkfZ88fUIW6xCjkEPfLLK3PCVBZB1unsC9
2iV9fzAAMuOOvPQIpVNwNPWKNKa6unnZH8PRrDg39G5vOvN8YD63GxGAcWzBBl+TwP9AH300l3a6
EH5kPwVSE2I541SMJPOkMgGqsJaNP+uHikUfbALHz7/eZPshHcXvuu0PZmOdGWMtV5GFldJ7pCh7
oFH0zSVgqzFh0GX0+Sbv6vLEtQ4w/d7zV47zml50gzgTn2q2Wr4sID6SatgoTHK1+GPjT264pz0t
uNWaeGV7+TLl8qB/iS0CyIh1uadcXH1tvQQYXSg5Khok+DXDMBFvWPpvkTgXcgSvunMR/j5nZhZz
Xypi8DO2ou6v0S0EqJSfbL2sQ315zlEAdIO2zUab5HfiDYy+jfiNP2T6C4f9m8zlGxMi3zTTJMvI
L5A7DYwborhmTzcN2FCdxncODkFO/jySLZnMmKz8ug/r9yrLgp3p+ywjFlOyNT0saWbRchgsW8ab
H1jQIj0BmrjDKAZViPUA6YNTzHRCP0X+tM00hNF67cR8y4RyedGwrVgFE0JSc+EPl/3W7CxJ1TDt
NH3scCL5HdpdulouLgr6TP7xwQM3WuPvTLRTrPdMxhBeyzLWQbfWGOAM07WvevORiuJHr/u/JepC
xLdLbK5I7NHK3Oty8nE09CkLqX6vljhoo7l3hihJ/AJLDLFnTrAeSMFfgUMwey/Lbzk+tUX9+jUI
nFC5c0whDU7kJMixGBGNmFM4zD/NER2aHMw8bhVsKgPHo94qsigwiTKlYsVwHi6B6Z7hl6pNCwoW
Vm5qRb1ebgprZE3rmZs66+jBKjXjFxMPQylvTzZ4iB42i1ur/ESn/cZvrsOnxQ61yQpGXvVbvM2v
7RB8Zi0ONmfQR3oC7IWlbqfbcvqTe9A+iEbonyhA+8mOiwZr37duA6t445XkDuC4GonjjEChl2ev
UYrsU67K2RSFnW5K653KywyDzHtxsirbBA5Af4cAl6FFyx6dKaolk3AljwppWqwt1nojmkXy4Qta
N+xElZe+IGb8Ynom+J8HbuOxTGWm7Ybl/2PsTJYjR7Is+yshvm5kAVBAFWipzIUBNnMwGumkOzcQ
kk5inmd8fR94Rg0ZJdLdi4wMBs3NzTAonr5377nBKx60mxl3/GZQ8YwbXr8l8fu7spPtGKnDmkCK
Lto6hW4z+CYT+EYVsZfqSL2WtXO1oKBtGtolmpDs1YfHIma8CVmp3hx2o6jwtI31TsR44KOFlKqZ
IXUm7aOGKWeX1AHOnLhrtlHjDOykqld9NIdtPuZXKxDbqDSnB3cx7ywK0E1wF6aMDDF/cStpPwPV
ql3cms8m3betQrIeaFSv7KqJMRaqwREl/ZbHuzUss99F2tnVJyatDJjbeOr2YWFTJaJkRY42elkJ
6aQq460MzJPVGcBf0LDjfMK+Lcrl0WyHJ4od1hpS2enr0AKapKdZGfvkpmlJDsannUiifrrkq14Q
mLhzdaiC6tUwO+VnKbI906lf9DI5pxwST+/DY9WpM6Ot+6LHv+XQvMrgl/1eHfpJ0mdVJcpw95q3
2fP0s+y+VJZJxNHFM1SVhoNMsJeUeYUwiU8ZcFxChCKMJ43Jk9As3JGuprv6ettxwCZxAVoAE8Ot
XzO72qOCuLHIReqM1D1pEc/2MS/YRhF6wgNtp1EF7toC814cv/RMvvx1gyBLzDZIYO5Kbc0uCV7C
UmwhEkH2dSogD4t40bVs3iw1cgbr2uNT3/TodzwG3rdOE9FbsndOPo5AsxsdyXe7gQdyDKaZPpch
+FRxTvtyvI3RWd2mFlvbxsC15KyJ9qb9UFtNstXLg1GJ99BN7iuiuO9aczmHCwanrllQvLgYiTpW
l1SbGAZH8QOXGfkzwJpYLeYUGMdIF+IhynMy/FCQ3bI2FmhnwYsN7Pbz5c5Cp/e4ONOHQzfwzQiI
XJbxHeREyDF9ZO5GN2QXNroHhIW3QzoUvj7r+UM94rt2Q3ASPNVPQStGv2nbYle7y3I0+yg+jxMX
lt5bTwWKdF9wCd5EMfu8BU8MRnoPXwZjUK18QslFBZFrz1FNyqFmzr0fgU64Eba2bdj/vIDE2aea
HWy7dGsOjrlzHPsjKS37PnqtBYbKNqYOUoPlC8UzOSkSbsAI5bHjyt1SBJ+97Wp3gqAIam6jveoa
AUFQ6W7MIja+W1j4fTaJr0aViF1jJxR0TfjcZKZXBLIlzn3M71IaNz7Dl+wmrSClZfiUfE3HnwWB
eqOvW/oxNJubJXYuS5GNnihzdZR6QrlIlyBAq+MLQ5rPUTOfECDF71pl1F6WorPpVHNnZ/V2wb4v
kIRsSqOwNwbi8aIcn8K4+o4RIz8yWTuV+pIfNZFDBJu3kxi+Z05lUDajGSjKn2AaoMGrmC3vWHyV
6LuzyLoGc/owge8KhB9oYBUSjlLHPomaFvgX7Nyd28ovu6FHMaX5Fgkl1bH2POHVvUP7cV5C99CN
2XTg9HphYj8GZlh6lr5CTaxXs0Hhzd0AoKQYPERW4UEjoWhvq2ofjPX9XOevU9wZRC7RlFdxj/ku
flNxFR9CBcdioqO6neLlggU1Z5ecrOt6CwdE45z3cRF4tkkzeOxgDsXR2RhBDMQYLmWbmkg7HZ0c
be44zipiqSIighNwrR4Q/xpmMfb3EEZ7/zi6fHGnq267BA3VdI1LeRuOxo7bnp3SqB6TCGZgt2qC
soBYKD0JdkLrCQOhT7hkpUvldJz1Ktn3C7QsURR7PZouQ9r7BhXVWM2SiQUm8AZjbzU9uaC5VgEH
yYaJfEYOxi1JVxeRW7FXGibaYJ5jX8iJ27/Sz8aHZLThqYZYNtRL7EVJttnqgdjpE96V0OJYM8m4
4C7w1YgS0DB4ZRV8aU1UHQlsvbQwcXqXXXJSagh1YYTqkDbNZPK1RbzK0f1Asq4xt5PXKii+0to+
jZk9elZTcZvPeICtcn5ybDHsRI7nqYBKg7qfoUhwalQcfC/aaT+4M6aLjlwKa7m3qUHOyUj7jMc5
OrzJ9LIhPpqz0Xqwv4yNoWqeWN14Q9DyOnpoTuir74q4MHdt2f+MDViag2PpW8wtzDmtRt9UqxCx
mmCD4Kj3yZQ7IMxulHUvubV/+yrXbg+h6ZcZfclG9sBHKmImdkDPbkbDmG+oKHIoS+d6pLTXOj/R
5ANg+l+tM7zyDI0BU4cR/QxWHmFQhSURTemy1BB0UxK1qhuOeIBvS+h8OFEYZ/PQ9PQQpxkUblAp
Wkl7rwDpk7gMY6isNk7JEXQnBESS3hpaYS+qMSkjuATMrts5TfCsv0/TlxwB6m0fGKclIHIQBVu4
LRIdDXS9zZ1SezXt+TzJDwKiDVDPeLEXkLHbfGDY7TZs/MZq2bpjwIyxPbir/lQW2psegD9RhmZ6
wNBdL3LuzXok7Kmaxk2umV/RGH3QvugPtp5/CFUjB8hgHaHJXRseNZdWd6lbiCAdYY6echEp0g7l
MYaRvMH+6BexoHwfsZRPTG59hWB7KkgrckvuM/xFBxGI9ABuNvLDwf5g+NKhGVQ7yzUOyu3p4pjB
sHO2VHeYz2cONA/RxbeS/EXTpsG3ynLezWiKICOlGkuTLV0vznNWRIWNvrevhjWGB7zRwz6vTlYb
HsAugZ5Q+Z424otrZjg+lMKVADAqm6s7ORosj7a9s2X0yvAHGl50i6SLTvcL+j2+d8FeKxm6l6oI
X0tbe8P2IkDRoimydVgq0KwAhjUXrYZb02nNuIU81AOWiss63Ndmnnp9lyJnNBq/VtoD6/FNgqsY
3dhrvgRg96Melmu/75qeO0MLqpNYaQSJuOT54HrVaCV3at9PyVUxN+GON5f9yBGQIFBbg6ZAt4w3
msblW8JiNWfdurW65Ckv6IOndfMsaKce6yJ7HGVxROjH8PyF1rtxQjwG8KBvTH/CysSCEOOet2bU
YCYkHcPCf7+ZlvlnHCThfYGrNDFEzvYoZkaFEb6T3Z40HCacQHA2QJVoYqy98sl9CLCOemFtt962
s0p9WzkVHNThmOdwLOIyfZ3TlQS1OEctcCN/zAivzmlQGFUxM6Zrt5I8p741dfybFfvTic+5+jOw
l0J8tw8dapIOMKkyjppVYznSMLU3Q4NSgIaM1VKLE+9ewDWAGZQn97lM063mOBIA99PSaieBE2wj
IAV6WBDaLakwe4tW3UGx+lAJuTvBuLNBqnBpLMR1w5g9zfRlj86ATqnpUrEpGqaOeUXSE8G+9ThO
DyPdtratzWMXJezfYsXS0wGyzbWTq6unykDyw7NoOSF7ellAfsW5zLwAeQ5WDFCPsmPNi9mfs68V
rFY4L53W5bvln0aVvbQuZWiKWs2ngnpZLPuaaKW5y42ChTFx44NRtw9DMrkA6OYZHBF1ahd8smSL
Izp7CoKGt07Y0xEmO6IEVL4ewAEwKou2eNvfUKRk96hmkZKbtQ+wANs2zdPZ5iJsrHrvGgYeh/jk
znSk07S4hjO8Khh7L8hZA+7K4LkPmhvBhU6xQfY7Bjoebwg9LKP3MUubm2SwEXr3J5G2GqiY0fSQ
CCX7Zik/3T5+VIJeb5C5NF2G8KYsIz9VWnNbMC+RWvFqzJj36iTwcK2ZN0A4KB5Qk5XVQB54ErKR
gYq1G0ApbozRPolFl96Af9PPhs6FOJE80iS1D1RzKbvQnRVnkb9MccU6OFBbmfZGsLTScaaVIsfu
RCPp1e3K+hg3GFXT2XHYYJ1wikLad3Di21bmyam/yIo2YevEt9VAoZTH9LTKidAax70k6SiOac0e
psIGbfUKpolcUReAecyk/qkL586a5n5nolcwsvkw6CSUqOghHp+Tpf9RKky5Qcf1X7UIDVoD684a
Zzvclj3ywdKg9OeSPdvMoMqouAZTrPtL2x/pYbsBu82uI4/eGPt7E6ITgfWzsKBIzYMEdSNhzreJ
8BZ9hoDcYOG12NK2bDx9F3Ekdcsm03gPCISYtRyCnULjRoXDYxI4wZHOuElV3DbQwcaHSCNTahoc
D+XeJq6ChzCr9o2LsXAqCeoRkw77gPW9aeCJK/gL85ylPngm2o5Rc0ey8zYTYoUkUGamzmuubPI0
STebuTpj2RB5HkeomBRzzaI+DxkdjQhpa5nZt7AH17YFwvCovmW5RMcFKL2WBxTAD05SBPeTJEi3
6runki22bk43aPzsQxuGhFQTfbDEg486jEV9Qb3TSqpwxWTCssRXFSo6tZr1Ud+7roYpItjVOjCl
TnDvaYziCDbq94TTQuSqcsYNMYjraDiXbSc2kzG90/EZycZhEVFtdDOl5nJMQxYfDBPZOkL83mvB
K7KufWTgc3akFuwmfPrkgXx3ZXQeE+vZFZM8yEqeIlNr/HYlNhWFznaeUZlJ9sCudYNsJ6XCNYJM
lT3ctg6609KbEoUAz0sAU6DBXBsUXzpdvaxgq8ImiFH9cuc6tnaLhYYA8ILxobNW+fiyCRyK9X2c
ilPEQPrY1O2F6LCLxtH0EwlvpRGJr7lracjXmLrKY2l7aqaRiO/4Q6e7zPa7xULTpx+DRti9a9Wc
I6s6FCLUNpbbvjJ4HpH3snXJTLRZdLpGp4WNh01GU7Q1p0Uk98NI1IJV2Nu2HvTd2G2ZciM4XLqe
2l1tIOtSkNnFUzLxYO+r2PUlF3SS09DPCXNzmdYU1MjbbkgeZRmwk86prtXzAu2mxw5yrMPpcxm7
jpPPY/Z7qnChKXjyYekSMc22ZLNgcKKoQ63DDrQ4LPRA1EHaxZcgeo7xYw4DSI6Iz/KtZrsfFAYP
Q62BAopY/9CifNL2omEVFuaDnS70xRwpbkqeATzAg02aI4XPCdpoiDixJFJrk0JgI1VzbWLCoZi5
LWcZZL9IlztjU0DuDRn1hdT5DyxCw7EzpdiLat44hf2cO5n0IB4cFbhgFWt3SVEdZ5N2ZUp6/Yz8
bsw7+c6w6csKxYUsnxIcQf5syDL39dLpL1k1tnsD1fbGNnmqw8HKua2Y5XSMwLlM7xUSXFp7ksgP
OW4SjX1VCMDNd/jAi5K36ciGROk2un90WXFjVPuENPEZgTto05dYM04y6n5GM4pXOu3Z1imlRpEV
0MBk2TTDnT6Klps7xbiGonStrQfTRIlYXGZYOSgU4mtqE4BJCK7XjuBDGJUWRkI3M2BnUHXjk8Ai
1c7HTCRfiPI8NWpn0+RedqKPuSFYlsXVsKb3aB8MPb0wR34iuIoPeqn9skkv2YoOGyoGnjbsX2Qa
vRLpzgYFv8aGtCMii3I8EON5KYqrm7e/kD3TBcOLgSSzyGl3mozR9QULv0UsAMM/LulNoQxYhLU8
apyUBKf/EjgIGItXu9Bf9el5KKrEiwp21eagrwSw5RDW9TmS7In7tXNGJkeK8igfJ4aX+nCMyNEZ
dAcXDsNWgBCsj1AXwwRz9TRQMbPN3SyEkZdfQqQ3KcA/rLFpwoR6KwmlVe4A5YN2hVzTjw0dTwYF
HhleSIIEgad1C9U7YGARQ8LI45r9KtTLKOcvS7GDLzmw1qKqH6VeUhcuASAFLdhiWr+ncBh2RnIH
f+fktmTr1JKaQuYzxUDLycIgAaEN5Uebp8dwxAerCX3bzMY1Q5fJsZqzXdPSkEoYxscFzXW2okSI
RQmOCEBFsY2HcijWfgcROAguz3nBoMTBxUL9a236QrF9nup9PMcSbhxE1CgNn2DCMQNtrM53HZI/
+1ZjMJ0C8QMINcY2maQ1Eg7boAjowdDZssoQjCDzoG2PTmSxflamOuXBmJC6ZvJ0rbBABRJ1Fh6T
1YF6RU+Lx4UGv1VYz+j5HPgiF/T1KJOjkgiE1D3a6/Iqpc4zM7JBm5bdA8pNF1VVztpvMciDmzZG
qIREg+44Tmg70+O/C5Zlz0IFJ7LObE8HokFi8bIj+g+tBTppkLMfVLeW72hLA8fmNe7NzwS+h6+1
5s+EuhZLOJrYJQR0FJSbypiHm3DcsXnDHbtwoENzWBNdHLlNovHSx+7PuDwtIjuJdkZIu4Id6U7S
cUU9UbBeczfcxGMOyaekTx/TusiGHrRtLe29pfk1l6ljtGwts+5kIDdGhJ/tVcYi3+O43MQ47jYO
xjSbip25gEL3EPXPuZAMxdZD1ychTmpR3IOkC++1Sfzqs+5coSPdq0Rkh1y9TjrzU2u0xdGuyjsF
mfLI37TmfP+ch756RMDtpl20r2MBaQ8mKqG03S0cVgrCNI23rdBfkt5RqHDbj6hhnsA6g2bObp+T
ic1Dntsuj11urKC4XzSXfnOVP4SEG8bZ7I0UnCcixLFrWbNiPIrCdFT4Hcz6XUMZg9IB13EM+SGO
3/NSgJx1g9afNYyEnOQC9iRcKMJoEFd227EgnVHP1Y+URzXCyhFl3LzXLS29JriDZpTRe0NC/RnS
0mtZo3e0+n/GXeXQ0VB3KSzBxh55EkN0EWwBOmVPx1pPDCDCqCSCnn8zkCEsKqo44eQNBxBdpX1d
oB8d+4jbysyj3WIqmuWRfZfzRNrPLc88i+1Flma45bJ7UZX1OcnCh3YG0GhGpBpWOdVPX/xSc71v
Kayi3mT6GkzWGSn6fVBUypsaZsC0CjAR2a270RTz16rpx0vMIEKnvjTGKnogNXYg2xMsadNq2xq7
BGeTRabu73Qjhsk/4QM7T23u7Fwd0CRwGVQvMiqPRVSdgLSrbWlllWdVhnYMhfE56dr4FJnA1Uht
ErAhTrRoqp02sqbNnhGPl0xMpEYVIVkFqDCCRttoOVCwZkTRoa0fOhrxmaV6vkdxlPjSkQnWDvhw
kgbEoiDvs1IOzFYZQK192TE6DUy4t5M2bQgYGXwAdO5dlOhH20A3G9nFhfbNJwp8y5tLVmum9P0u
FUj6jEC7BCEmrGBezk0h0tO6/6ajPjwZVAA3uhCwLTSkVemcVltpUvBq6XtNQkdP4k/oPukMYfyE
ZFPHWaMH7P6XHSNXXlP4luEtguSwoVb+AavLkIjbpjdGVAD7yx/MfYjZyZeZkRMGQeefAR0WvXMN
SEWs1E9BSsKaS7Bw9jjsF6nPLx3JLKzkV+Alm7wneXcNZVlDQxKX9MPa4LtpvkSRsP685pT9Didb
X7D+T5fTxQ3pfa0fSzQQwMruLjRJFkV2krfXrJxOIZlKK9q/FqsYL3+3q1szTZ+Vbr6teTFr4MUy
RJzPkYGZ+auyPNec3lbI/fpjVI73RhD8ZumzCX9fg12QgmzMoLv/na05kQha9sm9E4OCJBVGjeSo
hNMrcOo1uakw5q8pM15QYFlhe5sTOGoM9U+us98fZpoerSzEX6XtexfYMpfY+qs1kiDVk/c1EEFY
ERsZe4ewxbdc92OxFQcCmHzefjq5DkNnNRj/M1BMAhvO0uJ2/eR9qL+NlXVox/iw5qAUJMFY1fjK
kgOJc5SAsfib6P3uU3M+rNkB8MMetelxfeH6QTLiBdaXAZXb6Kq7Rqa4zxBPakPwcz2Qa3ZIG1ef
w5DcWWhZTbIQ1vyDwUSZQ1ceCByUask0QDxoxCn9R0DaEHS3hkviCRk0MuYw815rDkM3m/vSan83
GkPz93/uiVhYf7WerHEIfG4YxkTdR9vu1k+5pucMoKrg/UFq6v314lqTNZysfHfih2jEtUBITQMd
aFOgCsuG5LBGIK5hlmuORmO4J9VX28UgA3gNdMTRu8mw4uDGXnOQ1hjSIGPkF46bNQ1ijXJYr5c1
HApHEAIf8bi+ziTeZL0cy85+FCEP7zXSoyOUJMrLc4XCZH1BAHGYIjddsueYGJSoFqDZ5jcTYQ2W
+OsahNfDbXtc/wVC0u83pAlIN/PH+uOaPbhe/2uWabQNOm2nJXBFCFxpCT9f40tLeRxpTc7ksASO
8WbF1jmbjW1ZEfm15jBwUKjPN1o8PoKC8nWw/QFBD7hmP6qathPOUtmqj0hjj2k59k+HRIjGrV4Y
bdcmlOwougeH9oZ1/l2K8VdDgkjAdbVY5P7RMDT4/9ox3k3izbK0/wXI6V1UHNAlZxJpZHeqCD7y
ARLTjJieFBBCmB8kGnGzM9+HNd4tW3TSHKybmpzf9YvpATIFUp3xHP0O950PwYCz27HfHeIi2Pe+
rzGyg9ToaLtHaWdsWcrLGpa5vmaNePq9hnUQJIdJYzjLh/n2x7/949//7WP63+FnieEI7m3R/uPf
+fmjrGZyAqPuLz/+47C9bn//if98xb++/h+3j7unv75g/Rv+8/W8459/o//Wvf3LD9uii7v5of9s
5usnkTbd7/fms62v/P/95R+fv9/laa4+//7to+wLHELXzzAui29//ur46+/fDEf9/vL//O7r+//5
y7u3nD93+Wz6//Hyz7e2+/s3TTp/k6BllZSGIUwH/uK3P8bP379yjL8JfLhkyJsKPhUuoG9/kDLR
Rfwx/W86YegOuDXdMGxXGLqwvv3BFOb3bw3nb2ApFF4HodBbOlJ9+48v/y8n5r9O1B+EdV1KZurt
379ZfJnqn+dv/XJSWI7lCluBhrQNy+aG4/cfb1fYR7za+F9OZDKG7EVNjxWqZWSDCBnD6gWiINxL
XCot2Wx0oOFOGTXmZyFRgadVs20qTWxqRAkysSaqJaJ4HfDh7YeGAWZbND1jXXFSS3fp1YfZkPWo
I0sJe+7j/msAKhv3yTZAqROWBLmKtVM+0GKga0bZwYR6kwD3zMErlYX7PNRMHxIlz51JSnDYbId+
nT5rO8P9YbdVw+Ad9bj/387jn4fqvx8a86+HRjpCx73lurZt6YYS4l8PDdE44aRp8bR1JyTP7rTT
cni69nAeRHtMnNDykqiyzjhvILnOmwb9bBl3n2GhpBcGCzIjxo6dMTKm71OfSvrGyPqPxkIwPNan
sK3ErjOdHliHEZyQK29MwItkOGn/jy9imH85x1ROghk8/lIYEbYl/3KObYy8ZaQqfRsWqPUM4AMY
cHJCBuYHR7IZG3IT82GahKf2SZ8Z5aTJEG51xzj834+oa7p//SjKFgZWduwbkuvNcIx/PaaxaMsl
i/Nhm7r5Kb9K3R5fwlFsaQM8scaoQ0QXdwOUDM5SoJv7JRkEUiF8T5N07yR8MdIANeJQQoGlrkAj
hmy092PYTV7YuC8q62yi2J96TFnXYTfir4GsWZvMSbatNtmg2pt3d4pIYaiF5Ueg+p4TWCa129wU
s36PLNPd9Q2E9jl1oK20rm/VVX8MOMt2jnjfQiRyJFKAlJuweMA5gr0qfQtNGB8ifx4W/VRYTfDj
FiQ/g3XTYPptoxvtcOJNTKv9AoJ81pfGd5w+H3XVOMxN2uRYtg2JZGnm11HQHxwoWRBkuSmaQXV+
d1zqUGC70VenkoULwmnMXSrLdJc75vfQWGhP6EheXVQZd0OwoN1OgDrNbGsV7ng63Mkb5q/strUf
O0Mfn4p7JN/ZGWrZ21QpqHbO3HolUAxYsT8buysOAmw3LbvyzNhKeFU0/ajj3tuH0ogfINZtegmD
32mIRpgQ0jizcrdFXtUoaYbBhy/3RHksfAfs8J7pdXnm4vwB2dVzdVmcc3Lo6MeVgE4YTs7C/iW7
+hqKkc5wxZmYZY6tqcsCpDF2zpBquq1cWXts6qNtgXYOAkmzm1QKDqAetlgiMLpkRKPWs3PGUHIk
0YKAXLiqnrDH4EZZKfTJ3po9nTG5wJG6ofJa9ikP+F1Rpeeu3/d6Ej4R80tLTE9gDjX+1A7Vswam
DEotiZKhLYNd2GC9GLVuq3ri2ejjkgNC87GhDdYhXKHF5JG4UZ1DrpsR00+/TjyyyronG8ZFlM6C
qfS68Vq7iC5LOAxH3bqrekzePA/2qkY6qi0t0RLyCXIvEUFt+wKF9cpwjS1QEFb7vixAaUUDvg3T
uJ0FJOXxo5sD4scB9ZgzgjAHr+mmHSRmR5WsffNuJ9zua8Kjo89OcEMi0Dmg52oiy0/zYmcWE8bA
3KAW6l6jhC883ARNBHMck03c+lmr8MWbiDTJcKB9Tv+0TEJU2cUMQoEbpqGE2BkS2wjDAKLus0uI
ttfTgcUxn2izezmbvsZEBRd9UfsjG062c+HBBRcIYGbNHWIsG5V0nQlGuo2HxLipYvHmwDW4q36V
HW450TNnRoP0a4hQmS5uuq1d634qzB+V2wGhQvtEAkO0BS6HR6Gg9Vu04odjZE+tLQVNvYSwn8p9
Z2bCNlecYINEXNcG6ai0y7xEH6Eq9smTKJIfImnznZ5FDw0xYBi8+EI5eTngF51PN3CflhIxZDot
xO0RzInVkO5AMz+xjSeprhZeQ1jtg4l71JuNZN8SOmwNAOYMoDjzjKqnpp+sBil2EF6+kvFHWs/g
+yCCbFDWsLoV/S6cMbharfouJiy/9BvoE/OuBOOgYSixDOzCAq8+I+Ak1swduNjmOzMHbtW5zY+5
+dShCrMWcasD7Ns4zJKkmRR4ROcfk8QSFVhzv2UEhbtywV+RaJuozd/aFmRU6tJmWfoXUzgfGdiD
731UpJAP8eAIBxF3sqsaMq/TKfaY80Ze0HwCgHXX1QccxsxhbLkL0v4xYMtzcuY68qYsm+ljrAIz
xt6UQxWo+HBBHte2XIr5DycZ85OIA7SLAbviCmbk6OBxr/LV2IxUkPbXAVRQdVPo44vCAepXzHL2
CbwsEyaQDMryUkzOVUZVhXIKg26iowcJZqFOPe5ohFbMR82wYebmaDSxcuhSqOSi7kyRrWHjkfh/
CJZH97Ve/YAGo6o03hxXOzZgFrUsyA7BJM2tXvFYT9rHPHHSH1pCXofzAGvE/bBUhBZBm4UX/Sao
Ju3eCZ1gWy2eQ3FAjkl5H0Z4x+Oa6AcTkfj0YVc6LsTQr0rdfchiuXVQ5YSzAN364NYo6kxn3I1w
mfYB/O6FWK4NrffXcugCb8m4EcKeLj1bz43Z0h/ph5A+VompVponWcpnXM4IbyfiLlHqhmBVxaNo
LPLMCTCuzXZ6WQRmi0Qv5N69c7I83A1lTntar1isCCvj2kKJ3CueDo7z0dKx2YwJvU6TvudspXeD
U4xnvBrZJSXAEmQWtk6ajVh69jQfSA0bKT55T+Qs1gAKU1bjvRPp6TXFdnljhRWCEppwYv1Hn63O
lWAbyaDwAf38+Z/HbqZfa1eoA9Y/qA8M6VTJB9RYCBvlVJffr10KZtoOgdLo1fzaUs8dTtA7d3bj
7w127yTVxx8U2s1qw8HJg2NxqyZoJ4WBGp4LvN4tMw7UcHYIiYTn5LpRu9EnpnFp9IAb97tqEV2M
bTtCMlHPgTTu63AmeSsa0Ngky49Jj78HTSB3UyTT7awVi991L4HJepBOyc+adOQsGJKtOTavpkqf
SkT0vkgzuukk0siQmOi0ZzxuNVezLxHHoiQJmhdwSQFYi4L6InxMWkTDjYE7v2gIhVl9gVLXud5M
npQkhvROCXePlqIGgWWbOPUF96i+zRelTlnZPS5iuI96xFK9zdwstmmRtAXd289eMXlwE+QjhdTf
eZbi6HO+BtWUOzE8czUlW3aETPZqVe+TDL8Ha+iXTkkwNDTMbItcWgH1Ai9F7xE8ATgjZjVrMsHc
6XXoy5h9wPTuwqO4RKr5Cuk0os1of/V9vTfacPTmGc9cUuILdLp15N0/mKPzkKZh488N+RKWpt83
RRzT542rfbHwJU3UyRciNxm/gGVAmPAd5P1C87P9sls73Kl3NPu1h3Y296pSe8zrCUGF+hgGxQMw
06zbOk3fkdkzPp2zz0W28crCIahAZ3JtJGW+wSkmQUhUTLn05iLIZ/ZEC2arG+5kqV3hxb0zjkZp
DliTZxd5VCH4A3OkPZB2ye1kpcdsBO4gs/JXomfVnWAvvRlC/oiKc0oDp8a6rIuNyRhpm8bLvsrU
vQQotc8m4xFQI+jIsXvozKk79yQzrBfostWahBUW+i9ZbXMZGN4C4iXKSUhD8bCRExklQ4px2gwI
v21AdnUGWl9SmxUY37ndM0h6b5N+F2f2ZZAW93kB/o23x248RgznkO9i4kBd7PT6W1QijZExMlps
CYFdNqdxYWJsGsXV7PRPjek4C67mG7Iq7kqcMk3T4neUywJAAC0OXfO+7NWtNlmIFd3gsUWuS4mz
t62CYWdlVus0lBDAsLS8QA8lDmsAcAn6cs9JGz9GvvpAUA1e59wCyJbZ6ApcSOkxnABYD/XekiWy
sFkeFcZ3jnN2RUlJsL2R4QTKT72s8/t0QharUtfZtU5p77BB/cjC3jyl0jRJ5U1vmi5cmSLRzTLi
83CA32FZpHcapFdGXfsIbZ9F7t9FrTkEdPs3I2XhdoGqfXIT48MgHnTXlcM9Zee9o7r42tRIL4Ar
3kWtxjCJCEnmFMNOJ2cgUtDypjTKfTExpA4G592IkWPo2TNQ1hDvimF7uM2uKUMYNHfFIenG7+Xk
KAbwDJVwbaJ/dEXsZf3RKUqyJfHr026A1ahC4empdq4Ih/PLXGN0XuYO7oGJWV9dGHudmp0yFZNY
DeXWc9YBfOaCFLCcMwq+ZcPAaNmTq+n137UQgpxeme2DorCf0JBsori/cccEAXZZvDqzm/p9KQ+p
VsAvWjLqiGqProYKZ4UstqAPV7UtdFVXXQM5H5htPIwDs9QYCk7acVSjdvxIKAko0NnsiWPDPhWW
gySotMiQOGB7JEwRcrW4aG33moVbIoS4RtQMh1Gw8v0fos6rOVIlDaK/iAgKV/DavltSy7S6ZV4I
zUjCFlB4+PV7mN2Ifbkx7s7IQJn8Mk+mZ19aSwVTurZp4kgUf4+kcY/tZMMaptEOHs2GMFkfp+t0
tH+a3vhsUnVnzTkFSWQDJ8VhjRC73qZD+BvazzyUA0w8myQ3L9hOjwSlTLWZ2yY5pvxdBL+i27jI
EpxjHhrT/QrD/BE3+qHou2mlsvJHNJc8fB1dQtQWCSGBK4eR0NGEYcI0Q3wF3LhZqDWphhnEpzHA
FYXI2tnVLSmMtVtZR4cPLTGpH7bnCr5I2t5AgkSPPq9XAeHTtd6QmLauu3zPKHCHWWSsrUisB5ia
woaabQS8e4a1mWeYjNKfzrnqPxKLUeLMQr/TkGKYGCEJuxd8519FEz0KLS92lj0wBHkloPgIXeMs
SZimzKO63HpxjaZbW+Ijz6KKQgPvzBDkbfKtYzPal9ZlqL0YgbuUdGCSTkcGQFxOGbZIo3hF01ps
LYp8gfNqCCMHq89nl3gWSM9XO4krhrLdI5Om17CJni3QqaGvTXrHuOmXhJRy7xyF1WEsk6/Q1ZfE
qImKNfoxqvkDo9c+Kz6NDd2Sa3t5wdrsSO3QXex7+8bNaShH/mj6rWn8QEBnVpamz2OYkCCxk2Y9
Al8MZ8xtY/Wi5icHO16bM79tuifDDyhqgsKskvbejKdj6pEDbytsA8yIFAbdw7xPWY/tlJBTK7uv
znGPUTDtqoLompHxORiFza7qdgezIuc7imATynutSwsTA3R17utRTOE93scyyphgR0kB/6nfuJzO
Nm60YB9F+Rl6EIIr2CP+4B1EaxMW8s0ECAch+3n+yLLyMYVCg02EVOkA70hTSZinzy4P3VLLRQYy
gwy5DgPJqdWhM6sVRHlyCcEwcwVhIgIEgrbGKqlZAG2Pe0y/0hPdrHFZHG38buQRMA7rakfTG3ac
8H4YZ7li5HFevrOm74TkwD1o5pprvbH3imE/dDUHRxhDHqZ9SE7UObrOurQxyYLHZH5TNWs3njaZ
F9E47zYe0MVwVWfRvu6WIaJ+Dzm5yVbrbYBysbJSkNx1eCx08QW3RzPUD5OtjblngM+hreDb6Jlb
DbiQfaKnm6HCk9X5jBzRQ/l64OvAPr+mfOU9jmmkV9K6Nq0+BGb5a/b6rc8mHMRK3kwpfqFivZUW
fmnuZCQtjb9+Gj/HI4T53PzTSIyRY5R1JLDQCHSJMXr230pFYEiQqzal+cmU9ktXRcDxN0tX2iPY
VHg9fqHpxXIrAyfWuI9IB0kxfvYUoYYtWk7pWNexN0+hbz61Evzs7PzFBteC02jxe4Ds29oFtian
vHj6G0ZpuQ4G3Am0YB0G28t2cE8eIj1fHFXjoHI/yGb5j+AJMiLPL3og9YAtL2nLj7Q12ICNbtoA
xD9FMbbDUkQYphRclLYBFwY4w/2YII/tmV+FNpDHvikwL5fk3hn+0A8VqWNNI6JjASgsMwylpZFN
a2agaxPjw+QLGrl18UAjxybM3fSio0xe8RdjfvJcymNs7yoaHFtzu4Hb0u5dv2yuDv82u+b0ojK/
vpqOPGXgeJ/onF/Oc1V8yu3gQzEmfUiDLL7yzYNuP5N/+vdTAXN5sVwkh38/bSQ1qgmky+RfSZ/y
56uWrrOzm87axFKyYdjD1+Kjtya1bi2r29rojWQy3OCFG9s9LB3esy5xDrOQ6kOw0PllAB+/EtSv
TxauVIci5oWvaEhce/D3KoQNCfrJC+S1S5K7GmfLcx0k71TNNOc2ReHucqCBpgj3eiLWhh2v+Kgy
D2t67L2MpdynosbSSxsPbkf+VUlJxwZbmXHK8CO9BeJPRMr1o2jYpY22sjC6DxR2u/7w4afJxWo9
82U2suLsaE3kF6fwq6PgaaugW9d9394nveu/DrN9UGNU3cctJgZpEb6eLUoOR/di+PDFx8l5D5Po
JOzex+ZuRncJ+c+hY2t36/GcUGx10Q3XEhd85VZU7kKJ6KJ73JOsLRrxpiiz5b5YHNqaG17Hgf1j
MJtrP4ngmcWdQ7Dl/0kydqN/fzRsUoJ8vU+7SDKfML+O1zYrjsyqm8+0yQS5FPMpLootsfKJ2WFg
bgeJt0BrY6UCz7oJewag3VszW2GYfPgV9pOZCMYqlth18ppru5YR+P1h43Lrhd1HNKEWubijmxhW
S+PqTVz9xa/Fe2qHJa3F5Y2iBxxbpfxyPAwJ/DOvXke5L0/Iw5wmPWGt7CSrJiXAQV0yg29UZUSa
2MrW2QyNZbK7cZv38ynpo4vfdwErnP7FQrotFxTMnAIrjKW6QFQa90XRM0aJfikPr/B7NdTHyOox
MbiTFs9OWhLSsRbatxPJVaQK+z5d0G7QG7Hlk3XaT2VV7UbQIrA8ulfU3/phNPvuIqJgzzmyvMub
5jwVA9PWAMzpe1lK0Eft7KHXegefeJs7cmiOovrFKf2D4eDfZjz92afkxGTaJw9jB0LYlcVOTBh2
WupUO/yVxyA2fqJuHSSiQ11U6COFjXckwdRuBiCSAI2ZDHyWymp7i/kOC5gdYKfU/ttI5HDvpOkm
y03zKqbp2E/q1SEItqlnaOdCJiOdraI7xjmSqS0kScZMvjS1d2OudzZs/G4ebyEccEA1kRgX4TPc
51PyyTn4I23m4bVXPW5t8zOuB//YJS4n4xpaQcACKjiRrVMVn9qWHPocXPLl1BRhkXQjAaHPQIyh
Z2k4QqhYcQYNH6OC+1YxMkqIIhxt1pAbm7SqyrsGZIRHGfHBz33cJLL0cAyjxLm1VEe3zmZQJT0h
uQD1HKPuKhnYYbKlPIR1gD4uK8ijY1MhiCKUc1lx32WQYMGvMUqlECypVUj3JY8uTtK6LU9mGtBF
G3SvhvztnDtapIPDv3+mzNr5lKNPRx2p45Gj+OJtEeWppXkHW1nnQG0T7aM12HzpaVEpc7s/zVUY
0KSaQK+lpx1dJ3MZAIYncwZBgALMvCiAumJE+shJyDoxf7NPxvIfmqd2id1ZTAIYadnLx9Y4WXkq
l3/zvz81mB/koCA3fe7BmuWBMFqyUIShH4l83bcDkZ+oJrbeQ8FhLMLrQpcp1QJTvKvNsjpzTCTZ
5DyrIv1Ww5fiGTgMGqISlLRzmYp9Y1IVYZp0kmIYAZ+48vNCn/Eg8bkXhPCnqPvT5zNYvda9hWq4
9HOVrGZBXS5uNnwdLjpCgMV5P3XNR3Hp87LeSWa9mNCGjUX38E6lxt5H3MY7iglLFUSZXBtTLB/Y
Cg/eGyRWrDuRkCs1do9J820J7+oiS0YVgg1Lm1OPENeVcw2y4kf5RH+MefpqIZhuU6GfOz/BA1A0
JxSeBUGiOGyXLkJ2gYesXjKmvNv5NuzAXlJwYK4GY6BRIrir049pboF+helbC4gV66b47S310CMP
r7wo/8HpSo8GjLcsKrFWGtyLw74/uD3WbbgH44pbVoDLzH/NC/IHtLQ+ZHSAb3GaHZnM2CARo/QA
FQDP0yjI/+uJ+D6qL7n9hldvUlh709fZdNJ7GhlWxuSPSKEtxEafGYC2x5+u76M7dqNgxXKk3UQ9
VzL7Kqf01TIBjs3WgsXBo9rhUScMHgUooKCads3YGpwZ4A30rsf8CAoszh564+22X+QvmORmj9Fz
AZX6GhMkuGtvdS6Tmapf5oyzAEzQt4AS6+V07DQYIufMoCaOzgDUTmedhANPeFBi1LOzo58SSvEp
mJ2VUDurnewXj32OSQB39c7BAOZYO1d5P0X/kgyGwnkCJgtjJnN9vfN0fY1ZXXagwAJpY/HYKeX0
d+EEtYCq19PAEasycv06J/Gz2eQjXlbGnxlidysd9tQu3uhyphpKAxCW+HAJDDKmt2KDge0lM/WH
m3ov2Lw8jIn5MwEQw/10woeeuOamLtE/psmD1AS3hmc/UOpdaFpOkevAb0TldCYgAxOuKCGNJEOY
rvLU6fZuPfzmEVEpD1JkNHc0AREiPVEwzRKFO5YY5JqS5XrtE3jftk2lDnFnfIY1i3lboA25VQFe
YdT5a10ssU/funzglQ+hMTJQcZg55+m8KwDsyqy4r5NebFm/KGgohd7YWM+5aKXXkJvvGuodIwbK
e9e11XPcVMPvHDT3XlKx6GXh3ipqcz9BAYJ5tfxa20flKWvm8Vhbj9VMq87q3y/Rr/i/30yaHOVr
CJ8oTShO/37doMTh9P+fsqkxUUWDoSNCFadKSVL8/3747w9qYWgUdGfYeEwG//c7//1hkffUMiWY
x6BrLZCpUJ3KQajTvx+xXH85TUpLXGTuS2t+iA2jOEwz1um+aNVDS7RE4phij/flznPAVFUcHiql
BUa8ZkCmzO6EQ0zPC4eILLvxxyOPs7adiaFQmz/3HqklE99pR2FPXoVPivQxUFUOJwiTP4ubVJOW
5FWihTNqF0c2XNk97oA1KP3p4idPviu8LaFotiSPumOTYyPbGOguwavS22736Ok8OXaahmzMDfdW
aP5UHACpiPcSGiTEjxXO9lbVZOml0RzprFxQYU827t37weMldYx2Nep+3PWCz2im0FOlUq5z20SX
xufqZ+O1wTPtDX6+0tQMIeRZCfPXBJC8/eMVXbi2ZhlsLEogNjSmJ1crAyMcarqknANXPaprEZjw
Wg4AL6In+AeafYm87GxiY83BtFFUDLI8vOcW7XP0AO3MY4t24nZAthPONJzamOpxdgRoEzbruMEV
H7rxd2CakLGm+5Jj093Ujn/xDy1HwOIPVV18uL75ktSSOgjVUwJfvWWZOLWVzd/ah2THfQV1t1Wv
QVNgdiGhCWuImxShzvxAU1mWDDGRya3T+SMd1jFC0fLYVtb4v2eX/9c7wnVw/v+oLw/x/5/wOcB3
7plIFssjbTU0TWOT5I/8+49h9yHQL8vmqDYHmCDE9Ewi4yBSk1bOKj+gcxQMkXW4tYSzYQSSbBJV
t5tm4t2bQq5JFg1JgDjtY9zN832fF2ezDb8awzTwDLIr9aGFsOKY864K04OQLF5eOfBWIOyc/axF
wEKg2Drx7FMrM30Lar0fRt9hONTr30Z/q4JmalWTbOtmstERt/rJ29kYftEG6c2mx4m9r7JvLghz
Whotf0c50l/dFOa2kPrvGDsrbWESwK4RHsDSwHRJpoeOQdO6xvzadk6JBEDjtaWqfkei+AZymVhn
zpd7GpxykwkTzbQi7NAaJY18en4yJOzoBt7DpknaF7d/wu2H2AcV2uigjfQHZxAOg4y+e3Dq7piz
GG9Cm5RF9Emdt15DnyUPCq+io55uLZqh2sjzJOt4G8X5CPfxIBWnHt6oy+CPCy+bz7QHMr4J8vgm
bTql0mEJWdf94oxhXBsE9tUo8sVtGTL1HjCvA8csj/iv1q0BNCsS0AO5Pf0zfDD4AnKts26n44FO
LBHeVHQEFewRxSkpyoK7wAGbOSBcBKc3BTYL9EhS+BMkvR2aIFe0oPjJ2T1WbNM31mb/1JRMe+XI
ntjnG2lSHVog9+5srahqKfpHhrLFaqICbD2TqlybcfkntbRkepNYDG1gI0VAgAndsmOzXapYekco
SJDoIh8So9PTsEL77dHARk9ehaCIDl0kbXgBjIl7YngRz6ejBm4BFoEsohfQXO5ZVb9pR2WyG6Xv
1FyOu9n75N5X823Y+IML398Kb0gbehc3aEGNW6ZrqAPDDmPmNYXHi0gwQDpvs3Rnx3VxoMLa5nLb
7YR6t0i7OG407MOSXHhHbhDPK+eyEGAdtslyl5qs4KWdYFsGbUeqKEWj69ZTAgci78SPjD/sTgyr
2vTrY1rEvzN3g0SkLE1hdqt8uQTRqr+h0BhZwzDb9A5Akxg2xx7cEexTZ/5glpE/LfQrVUHoM2PI
vS4dulUbD+SyOBL34Y/rK76V4sWhzGOMJ6ZXKDWtR93bIGYGg3x/fRfdkfftlS5R7gJgAxpOByrM
X/DfztCpEUzVxAbRkE82WTyNjOlqnkT2XnUevTMQKldhCb0s4cy2MsrwOV+eVdND867mC5siF6V0
jLZ9HkjmKY+DQbQYXeUoVI6cMiXMiILg5uOIsGGbMtCdnxsqwaqy2AxFHS/MIMKptNVFkqitFUH7
bnNrKzHNAOIcqXorxdZXl9SBvt4k9G3YE4K/JjcDYfqHg8Gdwb2KICEFmMxwV0kyYylo44BJ/v3M
pmbptISvnYOKC7J337OGgzvh2IuskWzGCKvU4N8azXZ8wRG96psRF4fjPJDvx9k1gxivGqtZc17+
Lc130mfRM2dgmrjJFOQOJzMR8D7kcQq0qSV8HxscWedkw7OXYqHiFal13RHVtkG2ZGS0kgQ6nk0M
YGW4/XQHmywCHT5+BE4ueQQMGBMkTdcjYNhVPTceo4KBWH5VEx5hjIWhdFVRMG0QFkLI0n8cbIva
/DJBjZFuuAaRh/zvh+mmREmJlUbWjkm4zPQlTm50rGrESTfx6gMLob1LYxidDd4nir30mq6ZcpOz
lvgQeBIZhJtp6mtQbnxLA4ica7qU73Aoi8OYRiRrggLfZMhsz6Mpj5aNd38ASMz4vti080IfIxjo
+e53RpTGiR58Gf5N4XxtcxOrqB/8NCUFkKaFNYuIsdvYPKFu3WxbV99lLkIzJcL0RwTBtu8zk/kU
M7qKy1A7YhdLTC6yOeJm7A93mtEE30Tu82T3DvRFvWB8RZIRHsoKcsVcfzg4cqwu+AM+YwUhlk6+
3hBY3oA2xctdgpLAuwHGDU3Cl3EhYvMd1AxSrPdIAiYRnJPnIKz2DRUOvCcgHx1X8kZZBhFranYG
dgY9SJT0wfuqMxI3Fu8JaSYUClZHm30dSe1e2bDO+yDeN3qmFyklruVVekLTD4jG2ABEc76g9Tyy
jrPFk15fC67Lq5jkH4MM7lucGcOKXFPLvLvBiMfQIyXK6ju/RDzEaXS3ymGf78UZHhayDuPkvbP8
eZ5DeC7ATLJYUMvefwoneeotYyO95NrythEqa5pNVqbO1oGgskpN3BOC0exaaCcFKUI5N1YLOEGO
uFSwo1Y8gDs7n5/nFncXQf/20Nf02fC2vqqxvxPuUo880ZueFXdxnfzaVcjot+CNww8FXVyHRN2y
Pt0M2FgZ/BFtL+1XmzaDPd11lC5wr2FExIB6jF+mugXFHI70ixQsuCUYzD6BggXoNq9ccYst8TbW
vPOxSasUbUz3MA3QzyL13pmJuMeQ9tgB/YK20MJrz8NrPRRYVNSmAjF1j/Sebw3Se5vFRNl5TKrp
eV7QWVwJkYPWuDj4Ua0Obpe8jVWJddA3HhCz7uahAKCU0gQTTTQYc+PdmBNpg6aOlqEifueWCg0G
8Nt4SIfntlcHQQ/VajbnYxf8s/3cA/qjsddlAzHybWqr61jpjSSkQUUDZy5domtFb53VsRjIDsaJ
47A2efk3h5n0pc9auDTpWNAVBWDX8o0bvAO5LmQgtkoOEJCmN4AQdzVhljBko6uS1xrCwqr01VHE
6evQcaQtWCSuEJvzrYtjjWfH1/vC1Etr18pjC20Kh22VFy4biX1Jjkpx4FyViDYcwMJ1Fald3rnt
GY4oSopwuDiUxcWW7XvpvTZ9+EdlXXeobXpyNU5SNKEWueoUNxtLI7/EYstwZHbA0tVmfwfP5jiR
J7NCYBejppib13wbUwm+YwfArgvg3bLb4Vg0CX43Nw6YLE07GLVcxX3723S6DaDB8bEcLOj7inB1
YMQoKmX7DWPMYp2s7gjQe/B3WpChHMg0YvjE5GidautJ9VSKJT5eIuIFD9nWDxyBeyJbyCvV3gJf
tsNkyqvW+2RvWQxxeuX3ySiGDSviAp2VF26wO8YHz5Xyo7MemUSajKVM9RMWY3jCObjshDgjYMfj
aTACC6E6MtBgNRjyoD3VC1HCTriIFq+eVaZkY6qY/xiPBrIzenjk8rWvD0RknkPaQWKbBH0ncTkO
SHBOvbCiwd5Ue0GbG5s7aHi0YNy2Cme0iDdyXNyv9ikbHLoShk5sqPDZ+QH2ZECF24w1fDW3wlnl
kXWcKc4ax+Samwz/2wJiSneJOnnjb3Q2tHJvnHFBQ3oQ19Hc1XEcubp26fxaK+OSUE5wEjs4h0Cj
25Yh6CLGDCjZmB+3bQ0Cqqno0dBtvZ50/mwMNC8Zzrsjw9OYBr9BlH22INsoTQhZDz5lkD26FRsV
IvBr20XfWeYhoWCaMaPhXccgBcrORADJ77WhaDLCxT+xkvotE0gsMbs6S88cDssdngcEf3kM8vEB
sMhhnO7mnNSE6XGz4Xh6qHol8Bj+mvXyTcpdCvJgkZMeVTjpNPQ1ctyzE5IrR24JFa5y+iqmQP/W
lEuuxaBJMI1/PB3sM3PqTpJuuhF7Hm+6RzUlfgPoRcyQsZRs+esOnsxfC28SZ8xxd8wY+72IWVWT
kIFOs61azjlRsGS402X9rpdA/SVu6F3CoeiEX+2IEZKLmrX1mvi1TzoIlWUEkAaaS+x06YNhNV8I
0WtmTr8e8dhj46PzvDLV27G5//UBgvl198pNbmSXLAm1jyeL2ybkyPYTryufYJKgvlbgAFjzCezH
38y0zkNmNTuzRwmtDpEdfnVlGoMepbPIa+ily6YSV/YSuq3fuO+DtABYAiqAdmLHO+WTj29dM7Eg
rybrg21RB0GdGgW7+B7Iz520K2DVeLAcSYRnVfLJ02IeCdIDhjEwdYQT3qbMuiwPCgjTp9gn723H
6GoWGh4lOXLqr0PkYHZjvk873M1TuEIJOpqdPOtB44zN8lezYrZBEQvYvhLQdbp4ltFUGxRYO+YX
xopIjG8xpFSMOPS/6Uj6GTMCXjftAANr2I8Jh7BW8vFgOPsJQbi0cDZNJmd2xVXLN8kEQKkIgFdw
8OBMyXb8qwSCHiSPCCOEfY/H/WDSDrmZyZFjeDu2zlwxDPM3uq5epqA9TE18XH4z6f1dbVzp7UIQ
DdXFjOUvRd/PtKPTizZyAo1MsB8wLxkiQ0fQzbSvRzZGatUguKv3oC+POmDiGZrZpjA04lj/A6cF
61KsnyZdcs92ntIo/tN1ueTbnmIOpz8xstJ+3TrioS2YbkodUSj47tK67IbjReULj7nzV0mMAj1M
0bXAHRWM2XuxJJOTONurcV5P1tIuNPc/czW/q3YEittE/p5THk5HpEsaBNBf2njrW3cTI9i91atP
f2xOMrYdcNPVUZGCwuCkOenMOBwqefPtnjb00vtJxvCcTsafZcmaVX3CTbinXo6rTDyTWTw1Gp4c
aE8+jM74SdsRH7X5TLUwpwPDOoRAUSn3CZYgz3mQkG0I6V29gc71pPz2G4L5zoCQpCATjVP/tyry
rdWNj7xwZ6t/4RbAN7cWDrK68zfyq6da+PW2idS5EzAZBCcvFc9YJ2Lzr70chH2LM0rNwjj9Tama
2Gq3u7QBiZQEvlCQsiFLmEBeFTC6D5Ancq7WQ/km5jk7WJ3/2sNCq7OAC+1ytDT6pyIczzEX9zTm
0spEAfSe4QDejdKXIRloem/2+F/AoD/Wk0uXwoJ7dSOMckX4GVvlJzoOfslqsV5Uw87yCEBMdXcj
UL8zO8UkWsQn6XwXBp2XZcNuX/W584j8spFp/Tcwp/csznhGvPCyPCdOx+Sc280GeCp11qlJrZiP
DVzYjwPjxrhseGu6BAIzyOLUpu/EzwYwmVx8uKMUxl7aQGQNZ7u8ILOX6nXjiOcpAdwzIvtSEcPz
FJJsDrmbLXwYQv14Wpdk53LDPnM3AKrt7G3t7vEUAIPw50tY+2rLHHbT4RFL/F2XZfdxPrFmegXT
1tDZZO1I5VHtYzljTUahhQImi0Mi7UvaBXeGwoBsxK9A3k7NCL753xCOj9sHtRqbxgMjzQJqVXkV
Ch2nlPmenikGL3hFeffRBVX5HVvtUcEyrdjTE09e5Kgfgkk+sqpskShXrgcnQ4q6ALwHYT3hJeuZ
TrvQPG07xgZbc/2nxeXqcn22++xFMZIuadCLXYGrfKyPgDSBAjj3clZ3eA/pF0aAbkQJT0JAO8w4
T6VFs18WT2Gpt39fRLod6CumTHuuIEyDbakGTr1F2e5kRj3uFB58aEaZnm+FtJ/DdLgMQJyrbNz5
RsxfrATXUOiRWGM+i6D85It/gLnDwBTUEe1suIQjksR5dvIdSjX9HLwNqX7pioeIlc4LgnEPLLpx
3PVcTJ/46Jd52hMsrnuMfZR6YUIqabvyaaKVfw35oHL7jKUzXEtVHfK8PlUzi0wymYjSkYlgXt0t
3xGLNo2obtlWl6FLMpTbCvfYKujaXVTmG68ZbsFUfPPaHaVB8Ng1boGagILwxArtUfzkPhSz92Fr
cvhTn9+iNMUZrcPzjKpgjwb8F3sxlZiPpR88phPJGoo5IO+rlyofb7bLt1q7zjGTDOTmJoRdGAZP
1I2TGCvEyXGdQ9AFt678nVLmplwH0UXYU7i48J6MWNqYhRdmTxsim5VH6hWyP8gOq7owEv5T5Ok2
kXwmM6KMq4PtnIsrqb14w5H2xYWKsPbw4WPHyA4DGsEawHDMjii/7I5joWV9iqyDG1cM79IHBcJY
6zPBqhJo756r4JsoxHuqfxzD8LYB/TyM1eklr/XZKauDvQa+0qQz58cseAQvulBY/DW4lAwTBbEN
upXKrSllwblWPiUCe4iUR39hy/YWNtT2rZynHxMKzeK55h1F7eW1yBx8hmXoPnckaFRjRPt2sC4e
J7pkmO6IoR3zyNtQB/NK9dDGBGpoQsO2aFOBHxLP1S8ekqvn9O7acnwb7WdkhNsaP71jPOui/cZZ
S5ub4W2cqvxyLYwcEzuaAGxph85W0watPiehNRaoh5bWzYL4EKBayaNV+Q+mt6sMzl1NM92lLkAS
XRLdJ7JOEXVwqwu+rODlKKNJDolPcjx5HyPB1pzHx4x8aSCsp7iNvmGqHydsuAHAE3y+6eM0oOuU
cIsI2GyakD6L2jM5p8R/nNQ9ViP5w9mkYqL0i7tuQHMKJ0iafnQywHEzIT41oeAUb763KQNIZ8pu
qB0YZzOWBbA1jPQCv9kO3tmy+nORIqzRxHEroUcOVMqbuoG4yzd16qmMkvpa674+9qwcTCGOlMh9
OgIz95AxG3CldTN8iLLKZIJLdJ8AR+dde4ZVQQRahn72aiXM7r7miJBTCogcCMcrJtBoGuluKNLH
RBpXmgf2CnodKt4v/XpY9enZHk33oa+cJ+UtYkTER1XQnhLZ+SuepKeCBgWiRbhcQb/b3Ucc3Tuk
Ys/53D8WbLk50d4qiP70mffa2uI2Z+o0AmFx6cTbezU/8rFXcUi1zymZrCCx7trJd9dyZLKWIPCQ
HCx3Hr7NUqP35vBPKH03YcFlpyy7M7Xc2t05TjDt0hHQazSOekLu9OlOXMPgAa5Rt1tuii+RXIi7
pfg0W+BHs9u9c9s5xF4Sr5OOi8isicxhB+eGPS7AUYYTmfhUTHK2btBeKAtc+kq3c89duJcW0UDv
hjvjCPZMb+N5+ITyUN5l7bqsmveI+zCb0jbqrRc7LZ4liVAsdAsTcLpSyPHRlc7F7ugSjpMb54GS
oWF3UzwsEL0vVZ48tl5+gjdxH2LGHvlCmg5dEU7z7vZQ9uqR+az+zj3rfTnB1An0UH+EdO64/duS
5QiXr7GDcwkHofMBaPvmDfFnZQe0JFZ3lTvTlzqqY5e291U/vCUTODJCxfzNlXvI3OjLdx8YLLGo
EPGRAtRElbz7UIR3GiUoqZCpuP/tDUc+ovZxDQ+gIA/iEvnlRhhcP926vBvEH9zVpPceFGZNFU+P
BBdx9/dGs+9bc48phheWUgccPmv6ey/2Aj/pQ1whKJzSBZM8Rik2dHm0x4GuOPWp1La1DAin41/a
f7p9/ll3EbZV8eJm/QDsi6HxnB/YApYSp/bbLOcbRNIn32ufVF5/+n37JOFzSk9SP1sMGHqBkYQZ
ufyAYx42jEhfizwiziKoukZlSFG0NiY64Z5BMbFp5IbcL3h3BVl6TDiMIPQftMeT7Zo35FfAVrhd
yEh2RD7IYq0/g2HSQNCmj5J+911Ypo8kQRF4AucNLaMgZITcbGI3r6SCIYk+UCCU6PyScW5JAI71
eYYGwz9lpCgy7siJlFDWE2dWtkvxHg7mtPEkpVdhX4HBLHaFizmN0NlKUAk7l1d3xgAHKe4KdhQy
UU2laoK2qXg8XGPeGVYe4MYmelQilflG9sRY4LtB3sFpRUghDi6jRfwbKx+XlByw0fM4VfSaGjWh
Wvx9OouuiR++eI1h3ZkIkyujp+SvaM4x4mOlWwxUBpExzmJQHYJTz04NV7Rz5adDZGWloTUAUFP3
fUzNYVFqlA7+LIIeWMicc0LiTcd6Fq9jUjzncXiKE4KzkaaqtixIeJZ6R/KCrnV2nNQB6e1Rp2DP
1sExOY4mvnGGilitIFK2JLDDwX5VWCJJ5tafmhtsCu72GLT9Ph+sN2m2j57tnh2fa1rckBhMe9td
yq5CZP0MfGvGXL3cpHN1EF37mYHn5GbMSxm3iv3XL5k4tOOXz4w1ygLATq2+94T6ZesFFS8easbo
D3Y1PqHCnrN+AbEZ/Wc945+2G+MYjBNVauhqpjdxZ6NLK6mx7o7vzI7Jzc3TbRB7YYIEsnWDBV33
T7M/czzgrogqgF1rZVHA4hOaMim41IfCNj54o1mWccZXtXWfIKWmRb9UQBJHh1jkGaA4a/cyT+Kq
shjY77xEVnz8Dw2JTipLEH6SZKe84IrD5uE/JJ1Xc6vIGkV/EVVk6FflaEmW5fRCOR2gyakJv/4u
5j7OzKkzsgzdX9h7bT2vn/sEcau9nJto5WtvqmVR6cz3EfJ2JpRmsoG2yarZto59km+wAVyoU7m7
3kRnDbtYy/Y5IyhehFVqJ5cmsl4522nEOpKrlDp6XbxvtIh5bXMiFIVFLkydzvVeK1NjyzGOp2FC
T8PTO2rdWnTsWtCfVYvS6i+tl6KNjKu9WQ2gYjDK5/bB9sjms0osenXZ/465+o2wyRBwism+cbVD
4U6s5lE2+8r0FjlH3TKS3aHHf18gWa5LRu65QGqVRiPP1Gh+8Jb+TbJq58SQA+hNLIZT/Ccy/Puh
VWtM/xwWd/lP3fBbnLDblp2mjlrL9lAzQcGRG/Bwq/61qyLSXwQujKFjzdJgMaBArx+GQElGYBP3
U1DBbDa/0iq8WkACVq7Uzn6SdbtMj6B5Y3pNDWy1X41bnTS/Bvk6XZJCEAbjoiADws7SQWe7w8SR
jNPySJzrwxy4oQPGCEUfb2tkICHwHtKqH6B7zyA8SRtXWrzODLQnGbZDbulxSluSOoiXUMmF1D1C
tvjUkewfZdIdNW28mgiDMft+t2W+00rPXKep9ZbI+sRcbVF502NipkdDxyLHQ4LnVj4JPZH/FLjq
XU0zv915Gkv5KxyTDLc5/ko4wU71WrqryIQo25vnFzs0BlvdKxGZ2mwchuCtyGvsZNqW/TssZLia
ftO+pbPhsWUvg9ZhuiDBh1ScILn0GfrDUv6n6vazsXXmW7i9hD30i0rXqK0tBAlBZVDmuHfSGldw
cc9hTB805zNnnvcUecnFSNWGbDl8uibvbVoeSswAI1HeE5hu9K44XWYXsUZtWY80KCh6mPFY5yn3
CG0skJn19L7KV0y54h0t0MltebMqhb0rVCseOQF93242Lo2hHxIC2WHoHjBWY/RxAu/aJeJDUsoB
KmuPJODcxnQiuwRJzQCHcyBBS9lNSYq1e9WT4sOcFOhR1M0LbMzNzisI0cMSMU8zjO8094ln9+Y5
Ie3qxtejZxt+/tYYiI9WDKfBKec71EmbcuoO6S8v2nOm84TUaGdB8ssH8xd9b8pfH20To0+H33E2
pvwY4bKbVLiPyHjCy0FZm6TviE3EwvNrMJm9NHaGbmyMtIBg1Xb9outyFNvq3yAQIpso3VDOfUSk
L5xyZy/VoHZ9nOYrjNO2pSMCrtZ1xD0mHXa5uCuYYXvMDpwpLTeBMxAsxRMWWw46LzXBpyqwcvYB
fouLjmWi7jNmKz13bloYhFmj5lgao/luq9wnfQ32iDnfbi2EQWkIZuUW543L4Uptb0i0/WXxKPv8
AFLRK4iwKHDzpHoz7jQXdmovubdLrw7QUjE80nwM5y7idTucWWE5J9hP1JrGFSXhCyIvqOGzVbcr
+G4ccyf6/lzzxOSa9QFp9CrdFg4QSA9yoZsFMfGkCcJBHbX027WRNqWV55F/BUMFXi1nIo2/2KIq
/khN7DZ9tVI63SIOLqYqgXc2ewODIh2iqQhC6SE7F320Uj6xCjnCxE3A9mYzLIcuxndlxr9RmGxp
LXlJQndYlpa/sXQmVOaAnF73k8/BR/aAF3EVFllFRnK+T8v6JUKUosSLyAxvDTW24XtcurhLlwZi
dt1J2TjNNTVFPtqa6pN91yk1mOn5DvcymSvdosLfuVTG8BxYLCCy1voeQjc6DOIln+p4ExgBeIax
nMGIxxFlGzMzWja9Bns5UX3NM2sFNQfAUg3jMnnoURzSJ/BPGO/hNuQyuo51ea06Xb/rou8AZNT6
suxS+WlbE9Id1vdnXM7r0rKKyywzBbeoax/kBBe8oml+JjnEf/ar6IUigdM2s6NLPaGnsW2zRDGp
zEdC8qllrvyIiOUgTtSJYOZtPQo2Nzz3kYy+897ssDUY7Qrenn7oXx1HdB91r5X7JIMwTNzBISFt
55NYxbMnxuoFq4d9hEMbrkTvpp8abakXogyv86HZj2lfP0UdNxDxZ/4HfVG4rDvbPCvWcVskF7iU
XOedhKD+sxcSR2Gh5aeJ/O2jaxKy4vj5S2qr4hM1iVr5raEdJqcoH4HQ9+1UbWRnFq8t9gRsF3zE
MY1gNfAtZkiJfCQ6nx6s9C07FCz88zeZ6J+2CevGALeyz/RsXMa9T/RgGXxkqXkcWrd/QW2sHTOd
GY839OVr6PyXsA3YnUgQKHwNK96hslaWRfSrYLWKPgJxpfZR6/At2yq4jSUzPpHRP4/D3h9v8BQE
bnBiy5DhMaDXWHd1SNtM07jZerzK+oubso93kg5ba4d6xI7fu8aVOxIJCRZB7uaIfjEN7jmfVd2t
Fz0341AdGPAxUCT0PS6apYpZjdQI3eDR6+8AN/cmsShVLT9VmI2sn4dPaql9jaRA8npI7JWYaWn0
JrIbIusxCpLHWEDcZJItHIqqAynbT4zmtRG6r+KYB8qzqfCIUtuwD7R3Nd4hfk72ARFP/GLwJ14a
1KQ6NNKOG9APDcYKfXEVJpFPOMXB9iD7FO4XMT13ijOXk4x/gSs+xVThzF4ztQcF5tHHoaNBU4EI
Jq/XcEaH2PD5GhRputN0nRpK0JGNC0oBXPLBjlHle+Oo6uD7wdXoIPlJ3bj4NqBXhfR0NCxwMWl1
zcnm4BaBaMA7sJiXpG0M6Ul/k0RGTyVXWsTkH5TrwRY6VQQrToaRqYFlLnFvwnWzjbCeJQ553klB
q7odpLaONX4rZo2+zrF48OLkn8NIqEEWtKyq/jfGH184sblAZJmtQovBrVs6a49oXk6JZI0ZxeUa
BtoymD0DBpHZK7d1FjUYzMXUJXLlx2SOuSPzyXqkQGGKRVg2kdMovF0M8DPmdejWiY9x0CkZUsZU
oKTW70AquvmgDkgzB4ImCfhgL8L0rTxX2vDE3o9tufXXuQH21vzV0OgaU7IVNm5n7ay8eQ8aqo1s
0NdmqSPQ83UU+YONXvqGYMwmB9wxtxXNJrJKzHFIXUhZZ7bnYCJMsI977UY3YTn0AW+IU23aMP5l
5hpz1iOYcop6n0gsH26KMnJo5CvDkneitK94LVh08wa3/YvlMKyzhrvWzlqJfJf59uuAinEVDvna
NV5JNPubJkVuXttt+NmKwMStYTpnsx7wmyZHhIYEtbaFvfDERi/a7xrP0a40vBs6cWtvnEiFeFEJ
hzpqoFfkd2lY3XJ4D9dEVXsuLPQSTPir8B+hND9+zDdpqgaTLQBcbLohdfQaEgINM5SuhEGaiXoo
gibByGM2XujhM5+qQtY5ONOL1SIC8/rcpW0K9lnT7HJB++jGSOyaGB8GHWiRYFfiOt/x9v/lDLot
xrNsg55yUb2k7H7ZVZXNqoCQugxk+4x4kd9AWweoM5u71gj4OagA2v+oSAmWAwnAvq2jpyCqnNXU
gdelaswa+UiUj1MHRhog4r05OMUTszU7CbIlh81NK6jg/Kj5SDVjZ9fNb27LOxkyvDghOBAIDN+Q
d05q2gXWb+/pwEY7XSCmc25BaHskDhZc7emHwqK9bArOP1AkUQkzbVZauho0HStRHib4f33KOK6t
9U0EuHoZoOC2R8qnJKYtUrX46TB/QI42VrHv/VrCWRbEzEJnpZ3tUNrJm8/9ABR8NgIBkUZnSQsG
3lzx120JjP+cHspwvhqrOpaIIMiIR1WkleuY+LUnLd9HKgyA+/XhvL8V8NRQzVaVs0RSA9DdLF9t
137NOhPzfvjHuOvV1SHYjgkOuMk4GQpnDhpjjvaqWzQWRnTmnCnD9EVT6ywj/40mQKo4wNrCWquE
aMeaLP9tma+QBLTq2mpYN3FO9HN7B+8wB8szQpHmcHGxxjnWGT2pRHs2b2sLnyUEEhJHQ3qLlAie
/Eec+fXWl8FLIMRh6IP30bduvWm8OFN/iJth4FXlAZTNm1E7uH1l9ctOlvaxAe9crvuxYALD6mhX
m/RLWsgervxRRHgEalxPdUSAKy5MnxS0rBfVEqfZHzI/TgR7ussRZW9i6kcLYgx6IA0TGzicIsNg
V2fv0RCyZHGmH1t1kIJprUPX+/I+O8kZ2hXOGZ39jx89kT/CG2hV/YLnoXpXIWlo5cjhpFe7TBNY
JAVjBjVQSqsCRR+LV29qnvo+OedNu2aLhfGoQns3dThyWWExeg7AY58JJsFR68OmGhIMCMCYybnt
+dN1j3SjnvLPRp3x7//T7OEj1DbANg78p0Mkqq3p1JC0HB1EPwFFcYx2egw/hUvvKNdA+vh/wJAC
j5HcbaP0dsYYvXOHnSl2dlLmPRZcFKQ1HY9pffUhYCNd4u7yS5QjIkcfKyFplRYiQRkgu2TsvKij
sd7DY4McbZ1wcK9Be6zwJUZgORAJVHH6jhjCWPGBPS7OvY+qSuNzEV/3TDqLXCJU2jGs/WM4T8Dc
yDuXxLvEuhMyNY+7JV7WrD3bicb2CBd/MyGgHwtBROxb0uXLTCOX0468m9Wy+IOhwfihTncDe7xt
77T3/D+jUoIHoXFWmUPtMyYxIaQDy0dHiAe0lLemrOsD/lduTqThoaI5VzZjIQrEdS+LRxINz3LK
XtiuLK0+29Jlt6z43/OR4qo1uUx9gpAS1L0Q1fDCFbAhDChpkxYBDdB6BAm40et97IN/UNnW19kJ
NxF56AQKkLJBVZc6+h6Z9p5iBCXLNZloUXxZXCrexwSKEhvDp84diP3+Gj39VcUNbgWIfk/12Bwd
5U0XDGOvwZR/6V79nZgc8IFBKiFXv7bqN3UtLkE2nlruROxcwxPf7s5tu3tsREe0x1jv6Jkt23wl
F9fV0x9Rbxw8ZaBukeYafCuSlFvPKC+kDrmrNCMWpp+wtw+1Rzvb8MU0DWP7Zj8E6aeHWJkwol2Y
sGhym308Dimil+gxxe6Nkmb2kMIUeheyJP47GZq1AXBpCAxr1RE4JRUw1anZ14xfbB/f6lTS4KL0
aBFlbDPwZrHT0y80h8rww5UbosGsWG12/mvrlN/0YteSNJL1bHlZz7HzJdNYSZD9JyglBsodRYo7
bbw0l1vHGHd5H69rhXKbOBWNAErkcZQzr3XFxSFq/OXoTCQrPW7aZAk++dco/HsumC+OmDNGaqgl
qqqWkmGJC/gYoussW/sVqR/ZwXTyeWP+GMhkzTT+bSgBWgLQLbKvEWRvCzejSEbgyWr5hH/oXmBB
7Pxo71jhzbWQWOkmV31cjGdIfE9TiqIpkeY2GL2ta1CCihFsINbRtecftUmedGW++xl/StlXpH0e
FHiwyiamYnSmK2xrz6PZf1d2ey8YUPQN8wyR8uZbAOPCIXiBWka9wtPRIHQaqeUacj40baJWnxwW
WWZziAP3B4LPJUnRqftzQBrMh9JW3PUwuqcKnUlxEx72KJJLmKxTpiiL8WwQUouQpnyB+3sCKYZV
xPB54Z2HLupr1hIMO4pHSIoinu3ymNT1N+XxIinb91pmVJXY0gb09JHa5ObE3WQJf8nW7Kr60Wdk
h/8tymL8/YFGRjxeZhM4q81XGhhnpFLm0pncUyi1Wx/nCDqCdBmF3pMVppwJAN85iTY9kg/LZK/g
udr7lN68MX2tYjRGVTEwa3RznEmUgr19dfSDqf8T2PrYofKC4d7zqIj13qMmT58rrdk0DVooNwmX
UF+fWX8DPInoJ3MVpdjRQGdflAfpCE0BVICwLRfmBAlopBILGv8M3Y34FxQfhQGWTRW/wkg/hWH8
zcl9lEGgci4pKuge69jCZ4S9tDSvR5dPIjBS7FwjJoBpIpoGsLQ4IFDq9FrS7luBRAS1AqQBWIRb
V9n/vFA0oGXr90pEb4PRnoq0uzc2j25dWNly+OdOzC3rdNWyzcJVqq0AI45kUzYcuPFvUkbEcXTc
99VzVKM3KGS+c1OqfzbNRyW9U8nQmTUN8xQChWr+ykh5GQKO+jOzQoecaUihESx2N0ETp3ysAo5o
Dogdf2PF9l0LUUdplvbk48E2Pe3DNtuzCb2nwIQaGOMngsOXjDoNL4C9KXC0L3txsUY93vSRdotl
+omf9JF5POewZuARmK9m5PX8ndafJTFPThXRosr/wWNE1mlHldGQGgfBN0QWqqUn2TrxphAs2Yv3
yIqf89Z/Kv2Kcd8QbgetWxoFLmowssei4QO3yfSmobLedqTg6Hr64VLfhDNJp3r4Wp6sWdjQmQ3m
bTINb9v73bvvPiKtfdNNsGYKVcWKMMKdyS9j66QcSMOXGTmPIqML4WeuTe2LtJeLVxz8kLNQQxG4
7IzyMcjxrFIXRae01makX2uyL2D1fOAFLLBH9HQ6Nph7tof2EH7bNdkcAWQg9nR3/DEnN9Lf3ak9
dQQjMjmm8kCnFYDBxTOmtrXDB2BttqlL9YNZZX5t44zbNCNdCoFH86N8Ap9ZZvCmLwWnUFiNx0o6
71Krt3bFVZFOclwTAeL3P07ALZgwp2dSoR0UTJaVcKybjSLBGSuWQcXFCOcdPhASdtedvsbeyFDa
G+uVYxeXXvHa9WjnXbCkC5c4HEJ9TYrwDAGPfq9dp173QFoXdkWMnnD/ddQFFJm7zmPBgIVp6fsV
X3bMRHBU7qE2y2M6MAdQDMLk1J61IPmJjKHCbda84J6FLUhHvN44hXGSNVdSFOf7cOhH4jdWode9
C6YjjOuY7qOmj3u2pMGI2tZn10EfzGqna1a1jS6psNJ/zig+kQBj92atTCdCYRtV/VopYjc5lL32
Jjp0YCorxLojkW8c8o8i1F4wr3BmMb/oDe2KBuNQmbPuBTv4Mpjc17mkamocicjNtbU72hh/EjYv
mvlcGGM/u6c4aMiz1CSstpCvx7SyX2k7hzRSP3iR7v/RJxozgXk5b0cIacPqVHAoxUiTcfwssv6s
RThw3ay9i4GxQsa8kUUwqqWembTTIK0PwFg0sHM3ZnVORflipxx/VY77vxmbzfxzuHpNkI+zbVtz
L3JGNHTKP3WUPUZFO+mEzRF999mOioPjOH8BT0aFVWzhuv0RgBDqKq09sVSfd3PFLI9h/5Wll6B3
3jA2bdPSm5aGVV5kPSFBrm6xG+xV6Pz4ctrbmr0dsvhdVDEif40FM7Hqkv1SwpMxBiGpqigaPL+1
DljEI3du8Ui38mskYLZmBRSBkqfH08b12NhnMQ/bg/Azwfp56vGAeI17rsuAhQXVbxybAdc8+yId
casyvjtv/LJ9YRJfWc0oGbWu6/8ThJnTetpb4NnmQjdeu3J2TsK9X5U2+2LqQlPtCYnsT2OfbSYD
N0NHOARbIftGE/AYPZUtTTb3iJfiR9cyyx6hyLJ+iddjyHPQ4YFfJKn5T4gttywzjgYSs+/YqJqf
hgz7fGRCQWB1fgVIc7XqfCsKKKGaZl6DrLx6dvseligydRpyQz8niI1S5BfaEF/4OAzuh6Neum+t
JvfzOACeZA56AtGri+w41uv3Mc+wx/nRJmwbMt8m2nUXkZOqkImpcVr7iEk4UJYMFhV4dH4UZQU3
BmH8EpwfaJxHghVXnQ/vUp/Whuam66nK3z2U00PdGkuIQUWUSsAm+s9g0z3lQLvnVfinHuBMgswL
REMQ/slqG/prFdI7a7NdwDC050DmP3IV7sj3AhOYzLuWmMdeYA+oe/8TiBf1YDLesaycsLWMQ4wI
kxtpEVf5R5qnSADy4bWPIPvoNg9oQZXjJvEvgRzaKvWsVepk3y08z1Woo7cgEbtIJKN70P3SX0RM
40lbRQGiIHRPvnEL0SwCG6CXaIZ9YOsw6r1YrjiQXv2ggUuTsuZsxTJ12QoWBTNcp0Zlxj5kNEj2
jcL2apbt3dX8r4Q1u+ipfgm5t6FpMLmURcsOREMrO5YfY6B9eEgax5oXdGyCaJk5McZohy+s6YyP
LG8evp3f3L69g5addTKsDvDXv/f+uhg4u6zCvWbob1ZTbPwIk8GwayXvTswMI2TZhrOUXVeFE9Z7
jTVUXRGwUtui8Inpku0U/4Q/yZ1VeZIJTsgRaq67B/Cpb9i2875MXnyidYPGsDd+5QA+Dj8ifT6r
HScHivHqMsFn30pYdsOtYvnQ963uKgYIIjFg0EXeWuMqw7WQMbyxSyr3/O62Tb9uetLNYJ1NZl7t
OErRYGgaTA0YnsGspZhs/HM3L60+UhSUpWaRy+R24yZvslXbLphusd8iIofO+pfBBcDOCUbNxASr
Qgu6qFPcFOR1Hs2GsR4bbwyL836KEkXHTkwfzUzTMpGCeVsilR/Meb5jl57Xzi9F2LwKGX2OCVox
veRS0FwdkmN0xNWWrEBm7KoG/qbMdmPLepTdPATDc8AaAA2T3GoxegQMccm+r/A+uFiLBtkTgBho
h7qY5Yl0T62of0Nb3MzCIv7X+OmC/JeVRQWZ85BkwV/oohaLRiQm7dW2ohNVzV+WtNXCC8oMS3mO
V6tV13IUN7u/p/yXlezCQyLsU4kdVbfRTrcssOJw/KWW27gOwiwXEzT67HzcegN21cDX9mPxZQ5N
8q3scxcighYhC0jb7/ixkMhFbsgDjWmZgV29DAz3WrWMxgZAtYPNCqA8+I33pjMQeIJGunVF/zz2
YcXMscFaM1MxY3vTZk2BiJT7z1MzH0zeIwN8P4mvC1ezmAZj4wgUyg/pxUwc2zNdsyTzzyJkjFM9
saDdBICMsfiw8uuUhArRnBxP8etTrx5q9jJP4Ej15buMKMoUQbAhZMtgbHE2i1Mz66Z60/4RQcRd
xMlKAMyXzLlpk/qNpAyxLqX4ivzoQW7yve6ibzNl1eC7mzGl76m1OcqKQs8q3yTjqhrbBIm8NJW0
103Cg6QQh9nqn9DsL4PwCSchjHyCYofp2aD3Klv46i4jyiTCZuLb9NeuNb6OyVwfUwRNhDjoADEc
RqNBw9832hb0RTv/a9AkUp+whmnHqxYiynMq/dJpnk8in33NM5S87Nz42kRzjRJGCZig6wbyn/Bg
hkQMfM2Gaz1O6g1BugSed99RVV1bhV8BH7yWiRWl2gP0zQeSj9eM3eM+s3UYm1TT/lRu0fRxFk3d
b6ShrNOaT40WaxmHxda1rC/epZMTjjcFCnHeJN/tgEKebulOasFP7xTboFTDlifyVmf2uvOq+4it
FwSkaBa4v5eOX/7gHNj1qhr3VhTqyw4crmsuyJ8ifzbe2X05WzX4dQrIjrPB0kXxGLfRKjUjri/f
cVdNJ17Q2Ky9hg2KTqUUFNyWPonXXWsBpW5qE3F/xh4mvBaPbv5NdLO4x1Of7dj9kNH5p2Ffl9DS
NahAdbG1amS/soFmQu3r86LwNkUV2EyQA1gmoxRqGHNnl9fJyFgvVXsc/RvRYoogqoB01MI5Zgky
QVNL7xoMQwrX7EmDnCpNTbxUIdtmINldxWpDANv2DR+Jun0E+UebaamnVLbhxs844X14CyafQ0Uk
9IbGivuoKMHpNTlL1BC/Z5iHD2Zf+6pBSOjIh2Nb56aDlmKL4dDo2t23ihAvv8oBY14KM3hEMUNw
Sr54VyTWD9mU5xxU0xAFp0EV57KtN62bQNriJZPnQSslmlVi30R6xk2xTRz9ElOXvIx1dWdRqAzQ
X2a9bAVBaELaTPmZ+OYcQlCCk01rEIQKFjLxcWhfORiyJbnolzLq6IfwGWXwU8FMM/JJ2NzqDPUc
QBopMdyYbJCT9ToRaY2Hg2fQXloWgohCCHRBL8hkVhCtPTIOCx3rHiTqntiwW9PQKdZNwlKyEUeY
cjhxM42YmxxTekvZyI4Uby384oG8AZCoSrtPSMGWcZz6sADMjZ3UPwZ7d547hgImBHSAEcEJFfWW
7LtXsuNfqjJlOWtiTXFwF2hpVyLSx9pboKqaH1g5Wcv/njGsol+pO0J5ewJv/uVrzYUONV7bdvOt
qpi4e03flJUljwUTftze+j0Lhw8cWqjixZitB8gtBy+5mZ7PTjQcTWIDqHLcmnBEP7TbdRwNrzbD
4ycn5pylTWdmN3LDhAkZlC2CIVJrm9mRzT3Y5SgPUWaWZexveU4tdnt7PP8tS4SWDAFILz21XckC
T0/EQxCBx/ZTZevGFpyyawP7uVI56cDm3CsNGWHxMTNm8US87bPOPAzfLSG+ellsqLUxyMXUJxA7
lgxoXa+AyicQVQTK3I6glGpmwjjcl2kw47/rjxZj8AAm1uQ2qpRxsJi4LEAHXGXF1tCwxT7rxvec
3MtlleVbn6lAyIdRqvwpS1ClgEVQthP9XDKb8TbzpR4xUhs5RMM8+HAGRm/5XK5rzuTvCoO+k1XQ
SGBfSjkOMfA7d/hCQunoi6ZNngzNi7ZK4nmJCKcskoPtUE24SfGY2k6xStR/TDSreWlhosoDpCg8
LkpFewpYOlxTnWWDzMaa7VR5kTKDQI0+H6iUUCDVo+BJL4PtEPC9ul+BouaMSuqaUQLgSur+e+Zr
2JOuLZu+unfS/aey6bmjMOzafJu6L1hnTsmYt1ubba4RJNM6aqjNrXnF3ELjPSQyeLgNgXJJF7y4
RU7dZ+vPGOrTZSdyMl4QzNv5vtEh2pk+bJPGl+OTjog3wJ6zmKSdsgCs4gOJYW+9FesoU9VvagCM
gskxl3Pdc4K2FQvCNmChtS+DQ9kNPhkg7Rl/zJMreaHVaJ+zJmQK4RJXoY/uO2DnZTXS4kzNq5bH
2cnWfzzSx8vAhlfcGfcuTC4E4KpZ7WSthk7tWprIUtfrlV8YH4ohEROZT3JTIn7StjsMKWioqXiJ
C0ZldvIL7NPLAn3ts+bQS3EzmKMEer0M88gCGGX/DEjAu1n2o7AIYLv7GJhHzHXAxAAODJd+tdkO
bkzgrEDPhvUACdRKtmpAKs+Yfw1t+aJVAxAElDIWbtbBBQ/sZOwhzGVrwYGY8P6sRzc8AVE4tYn/
T/IFhR5rCZfhCzd7v5y7SxAzJ+rDq22nwH8MZ5OkvY9L8IG8JmLcPgnijFjpkETM9V8I0jBBJc8t
i5dN60r3/tqh4LDvtDl+6a+uoTMUhnf2gGlHSb/r7aUWsqotXQ3dCXJ64h655VhI1HF1yifqcGME
E8TVV+fBeyHMb92fT6uS4iFqXqcy+hxq7SgHoE92gnA4IiiQZfLG0TKMkqzQI3eWvcUrNdw4oKAG
+FgSASUw9qPDD/yZvt/D8Ncpz4uQ6imNZ2XRrNTDwG5a3g+zEnoxMyHGgQVC21xLQSGhSH0/OCGb
oPY4lLyUwyDOCMXRfAj52Sn3zYjzw6Ajdh/kPycxV03F+9PqXDJNXW61iuek1cUZsCi3n3nWHVIy
Oj+/dI4AyTODeG4pSUArp7AIhW1wRRdlsNOk9j46Foeghp3dYNuU16+eYXsHL9bhO8KAYmnLMt0r
CaxgqQpLS13SCm9lmb8jM7KZOdm0CI31HGGKkqK7T05/6trynrC0zEsX3V66ozq+l6gegzG71Z2P
tb9kBOotLa9/Att+4eqFkCfq92AWfYkRRQZHKQU2lW+YvEo9/HRS8DA6218srevRNkYWhv20iYzv
wenPU1zmP/pAEpp3VG57sz2NO5a4rBnWIU8+ZrR1Wg5kCmXTpzmYKOQMPwPfNuJKR+dBxp85PI1Z
uhocsF287k8VV+HRtJBqJQOLarsOEb8QjHxtZTdh/eAirZtMbEw3B6b0m5UelWnWN1fEKQx1xyDb
u+06itL4Knp7vDoD6vRU+u3a7dhSmxjOzZiypop8ea3YckMhxEovDNc79ZK0Yq+brtCip6tBWXoA
gPaOqP/TQY3WRof//k8sAUmFAcvB++XtMAYTU/BIo5nIIOs7Bgl7Mdbpuk3Tl5Ds7wXf7GESUqz5
vhdYggk0VP2eYNxz7xg8mqDcVQGBhoTVbIJbyCrUQFif/cVSOq9O7dwmbzz6mnwvZSGufmJm2OiG
+kSz15xzwj6zrP7R0z78bHllrX9SsiHz0b8cUxVSvIe3fByHOxZtdwMQMwf7hf84aegNqR9GkEKl
/GmjM8hq89klJApzuO8tkgRxeZYE/jqBAm72rrHvyajaxo5TviRYYBgX+eoXYeGaHXIAT+tQ9b61
KpM904F+FWT0YYy5NVRLenmOGnby5mRmn0Frrsv5sSeUoF6PvuiXzvxBJQ6CJes99KWdf9ALL9+i
6j53pgnvY8i6K611CvUAsZ0RD1fkW3QeSJJsOx7IRohmpj7wmkwzcWzGQ7abX9CVHItfTBQI1mLH
3ZuuBw08ZJ0FTIfbMq2+RcJ6qcKISgKy+3TqugIxkNH/6prjrFEM4wITNlC9sL7ZaUbGsGQE00Tj
G2nYLd9LhP8qacmAK7r4aOuEj9RgRFrSo65aXXCFV0ejiutf4XZfFgjax5DOuXqeeMn0Lt4gRVIX
WYabSY/g3XZoT5PWFTeHMSROYLsSksieongSuSTZjDCh56Q05Y5yY9pNWEvPhVM9GSUOuoI/3yt/
+g7qfehCJEImOK1qFdQbHs8UoVjvY5/X9fUUOl/ewHBPM9SZVn0eCcFe0Xae3hk30SB7cjjQ8oZl
fQMOJnAnJGElNXSNkXpRSWncLEVKZ877uv3vH4EKMlMXBjkdxP4uJheCKIJMKLJ5Vu0RFcxwwlBn
TQeVi9ii83//FBUOy18B+loGb4yhSet15bhiuNjY2c03JvZuhORVVsKYg8abEZjfj9jbfTHenLCi
j7Yc6FCCSJf/MXZey7EjWZb9lbT7jmqHBto664GhdVCLFxh5yXRo5dBfPwtR1V1WPWZjkw9hDJKX
GQLh7uecvdfO6vLCekBWrjldMwQjlxxadI/t3Iia+Ow3sGPwqr14bVfwV7Tg0vCO5HjoEmVPy8zv
wcoSz4QZXjPRsYIXQupS10Z3Dyy0v8enoM48wTW2SvpFgz4y0Yxx5taKEA9g4id/kHvjgtaLdhvW
iwmd5j1YGYViXtvd7uls0BAHo6M9ugCelX2egCG3BA0uKaqDFf6x6D73LfvsEhhRIvE+2v2wmGZO
nVt1942dNsgeYW0AVpOIG5dG3omt9AvewMCnvCqNox2N8T2os06baCHkNNF9pnxRlj0M0C4IC2in
BVLlJ6LJ1Fn4krQ1nFDIJYh5q9JrPYR0VHTGJUVGn7ZUB7Nn6bKU6r7HdD2/H2Y5inPS0yBDIfPc
kgpFARUnR5iphJJq3bHlTe4x1hqWQfZ0gZt9rE5G2dWnMcRxBQBo4bJ6ltbcYJ608UQiKFCYgeM+
PbN0Qmpj6Y5YKqL19jbmP+d78hJWlqnAj2IMV+yTqwAiSkTvb2mB7L7zfOe3MT1GCcixYeOjwjlk
DhMnFWE3FUCeMpOHCc4dno2LtNgvfICb9DqqHPGkHtkPegk0KXDcjS5RlEVj5B0xu6KrM9gbXcYt
PuRh9ED1AKDZ28Yyekjq9iMI8o+gzc415KS7jIt/mbkMm7UpAXiHPQsF2BQD4B5mU4Jhb3IDVzTB
dPpJc9ExQVYEzSK8cRmrdtd34PXdCpwuW/d56GIaqS66j0xEwUJiS8tb9K5jG2ySwAbqhM8QJz+m
eJ8qXAN/jj6t3lo0vL3woKHGuuud9orUEdwrS6ywHvH+MMi1sVRoo0TLo6XIbVp8G732Kevoy0YX
d8dKC5iUf4Flul/FcvxMzPREjwo9YCHNrZFFuKyaYdnymBXBHQvYGIvKA1/Q16lcq+JoQcZajgZ/
ucqNVRizsJU5hTFtYeAshEHVDvN6v2WRT/qdyBimxLQICyiJxKZMC1Vl/Fza6nS7qYj6c8NwlpDX
K+Cp+LSpjcccbZStGsC09XTFK8/QzWM0A/n1hJVirxv9jKY29UUbwkPxJvtIeAbKag6lNDvJASn7
L+So0cKS/bjsxs+KZN0TSah48txmNxTmizQgQwGMZviLPgdDk9V00Ywh/yrsVMdB+ZcLLFwhyXE8
TZ4MAhm0KtsVs5OJVYS8HGRRd0PGnqrClRIZ80IFAX+cAHJxNLqXwBvXQ4NdImocG3IfMwmHmEJk
gBwQNVgbqxyJOS6SxEPs4z9GGRLkUur+1qK3R5XQ8fA2Y9h+gDonoWYqqPr70nwOkufQpyw0TXva
thFNpTnHqnL5J1RgO2aoFPwNZzuQ/IssFu4u5sgbDd6OoQ5vke5RSvTGKcJXNm9ZC4ek16PpPHaU
6Ns6TMD3t98FGbELhlavQex/lLyudkl3rQRd59JeuBuFRYwyFSvJrGsCoHhGDQeq2MHBPt+UPe9R
3WuwzxnqLNq2hxo8Xwalu0b3O1uFyRhi/HWp2OP59OBf8KDyNeSCinyiLg6dDWYsTPaxthRFzSEX
m/FGpAhkiNjQKSQZ1qWFhcJBfmvCWTpdAcHYE4yEkFUvQJKDwU85tKSKmDDXg4vT1/kn7kZwkpMH
MW9ED1kYHELorLmgGNMrUH2GBRbvb1hmBKbMiiEQDC0NQ4zxWr9MhKk2pQjeXJedJwkJacy754AS
QvoT2hxgOoumtH8ghOQrFyKFk3f5/YxuBJ249gtmsMV0lSEfP/lsqqjYu6rYWE39FQm6K1kLWXfA
qzT61Ho69Gcn+vRVefVANqK9UsY6NMP+rBnxJsPhkY1dT/4RTky7Fkcd0QrbQnYpdBacceyNu8YM
EKpAUqicCdM7NhGv6OS6NZm99BprQcGhd+krMSyc2dEhB1wa8aA7MJZMSEysQ0jXOFhv6g59WGBz
pIejv/BLtmGv69GoGdO3lk57ardiWfC06cshNR4y9HUDQyI92eNlLVlQQjQeOArAda9sjDpZMh2N
fiCsLKNT2zIQLp5oglxhTJCZ58BdUS5NVjvmStYDhomIIeachZ1RO1y0pYPXh7jPRTKS9W005Rsm
xvlciXLB5BlO/fPUNdY6i8SLIB4GEjgSUJdEO8DX4TY13ZXjEBU4+U+qiEEY6e1VB4fmha6/SyYf
nXMvfmfCBlOVMY5vMjTGHQ4/MANYz5EpbfB7UdWRfNwjOBa+dhWxwT5ohxdf/yT+L12D2n0xOT7F
BiKE3MMtCdtJufa0ol3O+YhZLp7kihipAON6710IvoyWODU3aWjfsWSuZ7g/i+pvvW3nDlPBqT1W
Z7OO7v3aqk7afKNa40QALyLYtDhDi5mWGrOnBYb7dm/Q64l83SYTjyCCVr7CUzL2TMmMhSwkKi+d
6EJ2O2+VOdcO9MNiMG2obCl5CL5LfpQl6o9Rq1DrBicSalZpbd7DD8O3ENEkfIr7KSFsuLmwq9O3
mbS3urTemw7kEN3dapek4FJ6bwkLGulBnu3gCjBNy2NrzqDdQp/Vze6rKXC4FT5SvhhdSBfLmTlh
7GyylGyzXhJ/PSdFK8xSCHcIL4Iu4ohvjNPwzKewmxWUz7bG0Dzw42deMkWdAXvuo1DJR6bZSxEa
ZIiUHL6IHMZDD0bCxBzXUtXKpl/SZ/2L0Juv3mgeVUxSL/U98wU2IHJbdhaQhjZg73RS4AuWDvsn
1a4ggHitEE+EEhOCNg7FEoopq5RzjPVOZ8YqmQKaCWWL8W2I/hs7x6j3qMh0Ou2hy6jMJtyiLDcm
lx228aFilhomW1Nj2p4MaKTtxsE74lSbfsroUHJ6S6bih/EzcGgda0ZNGPvCD7TpbtTq9wJ+Txn1
0+tE8kVk66ToTfM0xesZPC6hklkrv8H3xikKdyhsfYIVGZwHVHDMzvzu6mgDpkEDF0QfdQvI39jS
ZbwvAu2VxGZtQM/HcVDvCXfFDIzNov2xZbjsQQsdSWnEZAJ6iUIYmXXD42YqqPDYMXYj6q/+aZrP
0tw5342o4jtfYfbwbaKoRVsBfeUcFkbhMwfxr6brH51MGJyNWe45Rd9NUbztbLUj+Lr+1Hh3Uc4d
BA61eWB4D3QXg3tKwQ+peNc05pNA64UJNOZQWUIgGsGV2VXFCQ4PJ5fL+JYV8qFl7Dndi5quRDgs
zTRGH3SvwxzJA+OFSXcMQhM3RPTM+eUj0PNDweDsFjtg7+ZRT2gFW3bhqyGGfWuxhk5uHGzrKQXu
m3HdFE9mFuwwbq1ijO74st2nKHWNu0hDdh+TxpewKSUsGHeTAfGEjK7VfNoBdPXiFfhddTJkHa0j
JwBVfEYfj3ecEQjJCtiKD1M0QaOIdrIVL2XR9avJwREyqxOURsfMi7JvM+Wd7Sb81vaUofee/hIi
FuuxaR61gXMl6jYkJjTLixZtwFFm+e+EhvCyBONUNsm+z/jMkUG3NGv3p7KzredmL6KQpzZM7hv0
Nbgx13VF9LGprmjwIOVwvDlOxMoRO5Qirdz3irPo1IfPlhvj/9N+0/xAUZw+6hpHk74R4s7ACAJ6
bZtlMd5cGamD0wJr0nWFshD/qiPv5TB9Fcxi3ZFdKHXzvxrhWXeMhkw31B58Sm3oCdoBdfyL0uHA
M9Re+aK4WI3TLjJgqdM2ZadCxQkd0WGqM3rdJpmAV7vdJq8GEjnbYdMMxO8QeL0ocZMN4P+p2u+K
Dsdst8AJ+ybRL5Hr/VV5Dui5ATOSeee75cto8nonBVP+MIhffo9UxhfFMdvDRwGTKDVIr6BLrqMO
4C0STMTF+4hhtLGz6KgzbjKrTcJQL4jlAwGSNAqq8VgH86d4AMSexhx7sdbM0PnBioBam3KVxEDg
2THYzNGQasXw6sRY1vsci4XEFYWon5EYS7TA/ALGDijQil5SvIv4vyJp849eqr91JntAA73OYRBP
qGd5J+YeNN0sRmATiZOa9zNx4IAocgzDDu2/zVPLGUyUAgof06wBiH3EOQA+TLTU0guZ8QDFXPUX
VPiNf6ld/cuB4L0w6lBfWKjp2Q09/D+bwMJilcUQQjNXL44Qer7tMbxUeM601n2VddbTLZc43YoA
QVVDBT40S22o9yBuZggi7YEu7u77zDBX8qHUkIllPcW94dWkzJt4RAfIpMzwnLtOhQfP6B7zDFMu
eix4kFWR0TJvjs4YQmbMzO0UT38h72KA3QFfb3X/oo0UMjDYo/A00pNSRfnV5qBvcuI9/K7/jCqM
1NLmKONFZcjwwqCzkLMWyDw6GyPDWd8HhSaSfdpW2BJmdTVaW+nzBfNsHmhWL2ylU/qhU5kEGTP1
ZHHAJv0oY6hfCW9pK/8pCGwU0eFD49KbG2buWldxhAi4DOBayjOkzrdaix9MA6RTYnyAh8uYhDs5
n19Of3XwIkLE+kbd3McBes1AdjSOSj7Rcp7YTEcExubOyn5T7qMzZ2sIs2njFAUssth6gZzA8Dou
wHA0hUuTJD5r5QUGGlRbe3KXZU59HnOM8KpeLOz04nptsyTe/oMe0P18ImShBygKLCJ0AfwNla62
WmMhLjQEnamhQ6wzbPt4YGAnVoWA6Ume0Sqo8m/VKNKqgd4hlrC4dloi/Zzgi1LrOahM7S6atGvG
pG+cTRE6bdqhzIALscNKgdGIUgaGJSkp/JEoj5aE+CEwSsUL/RJ5airWm9Gw3A3m1mxls5SfkL/u
ckb/92k2yj2RTwz+w5oTqGjHvUSWtO9ReA6aNGh0J+FDlPfiCgnydid0suPE0PuRRldith/wGdsN
gE6uD5YbSdfwIOv6hcge5xSofWGM5Qr+EA4ZswgfQ9B8TExLf4XK4DXH4nE2KlcjsJj5psxr7942
GGVS/Sw70+pPne7ah9Qsufr1Pj5mPGhcThYnNnABpFZhhAu0D7I5g72OLPSh8gHgeGjpMxwgay4u
47n03hhcYPek5n5N4cCCPYZifrvbqRLBlqF5jPPLXZ3QvO4AAy2MkRbpmMDGbyoUl5xGFp1p9Gd6
Xhscm/GDYw4tdjE9Xot2I8OCfixf9JGGIUm09b0f4R/XaA+2XmAdAiAeGZmwKwda2ZG4gxHmNJ0o
lUTtoZVoUnO9rg5aPuKSGyWn+zo9cyTQkQYUKJ41+gRd2CLnpb+t9eW4nOqgPNUTXJ8e8OHCMWyo
qBpMfFW3auEmS8vWKJhKC4myYnaQJVnHBCY06fO3vwOCErCI5/ajkwR7HwMLbem6K2kYxgHy4DH8
KHzRHMc4uThBp520pMClqtS9RCXO2Hko3xuYCiixBrilKJocDsSLsOo3QFKHrWjQeHuRWyOULL8K
VYQX0gbjU+U1wKMnXTzHYbDUNGZRcpwYg+tWvAPtR4K0r6rTaKlHSnTE+iQBfnaCfOckjwpGNONM
6+EY3E5K7ZQpxM5XFutbbcpNp/oAgVrgLj0GUMtOBFxD7OMXBezoTjQ4wmNQQmsqHWjxcbMLqeTo
RwKtg2iId8Jwvz2C4X9q981DVbnRW4+RUtIonWjcSe+2XpgbjF7VSiNm6hCXwiOtxqdwBnjAxVh7
Vw2P7ip3sM3mHgFongH4quXC+QTzvh44yv4k0rgSw0NzQKBgmKiCTmRCodpDF/MCE9ljjR5pHdXd
StI0v1BTqAOqBmqDMho/cMRdNdpvTxX5CItmSrD4kSK7mCA6vU36iOwyb9TO6ibyy8o5ih090xHU
nH7gYHS7UxuVvlLKc5Hj40u5a8v21Eivud4+LQ5l1u2ekaEKl2FQL3KKyp1WQj/vG117yUQjUHEX
H8TY/VXn/aFTmv0k7NF+GjCFa1P+RKdO20tMJHeDb+G5skKSCHq1E7XxKHsr/u321mPYM+CQ0u1O
87c9fTjpvi0AVmvjrmuRbluAIDjZRu66j0fK+LHtX9JITfuWUJezUxrbOrOD+9uNob1HLWrSPmut
pzm3G2GjU96jyiYREyfpiILsvW86b8GZH3GDYWeHdDIY3swHNZN0sfnxM6O6ClSp9NZR3ycVjXmz
ewdTJn+SVHHhT1a2FhI+IHYI8ifKBIDZNICZZIDWQPKEVBaNb06GeLoba+vCRNDa0djDpR5+mw3z
p/nnxEX4m1aGJOXEzsrtCpb02LYRhUdvifKqx9u3dK34y6iRVNekuqxqRnhPweCqNXI9OBu5Lp+m
KrFOpXsMK/MxcXXnrUEgvbaqztzUIbm9zFz2YkicR620h3NgRPyt+fvMVglfUN0SByMpfVGRPHv2
YBDKMGMElQsEpoJfVVe4728/rQ3QOIrhBoyBGglX4HhvoqWeTpvcO9ZUf89GMS1v3ydE5JWmEGA2
NvBNbeUG5LP0Xm9C/SvM0HG0cdbdO0ia7mp7mJYjTUQYuHH5kcbEr5a9/hU7ubMYptA5GVPFEQI4
ClKjJsAy72S7gLRCRLO884zOylVn9VDrKwvmgBeam7QawkddiY8UStSq1tEem5FdveNcxWQ3dNgM
8+oyVrz4vfCrx7+gPMaLjnH1eyYRCdWQYY56AZQkUnJ7+z5mK476U0ozrR8/eqU/6k3dPgaC/FQt
o3scI2WtXUhKiKSNI1Q/nS0wx9s13uIuOCEnmJoDLbeeI7REouy7N3yY1TbdwxtSF79T3cF23T0f
3dGmz1ojt8inZB2NZn10E9JlclwwAZ/Nuw7138ZnPT63oEAW2If1bcVPiANKQZ84lnvwM2j2bdgO
a3C5zkajhT+aM/KBl+ZZZzwSdXX3anWxeSTsauE1SANTBh8vldTMDdMStfJrXT+xsSTspaXaWDIe
TnLQLn3g10+I9p6k5hEzRhVR6XMtTATyXabV2WlqdCzf8IvXnBHh4LHxY5HnLqndxNio5NrahfVc
hhylyFWrPwtsS55bWe8UyUfHDNEXmt2rO2MR/NSDjxY2w+sk3LXt1fZnTq7cok3DZ3bkclvbhn62
LVRst6vLCYIlTvzoPWTYgsogOel95x7MpqLNVurhl3LKE+p97dnKStjqHVGWiqZoXwC8SyyaBEEz
iS8jtpdjOam/6LWjJyXpQdaduccl02zkMGI8qqf+NdPbdQyK3xi84FJVhEjHmv9A89g4FfM9zyW9
LwgzG91FieQodZxdSLF/23UDxIOjJqbDBDhxiXu2esYj4FLAyvLdTPLfmZzG3+2kz+Qd6kzKdWQ/
3QPd9OIzUajsS+Ulr87E22fIVj32A2lWzf0g8/44zTe3r0Tjd8fS6aKZ8JiuVK7ClwaLelnQs+4F
9BIw3GjJQZi/KRwBlu3yEoPfI3dGq4+NFRqU/dYibIKP27XPEsu8tQ38s86E+NKU4BEbrw6eLFkd
vAzlUg1Y+Ti2NYVhILyLaIkhMivrqnfjPrLzERBnZ+DBGjis4pJfawx0mSBGNqaGwPhoUnVN/Yi6
AKwz+OjulbE+48xav8dlE230qIJwRH0Rd7zrOX0h8IyolayK0AK9cwx0ebVHuyTUqO3DBOKObxLI
UMBwc0vswq77dNvmrKbMmXWTKQO511t1dEvob3ke6gF9b4Oqvh+QIKLIse1NYWFXGcIMw2FHOFhl
Rjsqo3HtTjidwQZTHUzD+NYMwltPidRWYiy2KjOMZ8vC3w6cWBwSDHlW2mX1XWa75T4U3nD1LYgV
wFO0DclxnGtYXMa+vpj8IWjVVblq8sigBUkaFOOtF1gS1QbW6kMUAsbl6D++wUiFUKa71p4mzvg2
9afKh/o5pJYORI8Qu6NeBs26jYo+JgteEo5TwLUY7LFmFJCRRJ8a5oFUpnY+Lp1v8xGbj8ux6yjs
4rhhYUvHWl9JEm+2gZq7cGhqH0hs+lKZychHZR726WeYvVAY+aKnF3D7QgNw8R6a6hm97EPnO8O5
ybruyepoiBgiEiS9tffZ1DG2cIuvEDPzXeT741vnEwKTJY+Gpwgjvj0CP/B2UcTkxtTNtx4BEo6Z
dFmaXX5lDBodpNB/xtbaIb60Hj2vfZBDnay1Pip3Uaylh9tXWocZMmIsjYxAnkYb2hnk53Ab5o04
RZn/lzbJcNtWzB9TLsKG5Gt5F7YXPhxi3zql2Oie8apM7KD2VLSXFDI0mJGanSWSYPw08jn5HEGo
aeN4O03sIj49DQ3XGAK7O2xNMykM4xGDs2rfKsJh4EyXm9sK2eVfejoEIGzVbyb2XIZj4qhD7Riv
Of6hwnS+O4wPQ96AzAIagHy1ON1uMs2Dt+CDpNMRGt2XpbaZ/C4/B33vkl1gxFcP86PeILcnSmjd
ksVVI0wKgu0/rkbAD/3WEyWy9toZVnbDvLkloboiv/tR9/O5VzREaxuyNfbFyb0640MRP6UMPB8R
GHaP3cRwzJKJ2kZD+xxObvsg/PSeGO/xySqmYJfm7MNJ6cfngQLlrmvEOvDy/Ameh3PxVIJ13ZQv
oqyxFNodKGcuZBgcZHgIGe2aNlBLa2bFsTc5+GnMen+7kAAGdvQUGt5nB36F1+ibPBjlUis4EmuF
JiDadi55L73Zb5H17YnUtB/rREfmPSR4ps3nycb3QqmJzrMx0vXtrguAunBAL5Jmf3vvet+iISOl
ts0TjRQfAHx5os691cAy7mukFG1tsY+G1vH2FSr/ajnIPnqd6ji+2JoN4GZIQP4Twdcajb91EUbQ
wbhrdMhrjksPba7G6rb+KTRs2BD1YGKgCDrXTOcgnkKqYkLcDU2/0Y0SZBAzvXOh0TQa8IbiuVT2
Y1osSqGP2yKYqmUwEDOVq+SePrJc8Aat86j8xJVLIitmSEeW4YPhkpDQjLn8bbfOWe/weUyRe0kQ
p16BMLy3uH7fkM5OK8Hk2USmyqraefIAWJXHGNgbpv/uY2oxSwzq/tOeav1aWvozRx785z7q/9uV
baWms+a07azmMeWrM5ZQrkzYHF6c0nGznWgfGnjmi2Rot2Gi608Cd/+aiF+GpfRWgRFBDXAn31/3
JEJBWzPaPeJMvEa2dbidg8ioLs70n7GAawyYNPCmdhUhjUhL/3vIiOyaF57bDXm9hx7T3Kb0B6iz
YwrOVLXVQ0A3Z1HgzbhCRHukOGE2P/jyqqy8OIRN0q6w9wBLj88B2T/nyIz9hdVht8KJExwm7yo8
LzkMaYUC0aT2NBCtU6P6yWPrtu8yZ72GvQ42q/IXRse0RcL3BhC2rmVY7qt5glBkNpoyKYqNpzxe
Gfb9QxtMTx2uyHXY9+ZOaws6zUK399I5NTjdH3Ke3G2fKbPxlSwQY6PNKmBtKMWHDMOVnjv1d4gR
k2FAXT744XcwwO1qirZ8zp0ZOFlLYutTcv70WQgeEsj92Eac1ii8zT2f3OTQDE68iNhE+9ItcHk1
FVJ7PqmrVmf6PQAKO4x0Xw8Gnt3D7S4QabRvo3qawsk8FuKxx892ilu8FFUpwKnc7lffedUjdoRJ
s2gjrAV3WeWIXSTyV7Iriq3MUQncWi2tQIRmt2iuTQ5Qzw6Z44tBs6ztGBvhXsxdjCHq33vX8Hba
OIlj2KAnVgHwisqgrR2OW9fKBE2OMl4rFwmymXW7aBYF16xIx8SBfDu4mUCJqzvLkNThwVjQ9gC2
3uk+TmP7GzNIx5zNe/MQmdCoRtOiXlQk4dJHiLYyVp4Hz6+ONprLV3T8u7xQYMn4KC8nXD6Kk6UV
EcExb6iFlenrpmiKuVmWrPUuH5fD0LebwmTxdoPoJQ9zjjxKHCuVOMfC4KDWS1e8DwjAgGc8NVGX
PE4Zz2LQ0A5JGq+MC+1DPZ+2Ix17hJNLb90ZFqNiNdwHRsN5ACH6k+S6X0dUS++e/RE3Rv1JI6tf
tQyg15oWXjRtGI9aATcvt4LhH19hnRiPPb7rvIKPdfuN0RzjLdXSP3834gl6ZW8fQhSHEPEoaW43
KAXURaQeWucAhCh0r31DR/PVhNOygoRuL/wCXppJ2sB7HW7V2BSrQNri0Pc8KD1IvfVsoHyeU/Oq
Jln5g3I3sjTFi5ZhNugFOei3ux5ZVHkcnNupUGfdl+ZzpYaP2z08bKhBdTEcyWov0278KJrWWLcM
d7ZgOdJ3z2MY75Dxwz5ywKhIVkaagcTk//VehfYyLTGR0Cd+NOzAgz0cQYSpVYpAIkGomnTdxk66
5Cgry+dYRzMoz9sXFwnIHasAvaz57qQ755jS7nq752GMjNiVMQKZH0KSa6lCAa4rMFd+Jc2H3qiO
NUiVN9Hn4Q6TrwsOKnguMeU+W/Yp0gLvyyuhMbV2PCFFqYJrE3EwjTz/tU/CCzPC6kIagNyZNrPM
2PV2t/0754RzDg2JUSFLNv84JFau6dJygW6aB262J9cm2+ci3bm5WSyrobYf8wCESpCEz25ZNMt6
fgWnUOwGDD6+MMuTMDX1YEZhwfgyF8vcpiWthqm/L71h2yjHQv6GA+72rrQIYrZj5e4MlgwopWN9
r5XNZyiC6FyDkndQTH9hcYMBakzuGQMxA0NJpi+61nFxu15Tw7qQ2uNi8LCtXVuZD0Y+8FBqlb/5
g4NNhP8IU6nki0s6sTZ/38Y+grZ0cjcNDPp0HC7t5Mrr7Yace3Pde1a2aBLzkZdPHG8vFq8LJ6Ep
lXvO++FjAFd/hqO/A1cnfxoXgh51b/SvrY+WAVlV0AHMhsKB3NNp26gx4hWzNY7kljz3XqBjlRzc
vax1Goht3N7rfv/u0iFl/Bp6B51IsAOw/XcXIQQGGDq6U+NdJiBUyz5GkzeOhf6kR6R6q5ijlhaz
USoVk1GQ/twOoYYghEwW9UVSs2OFQpEbQkYJEh1CEX6Uc9r1xQndKNPTmcBwr2f2esx3dpOG79ok
nJ3rFibYWlO+xz1lVapNH5ZuUUwot3iJ/PchLs3X1m6pKfIE2GLU/4zE/7zApDMKfSaM+OKCjFJ7
Nkj7mcjUOQnsLzEoT49GrtZtsWsUnMeKLNs6DvRnQljoiOLls7UctqQWxXs+p18BPKRrXyVEctq+
s6kl0xEFAvcgWUpfqyLcZemkPSRS6WeCJFjZjGay1ZpiX56kCPNr9ooEb296CsqHp9MLOdBCltuS
EIAHZ0qpR3iZrab6cZwy2sMkMZ45Oz5ySK4vht2Yz6LyD/YULwOQ07sUs8z5doO90l1DnIIM7LYA
5ZzuLMO2e8yYna4DlZYMCQJaOq36rXW7srLr71zHzx+pkOY1XvtdlgxvdYISNsz0uywwwucxwnTj
5oN5wS03MaRJnqsOgDGmzPAUm6PkTaNgKYbxfhDRCDaXOK5/PaQCjDeukfL4r+/bVe5v6h5Ek9Hp
hHJFTYcf+r//ldVXr5HL2NcmVvr21N2C3aQarH98RNNcofsqxu+0i5y1xh63HSzVvA/2+VahqooV
3o/clTWNBEjOBZBfDCggk6OLf+WMxrfiMvhd+LUEBFwiyI4hVzSRBGs4Vvq1boBZOL2qvhQQklh5
ZCPp9gjiljYNoSr6OZvbdCF9KDJ69kPlNmj+uSQQHRun7lbK5syMGFU695mTOL/bJvpwFN5ngfBh
QycPWFNgXpWn0kMKrnqZEwX9Jjwan7YWQZhCU9kxsB80/d2HHO9HkmDD+eIwiGHHjjUcE9u+liIx
jtBxg3sV9sl2HDx4TLY3QUD9uF1mVpoVh86elZtGdk11lV9v33dyJGHI6sjZsSsA3q7qnnqKnJ0t
qJXQYQ1b+MP+JoLR4tmp81sL0ZTUhnLuJUjvHT7maq3G79ue30gcc9LmLB6NOxIhQB3iKumTEtZz
Jj8mqvxzanqcAjhQb0bacnSWuBHzDbrlqwUAf55e74IqfO/bxID+FyUP6FYH3Ek2fFXTlNvbdQwf
uT6qWnxFKQUli492RHU17eK0AD5LtC/HH0wwqMsyJA2X3KQlEk+UK0nn0xht8v5uaQH3Ok9aDHZt
jjLxZwi2n7b+VwN9LS4ZBRHF8JG0JF/plT5uQuzb57E3xzNOLg5wqN97D9+ybQ9fqVU82AYbjuBD
SX4pLvTBYnxXQoO/jYZ8zna6ETgvpt1L1F/voPGdhykd98LxvHts69AfG3ShUCWXt5IGdsm4SG2f
IF0/2kOflEfisqtV1DT+9fZVjoLmKGznrc/g5VpZ08Ncnu2inXSPY57UT2lj7fVM697DFISaHIhj
0wKL8XGe+E/w18j1Eu6wut3tB3C/WTG3WZlH3alKRORRsh0lmi5Ofqcn19jnBe3qNP8MCjaZVGJc
nTIj2oRdCBtpNJIPUWlHWvDnX3/8x9//6z9+D/8pf4prkY6yyNXf/4v7vwuE3ZEMm/919+/b1cPq
9i/+5zf+/ff/vvkpzp/Zj/p//tLpcf30v39hfhj/80f53/7zYS0/m89/u7PKm6gZ79ufenz4Ad7X
3B4AT2D+zf/fH/7BIJa/8jSWP3/++l20OZiChx9JYtevf/5o9/3nL7yXt1foHy/Q/Pf/+cP5Gf75
6/pZf8r2c/y//snPp2r+/MV54m+G7ZuW7xmG73vCcn/90f/cfuQYf6OzLlzfcmghmpbp/fojJ/sg
5J/p/t8MMEum57oGpgQh+Jkq2tvPDPdvjmDS5oOB94VtuOav/376//b+/ev9/CNvs2sRMQn485fl
uv6vP0DmzW/0/AQdyzad/8PSeSw3rmxL9IdeRcAUUMCU3ohGlCg3QagpCd57fP1dOPEmimPaqQlU
bZO5Evkwv5+FRYWBmM3/f3yzoff58fr/VX3odgGbi7VjMJ/SiwYmHVnWhgV+Kcg1iBItKS8d/rOq
h/FIPDCQtWuvqXNUhdrCCuQxF+MuZeGfaQ4xffIpqVqkXtrRCcC02UnyPlrFO9JySKV289Xq/j4K
wr2W919NQ+ZBP8Bpd3Xz0Iv8rSONcNE2BuJhLiPW6sQ0Mnt2yD7tjZvvyH9m2L5IE61bZJFU4hW/
OPje4FFfeiF/x+lAStUnaPN3WyYnTPMfSQGsayquvql/hX3xa7gz36KRL20XboYJKXpWX3x/kJha
NBDsSQa+ICXHhpB6wtXyS0tuFH3djIgMNjFjEgKGsbd2cg5hc76cII6XWYC4mSi1ZVq6VG4Q90WJ
1I6JKckerODqMCrnfqplo0EMQ4SzqzHqCkUsGYfQtDe+d/VI4lX+iIjH7ObwigKpYIvSFSR7bxmf
Ljl70Rh/wH3YNTKNNiOBEIgaFTBx/yo1SqUKsHfm22BnIL8oORvqix9T/PaedfWEyRYawOTI5EKb
K2DHz9YCb3dkFx+xX333jbevgnKNxevdT/0joyNShDrR4+MUPwLbRo0TRUYpf32uDxOK4KA8OjVW
8DcUxrfZap/RbHbpwuMICc5X7onI84NpiRcLY3lZIqlN7bdYeCdZuZ9ZWH+WAoJtDBAOn3lNsyck
B1jDkNCoOmw8uX2fEvWJ6k8Dlo+KlCqj8Qfa/L6CZjBR3KlUoAgdnjSngT/ec4qG5VQvpopU2y5n
EhhlHxqsfZBZn7arV1tRdxDuC9KbeY5JRrE2LL3NJU57Bi247a2Sj8whtgYlwb7PgYIag/c0Wk68
gy6AZLATaBSYt3od4jkQaRVRK1aA4aYsQkkibvs8yPKMrBXuGGCNHBdOIctP5BFX5sLEinnu+E5j
dazy/qHHNSETlQ89mU94Lorbst8kyJnwufq/FivEtP4eZmmX8qvHGCkNyJd5QJbh4Y2H1p2NRCDT
Ag72Tmdb1wDtVFO/K/vu3M8TPRNlUzzup9h7k1lxD0N+Bah2SwISw0U7UlHraP1ZQP/EPS+VquG3
zt5TAbt04CmBAvThKes0QpJ2tJ8BO+giRC1Th09VZE6riC1T4zy7ct470y7jMmSEqJu3RMPolw4/
OEzSJZVhaaq/oLLeZk1jHox0pxOcohxgh+9ax9gZKaaMv2gSJ6Ovm0WGwdVJzFdkmu+69TZ4E1pk
hmREHLxMrKWspP3S7d+inZ6bCuSZqtQ/MHglgCT75lo92fHQn3q9uQ2tj3ZvQhhpGB/C9t6qHo0m
xr6fSBeAC7pfM+M/jNK+98A1B8ciCLGgjig/w8G4T2k357ofdbNFjaV/hDg3puYVAd3DlOq3dtlQ
dxZWwdo7iDhB9Wv2f5BCaI9/4nzst7BUIRCwjKcS3cp21swEqlllIAYWveMQZmLHIEgQrxQovG26
c5j8OoGDiVi7TnM0AjDZCEZZBDghi9YBxq33rm1p5dB4+9G/zmh9fr7JnA0E76oriU1MA46hERRI
nkEituS1HebP+y9WzW2cmnsWEEToyp9ksl/sHM9MPlm/E6+yV39DIXyu8/Accx7iHg3uCTpxy2Nu
GZIFS8veAedZuZo6TAQiwxAoib5yr0NYrxuru0plvrIuORXovrl7QEIwg7PHBzuEfa07VzMTl7hj
ioN7FMZTeel6KCLNRxJAM2mHkxyKW2N396YG1Fx56T0qO1g8pM7lxbrsnW1GVp1feL8ItL/1vPpm
CMdWTa9O+MXCiula67EDtSf/XnwWqsUKmWJmcyV7d02Srz5Hr0cG4lTZ2yvExt9wN3jgdAJ4SXZ7
MRK8Kc9D2vzFU/OIaG2w/sphmXvnLINhQozZxc6md7+xnpXPm6iXFvOHvj33MMIDcOeB4qDXKzNY
+S5R3ab6YFo9bixIBTCP+bEdxV9pK6iWznMqDUR65CQutfJfHKHmrSvaCUkqCRrNtuDnuEiHY/QH
Spb4i4TP2d06m1q271FSfKUzKRGkE3dveg2H4e4P9pMxhD8GBu84evd1iJPl2H9FbXUNwATX5nNS
IOLUdOc9yrN3xwDHGQ0aOaDYtPFbmy15U8I/ao24+2Px3vn1JSf6qU3ib8+xuaFiRhikHyQeFjxD
oEsOtfCDgxJ3RPqilPUHAO6Q5O5ND6DAimZTRaD5piBhf17ci2p6jorspLTgyTRmI5GoD8NI32v3
CtMLmUzKg/OezKmTdv+YAnSMwbw7Qcez1mvvSg47qS8Yb7s+iZZmWV7pefDiJsUKpKlLrKC8N/o7
h/C1mkEquPMEx7C1U4HxgIm5bRVpNE1KQwkniaxWdF2V745LlcNqbFS5jAnwWHptc7f7OVP8ny6p
IqC6RhEFSm4XbGL88YYDjqNkWiL2qjlxIjknauH7b6l+8uJOlvYuIceTiqHErVJH8Ojq/iNVJLUh
oMCsYLFbCx9O51JteSlx0+pHCHWRIaLjRMJ5MKvTCEkdPtt4KxnXQsIQzJK02Uw3tFiTvtqG88af
uQM51u5Qq7UFlt+H0JFRatFnqWHgjnhENAMWB14OfIfZF7tOknwKGEsoRxJkInEGjsY2kHSX+TWK
8Z/oiosOFIHBOyMQaNZzeVM9zBxie/7M1ob71iPML4HgMGRYP+rAAHwv/yU55poy2pvDLLiHcb8Y
rOxmeC+YVz/Tot4rUhgnEFbkpG4NhhULMfyGQXhsaghehmxwbUzTzJODpMEKojR/aj0jcMegqfPL
e1OKTdt4Z98cUSGHD2GpW2Inb6A8fiZ/OA0K7AxpJWH3qHsdsFP62dXhPe+/qUhZc3e80SQOENIu
vmRu/EfqvUPse4M3TI/fv2pmuZvs8cNhOk7czlUDtWWEf0OZfscuXrLqptr6Q9W4gSieTtYQHCZY
7Jsk7CA9QI/y+yffwN3pBf66D1v8SqBTUAv7awWCngQ+jI1Jveua/uKzGAq734ipWhUPxzLoAOib
ezeut/TTGO0w/S9C69CmuruMMzJqVWht9UZHNT1+Ti4xSsigrkZxtuW4a+LqLNyMbRCqEo1ysBxw
pIX6U1Km74ArEL7PjBJ7SF96Nguu4rTXUhiuNYKkUrzw3S+jZAzY0+ALSNk7uCj7/b4+pSP7jiD6
lthIKqb51B89azOU5jEb4E5Tz0GWPPWVemJmu7As5yyn5oKA4eqAAhw67xnx+dmr7V3JdKeGPwuP
FPwLilTM3vFDrwaIx0xKDGSZzPrhbynsb3hi3liJQaG14aHZbwCO2asZrxCbqOM0XrV+uusZpVye
kRMV+V/2wKQfoR1y/eg+CuJLTfNh5N7G7MSG2iGtnrygOLm80w4KdaIb5a2PLIzLOU6S+jkoW24G
zbr6XXLH0nMJJd6DCKDVIu3Nd7+zSB3zf4jrfR0suZHaVzkrIWomamCYVgCh39NC2wd1Cr4m7j6j
prt5drd1U4E+XrygIsLObfwkYX7Lw/LgaJqxKtvx3eqq1z5wyM1T86aWeC5cDdjz8Vk1rQ3p0q9G
QLcbw5HecvT6Ya1CtwB1s5i85M31fQJ9IclqzccQ0zjkDcyZSrfO1MiXDm84jBFzTWQHgFXLhx8b
IbtwDLnMUgvaI1Aby6XMrCZ3M3otqyzN1bnzghNhkuyXGzxd5DdpSmgrpKP8an1wNWJCFzxfdDRU
1jOkKXY+hA7vpMS4Y0GJwF6H2ZVQgHk8CUkRvE+b6AkAUGAp9dmTkr8Pl/WhXvy6MK4XUo5qPbh4
JQGX/lWRX5L+oGCsStj1YrKwqwKz2aSeDrdflGcU4NusUnxJFNdoOpeaybWfhs+RTm1R/kdoT3K1
MgHgA5Eme7As30JdfmQSuHtbk7EjA3FndIXay8EdhTVvUVCpBFO185vired8hQ6U3WPi1lZxlmfr
vqmIOgRbthm65NAGUhyrqNW2VausRR6QLQODjkW4UayA0069ap9MGS+rADdyAh0HV2+Vrwabq7aX
WORNu2TUV93DCvOqISwcqgZkdz8fuRW0OdZYlcckZYzH1iWtFRHw9L7TqlYwDOwMKlyQegRoQDCx
XPS3uU+QrDFsEwf/BfobWCNecEiJuEIV2TeHoC91qCPJCxpiVsyIz01507PhR+g62Ri2sTX09CP0
wc7pEzU32zA+GMCsXWNfo0o/N8hDF10tbU6BS+1yzrRW+BmBo9YpHKlVyL62QN0F7S7K5jeINIkI
Ky/N4XhTLhYmI8D/5yWsTCG4bQu60qVlo0LX3S3z5O9Wz388mMTI1oNhndQmFhJemRoxgDtw1bgh
DiirmeWGIZGJUmo495LsGdKGvtYDmyNOs56TgZYaQNo/ogspn11uOIS0JoobeEOxV/rrzos/jUpb
MZS42sU40P6Pch28xIFhrRqvx3UthmUYJDE3zkwS5ClSaXOyEnRtBcLOeMTeFShWeuUnEqGvOIJr
aXF1CHtP6BpTk7LBzd0bm6hnB2TalCsS58RYdn8T/n3YNuV2YHYnIVEvDPLcafpxRTqwoZMfXQfG
GokOCRuBJvlsJDdVdYvSELZ6mv7LSLRfEUl80/EAKh4IYjwNXxwIrHhxRt3Y5KG5j9JTiaF1WRgO
RVvO/ZN5ANc6JGSkYa30yH9JCI5QnvFdcPyXMrn63A0aM0doOF7avHZG8RNViKILabwOXEp5pr9p
5Mptgli+TonjUj7eGn9C0zzYiPh07W8iCwk4hu/tSi0gHz7Eoxkill8h0EVVUnbH0iaoBaOwQcCH
aS6dwj5XEl8msaH2E9a9GRqBm9iGqAhcl/2RzNbovIGb1YirBhf4c2ueVTWBuibTcl3LEPD+SKhy
2g68WIjleeQ3VH0Et5qOvdeD4N46035qpulowcMkjZ0zsMBBPTVlhsos1naGB0oEoQCpqU+96VP7
G/1Tmlt7meE3xCe+MCreKK+xJ9pCLgUEwnXtsJbjdHZcNON+/xil+qhcgkk9osNXoU78KDIltSws
V1HJqXfNhxw3ZC+ss4+TnTJi0Qx4T7hGMp3wtcQ1977AE8dYj+CkdPqJavdhV+DToghMZsHZrYbk
5hjxMq8dVJFzdBeQzGVRyR/DUtcgOcG9RgnqGDCDCa9FUMammVIU0+U3UQyKs5kSmLTTT28gpWEk
lYdWDXt1Lgn+VcCJxjZHE+PSlM7f1+gHv6JP0RP3BDeILlqL/tFluXxScOZkaEwHB64VzzAReD19
a2sBM+goXazUohQV+Y5BuYZ1k5IFGw8FTIdItyOjzJcEpPQjAQLgHTZdXP5LU5eMunEw+SNFt6Zh
DKPp8pYVuOPhVrZLhPRkzDT6Z8whAYlsWvjoyHdDtWgrR1sPJsOR2h8x97lnEWnnXIOSrVEf85fj
0Bkz30NLeHe1LfBitGxdhMjAeuFSo2aaxegtsmeiyOmJhjcP83gyS/SFbFukxsImrMk/ZsxTl2rU
fhrBYqaK5yrdHvh9gx7Jl3oSrfMJVr5dd253IucdyCZYrsV0LpP8u4mS9qDV47fVPzQ3u1uIWWPN
wezWHEzTGNfbyik/SBbdKqu01tIkb2goqXPIh6BwM+OHIkgMDwwJk0BGXSjdS8MlKATJPcY9JDcG
G5ShOSrnIWKdyErcGWY6nCzgjIE59+xGh3iFukhgb4mNzagY/pma/SNonrv2x9OAVjkm8040HksV
cZgxQuYKFNWZE0tbBRZdc1nkKzz13j7W6uNoJqxyYNbEZvztxOVOBv5Xaxw7TbwmMRwoBpnPWaZj
YxCzAOjhN3c4Pt1abwBUWDUBeOWR/tPFmKGDawBTCeOg6pAvE6WwoU8ZwN3Fe2KgFibxvq/9iNN2
wuCX1OGV5NhCYhhPyvo0JeanHu3tEes9Hk6Jj5oTJmJqyjm+HAtBlTFx6fhYQ7bDWMp9jkS07v3X
3pf2SYtCZ1koYhgiiElPSbsOYmIbbc9NV+Y0HHQUy+tAQtdiVp4nFAZVXYPCSJJ9q9PcGWlPeFov
hrXPGW+28V4b9CNi0CsEPejA0uB54VSIq5SXN0/fpZgNhnzawuGcVRUbLZlyS3FUvxWRJGOxrQ+Y
BV6aCIN9iyyMGgJax6vCewouR7yWEeATg8HhqBMppRioLSo3vZmQZReqbRmkC8oz6b8qs2YcElOG
dDQcZtkzF6k52lqNxn6wv8UY5U9VJTYNUpN1Y3NXBOMj5VnPgTJcrDq5h8q2qToHFx3SI0zyI7aZ
h56ZRzfIIJShF1tNoPS8uvL2e86hmA8YeBgz7X1v6+pQjyefj3oTYe9ao2bnU+UqL6LywUAaT6kk
l8jUxSU/TzuMp+CckFSD7KIoSBAIkbe8Q7oLdGh8BLmBRK4vIfrYf8YwJwdwSOAUGdW+rsY30yOd
nDP5BWGooF2Tm14bHYx0HQ1ZoMaj2/AsFc20YoWuzAoDSvwzDj6ZEhrvR6tA9Wm8e4VORLVduZDk
knfPBAESCf0c+xOYg89i8OojPu3tkLVrSd22hClO09AKWiQ+CNB5L7h77U2ba0+9Qwmm96hbvXof
58bRyjhnfQOjy/A6ABNfYXi9SMTkDG3zHbo9TCPBmyH+0P75K6sj2BNLjL8wdIp2Pxg1ZsPuwRmJ
LFBuDFQLL6zVUbNV3lBeCNi6pa1T/DQueUTQi50ilu8pAk6Uoj9GGxkoZbGBTRqEC0tPg01eMtQg
P5Jc7ZmQiW3Vs8CitvNJXkCbn7Sv0DOX7EPDjRGIhG/vXHhG+zRFybAda/bwZnFwEWiLIUXZZs0s
47rz15Zl3kdCiEw6goPwPh2s13MWi9xOtvgIqkQjJjXFOBhvQWNazI6ujOHga9aucRiwWcvh2JvR
c1NUL56bQPUpIJk5Tgdl4s1Vkzz37FLxUMhVP/jUeZ0zi/Exxwytt+YdWLs9GuJI+x4D+zUo4Pmm
XZKsMCUupdme0jT11p0AiS+Mi22DlG3bvdsYlwRvNupvJ1+29k6LTGZyhVEdMuy8q9iEpZdLlxsU
2KGgV93UfhEjCqw+Y5wxbNCbRaIAfSAJYhQSB6uyA/rmlsUjK1gXUj25aY8oJcUjOLXqS4ZlsawT
/YLiMNpERgcohFWMNOvbGNf6NmCtuLAriNJNdoBk2rAb48yuQ4TMzPS8lZXtCtolTusC8gYOSsfz
XhUk2EAyKYWFdQy6BM9KTWHWucVbQ5yZPjF7iVXARLgvtigwbtij96p0v+qq4lGeuSa20KGgcn0a
/k4L/MPo5OixGoITwBLVSW5tOjkAlYvXMARfLb7DrVOGf46zB3g/S63qHrApp8OlavJPnFs0YGIX
DC4TtlbddNdZVY377hnx3kAXSMJwxU5tozvEmnA4/FpeTAndRFs1dcGWzeYeJuddDxuOTqtiKZEB
5XVhEiyKSqGxcpGiFObGrrzPqa5PdoHHym0LJoFV+hEB+4nTBA5ZM1xCkzwG/nBs9c4EUi+ykYNE
Gbn/lKmVGhkTpCC9l+bgfXdd81m456mIGM6NEVMsP9mx6Mp4n0SwRoLHFc/vxsXPwrNq91oBcNZP
nFOb4Eut4Xwt27Jod200FIehGH6MWuCFyVLQRsXHmH676LCg1rtAhgg/gCW1I8z5zS2vbIOdVY4y
wgJB34lrbY3gp6v+gJP/HqJeXpB2sCHEuD0VdXPXkIhqRv+a1DdGsSHuYrJTy1K7Ywz5lZV4drry
c0oxNqRttZ/q6cuBRIvSkPNTYydrdwQTufC/R3vGhjjEuzdjEQIiiItd2WlvTqDYXrrOOsE8Rk3H
JmdouGJ0qrHW/DaUlMx86y+pknVh9PDBGjpSxmU5XbjzNZJCM0j6K5JLPfBkSzNmbGD3GNFLjl5n
BPwjurdAC7Y2KHeRoGG10A9O1bOUzrCCVoATTv5juPrczlFdU1lPkINwSZk7OOj9ztadL3d0nFWj
nkugPwfOJmy7SEgnZT1cIOaqVjuUmxprZitaex07HCt6ilzbWbRMmHBhwYAdMv5B3zqueDqAB2KJ
EmAUKc2FM2WE8kB9HNizFqxyS6C0rk+KXKfeXMDGEyxqf+Rw6NyaDdL0Wac89OyYl27FeIGupWWA
EXT44tLS3Aobw42L5FxpCv0folFJpkNWtFzP2HRXU05NJIz8nxrmboxssT6DO279oPt6jxQkJUtz
3vTGPyvGUFFMB85eYbTKH4U42hgZ2xVW952P2lvUacyJ8VmLenogUlkYIrMo6UrBO/gt3IaQZ7fZ
xLo4pfb4osfhF03RBiblhXSrPcq6h1fKDyHMHWVF0+nftsE12ejlK4g20K/zWjF0wVLb9cFO4JIQ
VrHy2l5bMIhjM+Z+93RuuUousH+6DWbRTx2hZ1caHB9EkW0rK9BWEYZXjPgMC/0oXDsOTmv8KJUX
7dsqm1YNecEr9JGXyAzDpQn1eYIRsQwYcLJG/zJ7Dj9/bZra0wj/myrSevQ4D40gPFjx9Bi8l04r
njnWfffbKNS3reP+tkA+FTVrD7C6iJ1PlS67rcwJ/wws8icUc+8Cb0O6G4QTrDQ70de5Ll6UcJ+d
dhqOwFo+Q4t+y5NncywPWtgAOHKBvQ1te/IbtUaPsUWl92TV0Dq66Svt+n8Qr1Bj4Qbtpz3anGBV
O8zAIYamK3KnvgVLKVRyMPnO9JGiO6ahH/LHtFirAMqXAFvnxsOkGE9mjT9EPyIKdx5buD0hLAD2
Hyp2yX4sUTKAAV3ULluOFnWmoxvvox/z7PjiFGsVwiEglql8Hx0LsmsyXozJZABUtbuKk2Dbhs2l
rE161iReUOsOPNpdwQoTTOo2QptNvpU517rgsgtjP1TQXT3iEBK1qj3CFkK7PVV1c/Z5VnDCM2rw
Q+fIwOVf1RIB28b3mJAtGAbwFqfqNrgFwdRscJv61c2zl4RkiJ3dOiflFAez4mLEWn2Ax8UB56uV
W8X/jM48Ohj38d4sAl1f92CfGYYRqCyHV4A95LbU/mtbM5OHffGKT0KtIo3zyWqvJnkSjE6BopDY
VPkp1x+7v8pEytJT9YI5yZY2/II+/BC1gHaUZb+E7Dw6jNFmwLBsaoC3OCGB6kHkfXqUaHbOchfg
hbeAtEy6ke5t8MhwoIXpso1DVMwBGPsq5OIYK/sXiDOhu3jTV8m1JN5tHebEfnQWc+uGD1AOQ7dQ
0jmNveoXoc55giV+A/cS2ORMmjZdLANMpf2estqvPQqX7lO3vKOXBGxz4ieNvaJlFi9+OB9hTEdQ
AHGaVoG9cQRIQ5fZgAbBPEmAHTsD7UHkXzrbf+TZbzthYzR+02piDK7nPDSe/WyM5XAVzPcXm8Ht
wbqm8S/qmTtNULsthtmC4O4zl6ijJBjOonNeham9NMVE3qOHSNKmntEVDDmX17VtWYzmcBMLI2lW
muHu+UaTjVUPB3gm/qozIo/IBPWqZcFraYw7h0aQKQjQOF1ngav9QwCynGwU+kXF7Z/Z/p8HgqG0
RL7RcKmhRJHflk+EA5ZcgpgtmWBs6ubEI63j5yBf8OEGyPII2QOEagqTxQRPofV5t3A09VKH2rOn
7GpjErwEoXMi3bWe7hYlB5Pmj2nEw1t6EamWPbPTQnvRTXVxmuojwKuS4PZ+CiNw7eUwnYYUlEdr
iQn8g3kcu7JfDQ4fmYVnyjO2psfuzcQMNS+QuD7TYufoOTgsrdxZfnLJyuw0eCzhjDolPQfCSaOh
yEm5t2Xcilk88sodXa9jftaYJKTbkl6NyTpnOVe/57HNrK5fa5P1RcPIx2d3gLDc3sVhY8p10Yzw
06lrgcupbI3g6qL1AYjW0HkPmT2yVS5gCTEwq1IsMUGjV3BDaoOR1pw51NhwEMnsHWW6c9kk4iLX
0Qzv+p55Gb0M8R5Y33gSuwP5d6t8QvmJTiffpQXwOxBEEGsZc+t2R7CJ8GcDxTphRdc7Sbp3Gnn1
p/ruN7xpUaqH52mqaf3jnJlWWKwzBlY6/8eDFZMzMfGE81KPhvioixBOFHUiSGqzd9RObXLBTJKV
ldwS1uCUPEaxOe80rPYoCvgJkftBU0CSRkF8GeShPr8AkDFWY2qSuZeHIDejeE06r9jLPmSPYLx7
oql2ozf8aL1xjjPIQDnXROxa97rz7loVfhpFsmhTdHdy0kDtgW9xupeijIc9YPAP14h2NXfMd2sf
5TjF+6A6CeB7SFG5PaY/n+NBo9/CI/yQFQM4EfaofgYCUbPsBxtmsOqyKiXywThPvnjilmc8HI4f
htPAKUOq3pSSUSmb0Fj86K73D0PQX57Kaz+7UXhXYLEl2qrRo1sSTsWi7OJ1pYHNr+qOiDxYQsIP
uNCToMI+oPptiXi+Rr5QNdz+aUb/7Fq3qeQ2DlWWz2UNC+r+Kl30aRRRNoaFjvTT9NoMcm+GFZS0
ifInDMd/QZzEK5rX5x7RCYJy1pFZ/ikG56gS5noKQVYRu9dMsQg2BfX8qETL5iZ/5HW7g00N5tUU
EaxD75CaziUt5qnA+Eco86yYKRdNFhxrhaoiGE0Xl9DExhJPm+gVWcFRwN6KuXZTgfpQsf1szuwp
bshyOWDdxioc0PtWKzd0EDnH5rWYCrFMsL8IDEYoVqiyUro/qI0arqiie0rYdRtm+YJKMzgavtes
fAfu+2wragThY6Fmf2WtYJsvdQ3rgZ2v+tjXtx6tglBkwg6W9aDS8nb+l293FSNBnzAyHKxpzrzS
bcD+JHRdhN1zfECLmmzrnyFYsTLPefY5P26xiymwAGs75cG3Uic9jxSpe8xl3Vll0ljqkMeSJG7o
cU1Jqk1LpP3CwmSLXO3FsyntQl/iVO8BNUDxR6dUoP4ED4nxA2dPMp/ByYDqAOtOkXMP+uaRuolM
9nGem2L0Vmf+ZqjDcrJqJG+Po7oXx+sACYRM8ENYyVHIY8dR1rOXK54qQgJFQoSFmMaLred/Zemx
KmLX2cyLDCbpVWYe3FbHXKHGpZ80VEjxdze52b7SUznPQEhe1fPVxgkEmZ5Z/ZdTftpu9OwabNb0
qDtVWE0U/6LXsga0yFprKkwXhZa8+7X9p6OBXBHShCTdbt+Q7y5ruC+HipkVVwwKKiK9FmFAaWTE
HB2hxWEaz7+q+K6SV6bBGpnfnlj6Dt3voE9HPYC1bHvkfdTsg1uE/0uowDHnFI9r5bNW5EBbyshZ
l2FJc+fWdKkjeW4cjoz8xnrd2RgtE203UhoutNw5cOq6mzaJSOeQwT6xwc4Mc6AS1moW/dayLRzw
r1p884LOfTKTINxa9gFg47gxxHhuysJ/p1hf91NL8FOXJS+Z7Ww8UTVLX3YsIqaPqHWic0JdULsS
oYDrG2ctGKp3izt0rN23tpZMbkLzqUu1U+R7wVvtaSURry3JZlfqRYsW6+a3ki9q+upCDyxvORvq
lJ58WIX3nCZQ3/BguWutxEyktXI8piZrAS2Iqj3lMBtew2MsL/sRzsTF1IqTM1uR4tj78r0Wm75F
0EI2udXJ81gkj9Zk4YlIGbRwOhBaPGLcgfJjs5A7MMdkyNoGyd3KM3EOsa73UovvbZP4N/xx63KA
oGOpDCIYfME7+V/Zd6Gq6JWRyXTvym1UIt0XnP1XHpNz7L5prVm+Guak3Qef5eIwjDeeM75t49In
1V5rYm1NRFO8snTsHOBZSRpJGeEzgWpzUgDN/DgR4LCw8CqtczkWxx62x9FM5Qzz5OkJNMkfeiKV
gA+gFqty/jHKVsXxv39q0Rpt01FdDShZR7RpwEmUajnFi+b43xfs8HoBNJh/9yMJEILbi3gR4q2N
fRgjW2Nu2Rz/+w//fSmkbSzJk4DdXOcs3kPbaI92H///F8y+hBRnsHDgrLZHTHjtMTKUvffIk5um
SL+I3MI8z6+yUg63TxGW4bKpS2Pz3/9Feq1fQktqF8qBm5JTd+gLejSfEKFtHUfaRfcaDdzgzqoC
cfbnH/nff/FN+6oRarFlkXwQdgwfrktUTJhDyOCmlNNFF08TUJZzYYTTJauJSLEBQC8h+E+X3jHH
S42h6SmZsp3kW+YK1QhN0FOYgXT6Nuafkzl6HAUCcP9a8ySCkeiaT1lkHkrBH2htFPZLWLjNCegG
GcvFRECTPa/gEAOjE9bz58R5yRu9PrnCY7od1ED0/vtSsV5jWRz9Q7T4ZDhDt58wh57++4KVqT71
qBl2hT3w9IzZueuNlRxT9nQTix08qsHJyy1zKTShgTtmQxiBcgA3EOmI9yLWw6ZZbwwO+sUAvmNV
5EiUu8bzBp42q0PcxxfGQDSMBGCsDVE6q2SguxKNgabdJyXqZOJ+P9mIpdeD5AgxxrzYaAalfpVh
YivmL4EXmNwtIl6lRvIvEv0AguM7RFywMBLt044gGudWDAzHvjqgxZap37evfqsxWZy8p44R4AJr
IWzoKjGYK+rDJipJt0xLy78prfFvYZRu/sfeeexWzqxZ9on4g2QEI8ipjjfyPieElMqk9zb49L14
u6pQNalGAT3oQU8ubv5AJqRzyIjP7L02TEd9968/MdYVt7NPBVgcgSGoh6FV6oGgVfUAcXxrrl2f
dvd1qIMDgcQBD+xa40UNe3m7AQEJZo6dKbDjGoZA247ymZbPvgLP/spdJCwj3rOtjc16Q4IgskwG
09uUiJnfIOWGVNvfgSJCIVt0RULjbcwyjuMVRY2nGau1vfaBtEzfTHIJ7PMJ7XAwLw61c8vV68BB
TYjlE/PwUBQK/zGhbcT7rF9V/5ZQSj8lzkPywITZ5zJma5FV0z1TBjqhVajqj8jrOiz5j1HtEzo+
9uU3hfQrClPPa63nYkbC03UM6MI49rcTgeHxYpcfbkDozVQcF9+e3/F3AnyNZ/Qy1PXnWFsHpbFX
1CyrvmfxmYwT0+woCP73/+SNOY7SREdf8MOOBhxUVrwplz9oHX0MUttbvtYtPRRRXc2I14xVLzx3
dzvj+casnDq/bSMGIDjvS8fWJ/SfcJbaGxtdP/U5OcOzoLz3irsxIkWkimdxrlEdnEdxG5kCZwF3
EARD9s1OChbSDKxZXFrptKX0P9bcFNuGuCxEkwAsq3rKt0WQO4+WUk+FYvIkJboR0dxlCAn46wTU
jchPtNQ8gX3IA9ztfOwMp8n/zQCvX1W4w2PmwfSNaLIsRewLgFF1U4BPP/Z28QF3M4eWEF69hu43
tg4U9hExC97femzmczLU0d0SmIN0sukRLuvrHHvWHn7hh/RmeYg9+ezU5p6l+BezxwgSBZJCEIss
2sabumj1CRMt09T158g7kx1CQbJwRgG1LFm8W/o1BZv3REUc6rMlTm3arCv0vt+bxAbKHVibMm+T
jcfCACBj5T46w+w8TsagTfa+moCZSldU7TYkLRYdYuRuXVgAxq7s27YmsK/UD4U74XUM+mFnZleF
GE6pOlqSR0X9PdZuvy3YJ1Vpdltb3ia0tdhnGiq+1waYdXsKwkgTflOFw61nj+3jnNPttaQHMFb/
ZAOEU96CCJ70wD9NEeG48IG4tGN1KvzmFtsRkk2RkjQCPy1nE+LfUEgy3rBjIonX322yCQIRMciq
ipACnePwL8cG4wZqsshvrwUT5Ju7OlnyB0P9tAmgkOxHwvUe0n5fxrBZSUREzDX/CRGAb7SPg7RD
0jEZhAnaYYEvI7irZNcfhAHXt1TZvlEcpkNGSTEP4lDXBlB09LeI46eSTwi5hVOQb+XdZtCndopg
jBObpFS1j4ku3GMMvFhWzYNXi4NWvDvpp0mjYIvl98dUyEOterK2Ds0YqBoEc0k+IVUjlF3Arj6k
UhyNHd7HzXgci9nZdFZUbgqgieAbt3GVBZtpcJkPVqzOwzFCAHSTnsKdzgBFlWume5ckywEJ2QYK
iq7pqgNIJNxkr8y5MAeo+lu5T45XfQ8zp5RXuBej5HFq6ifwd196EpdSg4HUqb+NGzog228PbFD2
bWEZ6jWTIOPRLYac9JL40V++2ivbvWy7sLlMkQ0AQwqOUdgUe1wGTNuZ66Cf0MfI/xXNMKyA+TaG
LUJLS+Ha4c77l/AD2xBVOTKBkV4cBcKxsJHWs0rfFuvWvIzBHjb1L6BjLrju9oAv6rgIdWkNUHHI
E1uvNR/Z1B7s9KMHWbsPw+HV8lYhMipxL2Gx54pXf4SN3Jf3eP+/cWR9VKvGvesduoHI3/leRqGf
qT9ITlCiHLxwGQ8wAtlLYaU90ZvfAUAgpJR09qqwrqNWya5x+u8ewQajWOK7CYAXIYdUVY8/aejk
F8nwpEa1eiACMcLsUkb9Fmv1XaFYEo/t/ATP5Rz2YXUjm/a3V80PXV6+hE0CW9Tdj/gdhuq98Pxt
8SU4jndSD99jq3fou1ZludO/Z3N5sEK321ZtjjbQ98HKMLqs6Xuc0JW73Bs+6hqKWeWsUQ1zjOhs
JrtuxNAxQE4WifWSKKQutjpgjEKeZ9cdS8R43wF32tmsE0bLZ2cHPjxty22ioRB3Wc/XCKbGq6sH
4WHd6patKpBUlUKEj2H7DNFuhUtHD5PBH9kkD1X/Uoh0Zw+AQA1i+dG/69IRWrKa34yPK01yCXPb
ocj0NENjHfIsVQNJVh3O2DkiR3hFEbogeSh8frkAfFO7/C1Ue4mThSyXDIYeAxKuj0Fc4JXhwuq3
Jg8ubZH+teFCEqlJnDpawVPWdMUh8LKPVMLAkSCafQuhwkgwt8xRX0dOWx59j168HSHyLlTEZDtQ
uQv7m5P6zCU+beYUgZvI3QDtFNl6y2ua1u42GWHjOwGc8sCdXo38ldUxgb5V9erlZgX5ftRCVsw6
yremUDvV2b+jZ/AB46ExiPKLdmTC0OR7PfgCIBR651y4OfJpy9qhgtgPz66Tg2vNvVVtQVPKao9D
pEAd0Or4lWOSlL2mvxg4dy0I8wWmJP7tiaBPnr0doNX9MNpsf9s4ZneNeINWNokVWqVibl58zcw2
yO1fPEjrjv7BccVLn1UPBYOylJzsG1Sy+Z4BZJQ2+xB7O36hNthqrNvTwHjXD/z01oqqSxYvb4xr
HqWqVzET0W7IEbckrWNzcMdfgYOHMxiQtrE7uEnjRzKrmKKYFaGKwa+LLk0WTre1AweJQrS1iKia
aaFwbhGrM6B3wvZlQBcABKuTC81m2Dtfs3HgpSm07XFKCx8WSm7V5P4ympS0cCS1qnbHx2kNTmAS
nFwsWX9A6XiwXaNv5p48ZkXYskNkH1o016EREc/gGaZDxQ9X9e9xHv7SwjwvnpgZgjU7vqW9JA4Q
2Q4zGbcur+GwF8jHe+pwYKzBu1sx0nTrmbonOrdRFWybYv4AAQV4LNOQEhbnFdJGuVcD4AErpheO
COMVJJ1sF9+AHGLvvG2Ue2vTk21V325ZFxCZppdTYJtftr28MOITuFmSrcRPyXalaneghdCHPMGC
+lj3iLzuByJjIt/7rUbgEgV+qaY1JytSR1hbHlYWZLw10qglLniLkzK7j+v5VPb+ubV2Vl+zzkvz
q5ikwPTG0iMfP8gAwCjcIik2nX0k5O5lXDmnoQ/Oo27p7koEOJEP6mAobquxepaaBZ/fDubYZfEv
3ybdDcvDzXPvZ+kZLIncHrMs4l2bGWYutbqEIoRIVs/8Di1zJYlXKA+Iug/d79lyd4kXmONcoTvp
HbL7zHwdyiq9w5V4krhjK0P2nW5c6PJtzs8PootAOb/Bnguj6D3yM16Bypx1w/cQS789NsFnkJBy
Vucc7ei6BU8iamR7zXQX1geKbCrAtOWhl+KW5wk/o992hz5x915PLEGLYwVHJXp1lzjhgUh5M5bk
ibrN0SKSpAK40FDr3YzEmCtj6j0dxhX9N4h2F4GVb1iFEaLTJglOVUnm71R51X5mAuDVZL5FCTTu
6F6Z5HcxFfecPR2rnKXbGts3RzE+2h3aFLCq733xhFTmHmomqcSIRAHG7rSRSN+LxDp6iXvr5uN9
WC6v+FSC3cJEDE8GbsEQh+foQCMGI7ZHwW/tmlSyFOyXgRlHN+/ha7J3ywkQV2V4n6ctvs4R1Sjt
x64ereY8WxRHhP7VYYmz3BU13iVi4HwmNbRJ/hFT0ni7+FSibUXRki3mRDoXyrii8061FZ77apOh
xGN3BoFNqpaoTfWIm9/BeupPB/JtIW10Hli/8rFXfscUjuJ9nhT6vD66WIL/+df/s4H6XbC9bxKu
9vPYLAXWc8NvO3t/TaDKPVMK91LQheru0cnL6kpOYXs/echahBcf0wGMbkTkbdO/+WGLPNSFGus7
gX7vFM9two9x29mJfl9DwzvvHdzh/WCAi4QVukWLaxVS2QLkG6D1oVlK9d6j42Rb2og7EIItAKuq
Rwzw6ZqZ7Ws5LFfknWsHzh+ncVQ8erF9KBuLT0xKIptq+29ATX/v+Vq/uv4LYmMCl2KSDTz7Qpb5
hyIhNoaN9+5ZcX0Zld1sRs4ZmHeQ8px+8sgTwKU85IV7ErFvvemx+5m6EP3NKuqGWUk3yfDfkUev
+ZckNz+Hmnn84kJejFub0sP6K2KKIlHhy2Ycug14dVBSQF5PAIUQIJOY/UJpwYbp25bs7uqQ7Uu2
MMKCFlX1iK8iN1UIk+HOxhmro37A4ZLxL81z9sy0kVuvQ/HpeVVwQ9OWIikn5sr0Z4kkaxu5vbWl
ziCIYJ3qLVCJ0HE1HOkFdKm1x4GScWnAikHbcYqNPdrujhHsd2XKjyGo/UtkfUyh/+nYI5Hnun40
NJ7bdeuPMq4+mV7N+7xj8T2ixAp6Ei+zFc9tKBpZKS6NQYicnekyrooxLrpa9rJqpX+D0N8NPZC3
ejUPrTEB2eT8kSAC7vvF3vXMEjmLIJ5mF+4HtSW1/l4kesO0XR5UPWSbqYkukbdCtutoZMQd0Enx
IUxOorZpBmowxyM15gGzxTh9S233bp4XWGQjRHjpLOdeB38GBwXnYlgUJHXEQ7NYuG0Hy76PMAVO
zRr+gDp6x4zvuSqmOyJHDp4zPqSTS8uima1UR8IJLrXHY1fmCa2mW3+WqccdUy72MZuLS9fRqChi
U488picQseaSEmpGzui86Y3/Uxm2sTPM2Jylg1z8N8sU+yROCSlA6DBGzrvHPnCNk5gOnrbv2Tds
l2HaxeyocNgzCogAeC2V7Pfwf9CNOhqUVoZ5IbA4dAt3V3hqWfWbsA1mpgcm0chFveGYp06zzXTS
H+35Wuv409QYpvAjkvCJ7DCtr3nsJygLobS5dfZJZHZ28qfuWfZFvNO535+DpN4uqvup6z3omW/L
aeRhsEnOza50qg/xzAbCaArtjuATK2SqCDGD8YLqXWJqEOrS+NIYYIU8IsChmA6a9VboxNXN3QdP
x8cajvvOJ+gIS1P5TvvdIeLFo7tk57rw4Gm4DYmS0/20FNHBFKCdHXfc4RHBWl8xny+g7FLmoR6I
H+qSIRzbgmDTQNUSZXuLTf/b2MtTDFmtdFR/TJbmWiRUP35OCESFTwEW1XKBRnJijgj3LzMjCSxA
zqN2/bf4B0UofpY63MvCIi5Oo+4BMVgOJII3NZr/OIfpMwfmD5MnoAQpMWZ9RSJHkD+h813XJOK5
dZPyMCEhppUvSW+b0/e5Z4VSDdYXk4E0xSIj09sYzNcedQQEu7FZOaRozBNcMEWU7hG2XlWFELEB
OjivW89wDP4mliD4bDwZPFdHtROmB5jR5Ho3ROTvBeeq4M0HXnkpCzXfGPJle4APRBeW29m24o1N
ut9l6psn4i1nVqhIgE2nkdhCpw406L2pVBeR1wkjmddkXWh2MOvOOEe7De+GF032JYSSNvjIgsBF
Bbux6Y6h8v+K0dtYtWGGwNCfMSzQvMZcvRIRl5jBPido2pfYBduuqezZk1NpxSjR68o5VyPAAw+b
fD6govPDz7gzyX6CVFWguGwktwGyKcSc3RvZMA7jm+HVo2jE/8AmLbZXGxZvdOp7f/nXYypAZ2/N
CqaIz1wFl5Z7wzziMPf5it9IWFFxeE5rdzJ7LpieiHzGaTxSI1FOeerOGyQb8RCxYMP8QUb5twuj
VuVsGwcVk94MeuDiOft1s7Hp2WLtSoeXPJ34FYhBB9acWMOJT/atRemGVN7/gsXHPs11aWXw5D75
E+CSqfwKcvlDyQfgvH4ZiiLGHiWWG0HiszeRZhtV1imxp2xHgijpoX24QyiFQYCD0Mut/hpXDjHb
eL02mQoPwYK2ZGq+nNTHOqZHhWraQ1K6/hGE26cxGMlhtK7KgWyT2KTpEvGHeOXKvb6vBnaBeeKE
WzWXT+peklXkunvVcDRhWjlSmBQ31K0xIvK7PF5+HDpANsDLVxzR8O5NrRVnKBsKVChbe8KJXhps
iQ6M3V1rMWnwgmqLqU02TbJPBdORUNOqRxAPTKOISNdeeVapTep6s6YiWYxAcV9v0JQycOWuQCiE
AR1iO2KzBYOujTMxAL0d+5KgD3IG6VUIOaiTY8Gsl0ACHe9Y1yMK4mStESUznLQ3XWQ9DwQkXCrY
WNvKYtfvxf1R4+xVI5mbUnnu1ot6XFfYj2SVacZDfybP+l1Kcl4ndISHdbC0ol9NqGJw52qimIZb
nLOiQnTmIgjj2RkQIOPJyQ4+yYjsHUtdI5L1GVRVPfWPJNFQpM6vLo67excqLEq7r2DSco/S8pQu
Jfo7CBa7pGuaTe5rNuem+BOX9rPRlOt4YN6iNO43wputG1EkVLstntYO9tFtli0e4iK8YtI6FddS
LBiIGlZgDV6vRfflHkvXV+Bi44K/Fh+K0brPvfrcSw7a1ufyNuksMFuTnrtUKAEtm1fDqPlXNSdv
ncT4g8K6I3p2E4xM54ZVYJRH3o6ky2d3gLHqpW/1gIYo1AlmBiXnA/hcmv5ZP4XsvUHlb0uHGzLt
lm8nQFkDUfLkik5uAoRICNHzp1R4e1/XaJIz3L1NiJ9Z2/DR3Rg1VlrdTAEwYe3KYVNm1Z9cy+lo
jd+cku4dEmbe/A2AhmZT2Hwg8ZeD/nXg8oBQSaLx5CFQsdiBjOlobUaS0cqJVTwCgScuw/fWxVZS
+c6fbA76k0KHMVE/0rCTndlGtzpjz089dk0ZGpPDxosB6+92dryENXfFqEYNr3MKVtwuyGtOIvfP
5JgbtFpEO58qCMQ3dUXoW8OyLliP/96id0ybHxZ6u5HKZ+sw6Eq6OT/MzEJkyGI8Ra4AUInuN4I1
AhyDH5DTwQot+A1t8Mu+ukeSnT/m2BIsLHoEtEFHi6O/lSREtjpNs0dplP0VPlkfmFo0cjf7ECEt
hfaonM0q4Jqa1QVHGeIK7zxictxYU0iMJJMqbNtNuV0isZ8Fj7BX9tM6M+bHtskd9yI8J2ynIBAi
QJ6ZJi1R+qwjoo0DiwM3ZdlDNbYW0gkSqtrzzMGdYnwl/Z5QVLQhvBuBz9QyAr50UznBHyZPE8Nr
au6j6TVU4y54iKbwgX2mxJ0+boE1IAC36LjZT3cENz44NpV+4FuId7AUh4hVuQLzH52U1zQnpmCE
XYa1wN1Juc72Ilya3Ge20ullgurbySK4KWoy7lJZnzPhBXuSO7u9H569houmC1LC+KZ1WtC7b14d
gMhqZkZvsGy2ccG0er2+JElGmxSL/2Ec8MsmfTCdOSKOhSNQ7a0v6zyWwNrxZOphLHbjUtwzCj1i
BHt1ZuZoVtzdteQEXwlY2lau/eQ7nAC11T34IVzU97gdux1CtTM8ht+8iqtIoWIaUfOSM7JG/z59
cPgWXYaROvzoGclfkgI7AGK7v64OzvPc3TWw7PdQDO6ApbGk0sjSSCzQTF2I2W1BP3nVaw2p4zyQ
RrqZEjbXRCMOS+c8ed1vPw/zUy25hnKHkWniQiWP0vtA2xZS7rq7Qc/C981O+rHIqJl8Z75W5aqw
BSKDdNl9UhLKaNYAPQnriZ4uCDaEjwEH36pafww53uM4RMJCmRCN5yryuRrpzEVMje475XFqs6+Z
jh0nSkvBw8guHywU+JjCoFObn7SxP51sQGfhu399pok3xaDjDUDIl8FtGDGvz66syTxN4zI5JFPY
UDZYnO9u99ClVX9yk54hu+Mecxl9FhzClyjsHrQ3NLwZcUBHHpvNtORsyZboT6iKbD+5nn+2otdy
xLkypvVfFCbiw5UaiwA5MNpFEVXiRhWdfcg7dtJOM78kGcJDxij42IpoAxRmua0lc8a05D1Q4V0d
uTxi0zBcy1KRY+aNlNXzQ9NK+9J4C373S0940aNwJgKxMHFCGw1vTT9wvVg8cqNsh3M9p9ugJiPc
qO4a+0wt8Sh/iOVjGWfx1YRbwCOCbGQ3xE3EeQ9GqGUF/xTkbnRf+Krc4smk++j0uS+Z000xjGvK
BH6bXTmK5hNyOG80XNs9PDFaLY9f0ykgJvG5QMqZR3OrvZnGKWjNNlO4q4RmRRnVR7Q0fDcNy58w
R6qK10FYP22JpKaX6bgPBFB0JWFHE+kgdtCGsgdts1HJcnFMWZnd1fWjRxbzrcjnPwCYlz1DNtYH
43Ga+UqYCJ6T4CGO3OnoNvMViG590smDpeYfhhbjMwdwTrqCk+6k4SEw67ap9OfgrhfvUyf0ZZL1
Dx1/tJVud7IIC9nhA9UPs3JQp3QxdWXpDrdlxYa/YHkCQX4p7jjqphu7QapBDOMFr0mHN6be86C/
sDm1v9qhfuat5utInuMKjx8oOfKLMnwJYmZY1drkM1tEfd/wggfbgJOu7wsaO52clctOqdbujwJ+
Fiv/1OeufxYaLY7XE3Pi15D+IzG5l766ZnEsrs1kbkpdlWdRFxuCg4m1ytgbJw3Vs7+Ca4b0NCYG
6Ui7l6b/HU4olNM5/nIRsI00oUKLR9B0DN5b/2WsXjxQRyFgqJu+wxdqCLFIouHeGsdPVO+/XbIw
btJVvCPF6o9de+9ZvJPuxjvAoy2njyAhAlNk/m+nI9R4QrXUlEwcTEuUty/v+9QcCsUsIJgilgED
ly935KX07rKOYKI242QN+S/bYohf0Z8eZTf9GSJx7rjV8XETi2wcfLVmsjBOMmvzY5L/yIOBq//Q
ODiCLcd7IpzxSrnw/he101uC8LtGVDjIBiWzDG9Lt991Y0XJLx/iLHgt6gYvnCR1wLWPjaOPqVIw
sBhil4QHzL2GHQXfJwHrbPNVAATCdBLGJME1h//PJv0/sEmd/45N+jxgGIBS+l/ZpPyVf2eTin8C
dPW+ptTzpPI1pNN/Y5N6/j+2djwHOKkU3Oj/iU2q/rE9GN6B9gOkXGx7/oNM6vzjoy0Cc+oo27aF
Uu7/BEwKh/S/cEkt15F4GOzAW//7f+KR2kBvm8Ri4qOqKH+DcOPfQ3RhsdRlqD5x7M44Yi04lLNf
HWBZqkOD65pYJGYeJz9kzZKRVsOsbsZnxQ12bPBAMBRQZNlF7UKMitVbdO+W7m7bFtEZP4ZzLSK0
AdquvyPL4iwLVHDbYYE5LnktfzOWSFE1WnoLQYBNIA78t6h1KLusTF78fhhfpDYp4a5WfsjQNe3z
vAhvM0UF0+JT3TOspt22W5JB9cLskJgSXsSU7L3D4hU4WOKoWYiHVMUlRumELlfYXxaVBnuLUv2Q
vrD86WbXuQrGPIA7CpwBBr9/O/jFfsZvicACy1i3jTw3elVmYUdem6n/g7OA3sZK5h3c+e7gyTo6
d47LACBNmQfbySLfyzFVJ1VabPo8xzRM97J87+SNPC9rRVrrrj2GoZlPJM0PX7M7O0d8RB1jQTd8
8dyiuZWpJPZ4Tgo+gsZeUwCs4JC3uhz3Oo3qZ2FKtqA1Y6xD6cFfJJ2oeqx8M73Zdi/YKxLV5Gcc
Hl3CpSoTfocgc3rA3H5xpTcUJ7l05b70BliaLmPtA7U3KU6uTE4uqNZj0C/rnrv1sy2UAcIB87x+
qmdj7eETNhsm3Pp2AikDkaXp7kYnye6y3tinGhHU2XIL/ckHEZ2GCUtFVTksIMkkeHWNHJ5D48gW
++5YPifACX9Xjeifo7qfaTV6k3JKkp/TNBSvtmL/ecOMKXjyDOHQuqi9E9hq9WcMNHUkAXj1ZcVv
cgMh+28qvhXt5SjwpRHeu02p+ogGzJCRWtvvrpMG2AtRYEae6k+JhSKhyUNADxi4rv5c4wJhQ7kn
MmC6egMY03nwnN+O3TIdd8vxxcpC9BOsaFiKdgz4pK/uCfup7uTclo+LQGMFtBaSjloQBVdTeCQE
F1ZIIMtp29chbTlpopSxyLNKNfX0GZNzMITZszNLk/EcIsd+I0M4focrHDbwLIP0A9judO1LS7G7
B8GAs5pqNa9T/65UpkBuGaDa1rO1kezGqBRCZHrtPHyOtMMgGtv6Plex+ul9QLKhFVEcw945t3OG
wNfGRUSGYW42xJ/bfNO6+LEjp36Av0hWIcbkXdRZ0LBsBpbeJDkuqmRBHYgL7YKrf6BQlc29G5XZ
347A+99W5tc72BbNV4CaDduLweMVdJLnp8fr77bhJfVkCALOnk+4qki5q9b8tMhhbjuTfnBSdWTu
SOG2v2hp6Bk8zE8FFsB7lxgjRL7kUrgj21km8Khwaos0r8JZ3mGDVbt4zaw65H0n9sXsMQNKnaC/
s9TCRFvNOd46FtfeL6ev43Ma2PWnjfKLVJ2+F9cwtaJfhYzz31VYBQ9pydPbsnL5bEM1CfTlQDtG
4kkICglTnJRxHp/rvqpOJJyMBIssuBPgGlbEuWfe0wRzmbK+kGG5rRyZnR018/hHw1QRXO2jgClV
f9ZYgh6ZOrDSdaumYhdnLNLRgj6ZHrp+jgmeEKwqbnoXT3WuCm2hUnX1xcw6u7WZw1ynwmPUwkfa
s8ZIOYduxsbpUE04wfiejF3NHqWrvm2/8cGy5en0pYBxIFgjuB4mTxUxvSt9ickoIDj+p0JX/ZfA
jfQWu6S9t8Z+uCxrmh0uFUwIU5+30WHJ0MRnnHao51Ctpltpo6UiuoU5jN3Y8idRAl27WyTppSUn
GvIUq55tLWPVAhuyDEhr5uUvwlJ8IwtOHLwOJrWLO3tNI9kxaB6YR8ejy06TmQmyK4lGnIimIkF9
tO5hbGbRjz25DgdrnllcuSXBj69NEhCLQYWXT/4Z33OyILIcbfkwB2MjX/0F1YXD60YyOKNqkg3G
2rolr8SjbZcE5KSkrHGXhbFOr+xw8vbsmmQhPCCJQ3nQhr7lQeOOvXGtpLFOYZJJ51ZX6yeZUCOz
Xc6X/pzB0Xrqh4wIlmgIuhqqVyjFjyziryK10N1gKss1GpF5ASYENogPFmwPCVNtHk3OrZCWN17c
TlSoX1Qq4K9ZflDIs4pizLwxTwH0DT0DncvJAId/yD3xyiRg8Q+eN1fzniBmkJSl8NepfRxm4GIC
jhi2K9EPiiV7g4h83lldhRZpHHQ3bw02+wqX+rBcenAhu7qhXLUGqLNxMkqy/uJOPzutTQpI3mv3
KlJySdfKuN4SXGFvsXVxosep/LKyBZRsFkflFWmPem2s1nv1UjszhG1FwxMzQv+28tP4DXh1cLHX
UXXZmmancHt8RZT3KD5KxNKdWyk2ggk7/xz0wce4xM2PQJS0LoXs4pAs3XC2G3K6mMBYxZsfWe6p
zbz+1UdXemF9vnxB81TDbrKG8VEgyrgs0wTsUYRFe48UdH4NxlUu0dToT2CDqZGtcuaf8tQ3q4Ap
emMmqclOypvnqBsbWGlUfgw7PetUloZ8LQbzT3yvwJgHFZEtVbHqvx8tkwkGXjk2Ylvq8NKjhXrx
2xbrHJpcxu0BZ+EzhHe2ZiQpD3tAts1dafzkKwxqO97HcWSuNiv110DM9T4Unv0JE6kQ2EQn96WZ
K/CF6HjcnVUgvy8MATJABxIQ2mNSMELPF8ByZLJCRlzyeYdaX+M4YEd00ekq5xuEd29mPmcYyqPT
bMiQKF5cJZf3JXawTEdMuG48VdQf+AG4FZdlundcKw8xgIeoKs2MIkqFYNBbFdcwNPNhhvo19/Fh
ZCVVA0Ab/Dc/1RLG2Jhi1lkSo9auJkWsAOLDEJdInqKRrX8/l2n9FsQwQtjg5OUhmlziwxrqsC1r
YlR1S+4dRo5AvGSe+FoEvZbwyOgsi4XQvVQDG7E97xgXKfTBFHrcMWpWdAVJfnBR2zE6aQsdILlQ
0+dI5G9Oj0rxAQtVJ8dSd/BqxLwgobXwaFVESUAW7DGTCsJE3vysLw9KuiM0F0v4j12rcD5ybaDo
HPO3QEFYtkRUUlmwCj45ShSHXip4Bz3brdFJCcHlfoW6kXUnMgHMqbVs+UcqQhCK3PZ/BtDcoLRV
BSrFSsCiTf5zylTz0I8xANAcmOHNUlGMLNIPrwmlJQasIeZyyvz23NpztNcZIYZUlituv0nfjajL
UxiBagroCLY9sp8H5SQp+cVB/VPiaj+GabicWs+UQNKFvXUsB7Z76Kd7G28JOwOfLZvBJHuOIRi8
h0sQv4gGBAyxzZ+dg0K0dsroLzgp5NJFkd8hqgvSGzzXK+akxxmQULfZuYxJCARH0lMjYqIclju0
Jmx2lwRTn5UVq9G1TPUpciFoVErkYIBtDPcg7HzhbPyitdqz4Ji6AutLcf8hdaf+0d4FUezykGSq
P1SZFWwZtdVU7aO+wxjpPSZVQA8NsjM7hiW7pDSP/qJA1gzAUrKEcagL3Oii6j7KxtNoJop5J/O6
fJFMXDbKScNTQ2bId+LbrMO6ST8ZZI77Yqibi5AIXrf/dxrt/xfjO+z/tkU+DOar/PovDfL6F/69
QVb/eOR/2GShOo5woSD8R4OsnH8EzTHixcBXPqUpf+vfwjv8f6QtA4fMDu35HjNz/ta/ZXc4/zja
A80TSEdLQuRc/3/SIQtv7dD/U3SHpxzHdWztCiEBD9jEi/zXVrld16FUaWywE/XUlWJXpTRDCQTm
CiMrBNB8QJWvDi4ock5ARxwD4UDudw5TuZQ744/lPmrvpswpD34Bf8rS/DMD47nFeqe7HuS5tpO/
TQuR3ifKgn+ju0IaPEW2LE+BLH6bxSXUZ0oPRPvSmVR/PYkGMCyWaNP00zly61MOV2UTEFD8v8g6
k+VGlXaLPhERkPRTSaDGsizLvSeEu6LvIUl4+n9xBndyJyeq6lRjSyjza/Zee2qQGCRKQulJ/U0y
7rsac/sEZk0YVZihJt1mTJ6Ieazj2zzZJd40CyWcNj7NU3JqKxBJicNivvOmL0ElnQF1RAo+3pnC
urcj8OUjK8odWXVQk1Gsb50GrVtqDNj6BgtjP+6VjnI9ERfSOjQM1cgoz/M8IfWuWAWCesRcszXj
PGW1CmDD8oindtpTMiwsab1OhlV7grqvB2nuGmFkew+ZYK83g7YJhTnu4NPyuc9AtgAG+OfiJtFR
TTIh9phW9y4X6PBi2aQEdpq3Hd3hjXry2qUWRPjG/PQK9zP2iyu+lIcCUcaGDz1O2Gr4ceDrBNyI
4FEBPrZiX05cDJ5ObWVm9aca+H2F3qdhTFoRPBj5bDbdB8c2Uzd46alcrdctTpKovKSNh1FUE39u
Oj/1xSHX648mxSCQzThlMdwcvITCIWY1nCWS9Kbefavd5rKgud22ChsB72gw1SPr9Io7SXORsEbN
C09KvSt1+juv8D/queHtiDrMsQTlVR7TkcwD2NUK7c7CS5io+Z9nLxCUlPGLoOGMW4MCckCUMn7n
KTyO1uqjDTcI3n/SbjHSbMjCzHbm2N1nhg7XqGKNWQyvRJYCdYyQk3vZHBoVlm1yZPdJX5w1cqH2
0En3gwC87tZ+Tm4aJp40ygCWPOvsnVmhtooM+GqzeDiGSciDOGmX56XpJ/MU9SNolwz0D0FlBcJi
Sz3nXtjJZ7oVghQxxe3K9ChzrBN5Yxz8OQZSIbMPG+9FmFiYojo4Gp62FKif4mFbsqKBHFKwnkSG
Yvgx+jmjgLQ5mSGrOywOpdXu6oTJU8XcKLLHrzZ/c4dYD4l2vXcXaDLt+DsU6Ngn8gwh0SQHewaq
hcwhDZOFpX47OM1V8222+yRXCZdKrs7sJybmrKDQTexsa9xXpNcqbBz5PAiSL8RzXayS0c49ZT2P
I6l80AKGaDfOSYo7LkU20uNDC6nkEBaCLIyzLtA1MFTQhxzUsC6Z5g0bNkQ7lN1Yk47VXAQWugQ/
05og8RpgYhYJ7IIFs46IAtVXARS4qXoUgjylMRRltE2OhncAt743/VLRDLheWtjNtnz1hGRHTkwy
BvwBJ1NUATdKydGIxMkIezEggF2KgA7c3vULtjyfWJ/cJEkEtOC8A3AO2apJ3m2DhRYrPXsv+MDo
A8VD6lfQJ9hTR7UbBxhW6DmK6imLmkNU3mdy4Gk08Gi7uvA2AyxrGpls3+ikp5WLE1auPe0kJTzm
HT+GwsqdjW6caWNZBUZdn3nbjCAiux2K4/LF21bQFBe3ceaMGidrRqRWn2SKiSBfWgNM/BbDwK1Y
ZnkuF+u5gyaO290/DoKV5sC/hOkH34afqBt78ZMeI1nLrAtkdrlbKmPYOrA49z1PGRPJgIwlrPBR
dWekgNGHwQXbpuOm8/O7FIsDXJ0XOr+DhWyW7KTB23vj8O1H6TUtGQfpEQxelITsJHHJR5FwzqVe
rl8utqmRg7zsmp85Ev5Bz/FCTzgl0GXDWYY9uS2z8lIRFb2L4oeqQHYYMU7YaYIJQs+nRQ7WMeLD
DvPyO0ewnY6auGOfrMLRROi1lOd1uEDkKwxP5XqXhQSjCo4ntSSJKAwVpg71OzHCdJh4XaEEa5sK
kebOycq9bFgxpjnxKvAlVigZekypLe3JRcRvaTjMarlKXGtUxWDDmauoQPfiJLSfDH+5LVhYL9rg
e6E2goZLICJ2Pb0zIjcrgBcCOMfHfch8jVkHNjh8c8kAFX2Y7Xed496euTQNY6rAcMD3UG7xr3YQ
HZY5OVkDI8YiwdqHhB85eNW+qDeLITd8L1bS5hQhG9auJTQ5GTv0jf79wuuNld75yIruifCU6LSM
v6aqCBt2UpPG3IbuD/VmqsXeqK37sWDAFDMGhgzkZkp7iOCSVKMOrhCpdFE2zUEskINcg+x5cinn
gAxe6Ky9fgSp88XliJDSueJrMN5FoUEtV/8s4VwiB8bG6H+lHpckw6CYGyki0rx3XucJAN+qFcw7
67GPn7S0u4MEl1EJyBMEnCbg7Djq/Qu51kno4s9nEm/STkRdhibXORDleHNjerMmm8gBxFDDkouG
KEr6qzbXadDbcbNtDVS0po1WvgSTT0iyHSg0tuzbIgI0Jbpggqk22joqqpJ5PyYeVsqyR2WDerts
DxBCql13N3DL7rxSQhyUl7614TQovl7dwPEQnUAxEScMokm3xmPuL+WOQTebyjTEh3Cu1ANShNva
iyxU/kgDiZotl1uGvW1netWnmLp3o2fancbPDnFduhzOvdSvUdwkPL3U6QPJVB0eDtndSXe6tKkb
Vpb/KOjnYq18VMhkSK5Clw2Ek/1CUDj6E2v8Z0UYCQOi/cQ2HfNKg9CKyCirOBtz91zbI+rmuj9m
7fhooG4AYYeXpUfFrM3HbOgO/jrvEA1PbkRbPtr9czudLLN5B1D+iD0w6AoongXq5wg3jW15LyIz
L7bfvbid8zGl9R/zyZhUAP89kh3Ocb1hGG7x3QPfrz1CRzDkbPq/dlJr/9UfshZ3HIRCUNtEReEJ
2bv5uOoOSovyAMa2S4OsK2i8deUeyPj6a2dW6cuaMuUbQ7/pya+nb00Q0BRUpNK+OYYfKNUiRmFT
DoR2OunFoYvZ5uKplKdW9XfmcjZdWEVyvvcymDl1w9+JA20utb1QyBFGD0kKvXDcHrupPZuJAc1Y
74OsncEFk/Aw9pAV+wJDPR/CBkT0hmkMEz4fWZvejg91m/2maoKMPbqgLHjWmV4H/Wh6lzRHWkQC
MIo4mv1K3I+W/1AUoTNo6GcGwiqAzHjR69FJzObeMmeQ/hBl9Hm5nzL9r+7zF+RYd2003mFp4oCs
fgxUHfsMHfEm9WQYE2qwaxzCY6nZd9USHa0XJYnNgoVVEXmLmM2KTpN9JyOuOkErP1TUNpA7xHk0
6z2KT7ltivyHMOs/PeUByplOHOe5vyVmSmrYJ7apDkTaj0im+1LTjwh33gv73o0MRF8iv/pJ9Kob
0a0VEXYrwAQgldCURiTVicql4DFJvPXlqw1Fh+kaMfXTci81l8ANb6d6AnaXUkM7NLr/rOSx9JKb
TPyQmKN3P3aGm+qcu4XnmbN5oKaOALer0O2zP+inL0v6XFYATWI7RuHplQd+Ex6yXq9BkTCWwZm3
07NuJwmLQ9he2fDv+61syIBL10Al4vSA+Y4EPMhmO1NTb7WWaY9aOm+Tmobaa5X+LidcShSUj1Zs
fa2PWD4v3/lCcaDMbjOVghe5LnbxaqvPp5kdUnplr/CDNmXfxH1YiWS9mWrUzSZBEFGEgJKP61Uj
LqKPxQvPIrscyO7L9I2ApUUUcO40d18nBuoDOVxchYWLO+iv88ZLLMjNqqAU1DbxdqtnLL1VUr/p
g45TkWvZxPKAvoBcCXO85IlfbO2kftdSHHlM6/PJboNomU9I0F3b/TVmhIY6nQYpCihQZqhZoiKs
aXnBP4GDeRVjMqrcdfbwWs0as6nC/cZAp3Yo/14Xm6d/ljW0H2snW6gzLWawBVM5k6f8KTaxpnbL
vmwSZocq/WyICUBHBwdSLPEmqjCRtJ1xi6rxVDbgSSJtb5FKjgUeH3wqchnM79NihRR+FDsVr3Su
og/Nil+yeTrwLt1pTPh23jQ7AZlNhnGVSL6aouhgOiO+hdy9U2n6afFoZKy5A/bb2AwQfk6zSe9h
DyHIn2SNJTH9H0N+mQUYtnp0kVIv94NpoEPMsWXyUsx47r/tS9p+eqyaZlwufOkZSIHxYiupHyMd
XIk0CD9euXE9mSmKzjmg+DoDcvib8sF5cMerLRlxxY1xK+3hrwZxtPfMeD+2AJ783P5H5iwJPXhV
lbufGN/sGi0/wlZBPU8k8i4u9CpYIG0MM5WzAUi3B5EdLDFQ7aJdbm5NYPdAWMBb1kePjjCTwB6c
6khEi7ltJz/hE5S8wF7fjcB0N06JFLLuyJ2x2yd/ccqgwtS3GeDgZXculufnwVrIdav90MiIX5Oo
xOYo3Q8lRaaWKWZYlf/Lxui1ouN7TC1Jn6qB4DYjQ2xxJKZ55oABxs+M72BB0D5jtWy7EIvAxBXB
lTqV1j7N4CLyKC1nf7aJgFndPZFLRUpusEmrv9dX15BpVmFJ+szbMZ0a/zQjZyUmeQaEtDKnZX6o
mvIyJ9VM4WQ5DyqKX5OcIs0w0e3YcVthC0EbyDIM/z679ikaArcpvW3dUbkAcEAt31YHzU/AF03z
hVzo6bKC5ntdFyij0Mrn07UAlxIOKYRwrCsgndmJp3MStBqyLKrxYSNFgp8L3XDsJytlKXtodZW+
I9Y2DyNSTGbE/M66dj9z8m/m3JneFMts+glwvs1YfUFF3HtuQe+gljMGhHSr3gfU4ExdHHNvEqcV
9+a4TxBbb6zBrXdVXdDXj4PJ0cL7ya4z5atYutN/NzIpA0jc2urNBMR1N2Wx2nfKeItzHPXRGuUM
qgJLDPxZgVHckXbLSzs5d0TAcfuxsj1EHEOdybyB0en4ZTTaISrGb/Ld2nMbW+gQ1jcb8BOTkHFk
CMldKnORhabgrGW7dInYRIFyKD66ieseLWvdWllYe7D6zFibggnhFW9F4txN0R/XD2cdqjkgZf5G
lN5ekxwhlsNAGE3eeZ3cDJ2THfsRDZXo2Iy3HGkLzhTEqqPac8hWoSGg8jGJPbd9SpVlw0ukvL4l
tkP0S744+7xWLCG42W/2HI7ZHEF16DSo3DmWwLj/h3pcwnv335w1PDH3Z+1EzNyhTv09fG2+w4pv
2lWoxSo8joHpadBFVcPs3Xsxu7Z8p3jMfc0g8NEkR8SguxO6k4WOn4NbT248b9vOmB9LLQ9mYnEY
d+A4bQ0MaDUgby+3zOPgdqt1xknDqkfhTy8ZXdKuNQiGzdknlkGvZ390JGKF/xzhWcNME/GnHeEj
nMlaOhRx/dUSxLN3YNWfPITgTlqARyelFTMQcnwTnX2Oq+Y4ZDhMulEBYu8Blmoof82VO1al2Lmr
dOzPhfZA4MWVwHl6AP2ND++VvM4MpuwqN7M8VgvlkpDltP55P9slFp84vXHqfTRxx6smUFmHfy7C
Sa1oTQIs59PbEL2MAGZ2Czq63VCZ82kekMph6eDfN5eTS/fkjNEcRuWACrJyvkiViIAWLU/LZH82
i24jRfm1m34lZ4KjbmZ3N5sqDdKs25umY+x0YHgw8RukrbqAKh1rW5sR1Ea3M3TuUU7mLZX3rl43
Q1oPggL4bH1ocmBImlZOZJ49toNLCdMspJgX7SPG45OKkiUckpFpB5hVXm3B0YoYEdpdaeNbnf4A
T9BQSgctPhFF3dQ0x0wjj0Zr25eBJFC0BhO3FEUm37LJS6KjlTBBgbjXIlXrPGqG9o7StO3d34w7
Fu9/vey7FXlY9NMObj8ttCyak760+CVrGY4TxAUeZ1mrOdBm271XSSEPuXHQRQH7yn5xZV1c2J8t
HP0FpsEPbcnisKxhyvhjTzRT9k0ijHzxnT4koiB5ZIUaERDS4AJu+/dl1LSw4Vpb/ZYf42jPz94s
eCuHfg511EwbMRrpMREOU4k0GkLMvQAaJvOV1M6el6XHOEgDiE626KoABVYd+m1JLe64bhD72VfJ
jcvei4Q3E5xjo1uAT802BEiFWjY2XdQR07+YY+9ZDxroFqrTx/vJS+Czs0o82gvAHLk82X1s7/VB
+fybIqOcaS/4WYkY410xWI9p5r7QaE7ipvgscZifcdW6BL815Z0dI1+vGLHcrIyqqAa0dmDhDb3A
ajwyYOMrTy9EhYnAJWeOfj1tXQ6+ZWYuf4eyvB87UbzD565RWcGyLHoPaNjskwnH9h6AKLGe1XgU
Rt1fEVNeFFvpB0kyRo6C5dmKlTyjNnhNuqYKCH2ethUXNV7P5EPRAd17DIW27HLmwtMx3M/6uXJA
WRXAhvfSnQVdjByPazTky38/xYpGz+3AeZhiYOCdvTKsytq/T+zSe1UVvmwdKkEnxBACFBV7z6PN
8CJUK/5AEoxw8+EzLSr0wu1bAiCfYSd7VMzf9a2LZ29vlnZ5LJoyPRPFdUslvRUeYfnmOvq0r2rC
avI2/SNYdHqKjjOJ4b9lMSEbKDzt6o7xtDqYMB/r7GnNqjBXqGZnEpI07vBKXy29rt9NJAlQErLh
WRQVd6eXYOLt0ZzaxTuRL83H7EvvoBEfEfz3UySlu2mYvxiLqwO8+OpaMj28xi6sA31i5tlRRw+b
xSGKsWekeapJK143PG+umenHWEK3zb3qBaEMOLc00c8tWRyWtNWtm1wRml1sBgmnAVWwGxZsLPas
4PqHvvKPJjaNI6SJI4nA7Y021cJ46JQXBvdsNxOYhGQck3O0GJ+zvLcNPXp1B52sFt+LEGdYSVB0
8Mm5eN457j18v2l3z/CyuzcqSRIFvxiIVmBdJ0fgrln/IxeQnWaqI7qvY74tczzllSR/abhBE9q2
/gTaZcrkVTNGxaAkFYFha19ogxAGkxWwn3NisEDRxY/JvErRp678IYyg9s4LZlXYFt45VuQhrD9Q
/+9X/u/31Cw0PgzX+zfFf57qcwKYG6gThZdf5tbIzoUJ+B9iTxfEKDjDuKLqQlZcXc1UUbwpxzq2
rUguUEnSYHnT54rwTmCtDyj0GMabrfwC30Uobm3fapdZYw0gtkmF8eh1HM9G1yZfyRwdlmbp/1Eo
H+dmdj619aMrqlg9piaAAOy6zUHGHHeNwHJbVjC00rx5xCq3PjSeekXCwwirhPGwYHcMDazdRwcd
5w6jePpuVXBT2EPMd/aAyAmsNshgJpdyVNZjNaTta928kHGSvFhEcggf2bne5iu0fli+wFC/5007
PsUT6QPMQFvk0wyBs+LR60fCLunYQqnE5yDZH5kYiD6QvFuqdz8gsQJ94tYJ//vpmOjHGil2Eanh
goxSPPsJEgIc/erMqMd8tgpSqxpcEGWr6aGhuvhpMpjSpRVdzGhmb4XOxefmsaJxmZwnC3f8mPvO
qwbg+rJI+OkU8guJq6Av+4Txrgk5KGCRk9B840UhFzRGOBAi3vA4sTkSPG+4w/SNrYbskF7X3vWl
uV96rrFodBFloB3ilpoZbmj5HVL2BkxJph25RM+zXC1FReQTvWdErEismAnJqtoarD13WBZgTvqb
4vZS+vwf9DIncPCtReySZO2ltJQ6i4hwmerNoYrIIkkx3i0yO1pTw7LJMPWtFHWNf1HBO21nF6/8
FM5Vou5BRkDXRq2vaE7X4OuDIWjkx1zSStvlA4yW/xRU4aiwO6GIMbfl7zgsw9ZAzb5vIHag3VLM
MPfpar/E/XTUKHhzlwhYanECzKtr5LV3IEG5wvgYDZadYny3dqUDpxBick5JX4Ae7mnD7+t+Obae
cSniUVClQoUva3DaULmu1BBA0HoYG1k5wvbPUemTjXYeYnEiePwtXhJWhKOxEMAGAlAaA55lu7If
yCJONlIaJMJSsXRaMgHIIFHZMmMcNkW3h0zAKkcTeb2DqhlCeezJ/MFPeBO9BxB6kTtvJG6ayvdR
LPD6tObNFHxQ+AXIkA5s2ilhv6Vjssxc5+wTpICxmmmCYWenMVtTUGZaeEorOhX9z867p9GzHAwH
/YPhxieHJmpT9ee8x2FGGHq/wd/y3qckUMJEeTV6f8IEQViD79ZpaIWJ1yN5TbrHKaEzYsK0Tkqo
irhb2UukX7GPMYSyhr/HSO7HkWK367t/dGj//GwsL011QJhWHl1FtCvakA0rYhE02cGAqIOErglE
TSNiLv6PzjKdN+4dg9xp3S9s5cyrZsR4gFTyyRI5upvy8mMa4KzjHPlzp12m8mZnp+WAo/I7dkQV
zgmbMC1pz7rYlP4RvY0bM9tyiWObmJHhpHjA3cULSIveCnwvSWZfC/PRBL8esFUdDwMAXY53Fdfq
kJfdW1FO70nKVaHi76megQt07JWLOd+60Oik7f9M+Mr66D8iX0WZhY1z9tw8LNaCjR+t+3N6YXbt
G5PEvGVgU85U4Iiv+K8p5YIUDlBFQTpJamAtdhzw5sTyfSKcvFcYd2cv/jVHg4lGyjB/+sEJYEG6
4MlxbdZrchmfeTMDRXh9gwBwC5oNuvFk7VofXAChpSR0Q/SQph7qEESIaqkTnJx5IKLoJwcdbOPL
3uGZxtrKwUh8iNwqHaVA3+vYYHR0DTAJp/wHthXIm3Ta+TzqvUH6kJ0ilhsHuirA8MeO439b99a5
13xSJxz6FbOdHIRugN/7nl6PiddYU4YyqGGtWNe7yKCZslcrXuEnNwMhOjxVghTiODvlKLuGxAUR
CPhorX+aYGDGhK0Pn3THeAlCiB8QC7lF5wRex0GQL2oGmGXiHSZYx1HG19rKa9kxeltSqqGuyUOn
8lOWn4IhNUMSveJfgSHrhnKV0cYJtdhieeCPeiTsGO8QXvLpj4ZMYR2YtgTQPDSgYVE2EmhBJgTp
TPYhK6cbkjyQRABct5nTczr26s9woidwCAFI9ykQuflh2pGBVQy1vhxJUkjfHbv5zmDMhBbIClQx
Dw4ZM1QZ1kV6SbOrKFsoL7HyM9TJbXC+yJ5hXpXplkxtcqPrg5uZv1WUIGdviPLBELGfwQ0ogLQb
kzuFctT7FPISZ7yzHTEzjZGDBrJ+vW7IOVDX8ZA0jv3S0E0lwB56vbmbwdrlbBTyglrEbb59jLid
l/zmhIrr4LTZd51L2enboYt+oDZcrUqDpswZ4BBpCrO6LxgzNQ+eUAHeozBi5GhIL2QYzhvBRgUe
7eek6gfDJ1KzduidbK/47Gq9R/OFNQvogVUxLCREvN3SrS6s+cC7zLGFlj9j1Dxrb8CT7fMYq2cv
L5EnJvthQv++jATU1fCCt3WL9QTojifIFSY9M+ysmpF1XIVJAz+ddMZPR2j3/MJTxQcPdhT6rWUu
A9COqRjVQ4QzYVfDJNBqBh01zKgA/srduLoF9BLSgbKdg/IuBD/wfnZZznwt2xpmbh1q8rs3Zju8
xvDNu5RQS6OYffQtE3eEQG5W2ngupZ3+DutGfZSdvelmbeMSEk/2OERZN5lWRlu25iG4fEG2m+8k
i3o2mEjgiromosHi9Gakt23lijE31VMENBznN1NucROW9pbYxpX3/XVhuMigl2mVnO4HKdjHZQJd
iY5dnEC/ZxXHWHBB87KSdndSSJ4xsw+sHBIu6y0ErR1JQvBEftLRI72tRbhM170VaD/iNPK2hgUM
yFiZQqaYTsocTnEefy65gl+t41fEsck2euJDSrTUDvZpkAh2lN5GSNXDYswB+OcU99kBFFhJNCP/
cdv6YibDd274/9zciJn6VUgH7FvWGEEzk0RtSg5QVRKmwaZfZsXBLkvgVXDL7BzFNA3rHJEH2LWL
zzwa81IOq3zpGl4sJ+EctGc7aEcrNFLTOQj0SWyATr7uf7NGwqc8Po2t+q27ntgoAmV2mGb341IB
KLWKJKisvaXehfcgx2rZq7iYURylxEahvNqhIN/ZrVkdhj760pP0aKi03pTO9A2dA06ak+5RFxHI
2h4UXhfoGrB9GwSKwLT30BX6oIydj8UYGaN6+QtzK+Qif6LA886Q+M93jVevBgjTsYPYo5V8NY3D
mPIXumoGJqUerJkJyGjkf4NLmBmu+ZV17+64e3huUM9zf7SEAFrnIvLk0Y/lHYjTA0l8VyyZIDWW
HS+udpgYEmSEk82GNHetR9Jf2x2AbJ5FpZ4QAui4MqCKlNND1Cko3axHayv+ZRhVMVpHCmB0X2T/
4miEENbpKGbnFljQkNm4SZml4cE3vONssZn3atb4oiFyenrsdQObUBk/+pGYtvCnyu2vTa23adzq
m/4ezCxpP8DCWIx15iYHduov/q5MWHsCZHiRefkQLVzzYqaW8geUSzJqtoVbwYGfGOd5bDu8ijyl
8uqVDApMtKCNT5QPNNd8mzCKk/F4cwa2dKj+x6McvnrdZ2pbwxVNV5e22Sn8sOuepB7tIINqFmUj
SAh/1T+YVmjWw84wcnMzqnmNYDnVVb5sosn7w2X+akbRe29Tq3W88Ebx4hj9S21i06iJSoTXhKJk
2RqYOXcEd/zUHYQSZ3a+82Jbl0C+nbzmpTXzFz0tvqX2NEeImPK+IniVHdXARyyjImVux5iCqKKd
NqyZsk71z8RRrLjy92WM8B8c/6fGZ/g829lB9giEs1Z7XRQzWj0eKPQyduaNHd1Kxxl2YulD/CWB
SOoFAazKV6Dfzaf1RGRlbyQiTGgK2F0r9QwShrJ5mqaL4TLmKJAxHgYFN6AzOJGbaig/nLq9Nm06
/bMdb5v0TvmzTLwABfT5J8vQqpA6IDkjm7PvHNkMIQ6R9ok23oLaUtvfLpua//64JaxL1lrqAzcG
Uw3fFBhzFm1vyNw5+qjtL6Vk1si8Vr4C8/9DTiL/zbi/l/YfOBoyAtukfDU8Iw5KYcYXukHt2HMi
IM7Mo+s0gl6iCXE/umW+79YvGJozSYuR/DY90AJ94yVPXuWqEDzYcmeZU3UWeNLDqZLekzegVOw5
FH9ipyOVnD+uKv0RQKuPG58bmzKuuE68qwfMdhvlknFHeu+LMAFyCgw5KgX+3nl/fIQTfHVQHlMs
lXaHXGzRnTuh9490BAkdaTVvnZ6rQWrILtqe24bl7GQZThhV8juFU9cYxUNvm8NjISfyBAGJ0omT
5ljpaEYtks5tCeli7kK7meGJxd3JFniYszj7NzA04/bQ2dqAy25toriokWcHNEZvAdqw5/iaw66v
MT43CsBaXOKBzG0D+wjIZxVpYW+k/vuSil8eXTWmyEkAgjOpJOsXTz8VQNYnQT1iA+LTQUS8tS8s
ALeRa/7YBBQukteHSB9rjyNnFvlXPsEmstriX75ehmPJIlbUxT0ZOlz9g7alYpCh6JIb9UV9SKrh
H7IzdgdCvqCV9Fn9yyetQ8Y4ZNytfkStIzltlEUd7Ht002xbI/hX14amOpsejYkCpzTBaqPqPBFx
TPodigNI2YuF6C4x0UENi/wAKT/zLND2Jab5Q+T3i8eCB2zOazoCfHN53IcS5QLCseI5mYAudoRV
63p18vOEnNecCT8lwKujD8hqSjsPXPlBYfU2gaG5lx5udb0SjzOISjQ9O88gsKRfK91S5T2YcevZ
QWIEoW1rsQPdM7ZEcqEIp/WZ9+69AmlkqncG/nmNcRPO8LQnE2UgJXcB4zuTjVEMRX9pHO/OiA21
G2NyN9ZJNlu5wIbOwOekciGFPyboSc5+Q1rN4NBzu9574ynxQEAPAPc1UBiyByBDE1aC5pHSTejr
yYj9N1hpw/powc2EVCgG+3Wmu96n7r9FsqCsPf9NcWSXHa1lV8inUqUDfP7oJEayf+KGOHVvEEfP
xImaL+e4rNCYTed+jPaW4TkHX6N4GUr1uF44fdGN36stLrFsYj15JYJtrmnWsRmMwCUGMjbpAquV
UsrnF8bXRDEXW3WgOvro/ugVYgnavjiZIKox+XMUD3U77ZKeNBzUxYwlXabsnLt1ebQRIBvSCKq+
4S5gVszx4CL2Iz5st9AqEeD9XYs6QkpowyYsHIiXlPkG1ja2owkXY/MQV4RtzbKAT6zKQ1HrtOJG
iLyA/Pf03XdHiCnc3/50FQ4Udk/RfdlIRbWedSodihV1SC1z9YQft9tmpmLuQTHRRO0D+io8y0pC
Ihzsy2LIFyacyD4rgk4GIEKWNf45bGm3ULl+c6SZpb8krCDo382Efii10VUjRHzwHItYLxg5qWWe
8S3uBvunmsZ+4yyoTYul3fvWtevzW00eN9QGBKqAv5LpxVjyB3MWZytVT363QGWT90NfUvS4GH5V
BBjecO/1mDnGKKpPo7fuRV88mzVAOlpWbdtgIom93t46trUxtNGn4oeHwpB+alLAMu5mtTSTVfUW
0RKzZp7ymSKP8KvafU507S/poz/fm59YxUKaBck9Zulz4suITQ3x34JdPvUScC5jOkcr/iytmSBh
58dYQ6Js4kcvohYQelgz5RdvxkOJxAdbjWUfnPTByZIXXgig4wVilkn5bzVsSP5uw2N6EluE/a5B
kZo6aKq7d2KxtxlpU6jorFcl5pr8F5z6J07CV1xStM71IRcCUVF37SYa3KIcv3uPAqXMssfFFTz6
qsV76pV3qIY3unmeJtt97pZsCOzx2zeUBakSGJgLM+uQzsOTozjziq77h/b7W3MZs0okTg536rwQ
xMIp/hMB7j3IlNjDhkgFmoNvIVBgzzqKv3FhU09aKyj0MQKRFQHC72FgeGLsAwii+VYfkpMnBJH1
pnkPn4oH3VLL0TLsrcdmkvSs8rbQfsiIaUjt2ubO9lEiTDw5jMqZBTEnZ6m/Mkrc5uRM1g3BsVqx
WM7GwXGAsLrdj8ptrtOACLV8nwkVDiahfQlm23z6N9pOzMgrTMv7qQf3ahDat1MOZiECslJVPXSx
YW0aPWaI4d4zoCWqWTCQb5JrxWIgc+LvZhzvrLx77tFYdM70OQ0gRqH2/XMaoky4VAHLyifGrdy1
s8KvixHUrpd7m8w55LRVxkZMDXBfCfrmkWxx4k/+cpon46uxOILayVq2ifFpDf0z5nX20f4zNQjr
RYciqdTPNeUzF+7/WDuz5saRLEv/lbJ6Rw12h7d11QN3UiS1ry8wKSRhBxz78uv7Q1Z2T6QmlrGx
eUqLCKVIgoD79XvP+U6FE02OSIxM0roEKVyLMe71lcMBSrirnjEMTSAalrJ6DwfkCGWp4aOmIAnN
djeNfC9jepwG665Uw5scqHDVlBHzACoIrccmD2icuHgUWiwqSJzQtKTqndwwAOABWKIWb7TgfJc5
xaVlqXsoplwPP93GaMkXpfVZ5YCnE48WLolQdFCtAHIJpkEsuA9hXd1OJshUUriORgWdMsER00Dj
IhlE39aVeJJpsK8bJm1C9SDs0SrPl/VVNSRqujLkUkOhMgnWDXrnofNltQiT3FwUsIgxRlAU5PWp
kreZ3Qs+aGkiYUw2QZJxSyWABUvLWYGnfA/wV1McIPtPzFep8Ws8tIn8czAvOZ8kQqPkp2EOLv1K
BXjcUgTvBkZNtwOrgjOeUIl7gOlwCKe+W2tMQiKW7Sju6ZTF0ynUqnrVZTWto8k8RRaVvqDCmiLr
oRx16xCWH2PHWaof4IzmkhF303P4a7pLFejxTE0+u21YrJVqCQ/FNE//z+FpoBzrEqgzMBc5LOs2
VH5AhqAg4VeVrBZgGBivN/pFrTrwUiN7Z2xk68R0jnqHzXSE0FiZycsq4LGTXfxOqkS1nswmJdEx
PGE13URdRlezi9caJ/zcnlubvJTjnx0aawvV0YQRdXvhO9ndSCIMjmdYdrJco7CcdxRdIB+qnNsy
IbcSSsOqEeA2O46+y87OLvti+JC62jsqvYfmcNszcdUd84OmP0NJJLOAKHLbAUXZqHuELmiq01uH
nqf0wvodv8/GjNQL+eOEikQs+HgsD6qcpUjkWnDoHlZdk+3LCmVA43Cc1GP6WXnWUTL7zZIgUtBg
/giTt+gXps302XGvskm7hqzOIMEgVD1zCAnoBvsGe+vYTTf6It1ZVkkfMx+PrVfU0NHbK5HrxwBa
wLLMyaCOZu2Y0MlLHp/aPltpKXIt5EjncayOtYsuuVOcJ2vkv4JybRmzlcEZRcg4ND30JJ99MzD9
zb/fMhFOYZWDJJ1ouQ0IYE2jsXkgoW7YWf3Y+mIHu4twOWi0Mz86hOIFGqvGO269OYr+odGFxwjP
O0YahsI8u21gn/KI3JC2je4xRN4Hd1OpfTT4uS/hQV4wCg/XONyqNfx9FCotSfRDQsMJe+YmFqwj
QxkaayYm/Zhc9HDxLRB1y0aJ8yyFTh26dtRQNEM1xvU+WeWTTouQxhaOb93biQ6Ol0ROtKSPBog5
D8+oFKx96LQroWMWN1U/AD24cVvwla7h8Mpp/Ng0JF9OxoH+x0uoS7px6OeXFfhEESoNgjVQcqcv
rmuDzbQP6T8nVvfOuBgYlF+gmuF5zp3g0ayLowe5YZ58geDTLXvbdeE7orhsU4uY3OyBegtdwjm1
Upjbxa6YeOcZtvyVr55rORwDo34aBiM+dJk6+kW8i7yMSU3DjZjy4cFjhBzCvG6FYA4HSkVztbc5
bqb71CmLtW9EL77fcLiULbM4h0dfglwQKdRIELP7FHJnYta3Htbu1PW+sQVwkPI04scbh0Fm9MBJ
B/SdDE8TCYdY2jH31uqtNuqtqOiUgk3RZXBBEsm9HYmTa4kHb0Kc4ZAaycNLw2hPqsVlhJHLmoKb
bFZa1sbgrkbwum1dMyVIyB0fWjrahvY6/46yoVgr9XjbsUo7iTxpYAHKCO2hZsmPRF73KUHVtP0v
7K7p1o3ktEbCUl/cDWK69LF8gKYvV+zygxGcM7v6jMeqhH2qto6ZI0xMqwdTD8868xHhmvrSsbyQ
hhcQxqinR+IyDsh1fVGa9t3QVsma6Anm2+lbnXLkDPAGLTIsFSOD0GXTkbJM/pK5gEyJ6Zbheaax
Fo6uky3x94I55HZ0gvf58ZRDQ9ZshnjRNa+RTrGlVs01rFoUT9Lt1gHSJq3rXh1BtZePBZRQr7iQ
gXYD1aFFluQPnA+Ce6ekqDc83kzVYlt0nCi4YLC0nL91QNhMIsSxKHFD1Rre5dYbTqWp3494ppa2
5M2Bczj4WjZrLlPMUhXqAXmIoRLRBsKyVzFDixi3sLbxCPfSPcQBavoqezfhB6yj3DwmPkZENyX9
vMQ3nRPRpXVwtwtyJ5PBg9emMG9b6Q0/xukz81alMZuTBu0OzzgRaM+iYh3cDm36za39y6jP7kq3
Q0BLBVAiPkxLny6+BeCuiBgGkYC10DQXp2HB1hO6gF9mc/WksQ1DwNaUM64GzwZfSf/ZGIdqDVeH
nCPjxfC5lB5jwZUfooocJksjAYEvzulMrHj8NsMB4BHn0a1jjWvIrzsbNQijwiRaOSCsqQfCJaB3
HsqKvUmLKeTxkQO8nzSsC6GmlnoffesZPyLoDDG4+8XShP+0HGnKMZEOzq7Xym09ObcgSj4cohfn
kOlkZU2ZdYhQwPYT80eLNT2v6VaOHpDD0W2TQ+jqu84U6AGqrNgm2clxtM9oJDgywAthNEyFfT/t
L+jK0FtGg+nbdA+bjDh4F8DJXncohKULLHUKUuQWTEdt2kojza05+MXodUjxVKbAub75yuI0P44b
B3dWO/U60UeboJ3WaWPai3ZsN0bNyL8oczYYdxm1iUVqDdFiHa9dNNK4YRZ0SAPvCtnzRA9dkjCR
Tx+Fb6wry72TiCovZo0D4Sb2UssmtS/0keyh95yHYS2ZB66YR6x1230CWukte++OuUxF9wwai1Vx
Jk5qgF/D0XI9ZjJT8KkAt7PIc5hFVsi9b4g9reznOjkNlVmceYj7svwgUCXdTe0pkbG6opYnX5Z5
Aa8nFo2Yz5BDjzpSfmiC3cLJz8FEXAvyZZjbBIiVRkU1Hmt3Zs11d2s0ZYQmVy+GJY19kEzPZPts
WpmtuRZH0kY5FhG7E4eOBVaWZjFapU08QHTsC3EKPOvUuualSUbg0i24TK00MPu5KB8b2hqDR3hR
LNUiFsV77sV0GTCzxb26nzcBiA/YK8hLjiTvUPT0H0tMI2sco/CuDUJZjHuTVFQSflaaQfyM6jlM
ey3AQKdMduSummT5+m8hLBIkjPnL/x8swLfhP74VAHhIaW7+tf0ozjDp6v/8CyzgX//5lx863W7u
vv7AX36+/tcf/xx8FKvX5vUvf0B3GDXjdftRjTc0UNPmj9/950/+3/7j3z7++C134y/5e0L+cYF4
63/++j//t/kD/vPvm9c0SV/z97/t6/k/9feUgfn//G/IgPgHBlxdd1EmW3TQdf7pTwrfDBmwIRB4
BtRkhrXfQQY0x/iHbtjS8qw/EAP80P9QBjTH/IfUdceb6QSmI2ZuwX9fhKsCiQ62qy9//lveZldk
Tzf1P//OL/qOMfAnhs/kGPlXtoAssmycSiega6GIXMrH3eQ2wWqK/VcD5o4Q1YloubvvLtGfL/79
i4mfvNgX5t8wMGGjPxDu3NgDrzwaNhiYgrKY/FhPz7fw5/PFr1/K+NkH+wJN4EyVqb4d5TbvjGM4
0s0ZIzcjS52AT22seTBV9xJKvUFD1Ncnkn1Yh61mTRzfhHBMgwXt4padaMnlCvXSEH0jESL43dsD
pPjD6z7//Xf4QyfUZN2HJhkSWlrsHT3EyarZ92Mvj3HnzYxCRi+9IPXMLhFKe3XzWeb4WGlsAKZS
1u7Xl4nb74dvA4rF92+jAbPsOICe8ByUaHL156Grb+shkNehUVJtxQFNRcSUvWzVv0Ge/35OfnQT
/BVr8b9vOaAa378mfEM1wlMpdoyfaDmGFfMZs9nXenBjWckRhRq6W7xivigwGwYzcBsk8rqyI86J
bXWJEvgezUuwrjOiTXFrnarB/yzNFpTc4L44bfre1ZzPaI+cY0Obp6gwUCWmdTqrHHRDgUjXxzAV
6fQ9YXggg6/zT2Im8fRgxz9M6A3pV0KPw+u84Izx1NRs6q54jWvKgMaHvZ5ij1n1rpMu0w6MVOfU
Z6+ij+/0UKycNjwzbJ2bqkxpDEd89hIXWxwESIo9sz+HRbgvRg3mFJ3kAIn1ivCACZlvelFzVFql
DkCvOGnbY4RdZsnUnMkdMaLMOi2X+zQynpgXMGa1BvOUcFJYqbDvtl2CUyOZGca/vjuMnz2w+l+/
qqRpq673W6zDtnnlOEYGMpueJ+aFnq3IPYdGuJmkfq5Jq1vzuCFB6FOx8u35eEx3ADVO95H0xLYN
s9bFhI3wu7c2v4V/L2/793/+/X/uonlB/f4uiju/7k1hh+y49JvbInjStMpag4sI9yL2TyKKCPtR
6S5oCbISygIQ879+sWD+5InR5/XmuwcXtLAmraxJdp5AFqcVzOqz3nsWYXRdZwgXCPMuNghNKajD
ptz8+kXn1fhHH3b+fr570Rwbu0qKoNgZ0Sj2+TRtkhrcehDr4YWIsttfv4oxr40/epkvm0FYQBmS
QR7skj44eKWxKWwP0JMCPZNKrqKc5dQtwoN9pvf12u81UpkqanYlamfW/N8YfWFc/+bdzOvBj97N
l92idToIWII6PDKrBsxBcp8ScbUw8umq8rUbJYxr6BzvmEFZFrni+7Ieu//X2+vL9mFywxswQ+DU
l3R7e4DY2tNo0E0nXy3e6fhw8IPUt01b7oy0glP36w/9k11L/7ItqDgm3Dtu+QZsNK0AUB543t4r
KV4b+l0m2p1dDU3zN69GqfDjSzz//Xf3VWvIpLP7ItxNupMtTEDfG2MO0sAH1YLmg7iRt8e+ljdW
OI8+LTWtZW/TBQiCy19/4D8KjR99y192A/r+oGMtu9i1kzMuPAEBp63q7FJrGBpk1nWQhfohryd2
Ju8z9IcSe6wgCTtMhtkcWq0qTkobRXTL2HO0+c27+tn38GXh8wuM93rbp7tWD5H5lpcexmNGB5l2
k/oQBcayf8ep1VOa9zduXmInVgaJp+TyyGxOIyKbMmG44wcE/rRiEmuv73X3d2/vx4ufJb8sfqNF
pqktkhgbWHTIWrkjZS26RSZTrYtMf44r/5hYAzLuUXPeY7v+Tf1m/fh+wbnw1/vFoDmSmAGZQR3c
xFWUxWx/ASd/YhhJOOsydHJt9oZpBkDnHITVqhWVwwUIVQ9ca/eeTISaqawIV+z2zq7ylL6qXHRZ
euC9EYx1tFp1hy/llBjGoYH+uZRZ963Q7Id4nO4iECccngJA9DT6lNOKNSPt+uLX37n740UWGuhf
PxwBTRhejCgEM2wTcTCjXagL5KF04uFuGMPkbGSud0XzryGds9GOBrKz8zQOb1Xs3OUR3FDS9LgO
AeZgt6Ph1wTJpe5BYXYl5plWJkyKG5S3kEEd9CF0Hjrh3mplfyFTphqIoKc9fNuYYFcd6VxUfXqF
fs949pn+z2eh1bd27BoYWqzbxqObwaj+kqESmUBpAOY0rzPEMxBM2t5sdsMszyyq6lymqqd6YMqY
FyjRxgkuIMnsAHNkQicMkUvQNJLC19w2+njf20myK1UJ64/QkzAz0GsmnDBTGlHLTKe9M3SKkJl+
lsBpcofy7f7X38CPt1ZLftl+UGWjBkprf+vr3QDHwO0WKfC+nNw2+Fs4yxz9emoqKN82k6LfvOaP
SxxLftll+l6rcnPKfQImy2KVdmQ/MK9cFTK+ZtZ7mwykME8VhAojIM6Nu/ZVDLW9wOGxo3KmJzto
7x7u475jPiWz6spv/fs0LbJt0Pn37J/r0ZUNkBXedjFWJ1NY+9RNqtVY+cUagSE0ygR5dJ+qKzIY
jHNgmM/kQ4LTSHAUJFZ89HVCiXSNwEQ9J9FNn8dj6HeQ3hVHl+MhaiGSz5DFk4kh2m2dB7fOmF0m
dXXULJrPvtZZy4o1dm0bHOeKGB6t7diMHTnvKDRjRLwbuJpLbWfNevOmYQjID/BY1tk78jbiaUJ1
z6jmyWwbH4+lyXzZSN4Dkw5Qln/yaSnBcJ0ZTuZsVGzSb62CTdqgRQ1mCiZTiKuJVikzf6IohRe+
RUXRMUAng6Rg0gFi96Ia8jNpomgOQo08TN9empm4Ek73VLok8yRNfIWQ9BQo7VjGmA1sboLlr2+C
n90DXzZ7hghhS3fQ35KwEaAosAzIUXRrBNnIc/wILr0ZAfDrFzN+tnh/2eMBuYZJk+jBLgNRkk64
ibW6e7fj5Mod03dXZNz2Do8ys515bJ7I1W9e+Gcfc17Vv9vth5ZKmVfWtpVTM4LkY2kFgUPVREy0
JjSm34n71rXTVeOmOeopzp01vhemgsoEpcEoN/Q1ySlqeAr6jjOLZpx+/dZ+vN3SU/vrO8N/0oQ+
2Ve7uswug6S/LkMeOzni0mxB5qQZYRM11LPffN/Wz67El+3dSCH00FOjiI/9ZNuR48gD3RiLjpuM
GN9He4InPila7UEUh2uMkXRBJwyWLkVx7tUlSsVx2abDYYpDSKMSK3tYoOzMH3WywJZ6qdIlqbHd
uoyLCy3vcDCk2SmthxYWiaZo/rLA5+bcgjSgkZvCvyZ/ZuPYFuu+lW0K6dj7OGJCiiVK/eZj/6Tc
s7wvZQP5m53CIZntatmZUPWgl3qJL8E3jWobOmG9zBS6CFTRNwyOL4yOdcka1VU+aPFv7v6fXPm5
ofX9PVhkg4me3I12Y9zeSVOGB1q8H7Hp3yAwHHGH+rtf31LO/Dj9n4Wl5c3v4Lu73XP1tjPJt95l
GFbp/1YdixJD84Yuiuirg4GPDk3+sIWV4l00VXmVQvNb1T2FN6qSDGfu9C3xyUTusGQtRRTcItRj
OliCFoG79+AX0UuU5ckWaJjYGXp/149FciyINMKdUO0IxkTMOuSEfDYSLSNyf6j75RM04HqB9PCc
6DjwNMlL2Y4PjMpKD+7kXrmFddXYzHuCaLqqfZea3AY14icUWmVZv8saLR3t69sytq5KPTO25di4
NzpDnlPfG+3Try+g8bML+GU7nrQ8oDkdh7syKjA2hO61G9T6olaauwipKQdlv0C7fGi16lxHfb5X
2O8OTkuHO9X18jc3zE/fxpcNOleQ34uW75GpBtetQw6RmRwVoNvD2qnpLYi+xLnQJ59qwoNMb8wq
M+OU12g44VQFv3l6fnbnftkkStMA2BNbArxIDUEPOLEE9rLAZgG9KnHgjea/uXXnZ+FHd+78hXx3
55qiQW5d+dHODPxXpuzXtTIDPm8H8TALL2ugpUuYWL/t8gCu/ckrftkZooaoYunN7gEb8Awus1sA
hfO+BD+e5II7qIQrGRkG7jAGn0RaILetM2bXnXY/ZRAppQvcSEyeTTiA5cVLWptIUyAuE4SWXQ02
BGPmj8WdnQn4G1N4O9ic1cuBwVRaq00OaidTDVlhAdKjivRktMQ42+mMMQOyQT2NoLeR/Vg2vgrq
2kwFaJj1cQkmAjaWSVHYSflYJeSmTCCsIafAIEeuTfeCFiAktPcptbEDtbuWsodCPTtqkqBMALqE
VOjaBHMyv1VK9JsWzQlS+7hKX4mMlas8cYiwaPyzNRG6CWURieRNoiUJnCTfW9WG6phOtj4ApmaX
62OxTdkUGJbF5L51Gj4RGyOepkIiyHppI6ZRuIbTxEWgKWtKImx0BfQiKNVKQtDkeCEmFHwisZ9V
CnVPaM4roIxbN+YKYSt5KQGbAbH00GY7E9oGEx06HBBqhzRZMms9klfHvd+h4Rn64NwTVvvQ96hZ
dKI+UAYUer/Kx8okC9oqt8PANJdwNMI0pJaDWPO099S34UGF8IBNP19jNL4EuQDSA/lp35ro9mq0
o3EavihXrZqYnmDdx9Gx6ZhD18Kn7pxeLSNZ5QM6WD+WIIqy+LPIzHeXeT4m7MA4hV7DNLd13SWI
kWqldzrSp1Rv1ozGQKgOcbwnjGfXpvrAHNM6Im/UnkkqpwBt23JvEl+8GcSwnkaxnhxSJhIrlAi1
qaoiAOl70RlEaXcTifOuwu7PuBH9Vltbu7qVwyEGj0/SHIfNlpix5RjIbFX29XyA776ZZuQAO0bA
CPaYpGSnJE1joOU8qfDkef4p00ufY1rzQB7PORrLaG2J9iMPoycv7i86jaPr5HMiJCTutY+hz+sj
rroA/6YCO3+JvBSAhU0Tu9SN14l0712ZAGXVVUmiz+jNa9pnqwzy0Wbvh16CCwU5cMRJmp2CJJ4Y
+U8u6epCJ1vO4KbyeCa1fLgZRc1sPtM2VeV7ACGgjYHDNJdhTqxmyfezHurUeQCdQrB9jd8sNAZt
E1ZptLVLKa/qfNQfNN/2zkkFrqEzPSTNrm+em542uh9EUD7BUZoRETUIKUkgSfYkHt2UCgrapJqX
0MIWUip33TcVjGd3N0cEQmCp78ppEs8BKEocNaH9NrowZ93K2ZQRetQiIS/X7OvpKu9MHlCPKX2q
tYjMC4JYjU6/MzmDEN/EaSXEngdeBeNIeR6E0dw1hX7KfKJ5rYpFSccpHGojEp9EveWp+THCaOy6
YvyMY4i7hByVK69kNx205rlLME6gJGBMHoGqSszH0Q/sDYVKecod0/8MHGlu05IYeKfTt5DwxNll
iVsBA9O2tQmJUkCoanTTRpfYRwqelgrvB+Kc95qDMIwTFVnKSVauYivYc3TmGGa6Femwrr6WvjVs
nFwD4zqbeAnD2LZuGWz6qX3VK3fcaqDn9lmkmx+Ra3+bAmzgMp2BKw5Mf8iqwTbPNQPMPaDAnREi
1U6mW0wOD0YyMf6W2BJqkFVL0UR07XBr+E5y00/Gc0YtuAh7gS0KTj7CKh9764h1wzdvK1KlodCE
6cc8RisWIhKPZqbxXNXTtziHQGl57crHJL2CWRwjIR0RXAdAnyYpJw6S2TfciVCSuPZQ0u9aS3WY
9fTufhRQwZe9VYdXpETA/VHKqa8a1Q24OpyTo8diNwlvPmQWsbtDFfJhJvE7un5/V7vl2lJtsqIm
34pguhapSdIwfxsUhE9zLQjMRKW+rsbuPiySnXAtqHhkHOHLHz6qipzxocQ4oUeteya9RTHuyfUN
Spq9JE3QmEm6DlvhVh+McanD5FxIE1XvRNAo5pMZ4SpR7kpL2lC6oe91hlce/KkfkY56LiZCMz3a
gdVsS6NV916ZDfiTwtlkib7GHDva6DMqfHgk9/jVjChEgwEOVJZR0JEWvgtUfO4YUy4R2YQbX6L+
1mh8re0KtpWj9CMxSO29n2DT6IUGrah/I3yjWtCFls+B5h6E8O8wdDlP8EaKTTWO5iocC840ceyi
Ouodnlf3MZ7GeuvDHSbZvYNa6Ah6BNIn0CLJIEC5SEx9ej1Ggy07VQSQ97lTnioHCiX9n3CD5cI7
FP1wUQZmekPOxm0zNsY2bJNHI0ZpM03wIlJ8qoZWewfH9piqajnB53aYnUwaA9SRMKMbt3qqB+uB
JkO8yltGRlwnCIZ22FzWfZ1usdGpTW/LvcciURThu5tI4tK8k46VDshzd5DBXGLPrXIYO92idbVH
huk0attieiZ13busBjsgUMEcgGw7OCplfQ1EbLizquxThHC5bRLjF7qq31xoORz3PIYsBhPPkkPh
jjNh/ZTyJW3ChPPxpHt3HJWmhV6DtSz6ki+JtCamcvac1mjT36DIyEJ8tf4AjJi0FWvdlvZIkDTw
qsawMVOGxTMJaR53cXYVg5jCXABu09b6a6UB+tBZapbTAPraJNIYRlCPRr9u7iORXpoDNliAth1M
g0atwnzmUA3mfaX5Dm9ifHH6tt8PrIyZmVGvNOjq4gCZsUOtAGdHAZb3EoWpjgDWBdoRqNFI/t12
Uo8QARClBaa2FQDKyW0iQAay2xEr8X1qtBZyLROuWTzL5RNk045f8XgM7KEA1MjTLNHNjJp7hLuZ
v3UJjCPDi0sC2q1DW0JbIUlt1Qc9OaFEcC/B5YcbLSrwB7ivhRfdKaumG2ZFdK2yk+eHAGHKj8rD
RejE5VvbUFlmvn+LqeFEjKpNA1PtIk0J/O+jvvP8lNwwMb2wEfCuRH9y/Xz6ZsfoiQrPHleaKt1T
rgm1MNhFyiqCXDBpB9JEb/w2v0opNBaICA9mrn1rg/Ai1iz+tcJmGrf+R4h8KQQbhx4svFQcLFdO
Jh9NWyWLKgggTGUWAmvalMKwUiJYO+9VR5sPU8yGY4NBb6+LzkP36b91mXGTEEO2QvDt7caq8e5p
oIqzJYbrrsiYXNvnYYBC57r0OKUSD+UEyqnXpXFgUv1qSjQIrc851q0eUWcs/RKVXl8JVM2iW5XK
Oui+y8g8HKm92Zez1taegXSylFRWtfEc9JAFm6jp8qZ9l/RVb2iiQ1qTS6XhHJrcqAPkT/apqj1M
mlnyHlqyIgjGqt7CyNPO1JwGbcw2v+lH+iKYB4drLQF1GaUA35aYbIYlMpirRtg3bUq2GEaYbOc0
I3d/xz4EA3CILh2m2Ic8KlN4lQmPaVUsPOSv3NT48TDsP4QWlt1SozzMcwMWu5uro8Asg40ufa90
d+XYaYBxrXMxQjrFk277E2qKTuwKz6zYSykFXANsT2vkL4XNo+AJyhsfXKyqkLiSdZviIMOmPxJ+
Q+nhPKIlhGHrOP0a86a5yVShnVEq4JQsJh1GfHM/wdFfF7KFY58V9rFSsLJSKgnZuyYNfg/JcuxV
K8VplI/T2Nz/7Vs5X00O6sDQiAGjOGu0k2FI/3msHXPVpFqM3hY0qt2BsIb1vag1liJFZ3/Dk2Os
cLxU2zSh/cSk2do0aUBMg2rvuzAvHtDAYT5pq6uIEcXGb9SOzhZDls4Jt2IUFQYfjF92nu3jNLmU
ZvAtQdK/5C2Nz1NM2o3DtmyaGBJUaKsTQpToUPlQ4Up9n9qVvMABp28d3wxuR9Ka360gxVDjjw9j
iXzUnSpwscTkIRM4glvaU61d+iGkEJU2l5jaCuDfSb52MIbcBG7R4kakAA84TFPTY7J1TQC2JaWx
SJvrYjLeBzxxyAVNcKRlcDIiEiQRX6AvQKdbdW9djIRDLyZYExnurxZf90pghL6BXx9fhN7kvIi2
uMza7jFxIIvbXvBot+jKbQVsNKO9JgvH34CTZHwCUih0DP5gv3eFftkYPKhKI/NdtsnskSAaQ7Fz
d7BqcMFgs/Jo3XUR2oySfZOiOF1NLRQVU8/FquDYCMybAj4MmQdmjF8Wg2O+DYVjkWLGVBWGJ6AG
coWeSWzA2Ud9sGvZ5fdtTQShQwN8w+XXn4oK8WFKG/96dOzywgM0uyaKsFrjZ8uWCicIdDur2BIP
PB16KS5rHRjsYOMpQdK8CIU57WKC3JaBZ8bPpEFne7/1bjhCXhNY0K0NceeBydWhXZvOYJLnxGVh
rJWva7NG6iRKD75IpMHzQf2kSRdMnqZ3S2O+oHzRN2ZhXftmfpYp4aS0Dhhm0a9dZELPFliJ0k8k
pBL0TA56CXgS9Dd9Y3PntZYGSBDJbb2j5L5NLEzkacUwiRN/vmJtqQ5yMC6QpicLSyO8RfaIcgOd
oYrnpmugKu+kJoFcHBNn7ThS/9YZQGHxdYLNwFhEYkdwxdOc7FqTRAqDvsCCWCdWlhzppgEFawVb
GS4mfQVSPmYTmlbfeal+T1waZkNNM5kvNldjbW17O/NZ2cXaIjcMIjz55Hkydmi9S0RHYXoa8OFc
V34AqTBsNHBJEyQdw3LXnhkY+yp7oKZstwOHgzXfxa4eQJlmykTixTnKdPwBthZmKtCv34K8uIVg
Gc0JbuWyl3wdhgWni7rzW1gLwXbPrgjQDU89u8WKyFOO/mO278P821Rk1lGFxkGr1NGzkbmClmT1
IQmXOtK1z3lfedtohFIiSGxHuFqF87bfoBH3OzzzGA0l4av42kLxViB8hdLUIVWdTd5om+sZ4Yhs
KqDjT/b7Jd9Ltk7lhD2yYGokUD8svTw3cc+SU9cVbcyh0X0xEyxGlS1vcru/0ib7TQ3dE56nrVYh
37LncBqpnq18OOuGBr0ecGsnPR6SqHD4lP7W1coUWB/EFVhIpKGxBMblZ1SAao3qutsGJZCpqZyg
3+DIUZr16ik6Q6VPhcI3Em/rJN+TeofO3fPEJi7ILAs9fVxVQbONFO8aRvRdXs1L4DQEu9EDlKNX
1tYeed4mnUQ1UjYHbtzs3S/nLoqfbqTC80N6YHXFeJ8B0VTu4PzDRZq7GnbB2tTgqMdNna09m2Yp
3o+zS3rAKoEUiCucpdrI70BvPzCdewqykZTheB3ZbfmBve7eC9L+NHiI2+PR6y8izcZg6rs3WQbX
odRKuq/uHHmialj8pBnMie0Yabhl25ahRI52e6kblkBy0AHfg6ft1TuHVoJuevoGT9cJ/+EhbKmb
er10NtCJYRWhk64M+uDzlBe5abBorPEKgCTmoGo0yWLW7pFwbYUVBksIP+i4OPybOY4jrMBku+jN
UzARzFnxyVUNPREXd4tapHxTVYk5u4CeFeX0iIlUCc30aRxD1JUNd7nPyL+hlNvy183K7toLZKAQ
LCR22J7oHGROjWT8ajCZDHlCy8EJFnRFDzQe8d+F6onc83hdIQpYRSOBykNOBAFLF2VMdtnOVbRG
uBoJ6DC1zRpDHKz/HQrDels02WM1hHd9VeY3lkZeDyEMV6PjPFcyffGRlDOSRWnjlaS+TLKh92PN
D2ci3kWYx2cJnXcR2TZYAbcMCZnJkjNe03gbBJO5qslK5yHJXoA2Wau8jnBsk3gNvxZ5f6gN+U60
UbWPVO6SUxRdemV0CAcK7JitHEfVgJLOH51F3g3DcijjbtMUBcOwtotXvUMGKY13OP0EUwU6bEcf
f7c3cM6F0YtPfAKLD5FyGZhDvyniylhOIxr+Hs7EIKfXOm7qV8xa8aqRvrsIUvtQ9XG5q5EoLy3P
Ls/IQvEXORmchVBBkxW6cd0LzBD0Oe+ywBPQ7VG0o0r1t2Mfncyhu4rKqTn4ljjRmDwSIykuTbff
O1F+meYYmPQSbzpNxFctxqHEV3pExlPvVdXdKDMKbzneioukcy/cls1UivhR9wlbaSLCwmD4re2I
y/dfnJ3ZUuNKFkW/SBFSan71bIyBAgwFLwqgCik1KzXr63upnqodZYi4bx23+7aQnOM5e6+d6wlN
SNsSG4CiG2Z0sPKyWOx9HQNwpTUrVVLlKiIJF5tycBXHH0Cd8OW5LoRAiKn7TrQMTVKQNkY4fZaA
uVo1aNswr6/0DoSJMUyHrEoxxnORPKi8vUW3I9fwpMZrN+wePC5eJGhSWqnRruh++tEwo7xhgkhR
qA00aX8LSPkh9Yv7JmyqtdW3ux6/wrLWuTX5Mtu0dAzwKpKLbA2zYjSyd0NV31YTrnVik5hVOnqy
iXvwNYV/NIY2UDXEZuPMO3qOoDtvdcP5hUG6WKtZLFulybU+6e4yt20kR1XxSsokDF8ICC1oILOo
AcrDF8Q9lh2boqxWUuIWbh0jxYrbpkhp1LSqan1aq15lh64qPrpI/NA1G+qSVd9iqS2wME1yX3XG
S5uAa1HMI9vjO3umajDxairjkBCl69HOD5TjgwWnCEUwFPlgetYc3RrT6gyW5EDwQK4eVSI5HD1C
zZc4YnxgvKG6lYF6JSTDYVORwVpOEyyIwHrW6ELhxOq6PUP51rdo/qAoatBkkz4T+ihlyX4/mORL
HMlqw9ob8eaqESdokDY1pArARBnE175O/cuwrR++Ix/8qGdPdiqw3ey0ZlAQjKplLN0x8OCJgJfe
w9kJRvMKc63JjlS0y7RnaZW6dG/GztkHHlO5GXQcVWm+NyY8PQ057YGYEdyFTKCbC2OnYSTc9GV6
0Iv20caWfgxHXsfvopOwyPaEOdFtUuq1qVu8grTUdpB2xZJEMpzvRIs2E86UGtMsbRe3WUJSyvm9
ymFFojwHgzy7DjujhmCfufA4Wn3l+e5D72IW1SnsE+5A2LObea+URGjmDryrboTlglKxvhSCAgg3
S7rQPjltOc4a6VQfkMB2rg8sSBuAFOS62W8Du49XrmT2lQG4imyoqTrF2rBSRX/ts7ytOyeV69is
Cbmi6yJhiuDEkviVIlBbtop+aRFUk8BVryLv78jVsbaT1gPsRsyzzEP95OT1BqjwyU/1uyGJ2yPo
JeZC6rFijL8KSY3MMuJwLctkD10TpmQG1kYXkEjd2dEXhy9JxSP0yKDC2HNlRJpKQl/romGXRvUg
ECIvJUhYzpahT78oJkU5lBvHyam389RWk80q51BKmCxBbBmp6TWlHcqqkUYjBd+b0YjPcXQlXBw5
7yrOh4kS4iqIAWnVckLoVVBwNZFVLiydPL9uaHZ1MNzqxIBejS5brwhI/dbL5z/dqCpFT5lTAVR+
wF0qNcETupwmRm9EP66zZviCsyeywtUYF/5VXbPQaynCb8vrQtxq+KbMcGoIFMW+7lkpN14KcXaX
f/qD9cq5GAx6iyhZr525dscnRMpAO0PPk4dCYlszgvgzbSK0VZXvbHWJCY+CLsAZOCWz5xGnpTWT
V0xUTxXQh0B9GtJhGfSb27FA26h18XWvUZBuGls8IuQwVhQcnLVbNh+SBDxG24gLN3rpIvM91uSp
ncwfsrUe/Wx4FA2TKqs4SPSl+2kXCVl6xQeGWW2j++1T0ejvQQ2lIxJy2KEFdnfSauiTh9W1nPHx
VIX6ZRkU+bEB8cqJC8uNOxEILPP0wRiRo2tF+kzyY06Qj1/tWp2WMXplbVGG7ikKxWdXK41Tg6td
T5rlXotBBgQ11cGhQiGB9sIlZrqMdJZP3/hGhnNBZuidaV0UqMDMAtS902raMvGQXdlM11Ws9be6
nX5+3by/1EI+E7gMsnJJ2EXIZ6rolnayd1vWziq0wQd0db9NDLpiYahl/02/Mxuf/u5YD5NNIGgb
hLvQpnBc+LQWWj96aUps6EPiPtWCjIDW+v31y13oxLvzS//VHzehPTlkroS7psteEgPFSkEGGBwq
/VrUmDf7qt18/aQL6mTTPRORMJBCSkiOv3UzeglEoBEaAQWisrDYopTG/5/VgmuFyxXfsE7SCMUa
EsqVsMI31g+DWG3S7EYaO6vC6v7j+58JM9BGzTPOy1mY+kevEp8DvckV+G66HdI+GQlGy6/f357F
Df+QIvyJpv3rU0s7x647c/K1gG4iRYwPtFNQp0T4DjH+IG34ViAv941CyWcGbUccVJUta6XSXePr
3tb16dE0s3Rq9EwKldG09CNqep5lwwuT2Suqynud7hgsUjSRHq1xjA7QUC0bkKZFIU/61gn2weto
ugoyR3nrK/VMSuVmBD9z7MktRfTa0DznVOlwg6lK/zVom73Vgu+K8c9R3UeWTaEmRKQd1FA7TQVQ
1vM3aR3lqzS013rB7wlVB02WlXWrHrcppqP4m8loiAuSP/dMO9L7vm+HjiV3fksFiRolMBI/KljQ
iaRKFAlbVkIqEovbWGjPY0r0M4SHH6o0JbU9wntcv3HXBpeeqx7M65XbcqLDjYBLPLVXmlLFysro
sdlhhGs4i7U50WZPJJjG+k/vyDNlssyrYg786LKNVSQgGzxUpVZJngY1BcawarIrLiv8p5xssWDu
uokRMTQNcl1U8d6g+aG1lOFMSuInMYOU+yJPT6UfUVpNLFr4Ai70qmwmCh1hq3bwk601iPyfkU41
TtdpRcZgyMIAyFQwct83BHO4in6GbXTI6jRc21KFC8jrEul/UYqHTEs5dgwxXammfNAjRY6bTs9+
kROnquiUC4o2iBNNST1Xr+81LbNXSCvrVeoFj1M9gEQhDX7JDYlA+cauNuQ1Uq5Qlr6I5GCxGThv
XmRDzlatvogn2jG9Xr6NRfMDSDapuEV0AA8glzA88iVFWuzUg8WqViEG2lSpEyBwh72Y8GlDp981
BkGhkUYF3Objk7Ke58sw0ltyhfz3qVI9Z9Vp5iADtLStJ2I/xNVoEVqVFvFWd4ycxAM8dzVOrkU6
MihDJ7aIEiGM7+sZbVwaimfiolh4wNPrHpYJkmSuiQV9adr+UdY9NhFGMnrTxAGF3hpAlAt1MHz7
+sEXxN3umcSotOoxjfGlcxnyh1Xc0a6zIwSWQW1fRSmNr04L9UNv+N46hWPynXps/r//1wJ2ttv2
UFCHtsfHY/ucjd0k+enNYyxBArKj3W1e2Wht16jX8PW1zi5qiTKFYBqtQ5Pf7+tXvyRhc892Y7wa
HnVoRrzrkEAK9ROI+fjGDvYntLajE4cQhPKDuQkSUSy5FiocTX4DciMyD5ZFL/frv0TMW8Q/Podz
tlGnvfCH0unjXaa8lRPSTSEwi1ZPm15FSuU/enx0soVB40ABus0zI9kKzF3HYhyeNcPKNhkRr24O
6EU59XioSfigNZp1N10W/Ea3ZiyLUiNoVXfKpRqHZOMXcDJxFCxiTTjfnKAu7P/O2f7P1kAduYyK
Xe/LErtFuDWH4ZUeUA0LnK7Z5Pj3X3+vC8co52z7z9MxawLZwm3TmtuqncO4h/y9wOa9xJ+OxNev
fqc5dcqvH2dcmCR/rCl/bbdlEIYwrGS48+jXoCR+JcUUNUCcfRZx88MbFZX4XL/vm6EHBBFWR6po
020Pd6Ct6t91EaZE8nh77ApPU0OegxcU5q70nPCb73Fp9XDs/z96aUC4UAzbPiqVSOzHvv/0i3IL
Hu2hQ0yDncWz1mmqPWJPH0E10DL95svM8/VfA/dsB3W8ejBmxf9OSCiOeQIU0e4g9GiKK5QCVgE1
4XeC7GI/4VFaBJX902qSl6+f/mdk/evpZ4tmYmveHEmQ7IrZ4IMcHW0k3B4/xSOBP/hH4Dfw9qtg
3AvhkLlsI9xuoAERJQT5CsZ9SeSoOgVTorYFMZTYpIaKzByIgVIb6oVugdX3p7baKLvxNmiT2Gxk
gBlam57HyQegITnh6klxRfgXlXcfl2uShuGyqnN1L8bxicrNLTaWn9JPUe4lBFNROoH0Zety09Ti
UDj91hu6vUWAzKJzZX/VE5u+kCoTS4PPSTa59pMOiLWBavYkffum0NiEMq7lYJboTxCetxVRpx2t
QH8xGiW3SZscM8N8D4vhSL8Z/gpXmzVBQCO4DnlXUjVdBqoIj1gGn77+JS5NkHmZ/2uCoBlC0x3B
bTGHYiWr8kDWcb3NDe2gtyinE1L6gqE90rf6xhV26YFn+4fTeSVc/orbGldQpREFh4QEOapZPkNx
XUFIfM4gay0desW7r99RzC/zr9F2tl20secMUZmk0AfMPepSkPo1189KdvgeSy7+nKfCNWdqc2H4
ErKPJcrV0BOSRO1iOvLJy3WnupsRAeK2EKiFdZNAQte1T/Bm3R2OFrRG0dws6cv3r//oS94Ce/6A
f/0ymB27HnhfuJtS+VzK0ibIsn+vZuI5WuZrs/rTSf5VTGWyVZGVLuTo019ChvXdyWZeg/7x2eyz
bQFBrqwqEKA7K3E4PeHfW1mt63CURb5eG1SlIIUfal87OmmgbyPDfUnNmHi2MHsl4/A9sVPQw0L9
+PqLXNg77LO9w7cGye7ILdXF60ivuYCKHfRMlPpnm+HxGRtjDrnIr79+3IWd3Z7/+V/fnwgNIy2d
StuWqI13bsLhrU1QzjqWeTBV/s38u/RSZ+s/8p+8Jwgs2eF7wBBcmkSgdWAa8mB8MTk5U5q03q2o
f/v6pcwL0+/PvfSvt8qIPMubEmH6pFsnT+NOOKTZxrYRt1iwInydUGS3OKZWt69nk0qPMoZlgZNe
15JJkVMPzLv8Z1TVD2mZkxAN93aRTzb50DQnaDabdGp7Yi/mFsV88aQUR3vdUeAN4apBFyx7ucs1
FOipiX9Nus0jwoCEPg063Fp/nqb8wTCplZJvgFiTtiNq6/r3169/abv942356/WDTA1jNnJvNEVa
02BIDo2mX4EttCg+RrTqG5AVlvarLvv7OBTfVHPMeVv710w6W2UVblyy0UzsWF21jlt4i7FBtU1z
7I20BpSfut7yk1f3BDb6W9QKZMQrFylAODxBuJ8dosQ8ma2LPIcEKj/zMLJVGFObBJ+Lljq0fcyX
eqzxGphVTPeRcKGiRbWVD5iJnXhYlWOYEJVevmbVQN+PWsrt4IrfLk2Nb06Rl5aLs5V9RgsQ55yj
dyvRHiXhKDdqaq7joI+u/uPPd7aQkwpnE7bgpztNOd0mpn0Y5ujVe+2eBs7Jh2Vimepu6qByp6H+
zXtdWomts5W4zPE9lJWfYB+BwCj9+ykkOFxDXwy2PFoWQ9bSwTKOqCwOvcOF3x3yAqNhYH6zZ15Y
JKyzhTisvaEduTnumgn2XNqD1kcc/RwNerdhiVq3TBEgtgRmfPOdL/yU1tlSSxCcP6YSR2UROXgp
MG5Y8LhxYF8N6ZBcU5kOVo5Ll2mMtGAttKlYDXABFUjsqwpxMjDYBCqkcMZvFuNLX+BsMQ5Nswgs
aXnbQUy3ofBvrdJH1qPZu76yPjlDU0WZvGj3zfvPh+B/zFfrbFXuReVbvo6dEfk8kdlgAx+hxkU7
ZYDp9NtPpIT2MpEEzVpAHPf87/WDSR1/VZHMTA8AwOBYamL79Z9z6eXPjuoTeSGpP2jRjugrGgQD
zL4wEN27NmkASCXuMUo7NxPiyMXXD7zALTGts+N50wQDOhUpd2WsnwY7qraA3SB3EgxVBna0LoUP
ErkQbwgctaXmoPMEYBGiIYdJT61J6ubp6z9FXBqKZ0vnxNxL0sDFNEdhnwhqjEzI/Zb5lD9OLaLI
seaY5shaEik8TLcp8UUrIq30DalxG1/moH5ltXNMJQCPm/FKTrm7aVwqyQlkUdIVumgFgGi2GtTh
joX4yes6j5C57puDnLAvVIhmHtnfJ4lyEF0wIPvfQetJ173DV2rMzlyHsvaoH6qP3DdH2pXWuJk0
98MjJezez/BUdCI7eKMEvDklxt4sAZq2+THDrCLw4bE3S9IDi8hgK6W1OtUOgAUdXminI2fBdkR7
MCsxkkcGDhZjcPe1Vn8Ki39eAf1c2/Q64XLtc9Xp2F/oGhEYWf40KvMnDRRUPEP5HnncpqKqQido
3kE/R1NOZ3PQyNSLmuku1iFGFTWxZl7dZVcjnuOFHiT3eFd4Na8GSZGgXez7do20AQ2G001bH7Oo
ZQvCfpz6lgQkOm10hYuwc44iTyRYwGZYam03gsfNC66B0XXTkKSXT253SnwIjG7p3VPvnZbBnGao
mqMTuzNrlYLYIi5p9obVrSFS7tPELuaFdoWQ5xG1ApeNoD6OykMRqalbISqxbgtuG4ZUt65AgBS7
mPO93h+5hmJI6t3qTq+cYTkyjJY2uOgt8Rnvka2hbiuph5f5JNdG1n+Wg/9AUqv9BFbrwy2iq1z3
gvU4GMXC8oJ+hXTzAx3ptPIKBBOFh4imoEC2jufUaKXq5yZXhE4oftxotBq2zhShL7dXFAUU9e16
oOeO9ZWC3o+yHn/qQ/WgJfanqZmYInr0h20OZSNjY1i6GkYDwufnEFiMH7Z/ig18cvBiOXQY4m3q
vJtyQJJpq7rnbQ1v2+X4xKOwgWiAVaOgmQ2IO6f5G5avY4sue7TbG53+Ab3e8rntzHGFdmBbRgyE
JkBAYNQoUNHcjYs2Na+EGA0EOgmewO6HG4+3SvbXlqAfMOuPiqlrCSvWHgxCmUjC6gjFSZAo2vOo
1hvvtoH4iNRrIq+xJ2bYzGFIgLBpfDfb0I1+daby1Z6/aoeijN/A/mF7kb9Ezf/a6Som8KLu6UKK
E/OM6Ce3++kTm1UbY7hKrPTD9XyER5XxaNm07bzYvG9yKQ52QNASdx7kLd3c/qr4ZcgWJN4gjU9F
QENG9YO1lNzHkjEjQJFW9TJz0IpGiVMSaEc6r6Vn97Eq7lPRBvSe/S0YCjoknoTMF6mjE7UzEd29
Qjnfb+tGZcSK8a/FHLxXk2U4ax1GGmIGj1mHeLdqkVFwqvZIU3FxSSeI/o15Ag+zbAFILXLgcjTX
jtEfsry4wsiF59OxPgeSWjxcR1cjKsdl0CGyGezWI5qifvh6Zb50lrbODmOVmcoOvQ33MZ2LZy90
k/ka7hOtuOrKMaCVYj80pm6Q/ubsNQNlztcPng8h/9ic/1xt/jrDlw6Q4szlCiOZ6WxUCfxjmOap
Qbw3p/s5EtPbfP2oC7cl8+zgRRSUmkRpotrHh+em4buNSqbDn8uaWjM5ku4a5sSNzLxvtrsLW/0f
vsJf7+ZEFQygLk52Ogkgtik/0YsqRNkjjP8cZPRAoW7jUWz/7mx76WOeHawUquPA8MYUUITxGRUi
X7UmEkSRFiA7DKhHA8l3XRwx7Et1xKZ3XVj2S+y1t0nqxGQ06unWTtr4MCgYyxnmk6+//Pz8f/3I
ZyewhhyL3IsAaYWjrl2VjoMwscCrzDLVqXz65vUvvf3ZyUqhB3XzkK6+HEpMQvSmVI2CiXLOdWDD
N4zF8PH1+xjzZv+vFzo7Uo2ILKihQpybhNeBOyhJdWY31eGHL6a0SnBIoBCcevekO/rbEBB9GFgo
bb5+/KWBfHaKkiXUexy9DGRBqDfhxd4CP80PI64ztLWOvuq81J2BU3viot1vJuqli5N5dvAZfDe3
e+GBDJ0c/UZMACUzdJEI1GqgezIrN7gqyr2JPnSMtWczKN1N1dAUGYzg8esXv3R+NM9WKWRWJteS
2UrUOx89oagr3ONzfh1ZirnvcIy363difpr7gUjMgKiA9agIBW2CClNknD6NIlbLsPQIWIowkiLJ
B5jfEytn+kil3bH8LFsLUBBCUk1HPDi04pHK+jer7IUfTpzdPb0Q+ubogC5AN3Un+7Be284jwrf0
SVjWiUYRViylf37zsebB+I9BKs7WOwO3j2SjC3e5pICNZ4s+Uxs4+6ExoCrNTRIn77Jlk9KLjg1n
2yZRt3BDR64ihSObva8kQMdSDXRwLXizQ/OlmTwwtHMDvMxe3AqzAQ7uHbkd3ywUf+6k//qb57n9
15I5egEeIJKXdm3j11v0Gh9Qb8miacx3p7MPuFiuOFmKhd0qXHU4StF6EUeAOjKJ7dfEoWYfNwNt
Z1kRRh1CJ5Fps81E/B5ZOI5D+YjNmJxi33k2M3T7HHYR8TKiOCGKRy/zf6V1KLepRmYYk/lHNvli
1UX+s/IbAi4dOv5DvAdYLddD7+HSn5+o5XnILYmk2rSPhgPGN1IQ0tTaGoZjfIwFpzWKKN/MgQub
yp/e5V9faJDQTq2EGj/8HHwt8yGLiGVg/313jQVkqbGArzPH/ubCc0nj82cq/vW8Jpgci7ohQfWU
TX54VsNNFXA8SeXJFbbGU+ToUF/M4YetAWRKco2cY71CBqtTdMyGYeer8leXRY+mhv/l66F96bQi
zpZ6J2pMYwrqeBdMxUm26DWSLnyMR/FaTAS4Ran2ShbzjduiStSQen3z3As7jDhb9mXccpHJaHhG
/RweWZIeMeTqxRuxHjAg9Qd7UN+1cS++o/j/qRBpTjX1WZjtCh3fu2OWm6Ao9zImdKqTk/nYGWh2
U+bFnC1Y5/r2P37bs3WeS3OZj84YbI1Z7CqmYFv2BGBN5slE0bHym9Tja8dHjCI3Sku/qQbS8btQ
HPgjD/prpGWAIyAkRPGuwkOKTodUBnc0DCKGgNqYsfiVJ/imPMOctuasdiI+6S6f2hPaSrJeoyG4
Kky9I/lLngzCkXDfiQKAXzySzEDcRmnTFnIZNgtDR3CmetdeCYTNNALIcmIY86+OBsWRrrGXhaPq
DRdAA2EWoU1DL386QfXe47BNaZ+69cpQDeF5IQi3lItDL819Z4Iq8bVmWHGpHxeDjLCQz+0+WZvd
ogTOfGyT+AXDNAKCMlgrYegLqyZdXMThzymdba3sqht0MGotVXrDyhwggeTq6GHfWgyF+96IHkG6
Tq0KFOO41Cgdo7o+ONkwzlwVIM5yxkJ7XPhN135lrELay1j68alQ4B8m41ap6RCKBEK+j3tuxGeS
dCVZ0EZ5hLIWYaQhFabEcJ015qsZJu814p8V4WMDvaLuaPWGecwL8lZ6G4ClllRPhTSzFW6HW5yR
PYcuHbu1jItlkrufnaXeO08bloSVWwCH2vuQTKTdOOc90QGHF5RDZclnfJ8dRWtaVFvP0hpyV3Jv
XbZNuSgpEsqKZD3EZxO4QOORLJaTivBzUhBn3zcm/c4323HRVfhspnR8r1vwP9Ln6IvZOVilxvBg
xIr+h0CC0adT9ix9sJpzJlEq85cIg/O2lu2D61RPpqWB7EhznZBGsU1M/9kLaeb0FTHdVGUXYTum
GwtXxHIS1iv7JryWbiKQz7ZR8LFAwBSYcGVpoP7CNF0q4aR4f0mPyVAp4P5HCN/H2V1QVs8xhErO
M5hvgtgm5rH+rfXmLSpRMlzz8S2YAMqgXrxGNMLx1XYfbFs/qhF/xVC5+DeoV0MK+h3VpCXofp/8
SHL5pln6LfxRVOt6g+UjK96A9ZBjIa1fRiuIEiIyfenIgqSdyBnJkCieOD8hqSkI2nbMcFzjXn7L
tIy0dzJesWzh18TUfgKvexNEzTVgln6jQpJcTMupKNWmv0JEbbgkfnZFyA3XJJO5dgn37vy2w2KY
VtskJ1nSwjCyABt5U2acVE06sRtjbN47p/3Qa0SIZdc9ZyOuu1yb+n1r4IzCjBWs2wmARpIUPwD7
zFnb/mfvjD4iNl3MwTghBR/wKeSL4t83X4IG7bNqxoPZ1BOGzEafSatEuulpdJ3XON/a7kaLKYzE
OtYPsze1x0kik0WVmq4DgtMriwJs5bnLYA6KmizngIEehBXjYUycU2v1uAZnwrOm+xQeCcQyUfbZ
LXAPByKpCH0BMAcOQSpKEOWW8WBNZX8jY+x9bFwkB3E5sDqXj9GPj0bQyoPqvfLYiKpeTn2xS5PG
5aABA7HtqFok7V1YhNRpSrZU35Nr2LqUiQpCNzBSGEst8t7BMTuPdE8r1BKQ4qzJwvwE0C2fHTmW
mb5HKivxHwZ71fbGesDptOjbPF3FQ0JIkg4tIoPuiNWWQF8O7EPb/rYHQyyMOEP/P6gn/O4B/5Wf
My3htep2cx3GmnXVQpR5aJ2cQxU/qAV956boLcwByoc3buqYlLITgGA8NEXhr6Tyj+6kPbac0skO
6I+4UECihY2zThTypE61JzwSr0LMamwkr0vsU+ESPCxPsFRBkwipalTgvyN9WFs45oweplyhg95d
BK35Dpr4wQupyEQZDodgzJK1kg2ea0qO28mw7nB+kN2Q+R+dXU1LFzs/vhsX7KDZbRxzPIQhjU87
w6XTon5ceZ2OfIXWwLITACFdK6B4KPJ6HUbqLU61bQHybBGY/ksrrRzjC74C/iDsmUo3aCeYOjqP
alpJfcAlWxjttZ9ZR7PrSPFqkq1hqedWJ/Y19cJrJ1SPmR7jjI1dAEau9ky7+NNoIipIwPJJzLph
daSnav02e6jO0ZTcFY3VbTiiHaVklewTIhwaQ2Es0oknLmv7dQTMB+If6ruN5syC07dSlvc7TQxU
tQzFSivydWpUCDb4QqZb7hqJswo2Bg6jlFosJvnfsZkR6kiEJL45jyCY+FFlagSyixm+b95EJ3ys
nxpBEiWRVkFI/krVU5CDk2etwhgXFGfqbGkm3tvg+VTfImgdKInHNf0X7MJ5xx6DI0aK0VuOSUWE
cOgFtz1ppUvEdBh8NICM0x/pDlF4SKCx8I0I7hZT1N0pE15DqTvVLtOiO222QYN+fdKIZNOT4Fea
DkeNFJq18LEA8UVjjS8K/YT7A07lJXCbNwo1tP/smsS4ihTPWb7ejjBmxTB8StLi1pGFYqNT5Qt3
/j/zIl2lbgtSrOyux6Tz10lMTd/Tor0/Bi9TWKGWddFeU/PAHS4al+wtZtcABasMAV/Go/tsCIs6
Qd15BP0W79qYEzJpoqUVPueGKSg+67DjyzWKLwSGwesac1GIwaZfk/lLmnPebV85B8WuaNc9rBXG
9mIoSfPKC//ZcIEnUCP+PVA7jGv1oTJfp9AVPnVjUG9s37g2A/+5aHDwZE1O/iqVTU5SuBbbn8CA
FcwSy3vMEKysa8BNrGptvNHyCIFRfp21DcV5/LQr3elONBf3YYWPzpp/aj9BOZJaC7L58H2Nmdi0
8yFo9obuUhan7WCC+HRZyA7YZT/Hqruq3GEr2jxDRdBeka/B9lFoiEGw3zDJUmwu8DyIojvVE7GE
PXnnpQZbYv5To3pOriAlbAHy/j4u7duy1X+z4F8rB+6WcqH06H7JuAJ2gHnMvPVbyB5KYFu1gwPp
byTDOQBH4ghjvkmVv8vYqggvO7VdeB840X2XYDjymdtbW+m/HIyofGGQqxyWD3Rp2Lz0zF77RbfX
mn5NjueL2Rh3jJT1CFiUhaRKN3mm3vzM/A0Eg224jcnEEFda6b/ELFkrpZDk9PzTrEpuZENuG6eY
eDlZ7a+ojwfKzsaus4IOZxcm5wbcA2BFeTuh51nmjXdMhnQLrlTsMSOwaIqqX9PQ4XaaGddY5e9y
hd9ocph1ucVBxGmlWJkE2B3DGK2TCTNhpTWAF7oUR+CfmSxHqDNDUBpbs6bQ9IfBHPMy0uzrzTSv
jx4NHDh/Xbi3sMcTg0aGTOTkzg7SCwwKZ8YsVYB/YLbpK8RD5i2R4NV13rUwdHwwWliyP8I0f9OS
yViVBf3ZqGbX1s14ZGi5RIvmHBSnAOuZlwdqaWbOlhRNlglyLReuSeteAN11tRSju26jd826p5hm
LtU+c1vOlr3Ey1cQNZpVbQ/yaLtpfgQOBzGy8q+BfkCzdSuCzoz6nktdfezaXj16cqRSW+RiXJPt
KdlbzP7Q1sgYB2nPgShdvq0rmhwxEtM7Hy/VA877gSaZ/6mCeOZFxEfLaSJy0LxlLTGgeJ6S3DJc
qnOp3i/RqDEG5k/tWy5Jy0OlYy5Wxn6sDIyrQ4YheSAHiMZJf2wjwvYix8ZeqSQssSBCUjip34qT
jGuiuzU8Apppc+SrorPfGmoAm56bMIdPiDuF3sw0D40kOOk+h7p3EClfMIwojOE/Qd9MeWXV67Sp
4jF/NEo9uO4SqEUC5I8DE1t6BMA7RZBsOKDQrZVtuIJC1u71uPxBlwgwXB18pPYQ3lnchxf4ecBL
QE/Z5GxUS1cEJyNv4ATV04OHIFaT7i7EoAHsNzs1GAgW01AYW7f3gEC63LBX6PCojoO+8G1ant1M
3A4y/VjmiJi90LhW6fgkoobCkMTTIvX+I5JOsMTSdZ8pfu4BqJxveI/gf7IHq/exr9TDNfZOejpG
6+0HYaJogF0ASLGorvsAcVQBMIS4BC/ZMNKwOtfmdJcIA31nKryN5lbJvdWSPNxZI2JUTp0R29B1
lXX0b5z4AZWIzorVsC4ENOMyhh/R9f6qbMSv2mjczQCzAjL+8InZDpCDJp/7wRtnHr5aQ3x4wLn5
056Aoo2p9zxhcdh2A6Ma96gkRnbCOKZpp7gcbsrJrTecfd7zicZaFPiPQliU8h2Hf6wyd4M7f9iY
NXNsktWJbljzlLhZyUmyjGklRtQoagZq5rka94wctgjpauiEq8865u5XJZyyJwXFPOdjcYAq2fON
BnlkhduiDFogKnb/kPK92N39ey6n4zZXyAng77+1ThCs3JaEKItoRuKjmnZtNgJVLlXhfaS1d9qQ
PU/z3TJVv3xGsdlFs8Yk/HDCivNUVK2dvqbaVtU4UrlsWD86w8SqWc1nD2mcsBEfemGotVFzD4ay
8UZQZw42PoNi4s/RMpJtrzYHBq2mwl0dmu6amc5McMLiGDOy3dCS18acFiCN4pNMx2ilmpB3hYQC
FrAftmxe4U51iJTpeWOYjrqY3E/6qSxtFdGHXXRg/Fx1bCvrxmvmyA10Xn5iVCvXbA1W8/mDiVFc
ub3b/HBD6GI2SlwuqTLd1sRfsh5OUDFo4TFySmoA7HiJhvvSLkYHTQCdw4xr0bNwS32DK8NEzm3Y
e+QFt3g0gT+NCZlgEJB0Pt4gtyjLYF8G6Y0x2NqB7F/nJhoqRe5ocucjxONs3ASbNi6g7GNSesKH
3296rarX+hS+DpIoz8Ax1jo4bq6i/2PszJYjR65s+yuyeoca89DWpYcYECPJCE5J8gXGzCQxOmY4
AP/6u5BS31tKU1bdF5myOEQQAbgfP2fvtTHaFzp2Jn8xjQVu8JzP6j0hnDe1zC+sx1fklDEBqxHW
Jc6aZhDtKM7ZTrWndg4eHQSAoE1eU04VN7DtiWSVe7/u965Jsdf1ybpOyQdRKUSDOhivsPgsXjCu
d4ZJeC8O42pdJfDnLOaxJYg4u05wNBXi4gA3Ai6yCPv2lJVrq2m+uDRF13VP0Afh7avBGW/EbBTn
QXk3E/np6zlt93VUHuvmQ9c8yJlTkH5lvkwmYFKhupgKdWFCcOMPg7YvSp6nhfKll/pxTokf7Tme
74AbjXslKJuALJJDWU/fkHrfWJSczjLaGXApY/ZLOVgAKNEnPTjGWpaGGsecrNaLMJ9pJRTs363p
Kcym4JFaI6o2Q14PREEazx0YH95LZm7T3P5iNh4/SJ2FuEFdxxpBBzfMVbRZdPRrzMmstE82zXDE
he1LtLiUG8ue4XvM+auZ62cBteqgWxgw067StqWXJyHx5s2NTN2ZmK4JMdgAqN5d6aM13SadPd/g
9Y0vekkVijOlv8ZRH6wjGJWXAe7UTQ4GNSwt/0XQy1ovShhOc6p7IjiD609SzgR+qTmZ2bIkWmh7
TReDV1FkekiLwjjk1vzFLprHSRrvwu3HndHAk+sgEUS9GdqBaR6UNfUbTmTqS4qeJsyT5NpP6X3l
s48xnphDI9KfR4gftELcYyQEkxtdiXNQzZw9HYqOWKl3VyvYXAkMQVJiuusmA9TMs8SQOW+hSGA2
5ElRCC7NXB1pLNTnueicsNdVFk6VykijzIBn1DEIwCHxkpuu8Z4ZJJBWGk8PYpRUxr5L0WwVVrPB
7c8xJ7C5UwYvq29c1750ujneeJ7jvxj2j9SEOXIeie6EsThU6cpdbnJ7qNCX0PyZgjP+jXmHZ3T8
Es9qCpuEaqoKlL92seTxmJGIsawjGwsrZDj2kopSh9dRjuSljqmkKHd6AZMfA1WBpgIv7piGsZTB
3hw6jXFkzZbNCryn3TZSlifFUaPBALEEykVjIpAg9Q9RumXE6I84r2A1jfawpcpdnkM0hkPAZAHI
RuHX7b2W0XHX0Tps+GPaQ0CvfcEeQrfzRpJWNFoYqd0+lnHkbb2qSb5Zon91LaAzmsnZalCCu5rL
sqvBIcLEasiKNvStKnQ+J5E8tOwmm1pZ33Ufo2Zi0w6uROOdHBEdAorElaokqknBaTxr5mnrNaSL
TBF9x1KTIQuSi5ISmbMv+mTjFsBzADI9D0rtE0OjS+SWkNxImO6SYAs/ZF7BkfwMtLqGkMpvJ2v7
2XOpqHopX32Lo0maOryx6uvECQCqxDxs+hgjb+s2EHJBDqbN2D6wdgN+VMDpomQhXA85bt5WyZAi
u7xTzXiZzfi59g3CS4K0CQ0qcp7w2qIqzwBpiyzdjUaa3Y4Bu32tkTTRRFRTyUi1bqOaGVIMFvha
cz4FNiuEE2/IR3BApYTc2FPwCgJpRgztIeDL5w1upEttW3u7csG0+q3cUrYUQHynzWgs8n8Ci7cz
zdGtPWXWxmyHfYKJdA2st19zd/Doem0AHcZcxg+x4ISBqxN67ldnUo/WHH207B7kIdD9SIruwoAY
PUUzcvcxW+Uez8nocungNmZGvwjw2toYFP0gJzh7tSQ2uMtPEdhwQgHoOyvWrBrV/6PL4AOeqwce
sxbWFvHAu11pcTjY9j+/q4q8cZ2AWlq7IOT4weDOo3uNT5BDDiuWESSLoLGgxlesAXZsOFe7wBM1
FSb9yhwkoCJsmG7vTe/LZpeRnU1J4Dy6ElLFpNWco+LbIsmuU1DC0km4uTTUTpWJzS3S37tIPNR6
/2k0HC5FbpMoH4BOWI6KvuCUTiNsMTCYdegXYtg1PhQSCwIu5JDd1E+vWuV+DHPpr2UqUgy9tLVN
1RPVO506I9c22HF5Raabq7p3PukZwCmRDPQT0r9St7xyZ71HrrtrhXTX1RIdqIYBnRO5lATJXyWj
9w1NPmiVnn3rZHOymabuTXPpWlgzPZux8l8KMQ54ftuXpFx6nNxKc2bubd97H9Ls04vMeaNI9tpw
GiPkeSyJ7e2/RSnsKO5C0q/JmHnKAibKZZFewHyyT0RBSAOGGwYP8JZxKRxWP33lpih2mpfIuzFv
b6BkCagl9oVD9iJDm595FPblkuEOCRrgTt0+w2956lpcwVkw22tVDs2m78gcjkfSICuKztxNdxMJ
4ju994pQm+Jh69TOoVbm2zzprzNIR8zudX9KOIBNwga5M0bfx57jpJP7DI9Gfymy1Rqr56thE59t
aSl6uOQuiQj+aS33zpf0nf0k2ymHSIq+/UyV+2xp/TmwIrRwKgG6jpp6RZsYYErdTjdEmT3mrfEW
2XZAHgRU/HXj2seo9Y9+y10fOdgijULJU4UMbqUkq5HOtCisTdgJxmhr5wBFODx/wDVOWj2DZuKs
V8V0a0trOCndusRtPN8GXCKo46SigzMWLk+OLPhGSy/abTwMySYf2J5KNvAD0vUmnJeFWVf46RNP
2dtR1u9EZJUbtrGM01aUHJLl/tcBrAnOAKsRxtMQOJe5Ms4UBu+96T6atXdjcnHoWtsxcM8gQtI4
LpCZ6mszlAFPIytpRcOHNgqnnIZWDSeyidJi+KKBPl7PPPSl77/VKV0qbDKv6Syzr16TQdZs2N1I
mnp1zeWyFugadc+YuKEyawW67xm60Lx1bIZ2ajSv3Yg9Kp8TufNSXO4gAexbY0YDGS+qUT8ZOOvF
X3tn7I5ptiCmuolRXkIyV2wxOSDvdAt06Fs3BfRGgM0yTfWdu6hmmGK4S/dMNJ+uqO2NNrTJLXyO
t8zhGWBhpmnJbn7DX9etgo5NFwlpBgbYUaFyFtt2QTFZBeWjayKCBPu/RF1yoPD1+sSxsdgmlmsy
KKN4n+vZ3zCNuYktE7D+1FFtVDPbQZydSwsSTeHVV2PMjk3Gw5ynA2cD3Y13qnbv7SB4i2Xc3Hat
YE5aVbu6Zzg3iuDSVuawHaDEsSW5XKF2dInGdkw8lMgHV3YSvbFr41dGxqEgier+9OJp8oU6Deyr
dR+YcI09is1DnQbZmtSfmDkDhaPUPVwBZBLzkbfZQ9JU5UGNVgzBVZinNgqKHW3l7FIGnfXWYt4/
iBnWzpjn/Yq+/D4qhlM02ulBooJdT17PchlAYxCQaaB35ZvekxqcNeCCjHLtnHmVXeyYelpIhjO6
vzo2J1Qf6Xege4DEdCA4qWD5YXFOn9seSF8s3DTsCoeWYIcCJB8Scx9D0D5GsTMf5gr+PQXQTdPD
rjMZrQKaoGHoxHZ/IGCIljqA9ogCcQ2SSW5qV0boSmBuknNQMP5D75xbbRbGfkw316WbAle0PeoJ
h7hoXKhhFpxLzVbFobJAJql6VlAIhbuCWM9aMrGVMjocQ7rgE3b+6OopdK2ml6V7BJDdqc51bTmh
4vCn/qWr5jovP/5fNGnpnTlPUVhrnr0JGlBVvTP0zIs4+qW09ga9MqAYwfMrZvMEVRGjloloOdOA
G9Wc5mFS3Ot1JOjwJPVtkpFvBPaj3EhW360TWcCQFzkxuoLHOO11diBoKaxh1ZapLWMBkZgX5ZLg
QEW/EUWxqwy7O+VJe8/9yV89dk8FUoFwiSHjWFzsIA7ZZ51ANp7I/q6cnBdn7q5AQ0PEPV4Y269+
dS5s/5lGEwrZHKl3F0QtAw5V7ierai+c9LUwqnNBngU1NyaVa9TqO5cg7Nlt8kuPopll0xBsSPad
K2FeQjeTW0qv7NZNXfe2Ar/NuLb2oH9A1+OQop1yhpih0xKUotkQVHMboyyEqzmsnIm1h2SAslG3
U8bhxPdSOmYRT/2QmSx1JP2uNWZ7IVSkJCRucKIC1aPTIFPt6o51ubMmzuxGmvNH6tBPzSm29yUa
9dVggbkLdAmkEyMqmzA5bnYznRqNwUxkGBDn5i3XpQ0jWd6McXVuh9bfQpkqmJ7Vj008vPz4yUx0
aISb7MlyMypSo746jOSjHE93S4jEFjmbtzFJhn5RGpMOKK0lA1edFiSxG/HENoT7P98EcN6NigZP
5la7bHlLozn5WyDyNH6QPG3KwHM34A2mlYgMNqvABmeicVcvL0eeik7UTnE0CzrKPQT7NcAfzjHa
tCDhb5A9ChBj44s/M4ACt/3mIMY8tt1CH1leDBQB0NmIWgxWwLxOY/lBSQ36gW3tIKz+ppu8ByMR
nH58/64zdSIf5+xQFs1XLxePrXS+lTr9UpoiEKUBg9GoqmnRECmyTRtjSW9JvvQkBsYe2rWs6b4s
woWS/BgeF9YSEiyqjZYSSyzQdoyjeei1/rUOOvI6DdoFpruA36Tfh6OYb6xZMfQLkNDOsffVtTLC
GnzG3AVnn9DtqTUgvdKVN2gwuRgsAPpl5kpXGBFk67wkAfxK+gIrEVQbg7gf2Vglj1VL31IZb4md
vmGlhCQ2Z+toNNt7qyrwECjD2xO/cLF7OF0mbo+sA7tbKutLENlA3BMwZDnDP+SWn1GZf8wTjXm7
L74BbG9JzyyPrhjvabtToJv6K0+dA2gous9Sh0GExrzftGKTrpMmNmUccAfEVbO2hb6meSq3veyf
pKQB20pQ7vV8r3kwQi2zv5a1Ue1JmjUOkdFeoUyDdB98DP2autHGmCFAbD6OguBGOVu0UVlqMnp0
4HlqwRo51atER3RjM+3gwkWnaSmvVZXeal0LxmzB6qLjDWcTrhiPxXvdpsk6cBtrT8QmBDhUFm5r
fW/5bLfj1N4y8Ym3U+7OtGgBdDvOIZ6bfIe50CPDTU0k/UT4iahNiK2cPbFdnFCNW14GDxim5mCw
DIiAuapiIM0pyj+p8mlF+TRD4vkps2diYhhV1cvgw2gSoC+OIsHGfFbAkROfoFdAuZhdkcdrylhZ
Xnals+Yx9MrEdlTInEVDUoXhxO0D8F1SbiJxity2POhmy8HJQvYzKjjmtA2H02xztE9LBAT4mzCX
CqrLybup2uotgSS/0xtLbTLVo/+Zg2YVBBTmNukF9kxztHf4hdMEj6cp+xmEH3zCgmV1Q3YoinN6
sIzFHkTEZm8xO+N4W09b8no/QOiNNNgxqmi+G90H6fxkjzHqwiJ/tYliYhLiEarmTF918LGrevkg
2sDWNu4IX4OgvjUt9mZTeaVxKWruIVyxN9hm2Dk8x9g4HOryYWTgrF7GvBa7zjEf3UWiVWXRE5Jc
Z0+ZTIxmYH7vbe+LmzfQuwNnIwPAs5rdUYkQa7Vys7wLxykRoTfbF7XoEaiJAvwSZX4eUmQqy/vR
qLGMpUGlcsRUhY5Pw8vvRNwcZA4wqnDq+dCrjG64mtA1kalKqcqw3bWZngO9QZUhYgasHjmmco6n
c+AVdAgWLrVVAIIfmRi2oC02RR0EB9IIFO357gmdT7qxrPgFEO7CjXG/W9bg75OlR0kUsrkVJDTS
4vR3FSksK2pIlCiJP649O39vE78/xvpsU2O4co+gEX55Mt3OyQBAoTlULStmQDDlKjCy49TLh6SY
rpQyJ8YdCqcXwiRtXEQcQXA3ZxHXcraeo5JWfBtH6CgaGhhuOhzpJU80JfRPxFQPBYL4OuVwmi/+
HieQp2mxHVq5cVXDUuAw25SwwlezSKAh6M1tJM2zLWPKPvpegy0INFuEXMk4wpVh7ADEPWHwOZy1
Wqah1HJt5Vf9QfWcGlov+tYPvrsNLHZus6rApIJoC1FKDKweAedCxhCbqqWPbhvFt9oZ33IfbmvQ
FtdoNpK19LhSTHCfsgjvj7TJ9zCmgOD1gQ40I6HvQsepUmj4zRs7+UKzwSU4pi7DlsHjPEprN9QI
ASMLEp/dO7uuNW6liQbGbemiEE1zdHxmv4g7P+gl0Rct7cd0YDbWp77FLW6/01pG7uV6ZDWUPZ7l
MX4SZTeHC2BxJRoehMQxHdQhuMJs2X0wOZcbFF4c8HybsUOV5IRxM/RrBOc2s0uGR7fQsx2E8RPc
YuwuTntb2UYfeuxYjs4ocNKt0BwoToiSnQ7kPBiIm2JEj2n5WOSRvqlTn1KMmgK1kJOw6Q4tjlJk
jo6oj6U3fOGDYyl123sOVLvMsa6qLb96WR7fd9iu8MGpIEyJawLgRds06f1vf6EkXdS4/0HM/YPj
8wdBZ5XQpfM56O8F+W1ru00uflBdhxbnANoVQr8L4yQkLboAjQ53m3fMR/MdBNmiivMvdO7/StP6
Cym88bMUHvYPZiqZ7cvau7N177nWjAcjaI4Qus8Y4ehJJn6x0QpaNpa/l74qQK+me/oWD39+MX4h
2zZ+ErabieGaJW3dfe1WgI7hUVAvOTsQdtB9RcP2Xn2fUZ7/+av9Sjz8Q839h0s/C0/4hYnnuand
N9Gmdtj71QshG9kqHa2HeZAwxievWpMToUIUon8hF/8VncX4yerje3mTZygv6DoqxoON9M5QfnIc
qxyE2x5dZoPraT1DXb7MXgPXGbULH8BMN8u9ryBcR04vt1nFspag/lsxeSCSQHXMxQq8DNaSaOVX
43sr08OfX6xfuDJ++Kb/cK0c5v9NUKsYEUBRXaPY86+Nlj8vsUq9svuLIYLplpkBZDz8A3/+mr+S
1Rs/Scm9CSct7TOIVTQlPFgDBD2/afCzV9IEaTwojl35uMh3otoKZx0h5VhBhGiRe7MRKZo9peV8
poPxUHiZWP/F2/qFu/mH+ecP18KKaM+4du/tIoQWg9AfBi+/jyQcRk/aO6c3PrVK/yi77gAD5K/k
/L/6AH5SnGt1if+VeMxdEcitjvyspQJc2yZD+dQuvgrd3PpNdNdVTrn/87/zV0aiH8/NH/5Ot5Yl
y7DMcScU7ro1JIELziTXXUl15iUdFWK9Z7o5L13nu46TDPoz/7sYp+9FTGdTBlh4h7bS6NOjVxnG
8sPQ0zuaeum65PiIf5dI86AitS/oymFX1tWwyWvt5c/fv/HjPvkPa6v+k5Wow/2OJ7nVdqKrif/s
jqPGed6RY3G0bXKhGj1q9xrzRVSKyQxoFAEObOb5ktMhaBv/vpHTcxY1X2wfkkmQ+O16mjjmmrEa
b9LZcA/MWQgtdRRtYi0dwpHJ6ckI+NCnxjmh73E3k+fM2yqO73MXho9JS5Wm6LCz6bwSBpIAYO3U
0kC4LbW5D41+AtmcRs7BcZGv+uSlrByUqYhUWtrqLSOKpO+pjoAOEYWz9v3kEzUG0UouZaxhfCWZ
kQnbZDwBvwRAmnn1pjM08vVquvakoNP9E+6wGxiMH72SVGMgb/V5yDl2o8Hy0COog4mDB9ElIVG6
ffJGLkzB8SLrTWbqphm6BpGjuqlsgiji4IQNzLhzBLzKVqu+Fl6HSqIUDsDQ3n+oaSAwfRxH/qeI
aeEHeCZNyFKcVuZbDHlnvFy7YbQfkLmFwwJ9R1farEyFppWgCvOUF+IRTCsPejTpMNw15uR51I+r
InM/yx6NjiyzdyKBnhn7jXubbEECYRPn0IwiOzi9vwhLc3vrItd86AxwVpbm2H9hyPiFG0P/acvE
oCClVTrZPu/l/B3I+5s+J5TfduT+BUjnh1vnP93DP+2Jbe52hR70bLMpWhXgszWIVar3SSsU6idT
7ARl7CFDNrwqOSTkMXxU8tFqZLIo6EqX6ofm3BfDgLEqe9I9igaXe2N5LU58CzCOQxJl5+jMHutv
tZaNa5oFf2U3/cWOrv9ktsVjYXV2k/n45vRqD83mtiCu4YIXKDjEAQ8ExGdkJcOY/cWm/oON9Z+u
1097a8kM2TeJAth7Rj7vpJk+jmhtVwiiG/hA+oNi1+fkyvNMqFvxwFE033rEgcgIeVLa92fLDLIQ
6XTEoFYlHDYSp9/KNDgO4/So1/nJkwxSa618sD0s8cbUzys3RpKJ4ozej5m9J4a//Hd/ZWK7QAxX
Xd2SHtaPjLpee9dMbkd8cagogYau3C4mwqXDIpGhoaZV5F/iWt7FjDy4kQ2E4ATqcKwbWEGqeE9j
uyZixevWXp4d6zRvtpLHvaZds6YTfa9HgMFi4rTYO/9Zlv3Xt+m/44/q8s+r1/3jf/j3t6qegUQm
/U///Md+e7/9n+Un/u93/Pv3/2P3Ud2+i4/u52/6t5/ht/7rVTfv/fu//WNbgr2cr8NHO99/dEPR
//j9vL/lO/9/v/i3jx+/5XGuP37/7Vs1sA7w2+K0Kn/715cO33//zeNu/K8//vp/fW15/7//FrYf
5bfkb7shfS9xZv7zN/7vj328d/3vv2mO8XfXCgLd8y03MGzdxX8GIP7Hl+y/EyLiMITxDOT1vsPm
U1Ztn/z+m/N3j3tw2U1023B0K2Av76ph+ZL5d8P0dD8IPHLobFuHQ/O/b/DfPp//93n9rRzEpUrL
vvv9t59oNo5rWLy2b1kOMxOfYLuf1icgL0jJfci/k9MTslDZrxilZgQo0wVgclgZ+Tpvu/dkhB1J
XOFFCPuMO8dck/RAM85Uf3m4+DkgnPfkWVwp22K+4Vi+af/0gCJA9Ty3QJ3daO3JLopPovlIee4t
EnD6OIT17SYlfeKsRdiaYKWWep3QaXwnhuBWZdYIeZ/QLwREDQ2rjck8PwzoQyOvKl5y4yikKnda
BUZwssRzns6vLvmVe3ekHSQcubE554QuJ4ky7tt106g+DEZFlJWwbn3MGmtyMJARDeOdazFISN7H
IHbXjmsS5ZEFPTzniWziHphNc7QRsxPr+zRbSJaCWJ5J4mbqZ/nODkhNGHfMWtr52M36ORXueEyU
SVSgijadS0fLB8u2YpfWkBGR6eo/Itclirsfb6Fiswwj+lon3VEG7rVgb1sJFRG1OjbHElJutqWV
lt+P9l5m0t/4rnlyJ8u5mS2cjmkwhqkhTkCajbuumbABgjchfhF7hi0vdp7cFw7LTioFwTVtc28V
fnmMPQozYY14ZwoMNKmSYgt/f6vrCCloHTgb5WFdm7B2ZEIOGwU41pvL+UoQ5ZcK9eR28MeLqMXZ
KzJYHYVC94wjhBhLWnzDmjMrfYh2yEkVFCHbE/FC6OCO4/QM5b9iGOiTBDgs8by1OgEHWAP5SELk
lpdk8Q8SbJiHKiswlcRYyPr5Vnhmt53n+VtaRu8EvvGKe23S72ziW9aNp487O78yRaSdrgWc+Of8
a9VPW4cuO2dY2hyWnd/Plf1comi6jDX2N8MiYSvIZ9oc6GjZRLItfdqtdP0OiguicjMmdNVSb3kN
IrKqlig3XAgp6kQ9YODs1kj4p8B4mFqE6YkvA8xG8dZfTCFu7h4JMC+Pjpr1TfCaLORbN3G/x7AY
gskbN07nMQ92R7jgZoYEj575YDX3bUNEnZ/k2xGNybYGg7RGz0s/PfU/zC4gm4/7rxONu45z+kbO
klpc9d2D7Qc0VKYZ5WRsiM3ghZKm7jh6y7j428RcfFM7pEMrompevMH6iOe53NieW0Er34Lve0/T
5ejr9V8FOMjV0LcPQiZvBASfddcpN5FUN0zNdbTczZVXL+v7ZkgeORwxn5f9ixFP+7qindCIYSsp
klYZUx6DzA2u/jsKL+xWQBi1qLmMg4svxo3feld/VH77YatBv0OceRqdUIDsWUljIK5Nn8/G1B7x
ITkrSV4nhcWwnpWOKXMgvzBl9RKm3oMmEEB1O2RBktWtj/rTGBGSoaf7SKLI0XtymOMAV6tXEl7N
YfFjtuyvvXQwNsxM5bG/o0v0v2u1fu+U00dXcL6ZPYQg0rXuNYgVc7IrKutzMNXNrCsrLCTxzDru
CN3lWWhoxkasC+su0hky52d6OwyTcQs+joFFilEw3XS6sQ/6pbNiO2eIajLoKUR83LDmnr35C0KR
KKpEqFp6eXrjkCJip/TclryThvi4lWfYj/XUPAdz/p1O5Hcj7bP1iAYD0QUHsGbYWDlcqsHNLzmS
rN1Y2RtVOpsuYT6iWeIjEUuYqT4yVwloF+bJh++4N37r6lfltWe66FaYema+0Y0bwv6as2hRwbi8
JzN+8SIy+0ocBTxHwloJ2xBhLRn3+ltbSnT2DvOHylLfA5HOa3SS6dZ0iWjxnaxGI+XkuyyPjuRl
9+D1/R7z3vjZKKZtVoLrgcz3VCeXvJ2dJ8sqHqScbkqfexlaJEJvhkI40rL9gCQzZsiTFt3ZN43b
tJAI66qDk9FB1jjsbB3NXicc0jaMYUM5cQEtGqSbbhq6O2HgGs0Zim41TYUiB9SwzAeIMF+P9G9D
p1pCgpcET9NPD5OfvfXdaG27WbMISey3BnxRhnNjesDFYhB+Zgrt0YqrNxzES23dPsSthvi+OtTo
sNup4cxWguOfqUkbGeDBCR5rD9aMTC5i0D/t8VFr7XPq1/clF4fbufRw48qB0j+f4UB/cpa1V83c
sidNzhmj3SGi8GEYhs2am59mEJovpaflcyR9HN05o/ymSeq7dPZPyNkObXwPc+zVnYSDZ0Mc2iX3
umeMNfokG1rQqpjc5GfPoKadwTAeAiNh6lWsAjC4jISjjF69vctK75JW9TXI0ubOJopuA+7kMTa1
Yas7QJFkcPX6frhNiGBmnSQRAGLemelQ8AW74arIxeuQN3gjurCcpL5JRsA6tcPW3g1flY/aZpwF
TsHIWXeWU29EavvbIH3yzRZosSk+iEU7VLGq1m7gvJBGTcg0LsRLKtTR1RkPJlP/onmdu1eqf6kc
mwI8kl9mFgB7mvNdTjoDfvecPEIXz6u1mRLL3Jkyz9etnlrHlK4HihD/pEwJIM2P4g3eOWSJJjAV
JwddFmja2SnmByfYO0kcIGtUinEbDr+pRpYHbi4ft140InliKQBHgRKYmK+CHC3aIj6LMpivrdlm
B4EH/cEXFtpMD0/DrJic5IRxacHNOGlvQYY/AJwOai9zfJRUHLD9PQ4bogtIfzxxCtDCOEpuCc4g
pA6kyckwyp0PLnQrKcI4aGDU8uz2IFMyagfvSlzeWm+l9cjV5Eb082tVgOMWIvpO7BJ/n7V2sjiF
KDBsJLlH4YDgBhWj8vfVxOIVoH9cI5N7ppjr+dZxExXS3+EFQ/rKngNSLd8kcFXIIa9Qc2XTWdHA
2tcGahBcPse20F67QhZnfp7RfiY8vr26Q5dr0sR3rZXpNOmti356LRMbt0nd7xpX2qt6stydm6YP
GQ4a7EwuBZvnguScJ/Lo/KkOhTGjWVw0dH02nYwB25uKZBx2PoLUiprDucfQ8mIH5bWzE33nOTe2
P1Y3mlO84z9iAbRwRomBbFSET/QSD0YyhVnhayfDZovS6+qh05ALuHa8djQfwKGMsPdIP95iIm0R
Qs8B0z1A5uzv8TUd1Vnn9jyYU/+OSHE+yYYHgLjPfKt8bz7XbrFHtJYg5AccuzBUUqMjKN0wp43m
ciYEBJXeemORHHNiy+4caeATjgDh/Pinp+WhND0bL2mhWeigFQO8IU2pB9U5GsZ5odi9mAhOJnbR
bdQyRDeIHbmoQD8fOjS+p5IJHWW3k278RiQ3ZWymexXrGrFE9KuUyA+Ku+EWASVCujKHf+WV67aq
k3uhaQdy99aRV6e3YgQL1MX+Pk1MQmyzZXLRRg9l064Aaj05Ua/daJG/iQZPMRSUj86sNVtkD67d
QYfSgCIDfUPgM8eXSdT+ZprjTzqJjDBlFtw1gbk3fCaIkD1SUgIbk6Facqx0wlaDRt8CUdYPTYom
1zRIrE/arN/EyD7Cytb38YiYLM2T8pCIemcSALWGcoviZS6DXdH3bNz7cuiZU3ZChZltolLznHMu
TEo0399r1CKZ3q8alXxqCBTnxMK/ZU7ravktDs5FjTbGKisHi5E6YrZElaE2249j6un3BBl9rSKM
xXGCZzHNfPJDCqV4YPrxVa9gkC2ecpNb/RD7KKQ1oZ5krTdPuQY8kKbcZirK4i4eq/eo5lop76oP
jb4yW6+7MVy8VIkQ5kHE2inSxwQmiGmdOBZyKMo+U3MCwoh0KmxsJmOjAALP7cnlRc0dghZDVKOo
lLsEBgOd0mACd2HZ5rXJnp1S2iR5oKGj7kWboKOWJ6GyptQjghJAANmtfvlw4HJgK/CSIEQNtGCs
KWpU0Z8YyNXhTJ6g0dvpS6Z/q6ziUBOnciHBVDuRj54hw1THfszMx9Hq4BuneILJdy5PHZZtkiAI
whFjvi+8CeNBKr8p1Rm3omthaTEL3VmKrIC5drdtVni7TND/K43WORElDWIjrra6yQgbByzKao07
PDaK11EXILpoEN10Cn4n44NyCxOUeVZDnmBLyNvJf21GUE+NmiSM8PSmQfyEj7ABm6obz+UYGCfP
R0JYNDPW4lH7npn+Z4SCYpcbTsA0N+9wnxBa5RcDIeC9JIiu9i7tRP4VPPIwm5pxXwpkp5Zfeltr
Muw76f2QX4/32Kk2upM8cO8YO7NgRyXX44hsfElEIWPJkO8uGqxD0WDQ0JnDnoZZ1vtC9865dG7w
k7VHRALu1vIAbss6x4aTdQfZTm9J4yaPeCvV/6HuzHYbR9Yu+0Q8CM7krUTNkiXPww2R6bQ5T8Ex
+PS96Kr+/1MH6G400DeNAhLl2ZZERsT+9l7br397c+ocZpVcOLZ6txm+os8Ds+He0GwoSkLoNmVI
UxRmep/5KGPW+hKiau86NkO7qnDxhswx+6rGf2/qysbuEX4S54m62aXZu68vWex95snYIFSnZUDz
AFNgDvjCME7csYwdNAtnZfS+3Bm2egRU1O+nmDn7aNYr+srFsZuca+ZrBSsX5xA2oDugw+5dr1nf
mftAPnpkg5W8FH3aX4twXJc9+VUN+bWYeVQgkwREDzqeCXOjjJsTtxXe//JTqsLYyEjDQ2+78UaL
6BgNi+lP03ACLyq0CJfNLeSxcj/WBa2XSjcfHSFXWQiQM0lb88JVtcKIt0nHwniLtSIJKMyohcIU
n+rOXnJraIdJ28pVOsXh1itGekq1iEp1Bz4sQ+9fjORfGfCbLqNNmJZctX3dbEETPAIj2NkVO/gE
9xUnKjYMVTLcaCmxN5gGiz1iwjo0zI8s0SeQK+ZHp1P7WTRI5fgajFC+Rtj/tdps7lkPuKkls7a2
2A1vSG4D45NcNJnJ1p+FnC2IA0xsahP+6u+yaogEurjTJo4PMEmMR8cNb9SunTH25YGQEIbhpLYr
klhL4XZO7JQWzDyD/TJQUZ9Mxd7BCsPW1cZnG+nsWsrSpJFEvmtG9UnP1XwRtb8a2CU203xwcmVi
8y30lSswkTjzRN+JUzISTabNWBTvVYLvTYvXLrhbwoTpsCL5PgRh0X51PRu9RM9OTFGOFIdrhwyY
n+Eqsm8hfeszwEpqSXJQskmRn+oo2pL+V6cGkAGjD5P6qig8TEqwBxD4iNqoTbYIvNyLhXfDtPPK
3/swDO2zDRtnTxsYMVz/YofGM02mz/OEhFB4/qFXACuq+JJamMaGyXigYeytldqey8Y78mPRFchG
ZhAOtmE4LU709pnltNwP6kJ7BFuFpIbwQcRp25i6yyWS49fnT207CfIgcvE3tJgvgYQx8nXbYxPR
MDVRmh1gTGE6kOGVsKT/0gpOU5kdVvDgiF3OgzBWme+/l64kOaD1KDCYpFf42hYZ5dxgcQ7SDB4Y
1dxvC91Eq0iZYxTaskSERwYs946ZfyURfbs6Z8hVQqhsnVCJtZIwjueuKq5ShOtnR0z9qecGN8bQ
KvojWEVktLkpdn2HeYXS12/WoJYm2WntytHexH55p1tLMAjtarIY40YLXWJi/VhH0vjgFsoxNiNK
jkKOqJERnbTnD1fU7r0H4Dc1n/WqNc71iANeDk7Axrw8tMgCGI+fst54pP4X8/AU3uPwxKV46wkI
bUUWVwhVXqAX1pdLTc4qxPTVz22zY1DEprY/4xNJ1z3SYzJk9rEVGpmIJHKORcnuQav3k+P4m6qx
M2oMyo+yiItDTk587tiIJKb3RA2P3PY4e9YR7oF00ye1fnRcinFgb761Fk2PxPivZvEwOHBca8rF
MDsb7QrNCByu8RVFvb0HBxKEE9QEBmcUqObcKtqo3jStfpg07b4aKWTpipYbpqnviCPvwwg7ejgA
mmQcO+Kgx3PVlAcWLXHVsuGbe9PeLYb8Qm/rrkvH/Hn0DY6S+BFbhdoKsXirUai3qprCPXWOSQx6
sRTG0VNCcCLggsco2dpmYIvxpRf6bVauuLRV+sdz3HXfCrjdlsZ2OGK/DJxhG/XtNnPphB7Kac9r
/xWkFE1pTb0FJcMpVrr3ynI2cyHAM0TLacmaSKj3abjG6fugd2m8a5bE2BgaZP2gFYPUmYodkJ8v
chgb6URa4LnWTpG0oM6mVauYXQwF980JCyZ3dwPPUUjsQDdQb4RRtXszudfJ99gJITuRCOJksFTM
igyTxAsU6iK+9Mm4scjeBibutY1KkkOVEsR1ivZaW/Kt8K2XIaxuYQ/OKx0XFRFDrAWRHbGDs5Ix
TDt0CnqEwl9R1+jbQsDSjAaka88aP+3K2zoJhbMhkV1D4It29DsoB8zKzRmTn3btOsxKMxRjSn8B
rIyjTn28sDcYKLHgVfJ3GlPU2Hrvbdnct7Hc5NGwt9kajh2qvdVTLT48jzYiYFdOz/zaW1xoT8qb
HvC4k11z/O8uEreyI4ZmKv9Nq1RHRqIO91V4T6An3UxmI8FdL6Gqgh2ifxWCVj3DzK4JKHOylWcH
85Tp0LJHKNEDHseqDXKsCgaO3hvZ1OfZRM/DKVAGImShKd00IEVFOBK6xt5J/HfZX1LEcWXYj5k7
XXzoo/5o3VxKsMhagRoqsvAJ+8C2CYmQ2TEOZ00sV/fjnGQvMl4bs3atCmQPWAD1Ym8brTMK7ak1
AXBp5XhJYUEV2TByM6fghKtEt6tzW9HwJOp8k9uLbCsw9XLAYB39JeTepfiYU2QHeMu7V1r4aCj7
ZcmdrgpFaCLJHnrB88Jc76wEGcHSVTw8xoMLNYSOolUk4y/KGp6z3P8w2u4wtt5VyPGBGc3D7DEj
B3RszfyoyrtQMFzHbn5ytYT+vjba0Nb4xzGMHepaCLvEkWs7lFzRHUdR264YKRh3rZmrTVKg6XlQ
2aharN70DNFHpJN5V9dRH0DYVLngioiuoUh4ti9pUr8MtUvmXBeBhjkSc3clT6ZyPnTPxwBR/cYE
7zMjHc5QLqY1/Kd7hj+gREn7XhwjfXAmfKye/U70S55aIllg5W8OmmrVVMe5QEwk9c3Ge+TchWf9
ggOJhwyy5yGJ2ZcmibWy3feJauugd0gcWBHAqXK0XgfLcI59rb5YGl0c1dW9q2zj3MExq0JWYue7
SfyvnpBpUC6Gh8p0NqAGdiIHa9NGLlOBZNjiPDgZeRgxvYjV3gkrJuOMKlCdyT4VV+Grj8RL20A4
5Ufql3uvNz5rMUCQQ7uMnQKxh8VdJd9a13z4zLQApA53nIEkLwyCvj2zlEy+jntDgwOm9dbKhbEf
GLbcZQ2d42EX7mbHy67mrcTItasLpvG1E//uOBtTf7gDu2zuITq9EHYJtzzJT9FIxFjTWgL3esTx
zUloantJF+bgZPp7M1vkDNcmhsPqZEgvhjcwuPvRQzTI2/5oduWLRWqTQnbnls17S+g2CfSYfUzo
7qBU35t1r19a4pTUFz14XOsbKUaWTGJNYXpfDm6zqhN9XMReYPSMPjRLWtuGWlukUXGH+TAK9ARI
mdXC3PFIOf2MU/8e7P5jXPlfw+L/Z+Pkf0ygL4/bp/8P5s02c97/9bx5XeVV8Tv5x6h5+Yq/R82O
8y/P8RkbMx9mquwtrrO/R82ezkDZ8YXFuemvj/3XqFk3/8X8lzGPIzw8ac5SpPP3qFmz/kVLDBe4
b9mGISDo/F/Nmn9myf9tuLDZ9bm4ORheo7Is//Gr/zuV2E+bfCw0psrJ1M3bygWZAe7kta/scKdN
dbVLVJ28l9zAvdTufmk6bu2kNZyDlKLHj631V+R+aze06pZx93s02uJLqdQC8cTKyVobHchvepf4
1EeJdYlo7LjIiQqUldlLVl2amZE1yFj+27Pw96v0H0P0f5p7lj/M569xeOBxWnnC+w8PC/BiK/Sm
PGVMLI74m8T9EJtfKskcdl0jwXq5ZDym/ZgmbFGyc4tV8rMarIfKKssTqqfY5MNs7P8PvxbPd/2P
xxtfgWObAnAGcAnzP0vgfTVSVVMW0dYblL6m4yp+bM32s2FvusxoXcLa/njUGrtlN18x4EkmTD4m
sfyGSNDhf//b4Ej+58PkmDw4wuEXMV2dRmznP02tDWAi1VISHZAihNktw51huk9hi8XIy+j0TKXY
l1VWnqFuhYFJly8Tlqo5OKN6aBKnMoIGUNxdmiTzWdpYuUHaLsqkx84Qgf7ngwMw0LsxVwdi1+PR
mJPwoiA3rfA2WVuc/+FFKKkHylj2k73lX34+ZZ76aI+DFWc9wyj2U90tjubu8PMFP59m2vjvl29p
Ld/yr0/7+UBr+MzWI0CnP9/JoDWdlS+b4LXbxgV/u8s52getUaTuIYK8qVDrUtivc6cdkxmh7udT
OBfLYzLUh2b54F9fy9Fl04eKyUBUN3L3804riRCYqVDZ/ts7NdWsiFDV558vHrvKPiSuebZToB5E
M1NERcV046+3/SGfA7cG4xZWvX/xln9UPhFdHBiPLW/9vF9Ps78/2LUo9ZbLTjWib15G9iXTKQba
NVaxKUEBEJ7gfaUiTB1AH1A7o7ciItGNffn5yM8/1PzcWcagDj/vJ9PCgSrN2PguX/sfnys1V5yH
+HfoGUhHLfOpYFZtEiAnr7tlFNOzB8fRS2yfwgXFyBRH12WxdV1iBuwXKg8bQh1sAZZ3FWzc1m3T
LkAA3sx6AGOFNLKt43KSKKoMcvn0LRvAdFVFkWQfpr/ScSbnpbP064ZXvhgLdxILJ7vOYYwCrWFg
pmagl0We+nd4OCqjyQOMd185ahpNUFoN19wmAMgLbj0S3AlkTdKMopFppwvfCUYevDXK+RMx1HGH
O8lYjRqVraFWnGlPrnal5XImVdMZzXLatj7H7waRAKeBVm0Qo+e9ntVETcdKrAs7l0cezDt2DYLs
f52dlcfGXbHDDeKeo7fVMWSI0Jg6T73pmtxZ+Xj2HGitFpVee1rzjuWjmbpvqU1iNdNo2S01zgEV
Q5EZ/+mqVejRaat/JSjCKzfp3qWGC6MZ6jc3TTn3a+852kWx9UV/9PruNocRAK1I21iMYzmxRAdl
V1uu9ceiYyjS4Exf4VY9QqoGUQlYI2oY4zlxAm6gjIMx8h6r1h4JC4afWTw+OmZ4HpslwtgSCC5t
Xk2hYno6azunMfSVUQwpkcHypBvPRMY3ubCaVTRdUOTbfdbjc4ypwFsBcamzpNhPBKldzuqmz9yr
4xli9HfOouo5ir/mZno0TL77cuVsCg0iDq4Zn0GDsNEipGl/RmKCLT2R8iB+10C62kVgcXTgq5iU
fcbQlCTlb5U+njUmT0Fh2ZuyfOeu8REp63MOoe5PTGJWRpZcfh5fFo6XenL4Oyq5a11xm9xh41nx
g+mGpIhs+LHkIN3m5pjDiVnYtVy20MyioLBU13Ae3M2M3MAcyEjJwftEUab66oaEWGYR3sdljXKH
EZmzSbsxcvtLdv0u1kxknrrHzcKbQa7VDHLdr8H388PiVW90HrZs4rgvMM1CV0M37fqaliBN7PSp
BG/S0L9XmcnBrYsrue4nJi733VAS/+8i/Emed1e5m8bNzc3UWbRmFs4enR0tY5ygIRfkAXECtPOY
HTIVgYkW8ALG+l2OVbiXLjx+y7rLuk486m1ya4wKHp2wGMrWOaOTB6Xs/NgPTGxwCqEpV+C7HIFY
2UfH2uJpwvcOicj4iHONgJSWn/UI20Ti9rvWd7PdggeiBWrBQM8fcdIOuIqrV7wX5i4XhO5Ciobz
tIIyxdQi7nQsxaVXM8JTRzdKYsbZUr9lCXZa3zlKa4C7ShXGU+YzQnVV9V4Q122s6th2/B6WHm0a
XIh719PupQdmS4ywm8qiPf78AySGUG89OgSpIgJYDli2EwooT/zP/1JEw9uFVW+dzP49luT21j/v
o+8LbSKKTHuP/2PLSKElkPM//4l8pMD/fvPn/wyb+1Cj6kNGiE/V+YuTRFdZhh+akV8zw8T/53CZ
q6yADNR6a8xIksMVCKxw2FuKbZiFqafBvANimOMTuDFWOUPUR8cg9N+4+n2o6Thx8O1hIYbFDhEp
sC4dFus1HCtAjfZDOE5wLtyZrDdK31iYQVL5qKCFw64Pt5NOF/ZqiPoxsGjugkXJPReJgKqplaZ3
J7WLa5UGPvmwFdGolbThrWXJs9tKeJLhtI/tMNv0dno1B/09MeZ0o0nvMqjqCkX7KWQFCCovCrda
2DMSoYgiIyFD0c9+EOrmdQ11HdZrjYVcWvIOl8mjnYffgH+Q9rBP5+7W4ZazzWpexcPUBClkhcBo
+ZuytH9Nnf6+TNvXMkOZiUqsfNMIJjClBAo6goMzz98Wmj1sipwpayb4qYM8CVKTSKanxEPudTXv
oDT/ZlZZg9bFdCLtb9A5QIx3Wc3NACAb/sV1mZOBxnr/KMLHSRQWh2p3TTb4zcIJtuqlbRwxSv6p
WzT78ZYOPKpNLEk5G/axDn6eMF9jWmo2cAUrzAEpTcbhCNC+WOlDvLeWEl6NfdV2SMo7LIdnkxVU
S35hdTxNHTa+LgW0I8kJrmUoP5uZgQ0KQtxCwhzEfcorAK3ezzVwaRo/3fSNDY5XxJ7QrrcVcE6G
K+S4zB67B/AhLYV8m3g3KVGYRm6YGw4Tl7Aj7+tPjBHKd3+46Dqw+T4tD5an37vkV3E7tSc8cfj4
IAY1wMyGzHtLzOGRFuFjnk9Xe/R2SOAN3qhVM9L84ZPOYG7iZQ1I4GShE3LT1fP0wXfVVzWQsfbK
+SpH6x6++q2LVMLmoLnk0loPLeuhl1aPQ2sCrjWCbJixiJXdWwrEbdX6ATBMNBuWn8CgSLDxcOU4
+l4L97PDJDh3IOy5Grpi3THb6EpUmWgEZtjyktYId/izg5Gzi09MoD6Nbuo2pebfeYJpYQPyLkn1
Q+dHn3MdcbFqACo8snlgoaOri0f9KB25C2tOOnE2LABE5RKV5bGf0/m5EKR625grMW5+z03W7ZmN
pkwthlvIgJSKLZZsItbnzOnSACyTqBMaasqaJyJSBNPlt7aKQMuusn7+ameIt8I14DHAYdhR3XHV
FIkO4Ib8FJIEK5LJx3CoU+Y2wxtstmdDi16HWh69mH0iKFaGWLbxgFfqTgepuOIHvcR4RdZdUwRh
Jx1A/7zKHM8Pijk/J+l8NjVcGuivYKUHzQzydrminkY7elDg59fp2H6bssbFw8NVxrdK9V/DBGIg
tcqHGE9U2gMu6eBie/ltiCxzramQZdnt13UTT0Gkoe47WI57fZ1we11TgROvo8pd4jYYZpRfn9xm
R0PBqbK4XSFa6meh4fyccenNpgzAjDAblcRgDJx+K8fGuKAsZnl6zsBFAgacXYI9cILs0YZlGEfs
Euh0nGHb7e2SpB/RAaA4iLTKdHeCm7BO0v4oBkStSrff7dg4dRFqtpOO/ooUebf2NwwH3+aIjLRI
sXVNyVs1QogZB8b9nc4SQWbZqdwjJxzBK4nJG5W8CXC3/ZQWh6TnEfOT7jkv/E89c5+q8owxUwPB
ZV09KgDxJlMQgsmTcQ1Xr6DkR/m3KPW+dA8t1rK1LQXs/gkE2L1pZN9FiOI+pSBZfOiYKI1cm1Ye
1DxyXujfNXnHFTdBlB/SyF3pouO0lCJdduWS1ntGO18rn/FMN0/c2nsIuBkJDS8qGFDl+qa1eT6s
KGL7bg0XObhPTVNUxK6xw/HqweJ38JEWN26vlxszhvMRMx9xNHxmk+O/amF9n+rNH0W69iiMtJjh
fJnlsUiXcQQ7iOropaCM1z//2+Sc6UBF8Qk/n/XXF/x8rTkU3rz5eW/781m+85Knw13I6q8zk8TJ
f7BL94pNk9c2gn5Fm47DMKWxAXx1vn8X6+AVlPXhmRxU42Q5dWjtV6+bqzC34VOUAOpa6i3o+Tg3
C92y7HD+Di6GtJ7ZAne/iSijv3Vwf/Zu82b2prvSWp0OVe0sqxITlA5QwyAkVminZGADZXjEWAY/
cCqPrTdNyWata+s0AsrbCwRusMOMCJN6BQufYpVvLdmZpf6MihTkec9wEnJ8xbSx7d07yI7Jdhz8
eg2Iz9N0pGbgj7BGwMj4mrOlLQ8x1HX2jOECB0xFBEcVrD6gdLvN8I+DlAMvA5W8yVdl0zwWmORw
m5PNmfWngYObBYEgLNKV8rW7yOy4ZiAIZZ5219Tuy9hS0w6KCiSOwaClmhC3zXNnMGjGbvgpFEwT
rP3bai5Ois3BGjvtVof1iyYAS36cIKEpetzdejG9FO6VP7s6Qoevjr1nobuOfrUpeIaYCNeBSvEL
j4mNJy7KhR6IaeSljy1nNRCM3oSmeBQ6xCr4rs2xnSbATwKE+EzrQORVGgE7h4kJyTnfaCWnOZyK
gsqFQHcHdk9QUAd9MndWOQJQCud1Hpr3tZs/LpQahaHf6JoVPCuukJ7LKS+ZH5Rpvand6NTjj8dS
8tI3JaUFZOJ4jcY79J9r3bAZtDA6skeV1kEvzlYbWts+xzAVpxKSffNFIU6y0qVGljvp//6nK8uH
gUHCGm/9U97ixZBApfU8/hwyefLNQdv2zpN0cUb6BkMWMQ9HCpDFzjKTCn5zMazZvRbHth3elk1Y
7VlsKgtnS1xgDtCe30laQLZkkoyN/803Icyk4HQ6CnRYW/LmCNarORqkn9dwbHyiu1V/WF4lNax9
Jvc2xSRckvgITFBfo4Icro+Ylcf0HkPTuHMr0m7L96lbazuNJhHVufomagjO0pHuChsixcbaOmdb
BUBIHWtb0P3H0WCdR71xLDhQYyd40TRRLyeB3xUvA0RK/MARWzeixoNjhxt6Td+RKQlORl68LfzD
QMjBNxvQiN0+ze9lg9Q55OBLQlu/mJQOb8ZwxmvnBEmbskS082dbZtluaqhyBm+6UXcynR778Zg1
EyOyWEq+3niWfbg1rLA+QMcTq8wJX5w89FfOcmuNk4y0hsaEJCnCp/zWS8WNF1ikGbrmqhuKXdOP
WoB/4hehpV3fauPa6512XYdyRxPuN61UHMITxvwaaVBa/ti/D+79MHDPxFtQfvZj3WNycl9Ahnzo
/r4FYEQPre2va5HgRYtwXTTXeJjMIHS0j843mk0H3zHCHIaBdPZWtVc/pgWXA7FR7O3a72qsX0xb
XicH/Ta0nI+0wzNX+BT29Lr/yeblaDc9Q1z9pc79MSC1GKQ9fgVHpHqAe5GLqpkoYY8wPvjiTsjH
TMH6td0Kk3ud6itxZ48ld5seClXVW4eJYB8bVk1bI+pg4GMgmI4eeq1cgHxu4AyROhYqfs6ynhwq
GZh9nr90ozx4YZ6fq+nbAifDiDgEyJJRkV25OgdBr/GXUfCw0nwiLTaTWjCU7Knohljhnohk/1iT
r+mR4nHVDAfwStlF8ofwMguA+QG4b9U6dqfq4Nmwx4hxr6POoK0J3Os6diyF5Tp5wnsEvS9rmc+5
44arwz3K9KPvkq3oHYstQsW9sEl/p7gntnbncH9qcaZHS/iIcp4UDxUcJMp5DhxC9FNdqLvJIg1Y
a4JGDUAnWysSZzN5aMUe4VzbjuVAe5P2KGWfbprpl9ej1Rc9zJwopXcR1jJmbAM5AloV4dKQ+XXR
tUeTi6ESxaaoYvNFUPVnUfXNKLRngNtFa2kA/TLxztcQ49dZ3JxthcjFcT2oTIB+wrnE+E/XvS3e
hgSeWP/bKNl8FJS17TTkBPR8DjlElo6hZ6td2uBgpjUs7gG4JO0oDpRzYDG0H3wTL4ln1+BxnY5j
4kyLo45tmuT6ql72UiY7pA1jz3C7aHMWtQ6uQ7+KZRPOSt19CgkM3yeo03FQBDHiQNUuNEwZ/WFP
xjpZ2k9+SIygT3UjQKdpRNesc+LFPOnNRlSTdaTB4xqazltcUbHjcfGtWjdkU4stKZ6x9dR4+vDN
89rT8xw5uD22tBJw68cO5PeYJn1bCewQS8EKjOWZgftm1oxpz9Ujd7HVB27mYX/q5vP4e+JwBb0b
SwqLYdHXDsn7X2bkDwGOwk5F0QEuAQ/p0Ol3aFy/Wszlm17mALygV8jZmI4Ch6lCFhM5pJ3UtE5T
ilkfdYicXfm7lPN5mgft3nNmTGopxwt+uNSMT7EIgeQGFgjmJNZCo9FQhSU8MqpjDXaeh9CH8tM3
zR+I6KA7GOwA6DRyi5MlbGJ/8gm5FTHKcC9e7T79pVoN6xMs96awnmulRjIWLqG5xIXFl3ly6zTu
bsAxH/jsLHduXzwWEibz0CR/Ks129gYysTfSP2pBALZV9GxIEnhw3qETJqdw0D51+ZzEJmdUHa3U
8DChD+p3Z6gX1x0xli+bn9ETxz7K7qhv+RS+ObKH8R5wK/rQnZnzMn09WJNnYLoetzNhGzG0N6ye
AfGep3SqJSjzcd/ESwqk8tE4Q+RJXrFcQkLRwwmhgu5XlpM4xRyctFAtJZZ6V8e/hiyISWucAhcu
OWLNRH8XM4G2+VPqeYDPD69EPV0aKI/gx2J8sIkyUYvrmXs7NE5LR/5w9qyMvIpM7A24e/cmdMyV
OQzvdUFswY3kS6kP6bH34+mKibRYETGTgWYMRJiaT51CshWuyaFCEbeVARC9JQ5d3hUICNvYGVDh
EFEkJzTZulennc8UOTIDKP+0NdheM24OnUIRzPLo3qqr5pTnV1606lx5go1Zm60NNTs7LbbveM3W
4NkLQJnsGbns2gMZsgfN2KhZZSfh0nBAz81a42rbhKg3K8k6sGEIPh2UyTgcebZzcdTmxFp83b9z
it7DWFq9dzUhkjGrgNKhac6hTrqDc4JOS92DVUFNUUzC8jwnreO+TaVerYVH8bsP03tTTViTMm6j
XHRXEk5tUNC3za/+O0YP4xo3uMM6aAtN99tReruRFJx4FkdunbkgZytWlEWsruzki56D4l5oWBuT
sLyCXoCDgF164hYg7PZlNHDFJ5IjbCLaT2RrlnNTvELoTDYN5wDEUU5J2OC5ctjjh1kX7zps1ENf
P/bTu1FzGVHYFB6cumLhs82DgliKs+aDQvccnT8ddgOe60iZf9JRRdfWza+snlQFWAUDIQd81CxH
TAZatfaLgroYk7EsJXvYUemyN+uIZnFZgEq10nVp9Eef6hk0qwnZBZOvY++IfRJxTGBhKgJ0Ad7X
C77ws8OkiPijn60q9mKWBlcsbPwd1KpjSjc6Zp886W9s2t1NDP0hUDMbj0QhcsG2anQ1nKcexyJm
9mgRT0wEwT0L5HtGqxBbAgxx/Qd3F4lWGtmBHjWfvl1e01pDnWvKedv20daPG3vNZBM0Hsb6sJvv
IOxgSPMJHY76TERRwP7MtE0cNQ670Barej1wSvQh7WQ4PRwPC36f+Ycurpo9uAkId+Pt56GzS+vF
D+1PO+NWGmPnl+SXNQdLRFhzXupioCBlOCLOs2YDEF7aEqfVBLsBphUnGHqMIsKs9spPI9YGb5YB
BwecnDpDHtpiQg/5zJdWh4fRm7AZRU8VxXOrVCXOtZqa3UAuiGYHaGvQZ48luG2y0cmpytFFShYR
JuoMdRzc6TbdoFgN5Tot2RRlPM5tS+FUXtLIWKiB5UnpD5NmClRZyguJdrg6kYxC4lhxmGe5hZIs
p6TE457NmS6Ys6Z3eokXv3Xyq4XFG9JQ+OxyZazR8B+7KgM9IvmtiYiu24L8ac88c9S0KJidEMyz
bN/rWv6K6qIktm0YmN5OrozRlht2qJ4/3FyS6f2wqcEirWkxAHqWpOfxE2QI3pqWhRijezDWCLzJ
QpILCe81/LBReJhHTVxr3gDmn5dp1tGoyTaSDNQxccilGdXJNua9OTAATErMLGOJ+qNPLw77+8kq
P0ToXUsF9WJurlWDZujqhNNKzuUI/3pt6QRJ51PSGPWGKvbXOCs3llkhhu7xH/8p8/whlcNJunnQ
FGlgWwndCcDJGLjGH0LIV6HtUohNaHMohXql/QFrmOxH3f8i/AaEcme24neSvsxSFtvGowbAML9Z
1U4luJ3CTL+1Vh2s8agX/VNa0roqPc0CJQ8sCt4ceVmxzm2Ds2HyoAYyQDOiFzeaTV0T0cOkq5Z7
vscSgZV6jDACroEVHDOmmBw6S26JDOgDRzXvTSewIr0qvS9Ow2Demt6rcQpp2k4r3KNoeaw14V1E
2D2gigHERHfeTLzqOYh7J5MC8y0FG7cI10cA1ng/+IC6u7qdSbr2NJOx10HpKofb5NHCEEX1S27L
6gSa/ZbozXeUec7vpLDW4OzWiU7QGjshKJrkqqX1XrfjQyHIN6N1vri+WgrirB1e1+Ewmt2nEI7+
6qRkFEEnniiH+mPLhUCZMy9S/MLMjBDWoD4iBdr7KJ6dbaYZl4TuAPyL9WsxZ9aZ+BBsx0kZ93NW
w6dTxResyKXVVAN1rNIHSHZ/7HZj9WwYLWzyqzTm9tzMzbcvD5TYpNBOMWilRAqbYV6TPeIyYAn8
Y9ruL08Mzlv5FkX53eBPHSTF+ctIzPZQZv2phABP/awaOVmzoXyEV42vxJfjuvXqcw+0cOeaOJJL
ziF+3a1HrX4KY/RBn3gWXgOUTeXMwdBt2tgQ9H+w7XUNhJAyya6uSUuf13n0YEIg9Edu8ohFBtnO
1VjT12L77UdlRhqsGAsINZNVKLakS/vss+KetvaWtJJKgIFD8Ukz64n6kRqKDOJVFH63JlFFSonu
oqwMaTPMbkzjb8loj4c0gyutEnjELYqStdxeLWit88gcy0bavchSv6tw3N8VpbHeqj6bHsLax5Zp
slZP5JXK2nFWNNAeNScfN0UBgtlxz50f5lvTsJKtiZgME4whL8cbQtMaDSA1lSd44liZrReWj1Pj
jc/EABjiaSFQBL4hTkHWB+8jrJJnsRyqMiQCPt7NB9OkFYjhA/duMupKn37XbccB248H3IQJ9zEW
vLyotnWGCTGysQaalbH9H1ydyXKkTJpFnwgzcOatYp6l0KwNlqnMBGceHBx4+j6ouq3MelMWIany
lyIC5xvuPbc1Qzx3XAChEVwZkZv+d70Ez9qO/S/FZQ8LOwmJ2pyd7UT3aMwQD73sjbnjYhR0XbTR
47lmnNT06mXyIuYvaRndJhYsbJ+8PW5y7WCaTJpL+aOqVXzSMbmwOPJwB8uNYv17mpS3H2SySb22
wBUAHqxuoEz57nMefOWTdKkL53I1MNRoWb9dVdus5iln0e8H6aZrrZOm4nVgJIOec+ZzFwIXS3LU
i1iGlWM/YNkLVtJI/jitfiKDDmtLVWMviKhJgnh4ripix6QXfEfRwAJMc18qPfr1+JELDTV1bDYP
vs8wrXXYyCWVzT2G+IC4Ra4zsbhdvGv/omY1Kn1zFbqUKOLf4I5udv3BGCUcx6S8e8X87E/hIvCO
9nXPHEqjQbcXBQgXKhxSODh057iqmeTM/Ueq3+jqyGArf4t82mckz+mo7bdoqq522nxiYksxZTDp
B5/PJiV7y5veXmeZtg9GED7WI2mWJfz+WeBKUoG8OA2TQzl3jxr356oGTAv8Q/wOxNHUWbiXXKiE
jmq0TVb7hf6AjU0wHqnBKgxmE6nLwbBC3sozSStJ6EUqgVOby/7c7XP2fDbUH4G8N10E3670j6mu
TV4Iu9yiUpjW/TTjwMMzjPco3te5EOcAf8AqgYHtG+UXmwjg+EZ7qasETMcQn408pNoDMUyQ7nM3
V3/hgKTswS18pi7i3sqmV2n7k5cAPA5jv1+HhUmFJVFXi/bRT8FF9aY6k87y3ndDtKUOeXeKhv9O
Vt6RMSlqd9TzVvPQOc2uQS++8meewJ956GbRoO+ZVoWkW1ZdfxY1n04rMkjdyH0yv7Q+lylCbYt9
B37e6eC2tY2gKvpbw59QIboq4h3DB7L1nnS6pGFYJTMyFkVb03Hv3Bff8yogBIALgaqqfO/s+i+q
n3DHZ/s9sjNaodBhMh91R2ERahCNXXjyWjLsysxH4VO/e0GM3SwgB6cOwpeChGNj8NfKTPMjcl5C
PkDWHgBLrac4GJ8ip6en479RuUAGs8omXd52SQkyc5Rk5UvJ7g4jeBc/4iS+9E60LQS8EDd35d6e
Mc+xDGXyJf2VDyuWSJ74NMhX1CI+GW46Y1qV3gz4l45H8+B27FGANTHqbvEXKUMcY7dZEkOsA5R+
9JArgIecIi7ttSweWeECZK/r+9DRi/s0R1mPMITI+n0JpnnMI2fVhvgbPBkdyoDbQ1JlX6LARlpz
bjdB/a/2e3NzqUQIaQenzaqcjacci3LoMVYRGYTXUWJ+gpK/U0lOh8WY2HY8GgwN50T38S2U1qdB
uRXOq2YGvKGieTuEMt3gBGS4HWhB4BApYIhPxNHS727j/9FVfZja8hmzNUMJU71FY9WuiAt4KUSE
5DNaaB0529Sa/WWKOypnxrJCopXmjFyHPCKtfs7vzpHJX3qNYj6EkXQfZz/FtVk2R5c/YzWEMIV7
d0XKJkj7vviy2c92aXOufeMpKqyW+2j23Apwq2nVxLshgiiiD73RMpRrZ2NNDvZjRoiUZ1rdNilQ
2FRwPFe6k79bAo6zQb2XkNtX3ijx6L8baWBfAE5cOpYcYZN9uR6553BiLswm66tNJFpuBOzSMG65
UfLe+sXOqDEPuV28L+tjY+hhJ2BNI1t37x4iNNzpRByjW4Xjizu3pqvLIVVUEzqRCWdISp2K0pGQ
dWJbMvLP2B46gjM5CDngmVruG+3TNFVqlwzut4yJ9nO4SPaAovcRtcBKTQ6zZTXtSZ+k8taYZAmw
Z+XrNel6sCSVP6HClYRpIfuVKbsb+vUEDiibxA1QZoINlywhx29w45jFd9jrfi918l0a4h+xcIzU
AlpL9vaFWxBGFDPKtqgVWCUZv2o63bXK9uRp5ZuhT4EeYclEASw2RuhpUNYTFjfSTB9U+y3y8RSR
p/iFZmpjDhPWMcw29lTKregY7WD5vQTiLa67W5CmRAaxmaLvo6L/Iv6GGRbZZD6j2qDm3RkbRBUi
xd6AYpNkCpYuE56aLQp9LCIkpawCH2f+Uluz5bgoXw2HwIRIVS0vdPLjhmFKMSWkQaqRRQRrGflg
tuqrjdM/Q+g8kTOJiRrUtjU3J/QYmirunNXJGbZNsiX6gvzgkquimR8DI84QpOqI4AS24IN2buPR
op+YUlev+5pRa2gzMsFQ+UDa5XL4dCYvfkp6VNXjmixRTcXRFXJZe+SG+c5yS5+F32zzmjElllau
bQCxYQ9kQUmbpLbKf1GDkie81rc4JCWzjfRjm2IhYN7yGlpHRWjc2iPAhLiI9hK6hIHHUr94Bswa
bAJczTSMJEbYxzDLgZk499Sbjb3ned++tL7yLmIOFxnfQa7/wG0kURk50hTRCprzY9wlKGSjf8JS
gAh0qQ8FQWSmNz8SdkITONb0o5G9zchPxwSi8cC0/KRvqmGV/Kqt6eR4Y02JP/F/N8BHxWG5g7rH
LcyiANSp92YCGWHvqlkV1+ML9t8Oa/lq5ls7NIYPPjMRYoseGysu2U+mz7NZpzukM2a+tMeDqNaO
0V9TM+U8j8Y/ve0mqE56iFmj/9zabcFC0dp6vXPxrOHec72r+jKGA3iBvn/Grob2Qb5YkXA3IIbB
R1AkusAe2KkQRq5YMOLviizoISR1614vTfqxbrD9KqthJyVReyJL3DkRbzpiFF6CMii2gC4eQ1Ls
6fGkWJHsIPftYHyV3MwSe6Tekco6Nh7LBLO6WRB2AIM5qNPAJLo9wFEF88ZuZ+pI58s1ea2LIShX
Seo+d+S09/hn9yZHg1QO8706vRrjWzYmyQYN2cZr6aqjzvvngQndRuZS5StoWBliP4M/PIpYIBL0
McknTp67A90YntA/R3F21LbvM2z4QKIEoitLLRhK6nWMSGWO80s8tsWBveGxaoL8EHvF6wwL3EWw
VGEheHA0SbhoIVY5FBWDDqQAh8GSy0JKZk/yt8Rc5kCUfiMoM1hXLTWVCYnSwbd+MEn449gKHsdY
tGcrI3aCbTPRWVYPaGYm36+2201gMdvOMxT0aa2LaxUxruhysXJFG791broWdWpvUXB9YdUlKJrt
w2vSGWeEAbzmjtXdHU5mCm4222YZ/a3YsG9lIjdZiYQDf/6PKMkhznmJNrGxRn5llePewsD9tgdE
j322gdQebaI53nGDN96RYcBlS5asNIT8EmI9IAbjrcX2sAuM6sX0+eDkPiSDYTa/CRan+tPu2bUq
cjV652UcLbxtPaOjljX9gXcXpWXH1FsUyiUEKGHaZy+5CcCzdAbCqTbsCwbEcD+GMY7ghHpLIcyZ
PXkV5L+Fqo9+mcH47eoMXEExX1U3MIvVnwEirE3FNXSRUAVXNTSgnAk/5J1rRco4PQAzjD6JnwA8
BGd2Tusq5P3s25mLmbzurRLzKWfRfkUAfRO1/RtGOhvudGO7T6Gi9O8sAuyJK+puKQsAfkuMbgVl
MVX6jja+RNg4HiJNImohzVNn000TgGG6TA+I2LgUyRJ9aYX/3DtLZwhMI+o9/HxktWb9utRs3Kpc
bFQRvC96cruVV3ZsPccInrNwZAxpG29BgvkMwcK21yy9MrSPhKI/t9Os2Ur4ATX/uJdje04Qffeq
+jJyzQZsfhw65BMShzRxJiZLcve3EVnsLRIwWkZfvNSEKNDrFkgSFKoNRwX8GVb9FraJR+Ddv+mz
7PI3Jq53xPYAy0bCHDPmo5Go/sGhIekG1VpU17dchiBw4kOeAmGwqvRkBw0TZ7C5bDZ8KDL1F/CM
PfQo9UAw0b/M64/04ODGjaJbxWjPUdePgP+ZzkW5wR2HuX43jy8+K+x84rcUlWD7ovhcEYh3xOgj
WQz2G19PepWmbPKT0t0rTEG7WaAGj8zxu0+MkyZ4gn1QjArdXaejaNdFbDF/nRyyJdjeQysj2zAx
35hfkYVkI0HndUkyVeyNq5ug8IpmcZUoOZ7IZsJLWNwDrVm0qPpLtgFEq+VYKEtPUhFkclt47iEQ
+NvzNPgEC81CE4JI3Gd6vdlOihAmxiM0m+mzh5LtoWsDYvsocw1vJMId/cym88mmtqnEk7AdWM+E
RCGE9UNeOXvlZQio41crNy+a+BwKMpL7WEqeI/GlkPDAhmLKbjE9MlzCYOrM+ihwUMp+FzS0JZbn
v3GLs9aYQrY1ScLU6NxHuiq8+oU/7kfD4qhIuIsYZGpHif801hFFtP2apawTGraGRMgm78i96Mnx
orJKXocpTC/CzrK1BBWWsZLKquTbUBoYclCOK0Tg1jr1oTf+RU+PoF9lML5sEJkSOjQUlBAZVfns
FUT8QGU7ILoQXLbcHbxsfMHtTCNoJhvfBrXVs03t0/ReRJJlDRWRofJ5Y5cd3RimdNH6Yg3hhiSk
xgWVFArv7E9QJSFZRfjeXRe6VtEX/KpRtFc2XkXuVKw40y+HxdtDmjYUGuk6aev4lLrHIQ/VhhH/
RzOgF5mn78EinSOqC5YT4XwA8MdkXiao8hRZ3W6+LpCouRP9ehkjpa+DrQ1mt+dafQj8cdNUtdyR
APWtRfxp+q/wZpwrWeUVeXOk0nekUWzAbT/aRWRs4jrYhRmz9b4ucK3ycU0WOa0jIZfFFnplNWqG
ulRmTt1vE4jfNMIBcazGlD8UNsprO+mYn2WkuhaSkzB0vxKqkY2ZocUPaq70eaHEVc22kxZNZDK/
9BVaRZeNKxY84qZN62wDMCgTTv2FelaCJYroxmpWeIivT04SHBIzX8Vz3+wWhgLR9i6yUMY8N2QF
MTnHw0sj6xcpPXKzfhnJ9Ck0Pa5WJlWewAFlbPGYI0XLzrh0gSHU2bvoJj44f93Ef40SY955BWC3
2qTrvDDQuo62f5mS6VtYAle5MYFuoUEbEbshN7WeksD4IF/9UQxyJ0xnIwp9N3r3ozLy5270bwEa
M3b+w5dVYiWPQ+ryNuWPTd3ho8kRFNbd72mOL/i8cbXNrw1q8hRdzSmPPLGq0jZYE5J0b/yIt9Lf
iXRQhPSyrpbTlSCmM5v7g9MkfwLtBKwR+z/C88zteyDnA7q4VQJej20Jd2RdWScD6NSmrUwH8Euj
weOURyMM3lrPqp5nOK5+WHhr2x3HQ2rhQBGuYW+C5K9no8eyzeLfzE7+qOBerOuMUSYADXVgQNNw
+cz9LY3PIeqtF5VinuHtAII993wWUnvf11usnDEzJYwCliQ0rG5ZPPQNWu5EXuMyIT02EpiZ8kNg
1S3rT7/c6Lw+p6JxVjmecb821E720ZWhSIdQOVRE9EXvqYg2MemdKLXP2KYfHTrzVZokDFlMCHnh
zomdOzfThroE13ShyFECwxu35SmGHLgaZf4SGe0TO39g3m6whojz6OMFSGrnEGoBuTWT79DP3wkM
RIqARwdUJnmq2FIWge+MtaEd/bMwiQ1JovisgPvFRpyuGlk8J232J++h5xnYR2LXeoEhiVNPMnqN
o6dWiVeWsu/TYMDHxTyz6iMmiDUJx6QnypXisxUVgnqzR0412LjES14isC6n7DhGsd5D5Bo2k+n8
tRijuQsdE9kompAKs1hDGS6+OU0wec0kmIEHTu30hTM93EXldEuq5LefF59oj5kTdAyYSkZtWjCO
cSYn2RDlyj+VxSvLTsIDsZ+vw8JmIQeS5R5kutQG0oEOzI7LE7OPWxZMw26eSUvt5I4cRQRvfRVu
2oFFTax/Z66f761OsxLIbz4Eko3VyAOTvX+N/m0mDhraZnpNVXUkifMvbLV2m4zLORp2xyLixRfw
kdcAjzCw1fQTEdvdmb2fAF6HzDx/K3IIAz38W2ufwk9ak8n4zutxdephn5fuu51y5jWe9QJd8wbg
Yz8sIkHH2ho6So7RGLvIngGdACf0rOZDs6NHxx8/dPYIt6YKd15gvQqOIQwfK0m1XsfJp/IYuJbD
G3f6g0UkOdLu8DtTOBxstsayTAGEsR9KuI307GsLsuXnJqQltfE/FH5+dQwUMjMX+zo5h808YYdn
mhyZwVsVNye/RmnXO7O1xd+1CqWB+2EsdxbBbUnPnZwMsDvJeYcphNlpZPBoLEbAKNOdfjtLe9p6
pfNnDLJjF1R34rpx3ckjtQ5Mvnn+IClLo+I+DVn6XtSmfkSX9tAXaj7RMW+VSWtYaHBLc7RLo+De
FukHg3Em6kg23Ng42yDZHirjjewgXPZInxmJc2mZdEmj4FuJArXX9F+To0M4jszUOKka1NjjhUTS
1VxonBGmT8vjZ3hcfIc3e0A0ysgSnSqafZA7eW88ckwgMIhgjbRMeuMuLlfVsuzLMiCucf1MAich
8yiPCdHdGR0gCzcbf88M8BD1cg4VEAyssPodA1GAaE8HaC7p13xGV3lbSyAAUH67Nv7AdfWEpLvY
S2uojih/cp8bbqafdBIwPk2cN9jUEn8vrj8KSRZNGrJbWEXc/EL70sKqZyo9Xl2pOXgqhCSJ7e9L
ZbanmJB6Vn3+EVzMsciNRWpU0nox9fLc8ItX4O6gipzM6d/Yv0qnWX83EJ8bNY0rqxD72Y/PmCLV
akpDf2fInBnLTMmFUgJA/micyyaE15cY5TpLVb0eYP6tKzLtbqlt26c67SHKtgBB0cf1duxfC9F6
1x4dEkuT2F9ReL17lJ+HloP2mhuJf+GdS+c8uInK5/bhMNzHsPxFbHcbyVvt7mkQ1bXBOLgIyoK9
aZEPgntDUJM6J0gwWKdG3J5O5a8mPz9g34I+PAYf7FzxmAKdaFlpdO0tJag41unvseEtHIuMfPsi
+mRvzK1PqD1qvsuSwRWb6dkLm02G7af67mQwrQb2ZFmsTLzF6avd8Wn2Rf9mpxo9XXvM8k8DwRYF
cP9Ve6SXY1zcx2HyECt7gkf5Z+xzBhvF8Gcs/BecLOODE6GdJ6pgF+TDua5PuRckoIZtfQyYI7Vm
jtQ9wmlOW7hJA/HSM5QKmqbeGM2ED48Lw7PT17SIyZdnxDk59i+2mJ/5zK+GXycLdfLsSeTs4gQR
kglwV2yIfHyshqw+jqn81zrBnTp4r9KBz9LsDCvvLw4VcYLoDdGF7MoR96JnDhxBOQOKbGogQSfe
AS/swS5Qg+BPXelkaXsE2xLT8/7FXUhCNUVuOd/JqHxsGusRNMyiaWQcuNZzi40igA0ix2cAGx8M
xg9ULWB3Jx+rELMzPABGhSmzVPGmCkkqx2dQO9Vv36r/BgMZEDF1bLGMkH3WjlblsfHoEeSTSxJz
dRXLXQ7FPpEoo9XcDO3+9fJyR9ELqN7uH1mCSu5tYHCtoDiRtndJi5xzr+3eC6fpgKCBe8GzxHuV
3uYc3msCPnRFxboXiKukCF/KwjO2syLWOMFssO7Ce9b6v0T44NQFv8JAEaiKxt2OC+VVK+qSoebW
TjzwQaFQKkDynvsyu/qIRCfio7ditD5duyN707UvrAQvTe6endScjrZfvSaiuAtuWZ0d/aryDkWI
HU7Ij9vr2HbN3q4iAJI9VW5E0LWwQaLYfwJnNpklS279RcOFEFuIcSjRKsBAa+3HR7ceT1mUIRBk
ZLA23Gp85dpdj+EBrY986joBpNGP1T4Mfydl2u+gBL9owYmZ1YCzgyrwLtYYXIxU/oJxVtxVVl6g
eJsPFX9vNHrDgWIKc5HXv/d2QcAwwa1xRLRw0l4I4/mHjgYsdcowLkMHzVZ1lWJn3QYjd99irtck
zPgXNdfGyq/MCaG13OEnt49TEr+bNooG6NPFQv3x26pjiNRdHY/wtzHiZq/dj56+Lkj9BHeSbV8S
BIpJ7uitIOavKYel3yjn04gwmYS/9xiWeeY3zg453zpjd31wBvKU3XCuabgXqpuLFbdHnRda/0SP
pglgwg5JaLtBT3Y081SeB4UwPh+6m+8D9GaVvNWB6CBA26c+dcuVJcw37XRXnEHVyRPxwWzn49R1
sBskktF6F+WMuRKrZ+AMPZGDbhxQv/VD9YKeylwXAbCvOqbZt03wqIhlIOfnj2LmFlMVmCFGae/N
JOnXglHpZmLKQ1lQJ1sz3gJ0dHb54+w41s7IvnyAu+gumm43lu6rkfeL9LkBvBE6H12c4Q0snfdx
baPlYKuW4qXDCSeAKvXLR2TIopUSnj7Z2acwcOPVLpRuP2aFAoQrPzjCWQssBVC4/pK70dOzAoH3
+ydDta926D7jzusOvQwYJIPJmc2Fhe1A7qnRHRH9MHN4YRP3S/1a2+G1zVFtxKzI15qaYJPj0sCN
HPJ7JH0IxRZ//pDsBgGquBq9v+xVdkGo6/0kaY3DLZHTA/6IUxF66bFw9NlTv5O53xeLCjGXwRZJ
EW9ONx90hT8WUdeX3ebWOqGIXvhpSLKskcIvpT5tuxd0ZM6DFwdvThL2m0y5v2D22scCyO4q1CW5
uQWldA9nf1TjzXSQ4ITRL9xbJwCdxVpkdrZpISwmzewylspfvIhf08eNyxgFjVso9SrM+wszgGTL
V9chWo5dO3fvqI3+ocUjFbsm0aLMEJMa+JZkO/+xFa4uan3kPgmGJMwyLMLxCexci2EagTYrzQx1
h6VPrOF4PxvxtDFrvO7mZCP+7KBptAZTMsbS68oCHBGaHo1vrJ+taTwmbfkL92hHiqL7yC77XviN
XASm6cbiOIhn9KkGQ+My6kAZRuwwCR/A4Dkh/uY88JGBgKXUfr8pG1N/9vpXF12JZnRvAPNgSqaE
k5vxKNelpbgbu1a2dcoBNziq39D+itGzYUKdXq1ZvnoA5skl5+d8DwF9Md7tOL+NJgtMN4vKK3Kr
1RTbl9lA+GW68YfFUb6ZJ+QS5qyBzzjnLubUL4enPE32Qir9oixswr4BPt+IwQnGYI5LnFrK6pyN
YwERg0tVE+G4RboGRATBOl5NQCvEfZ219ZLwy0yiI7csbkElJ7yszmByvU6klGqO+6FWJqU/YbmS
AD2WNabNUcf2R5S4K0Z+Kp1ndlNihk2avmdCP7J5S7dFYW2CEVJzBfFg048FFjST38DCA7hUhWe7
Kb2nJBfRFh9TTZYAvqGINEYQr5z0vhfYzI6nT5Ley2MQxMSWlBoVFxfzYMuCc+GJVlez+ON0SuZn
EGbj65CYxd0qAu5L3aZ3kPKp0rv34dQf+TvaVTwAKYyDQh6VlXfEFiI8sGbKOlJL3nzBzHNkgTcg
RDsoWB7vc5wfyqIgoDpPH1FEQiGfeYOn7jtGPv4q/aB7mrzuKtzSg2RXXsucXklW/1Jt/c7LyjoE
jnxG2tg9WtSnMr0W1ksIKwDoqXEk8WktXMs6e1lc3gCdAD3rfG4GDeQws7K2g5/oh0564a4OpLMa
sUzgdsRmPhLJt/IaFg8WTjEKuVvZ6z+G66LXNQb5NAvvISmhnse9p/cJhIcbEHb+Y0P/yF0MzQtV
VSqJlidV41QJOd9qlZMRVCyr+3B+Ls3TiAHBjLERssJptkMdGKiptXiEc0EoALo6gwEtUxzLzv5g
aDUJeOH9scWIUc41l2XVtVqQdsqNUS7UjwNhU1tlV2dfOQzLi/pUGrJ4jb1uOgIBQB3ggvYd4uW9
NUldHs0qfx2qxN0MXazO6TQEAJ1TJjddezZk5lxnerfrz6O8Y1LtSaTz3mwZu9xHUhSUbXJxe0s+
NIYTbH2VJJeh6VZDp4kT6ILuMuFrP9L2WuSnOeFjiO6PDf4cfZCxp8LmnOTZ9FHwTu1wTQebn6ft
TLOGic26WTLMnpcf8zAHwI82xZ3IHI9tZeMMey2eDd9t1rS14Y2E5fD280hNxj1G9378+VIwRwY5
4naPc5feqwLj9PWfR0UdXMfADxfchLHE+7wQ+2Zcfv7HHEPfXDuW2PLXpaefr6UZaAovlebGKEv3
wMYbUfVg1U/TaLzHAQrNmQZjO7uevjDhGi8scGSpjYYtF9FGYDbgAoT2Y2b1HzD5py+3BboduEV7
jmbPfhnmad+xCf300zLdqZZ7VgQN5pR1trkTJSEYYWy/xkYx3B2eBSY0ysJ2SthM+XMKQu41Kny8
LN23lRfF3TZIUm9kaxzp2cxj5VQW/DkEFD3SUwJp4mrep0D3msRD7uYuUVFoQ8qti1oi2yQ2o7bM
DDvqaNNlnRECv06518UuNwzLixiyIoG6WllTobTkCjHd4cbnng+jdq2NpYPu3jSVug9TDiyPuBcg
HuYhL534ERAmy8W+nr6wx3o4Ul1Mn1QOO5aV7YAqYhoZCBTDy2Q4FRIHg/5teRqlRFS1SUCCLAuU
l8KDyYmU5xUEV736+Yl0aCG5uMbl59nPT8mBKkiI9j6ZrEJ8MHyb0Ym7U9w1F+L54FvMrkKZBj97
OYMT1DY5W6Mo4FoVKiPTxvbVXx39wpBkfZOLg7wIneHdM1tv13SjOqTCt2/IldwVoD93z+QmJ9rJ
//bZZv5aHoT/9yAQtvHaOO3dKIJt6w823LYpOM5hblKu8dQLiRqvp+5qGcG4U0RAX0KA2Zt67O0X
Vom0UaRSfUsHOKaop7VbZfXZQ6W7DuMoBO8b1c++X78EYWsDi2+KTT31HvEGnNNeW+efLswZ2Xw6
g2MCEyp5sRehBYvPS+aEMR9+HuWRMJaCECRuaetLbzS/p9r1dvCBFcYf7WSXOaLMyBCVtCz9G3PP
pv1gzZGL3sNy8TNG9rHvQ0MdwM9159FN9DorlXd2C1VdLQLCVko3xbfdnTrlhxcqtirbCEVkTkbA
yq0JTH8N0IhSe3k6mMZ8XBZKyjb0LvFlvXXqevqYmvg7HEBI+ZLRrBOoLyWz4jsLzM9+0TyNsI8r
QuEHeUwGA6hAjUoqb99aMBT3bkBKXZMqeSxaNdwcrRzgooAYTJxSYGYItkHN5PHJqlpmqajqjX3k
J8MzVWBxcseoAM2djHfHfmYhbZ4r3uQ1pNvk9xByxkVO+jmLkLCbWE2rvsKtHFgu6Gujt/dOPvDK
jbon2khHKThdSQ7JGDX1JysPl21VYm6pH82rdnpzm9FM/OcRXmp7F2ScNa7J208ATwcSXhwQznh/
lFPfKYdjq86e4ZMnZ4XOdqUZ9Xy5Wr32LkiKUjrGNYllvDL9yHxDuGLgNOORYST/+7Wf7wYK4nnQ
hc6apOivQMbeH6NU+67u3U9KbRYxNvGmIZhLNoAq39StEGSkOOmHGcC5aMT0FZRsftEQnzzYx89J
A2ddg4z/Eztvky3CYxVYDn9a8DEMrvy9PMAQM9xgf76ViyGrJwkXPEYLI5+Jsh6bLRnk5aPImVei
fj1nDv+sm1bujWEHeCXKSYJ683DnmkP7RDMSPfCeGbuWCdUWTQfTtbHonlIHGNzPNyZzcM6KHKaf
w8pPjHsrDXH+eYbcZ7jYRnJdvlw446FyMZLmRgONMBVUBrBW97Pj1dcJpPZ9gjt1zlRneQT29Nuf
o7Fht0Z02n8PyY82TfKLN1D61kLUN6dBhlSO3XgReNgptZgFFDpXu9jCHXEy2pKJDyVY4o1/Ri/B
dxFl4nmoQyxyHsdQKvp/CCyQtpZ9BgZP2O/A2o5GBBSxyzyxJ67qsSPX8tbphK1MmDzHo9VufU/D
+RKGQhIVgKSHN7+Iz1C2210R73++xuac8BMzEK9Jl/3vj1Qsis5DASel1lP7lMVRe+4CzaQdm7bI
uIdhCiIqhuov+iTwQ90XoCORRk1GMe52dzuicOiGqUGQrFicmQ5haRXZ9XnWfNbSQcoiexJLs2WS
/SsgE+Qzc0z69wYB6ay6cGehkbtHkvDdjCX+bxl+j4m33PuJGu5AOK6dxlI7lDTHwM+/03Hw/rgY
TNp0cX/UxpIo1BPsJbtob7oRx3TT5U//fVRh9P3/X/vvd//7aGF+ULIR4JhH5lePkCHoIvmHGw+D
jUENgHzHaZ+YJWWNz8LAy0ENgz64/9zfnTbA787kYD8vZzEw3VXsZ/ouM/cVKBuvWNxOH7bXp+tZ
+eMxbOgYqpTWjK67fbLzyj0l5vAMGK99mq20e6InnWhFU0562OimJKEC1Poc3hT26g1CVHvVOCGj
UwfDWxI64hiwgnSkEL9nIf7zwPq/B8u3hlZ9WnV3prVM7zWrz8tgxSzJGTSy5ycbPihcdzUEUXVu
Z9c9RZZAuG0Nu65Y/hkQ6cdcl3/o93ZdNNivea28p+XZ0Hg1O4jZJbOR6n8X6SC+oDGLgRFh1MPb
PT38PHU4EvG82OiTywp84YZyvFz9VBSx5vxRwvKOP5eqTvPpFhIDB/GYf7YFdX60dabfFREdvZw+
6E8Qr0rGqcEaE3d60Ut11qdFdrJmUigZh7RJj90vWSD6jnluEivdz7l3Hzl9z5Hsyo0MgHQlRcl0
RCAe8VPjuZfJMmMBekaztHH83jt11qUCA8RabQ9Z0X6tIydanui21QAWR/eQWZLgH9+JL3OQ6ZM2
uTvSSTdsJV//h63zWG5c2bLoFyECHokpvZVIUaLMBCFXsAmT8Pj6XtDriNeDnigkXd2qEgkgj9l7
7Xqg85bDe1G9FLE/D4bR3v2/n9nssw1kJg9Ickjz0rFceGwd3j292w+O0zEz8I19NTGGKWGEhyXg
8WZ+Zyon/L9fZkiI5y0QAkG9btYU++5nfEWGEX3ZocjXDeCzAzHF/PvItmn80TszEPeOEBlXBEzW
AI3Y0xn1CwZVkvMKsjdKc0smnblz4/KDMReimd7YoQ9DRF/XK064aNv7iLaniJFqV3X9HekwT0HC
NeOaBtxWbC/wRnDjYLocuvDFQXxoW/1PM7pndN2PTSq3gdvwQBhX8AB2eU7LJ40d+VSb1gk/xtTF
7VpvVVV/aZqQBF4iVcrz4peBpPC1TyyG7c7WcIslXMDrZMLHSUnCGCY4mJEO5C+ZCmZz8ao246dC
xxDnxP8Klvl63nuHCbd2CjVka4uYsa6xoqQtN1qFxkuFe3g0zVpXGEamkvp7BvHLFMuxkbgQk1bd
LAWbWB+4eGMxGGFsdpmBog312FpDGqVuQXqELW5bF8MDUJV3sgIQ7AoR7zLgEws3wJvXd/K9cea/
G2jmQvMAXCjbAKEXouuiaivWBlpDrQDT7g3GQZEltCo0pNZ4tzdlKJ7NFsSGbjI2NZkAgOpRn440
2q0Bkg+9cMCSpw/OXti99dl7UiGKjAiHiCJ6mi6um6WKGU2IoH4DrOJuivlXlMTyuTxj9zDse/rW
fJN2Bv+4GG56FLG9M2Pm6rpl30lTNhcBFAxK/6zaMIYM5911UenFSms2lRU0i0zGtCqa+1VOPfbT
sjXWNO7LXuZEQMXTF7fArhBfDprpZRvXxRE32TVT899lWSxvnRQfzp2iVt+YFMXG9NnrQ78vOvkA
NYYASx67u7p3r4UqtF1hYNuZYLMiumehkRrutey6jzTytRXJQzG/heJyTgEFOd2HTb9AxEyEnRjj
mgUmKdP1YMUeJ9uoniVO48Y/ueiKlacg1dR4nOKKnzTNdhd5/rAdZnU+A4ixYyJKdthKj2pGkZbT
EyXAjgOfVkTEbhk6KDT5lRLhfxdT82ZN11DhNuRkjLbl+FLXlr9mowsIuFEkXuTPTeAwgpmQl83h
Nug+1wau7Z1O3tiyDKunQtr1tg3wFeqNQMTwO3E3Ls26TvcuCRsLNvHEL80OPqu/JDpmEoe4J6+o
SZOUPZevlRy5as6626Fkyou1iukRnUBvAO+ohyx3jzTceL0swzyML6r3iQ+KOy5ut1b7hjrEC3vv
WgpgQWWa7OJAxI/KFdNOhnie8zajMpHYW2RUtbtOXLUB3BzulXPcIXIbkbCQnvevnasVT6mt0i1E
gGGefqiUAN6g7xHpyPAcRi3mB57QcqTiuXlp8SuZBl8E0g1fpcnJcx5i37I2eVQZa8I1/Ysr4L6r
Gs7v0DL8zttPLBPJ1suczxzR/L5rwDRpYBwggsqlZ3U3f+ARqBn+uPdYe6nCBYE3JWqvlzTGLs3a
WAYwvtgxalPoHCAT6tch0LZpzEXZY0+pW+PMDMW6Jq5pXVHfYZ/iGpEqBwWcx9fWlh5hnDjeJve1
zhKg+3G2J2bUv6Zkh+SMjpCpoyuFCyjYmSBXkWFV7HNqIWx/vk5dPjY3Xa9jspm6+ANI3RXNHOAY
pCLtvE7GZ3YVhco/DHCH6OF/AKE0T38fJPpv19SGx7+v+jaDYgOSYP9XX8edbh2muv0KWph2YarD
9VXUolTWzoPpOjx0dIfHOdkiL9aU/HOB+/xEtr4u8sT9cGT83hQakYqcezyeATNrszluPjR1rz/Y
TiFBIfjRiTVtcSZHhvuIHfILp8YyDhP5rXfkFiej4t8tTo4jk9dM1d9Ee8TP0kYAmSXWA4ys+lHG
QfbI3D6J9A+wdfI7i+r3hE7l+X+7MH2897nTIbFLcnuXafXcqUX4x4imSok28dp9kuEYDYj/2P61
EHoyjmtGR/byb9iTtQl8xA59ouZS9bld8jJRZc5Ojk9d66xdgjRjpVt9vYQT7xz/Jiq4AnO1qHX+
JCxPGmtXY4EOP0ch3jTIKwIy3EL8Rc00yNe+EVC2BIHuNif2Jq7L8oQGbl1a4DygVShiMqr69PfZ
3wc3598f4ZwCbePuyWEdXrhHYThZFemJUjOOSTqw0eoDJjFhw4LRGXnwe5Pia7SrCz8mS6pEBrus
J8++2QaDZDxHGPqD6aFHl7zJJQZ1mnORe4yOptpvwG7NkyXY2CzHXwfYCI+NoexLlKNhyvBcLATP
093fl6zK7At15UC0mQ1H6K8ijNUBDY3br4zefLZrvdkpx62wG0zwbcrizAFBF/T3aRKMxdl0jc/A
thXeKEkXQXu0iEj+OyXzBz0IE16g2XQDWmHPhGE8/n2I/QGR6H+//vssMJloY2KDfRBWZyetgoe/
D8LU//czp+zOmj4ah7/v18LnjPz7Vw+W+eTZVgMQ0G+Yv2Hy4igfWE3OH1BQSIDscwXLGARqQ5i+
DYPr32aW5951vXQD9DP5mHGFzBZxUimnvkjp3I2wTF4SqE7Qega162UUP3tG820OjIxYG5irHJ0R
FQCxi9jGzZe/LwcJSp3b6zZypmF10BX1s+vckNlVeyLSkiXtQ7qraiyqkeHIixdNxa5pcPfGZkpq
dTr1S6lG/9BV1tasiuGtaCR6TMvpDr4Q2sVOCGoy+rJmTI3JPxgRxDm2/VVqOUjLUJVPDoO5LTZx
IpLMDbBf96j1rB7/PsuL0dqNY+ge0apYO41h9LLzFISoef6Ujnl0/vuM/3lGOC6r3kKoZJkFVoeJ
LR3y2eqYWg2UH6SdFfoHD8nTPIUUcZDu1WQ9u1yPtekkR3aeJcokGbkHPB9baWbZqqYceVWa/cOK
wvhV3ltelAqNY649aLXm3bW0Z3hTsD4wmZL/va7//fKvIXZSyYkTTrxlbbuDD2G8C+vkkmf5NjL+
2jvAQ9eeNulY1NQ9ZRL5pNBrLwpXVbvRF7+ZOVjI9zJrW2WptXaBWL+GlMWxnqxaJFmb/w5PjUJu
EYz5D45LlVQlRnUMh+CfcCVh7elgXGDj/P41yjZ8CPLue5Zplm0gVNVJyZ589iZ+PpxE7NE4xr62
9jvgeYhDrLAS82hdPicSgWSpOQPDO0s+e6DiVnaM56MPtUeL0KylGY7yu6LLZd/svMvKJwhUsyEA
FFjiU9oHvEK8eUnp+8DXS/mfgeL8fOx6mDC4Tznud6NZqh1DCLnDzxPfjLku/GubvT7e+FMRvIt4
tFfC5yZW0zUY7Gnpp7J6G9P4c5CG9etV+I2jllPLs/2Ze6ReBhEeVB+gmsNCusav0z3H9mAcU85B
Avr4UtM03gCSY81aG9kqNu8FU94TNS674cILPqbZ2D7PDQ2jbZZlGyeP//0JkFLBx8BPWAaZC/+5
4Q0z6paQQF59MJePGSO0O3ARr2u7+9Tb5kWMwZWGBduC16FxyBhw5f1+zIj4jOd+VAqHN8iBVvqf
x9PEA+kd3KSxMsEAsX6fNeRzAi2lXv3INNyhtppb23qk30bJy7N9bJFnynES60SOCBaIOFpNfcHA
zNOGaMsjPVw1ZR4Q4t7xplPx3RJtCJc1MJCPMXdOgWNz2Ycjak94Wzw9Uh8S73z1Y1k2XzytQ4M7
tsu//8a5gMw3aYJDGs7MgKowj66b5iiK5DMTXKJgRyW/geMuwcpgtoSBvZipBk+Nj8s9t8zHCSfm
ylQB3C9AGphIAXPVKnIQQvfdNjAHDPVF67BeRPk6YBJaD177YcLH2vURrodaD/85bc3Ujz/CH0d7
B7DEUSEbidyJF25bULbX1SHQZr9d1n0PnXUbx9LbZbjou+wh9VLt6pDmy7BdYhiQT1GDWi7tGZTZ
U7fHKG7vjREcjMt1sOjsW0Sq4WYqeIa5THrX1exqGOoar1sNGqqqkLaOJFb0GnSVgHGwk5YrTM2g
gs34cZB0DVHmvbKUJs5tQMmOnj9feM+Dr+GpruUpUX2yBnOZ2bYJyIn4TzfH6cp9sba1ItzqOklv
MeBJUrGCfcgZt+wnj14UK0ofxfFCSWZdhKJvkd+TMmQZd5OgabxM0caeTP0cUuxmky7WDNY/anvG
4/IqLHQxg8lYBzlhJJZU6NPO9K5qwp+LknM3pFCXprR78AEIP/RGdFVccXu7tR3wgh4Xm2e86XN0
KConubJ0xMV+ScPaayYBuFI/65rJst8tpw3tWolMclqx/VoHhvcUcp79IC7KxBrrEoFjUe88Fa7p
bvFUtesqb+uVAIYTJShciRAB1eNZ8J5D/NRz9AKANTZSVbKGEg52vdIGWhb1mHYF4nuRW3sLzjzu
IIgPo03PqfCprVCYMeQpERA1kXE0rOAZQNoZmX6zl+1dVgidFMCvODsxLCxOhp6fh8IZoWRWBxVY
7TqS4Y+Lrop5h57u8MN/aU51DGKEccCGwcQOv51F06B7+iYY2IFmLKqy0vgOrXBDqsFjP436Nofk
n3INrFQjoLZH9k6mqEuM7urTJ+Kfwv5kz15YRze2BcyCjZ9cwoqrO+HHkcGfffY2MzbgPlgRI1BN
x49slMGaDGw2exGOoTE6Eya/c0DExBEWlVKQURHkH3ZbeAwq9B00qLVuDxXG8tFi1llsTXPy1uYA
0Ds7Wz6qA03DIhM2Yha58t1AC5ptNQQ7qErP/ZypXTptvqLiLBcFgCdayeAAxGLBgyffyhbgEuQx
wvCwnq0H4zfP49chrBoEZYAHImcXx2CyAEp0Sy86yJGE5Mp0qw0iX8BbVfjlG3KZST071W6BVrzJ
HvrOrRagNSjC2+qKkG2Wl4/OFidcx600JZvW96xdVCRbR5bmRmQs9ftJUI8Ai9+0MydseKkrciGU
BX500JtxExEvxuu4HiZgQ/mkw0lH6Jzh4tYBX2bsV8m7rJ+99IWsXPRPZq+D2tcZ2etzKN7M1Q6d
/qGKCxzgJHV4prY39Oljjl1wS1fw4tKHkJQTrPRRR0HX6e6Z6urmGHG/81SdnD2jQtgPZtK0O8Yp
ZH4vCqJYMJYQyAinE7ys/t3YK4d3M0+AFytmIQ173cDae553wSYQnDOk0mdEs2+on4qtjiKhdzlq
QJHjTeiTPVbK30wFZzGMUKJsce4L7w2a3UcjoqMIRgAI2UqUznfroUVBjzSHDoI0bZxhS1EYgoLz
NfONKmrcWqh4uE9uoRU89YA9dyXp9mRWk1VQeE/gDT+aCLe3XxavKhdbz4G2LVIUK25JqofzL50k
GC7pbStUrQyRimufjy6CMTBiZb3J8fLs8qi2TmYv4DLd2aNbRLB0xFAiODUNgbB5qtdRED8Xtv8F
kgBobrxuGd0sGj0Va5YIDJts2J4xt6vOkWZ62auVxr8hqtnI9vnNY57QBSqoStjuyugM+IXiTVJ4
xtWJ/FrB2S6/OEahOkFP6My22KS5jziG6mwhj2UxPCsrSDd65b6xlNhEHV5Hg5s7Lgi/c6h12CuG
9iKbwksfVyta2EeGlIeq9ch1FthNc8Alcc4bIY6pvaEUecmQ9m+U05JF8kcka1N2++WxzDy4Z6pz
N3awLEz3Vwh8461eMSnXrVtbffcJpO2+pudALrnPlVBPZIngFbCShFrKTB7CL4nHeVfU7hOc+MWk
F+mSUodDibfbtJnVkduYLmuhn2qUPBlrREjhELL4n0DnkIlcbzwPwFQ72TBVSBnoAB4ve9TuxZR5
yw4l32KEf3dMlGJPF0abyW9bWuXugjiWzbbJDqf19b2JRXQFwflBDTNsV6gBJmGJnICYTxhplCz6
QIRhXKQk1FunMKGC5IXu5jTFH6A3JKUOSByN75aoLRxECuZ8VAMa9RChzjZIvQEnohOWwgY2wuCx
RCpaM+gAFl73JDWHUn+1ogHt94xHU8a+S41DMntmMivfcqlz/5XY5UlGibZ5bN0kYZ1QsnAvGMiJ
md8Ct4L/0rCy7Yl32JIchtq8lLRu1k/sR89OUymWms1qoDeQHrYPBJTYHXPQsIqiaFL2QZrp11D7
wUPQBnvTJ8FcZ+TfECL0OGbt1cn0fWwwR500pgGtwQM3qr1yyUZ3O9ngw7pYwQBrx3XuejdbQXQL
QgII2rFhmA0k0jT98MLZP58xORBz0I+0Kx2T+Bopp5OvApOptFE5a7e3vR3LdpwbHbPZyqpeNaOc
noyxAi4K8HQxTDY/m4yXJEqTbZKa0UPkiGzBjhukTd38JvhzESVOxUuVvWW95p4YUNhyXyUQUocJ
O7NSCqOYPR70VoAvHJW+YthTw5nkwnXaEYN4Q15DEp0Kkx4cE4bGObeUNSUTTpPMtGJmsEjG0rTe
G619FNSB684cz02Fdbrw0chj+d8jKatWWu1gl3CTzXzoMXNHQIwvYWVMw09vMY4KnIDILlMsi3HE
+5y+JTV4uFwY72Gnf4nonUsTE7gLQ8is5ogBMcltjifG9J2LFbovE3BjpI1ttFO6gUAzco9WlT5j
y6MSmQhujlQDNBttTp+61OX+dzQB/xwVcqs0f+DZ9oFKErGX/xPCTSS4lZkvg/GF7XgEm9MUYoPU
YDN58OSKbj01xt0uKbamWkC747FisJixBAT+OGEUhMF/CQ7elMzB9aFxLygNXmoMblGXwIya464J
4X6Ke+y8LBRz1jJC4AdKxjpfOejCM6REmvacFIZE9YPeRjTay4g2bimiPluTYhUTjRkKj3xMlzp0
cJbs/zFnDk1BJHm+6QE7MUlGHTaQkMf7WC59kq5Whqf1+DXrYmkZynyIouHuhSxHHAVGBVk8npUQ
NZjh4SJ20ytJyulB90e5xiJJRnc4vENT1dlyJquiYuyMSEzftFX8bNn1V5Dpc5NdP+p1+JmND45C
4jR1n40H4M1gpbMMeFBRTEHayRFOk7hkMONDluws4LOBUPe05xLfc9+4COLCc6CQP7aThcmaag9r
SfMtOvw8lRIEtBn90lPPqcyuWVC80UDQe2AfcaV7dsaIHhgHlGbiAazgHSlOszR0uBl548gB727E
ksLULlyubj/eduCseMg5oB4T96YG7TmtPd7XHgNzPZikgBr4hpEEpQqtladrPHZs4S5aE6gvWSuG
hjAZgyNESrm8J2ICqVWEcl/PT30r3cS5p4GKwLzSo0ZiabkgzgVrQ2fsvf2gqlsUyPI5cfTHgctN
+NmZsLklsDsaaGqShLVvJnfNWGMlq6g5tRN+hO3gGec8tb6rSGJbiRkGk9v+YtqPWdDl2JOLcKV0
7Wb5w0HoJg9l2zoPTvKCr2mH5GHfkxaesA1fqDz7IJ4E93aHo81gqBBZGw0l/MLbe9CWyf5pZhVj
91CkLjLpwj56hlgmjO3xNSvyltCbl+EeDp0Pnq/aw1J9wJFXA4TIbi0iy6Uv3GNlm1xhKPIoT5pN
WFT7wX53eVV9OVNOouwjQHG4MGLgUL4YeI0bNIZxDUyUHFhrMaHsb10NtyyIIyhEfvdbj+03AU9/
11jjlqw/XxzjkWQQfsiEttQ0FlEZFKFS443jbFww9QZZqo9rYWjPFvPh1VAgXohxebn9eHSBDIog
ZkfD7sPq5ys23hkNYP+sNbmpT2YEeLLrqnEfTsHOFuW3Q93U2f5soce+33jVDa4zAlD/ypk4bHvs
eKL3voVh3KwAo3aq17dWJBGigvGKgefkWNZnFBbboKJvdbX6A+HyWhfqxx57EDtOXW4L+5+Jk8iM
W2efZ+Pd0sU7T2H0hf6K8KFlzeo0rKqLWSXtF+1xhEkEugrqyiglyCFgDksHuFOQK8OUjla0l05j
Zw9ZMOfXtC9mjDvYaEYi7dnTxM14KSJ/RcXI5W7nvyMAq3VQEZgT6GhiEp0TdGKSSLM3pNnH2PT3
muZnwarOWTJl57JAjqa3KGRa1pLjq52y6tSV/+qM3ieQin+eB9iDP08N2V5T8Q+sEHfRoVYmRe4V
kyu5cPqjqzvDEhyikeFRzclq9EDh4xl8rhL/M/Adf52p1xRd/YpcgM8kBk1JNsXeDs1v1LOAJPyT
PzZySfLfhAyEpR9dyNCXbw1zJiYU4ll0d9vryHnq6lPDmkALGI75GgvwxKKSsMoCj4CLWEP5oLQ6
elRsD6wkIUe08Y5D2aAxZ3nj68SgFXi3uvrmuPgb0eYWsyRpM4U4+HgwrKBIUnn6yIU9Y4tAJn/w
au81Lg+9bVyLQbfwKNRHKuoLeDgs9aEA5OOSjejDexQUuiKkMiSAjuW0jY+npmYpPn2h7d2BPZcB
5WzrxPgGHThym9YNN1E4/tQMMCabm6ngEYR67pTjZS1LXOahf8sIYZf1cGm9xlhbITEYbY2yxamt
37BJTirsLik8RM1Jj4kMfu3qQNxhxQw7/2kjqnTgVAWDCjq8nzokQbLo4dDUwaFPerXCYroCWY4R
XXdSyPyMt6mAt743oLzQsrPEVjefqW6b71xc7NNEndBBbQjM+Dgbd9OeU3HUWPFix/zIw/o+2vlj
5DrnVGVfKdaCaFZ3saMMeYjpQ43JcjbW9sh9QS5gEKFKUH5AflbPOWBHUM8xayAKHpfCNLKlZf+M
8WDTM9f+om4Wkrzn3CWVpdA43ikMzm5WvaurNtpsbjlZ0ZlWW8iwT6XJeGc084rZzAMLZjKAmrpf
A16+9R5IHRn9I3tUYiOEcWMaCzFQ0YW4BKaJBSjqFoysskLRCDwkuQPCxBLOJmPRhsm7Dtq8lUhq
ideCUJk8lszdFp2VfzUvvbn2IiqOqSVhQA/IVO8HzpGAe7xUDGdVdCO8clggvrlnvjqJtH3RpV+g
TfE+HSt9gwRC+xYb31kJ0Mos3Es+8IDviCt04zfE4IgrE0wpo9HduPGvWV6/KCJNMNjSlczJeWOL
GcHtyB5ws9lkriEsK98HTYMomxRgj8jPMSmqEQ3BDkvIPMG59Nm2LGeD9uLWBX4g4NZUyZscRhVz
VVT0Lmm3BdREAWZrqw/VPfHiOQUP8zpm9b3KJXCUvNmMwrjaHaXg0Od7BqmAa+xcLCaxh2/1Adpe
myQrJ60mrSJLv0phrorGC1ZOyvqfePWJcpNmCXSIl4NyyvFjRRXSfpHwIBtiuc7CVzLXSSTvbq41
qwwC52OeFApG2wu0xyhQ/aZb2Bv0vUn+rRvaU9BpMGrCntjycZUS3wOEv8eoj3Sg7sqDn2UfEioI
BlnMziNbxBxI9kErTr1qDPT742Ws8jcd0uu61qf1rLElnmbFvO0Yus63zKpVawVXUXNM1e3QMfuC
hzHBmuxGIp1Q26LlK/9VCHD6Dt5H7BvRxtVSOBXlmyMtVBoWLbgkmrTxil2tJfvUFK82OyCHiW3S
po9p096TMXxKDf08YXCZD8tOqbcWdSchYZeh4snqJXIbMcWqAvdi4Lk5+p5WQbk66yl9DefWJrTd
bjmQrKGmf0wfmAEHA8tUmABVQ6qtbJ12jdvyRc5ywcpQ7Ozz4iVX9rXRublGDl2eznIT44Zlm7oP
JlTKhf1YN27C7Bw3voC9MtKzwPh8HX2qhkoRyhZqUbdmjn5AFG/iDBk/W+OLmVDF3QxUKTYJqY+z
N5ILJBNScS7Iw6gRIp3KNvkoKf3czD175NatzT6hONYscOCq56medIfQBWFeBCtXNNbBSPMdXIV6
mWBKJ88QbhIsptzVwD7Fb+i23vrS3YpR3yvT+07cYJ901ZXX44Ru7lGW3rSMQa5hcH0143zWxVNB
JfifgtFfjVpzYixElkI7HmPb8SGkWIT0id9+JPqidOFxNMeh41in5Htppfld2mgtygAVf2ijsmWz
GGrPusWNorhBC4P/SlTZM5NnMfo2uhtHUAGF8Ot1iAEhCly8BzzvQfGMqrsFMGtgv58tCiU/bvUH
zeWyR/SG6YBtODiofJUr/v4onm5p1CF7dw5cCz/o3bEf4CuFBcFYkPMvN8aeJ/lTn6JxjgeW6mPg
w99VAM/6eT49uXf0TWymzJbnI9qUztAuaF8Y+QXew/x7DAPhssAbWwklopw4ZTH5WMBrsGKR8pcC
S8N3ihB+vi9CxnCR9xEG8T9tTOy1xQmUZyU4rU42XHpkV5VUBH0R4+7i4WTTrWgukFyH9AHSlcI4
p2zFhY0r47T0CHeCPhLCl06r5ywlZp0a6juemnNbsPCmr1pARocai1dgCkdY81QXge0zNeHKYC2O
hjfdReqfHfUdz6AZquRPal2IgRduhTEXbLOFkWj0qUSg5oDAwCLdCPk4GQ1BATYWNQN/BsbxyiI8
QKHNG+QjRe7sByZyybr2PA0ZKPmH2gYV7OuUXWXeflOnTATOWQSHoyVR2zJx3rRyPApZb4qQ+B+d
bSmj8YTQ9MwOYRHLmFWVry5TearK7pt4jk01yz1EXnVbn3zJZEp3JTZhCHEIXjhXnEh/Yyxxcsrq
5tvOHoYek0yipFBYzxbftVsagCz6Cm5gaL9X8UjUlX7xE4v3zKAdBS7TNvlLkAbcagxtF25x8N3o
sTK1z6bCIw61y6y8l+wnq2CNSwtdDVDyHUakYiWyHMdl1b+K/N6J9m00DW8rBvPaRo7coO9OsS2+
aAm4A2Fd64TIWqSNZOlhL++N13AOZM3s9qgXJSx9NMhWNoQskaon2Qii2OInu3jL/eIzbpx4k2jZ
iURgsFYIYJdWm9P5M+ZmQCO+8QsuzUSrFkrTfwlO4IUd9fuA9i6AHrnMtfqFmf9Hn0RPhOOQJ1dc
wpHYVLJ6SSrjvNJjQlul8fH3O0v9uei6M206jqOB8ZL24E1Mn92Z+WO52c/EtXzwyeFGUeVcM+zj
Y8BARfrSYa7ffPhFlK/hZEhC5y4onO84f/B3Is2vu+5YAe3HGpzv8NkDkvCrJ9dvlzh4iOXieDRr
8DSURhEJBqCf4rdc4SLuueY4Blv+zNRxacMrHKaqOyk/eoWZ8JY30Lniyvs3wmRiYeo7xrkmgazT
UqLlhXnq4Owy9kL6mO+kln7pE8tvS+5MjfFf6qSI4/AiLzDjvlRt9Mh6kug2HgjGbymLDyXVT6iD
dPNoHSWjT8gPZ+TtatHW7m+fI2EpFJXP1ACed8dHlHsEYGcorlGa6RIg19B3T0xpsNXAOhzTdgPE
4imFRpfifKfAv+LN7DcOOCQTR4iBysK+6Al+GJiF+Y7RMh4inUXgmN3H7Oq62ptpDoxwbOMM2mVg
bs02nh0FU5MHMlOWxMm2qzCLnvxKnGjKwVIGxpmo5Jst9A0BAysIDNpulpCm2EZWScOMLRTpBeO0
oDac5hXJpg+GpSeGRYUWYKWb3VvN90XQfDGLOvb4EPaBp71Ioe/nG1c6L4WBTpukLNo56hyXgGCf
e31BLDw69E67d+QYL4TH6sqriysx7z8wAdaFDQ/LLsCK0/DMmdBlVjyiefl28vaQ63BsVMnwOU3C
jRumK9FpkId7pIFdeIeK8+xl4U9pABgMp7nwLij2/e42VhOtSfKUD4gt0SEtQn3Yc8x5i4IX1+c5
ZHTmG+anUy5PXk4ih55FS1f63DZCbFG5mdsRp2rtUEwV43nm5y0ci/7St+JrUEKfoLQMqvwWMN2k
TA02wFPOWehsTUhftWguEKvuRhb/6NgMJ3P6zolJWlpO/cJ+7K7Zxp0d1bFzyLtvaA18PL5UHyuP
Ko+iWNxMO/8ZLDzSguXNMId5JHF70ygIR9u7q4xHktkrcLudnW4nlsbMxXYdsrMtCSX6JiRMgknf
Uuun7gMK7QKv9CqvDXvto8klNnG81E751Yg7vKt3B1UZMCUGdFpWHyIehuRxX7tx6+vprFjkULIQ
LiD5JsRkqvdxF2A0jQ8GY49V5ILrJ05hXTZ8e3TesqJ4JHOVb7pXWUYv0UiH3bv1fg4g9lGeuiTc
+2S24/1LO2utMSbg8OewGCbmYVKSZgBt3l3xnH5MPW2tG4QYiJCxJbnXxwFkUFl8k1KlEueOxmxj
NZECPR4dnaa9BXgYRTo81Am4xNafTnmpPdpbSxDSJ7NRY1ZETmvdoVLMqk+hNXeig/RHeAbHtPSc
By/oGPlI6579sDbkd64eeBQRTm6Y9zqsHpMJFKl3wdSFRNcr9lUXgQInGAqfDJAqrV8RwoqKj2BA
t5R7q2j2LkLRYLxYPvEqocM7nXcQkBzWtaJlfQPbvZzjp6dxSFdAKBjQg3TvqXW5YuIJNQ6Wsi4p
XmK/d7FXFzuthV9c8hTXsflg20Uk19XZqwFALx0AHQ0p52nmjCRj4XXuqmED7mJWX3S3hk5j2xhj
tkt5oHJEQM9O/KtJwbtJJeFE7WtFrakmNsGydTdWqmnLUTZnVJuERbPd4di+SQ9Ojecgw5ra/Zzq
DApklw9UVWnsPnkGc7vCfXZTnmkVzzQsInMaX/YWxnNYo8DLSxW8Qn2LXNo80dScLK9U+3k/oEFI
XBUWUz48FhQAGa1GmQXLKSHDqgvJmShNplWSPQ9uzG7k1odkDLlwOA9a8sbu29t1RXqry8JYdULR
xa8Dd4qQcn/g7GFANyAkagluAaZPJmZWbzVYMbpdHkK5RRKHtF3/p7pzNeUfVS/LTdIXgHMsg8iw
lAbKFIA0+mrAidOf4aLA/MTLz6KUzAdWMsrgpyXOia5Pz5Y31Q82L4tSSPz9jkSckuFja5UbWc7Z
KvpvG8LQwCvxtlNWxY3ncmd70UPyP5yd13LdWJamX6VC14NqeDPR2RfA8fSi5w2CooH3Hk8/H6js
Kh6Qcc6oKiKjUklJG9uvvdZvWu+1A+Zz1ojVrn3xasReI2kJQxcnFm188XqvXpOaf/BI2fle8tjG
MLaMDDxmVcgnWAYWK6Sjr8UkkRFzSN/iziomvGiwKHkSDSUGuoD8m2zyX85fDNnnVcoXkdPbZB01
QcSI0AeicMrjPAiLV7HU4m1Q3UsNwauPUNKCyH/XyoiVEeJYrodGg7BDoup2KMJqHWmPukCQRCoT
MIRcI54svA0W5A+i7dAhEaxp/iIdxwsLFVSe3WgytvV1HaTw7zGJX3KBLBrE1ajnvFr4u9gEhOBn
YSkOmbYz0wmRK99pYKRYUGS7quylqRokWnSi8cll28yVU1QnUe7Xxmug/3fYyr/JirLuYuMOtPwd
9940ZxrGtUAtKNFYUCE7AozWQ/c33aLt5p+7OScmGhtSKBGzo/RTZuazeIty0VOHtRRwPWoGbgQ6
NsaMFIaSbYE0sqMrrRkp3BrJO8iyxoYWyEnvvmZuIS3cCFMi33sNA/LFqDZg5RcjvzU5VXV1yRUd
JzvFf5ejFsCjgJamSv3My2XJSdBszkA4lkpeOGKawZADqW8agHNA0Ie1aW08hfRokwJjRByxQ60y
/tV4CpRpn82VqOG1UlavkSBtDDDPaFk3FFD1KyUCDYfkh9RrGWX3LcVttiPbx46r8BbM09CQabUw
+uKCDs8B7VKdSniISJGrgO1oFm5l3Sd9dd3XJZehStLXCuufqQItmfxOtYjyGhCWVdyQ7zqXk4K+
4GnhdW9TSiCdBDhD3psmzF8tIDJJcC5y4gqFxwLXtS7FO4b0v9Np4w1vAtV+J9/5c4RwYdd9TzJL
B9Kul8uoQuBnQEwiG2UAMPiXh3V3CS4aEXSCkdpFbrDw3ovIOqF0eFLRS7QN4svIK65IT05xyujx
SC/j8cY/QZQfzbxRu2rNItmMGT501qqsM1AiA5m9ELIYmwkRDu0sdWU0xOCK1M0KjzUBskT5FoT3
3gDvBsWhBQiHO+zV4dcDWjDH6xFSJGCuG73gEMXREHmuSUj8YajCOzQPUQUKB7IoWblVWmJBSogB
ybngFQOVVSmQ3zGRbUByESRLvVAROgeMngZkoyQCTieHokQwBqourQrcP5OrFMfMwKSEJ+Vo7o9J
Ly4tlOvltHpgE22iQBqIQfFpU8S7ZpJzq9J3vSM/XujjuTqeye1IOqLABMMPp6w69KydlP4SUwgb
AdX+um/fJji6Ay99id+qy2GdYTU6AiZsDNKygtA/kJ6M7QqVv4VQ51QeUfgmwNQRsK+wXPRI+nQt
MTE5b57/OfKdAjYnqp5rS0HG62cgP0yOGAOlBHkJf3wtJeuj1G/7yJorpNDkglpfIfEXWQJPdmnt
WY3lpEq+86ufeSUmFCb0qxynFR/LKVw2qdlzM2MpXleQi8CL8FVoOCX3vUkKuzEeMOEGVRXlS0Ia
8GRxcdmDFqNLBrU4pVq1vXLR57DXEEu5Mmsy1AgFP4pBJGziVrsxg+QJvSaEzcbLXGtR5gtArMj9
S4dGsg9g0mksStc57kpUSdptkGtI0GHWgv43ak6iPFDkoyRo6s8f/8HNU8SUkTxveckZHnpEqDlz
V4r+VTRlPkbp1PLhgiPpQ5m/wjs41bVNggAFCnQEbnQqsh7dQSvRonGslLntRnWnoJDrjuOVjg7s
Ej2HW0VfyXGLlaqrFRQtLMrtKdktcxvU/RO5joFqafwk98NJT269DZQHFphF0kpDdsGb7DTgziOf
d2smOrbXVvgTC3BkhQrzDGBqz+sXMJZHNaHSww0VjQe9ERw1IjesxajQxt0F5+aikcYrDIBsWU3A
IyOPRXgQFvi7KtbCGK56+OiJDPArJ41bFe5VIZKnQxrgsSf2KXyESWSlPx/7QkFWM43g4oP3lXSw
/iplubQL8zukb3SHFLBwIlno+iAKflLIhvWoW/ouCUkbUExB2UsYuwcz5n2rBE9+XdeTA0y4FrHp
eWqQSQ7q9FLvJVhMhZJzcwj9UiECuePoW7nNuBV8M7s1MRzc+S6127z3sydJjm8GBc9hQdXykwE+
xakXoVMlysTs1GofrCTndZy08hopTvlszHn9yimaB7y7NaitcXme+nm1JW9FwNW7zxoBzlOHM90C
AK5yIrRJcUNdCTKtHj/FVr4TDaNwWm6Pbay3GFXcoJcq7nSpqxdlALLXal3YE+/txLtOGuRmocWe
VuB0nAo7viqHNR7A5Y2afKcEmrZQh9q/kEeu6SimzmvKxs8yNZKzvCzQBgwSgRohQB9e6NkFN8XS
HAjTQF0BLpkGkswYf3OZNqdDmonX0yDi4OddZoqGsXAtluiNwOyXm+C21IqJ9wbLYMjwPg1A21JN
wUSVtLneAbMMOtjxFA8syb1NxpJMh3XTebq/i2vll6XwfgO28hPGGK+tEbArKjEGFMwGqWsRzZmu
fmpdLtUUfAO+xgjT6v67FqC/BJIBdz/IbokEGdm68QpjHeVU/sN0K6RJcTrVKTuzQ1zbjJ4kOFVL
lHZdG7VAaJU60vJVOJEDojX646+IX9TLmrykXKxGV/RXRsEAZVWwADZHbNwGS9Rcp7clqRnFOgvN
RF0YCbh3k6Sc77t3giE+oqCBOFEat0ukDjVzm1OZWwQarhXBmP1SRjDrAClI20yEHkV7DfQaGVVF
vkwE5bEQFVZEd6bjiL1RgiazwwFNUkoi/aDfYP4pXXYEmF16mqtecNUKuo5N5srHvtzODKCLgEdk
PE1JflNJHjYpmtp6BlJX6HH/SXdxnt2WEpLK8Y6Hq+nkgjKuhlCC3BjV/qoDCGxqSCdbKJaKg4w/
vVo66OdR8+6iAnZHgpgBFknJBVwkZQ1IosRvcDzxFU1auQElSAtiAtZE+QpMeEqil7x8oI2osfsC
2YW4WCqKuOGZ1gZYGAdtjyiOBlhaMLAuepR66LGdVQFAbt/rJm3ZLDxw8RkBHEhS2kdWd6ObJTG/
QLVFCOMHAW/0nYcAej22HgQWz0mTIV5oFbhiA7PLpRS+ZmhQbSU3vC0MK3B+/OO//ue//+ul/7/e
W3aJ25GXpdX//De/fsnyAUUmcOb7v/yfzfLn8uNP/Ot3zH7D+i07f07eqoO/6ex6dTP/DdNn/Osv
pdm/P2vxXD/v/WKZQvMbrpq3cvj5VjVx/fEBdGD6nf+/P/zH28ffcjPkb3/9eMmatJ7+Ni/I0h9/
/2j7+tcPVf8YoN/jM/31f/9s6uBfPyiYxG/z3/72XNV//WAt/lOVFE3UNE2VLEuWrB//6N4+fiSJ
1j9VBB8scq6GKsqK+uMfaVbWPn9MMv6J2IFpioqpk57SFP5YlTUfP9P0f2oy/8ngjaeqGizVH//b
872p+/dU/iNtkktcfurqrx/Gj3/kvyd46hjGVDQi8m2molqKjrAtP395/hlQPf7rh/R/uFtEvarz
fItsBc4vSGucBvImRCIcvNCnUfm76c9NSeKRtujw57Y0k52h9YW/00JLOvV58FKZLHwEzdEb4alL
QspyoVRbyotZRw+ZJRM9Hf6GqYlD3dX2PwFpIFfX0Qnd6gRuvzQZWq2dEcMOR9r5flgNXbJU3VDR
zNpvZ3KaTwsl7bdJiHSalaxbUzsRAm+HsPoq9fLd4W6xHr90SycMsCRpEsgwpf3mRrd12cRIfmpt
vCwIngQklSLeHX14d7glaT6CSPJLBjYUrEryAYYs7zclEzsnoh/jaDI+EVqiGXFvyijYkRcGIrYM
vPe4eTZJJim+6PQKpSwYHO1oHBng2WfwDRBF2FKyYiiybGizifRHQzDUwKrXIrF3KP4q1ZvDHZWn
Mfu0VL60MI35p50xKn3uDwZlFgJX27KfUPe1QfcvWvvlBX+gBXq1tm/fAk904t8H7N75urdTpkGc
t62wszVL1GSRDu637Y+aCmtvKvF06MYHBgm+0QQsPQAbtyL5NijayzrD1GUAUuaRxwxddF8bKz05
PAjTKH79DlNSRMtCTk6ffQfUPT2Oa0ZZVtqdIhVTBsz/JdfVw+F2pmPwS0OaqWmyJEmaRQy73+G+
hTqKBEm9ttJ40QYDJiFx8gspKWr9xrCRa71aI2R/2k1G7UO1aUtpmSNJnnc6qulih06CfxpA9q8K
iWBAMrZlKx1Z+t8tuc/fONtkuUzsGrp8Yy+/B4bpFJl2ZFFPR/7BYZiNd4lTBAZyNHE3nOMj7fzE
ZsoJlvFitPtN4tj26bTmUociHP8f2kjo2uHyAYiTTaqP//TurQ7PzLTK5yuAU4xbwtRURVZm+8xy
s8SVOlhccSxilAPlLVoaiHpX7ZHRVWZH5sd++9zS9CWf9hvCrWWjZLQEcnqBMu5puogXsHqX4arf
WEtzAXnUGdmCgnM6Op5zT9bKodYH8iR2uk20ilbAaB1jS9lgoS8PD8N3G0GXp1PPFLnHjdn6lD0K
xZgPkOOsbvrh3ITs5aGVfbgRed6KjCWKRZ5aNznU9C9nK8wCmD5Cn2xwgIbLMS5wTHF6+y1xMucl
tk8f759f33eh/R46t8HicOP6fKZpXBE1EVcRSTOgU87WXjaIFtryEtxXB7dJJ1vmi/RUdGD3OhAc
bWOBG7etLoXlL9WBBeWMK/x57Wj9ZNjdUrK5xhePPIEcRMwXyE4uqNfatwSyNhgyJ7J5Oi5NG9C8
4y2Xuv12A1DQbu3AedZXmBTze4wjPVLmJ/i8R7NLGFsy3RgGOdlY9kPo3DVL2nyCVeGIjmD/8ux7
IMz2OXYC9nNjnyNjvwQbz3F+7R35kvm2nn/I9PNPSzvR3VYSGz6kL6/K8AaljMNzJ0nHJm+2TZuy
0BUJ3Sdk8KMTLRVONTijueeuCxP7siQJyGdGwrUBFB9rtEtoky+lXvVLXo2wjnPZKSIJNKIO5BQH
qVDq3zKcYOS+WbumcKLk6QjWVqRmJ+vkg+TqJyIuJ6OgrpRGvC0kSk5yglLH0N74ErBuACRbr2zO
hFq/A+18Dv91iyf6RZElN6pcrxHMp6qV+jdmbO3crmDDuiS2hJ7EekeSaZH0briKQ+lMHia6+kSQ
k1ah1Zx5EKPJ0ewMdwTdiEyyXVpkCdPIXU9nB8KCri3gY05Inl5qcRAvjHYcwcqa97KlotOiZbfG
0Nzh9n0CK2ol6NqdL5YutKooA+OKAJiIO/e6yEbNRnLpUo3650ojuSWSJvcwuSAOs9FHO3NN5Cei
/EYkY+cBkXN9ICyaLDwFXvlqQtS3RSB3dizJic2xrq6yovyVmeaZlJuPIkR6tTG3CtnMMFfWeP+e
NNTj4WfcuUO/yXLpV4JWKV4aiEMo7iVP1JsKfGFYE3dQY+UcWRsYch1eSOr8Hp6v1NkhLOidxAnI
OsoX6hpHuwWsAhsvbRu1tqW5/kVpid3TL/Jtz3kwLMnC2NUawBhnMdQhp13e5vbLPaAqu1spO22N
88YZhApH5L/g4cTu0o5sLml+cfz+ZlWx9ClOkcz5N2ckmalNJJt2FT1nd8K1fymd8Iw5bVbRVl6N
u2IrbEGHHomN5O/3nGEqsiSqRKCzXR0Ual5YgL0201lN3sYWnV+jfQn60C7sG5i8dDe1Y/v2tnQe
XnfIUR+7L779AsNUeUTCajbm4VmMcEBRJ/Tci+sNuemp/I4eI8IcWlNO8rUVKCh/18XmuMDd6bRV
k/eArGIiyedKWix8uLWGXKOul2xMPyR7YGhLc5Q3HmJLQ4/AY96tvby9kODbOlLqHrlV5+cihCEN
KT+dh4vCG9iYZvbTuRhLASZeXuduwLrvolBbi2Rdj6zoWfxCE4bEU5t/yPdp1qwJQAB+pKhdQLJY
6EnIJ20fYiBnBcn6zxqaVqGEYbgB+l0xAbfs94X6CkgGKU02GJZSUqNwkV4fbsH6bnNS8SRC1kXU
KD8276fhIhluEoR0yaZY9qspFgqJiKh5OS+8Scbli+xYNkZ+i8ypWIvd0liRbrIrp3DKTW2fkrK2
Xfv+HFt3Hi+Sc9/aj9WCktoycN58h4ydjUigQ9hlq7a4em5t9nG93GYONkP8mSnO0hbeAtSpo9h3
A5e6zk3+GCy0BcEnO3w5HQ75Fk3VxRSfGgvKq467dLDaODKt3154n8ZCmwVkcW7qgycwFlRm7F+B
ffGT0gKb7fy5s98b+/3w0MtHhl6bxf4mLF/S3URmnfOL5DanIGRytnlPkCYwxNDBbZNRmoYBtiiR
EvseSCG/BMx6ZN9L01r6HJR/rLV/LwRtFqpVZa2RcqfzJ1OIWND+FEzlds03KI7z2tnXt8KRY/bb
aEpCFotnP7K3ljQLMXy0aXT095INrlEXmEpthiVx30olnoqWFEsW5ITtezyU7d4ZVpBniP9GB8Vp
Bxkf21shvHLk+JCmAO7rOPz7k2YnP6rjvgQjOdncGfbZg2CzBtbPqX17ZPa/u2BkUZZUhVSZJX7k
tT7tuw44jFz1NAPqdCl5Jy4MmkZ7yYpHnixH5vZL2mGaW54BKpG4bKi/I71PjQmF6BaVWjK3ybSy
M+eBmg//dtPbLzXbcvN+jtoeq+rwCp8yil/G8nO7s4MyHb2k1A3ahcJiPw3OGaE/dxqYaxZYZl+w
x2CF2TcGp41zD6jHCZyRYP8eGTX7GRs8nqWmszOPJkOmdTWf5M8fNjtYUYhuAODyYRChA/FBq0+j
bHO48983oSHRxuzCJ5/d5MSXOGmpOVHPxGKJTupJDri/OtLId88Rmc3zv63MNpCu5JU59twQCqfz
dHzIzji98ZzW9uyLkeM3XFADZVzz5f20e6ZzGO0KNna0uLrDx5C5gPXkXF9KzlVn86QBKc0Jc45F
JaOf8iw7/MnyLGOr/l6M//7k2QZLA12qO5FPxn1g1S3HVb4VuCSmeydz9NN+WS2GFY+ApcAL7uj2
nocHH62jkGapvEYNbR7YVYPUDlWgEWCt4Umskh15kI3loDV/jkz+wl+mR+7weYZalVVdVakzSWRu
CRa0+SbgUkEhyIy2VKqpsFfI7kyUo+6xElOosKhrqCgYQMrzZP3h8Fh/WYPEJpplEl2LyKHp6mx1
JBlIIbESIO4MVUdVD1yHXQBGWBYalsuH25qmbW9LaZaFcqphKCRQVdIZ/PzTGWP2Uud3AbpUPXVM
O2xh3ptlEK4r3zeQ8K7EI+npL6GygioLaUzyCxxr/OtsHcURKDRQc0g8LOtVtpSXgo3g+U46yc7a
k3YjOJenKDospywO1MOltkwW+bo78Y98x/ze/PgMA56iQaD2Na3qYeOd+p3RbFxJl+4LNTJMnBRL
HbqCHuNspPnevVGizQf5C2mYI7tpvpypBGiiLKtcJBYpdHk2w3FpUc2V1HEbDyjpa+4Z6vkXhyd2
voimJiRNJl2nspoIe/cndmxCywT2h6JKscqqeoU5lDNBcA63Mi2Pz8tnaoXX1hS5M69k4PdbSb26
z0ZFj3bCMK6ULs93AmcEkioe5g+TxGiQNMH6cJtfekYanBQhj61pd8rmrGeGm9QuomwDKhpuvm0K
K3jTxtZfaZ4pHBnE+SpR95uypp9/2h1eqLQGkkfuGvPaAqAzAm6Y6bpDUW2TOAxvyIiA4O8Ez3tv
ta5rjmzOLz1ldFUKK2QodEIOdRZqhlEChUNEgMqtxgkBaakPSQ2sFJjqcORKmp8DnO8UGafaH7nN
qaS439NEMAdWSIYit6rDgzYvBw9hraqEqSvI/pH38pflPxUyKa6ZnOaWpn6E2J+G1cdsB2GTAGhT
Ww2LotFQJwJUdv6H62S/FWX2LjAQ+xUkPBzWWOkGGKRhvwrI2fdfQ+Rf/rStj7qpAhaKEJRBnM1U
3CuqKuRjuPV0HABC5FiBgYYkx/+wSx/NGKxKXeZ9+REFfxo4rS2ipCricDsoZgAPHk2wPIQcLhdt
tz3c1JedPWtqFgiVY1F5aCXEKKq33VnQdfD9o6qkzBe1uoiHtTduvEJ/PNzql5Wh0SvS6lxG+NKQ
xdlfhogVi0KO1+guN9CAToFaLuvREo70bToh9k4tjYo5IsUQbii5E87vt+KVGIELCBhvRSkvCKpk
z4f5m2eRgYLZEJxZAxggcEctlhfdAPr1LE/Rzj8SZ3/pK7ubp7vOFU/Chsr//lcEyOOA8yqKLUSl
dCXLoMJhr5Snh0f0uzOEgdR4r7GtNWM2oo2q6uQeBWvTYoaSltI1irLXPtpzh5v5ulxQsTRFshEE
SyqF5/3O6GmAxYWlsDK1k9LcaTXUCxdI4zWqXovDTX05qrSpKXJEFnEL5OxZjywrzzWjb4PtKL+7
Pi5X4nshvpbt5nAzX6aHjJTIIcU/InWYeY+ImmqEoQRjWxeatmwwObnWifeOxCHftWKwAnXiTI1Q
YD5uEllcXNEQYwPv9txGCf7ydR2hTn+4N9/Mj2YalJAJahWJAdyfn6SI0Ns05W5DDN95OKR7wwtG
JQESul1BtUMsswx5R9KEh9v9svwYRUpYxFik30Rma7/dfCy0MBYslNTj4bSp/CcxMFr0Xv60KveR
P5SJKcUpYP4yW5LUi8jx5JDHUcG6ROZRvGpgdC0CFsuRofySa5i1pcr7fRrlnDciydPNUIEW90oU
l+zQQ48lpxybqK9iKN+1ftIs1QR1QFvDOf4KhTOe7gkiVaUpiL8OD/I3i8iQVMS9ieN1ig6zQQ4b
uQeTaHjbEjC/VVESyYI/PUZIntLvaWvzFmKt7veZVaM2sh67W7EZ8ZYEJ0Q8ZCYJ2n2aFS4P9+fL
Dtfpi4m/GHsc1f/5owRyHga/qWFtIQ9ShZN0FBhLw1qAlu126SB0R2b0u/amYq5h6qbFQTnbHLXq
h0NgBuKmgHRhOaVSis9RjFYllC8zeUXarbg+3MMv24IefmpxXkQuy8JrRzUYN3lbixp0RnM04BN2
wUMRDsX7f9CYRIDHPSCyNZT9uYvd0UrbykdoBO3MVBuXoVBfIAC8PtwMaLPZtTp1iooxkLSpEDEP
gox6RJgSE+tdoSj9kyJz8qN7amwzoG4YfjbjTtXrybmixepbj5JlYTaY78KNHyn1Wf7q8Pd82RXT
50xANlMlffblBV+imp8LpTtsjKTbQt/ZNuWxQOLbafzUxOx9EGqdh4RGEm9zSwe6mRjIL7C+YAgE
xpE98eUAn/VmtkaDDLe9EpLJdrKIGNNtVZJTzt7a7iKFpXR45L7vlsWOV2EwkoPcXzBFnwhlhaLB
tuyz+tpLqkktajCWoVbER46uY01Na+pTRBvmmavLQSlv4WevOqyJkkkJBYPY/6BHqo5zIOBGUrez
LaChhAL3y4t2plfB+EbYFtk32VrIre4/Hm7q24kipUCAwGHJQ2e/R16LzUESNA3ukcCn66dEh70l
rVH1xGnlGE7k25MLeIgOnJS8tD6bqYxq2ViHGJWU0Wk++HZi4rbqraD1HBnAaXnthczT8qPmN93h
ZE3m57/ZNdEoJVbEe8N/1D1/a6XqGQwx3JNrdB8V/L4iRDcEI9geHs5ve0hNk9wUIH1ZnA1nA8Eq
Vo1Y2CbwlChBS3jROJWYDZGTdwJkSSxVcu/+cKPTXzrvLQY2lskbxKSYOhtW5CD0vCtSa6N09ZZy
zzkpYeze5MXhZr4bVHRKCP54cAMPnfXNFaqiSV0GVYjCTFwFmq8j74Ey9cLPRTVdqgZo8IuxDUHC
G4FY5zdqXZnRkan92ln2OQDiKSU2pVWmc/TTFpSSssD9R263JDpOyip/JQ9w5QvHHpTfNqMS43KZ
8XIVZ2NKJK01/RApWykYL/1QWhtAfVGEPHJ2zVGpv+NbEreU/xEE+1IJr82gTS0FUz0tCLs7f/T1
u9Q0QMYDvE7P87GT3WtdaRCxhKbYWctEBGC/ETM5f+ojHDgchRdSvx2B951mkRj2Ryad0uR8dZG6
ArNtMuIEOJAZ9ge8SEUTh42UmL/TQJbI5aUpVuJNjEPP3Qi8vYFbLevXihqXIvpNrYX401ALMR4T
TYY0pWI8mGqJW5VqRURFuVFJ8UJvzVF0xizUMZEI1PA+Kzr3MsNRhUoBgpsILbsTh8zzBA3SaFmK
+VJsRDnYaLE/IgGHAfYVkkh+tWkMC9xwH5feOpX7qMO1Rw1+aUJY4RU/1maPFvuA4HRKOFrZaLpD
r6oF0boSArWBUyOmg7xMLQ+ZE9yzQ15oWlIh1YFmbrOOMCCk0Kx1wYnmm3GywHCxK229lotzL0Xq
qCr8dqv1sPCWfuNt8yEqN6LYVPIpUQxyibjwoK3In5XRkAEDtJNhsSADiBALlm06LhFnXtZL3lmr
V+YTcmPFcxo2zYUQNQi8mJZag07iKkDBbgiFHUZvGAKHWo4SNCTZQFu7YYpCGpw99aEpIpQi67zO
3os46W58va6LxURRlDapZORYCghJu9T7qD7Hr1yBWtSn7n3YU0FD2E6FDCkEyMEuUIlkXvQ4T2vE
ngdUO8S2Nl5FoW62zIiE2bI5VNpKKnr1DHceA0uPAV1mxx8qK1nWqTC6i3CU02dstmQVcw2cOe3e
FJJ0KdQSQqd422WL1EPfdFLfinBzK5QeLn+QDvdSPI05LD3kIhM9Rn7ZGLDyRbmvF99Fgoo1eQcR
M9A8+GWJJiL0jTlWtd3kfQIwP4woDQS6b90ePv6+HO0f+4D3ikWIYX65lDMD+0vSjfLWLRAtMXXU
+xD7cMZRX4+j9nq4sS/X8kdjljHlxDWdzPv+pqsSBMvzegi3U8pA6XSo49C/69PaDXZp6hxu7MtZ
R2PUDy0T5DYCtXM0jgDPMSqL2N1EDVqi3rDqEeNoxPFI8uADcrt3T9EAxX9aMEmFfDlJpKLNvSRO
wl1l9iq6zrqfXfQZ5FkklPW1kk9lKqOH8SwMBlrLeZMrmPnpQrIzAglLORnB2GHbNLn0TrOiTAES
6zx1ITdNiogERlnytMsFwHK9P17XuRbd6YVRv0KVLrV1GrXIvcg5kiCQTJGHhMKLm8AZgmq9iTO0
2d+FaQLnsazTrdhitTTEZjGJXyB74MSWisavaaTHctnThfVpVPRJyox3jiKRzJ5quNO1++lCG1EX
zirXMLdwvZAglAfjpOwgcx6e4yOtWLP0cidreVBHdbTt3GTVe82VmKVHYp/ZMvq7I7BGLAJJUNez
qHXwRTeBuKtvYNiZqI7175h84CksHHnczzbiRzsA1zRuZ9WYFu7+gKVDHGj4Rg9bWUBYzx3Ojch/
kD0RP6/h+vCofdsUN7NpiVPNaP4WHROCrRahmE2GG52MgBN2XnYVqHbdvBxuSZ1VrH/3SjYJgS1d
pWPTifBpGYSYwjRNbenbPHAR7ja8IL+N6x5T2EGEvOioBMvAxdPWf2/Bky5LEemcpTi4RrLCy118
NLVO784kudGgL1tx452OxFDuusFKNsEXo+AEQX5RwUBQ9NVyEbl+LC2GKlONCz3ghnVaz4C+qSUN
NPtSdH0VNqHlSutG7vruVI3hfe+UhHlBKzAOvIURVSIacfGzm1YXGf5myJx3gnomqJ2HKKseJPdy
EinPFiwy+ABqOWbLw6M2OyanQePNougTCY2jax6beIVnDmmDQ7FfmFWHRq423lIEil4SizyXE465
cBmRoG2PLPVZu1PUNtXzSGKRcZX4iP3JqvuYE8WQRmCwqO3rhXBSohgUa8ZK9vFHbs0ju3e2Dn+3
x9VDbpeD80vdG/9FrQXAHGzlChDxdRQ1joueKUIOh8dztoWndtDjYvuCsrZ4n8365WdqVyItG27N
SNwqCFNizI7m8JEN/JFG/XTk/W6GcqjGmSfxzp3t4LAfta4PCa4NErlEE4xxcqV1g6SfQzmjaNNJ
Qf4eNPA9Ebet4cWWVGdFp0gLtcGHImgAFDUWstbw7VUmQGjQ02mw5fpJ5g8VE57NoXykDDgbm2mt
cU9SB5coPIpkwPfn3DeaktugzbYDZgrIYGIBXq/NRDkScM+a+T02BlON8Da/mGf3TKvAfy0LhW0u
u8IvVeggsicVvriFbPpHXh+zS+HvtsB9gvYlqT9/rRoVluAKsTqqPyiyuK7ubRjz4kgr32wW3jbY
9IFPUnmLzxaVnJewk/ED2BpK4VRVYkvuyRCCr6tRmZH+bJY+ujTlF0TK0KBi5nUQhO6VShUKd4P6
CK+INtAwc1BHHxE6TeNa+vP9IlsKqQyZlzc33/6aGF0f90GxGLeuhMGQGyC5K2wwMDiyLb8bQeKD
KQ6kJvElN4iNow+ZqeVJJaXbNEm3RlA9ZBIZL7InbQC+/8+7RUqU0gT4Y8CDs27VUOi72K0L1MbG
a1yNbgoB9V9B1N4Pt/PNsWaqOixLEW769NjeHz4XxjlFnMTEqra6xEbwrJHTtZrh3pK7R07sb5Y6
uXLerwaIagZx1pRhhFGdJ6lEWlUCCmmsVf3YpfBNb/aamKVXjZpXJvqY+qYtztrm3rQgvAWodERH
VsO37UwaEJTuWXjzrsQQkWMt76VtJsUnojQ8V0n/PNmltXJ3BFEya2o683gWGOTIqeFzN8wWAoJe
k1dVYmzUKFpkaLCOk6Lp+Cq1V3+0Ej6iH5KQXDng2EhGzhrC8RMsF61t4/BpwHQBe8FN0Jy0dXVk
8GbH6++GiOUsgHITOG+2Dmg9FDScmTZDW1xE+BtZbk7KQUCG5nCPZgvuoyFOVcBaFIUscw6LY7WN
HK6av+0QJyRTuIj0P8xy/m6CMtdUjud/8+3jyyIGRVIdIjzSW8aik0oXAyH8GJWV0ZPsQEMtQtdc
bpNrLrUS0RM/Mn4e7uY3K4R7XNZVE/L211S1B32gtKQo2kbxPfpKCEK8uejNacXT4Xa+mzeLeh44
CCAXQI33j4qcGnPd6FmwQ/PVwsIMcwylnlArpAPXh5v6pkvgpU0eZbKONPg8qFTFEvo0gm47N+uy
deKShhC1pECCsGvPK0uOzg63903XIJFMBF1CISCGs2iowhk3DVK0ykY0i05xYQGCnuCF3YfBsfju
m0XJ04x7ROblZPCG2h/FxsImFxJZsdWDABMBPz1PrPr6cHek6Xs/RXfTskRBhHWvToA0Y35ojGhO
JoVYWBvdaJFuq/3C8ZHckxGjFcMSoSo1e0pcmLDZ8+AhJBWoiyNfMC2GA18wf+xiINe4PS+Xjchz
ZFgmKDNJjtd3InT/acE6pY9Q38blWrVdnzwfBXHscbF6GZPQMeOOgksHVRYnPvJo9ZHPm+6BQ183
m2+B10OGC128q/EOOTWlMXfAuoWV3aVpdpprRX0hxSJZOLc5hhD8dv55oHHOTqtg/nSWvDLCkyEl
0wMnzcHI9C4zdWF1ePi/W8+s5X81Iu8vsjzAYcP0uNWrcdP4957y0o//wTGugDJESBcNEKKH2XFQ
NFbk4gsW4lSjr4GZkRY2F4abHZmqb7vCu9L8KBFzEe53JerxrBTC3NxkvG1TNJLEcXA67/HPB4xz
jeckNzocqelA+vT0V4NcbCK8GjcBhC/MeJrI8aJoWKih94cAl4+9+bmpWYfUqKq0KDKDHaUa/aQi
XIfi1Ij1Mjb0/P4/6RYlKYnnJHDb2WEjsrGruB2THYL+5Xsa9qjQu31t52J9jEr53ZHNUW2RDzdM
sMqz8CEbWlUrW1JPrvTYSU9iWS0TWUMF+JjAxXcbSJ+yTqQsEDGaPy/gFaPrL4TyJlGiK9Ns/UU8
AhI4PHBzyM7vWfrUyiySjDJ8tc0QPTi/RgkqvBaHdSpd/T/Szms5bmQJ00+ECHhzi7ZoGpGy1Nwg
JI0G3tvC0+8HTeweEo1oBGd1K4WqUSYrK/M3RpM9DWF9jNNvU5wdRr1zM8P+OuDX4ryz0f3nF4C/
gk7voG1xlfhFXUh8rx3nrLdT4lWYpLtU3covYlT9jRfb2tpZFuh69j+CHUsJGAX9HzqGaegBKna1
xmOD4rLyLduSmlm22v79Jvp55HgyIy1r6mPUgxoL9fTS5bL2LDc9am+hFTl48HV/y6WChFrvo8wx
ydHRxHBhb7chrmZtKfZtbk+PUoH/D6yELTzP2p6CBPv/ftciXjYp+U4nydLZ8Gv5zs6JYqYDwOb2
pppP9vLWmTE8iqmq5DXLklXm176dgLI/26WFsq6EqdiXKqlK5K2DPP+ex20b4ghZAnS5PfDa59kK
KT2vPIWq8DLkhL0Z4cqCDqwf3GuUM9qu3sig1rbQ6yEW50Wn5y3hxhdd0gYTTVyBNe1TPuRBClrH
V52nOqj1rZCz+ln0SuC+cJlelYYjqdOsqK1Srx7sc+cPXtdm74NpzxsWpst8VVNmvO44BXIZxubQ
CVrdSAak4aWwfvd0Fm+vz0o6AlJiFu1QZFBsy/SzwNtRVYSqeZ3R4L4YHhLavImTH/wxP2Tin5Am
6e0RV25VojTxGoQvOMery3tIq7HPpRBbSYG+f+PiPvhM2nP8D8NAmiETAW7CTL69VmMK0npvlY5n
EuP2lKN9FOYta68mbfz53UNxy7G7Hd5ABJfFVYePYOHHYVoBAfwUOOKxDoLDJL2zDDTvhzejzMfg
VZ5Av5l7toknvGGemhQAbP83rE+ksqxdJBXvXyTwJJCfcEcgNC9vb3t0xmHIHOvcWGVx0EYw5wrG
jgcpRxrr9uyt7MA3Qy2+azASX7R5kl16IwOFnRUoEhjpx2xuuIg4a1BWL6AT2kO6ccCuzrAzc9Jl
gPW0eHjoLeIGiqiyn5eBc1aqRv6Syn1+T3d/2LjgriLvn1EsAKK81IHpLALgMPlpgHtf4Blqexij
H1nwyaMgiejnlmbA1UQuRlp8TznIIkK5RD+3Dvoi8eicItO/KLPyU9h9RDnyPk+cl3cu3mLMReoF
YLrNtJrkFTtlscNd9mLb+URxF01HJzaO5ajuAqxebo+qzZfim+uMLjx/IIsBeqdYvjjc+D/7gZJg
Xx+LmhtZGvRcOxmxDO3RApjanAo0MBEMULUcTr89RacuqpuTnKjTh6ShqejWVpnd4VosPcqyjjJ5
UTlhfWrbXp72uB0XX0zUU17kRJiPhW9Q98IueVD2ldb39/hphL+VfFKkndJL6k9Li+QUF4DUujeE
XSFtMCgDevJgc213aP0CQ7guQ8Xl9iysrDd3ObgVElFwx8sCUBFjqITSuHQ2MZCbAkQ7UQpGJT74
PNTOI3CNp0ISG4+VlTMDNpc8bS4KXmf1vqoJemICCuZUFp+1RMB8cbRMEhsrvHJqiDo0JnjecWaW
pfUCBF/sQ0U5Y93l73MluaBs/L3urENr0Xa0e8u7PZlXtxI76g9q0KIac905iNCts+TQRJ3ZMCSc
/8ZmPKFm50cUPQMz2fi8q5RlsX/naX4Vy0XSS0A/aYpMCW1Z/ecwSYey/yiadOMWXBvo9WctYoJR
jYVdqwg4ZiiBnSezUC5I2GMaATcPSJY8fL09jUsqMs2kt/O4CAhDEQ/5COsQMWv/Tq7p4GmwdBF/
r8LyXtaS2aP3Q2L2ez0zn26PvbGEf3rsrya1cGp8ZyXhn7XSepYd+0OLYTPZ7ka6uTXMooCjmmXs
57kTeTKmQZ6c1+VjBSvmAkY+2ZjN1dUj0oFrRgjGXtbFY923p0FJey+sP8vSPx0yimgGuZLy6fbM
LQnz/67a/wZaSkWMHHd7rGvh5aiTSDu/7yL1aVD8rHiwMXmpX/zCQfQ+VK2aVFdrZP8AY637orQY
EKViyMO9arWNcC1frbKdoXV9cwp8dvdFGwLj41irqEzhKZQ/o8KFU2kOn6nZOMJr8ZDqMBgmBxIq
PaW3h8oo1NwejUj2LDU5KXJ7GbsaEVPtEtvmCdL0T7x6NsLh2l54PeT896+2HLp3ZeMgzeN1I94Q
wB6M8Xuti/c+3jhTFs1g+le8OJzlbafqUdpimJF58WjWGJ5Pv8y4u7SV89x37Xey6Y3oNE/U4nad
n4m6jvAvze7lU9mISnVylKHzbJpNOzOp6xNmIluYpI3N/aeQ/GruWt0iyJv95IFL+oJgwYdMHXZA
n/6StHQDe3ZdlJ6j0qv9PecTr8YCYDVhGg8SPCr1n02Eh5GpfypUbOBs5ZzaLVZ32YPjp09gQmkv
9NnGVb12nb0ef5GvCFMOwnLoo0tdIoJmBFN6TrPZ+qhrAg/rsROOL+8u9i2+eXEcuoqaW1nSxkVT
+yHpMdnqsCQlQG7lISvbRYUYzTuLKuYs/fp2cvFNNJSgdISXjXQVsAaUg62mzOr8vRpi3kuv1s/v
YkPKajQIanWkPPQ8+H87xp0afGmiYWOp1qLI669Z5OuVhUuAXQ6Q87Tq55DH/REtUe2SjZV1kMtZ
cW/UERDK0/F8OwhvTePiqu5wNA9UDMW9Qh7RpMMIpk238NzrH+dwSc/nGpTP23mMO+SHexT4PScG
E91UgXNvKhk6pVIpHWPFd3aqjLcUZjLaRgxbi5TUEuHQK3PJfvkMKo2Cnho95nNZF/dR6GNbhgtG
o59uT+JqUJnfBHhu0oFahsrI6bLE6SnZKzaEuM7YGdZ3NDwAnYwb++RPFFxEyT/CAP93qMX5sgM6
LFWW55fQlHzEtXRstcCXhih0gBx8srUp+ksbAAWAZ5LVT92YD0iSSaX9ZCW1hFSBHHWx146Ghtdf
giPkk+icWjmlIF8vkzARigR+Lj5OUqVqbklMxu1YteiZ3Z6ylX1HtCdY8BimgL4Uj4kgyVWSQZwo
VUxbs0Dca525kTOtpYUmwDIoBAYVBXtJt5OLIiN4+LGXVeVTP1r4ns+WytJBFcUPWdc+dGp4hDz5
OQmVH7e/b0n1+5PcmFRmAZvIaIAsaxkDRL7cMgvjHHflQdeLxzIP8VtW9q0VHDsH18aA7FstUNAM
D1MVu4qxdYOvzDFygdpcYdPY5MsKUSJQUEFgr/NaM/cRoSo5ZocwiGJro9qwdsBfD7QMlBi5plNj
p95YOF+MiiaPXD8mjX4YtfKhM/TPbdn8uj2/W0MuAmY6ZEbdwJ3wtCbBMdMwsX+Pg/qhxOr8LElR
7WpdgEwuwm/fbo88R6vlCXydfS1uVSBn8N5zyTjXRfuPXRb9ORXt3HUMnoTawExxOmR8GwoE6OTg
3H179JVQ82ZLq29jKbboNTUjf/QUpU5faj1px50SVTAeUxuj5JNQlG6LOb4y1zNjnDcxotbXHfzB
iYca3F5wwTsY/5s2we8yrTBKqzoZT6fkV5oMaCAHVEZuf+zKBjYtpGxmmAJNoeX57Soza2ybBKqt
m70VEpqKdH97iLX5pI6BRCQZ7rWGQUTgplMQSmdIMXE0Hv3quRmwmUlebo+zchMhYgC7cm5v0VVa
pCt6O/Au0bAskxxaQa5Ii7zG6DUrxC4XGGpuXHwrM/dmuMWJ1FI7KISpO2e7Q5PLsC5R2W0c+vmE
Lc7BmyEWJ1AVSpsbsRpdQpHvzAn/zMQ4hhMe1spwwE50I5veGm7epK+SsXJIY3/wScYQqd4Xg6fb
LT5gvQuRStl6ma4ccT5tVuGCJAEgcfHYLjtlHBF7TmESB9jCSXV8nMxWdq26saEZVtrRSEJMbQa2
Jm6uxtfbe2Xt4cAxm3XFuSBnPu7bb03DJkvxgyq8UC7S42Tk9te4mLrZhzHBgBRjoElS8YqLJONz
o4faIZ95VKEzOluidiszAWKN7HpmIGF6sljkiNZeMk6i8Hont3eg97/1sfiaV6abo2etasHPIOgC
vKfqjTL5yrl8M/BiuSl2VKnqRMJDoyt7Kbu82Rl6El0wnAw/JXq7BXBcOZ+gGwG6z1gIFSbJ2ykX
ba/aQd5EF32stRN6FeNurKbQmyQc2G8v78pQr1fXWNBikE+MKXamGt5f1gddax8cwLQx9mz/f8Ms
NnFkU+8XtXCQx46Raq+yD0ZSetgN/5dQQ+kDSgL4Hprqb2cOt6ci1Ysg8Vpbu4SKfWyx/v0PnwJ2
yJwVIUDCLz5FIEacF50zehL23yD2Xew79/jZbkS0eU9dRTTHJi/lsYA09mIYxWyFlue0VkX+WEDK
lOoMrgqiJNMF4RQ877YMdtZ2Aln43LxTyBqWD6NoKACj4e7rUUTap6gb4dd4rHx/Y8Ot5cHIANF3
IAsEHrp8nyRtk1aBgUiUHAr5Qi+ywtfSgEzT5/VTGUFpmR06dVixWLi5rY0Nc2/18u/bq7iWEr/5
GfOl9SqEC9Ue6NBSZxGtkpOO9tV3XU6zk99O2pcy60Zs6nX1hxJiQJmlZXinFQ6WxaWtu4Uddhv7
diXCcO/TyZipCHC6FyfeGeJcMqtM99DcR4bcabvnAn/7felQgxLdZua2ugqvB1zcyej/9RLiRdM5
Hdv+hGRlX+wHmKNIc1pyPO0SZaCIJzVRSKtBTzX0ZNMwotw5Ykx9eynmmV7sdDYCakeg0pFkWxZP
Oh0ZkibXAy8JS6/y+ycji0+3h1i7r8FW08eFJ0UCt0iT5Y6/QR7S8aRS4EVslkHxYphx9jd4tGcD
r9FUL99JjZjfXEhe/W/MxQZr89zvEb4KPFwHY7cNMELNsu+4fW9di6t7Z5Z/Q3+U3HQJbFFJ2EI/
h3vNZRL2Z5x8q7MmCTnyutTUh32XxtbWKV5dM2DqMrCWWchoEWdrc0gcv85Cz7DHEEmvFMlTJ/h6
e9W0lRg4nwXAn1BZqGUsRkHZ15SUJiXXH6TpyalNEDqGn0DFSENL+qhjiPjcE4K/IlljKA9RFSXa
cyvXdf9xlHUOUgis9B+/GrUO/p/ox31vTQIhqCEyX+R6HB59mK9YQ2t+oB4C4Qxip8s9BsVl64sf
yAuU8oc+653yk6mE+QPliw7AfGFm/9hO5HhVDPnqUVbHEHeVsuHhFU+douziNg9fMl2bUMtRpuBn
0oj0W6wGXYoxo4mH3fH2RF2vBoBm+Evo3vLAvpKXTzO/J3h3OPzG5gQXfhQyxrg8rd+71ahfzEIp
ILUszqu+5GZVdRgUGWN5YVDfYdVeUIlEfLU0HtMufeeZ/TMWgh4ywAQ6Kcv3Fm5mbS6w6zjLFv4G
ldV0F8uWwaPJg74LylaD1WSbn27P5PIS/DMo7U/qE8ixXtmx+Vxbse0E0jkYOds41BfZ9zRQWm1X
lnqkbbyf5/37OvLN5SAZkzmyaka8orp1ghwDUKegq/EoN9HBEJBsR/lzYNkHP3vQs+os59P59icu
w8U8KKNybJlTlEqXV40DCcIYCv8M/l/fUSRMzm3jvDRD9zDYxvPtwZY7cx6MmifvBlSd4A4ushh4
9XO+YWRwBwD57jq4y4rbF5iEvvMCnQeapxHNGUWHRbyI8Eoa58VEVe0sOT9z0R1Lv9xlBi7n48vt
L1qbPkRDNVhhc4l1mZeBaBhsHQ65N9aTpyvSx1juD6kyPgttS1ftKkfho2ya7ewM7Mo5eYsHjzzg
h42tWuKNE7ZaSnEsneoCg97ABbq/48H1NJTapyLX9oYV3/em6QV+Lm/M7MqRYBP+0fKW2S9X789h
rENzioOLo0j6HWQ4hAsaIT/2bfzj9tSuHAdkNZlTKPS0W5fvu7bqO2CUien5dtEcFXtoP1t6Hf+V
DXp57mo9/qCrUqi6vexD5fZTfDc3DqSy9hPYPlw3GpI3V0rPoQzuBQE2Lm0pE9oB1+Wi2IkgLoQb
jUF6nyBMVu98GJ3RxR6tIT9WcTzBEx/seHIDwO0axsG1863o89kPr47GX3WVWdwoWVVh7dFBV3L9
wenqQ9bLSKfcnsK1xZrFgdAFgk12lQtklp34dTGmXhbQGi2n71WtngZJeSfOYN6YnGtuG4Xnqby8
B/qhhaOZ9P3ZCFBaF9JTmJvIpegbyMxl2vbvMJSoKPchvLrcEBIx0XCEYZ7V4s4Kgl2RjJ5sFLsu
+ZiHYuMSXV36OQ/kucXDe3nf1AW0INwvZc/vxzJ1+7jBOi+uX9TB/AGc7MWPjGM3Tl/bcKx+/YdV
m/sCCjkjqmeLkDw4k8lbFYBcHDxOSMRAgbpA4d04yGuzSdwykPjkGBlL1GkhjMZKB0T1bLaJm49V
gZFXOe3btIgOAjOfA/oHWzp4a7NKvYZXLFpV9NwWIczRcxGjAYqqg9ml4S6qRuUy0d4G6W5aaewG
+Tg9hHYmvqD3jJHt2Jfd99uzu3IHgWxkC6Hczk5aXg09Xssxcy/QJsq0+7qC99gHabSxfZa56rxX
aewwrSBgIX4tbrqJmjSMgV46W1b+j9/bJyf2H9QiOet9fMg0/VFIxuH2h60ddsNBWZqKMZqJS55Z
U8J0m2x18qpMaw4qZifnQE6SQ02A24grV9yB+fMAYiuUvmkqXLdNrShQG2qPF9oZ7a+216TP8RAj
ATQyrHFMtDpVzu3YfTKb6FgNRX9KZStsj7FR2B8to6y/lY0+PIgxtTdmYW155wyRFpmjy0gmv33I
m3ISVa2SKZ4dVu7Uax4390b9b22iZ1F+ahazZutyEw9pJ2itpRT8cqc5R4XtP1Z1bz32IbSNjSto
baw/2wgkNmSFZXkky6O2GHW6F3AVduzYvaQgBo2s1fv3DmhqeCezTuxVtAsl0xdGHEyeZdNkKKt7
O5j+AYr+H4ZhVWZnDM7+FXHfjs0K5VkD/pgh4l2cRZGb2K18VAd/S2VhbeKAScJIUCglXEkK260Z
NQpqs2c/VY7gnBgyPjtqunEnrQyDJACITDjHXILLl29TK0Y6lFPq9QY0X63QAq+RwYb3g6Yfbq+R
uhKxX4+1xKTFQqptNZR8MJK29RDnhqztkE2T8LaPzeLL2BnqP1NXRj3w0Dx9UYI0+Fr6qtVj9qtj
cd905WMSV5g7BH6XANUNk9LcIR/Ymm6d6WV8bJLCH76qadT/TtWIA1RGSqoj5KJllyEDpOgOSeLA
zCy79HEwCjPZ6UGyqRG+9qEzf5v2Gg4b1+z3tJhsedY8QGtFR94tE+MdagtPkIaa4miORX5n69N/
yGKAyPEasmbxhSvilUTpQJMSyTorfgoaOnT7Xt01/sYT6KqBQuh0SKDp3qBvSDY/X5GvKo1dUZmB
Waid12VDdkDPMLi3FHLBxgnsOwvIldsib3PIA0NGV2gQLrq/7U5vjS0jsLVZ1kmmyNrgnFxpy08z
96tLVOMs6y9t8NMfL0Mtdg32kNPP2zt37ZBw+TjMKTcGIOW3n6zmqBb6ScHN1GHs7Cuu2WmQEbfw
XStvMULKn9IHghaU2t4OA/HejiwtiS9hFJu7uq6LXV/VO+y5+52WR9bG02/lpqEvKyNNg2gPMK/F
Vxmh2iL8mDuejKH0Yw2E4bss0nIjkVhbpT/X2RybecguXrK1LXcIxeFNMbaVm0rPFLWOMlyC2v9b
ozL1/oVCIhDQC3kRDKHFYBWmOrVvjIMnKwMIf8WeeGoh4ZgYSBFOzRbAa21fgH6aqWqkElf1o5Ba
SJxMA8oCktOe/Vy0uPhI5b3W1/rGNK4ORcaFo47F0VvGaZ8XchhraXxRA5oJ+mQYXtSHON4ZYkty
Z23FICaRHyC5M4vYvd2GjVGPZllg1zlJeXpMy+BZLXOUQpNC9lI5KE7pOOUbKcnqmNhrUfRwSACX
CwedpcAqVKZorolfadw9h21/DDXjacyNp1rRN7b+Vb+Ae5Ulo8YCKFZFvX7xjcKXSItazTh3Q+BV
ZXCO7OrQqtE+l6qLSDEODOwX+vwfJEnd2KPXpxxja6jGPMqohCCY9XZ64yLV8sAp/bPDgZDZMl0Q
7YfgY5G+v9TBSBDm5oto1iRcxJNJaCWEFRqtRuN8UfzoIbKsF/71t9uHbu2D5vYhvGJug6tMpXAK
HYl1YI6B/GCJYafo4QlyjDsWYgOncP0oQdma0htPZxRSro53KdCtBX6XeqGTuJpk7fJkcMPsd16e
SsylGkylb3/aSsmKEW1OHdJ6+CAuH1uIPlMmFSLknWD3v3KpkL90GJSrqPd2+e9MjWsc6K0BaD2c
xL8T0ccPeaEov9ohxeV0iLd0da5jNog3ziTZO5KM0FTfbh5A8gmiH2LyFHPagSh6SdQk/g8blIVE
UwfrDP3qXiD9K6qiNUqvjmHgFupJmvLObQzlYltbLjRrewei3vw40Inby2qcpJhZEKXmhDiKnB7H
UPxTlJX62McAtlPO/bvzd+rvs43fXOhBHH1xP6gYWDs5QnNekQgP7dWjX1tHmtYb22ZtlWaEBRJs
PC/J4N+u0tQFjoHEm3Oe6kicaPdmh7jkXr+9Oefj+7bczn9P7sN+YLGuYBWYCw1pU4+Uba1PkdK5
xfi5C+HaK79r6ZNTfbHFVk997fxxvUJapeQO8nfxXWnZyn5QUsCVLJzqph9Z/WMaEze3kyMYQWmQ
N3bi9aXHFwIaYR/OFePlWzjFl9nMEQQ6N4X525GS33KU/BWUya/bE7m2XHNJh7wWERJwQW+Xa1Ck
LBODoAYexHSNjeNgVh9vD7G2z0H5kDuqKD5elb670JjJNJnjNblwO7QREEV05HxfVdnGFr++SefS
EA+5ubIBnGPxMUrXd4HWG/EsNCHdwXb0j2Mf8zxNewDoYxNoH2JDK7ZyV2NlrSgwo3FIOgT7dxmZ
jFSuBvhOvqdFrdI/FGFOZ1iWjFy970tjsN06JTq6FeAj+WxE2aSdCsuJfoyj37wkXTT+TMWo/zQR
Pn9RYoXwGSN0lbmFXkEWlqbYpi2QGyj7Rg7wXySVUvM3vS0U6kvHz+7MTGsvg5TnxjkPymZ0OyuN
RndUpzTfF5UVTZwM0d+bRqefoFfX7RNle7jPudDUZ+Ras3GHoFxsu2qnZQ18AG0WaZcq44sSVLF1
8sckq4+OlUlfzKmdusOQZfGHbDTM6Bj1fmwdk6nQP9p+2D8oPaaW+0CMWHJYMWzSQ9GO1tdMjrMc
JV21s9xc7YYPlly0ycaLfuWQklwgooqYDsDhZVo/ShqyzzVXxBRlO9Ekewth8KTFGA71phEyh5g2
Ve+XYrcEOcakmziTtHTIbW9PUNOmSR46zehZYbybTGeX6Ibbi/Tc2eox7qaDor2EUn7ijRG8P0ZA
+UaHGmk7XaZZ9HZoRa+T0Z/5AbLUmfuhKKfjYMGWDq02Od0+xGtbnAYjHVwykNnL/e1QmCQgUapR
157q7sGPtVNV9Ue24QZUaiUc0audveHIOawrpTlFHyW5Nsf+XNORPgVmGp+rWmzdUSsRCXYA0Wju
DV2LUQiBCnbahtFFTMIBfRgGZ19CdUBzgsJDrjvaWKeVkisaq7yiQTzy6OSB8Xb2VDz1nL6H91tP
suh3ZmRqDzpIlrtaisV3CUbXXZPajXSwAhE/Vo4pfRR6q2L5rmjZh9a2x3v06412V1CW3gDBLc4M
Tzfax6+sMObJelXT6KdC8Zs2arzJjJ6t5nOc8XjMfGTEAhdboV2yVV5fbKV5wLkhN7dc5y7CsgQr
IqVKArWNPc3Pop3mVKbXFw5wuDgXh9u7dlmw+XcsyEEsNrJNFHzfflzcaEpp2ZwQzZl2qI7+TKvu
FBrFs9KKx1Ev/54G+ghT+6HR8oG0Ovy58QMW0eHPD0A5jnSSVwJHdXFEjVr1HX+kagroXP9iRfRX
du0YTLOTQxn9cLqy+9gGcfTMHV1+sQJHukwsx+72z1ibcprJNLsBZ6HrsTi9Y5Tk2DEN/rnU1So/
xPIYAN2MNTzUmyl8X6j495MReeHxhegSncu3c65GkmpPdRiDQ1V2o6W5fuDvapFtfNMiVCyHWcJd
A4D3fd+ZwN5iiKMuzSal2qWDJbZ694us4s9ASCfO6rEgEsgt3n6PmbVNNvQK8MIxDE8WIePcT8D4
OiPpD1WYEROxN7q9YIsI9WfMuVU6QyBmZdTFmLqWSHFsYG/VDfKxT/NdPXB5drZrBltGRmt7Y7Yx
QtgMq8orzRwtGiOAsBISfrmwL+FY6oi+SspezeVw43peGWqWKyUH5KVNGr04DHVoNCLJmTAQ2FTB
Qn101T49yGm7xdDaGmkxf4JMoKtjVT6j40mtMvJtrfsOazYGhhr0aJA5iSjrfZpH9EqnWKbKCFFW
do6TnJXqzpbUPjiH0Cd/alpdAUNRh59VXbVbjobX64x2K9w+5Ceoi4DLf7u3FNpDfRw6uqcqvfbJ
zrVqcAcjiH41CdRzV+9ru95IkleHBJMBHgsI5ZUOoGZLZkbGEntWDAN/EHLhTopDbVI8toZ6uL2P
V84ONSZuWpBsSBYvW2BG7Rd+qkvxRa+7n06bqC7tDuWQBgGg5FRqPHMYx43FXwkMs78PdzsQaGoX
i5iP4YYtBwGi79QMD5U0nex6i3m6tr1wUEZTaO7vgdd7u2w1CGszCtrwYkjiuagj/RyVo30Y0GY5
v38CX4+kvh2pbQNQ01Yuo/Hb9rueBrxwB3WKEjfuovssKFlCJeztjeC6khTQRtEI3ygQ4vi6+MDM
GVvFSnhPpJqya+IHqb1r1c+j8itWJBeDhf+wTV4Pt/hKtdT7LsuwgUyR/H1y+GS6Y0Om+bAXZeO7
LUXRfZUr5efbkzufrldVhDnK0jHl+CEMQHxfvrEtp3Q0UTctLJR0pqM6zT7Au2knbJ4JRV30B6BA
9l0d1fpTmOpbSPG1jfp6+HkRXmVefldyOvpWPg9jQAmvM6MQ++UsyLZkCVe2K+cdPMoM8b2GQk4G
bahEzlTPEKLiaWak1Cxg9gyOswVJXB8KDei5Z0RvZRHQ6jrs0FzTLS80ulA9wACf8r1qxtCCddrU
W8peK/sUdJlOXZQGFa5xi+HSOu8SJyslLzTt4qWo6+gui/r2DuMMcz+WTvEXUAdlZxvxVk6/PjJK
WERuOuLLvQMcZChCLU0vNArkBzQVpydlipWXYAqDZwr62e+sa0zoCFmUebe37erQFIbYvyzpVa8M
SWApyIfQ90yrLneVKIa9VQXxXS4p6n3tRPmlqUVz6Ho526qCrWzZP7hMgGJrNdjG1wKptJoY0a/h
w6gXoHfrDUDaypXBSfsj7MrnXfl2BJIuSb2j9GcKFM0XH4eZnTX61jEDJ/yCJ1fyI4zSYSMSrG1b
duUfBCveB8t3QtUNRgzYBEboOF6CpkQgLsYgzbHqjafg2tehco6jItfGLH/y9syzmadpEhkuL1Gt
Ga4+mqG581vdyNxwRNbZ7dVW+tA0g/pOEao52EGH/9/Ii2iDsh7Qqa7O0EFxA9Toulxyq+gEr5nq
6a/bO3QlsL4Za3EsndRMJuTCIq+1RlTGzEceBKBqla/E92Om0vu06u7TYG09PVZn16YQMqeZMyz6
7eyO9ECjyRwkz7Tr9BiV0fQY2ZJ2MfMqPJoTvCsraLdY6tcJFRP7v0G1+Qn4KoyDmVTkZApTz+9+
DP59oMknSfyMRL3xUF/do84c5aAH0A1dbJ0ikkXWt0rp9RVBPEPeyCm+9uM7mct/9gkmROA3yNPn
ytbbz1Fx6Oh0AZyV+hX8rSSa5cNyVz5Ss1X2t/fJWjh5NdbSjNkWvjN2fZxdKn3CQhBtzzOMoXGj
wboWLwE985RCCh+e2uKLisAO1biBdjui2G5H9DXTXaWdIjm8M+2fZr9VllvbEK/GW2J9iiAMRrvs
Ci+z411LXXdSdlIFvGcj0V3bEDwdqJbNNParWBKEjRl1Ms7gnWqhSt6QAkTYYpXxvVr2k3y4vVYr
o9n6HBq51GcDjcX2a1MzD+TOxuq8HU+6JJ8baBx+151uD0MBiA22yMpeD7R82NcN3elGS81zyiPs
a97H432jFqVrZVrwrUpDybNEpJanBmOD+NjOOPLTVA5VfR9Xltru5KSyaEXG1ZDua7V3IAJJ+ejP
+vfSQAW4HL6OkqSHRympivu2LLsvwhB+tC8Cn2d9LgrTfipaSXyKBHTpHdhr49PUhM7sOC8LPJL1
5M70ybj206RZ6R2luWY8trLRyPteHpMXte1sm4qETBEezWnMORrV+C1Zra1ywXRjfJJ7ufmqZb6F
I2IEEgUh7DYJvUyUEsKTtd1NOzvThOQOdVVVbuyXjTiCUOn0A7UbfdwnipHru1DmLXAezVh8intt
6lw+0Tg7UZsOeweT3v6QhMjUuWUp94ZblLKZnirRWC9V5sftDjU2Q32y+7JvD8OQ5N0uywAwfwVE
VVv8B60WHMJxdLI9oheTehiVBlJ2P/RYOJUZ7la7JAiGF4nyl7/nJVeXrpP0dror7AR96bifavNM
HmhReCqLfHIlHLufu07BZ1fNhnJwDaFpwT7U6C3XuSp60qWikg4w0UbH7RCs/9ANOpQv4eR1uJMQ
TvrtmwqVGEU5zv24fYzhd/miZLaClFJGk9ptWy2vdjVKGcYubAIwWaoSWp+ovPovBplw4SJYg+xl
4hffjKmcPpU19Ek370x1ODp1yA5v5BiVT+y38uiZTqkPgibT4lOBkzR2rf5EMhnF0sD7vJTH3tXq
vh/dsGzzcY+8GZ2eyYThT0EzM8t9lmQgp7QmUCO3FEbznAFqesE+tB3uC63F3JsGTxAjFy7Uem83
ttQeAfH1uM4lERUfbaij9N6I+mY49TpFp8OgTON4AuHejI8lAKlob4wqeDTL6g3zCPet71zHKvRo
h8x59jKbkVUusLWGM5NKgXJQ0lqC0YBLe3wojbl/qiNg1Hqonk4/y77GvDLXUHp10SPRMqg+PugC
FB9sY0cYqH8UbaqLY4jQ7Qhdop6qZ6fpRHKa5KS1ThnBQXJDMaAdasd2+FVX+tY6TOBntqhC1/cH
5RNAqYxsAT1fNvzsYaiqvENYs5+kD7Xcf5b76a/b8ej68uDWoa8HEJW7g1LG2+tQIg+UJFbTQz90
4I2WPPZqfQpk+9JpEgae1s/aKvKNLHGJvZgz+zejzlfMq5ximhQVRFATeVkPpssNpdoJ90bF6Kkq
osqV2zquPuNmnOGpyEMkc3mFFM9ykpntYfIH7UOQ+yLaqN+tpFdUQWGk0F+bBaIXV0AQQqfQ4niA
1fNtss95prDTEW0RX63s4+1pX6vc8yIn05nhJ3Nt4O0MwI+M8zwxTM9Mrf7/kHYeTXIbTZj+RYiA
N1egHXq84ZDUBUGKErz3+PX7YLT7aQaNaAS1F10kTXYVqrKqMl9zyqdERtxdsZ79KdVOfQxcXTB9
7y5PKJC2Y4p9Hv68+9pXt+DVq4P+8EMW9+YQ6+DK7FvPFZNROoYxqKUo7OmxKlO3zxOMK3P2mnt9
+CtXiBk9AdxHQijxokhnNV2lS7neuCxx7wWms3RrNVb6UouxsJc4c66Hu9xHzOf7M5a2GBUz5fNk
d4oyhK0gG66gBPpjXhbjnaputt1WbhC81hjN7HcKRXIRxZeBGgA3mly0ndvxHhqgojt9nVbGN3+w
wo0S+tqYeCQjjCMjOH9RwgryyGxHn0NVitPvqVp9VX1v46n63tv9fFUBkgTceBYV52stb5ZWBI6u
Zlm4XZyYP70Oi5cdTfYMy2+rlApaLK0BSMoUjG8F0DfJlurYVHeY14p/x5JQDw5cjLDcSfHEXXuM
68HfS3pbxYdWQKvFmaQKAXFpkqdfjSVTvM5z3acM2LTDQ0OjNrDhuCa/ILE0P1utVB+51xvDPs0V
PMrresYKNB3V1zwuzBtMidNX3KyHctcPplVs5KzLrwtul2Ih+DQ6xOoyOQiWFo9yoQinHu6/PktB
CNYvOo8bc34Z5tOULy/XfmSWeFmI3knwkOO2G6lFehwwdPIk5XgKXN8Xa8HI/bMlK+2RCyYQqA4l
FPpkdEMvcnItPAbGPdiO3e9Hof9CY4SuqEbp7PPuG2IgtklikFA1zxaiZ63BnDf49ttBoKNB8ZOg
E/I4X2y+VMxwSg7TyNVbf8f5f46nEM0jmGPX41xmLjifSIHgogYX7IKTbBR6bYVKBtFVGe0xDB10
p4GV3CB0u//dSFTAWGmcD5BrOCY+T5s+lPLQhLJxqoKaj6PcilLxrfK7H0Y5/d7kcdwBWuWSAXNx
1ipbHkaC38jRKGNig3zHUyFOqE3Wwd9NPm0csO+1gg8J5T0QKZ/HNw4y3DgWdffQ8NuJVxxqVLIq
hXdBWcqho9e+TiFMnAJbEzy8HkXaaPXZqrm12eCgWC5ILZa/qLJqqqMP6BtA5m/CBgHfsv0jN5To
hat8y80XZk3vtCANxB2C3YDWgjAwTfTWgynapYGAeEumxKaG6oTJq3VIo+a+G61CtEukS56mvNAB
bqHm6O88f0z+vv5FF9vtn9GDHeQmN0Mwl8iAMMyysuIJguTPdIjV8BzBWmmsTQHdxdHwTxwg65wL
s/jc8iDyxlQPtQmyflMMh6APdnrMAwjtGCuMHIRkeAOWt2Lf0eINdkGlP9fCU9SUxyDZSGarP4Tz
g2rOO/lhUZlolaEsLDWeXEhKZ3EITk2xBblenVP+OIoS0Bkv7mzw3bJe6SWE/WLVtrrQ9mTYMUKw
kcNWR4LoDZhMgEjWUopAq/1pMM0pc02joPygvxSbHijrIahKIVgBKnK53weP6yK4T8NN5Ex6HuBC
hTsYaW12vL4KFxnsn9UBHYk7P1jCCxShCjxDSGaqnqSbe7mMT6hq+XiD+64BhnYjXS6eFxfB5kF/
uOh3fSlWVPGj86SqyS72i84Gzp3uR3pBTphnxQ396CC0eWwbX66Pcyv0vHI+hM5RYsVDsxhcWflW
19IxKNIfkhG5fdY/WIX2jMrR6XrE1ZllQueJBYayPIMsvH9rs0KscBCG+zYYPYrQpn6IA7+AKdVt
Lf3Fzf19bhGsYIPPZwSw7s8D7MxhDA08M1ypketjKoaa79CC9nlkK4oTR5LqYCvf7K8Pcm3DERqs
CEhhZDkWKVyWYyXpYtw9o0SpjwniOsdYkDCbmayttulqqFlREFIMkNdlGzoEM65w8JmnZvLSY1oX
zTFOin5P21rf2N/zXC0Ppvkq/f9CyZ/n0uxqbiWFmZ6zFO37GjF9qgPUQI6IMBlnTt7GaSyDghvH
D2SSfHCuz+ra0vkYf3HYp4EaBWY5Q8WGOr6phQx+Y4Udi6fDkp48YLLX461tDhCkBl0aE9zC8oiA
/hPFRjoBXMja5qQmWFqmNG92Sayru6jT07tQn8YdVinKRvpZ/6j/Rl5kBCQ+O6UrksgVEOXOMcfr
8GYPyq1n7foH/TfM/DM+7P4qA8YbmIl6yuLxlooc/uIlgrpRccebA9y+dZQ75UE3hWkj422Nb/7S
HwLDn0/1vEHSChTauG/UUbULBf5PWMTe4fpHXA9lkKe5Xc84m8+hPB479TDrbQrFXcmjjB4+1MKt
Ys3q0uSyOyuN8Bpc7sIRb3spJh+cAiNw6/anKN2k5rCX/C0tydU1+SHQcg/6+uD1UWCcemFAHqb9
W6oFMOJon2uhv1exowu6+ud/mEK40XAeGB8oic9TGFRCrRadD5gmRRBV8Y5tpmV2QiH7/yvO0uZW
EJSpl/UqchPlZ+r9JRrPobQlXru2HMD+4BesgjpFV/LzWKgV5r0qCqFbdFCnWhoyjR1vtT7XgphM
FeXAuSq5bJ/pZSYL0lCLblvHe8TMDpb12BTSxspeWwofoiwbZzwFTBGkdOta9bEcfsjFc+NRc+1+
mNldg1D89Y9zQRmc3z+022elMACqFxpxkpAgRa8YwRkzgdwptMLfe0Ig2VEvSUcuy8pOoYq8E1SY
U7VSzwr1lfhy/UesneYoT82IJBFo+LLWGwceXBUN8KWm/qzUv5VO3MdTtqdVue+FjXrY6kcEnwzL
G7DyhXYQPdAC2sQ0uLHnO30AwlMdXFUv/kOY9+bdDM5RkG/+vCDBJQskYc9wQScX+2BUhcSORXOM
4H/gA3x9/qS1QX2MtkgfSp3qlRlJoRuXSVseVc3v+53U5MpB93PbGrKq32XgAeV93wjDjwmRj1Nv
lAHPxlQBsGxCwZVPWgXwZVeL7fjTzId+C5q/8pVha84Cau/qPcvbU9nz4tR0v3Lj+lafDbKG55Tn
bN5+axHquj4jK4mbchhJWyMlQL9d5gOsDuuwyvQT4oRnpM9DM7HTDvP5aitzr0w9YA+gdBDBuaYt
M09BgyvG7BBS3CA5hjrcqUb7yPVwY5/OV4PFJe1jmGUSVXMhHKlUdaeOxuJppo6gcOj9Jph8vlYT
ZaYr62TTCwXOckL+Vx1a3Q2pLuw6T4ocCFDxPlKrrcSzPm//hlrcheooTRKtR9ahCZNpZ2XTATn5
2BGF5Mv1pbAaCPIWBOxZcPjiDE+nom70SDxNoWXdFpEW5U4/tuJXkHPFxrJbiQWKfNb64YiAxTj/
+w8XIHkqQlOq9fgcDXlymySTcZT0vj962Nhu3CVXdtOnUPMO+BCq6nmL6bSv3dEAH1aZQgA5rZQO
E1jDQyyI361W2LIAXjuaLPh+vKBRqIDu/Tlm0Pb0QxNVOzW0qRvx2WvOktRg83WvyXAl4y0XgZUx
AlYxLCq0kA0upJMyxOQSP/Q8aifi3iBSmsmHlGKN+iQU6sbl9UJV7n3xf1goiyQaGoUX6YNquhMd
uB+5lSJoOcR69hNweH+L8LL2jc+oT3YiN8ZPLrsdLWRaly+aH5HdJcsQn3q1Fn4URWidYqC7eMg0
VuGMrTedes/TXqyxTJ6vL+/VxDALUEDxpBa0JIoJoTmoadABVtQy71FvhuBGk8a3/xDEokxOlZGs
ukxyeYTU8ah1AwCR6hxl/UEbt1j9K2trRnVDLOFNDzhpXgsf1nPo1RGCalrlprG0V8zQ1mL52Iri
kVlVovZgTf7GzK2dER8jzr/oQ8QCu02geFXphoqQOlaqPtdZlzqT1Yd7OPdbztbLxu97cv0Yb3Em
5WEzwluAdC8POs3/sg+j13RQ9T8ovanfRD0yfyRFbPp2mCb131MmlQFETdgCttqg8nroy25LeWBj
CpZOhPoImiQOsSSYgiwRHKWMJws5VQuPmaGqUc3C5kyO99cX0/t1bnmWcTLTllTp4l1oVTaJnJZt
3XoIZmU3jVrs5Sjex2N+KGv5Dl+duwqDUjEz7/WgdsVmOkSBdmNw9l3/Hesr7t+fsdjvedzxG3K8
BEfDU8HhSEf4XHsdW8HGQAS102t77LfUktdn/N+gi2LHKHV1GUh95BZahDuoao9i44TZU5F/uT66
1UBwJfhYuCVRrfq8ugWSdeQLbXz2khy4R17UNS5yaMF9qYbSeO0bBRnb6yHXUhG12/+FXEyoavRa
0IVa7yZGs5eK0RXwo7geYuWApYkN1Y37iTnj0D+PCiuCKDcq9mymBE6q3BnpjZdu0c82gixfYBN1
RR+DdvPkGSRva7DD9kjC25it1Q/071DesXIf0k/g6QXapIhzA1h7Q1ZybxnFU1Ibjjj0P67P2tqH
UcEA6O8mxGgRfp61BLsYL+mn9iQJ5i2SYidj3NKB3gixRMqmUVaMSkC9sp8y64dBBfZPHECTjdSx
diH4MBBlsagTDKP6Im5yV69xF02i3ZA8iKpAmXmyp/54fda2gi2W8wDLTYmaAEldTQl2zdgrp0kJ
n1FiYi2gpVCfUiPrtgTp15bFxyEuEgSOTGIMEsw4lWg7HLSw+stSQKlZnSzvVDHfeiitrfWP4ebv
+mEVTr1RwxkJzBMC9btCL9xkUtwgzH//OUxX838rUJl/xocwGr5PWqxGqANhM/TnoM7XCD8I9F3Z
FfoWHH4tsX8MNk/xh2A1ggiRmknKycgmN+i+1Ypl5/59oZm24D8NW2q+60sfP0n0syXtgtDZ1eOk
w2BIXLXMfqWWbvOAer2+FFdD8DKbVSCRPFq+K3ItEItRGmMX2Owh0cUnMTG/XA+xuu7gitJIhMMN
4+bzpA2aKuSq3MTnjl7cm1J2ybMvhV9kzmOnVEN9I/utbq4P4RbfqKQ239VNnLiaUKonHV2ufa4J
/knGdMRJ9Lbd+8M4bfRkt8Y4/6gPC8MUQ6EO+sg8DeaDadwI008v+mPy/74+k+sf69+ZXNwrATiP
WughYBP2+lGD5DmkW0tuffZAXMEWmNlCizyoc2Hl0o/3Zy1YNZ6pQW0jQMJhlWnjw5jmkTtGXXO8
Pq75lFhe2+i2YTFFmQ6V3sUKCS0jQPiwbmnx8RKLK1sO/p7AMFiVgozS30KJmpK/1XxeHemHoIt1
0iHnOwjIUZ6oTOxDA1hx8y0Jp8QevWkXatK33xsjdDOyOUZaXEsZ6LJs1+MCAthJi9yoNm/9KQRy
G7/6VvWQlfV+lAKUXsLgxq9hvl0PPE/ex8n9J/DMyqCEDX13cURXMWLEUiwaJ7OqnKnyXLN46IMt
ub3lbL5HgT5LUZKS5IXSWO/Jaq+iNUYrXw5e0/g+Uq37qm8nwYZNnT5XSKltqaisjkxDmGC+GV6W
4qrQShrDqLjnqNMuFoZDO+O/462G6XJvz0Ob8Yc4cWEQeoG06kDG6qNf4yIsNt+DrsFJ0uoew1F9
lMX49+V/qZrPkK73ojkwwc+JxBtCbQRUorliZdi1p9/D1/kLY6DfV8ud4yBWxnNp3niLfd42bQCS
MMIGN492tRVQPjZilO4sIY22hMeXpybX9ndnmhmUiqrFEvDY9+CxDEkw3Dg2s8MM5L9F5djb14Gv
PvlBkzm+qHv0upX4dH3tr0aGFQjYi6rZhbC6V9Ycn3jTngTuWI41Rn/FvXEIVPXvPNDe4jR9U5Vx
6zm+FhQRSB2DxRk7syxpNPko5EOqD27SCV99XcA0oDjjnbBToO1D1Ddne9XgN69B8xxTV4WcT1Hr
UgtcamHx6WqSumlj7up8nzbyEUrHxtl6ueOIQnmOUp1Bc/SC8QgyVqGSErvVaN42XnbQZ+m+pt1f
/2xrYVie4PQAddE4WmwCtS5LpQFRdmot/6nO/G8zEyedwo1De+1DsS5ApSPFyJV7zmkfD20/Gvtq
aJNzNKaRneAXayv+4O/yscNK0QhpVVlT7AidIB6uD/CiNzZ/LiwNEB2D8aNdQrXlLC56TQjPjdcE
1S4KpOChEcT0UTPS7jGqBt9BGL/HVjGAb3HoI0lKcUSLJuP3vygUt1nZj2vmpUwqLg7aWNY0yIax
jZxwsrqTEVrpY5eNW7bil3mUdwWXTOCdYEJorX+e7lgOuwq9GfOUYNDqpfnNhNNoWx1VqAnXp3dl
/czIao0vCwoWbODnSImagdWhRXYSpz6/yTGie6UeVdImi7v/EmtmxyN6CKfkYktAbrDUSY5N0Hht
t0OQOD3oY1BRug373wOnUyNl8qhNaCYvHq5mi20ht1JSh0NlugH9P3Q3xOillEZN+P3ZmyHFQO25
iekX6kNSqI6TRpJ2KWHtRj3fFyKi+rmycS9ZXvoYDbVYNATB9SOlsMwlFPybostLXMrU/G2sMZQf
lRs8+XaZOgBdE+M9tqe7ujU3zoTLmwpxmcFZ6o2W4XIWA6VSx7jFiFqn9jeRjNWhc8oeV9XiV+Jv
nedr0d7HN9cjAVIuvlmuahmGEEqGzaCCx/lDrT5Kw8NkAhPNt2jiK/mMg5QC1lyOQUxzkc/SCDvU
NJcrV0q+h2J6gCh7X8Rfo+EO1urR1PyNLLb2BVmRSDYBFBWBh3/eZmInDeVoAEQtvfRAqrNjCcmR
qT71yr1k3QuV8Ir32sbqXL6B5mVDGZ90DcqSm99iQlXkBOUqElIXgcJiJ3XiL7AsW8ZcK0EQCAVa
z4N45k4vEgine0NXhje+iOSPA2AjAVkMWOd6mlpLiAaOLDM8AQVKdU5jH86fttWtWkyQgapSWb7D
7t60kZXL74dCaPcGxNKNqVtZi6wKHPVoKDOLF/cwIw66qaxoKDei7Mhpfa4C72kw9ZMQlF+LydhY
H0s61nvCYoHI0twgnR2DPg/QlxK96/wuOnPYKz9HX489u/MjnVut2gWjrUuj2UNeMMV91fqCZDdD
FT8kZVG84Aja/Lg+3WsflbsRd0HoEgbHw+dfE8TxICsjGLk4CbIvnslTDwlpcQONvxKF6yyeZuiv
IsW1xDQnXu33bRpHbtnFe2QnHb3b2udrtwcghryUFbyKLqHomufFauLn8bnP0tBupVF88iYpslEI
nG4QOL5pW6jdYhWahyzyBxD95tZzduWIpVuL0iwmIgjALjkHfhGErUQqPaHJV9nR5N+Ko/UWDsYG
Xd1Ym0/QlLToeapwnVwkmWiqB6mHS+BGhTEqnOhpaO21vumCHRPUQZQK9H0igzpMhOAb3oTt6OCd
zK7NvB8RJSBXq+v0Z6rKbWa3ZTNCm55UvLnMvBKtXVBngWzLvlc0u8Eorb2cWGljK22pwpSuFa+7
lzwjGOwqL4wMe4xgLPZVOoma42se17TBaL3bYZTy72Y4Fj8LLZdfg1Ggnaxno945Uz60tByVjp7b
COuUmn+nhr/GPMneNGwUc2eKWqgShgdZ4yhlebZDh1X/Q4p8ECVNqQbfa6H3vopVxgYtIjTyHDPK
TZjnhsHwx1mhZBdoUnhfZ5bHnxDr6pesRpbpGGYb3+pFP6KDEms3vZyO5Z8lxLBXsxQEDWsZbXiM
kGV99MShHPam3zTizpfyBJWzQMgbxxLR/7gbDSsH9aZISLhIfWg6bSlPnYMvTrBVlXl/eH4uV6CI
qkOfmmXYeTAuUm/QlEJvaYVyqsEH44xB7Rhr1kz5qlc/Zb+0+2DAorbCSLPZi6N2ULWJGtEvSlbH
qXuVpG+j9idy3DPj+plrjmNEG8IQl7uP2hiikNC7KFcxu4sViSxwHCuRZp2yAO9T3vIPql7vcFNB
OwigTtG5ijbeV6nC27rfX89hF9uOawvKXipKpOjVXkhTJh4SA42S5m6jlE9e1R+rvHrBs24jc1/c
JAgDLU+f0UdzO3UxxAY7J12Oqeao4pMsPjS6YjfQiusCPPNRLl+uD+riHJyjSbyWZzktMvTik0sZ
j1o/z9VTPLR2WKC8p3t2GD4n3YYYyuqw0CfjBATYfyG5TAdc8aTO88+tXqioKOi490ROhkRiA4Pp
netkqgM1xyCmjd4P0fjX9ZGuJTMUgfhwMwYKqavPR9BYSdPkmRRtI0G/aRLhl1CaP6+HuFghsAio
pWKExO4h1mIy86zWJyvg0zU+Th7ZdNv0yn7StoQ9VkfCAcc7C4nQS5R0Z1llX2mIJsclKHBJe1SL
4XdrGqwLXoqQ0SiXzu+rz7OVBgZqag0dbQX19NzaV4V+QF5xY0utLQoMLhWZJhLjWJ5kupJkNDfH
yM2ztu32XTvbX49Gi85hZwWhv7PaBBhSnEqYygAHbn/3FsgoZ/Irzy3W/4WyrTmZWATD1jnDIZsO
U5Ob6G43FEvLxKhew6L78psLZI43v+4MkRsZMT/Pai7IrVzkDZasWXbThsFd7ElOnJbufwgDJxFA
7Kzqukwhmk8jaexb4SQ2oVOb+AxZKNX+LjBg1jygqsBliCIKCWSxocxJV5HnFFtkGzkF4ypQDqx/
8/n3xwJGCeYfr2EeWIsoTdJGraWE3kkLetOpq/wr9fq/UqPcEvdby4SAuRSY4ZSaLx43kRTrXmkB
QmiHzJ7S/Iy+4VEwPXR/N1bdYtVfaEUsMrwiZuE4YpRAW0wSd73Eo9GI3gZN23dB+DAN4UNucWP5
rXm8CDr/qA8PHqqecl8EKG9IYdzvZCU07cGgDR4pJP3roeZV/OEacRFqscoFC1ORRjNCsO5INWl6
/AJw97mPkjPCJpUtoi7sF/rPKt8yd1kkxn8CU3aycCOceQOLtdKD88PRGc1zNGlUauphckTeYMvK
Yvm0+icMz0YWJQWUi7d34gtjko/IzujJkNp6VDhNX54LtUb3rjooKYbnfXNu0EOXg3Y3KNw7r0/w
2jg/MvcX3zKbArUSihbmX6sc1TJ1slR8uh5icZS9jxHbNBkzi1k0dQnJ0UtRjOHnB2e6ue3JL8wX
NTaUr7CbtY1Xxvpg/hdpictR8nnbRyOO7hPCITZ2y4Jo+2Awuo3DZt5Wy2X5YUhLaE7Uif2Qirlw
0pHbkca/0pT+mFnArR1sOgTX5291VNw25ioe/bFlfTvOY6NHmKVzkzx7xJ8QcSH5N/sO/3wj8Crw
oqktXPR2PKFqW7FXUItQG32voawAC9WXT6lVeRtzt3wa/N9Y3EkB7QJ3XCb7SuIZm6hy4hptVT7N
Tu0ZWvdoTdnoUAVcHUWtSE7amHjWLY87Hl9+E/nz7UQYlGOMTfHMIn8Dvmw5KrTEH10bobtXGmmN
o2JIm283eLIX7T19RPDcD1B5PZa8mn5c/y6ri4AzH4F5btiUlz6nwbDpwqbPVNFtuFg5oYnERzFa
gSPpce10fq46aQII7XrQ1cXwIegiIRYS1la+2JeuWOR/Vo38i4N72lhwi+Prnw80l8Jpp7z3gT8P
zIsmsS6rCM5zUP0qMv1mIAU7Q/dHngq/rg9n7fzilfi/UPLnUHXsYwheyrUrD2aAxJVMgRNZ7kM3
9mrKK0WUkG6sJfilvrIxk6u5Vyfn/r91uIg9Zrk3BpkZnK2m/2XF2qtZWO1dgNSPg/cobYbRKJ2Q
krejycAWWGQ85HVhYzuszsCMXqfmq+OwMWfPD4cpNo81OJesdbXW+26l3ZMp9XRT0Yar22qnlP0f
kWmkG1l/9QujZjHjhWbe/qL6GltRZFRgGM+Frra301zeDYKw3yth2hysdOsxszrGD4t2cUsRaaUi
0DRNrhfomeF0KmfdEDftgxcn0t4zIvM27qvxnPvqlg3jPH0XmZpLH1VgKCsXxdnCz2uUQQvrVCth
R+eos6Ue89RRlje6OluB5in/8B0rKWnSylIytxGSg2aF+0osXiEQf7++YbbCLKYSAfUQJiNWcLMq
TQU4dIgrZ6y20FerC+TDtC1yG9x5Lxz0yT+Hvem/eFKY7NuI210Ut8qrCOxxY0FuDWuR1iypUvIs
oVWMFSSUtGJnDdJJqrZAqGthZjkM/gpOaCz+zx9p7CplaARoCrqObEw7YNQav1Sedbj+keQ5dSxX
3cc4i8UgiJY/aA2ciyHMAtGOzFx8GoDR/FWZA8ZhHuCCWzPF4uaWEpjuZnEq/0H3FmJ7VSoByk7K
pOR2rdDWtZukS4FB6oE/HbrWLB8rVKNsofNsS0UB1okMbWTT8q9SFPrGZuvEWZuzuczBLfG95L6Y
My+n3J5ShnejBoiHIo+SZpclbdjU7BXzP6wDEz0DNKABHwF2+PyBJkH2Y3Qi43MmG7VtaEVOH7ub
DnVpja/XP9LaEv8YarHEvVhIjU6EWJgqIsYQN370qIZ/dNUGOmF1+qhJUOkHHQNT6fOI6lTypwiW
kktp2u4q6TbW4lsMlDZqYrqylmSZM+ja6BHzaFlMHaUCq6yLNDjHmoSEvawOoyMXaXdE/akcbaMo
uzetRyHWRuKkCsGtK+1NkvfDveELzY+oUIVdb5rhPms1P0NRQoueY2+ond6M4sDJCg0JM8AkdhGJ
wDD1ut6j8Tk+lk05k4HF9rtqGs0TD/nyhJIlNR7RNx/FIstRRMOU6mz0XnwTKWa2l7NUcyJZSk95
nYpfiijJHwB3IsBampNY2jLObQhwt71ni6khfc1zT3rxx9KyBaES92mlTA7v658Fmkn7So+MO7Vo
sK+jaXQYFJG/KMmmjfqNdTIzI/yRq/V49rsSy8B2mPam7Mn4wom98KgClHSbpEh3XqY18k5MauvN
0OvmrY3rQnSmwjOQvwy97LYXihczSksHOx0TakFounkUGrDIjQSbMy2JnR4XY4fqdoX0axpBKDVN
4UW3JjGiGcDRIyt9cQKpVHw3CtNCZzzpewzRlOa2Cw3LLaJJPzZNrNt+B2nP9rU+/w5xwyQtBHnn
GFDOEExo9OALsAlrP4oImADEfRR8Wd7XIbqzgxmKb0I1WDsaJemrVDX+WdXRA079ujtixMM7pam1
lxDFUXsQyumIBahvS2EmfVXrSmwdWWy/mrCeHLXtDNfvvR5SQDGc0ABRHNRpPEcqWvGXYOR89mKM
f/q92r8kXa7YrZn5D6RJ1RYCi25JMU3hLjJV1gPrdo9QnfcMXU8+BwmaooXvaU4hpr2TmrLiDKI3
7rzA4pCp8cezmX316GeG96olirgvTTWCm5l+oaFY2SghdKgf+PFOCyat3CGYY0RYnyXhWcNa8LaL
oWjFsil8EcVKvRlEHSNfObYKGg9SWx24aFrHrERpF89PXAME7xacbPCso0W4V4Ts6xSktH+q4Cc0
1/p7xOZwC1Hyn5sYdQ48+HiQ08EhOQdwKPVggnIoCaEtjHXlRLmgOWM6/fL9RIjoi3qdrfVKcQQp
Pe1wQ9C/IeIX5nZATwddito8dJk+7lVODNfQerqos3g0aluzvwdlWRO7wNxovws9cr5s6eHGRH7s
IbGy17Es+js9TdSvdBOyP5tR9uWjwrOEYn8JhwjO3F1qmPxvQHq+ZI1eoN/iq3YiianTiW12Msc2
Rup7hOrk4HNat47eSvUr3dvOyTNY4FIf39ZxJp/kYAqe8k7yjj6UrUdPbrS3BhGaY67l3q5Qec6j
2fms9zqvk6jHOXkc5DdKH9OZBl96aKcmhgQptO6E8aRtCEO3q8ui2stmlr95oD53ijU2b6qStYnd
BZ24M0Or+qb1hVLtqNz2xn4oai3esb1FTFDUPkdFv02qxzKUGkT0RZ9/RobYfzfkmNkbzKT8kvE7
76Hb8rU4wXR68+i5CKoZ3eiJlWgOq0CxE8xW+B6TvguVRHuUCm08sD18xtZahziNTMHhB/u902Ey
hQhOlA4nzJvTUzAoSmtDj1e/M+3VEVaeNiKbGwV3tTEUL73ZoZpQmOWN2cnY54nJcBuGau1xczNq
eVcnefqALtdwEweR7LSCodmCXsmPfGfvhFud9ORPeYgwRio84L0u7cehVX9MCRJlqCIYdmNUgu2Z
uW9DNGjulTxR3VjQUYLMVGSHEZMTd7XuN7eRIid3cisI92Hn167npfJX3eySm6TsG2eWc/glBGDV
WA/CEcRLfzRNU3xLvR4p6TyRZFsQoz/lmCU+lQhgN5EatvCxdWmnRuQKrDCrI42XDIuBQbYjoa3h
B45jvWsGMBE+f5+mtviK713zQxfLcdcmaXmAIWPtrdbj//AVOb0LMiuzdlhgyojPC4GDaNPgHTum
GXqLUDm5OCW3uhBSmhNLs95HmaadR4pojhZD4udyYb7Cg6nPSL97R7SQo++t1wu7xmzIloNuHRHI
jH0HbEp3KyVe9zXrDO+21MfsScUmztWiaNrnlO0pIxTxTVCEjcs7UnoV8sDaoRaejk6TYS9jV1ZO
N7oCBMeKCqb8VZkaRJtLTzt2caU8a2qi7Uxr6l4gRZf5vrOU6muJ7sBbk0XKn0OE/KeZAyzABDiO
dxn54Tu/TcN7xivKk+eb7fcYaZyGS6AuPUxlCw+xlBMVNTfdl+5FDYb3LtcydLQS/PSmtk6PWhqG
jZNWcfcr7FV5H1mjL9iq2ZytJMQ7CBSM8aqBW3zzhaE81UnqO6OOm3JJo/uWZ1R/rIO0OsZFbt5p
+A+6nhpV92KCgLpvJug4WxzfpwAV8R9SljQOLx/f7guvObKdamS1xHTPXYjbaGHxNqE+fqhSirVp
Efl23OvGZJcglZHvFKIdamvJL6GxwltB8n8gcZvuU17f97XqJWeOx/GAA3DrCFqbkroaddawmzpb
L7vyS6kM8b2Xt93ZKHz5qTET+d5KS6AUZuWD3Iv57yYveJJCDWajNfU7v4nVp7FTvslC1t1qaSek
duUXfuiIao1baIY2mCHE0pH8kboTp0/KJhP9g4kK8MELBkS6p7p2yLq1o3qVxxHfSCdNr8tnpVWn
e61uyUwlsMuzooZSYPtcNW6qVv+DvzjhKO13d4qeawerHpU3+qjIKAMGlO+qXI9OYTPJz30bt2e9
Hwt7qPLcRve9eym00jv3RSeelHasnhDCV4+tUYyHqk0gloOU/DNIC+NWK/4Paee1WzeShOEnIsAc
bsmTJduSbTndEI5MzZz59PvRC6yPKOIQ9g4wczOA6nSzOlX9oZ/OqRLaZ5Ut6yknCQ7U8qo3XaBk
F0QnGBlS2ey9+uRNEX2yTNSpdWh4dhyNaio8A/i/J7LQPqR4mpbQQkfrXDno0epBluz6lK1Zyp1f
VVOquyyuw5NAivbe6IoU4dK2ci7l2MHBj+X+Pgx7tlszpxInRyr3sUndFY3OHkrPAA84lua7JpfE
Z8lIv5pNl+1FVEjvwEPA5tbGzxhD+DCcS6U/lSHG2INRuUnSvrX04NA18oRVriNig5O4qKkX4tPm
4QGgs6U4g6l5ptzzXxWxq+BsOH49uVHpiMSF2IFbu2EMhUcnD1xkPUnHQDK6+05FOiNrGmkfS4Hz
UBnmN4DEAVkrkhq9uqzipIjyyEP3IubdYAGhwHeC+yoQbaWoAVLLDZIHvRocWvThJdArtbMvQkc6
ViimHTBjTE8ql3CwLUIcytIYhIvIdOoZ7SiHbhmG4mM46N9NsE0eKzfxjCl1XHscxU7gqv3WNLCT
bcssOzkTDj/SIHceTwJ/z4HW7CL64RxwVruP4qFAot4QO/aXnNLxEH+1DB3nR5r0r+qoVDAHRrsn
0yrV1QbjqR3LcMcM5w921SWXmqLNDpxLuWvyvv4kj1Z/wA2gvQftoe3SzvwRlXa6i8eou/iN+pi2
aozWXot8TeoPxa7Si3Dc2WU8vqa4lR/SNP0hFY70zZlEcjD0Jj5VStafKysrLa+p0Kb36mhTwHvr
9bV4iAcordr4Musn0viNYWd3k+OInRlt6luvviYBxyE3BkPuRb+eDdxSFKE6Z5BFaYiO49S/Thtg
F6EdIuQNavT263X1tTdjiDl4fqsqPn9WOphGR3Fe1ueoehCg23s/eujQ23W5fxb6Rgd/bXBgow06
zfTwX3TwgyKD88R2d+YScAql9CmdreCqbPiQmeH+9sDWvhiYO+CGLB8URBaNt8SoQxtDHbSKETrT
+fP5ZOyqzDjcDrM6JJpRSA/TPH+h/6OpFLnlQZnOjZOzlIZjZud3mtwcJdXY+FRrJfu5gzjXAEDa
Lfs3vCuHsrapbYFZhr4S2VZdH6K+/AfzVXRXACDIOnUG8MOLCgD4h7GvC+TZCl7WlTq+nXF8PDz+
YerIcvRREddDeWJRqwvHCR18WcODSC4fB8Eu6kfCC6b2dTXlH29/prVsuIq19INJJUGtkV7OOeyT
N1EyvLXzOnbxzdroUa4tpxmeMjtyot35oiAu6bWI0iy5pNZkfR5yXftRtiiTqk7aU4aSzbl+7B9s
4W+JXq2OEP4iktnQq1hjzxey4CISFb4J0KcJAfk4d86kXvpU/XR7Iu25pL8sSYKPoTgEgQqG0eKr
9aOEOmkXK2dAGD1qNEWmN5GbYzMy4HJT1oZHkzH+OKRtM3iVqRVfOBHVQ4DMPdhG6Bmvg06WuZQm
Crc/UxrVBFPa2HyqYb20btDSKOdZlKUPsZQ138JR2LpnSGJ8pwZBzl0zigyPJyt30U4PLcdT+llY
zDdN6dWg1vUrfVCxd/NbKGy6NchfTeSrfk2plHwARz29q3HcK469nfnBSfZl2fMjp6suE2ZY2snE
BCLcTQkPQ9fqI73w9CrQk12Syp1w49JU/b3fR+MH3pNx6oKsUrGvqzU8XW1t0j/6NWWpkyRRjsDJ
K+hP0Ri3rduZaqNwAgfKmyhUHexvOk1gtBNX9pc4ECmaaboVvXXCENRliWlF5TpFJv2UyziZPHRL
u0+BXooOKlLWlZ7eKN3rYdT00LUbOakpCqnJtyqSo6MpRHunp9WkYObhRNVpymL789DzYygDI3Lu
qmYaOwe/qc0fls/R6SLo7v+lntLvzh8dZqSCYBUiYjsvk6smRpSUWq3xwgUw+MrIxa4N3wXZfT5l
x7H7eTshV/PeBrpJHLBuy32+j6I2r/tgOGtKLXrXqXuJW75SHqYqaN7djrW22SNqgc0xJWVabIt2
V1nUqshKzq+yfZISr5LUSxMPO5vW3u1Aa1s9iJGZboPG8QsB/GLi1djYecJ9K+ofhRMGH7Vx2mqW
LIWCfn+m6zDzeK8+Uz3kQP9plgHjLY4GOePD3WvtX4V1Z6nU6d+l0Re/LNzRbHZxNB5vD3I+RpY7
yXX0xTGjZmMmqXlpnM0MmPOhrGu7OWmVBoYdl5oeYVzeVRQxRisqNgAeS9Duf0eOEr8GRZKr1tJo
wgiEg8dRnl7yMJBKt8wr8/Uk2TVX5KwT46lPS1k9URnkqZBWvfxtjJLiTTwMfPbbs7D41LNYExSE
mXo00+DIreffALBj3CWjDCNI7qI72xmCe3DCWyynRea+iLL80gEmkXmrSqc0srKd3YNMrvWheoMJ
cX+XD9WWxtlWvMW37Ts8L2Stzc5FFLyShI5mGwiXYMzLXdfZG4fuIpHmwfE0AVk98wJAyS2CUf5q
mDdbPmdR9nEGDOcmplZ9xGv7rVZvNE7n8+0qa18EW2xtraEn7VgEiDobaZDjzGXwVhG1WVIaqHQ1
PuUCQ14kC9rhV4TqVuPSO7F/3E6alellxJbDSc/QX+C+p8xOxQxoPsnhY5N+Esp7c6JP0m3k5vrE
/gmzGCvD1OsC1b8LqMAOceWY0n9vqu9Txe/eplkqdpZN5+L22OY/+nKC/wRdXDCgR9gtEJz04kAr
8JQREzNFbZWTpeWjV/lRjM0aXnNyrcWn25FXliKXGtQKdBlGM7e350tRd8oORRVabK2tHUdrfC3S
YoMOtDit/ps9sJ8sPhoY3yV9JZ+qTqsRITn72mcJozln+gIIcmMGt4IsPlsb5ynMDzCHatDj1BEH
wXlQrX6vmmG1kSFboRYfS1bUSZ8oZ57DXDSh60jWD0kPVNqGaZZvbNqrsXCFhiCnQjtfdkCniveC
b0M6GQT8GOW7X9P6cOLd7SRYTT8aRbozk8Pg4z1Pgr4MuiSoivpcJXXm5YWkHYSV6HvHr5xjCrLs
kAnDOuCtoL27HVmd//SLzL8KPefn1XFsN3VAxYyiSSwVZe81Ua5cxBD19KkUCtxhKcw9DPLoTah0
A6tCx7vyZ9Rn4btGCbVdU0/6MTYz801hKXnoQTuD05YOcXnX+nKR73ytT/ZVD5vHmNqu3WlGGtL4
yNL2YphFZx5uj2f1eyFfPROvEalZQl+TMuO+nQbirHSdV9UZhpHluZStf1lSV2HUxayBYjMHGX1X
DWRrVGNM1CZ7bA3/JdNn4AKUAOjQSxECYxJxP7SGf8IC+XVkoHUvbNjjkOg3iiSrCXgVaJEFuZHm
2PcMOrRMh5fDvgxUL9ffavHDKO7Bd93+SGvHGd5UdM/4Tmi1LBZwNaE749cYD2e2dB/SazDVfN9m
HSDb8inUss91pxyc0tnYajfCLhG2+O8NEWsXrRZTOWBZfcwtur1D+b6jBBnK9aWepg9KWj/dHu3a
3F6Ndom3lcOsp0FiSqdarYNfmaEU75Q67qVjExu1tMP/MOw9NRaStpMldTI2sF1b4RepWlmItpZN
M5zZnGlM/1Jb3Z3UNwGd87L4FOZfb492bQEimUF9xZot+Zbc6EmtwlBJZefE6xUJOc938l0i4o2F
sT6oP1GW+SrKuKzqmJKHbdLaj8NIxozO9qXeBXmrf6iCGvFtnuNx7vZ1OdUb28zaJeV6lPMsXO2a
FLODIrcwhAkt8+AEzRfbTz5m4w9dascdFfUvtyd17eqlKNiIOHj1WS/YaXjYJlU+VuIS5X3wKquD
HCvUXHfD2m+9IqJhczve6vBU1E94Bc6ibIvLbdcAN/ETbu6dbYi3bThhZFuN7V2Z1OCnHKc7RNYk
b6GAmLPlSYQcCcQ00gfyyWJXGAKtRL6+LcG3IUcSTTFwRx0OsRFGEsZWxUYKrc0pQCNqjTD46cMt
Ll5Cm4ADYAuGFlUYHmsdW2E/zlEZS/Tc63x7S8JpNWWZS+pzAI04O56nDLpDSZ1LiLaHmPYaFG1N
mEhT23sCNxhoxW5UWcfbn3FtiKg4/S/k/JOuslSqtWGIqjQ6h3F+6BV/lyUSUsP2R+46GwfiasZc
hVp8PBWcOmswsmllhffYT0nyV0qjLhD4fdV8vj2sjVjmouqoWFJVGkbHBbP/WEk+zfnYG2qBeo7l
WuGW+cbqJCLRQWuIi7q6vD1rsqhCAyfVE0++J6EXj/ng9C7V6jvF97foEqtH1FWwxRdLQbgJX6J7
3EsqdmQdDzwQbcqTEkfhIaf2dUq4A7qpoUEuH0Ai357ZedtcLkE6MjxEkGjAdHGxrZmCSmJrG9hG
Bumun0FX4Xi6HWL1fLgKMU/3VU6iSTVkXBKtkzWOr6MkeWA3ezRL63w7zOpIOH8oBQIkQEB8EaZK
8flI2Uzq3oq8XBl+Dm2/UQJY/VhXMRaHEM4vuQr9ezxVURwCcq3DB0OU014LYNYKPRD7wgcfgb5L
/bptN7koqzN5FX7xsUqAOL6VIjLZ1ppbdb8qEbnTuHXSrk8ktpuIwQFtXYpz8hbHELsas3NnNHdZ
pQCjK//hjYUB3v9CLFJiyBTeFqYcXQYrjo6+3Fcf/RiWkKxJFKxv58Xqar6KtdiF/bzDeCxBcZHX
eH0qgsBypykJjnrfq7MXzNaKWv9If8a2WNBIEptpA5rjbBupF7FqB3FJtsrRqxvi7CUKzxWdiiU3
1GjLMbasWlxybcheS8HsdR+N1p3d4xcEzhmQKPWiv59IDE/wjcLVhn8Xx2frKKIE3ARiIx/dHrmK
phBe3bwP1I0L5VoCXgda3F8nQ9Cd8331bLfKse3LO0UrNvYkZTUGtRcuAygqsF0sdovYKowEhYuz
VCUhh0ilptXPXs4M+z04a7ivovLRc3DSuikP0tBqKo6bgOX2vDebd5rT6I4X+FohuUFqoB1amy0a
//8w4Ve/cbHblFPmt1WaRfTXSsWTU03dxVLFM70CpC8liEf9QzwuYlwBYU4jsfR8TiKLDkchOucs
9RVHbe2ne2xWkapvWtULUqc43o63tlJU5GQweZBnscRFPGoDxZhXGGmB5NqXAFXrQPvWF+nH/y/M
YhplqchkbJiNWb79l6P6gEpSqbmokTK9vR1pXtrLw5RGMz0brpkqzZvnE8hlMmZl5tMZQFXq2aa4
s/V2lyraQz8UgYuEM84pmXc76NosarNmGhZQCOMve8GZGvY5OHhoGX2SvKtVNX2oZHX8oBab2/ba
orkOtZjJOEMHRjZD+VwIcNXCuVCt2tA52RrN/P+vLgtZNxqZrKfaSQdSAYR/QJA0aYf97TlbOxPQ
toa3ocy9rxf6aIU9E0jz7gT2mGIWKDLYKQPuUcjq7ZJ82upTrE4cSU5BBxTCi46emSdh7Uwayl5m
fEyDDFRKvpF7q0My0OGE4WeAe1nszhgFdYI+uHFqJfvYVNJe6+HkxLDW7KD6hw36+iG12KAxVFH0
ToTpuZedvT/ZXhPXGzyUtQPuOsRyb1BV2nZBBxFudFg5UfQoTdmpL7KzY4sdwqsbGaGs2eXMy/Z/
r8NlcoPODvLOls6xP3blsev9+mcCRSbw8qGRHc+sOsAVemSb0yMcxepghqhJ0iuy7PeRlKXJMR9r
PfXiIZnuoAPpBp4bWCC6Wt4ZrRdZVXnQoL49ZLYKGBolpgS0WhgOr/uwwekm93nZD7lpvh81tX3Q
48J6VHMZBmejKhKXSl7mTzGywT5qrpLyOKbBjEqUh1jaiabN7qykNDo3zhw6uEoCvLerB+lXzg77
sdSVWHcRn3Zat8AJ/QdAgEz1eFmghKY0YZ/hf97FwZ4TR/va5qKw9ko9BF/tqcpfOZPRwPGIcNKG
vVKabukLCFWh0g+mm9LefAhz3psuftjSR7po09ugDDA6D6xCNXdQtbQBbL4+1HvJ0qrc1UG/S56e
qgD6YrUaEg9YqDG6omtxL7by3HlXNigB4fidEidr5ZS+O0JY6T2Dnaq9PJPML04xNFiaTA4mggDN
VWvvFALj2gGsuQ8uu2XuRVXlwT4Udi2fcrUuACgqef1eq63mwYyrb5M5PFJpFRbt18T4Ig2WErkV
cIfL4JcWlAK/UMSlUuqs9Xw7niq3VSOEj5B5NJkzp4h4GGax+lkJHe0B1mh/rwZQQbB4scdyNwHp
BG/ZOLXNbSkPk7PWV/Ibh0F3oOx5lLuof9j3pdEUD1WnpIqXJjWu11XoKL8sFJmPIIcx+IrTSf/x
93sgFCdqBcjGAZ9YHFZSw0UVhHZ1brJ6l8otxiPZLpcHWA1bBENlbXO6jrW8E+tWH0oo8Z1Gu4gj
EMAd/Je4MqL2ELzF5bSKDNg1kLhdLQw8lMmCp9DXkuRu7BFF2GGTofSuZnV4l6hZUH0D+G8+3Z4O
fd60lof3bBVgAbEDybeU0DMKU7QatF/6CLbR72sYHbWLYQatVaMGT01pqgYNVAS2+sPPR7P3nIQC
vSdnif4Ru1OWVsfFKdyrE4IHnhl1g+/adZq+GXSQ1VZRFV4u8L+o+rwud46QWskFkd4Dlgnp4rkq
sAjznGSO5biDGQetm7YakPtx7OK7OqcZgxhaGAPwaikmu3ZoNYXbwjZy9pKuZMjE6a1iu3WvC69H
yUBxkbeIKteoOv9RA+ccQrDL7QczaqAjhXGyKWC5dv/BRhQzaeqWFq3N54c3MlOjk9hOfMYBuXUt
UQeelBns2jaWxJ3yTpLtC3SJ48aXW/lwSHOiPgpsEV2exclXpk03FrEjnQaBkJ6U78ay3ah1zbeO
ZW5ch1gceMXU5cMA/Oc8ja9bVODqvHAjdXT/v4Eszjx2azOySxM7myC0d1lB+9lxrN3tIFtDWXyj
XhsEWzFiPwV+8S7i57uoH+AwD+//JQ6KelyvwOAutxfNbCH0FMN0V0qZn02uhbBQ+UUKO7V6En3U
/Lodbm2HARkLuthE95Mt7Xnq0Yo0Bgc8+WmMjEumR9RlolMmSXd5rb29HWqpxPC7u04TCxIg6vwm
xeRFrCrrkmFysoskOWnolfR7HszfyVdn2nee4OPkOuHENt4OcvVFcrDE9uoe5QjKNWonbT1m1z4p
uxYmvibv8hdXP7MXaVgCijynOpa3kuH8KFQ8zyer3WgSrE0yrYFZ20WmP/5i4LEVmH7m12egaJaK
dr9VZzh+oZmi0hGekvqSKUEj/0NhD/lYmzoHkr/a8lkKVzXSjZDOSy91J7937q2p2WhEzEm/XN/X
IRaLAutJbnW8dU9tO9g8ALr0CJhyy5h+K8oiR0lPS+0Hxz8nraLupLgv3/RcHjama20Tvh7L/BGv
XlBhl4lIsyUVLfn4ixLYP3vY/NOYf4/l6NT1yp0DEP72iliGBBsEwNowWeyGTP1gcbxrdFVjq/Sl
U2bI0pvCsdJDXyvKXmnU4CFMdTogUZafKTyoh9uRlxk5R0bwSuMRhxUv5bDngzWgtGmjXCdna2xA
vh5E9yEJdVfd8mlbfrplnEWCTEOZyEoIsBueHxcXbR+I0rs9FMwCF1m4DLLIj7oZJ2H2LZT40aHo
FWllsJMKafwCSSMRbiMZ4UMg4W+1K4KWtlyFdOCuKvr0rRAODMlGyx+NXDMFdF4h517KVfyMUvz4
WI6GcQ9Xvf9aR3PjSZYyGTpSKdsPIhXcztlZ7xu4jx9sSOLFLgJ6/dilMozIUkrQsY/a5m2ZpN1p
MsfxDANIwOzTx1lBNqS42fsif4umoHPxpVgcOrnQZChLEdQ3pGSVD2kd4DdTSxP4YbVPf0Hnze6g
BmsIQlt6YXnpIDf4LvAXUALI5Dt57PLEG2VrxD5uiGMXN+3mEMaxWe6Mziq7vQi0HkGrVils3lYU
R3ZpiVAext52mbmNnQ6O51dJ4Lhl0sZ3OTSAaJ92BUK2AZIbn7jL4VYoDYPxCal+6QggiLsWRro5
t7awh24IiylytaYo7yN/Qot3rgKmroYSw7tZLrVx87qS39mVn5delSRyxJ1qLL81cIs+ABBxgK6p
2U8HPeSffVUj7BtEFUVDpcmUPSRHW9rJulbBa1Za2PKKL42vp7TQ3nD4j6+qyu4yzxSN77umVBrZ
qYJVkp6i2VjH06YphcbacYN3TRSm6Q+lTQOmQLMryRsSP4L/hc+EfZzyPHijBNmkHDHNY2YEVajC
pUBU/Or7pv/albL+OMR6eOdgePvYBMJ/H+sT/e3eAInUdr7u2ak+IJowctKB91bknzbSJNU+A+/9
AySp/7mlMgVXeJLvK1nJzxYESuWgF1M+3kGR65+qoCfToCOYFyUIsBQD9BBewtREKqgc4Ace2iAZ
jb08Mac7adBlCGo8RfW9VCng10wBgNbl5g81deqy7C+3zHnhId7hgF+A1/CC8qJFrdAnSjOXuFSk
1i0N/AHKvPiWhrnhGXGBC3GYhqe8b9Xvtxf9sszxO7LN0abRlH4pzdqpdSzboe2f40iDLt5HlYcT
VvM6kybHa4NOZSmjcnA76PK+8DsoG7UNRwo7ghdirZZcOU2ewUgGkzwGo1tY/S51thwdVsf2J8xv
cPTVQYQIGXQcuRJYHpj1Icjl6GshKQDbVMnaJXJa8rqSlb/sLC3G9vvudhUUaapJmtLZj7SADRxA
UP+QBM3GqbMUzAGFMlsL/W8GfyPer6JEEhrYlFf986T1AYo8SlB79dgaT4PmN73rD9IQu01vBOpu
gpEJ3613cjRdO6Bwbhko9jemfnrf22rwS7cD/1XsZ9KbNirAv/plJ6PQUWbJeKC3QEnKNcJC/uBX
QbLPcfTZMqFcSwc0hgxqFpaqc619foYOzmiiH1Biddl2cx2oyFAQCS3PidRy9/eZR2VkRnxwTXgh
Uy/rHKNt4NBtFn0odr0x1V+zrko015c7ZEj+Ptr1V1oMzFBE2HLfHs4tRTR5VHaot0Gq3Somr+c5
LinU3hVw/ov3Z9jINlpaQ3kOIJL28tfGOfYyKgJhekxx1749ptVgpmxhV26hgr/E6URFi86DLEmn
ajKmHYdgvM9jvfnAHlbsLC3wT75WOhsvnrUMMQAHaAjeInS0LI1wDvo2HW7p7OMZcSobR97HCoRq
02qljQxZu2iRib/f8oAFlyB7Gbn9Bu5VfuadeF9OBf2/6Xh7CtdH8yfE4rbad60Tc+ayL6FH9dAi
B+INutQfdQdE5+1Qq6NBt4uSGRiuF7TNsOkt6B9adG6i7qBm+mNUmhtvsiXH5PdeBF5U512GDBUm
Jc+Xb15B5G/rOr6gwRDjITjIU0mhhyMYTHYfUtsbQ4jK7MZjcJZs5FEaf0jzfRmn4i+bN/O2iAAP
yGleoi+70qY+lLAQEM4z2lx7KDN1epAibg4S1ZmNI3vtIzKpNFPmdwdCUs9HPaSOUvYU48+aXtd3
ozBAytUZUgfpWHy6/RFXruWIMNHWQzfTMoGvPg+Vgb+NkABMznDN3L45RMHwFr0U14iljcxceUc9
izSn09WxYlWwieNE+CfNTB8zPKt0P4o8ywkmV0ViyhL9l37TD2YlR58FnWf6KqjW2YPSBVZ0kVH0
f4PsiP/Bz/KtGsXKvvUsyjzJV1FCJE1AEk7WSYRPeffNUh0PpZJd1Y273nr//32w+bdcxZItP0wh
QKLOB9M8orY/jgNSXXiKRs7fb8dUUmfbUgP7CF6gz0MBYaFQknXBpURAwEvgqVDG9Ys9h6hMBW/6
Ct75b8kQrLJnMdXnMUU4FWZtteZJtqfXI03MKkRxTo7+sgP33zBch7GpA6C5ZPq2jSz03M/tU6f6
H4fWCWeJHPQprHdKM73q83YDkL66zGjKqrif6i85za1WlVxCUMRH8+A9FbbPUxA88eXuDcvfWGcr
mwcCxTpnKB8N3v5iyyxEA3AQPu059a19JquXdEDgy9oqta4u5z9hnAVqEY+qCifbMD9P0VOQfjMb
i1bi+85Cxi73eFNu5OLqQr4Kt8jFSul7UUbZgJwSgnpygtraZOZboI3VhYyIG2rxCuXGJTjSLsqo
6A3QYVpiHBVewYic9aI+TsPkxvXX2yt5dUg4OeG7NVs/Lkv7ObbDSexQWKLWcFJj51MTOz9uh1i7
y2PxY9goI886m8uiZlBzSRskR1xapc/TXRWlBTJUcVL8oAWZfpSFM1XeYOvFUze2MJslPclo3iXo
171q9bDVPUTg7OHeEkVLq7Ecc3UnYpTnHhJ9DOi6WmUNhkHx08HFCcRIuYIqkgnWINMNbI4N+dvt
Ea2mnfW7HocQpq0tsjuWamRq6VacJV4lKJ+ElDEUe/Cs9qviO6DD/rJ4+nuj4CrKvZ5LCPXw5/tR
NRiIOaXwwBD5au57EBs7uczSjavU6pr9DYaf71JIAjyPkvSBnEk+oNxIk+7aquvcOs1eNZG6cXjM
v/a6FDyPRpmrihq3CyxNF3EkRPsFNFb0H+2gpGSjl4+tlBo7XWqqnSMP8n2vNtXeGsPuXGVKcr79
8VaXFy2FmXxGFWnZNkGaL7dCGXdhFHey/eBoGOpljfZplNvhwa/16WQpIj3dDro6t1dB54y6OjD1
rh+CTorws8gH417hvvioocxRnUytLcKNF/pqel4FW6SLhiyDlVeo3kewn7wuc2QscVoNva9YbnYW
nqPHEpEvbjumvhF69Yj5E9pebMg5/ZwsjYvwnFuHCMHLQbkYCmAZsbs9n1txljtxGEItjYf4EnHv
SYDEp19aIRcf8DltgTZsqZKvfr6rBb+479hAIGqkB+2zAHi6F9g37NsiNR+NKDe92yPbCrXIlLZM
az1pfMTwx586M6ggW2gI8x/y8XoNLi6LiGw0U2E3yTmQB0ZBUzud1HMaqVvDWftQ14EWMxcE2NyW
lWWfbbwzhOuUSJgi/OZTBKxSx/qQ5XFsbyTHWv5fx1xMYRlZCj1KyT5JWV24SPA/aZm+7zT7QZML
jMPGz9RQj7c/m766qaEoDtsUrMcLTmurjbFeD+N51iTTSh35T7FxCqxP5Z8Qi2+mB5T/ETGpzyjW
PIRt42mpdVYSCK5hvv+X0SBQ9dtqFzH659tVi8IhGqLCPPuR2iFX3cjVZ0May8PtMGu5rsAloK3s
cBAsTwI4uT1gymE4K7b8ij7Md0vvH2zRfb8dZm3Hvw6zmLhaNIqPRaZ/bqjmnwJH/hlZ+gfwMJdZ
+sbTGnWLyraagVcDW2S9llmmj9CfdI4aEdGkM7JzBWrtrm/LCXXYYPoVcMnxAt3a4lavJgkeDTZ2
RoAClk/poh+apE5wnTL8sTlimdTtkliVPuZVtjdGWX+6PbWraX8Vbv7/V+cab5QepFdZnpUCw/DU
ucO9cuPVsj6Xf0Y0J9FVCDnp2xrRHFhQZHy5q8P3VWUeJgQiQrQ0NxJ/9W6iUEnCV4Wny5Ksowdp
Rwk3dcBml240xJ4cKxc/fJp0xw2qxxhdEWDJG1v+en7+CbrIz1KPg6kQdnvy/eZJHwraq6K0JBA9
mfAL1wh0gE0gp7Y0/dc/3p+4iyxtHTUu6HbiZyi6Q65kj3Iwbjxx11f4nxCLrZhGuRlrwgFkao6o
+VpqtS/mYrRWqsbudiq+CGVQ/4P+7HCpA/G+zPzWDBBORsP2PD8GDP1JIG08bOFyX+QHQRD3QqeE
xQWMbTFlZQBmYQJAdhKZ8doxlF2FEUrvl59ku853URB+F9n4Kiu2LH5fLGsQX2CbafzPLR1tqWhh
5UahJA46Qh1cci2LUeQc3C7VPWnYqHaujJAqKpwkrItlS1lGSo26s3LTCS4QRk0EuoyWRgvQeDV3
Iz9NH80htVHZDuy6PQxj2xTnspBMdeMeufIxKfVQd2TAPIWXvFU5aqIh7yfpnNrScRLRW6s1SFH7
8Nc5Q3nCgTtqWgoCLPPPuNpb0nRUDMlprVNro3rcTbtQLd4qSXb66zAWmkAg9uYgL8DwZSP76JiH
wblsusLeowncGq49ABU5jFWe/KVnAuh3XjWqgxTkb9n/ZQEhU9JBlaUea90RY9Wqqq1z32QW+uiZ
fPzbkbHeOJ1n6xgZetdiPWSoohlJmMlnOWzfJI3kGp127nN9fzvMizOABMOXhvnjxWK/ENMEkl0H
6Eyn8O1/BcZHCR56JwOyQCrcSjGS3WITvFhujIl9BOgwnQVgJIvnRZjUba4EuBABREOEvuq/xXF/
MdvyVWUHf5vqwOnAuM3sEpCdL96jEYbeCHfglteWRnQM/Gn8nNlacheAXNrIw/lrPHt5E4oaMX5e
aJFRCFx8LUOy6j4sNNSr/eA4TAcsE1yVIw3BNa8wNrb+1WDIctFIM3AfWPaZAiwafBj94GOUn6Z+
AUlzmOXH/XKPg8Pxdn68OMnmgWlgE6lgWRRTF+vYrFEaqtDYu5hF3O+BpVt7IcRfNw/mKCQgGUG1
9gUPCB1uzArCeiTZtfehsPZWJ7+Nnf71hJacixozsH1jI/PnX778ZCZ6eLNuwGwmv7iJ1wJfF18p
s0vYDfnrMolwrJZ9UaGbr/kbu+GLrZ/xoYrH+fLbCmdJPwRlLQeJjkKBr1v6gIR8X+/kcRjdrK/s
xzLww3vuJsE+N4T0vcIaKtior75Y5iYYIOiCGiVxRrzcuCrV78oqLYcTKpTOa8eOtb2KZuLHpBXh
brYTPpp2Fp7A9Axf/jaBSJp5wyT4vHEuEqgxRWqGMQcB/pnuFBeu0P4arMHgaLqyUWK+jEH8ck+J
7XaqJdYDKNXvk61+iaT0obSaXR/NffN8A1D9ckkQDj9YOncsixdbWB37khOkETANIzmqcflOlrfE
917mJiFoyuNMwhamLDf/NrDaJGvRUhZmuovki1UUBy3+cPvLrAWh0anjBou2nrFcAIk14jUBpeFM
uedhUoc3emh45ig2tsaXOz7HM2cmc8VzBprO85tAJqxaaRO8qtXG38nRYz+ZXjhNiGr+7SueNCAM
7tscLuyMi17nVHfoyAIGOwel/E6fihOOcy5t0aM+bfWX1lLAIZdnroCBN/Ziu6cKopdaN5ZnjDo+
ZknwTRvGYOPt8rI5TibzD+obbBqczIvx9GOpTaajTHf9XNTX410zBLu4epAFjAz9c9t+UK27+D+c
fdlynUjX7BMRwTzcAnvUPFmybgjbsgsohqIminr6Pznnpr21Qzv8XXVH2y0EFGvIlSszev36VJy5
tRWcwEUh0Aso+eR7TeoYpgw+9iAir8ISE2ph99KdnTl46+KsF2LXAvJ8p0+vIzXYoRFf+wmRx+Ku
amAlgoT57zcC7Uzg0OBer/fz97nLZDuNpu79QwC+B5ba3Go7Z8ElA8dz9wIRUoAseBWrhtffV9Hw
JO7DObUH1diChS7shSimw+RCyj/zEWHRG/ke2QqCa5/OtqwCq53JP2gOUBZ42HuQaSwbpd9temmY
eeaW8E6wlYt5HJLGaXnhxZ4ZfA1TBspEMhaL09ek1G2/zoCgS//xz69p1dBZh3JA1z4xFBgEL6sE
IqYHWE1N302aYQ1QsPACu+PM8wtXoybot+NII0r8/ZqwqjgzyfDBEtKUEP+9SsDOrUCzHcN/VJmO
gW1g/rL2efA/Aen/NN5VCVHQG8oOUdJBz3me5uWety4YkiGDJ9TXT+/TPsd6NWAq6xFE4PuUXiuY
Gw2ceSHgyg7LI1ktNhkWzDb4wtJNAL/HfBiq5EZgTbIIksGUNeqDvMM3eCFcrU/w73JqHX7Hnofd
cezgn7LZzQJSnJFSHVjNf7psfGFuBfvcsXuM9Njm6dg/fn3rZwJViIIULBokYoghnDxnELsC1cGr
5tDE4yay7HrSyYVLnKma0KVARRSJBWnyFPjwM1VDNYU1x7FnmcwD9O9FmtbDs4LEZ8kc+Tb2sr0R
Mq4uVE1nvkFkF9DkIFWxSvCenNdq6ecspKuSQRi+8MhuMgGKXBhcKGXO3SDCVopt9AyaUqd1aZ2C
8oQcYGEG78m9lIHc906f7niIIW8K959d3aRBIWnjXTguZ6+8FlAQUQCkegoHElC91AJ3lkPYZTiY
jxDsL5XXlxPI+RFcnTrHv/CpnAsBuBIWNYB9nKmpJgxmGiPjg7DjBstO8QYdDwjb8F3esKb5/vXp
PPMCIwRqJG+8w890MgNhWAipgKjnsuptovIxqxI4zPgogv+HC2GtCyYEKH4/8RvjnoekdZnBCkWM
nsLNubNs4PJV/i+XAdwIItkZzloU2GGRsoeulPyQw8GN4hyuhxfu5cwnHQGbirAp5aIkPZ1aGMeq
zK1hSVnBE74FShxhpxqL0W//fi8g+aGPg5jj56F/TDOdYv+jPYyZExQZmeqcOtLd0EVcmk6fOeZQ
anCxwwGCPuLiSQ2XBZ1D9QhNm2rymuaoNbcYiyxTuCdjIt51KtANIcYY7Mg7ldx/faP/r607CcrA
WwKIG0bAxz7Re0FR151KDT8EsJHldVXEqrpRznzfwA/Kh8aPwm74FL56QpdE+Chnl5KP3oZptal6
D8L0Q9kLceEsnf21QH5EN4y6LIDg29/ZeICAuCfR8R/B01ke0jZexkMGDawkz4aliu67oI+mR3/S
cwOPuXXjF2ZOAVT8xt8p5xrLezJgfT5DMusedD/5XccmupmmkU436SD74dfXz/HMW8R+LvI5ugVs
Hpym9ND205CpxRwy7LdcT7OrS5sFpCRBYsrMET0mXdNwrYV34aSeSaoAa6E2hQi5qqSsUeY/KKqo
s6pPIgFHUxh2algSQlcbllu7tn2zIOB8fZdnvr6VIYpMEK4c2NNStnEXZ0A0i+A7wXc9M1tLL2Eu
p3L6a3G0GpkA0kSJiUHayZsPqCKYl0GFpRJNAQ6qy9UmzmBDqtiNCTisqWKviD11k/DqLV7CWxLJ
Cznv3DMFRwXSeCna+E/btsEI06Slqsyh5lFp/fjO9PbFuPE1WGdHVUGZ7+vH+kmuab1nKI0D8EcP
DJGTk1w+usREiRmcw1gv/gFb9mTfWvIB2lYNl7QFKGum/Q22lN6p5tCcsKS+Yx1L89FNbAkBhKmw
zqwfvv61ziQorNADMsFMB5Sk06Nl5lHWrYGA0cghFdA9dA50o9Ql2cozDxu2NT7caxBq8RxODnC3
RC6xnDbHxYld2Nlmcdlbh5Vq6iisyggpsRPQX4gvZzL9Xxdd//w/Xw02M3rO0bXvwy7YqFn8pAhh
rU/fPdDb/vkp4lLrFwM9M5g2n7xb6jVu0gVjeFhYFSr4lsF2ER9or7A0Lk14IRyceWcomNZjC4j5
M/Iko9mOHsPAtk7qgtX+HqrSJc2C7dc3dSYQrOMpwA7w1wIEdZK0PMdU4J7CYKEK4N8qmhs/9C9g
NefuBI0sKk5s7kCn8qR4hx+kpFmN8gjTuR127wbooqc5RGovTWLPnQUgABAXQuz5vHOS6hpJPmtg
PjU+20rlaSWLxsIscLyEN5w76nDSAtqJG1rdof4+dbplFq3ySpxajHeA7DusaJNM7Nyuf4HhEQCv
4aKH97lrAhNA2bdi9AA7/r4m44uRkxslezreg26UmH4HWxnMtbvCdS4F7zPvDKkah3w962jYT24Q
c9KMeE4V7+PWfiBKiSMsm+mOpY1++voAnnlp4PpgxQq6s2vkOI0abR9muqo7WA5F/JbDGDbPTP8Y
wsg3Crr0+eurrWftpEjCDgqsIJDi8SBPWxFvbK1nGXGxdoe1VnhjBMG+3wm6nagufLi0cvvv3zES
Ai4FbBft62nbpSMsMuMhR4fGODN0kZUYbpzQ1M+qqRW9kH/OvbZ1RQ6eV8gVn4othzOCUATpQ+bb
uwwGsx319kusLgSNM0cRIR7jC0xhIUx22rGKykQ6rub2GIWtdz86Ns6xEcpKr1FYvJ0dd6ND8682
DkitGKogia8KKshmJ5EqqLAkNIVje8jCR8W2rudsXYixf30+zoTDvy6y/vl/0ok1qoYUBiyes/YH
XLdKrNJeuMK5V7RWI5AhX0v102cH8+u5HWAre/CgWppwgh1zDbPy+gLf59xl0Iyi5cZRANni5AOe
Mr9bEmx4HyJDpiuoWmV5SFj2vC5q7v79mQHgXV17cOb8UwxxHggUgWDODnIibDGByethuhAkzt4N
MBmcN1Tln4gb1EYEq6WKHjIHdrL9sotY/4djEeN/+H4wvILTJMYxcXA6v8jgg9aZXmZ7IqGjRHyQ
Q45ohsuvH9i5u8kwDw/R+QIROeUFTn2lxgYF5B4c6n0V8fusdgryv0zjVholMBDU3ugpTo4AT2Ae
a2oFRCvhcueyRuxF0pqfX9/MGVQSw/B1vI+RDBLv6WVAQg86O87ZfqwmWBqJYmzdnyTV2wpueGJ6
aZ3uJurd32Jxir4J/nx9+c8fLISU3XUQiAwCVPmkuDAdzXrX7+sjkfEoylgPibkdApcM//xB4UIB
CJDQrgRsejqhGTX4PmMwgeTCsYeZ1Q+8QT+YdheIQ5/PxnoZ4IGgSEFS4rRpsmRgmZlJcBiZD8cv
uRXiOyP2Ql8Uf0qDuAr6vlXQdF2FPDkaZIzdTowQV6IOlUUKXdgqNAVMvUfAxdGPr1/RuVtCmQQV
opXR+6kPNBKzaJqp7ujxGBgPrTw8uW4RXpszUB//fUqDnSlA/9j6idFIn9ZJtWmFQftMDoMJxiKA
5eC+6nyzY8GQXXhZ5x4jxuxA5DG7BbXspCRLbNv1dPQp3E7FNsD+FOcF7EMwwLsQYs9dCNvGKG4x
ZPhM5AolQc73KD0MAhbUj0Hs5HH7XoeXJMo+J3boNGPOiY4A2smfZtGtmeamDSNynIVRR8+qZheM
LoBN624GDjdsWznF16fjTMuMw4FQCF0JGO9+cnwTUlXMYrHjQGx/l3JTQKilIEs054bBii9SG4d0
bxAbvLJzs4epxhGGx5uBDNsu9C98F+fuH4UNEDxQ5vBG16P8n/TvTA0aXMGrA6+cfueNWEKesOaS
p97kFLxzJ1iuS+fh6ydw7vvAwBxnFY8cYeyksFE90Wm7YPl6HruC6nmTxmabmEv3du4MIQtg+Rri
IdDxOImU1jV16IQshavne8h/zOHrxBlkUv5ZtQOALhg2oH+gSfk8voTXJTOgMzTHLAUVIBfDkvKC
dEv10Ag4A1/I2Gcm5+C5JNBVgtzg2kWchDJhjIEddhQcNMZ9aVExIV99M3GoklCbXTU6cCedS0jF
RNcwGSdVWYlIiE2fdVDP/vpNnktGK5MDPsEQIPhU648xvNgjAjFYxwuO8Kg6uKN/Id2euQRWrrDf
DaLgaop98hY7ON35vKf0GE7JCEAblg/fHDP6376+k0+HBVMapHN0EJDDxJbZyVOlyshEUijNwG0k
BlSb0LkpgmhkD0wF7o9ex/bC1PvTV7AKeYNtD2MsQEefWHUwLEgDqIarQ52hdkhjvTxnjfIOs76o
PHbmUuusLYCezSqrfAqHLRNml4CO/UMypEWb1jtYwG+XSW6+fobnL4N5EIAPDIlPkW+9zjNHB6eh
0kmS+5o00KUw8pCN9UVV4DVG/NXXJn6KwUMCwj1kDT7xYUZ/cJO+X2OIXnaK+lduTbGeNm+XtNqO
IwD0SFy1anlhFNpItMp2KJGONfUuVEmf0HP8HthQhdctZqjosk/OTdqNOvOWadk37cK3ICBXIGQm
NVbYAGg8N4Nsj44Ln0ibhXb79eM+c2Qx80dLCpQJDiGnYRT2Rp2NTFIfRAIRWz4VcyxBbL0b/OlC
zDn3YldkBDy31SP+UyQNtZ+2MjYHKWAKMamN8ZYti8Z/v6Fs7XWAyqGSwZfxdzJiCcQ4vFE7q79F
j4lOmhz1LPwbd2mOqY6il6+fHxqP9Sf+fYpwJVSFmAvgH0Du/76iha5rM7IkPiQOVO4TV5A9czop
oYScIQu61kxgJmXjIHdqqm9xEP0rphT8DUfMD65YaCEzO1ULBudZVkiPuFva6o82IE+QN9hNK80I
yERbLPXSlsqnTaGkfk0mSBdr8ThCGqxkFrRklw/uA4dWVw1HBZo1bxF3HVgY92zTthAEg/V1mU78
B5/Eh3X8bl+1EBE3fQslZZESlkvbu1A8Fm6wrZlptxog9BYWa67IoUKfochYVcghsL80fqHDtIFL
xJrjm3Gk2zpq2Isxy/BuPdhIF8AdoM1Dq64IxOTs4PEJ8S8tNNtV0HssLZR2C46Idh8w4T5WWmyM
pq/ZFHtwUcLPJxh0l1XEYGOdGoE1bEgLD02LX3AMuD+WfoJ5ACoyyA5bF1Gp88fXRdYQ46URj8Iy
WWZ9Gw29f6xcx91aeGcUnnbqg4GY+l0H2l8pLVo8kxmWV8K23z0wRb4lyPhl7+hB5ZEn3keMsa5N
Nv3WLhwSYN+30Y18q3Xb7twaG2Ot3+gfhDhVnbtt1N9qBU6Ht1C4tUdV8xN0uyCPWBJAqgLD06MN
ln6X0L7bBdSb7kcFyx8/suG8s3Wrt15K/YNgmv/whTCoIiu6kUHTQPsn6L5FPlwcYWuxtzArIpDU
fCCK/Z4BRpcpne682QmhCa+iduO0qdn4c9VusJlq59ydQwFqIXWqoxGs3jCbYkPFSovm1qvbfZZA
Uj5LIEa1DCaCwGL/vlQzBq8tGrhrF5/UU2c1O7QZzprP3fCNjd5cxH3YFJlSQQ7ad3fg3E9u5lBG
OZg2w0Z3M9kGxB/f5AhD8x7l+DfI60H839GyILUj98vQjocGYg0WCt2uviMt9QtEOvHNm+EOW0F7
49lMy8NiybRT1TSVFaCSR8xRsBgozKs7jdOfKFTzS1bRoEgMjBmaJKhzEGrhqc58XXS4jZcxFf4H
qWJPr3yb5ifOUbyzvgsRBS2QQvFVmbjbGIHnvPNasMeLGranqx6gzo6uitRzxGqFjXEni28jMmUf
2N9yHqdWsUOXZtNcGoXZVF7DPuhjZhijQOzdbYvZxxv0IEFQeilp4k3UZfJP4tLpG/yZoV+Ctnh5
8Smrc6eZ/TwcGd31sBJ4TWHiuTNRs9xNE3qjQDj8fe7Gh5lleIfenF0lTmXuBUarbU75FP+gQs/4
NibWXIOu6sDWhI5/JmSWJ1kNZtt0kE/kY/BdGl5dWxyvm0GNc9F3DI1DG4hnbau0jDPAUWsVU3qB
Y4tUz3fScXTe4TXfop7xr2kjKRQUSHzlihgmAbVNS1J1bN/Cc+1XE+lmKtrM+s/NQk05y7S9AaNB
QOY7Yd9BlVfH1PphscwZRPZb6N17LeF3/WRfLca8vAjYEsOUDu5jm0inCltwCgK7DffxWc7S/WWS
qgVNBJpDKsL+PH4gO0Qpk7910mO/lyem+9601NwmRnZFFDNTF4ELucFiBpq+I7SJ3XIkaXMXC/wk
PvJ2p6tlKNs+9TZo8zgFcWOetrBlGW6E0xIwRiYGHiEhqki7NNwFU0yvfa8fwAmQ3C8jtw12DSjP
JQhCMz9C6DLL+w4ff6GxWdXkqdOKIcc8M9GbHnzr36mjoqioUJkjnHojyL5USLNho5qOSxvjCQs+
QkWChMujP3r1FizRLrcDD4IcIMjSYo95Xu09g1rscBLwKQVEP3dZF4LQ3Vo3KQVJq6s5juBLADms
fBHmF+J09RFSJ6zzJh3BJx2B3P4xapJ3VV0PR0yBdGGDgB1FIFx8DtCWSOuKPimZeR+eNHqLjWr7
WC+h/y2A8nGQ1wmM4gppvf7n6MnwxkrKgWDpviE5S1NdpMqHh3Am9SP8AsbS81R4swzQ2IAaDHwe
ksE2YqdASSzhT4N1r1WVMSt7fC33CEPtHecSwmtxD81TyGk46RETA+cOHssszkk7wL+qnmFLCQwy
vIbsZLT36hjJo4WIX542kPAoQHY0+9g0rZ8LxX+YcI6aohqW+Q5z9pu68usDqL5vCZX93ujY+zDC
DhvH8edb3YBMgQzewYWpGdw3eHGz4xQlEAPtvXeRDvNuSCcX6TeBOFUbz2XE22xbc9itLg0/+Onw
sXS9yusBP4f0GCRPqXloaayRv7woT1i1wFsvSvcM9rslC/FSQryanPbhVTq6Ox4AH+xa+g1EkHcg
dB+SwejTLDUWiok35taLfzCibwnWfovBmSC72IWHTgzfMUv7wxen2/HKrY4ho0vh1KTa4PPBfgXt
8PwSV3k/Ewpn3Wyx/FZMFQIRYQt/mD0OO4yk8/x8cedS6oHvGNX1FaUK9mvKHzadq+mhS5rwOC/J
z3py3rBMukEByB9SdJc71izf7VCbUkk44/TtxDakR3w2YeV1m7gL5yvpD34uK5AfMw5nMNXW9peK
qcw1kNmtIRnqKZZUfEMo2/AwFNuJRUEJDWC5nzhG41rUYcGVJhu01yR3qtFsVrGSnEKxKa/xsgZB
3QK2FksJC2Pc5wjtPprwe7jpPJhRSCB3DSxbneTZMf2yr1jSbRrRHILIBqQwEXaV2vQYQvckQ260
v3Ucjc+Bo+bruY5pUXmLcyWkXqUVDTSQVQXVq7gtWTA2pYBYbdGrZikJlE1WjPURsQeSR0o9Yd7D
cuA2773Q/m5RcVjEspMbNYJh0EQS8XJJwzxc4p9DyEkRRRX+ewi+fje6t4FVcENtxPOcqieto2kX
VeNNHY3NzsgZmQ/F0FPoJHYfx9z0GO3LpoxqMb61qXxEwl2KZO68bQIAJfdG9KoCYlDXsQ+lpMVR
JB+dGEZRrRIloOtXEo7HJHTonsfwHVNIJVe1rj3s1PJHtFXYm18W57GWoN5UYiKbFhOhbevGwxuN
ove2mYK9DBe5oWjFAPWt3pid09woG4vjnNRk1zVyAzn3+wyAA9y6LJw7+/417XEKHNb9onTN95I3
YPfIH7KuohxpCt4HDYR7JU/jnS8N9lOr6DttHLbVcN8ulnBBkMHIo+gHi7Cr42yvEt0f/Glm+FSw
TNREgYAKL3Q8AfNfq1bfppSNO5QN9Tay8MzAuStJo9R11GF7ARwTU8Tc5dfe1C45lKd+LLFQP7hA
J9w53G4h+7nkwlkS3HgdXwHKcaCQUPtHAzyl8OsGtiIgrlxDmL+5Vl7W3DqZG6+jW4gg8aregFNw
Hwwzw1eH/ABUKIUdwWL+9DweX6bJuV98Gz7P3eDmRkX+JsJwu3D99n6CrUve1LAY94L5beR4Oqbz
UUzNSbJlTbfgl4kgP5oGzdMSSJDWAseB3cYYlJkaYbzRgP9W6+mXk7oPZBjeZAASFRYssX87v1h8
yDtXwZmXzgF0Sz3u53ClmlAV4R4I68dvXk3nQi9B+GozxEdVodzOZDdC8TnLrgaa4Es3qivbKrjv
q9rPm4gkEJRmPtLadG88VUNDsXefeIzFBBD4lw3olGnZNQndR73K7izi3caRAlrBsx9595SFMe6P
3kPM97dqTFgG8bgKB/F+61RuWrhj8xgSnlxHUMQtJr2EWzox/wmZC3/oMHeLePQ7wQsqKCaYVzEo
ONdEC/Hqo9bLG5Rtd23q0nxW5KmvCGxX/UM1ErmJfPoDhirkNuThw1Q7/VFCv+SZqQrN84hioJJ0
28KJYYPtpyE3EsoElS9eQd7/5oz1K1br421nvd9V6PV7sOAh5QQt5A0Hv3ObCbjUeDQMcHARgxqi
wn3txxQq0LzPMxCrsQRIrhmKqitTqcdkdtG6Q5l2E2KNGLWO8yjJ7JU2SuYrh6QuxM/o8NRl2PNE
5+Q/a2rDEjGU5F1sxVXSmSlnFup9KKP0GxnHDXQIyRaLcjf1NHvPC1uuwsY6kHENn3ylYZPXRAvE
VvErP4kJgs2piFUZc45lG3XbT+qP14cv+EuPMNU7NAjpZSanAKmYsPlPN4JL2erR7js+PprM3a2I
QUFT6dxCB8punCB8hxRNnVeON+UpS9pyCGNVxDYbC6l9ky+OfeigmJsroUUxWPbCgZKutUaL/Gnc
R/CarqXFkWJ9VBeOB+2VEMqZZcNolEMwNiscYpocaMWLrP3Vfqm/A5P9LaQQEx/NVUvDpoRa+4IP
ESZARkb9Zq4hewUw5XfmJF2ZWLYZOvowTS3fStGmt7O/JLnbscPiZEnOTQtDboi6vwdOH+IXnVsY
sQ/LQzwjlPgNQQ0Bv4xcw2C7Kzw4u20gYL2Hp/t0W5sR6jtssEAwujjeZXT+gAwxYkdMv3lR/b0n
sFWSKgLGHjd7xaIX6zlzIerlzvDxVXTt9AOz37qUg+J555PwSaaJs3fSdDmmVeKiHUizrdMPyV1Q
V6TIbKevvKUXyNZL9pN7ndqLak4KhgAF1tGoX1CcV+vuzpHornpSSx2vCbEqmtoO217BIlWz+d2X
2OhIoIqeQyXsivggOaCJ2zRccBBV/V9Si27rpN5TRZNwQ/UQ5QOohaVcxr3DURtvIy7Jw4jN+P0w
gBuk01seLn+IHu7cDqKZ0pLXTkfzb+Mxdegcb/DyHsPhHIcRqV1AF942+H6m7r7XzbCPiRtuarVu
JyxtNV7NWSdKXeGlVUNWGg0FIMcEW4cSiG8lPc9hffYrlabeUJ41pUdhg0mrngLpgL+UbOYGISxD
Y1N5q3XQiIPrxU3OevvUcgRjiPQsOeABveVh/Dyb9L0fUHBB8eNXpOunaPJvmI12M6x+ZD5MwxOr
u/nIKraNsqnBNkEtHmWsxDOU137ElDSbuI8SlLLyGU/Lzx1WjbvWQIoy8ge7m5q033YDVNS56455
paa0lA54o52x9sZtHJpD5GzlA0NCFTuTuRb8ms/J//+XNFLfBA8e5th9bwyad6G/wxTp0Rf4WJc2
C1HJs8fKw26OqpLoDk6rc5fzcKiu0PLARgOkd4SkWrS5i+PYlZ0ziSINDJlzRef4ZgaR9FvHwh6h
rRbfZlh0bxMnCm+TxbsynXRQEcXF4kKeKYTcA7BVRtFy9P3LkgbLFtrpfZ54PNwlY4VmSwPBQlf3
Shi6sESAMoae/piMdnqb4mnncHGklj4IpuhLMshnho5pQ41+bSe0fnPa+YXth72Fu91OztlDBFyt
rKP21TOZt3FZelw6A+wT3Z1W39cnY1qTHKrUJAXkGbwyYtEDT9MWUo/Jh8XHVU41w1/i6TV2BaOc
cWxpANkJC5WqpfAnw8vAQ4/vDsKieaqx3Wt8s5XExTtZEoBDFK5iqNsVnLa95OCMMIDgyBFP2LqB
WUmMmiqZWlQxjT/dBy0koLUdnoT1wQLmPNoMHnuTPkRUsNZVIynPToEK/xkSPFnejpl8hi1aW0xx
9zItncznjKEmdTWD2HiAgsoZ6qaEaxCqB5+030WXkJ3T2NuaZWwrbfZhtHDzOjW/3NrEN4Sk1/4Y
Q9YVgiBQ1DJriVo3ufHTcW+H4ScZhx7ShBWUM1jENqmO7yS2QNZBwb2pYHSHjwWCXICiCg8ch7wm
Peqfwb8P0o6jAM36XPgjXNrcAG4GqU6Kljuv6xpo3lM7ASZKsBiwAGOLAPFCAWQxEDwJ1KJyx4+v
qMvwM8V4DZOl7Mp3BFnzcVISD62XamFMV0XRXeMCnZ2IObQueoWlWyDqTpLogKi8n/xgLBlk5vJQ
tNdd5qAF6dByhYCUtrqlT5L4B4uYVcxO/QEUh0MONoUkJ0YxHZzW0qoEcPAaDaBJDzK7S7ME/zOp
ljyQ2FKldHxplP0+KvUK37+66BeIDSNfm0fHwfTWMh1BUTldapilscdsrrE8TckGYcvZptH80XFN
P+BkAMwP6DLWFtCwQJ32PWgZZEEr92l2HPxuLkbC0yx/ZxBnLoauJbfK7z/mFN5kk6vHPO2aLV3a
B05ts/P4/AqJ2Z9dhGA3o1x+hFkdLQEb+RvoZiYFPBywEl8fHalS7ObH8wbqtPHvyGt+Ywz7NPoc
+Qo52mwxkv4dhgwYItq1Yxv3z1lvvcKLTVzMUoOjX6f0KFKQDKLZ67fB1PcHfGi/Yz59zxze7cm0
NLu5a7qHoZs+vMr3th6xdwu6I/yY2d4NCnfKQ/7hTBSSSECBbqmufgzhpG55H7+ayisrB74nUUwk
auJp2fCZL0Xg1d+nxpZVlcqyHZjcynn1o2v5b7h+HQgq5Y0MiUAUhY+OP8JDZZm6fT8n2KfQ/bBc
cz94UJWFXaSJFigPV2Js7j0P6yBjT+PSjvoXEGVZYqRSl06mH915oNcoWT3Qe8QtqeTPGQ4w+xWF
dkewujlp+9wLCRoVV9VXvGISHuPkRTcQ481kRnMXAPStWirtFDKevs28ja+t598v0FG4c5QIroDk
P8VxOD1UrEuKIOP1fmDwqwS6mRXMglGLuQXbQGIz2wAXeAzGFHRD1f3yVZxubQARPASKdC5MTZ/x
/xi0xNgsgK0K2gMkHC/UD/B0B0KJVjaXc+uXqXb3ma7jQwRWCh4guiVM4eHtuIQPIyXYo8QoAt2t
uIXpY7cRIUEzaUO5NnMWh31KkVwSVFQzKPVap/CpYGlwaHvF96qNbwMWYSZtkjfU5x9AsO6XFpsA
gjMExCYI4YALJjmB8V4uOmbQoY32dzpGaBu57fZh48trbUNY5GBK9Ji0tIE/3Ui21mnDIoxn52cW
z/AAjayFnkT20wiRAUlpsHs69TD2NPAhu10GHWJ9xe9voSBLcjilDIclcVk5GeWXfRTNbh4CHd5E
EGdkuACptoHi7B049x8UtSgmvPqpMt10VCZQ7qZDzfHUVE2wBxp/H1fpjWYoinTT/VZtGpYYpGC7
IpuSXLkBAxpZzbkjzPuyFpJzM6irOagbeOnM3yYoML35iMxlxzI4xbD4cTHwfXH8gF9hpLlaAQq9
hdTSfef2P0a4HNY5cPD02htivpkmXzc5kmSNMrh14fHVeSjT2pQUKYEFDx/lETbhtwuJ4HPRZWG7
VWoOvwMq7dIcqsdZsUTTtK849uy7caCboUYEAWxym7B+N05c7/0mMhtrLfysWYiSYRbzLpH+ayt9
YPXDjcesf/SAw6Mo7voC5u0oA+ZJ5vXE9zQBKmlWcRiveWpg7rl0LrCZpHcPxGfDo9uEf1LAeqUD
Bv272yURkMzkBu8B/rueUx8xKZhuLZbntxLb4nhlI/L3VFPAam5SCJeF5UT0W9Rm7rZLW0yCGmoL
CWz3EE+0Kqw3fsNeZ/3THTiqkBFQifBmWi60Sr8HvQ63c1yrX0sbZJslMeb/SDuv3biVbA0/EQHm
cMtmB7YkW7Jky/INYTkwh2Imn/589MaZkaiGCO+5mI0BDLu6ihVW+MNVUVKsaZKq9HoAU58IBIPj
rHfZU9tLt33RjC6ZV37SIpTsI2WxoSXNfURNn/NTOYIKtBroJ1noZPOiPGWilKjqj/Yu7Kj4aqSi
OypPOu/4yCNNQ9etDWIOlPh17vp23OmWyG+SVgtcUc3tDzUAqY2PHRDtYIqOUOFzl0uu/wyTPKNu
aoZHLt3vdNemfdvGqkfcBRtaqZ6tKMKn0+o+DYP+kXAMbJvIqwMqteOzjXgUdJukuzOs9tHS2qci
M4UfGVbNz04+xbIjaGKAFNn3fST2cinkA29pvkM3mcIpCYKryJNwG12M7jCrOc6x4mdryBEtqKo8
dXGYHmWjCn+KFEeVwIwm1x7Mz+Q7v9p47vZtBfAz1HXK1JUF9aIVV5lqLAW/ktKS0kcy8+yD7MAL
80MZcAXJBlsc8P4tDpOkftebfoLZENEnM9TaT/kbu1pHTkw0GdErabvbA809hZlDoUsarDM2tIY7
cxcljhHvEXB0vDbhjTaK+KqMq1/CCZ7HvB88nqUPNAulneoMZ6mzYXCVlI+UMNC90qIaIifFuLe6
4Kqyi9BNKvunLWfjA38vvqaUrJxauKtepjjTiWpxuKdy2R1B2OfHUDTYZQ1KhemXUtzbBVlTCsv8
EErF5yIG3TZ2vzUppmLT5PYnLcTRHcBa7uPqm7im2X0SMyF6EiNlUk06abM2ka/WCReeY2l3ab3I
TJiUDOlFn+vUVmhHzFxUgZzu5mk2PZoAOPgqybWuB14h5PaoUyDjSU2cvbW8fRna53GpUN+Wrfqo
YzHGVNOMCGv4gG0oFd6QX5BWMnr9svWNliKVktax97kkdYc0FALSSRf7RWo2d6kUT/shjoj9VbXx
wlAPCfgcyuKJXRMcFHEAEdO8b6UGk682NI9Yfw3nEFrR7TDKWM8UpnFlaLE2uzy4P6Vg+Grr9eBy
muq9UlQfZ05vN0RHnZ/lNUI8hEb1s0sFMhuqnH+jLi6DxKVHNlih9FHFjOwg1XS3AudDbzQf2nQy
jwDzOo8Gc8nroEbiyljiNyoh5bXWKMF+KKThQxDSxB5L8VDL1R1ilb0bVPBqKrlnw0tnmU7eIWyp
uisN/wzVi/4GcWH1Cimk+IR2ue2JmgJOI9c/m2SajlQzToqSDe6AxhpHw3jO5bRz5ckK3GLOn7K+
11xzTO+0ztrPSgQ1Y+oe5MSsD4ZO7KfTv9rNc/9V75ufk1UPCAhWz1E6fQVkdmPOvHQUktRzlmI2
Z+OGNyV4SKdhQIuXdh+EY3nvxLzwppAfaUNPez0gUYr6O70afs22Nu+aGTOBWR9/RgW9eKPDuMyO
JkFi3Hh2E0seYLtTnqDvF2oi2YGZUHAsgwTu0lWzH9RmSCOXVy7+opY92lbAHJ9SoBUwk8o58Lt2
RrMmMMNdNclo02cHOlfmoW0bTKed6Qt/U3qQVUTukKf9EKTyZ7aa5CUWRS4N87iTsOyPWtyOhzy1
fCT1h6UHNewyzWi/znS5j7HEjWENvbRHx/q2mrMHXU0nxUcEoTqIVqHfRwTvqln9bPUjtmxqYINw
tKQ9HKturwNm83Bx+KloUb8jkUgOYZy0VO9Ux1Ok2PRr0xxcQyIXjDOc/wRFWDdP6PN0Ir6rW+te
5AtupFdPqTlE+3GmjVZbXU5Zof7Zgn6PzeqZpKM48McMYfHeOqRzu8YoBnzUykeDxP/sdIIimCWB
aOpGT4aiu7dTrghH63ZJi6Nw0pbNHkbKXaaTbJFC/ejmrKTVSIyNRDo684+mHPQH2aRmoOup2Mca
SHUDdNi+nXQFK7ouPFhivi4GEaGLoNReoPICBFYXPpZVdRcYSgR9nItb1RYf6rIqDkKaq4NK3+oa
4+4vFRWcOzrzmJo7lGjsWbl14vpOUPuno6KX/hAKUoWgVk5GkCMj3k03Sj1iAhmL50nAe6ot+jCG
kqmeiv+YlyM25ANx7vdg1KibOPZ8I9ImpFYzUDxQU4rmeYCiQjPkmSs3vOBJjPl8XAZfIUsEbgYK
fl9ZTXgV684PUVlYbE72IcIUDB56EO0GtL8p28FZM7ERaEYzpxuIbfBk0EncQBetEWoge20ZLgpd
Fl0DNbXCFjlhDX8js4EuKVXzUDpAQ9wxLoZ7O7OwabLqIvPUuAAlUIpSdcFSzp+dpHK+LE3kp7kq
injXR7ozbGA214g1SJbgq7QlyAKdDiriNeZpsqyRO8XA8VxJPuRZcrR6cz9WxmPKY1aH1Q+p2xLj
WjCaL2FWMIORPJBNAjZIA2+WApyGCt4XpBrR1HiWFWgsUlcJ3ms0CRJFo8I/a+2XBKMGj8OV/nz/
U6whpOsvsazIC5CzVRYd+yYLfeRHj5pJ3D87Gzjq9aKuh1ihVLtpUkNgas5pGgXpw3jAH/xoRrNG
0WJ4bDEnIFuPNmB5G/NS5dfzInjCkI5uywlHut9SqDZIjxF3vL94a+zfamZrYGwuhZidyxJ847Cg
QJF8DoKicRVV3wBSrtGMyzhAYUE0L4oSprLali2+ihjLq5ikxDQCMKi8S8Is2WGW8hUZqn+xI+Cc
LLIRsiVzt79eOUo6Ge91GflTn3e+NsYlVd1i+ks84zKll6Os9t0UDp06zbF1isKQ9sh8neXJYcqT
O6c0Pr3/lS5tBShcBiQ7SHD/AB1fbPG5lwNLSzTJtwJH4VLrVePGaS2EM98fZ70buDwWpQ+DG90G
UGysvpJOX6YWo0zDdr5qxvoqlEkj9ej096OgbQZxH3z0WzFhqwMtO6aN8LMI5KBSRb9yB1DAELRf
3x/IXK/bMp+XIy278sW6pTX6XBjbjb7psHA7qFX6E4BhRfueDrzS+0ZwqvelFCTlfRfOTkdU1Vrl
UZ4a8E6WRac5wxOjvw+rSCnIlTLzZ0jFtv9KapJcd5Y52KBQ0HOq8S8YCdjNklLlMVYq9QQ+idqQ
Kotx8MoE66Oz+GNfFtM5NqP+qx1jxIVeZ9uezFxMz2ZlWYLow4querYSbz89/X0cqH3pRXI15ztF
HzvTrYEiTvsqTBuEpksxfW9onNQuf0/gqtTMVuY2g55agB2F9Sm1QjHshZ725NjARqoPmlkov81Q
d66ULjcftDFJf6lgF8qTBupv8M1aET7KBjUPdT878q0hklF1nZwt6BFnG8rJSlGnOM5j1aQAnSB4
eUbriPrh/c93YTeasKhxB0FdjaLM6hhPQU6AoneTj7VOfyYmUR/n0Wj9QJuyv2UaL88m8u5wthfO
CroSr3eKWUR5KvBgg0EWlWeABcBohd58QMfF2Hihl5+9ei6X+aj0+3mgwdG+HoruLi2wTrb8ziYW
Lx2DKsoMjQmQjD4/KMScHy1YF1sc/7eruXC64Bbi9AX2ds20aMVECTGbLT8O5cDTcFC6nQdnPGZF
K+3/9sMtfmIyg0AUeKv+CN6NLADIAADSzMPY4DTa5DtYpj3+/TjAh7ipbHnxPlw9yyP1cAKtAOBw
GkmfAiRxPcgQ0mNLuXPjZlSXq2/91VB+UZBLhHDPrfL6q1UEx0DMwTaWbU2TI+nmDnOxNLW8QB6b
+2QgBHKjGosxL6+HOaYoPHaP6QBPyDGGgSBU9GYPDDVrbbdJqRtgZDiAPetDbaCloGSj4lVl63xF
94FCQBA2hFBSQm5sF+n3sAso+f318kHmQIBv8VziUVnd9nOvASibjOQMrbW/pqWOc4LaWHvdKpSN
AOrC5lPpp8ClIEhcWDGvV6/LUg3ZgA6vKmuw3FGmDUEJjEq6qsXe+7Nax2pEozxciGMtEQcxwGpT
KIk64ZgdJhhJUS+IhajPRl1B1KQ6SD7e1CmYEivx9Wbeksu5ODQcMdIC1NPe6JmpmSVVocEesVM9
vw7MPPjA1TV4wEhljyuG2vFQDniNAOJ9f9Lr8IpJL8KNiB/xnhpvRF1Jze1m6IoemCTqPMZw7vAE
cw2o+AD5j++PdeFb4hSIPAsShtBz1goXEjih0glGDAMHepXjdK5M45AoW2bPW8Os3u5Sy02M2uoY
5nC5W+T8+l6c4mreWLmtYVbnmiZUa/eBRmU60CvPsUZzdg1w8DBCxJZax5+Q/cUlwkuGuApkHmg9
CCbA/399DFJSWQgSSMdIoWwVXiVEZu6oDFHMmwD70W6sWiEd9KGwf8hTjp5omyl1CHPV7r+Brx+y
XYfhfXNtlHat3QB/l6EiGPlDFsftY52OUBxGBcGmA9ShtrlelMG3bJf11xfhMgekl3Cd43/yWxpP
LUANEU3MvshqL2vNT6rZbCQLq3P0ZwhWCPkFi5LTG+kwMA6TknDI/YTeb37U9XK4Mcdyqo5loRgA
oQDFx/tcK+kWWEq8JWC5fPL3vtLqsooWVaS2NCvfXJ4tkQx31TQfhqz9jdzLVyWY7t8/UKv8+c2u
UF/vijaTjYR+S+WPY7EH9iV3PyRwi1b5yRSG20ZnsXlTre6Lf4aE1YYuG7Id6joGQTWjANtXpuci
yQjzhZHeUFC6W7zfdqKhhf73M4SGjBgoGoz4diwf/EUcriR17DSLKE4Z63QEFgeRHlpUng1300BU
OZY8jQFgg4d4NpuNZ+7SXBfJGsVY9hKvw+vBBx18RF02aKAUD3l11TqoFsKPHLd06i99xpfjrG6S
OeuQzk0K8MTokqZ4lLQKNgeGHn4LQZs/IfdQnMFgm6YrF+OiuGzM0hZH88LWtQmItOVygY+5jlJg
WDBd+sgnWz4b4jyX7c6AyFSAs2n+Tub1n3uA40lREe16Bny9rE2LrYligvSKcU48dDJZDeBZ49SF
8pZS8MVZIYlhL0Um5F9WB9IaYZA7SSp8x+l2eYI1cyPOYwguK/0a9D/f36urB+GfeWG8obJQvHJr
NqQEe6Sxswjcf2Ic1d6gdi0BfdGzx/fHubBdeAoAEaNMYKOcs9ouucXlEoQjjZhp2oVN87log2Ou
z8d+fhLmZ74ixLTs1/uDXrpZkbJHw5B22NuQLw6KQG6W3dlBSMtz6Gs0N8zkhy54TMCIF2Lj5F84
fIuPMSpr5FbkcqtoLLOFFY4h1khy7BvRsz1+DcDkyf3GvC59tOVFZcvrCIGskxsZv0eMJ6jy6tp0
nI2BDk3zCCd6YzYXh0EnWuEZX0QHVt8sA/YL6hOdkQFL8qILqKzHn8Mq3WLkXlo1Cldovy068+z8
12crhfYLkHpO/IHS9mzNblb9iOrrTE02op+LA3Et2+jmI3K4zqBQDO1l9mZ8biTgENaA0gfUAUyB
ABViMplvedZeWkAqSxiKkHBjD7H8+YuHoFYzqEtVj+S3pBzAvbi5el+M/Ub8cHkUxE6xUkBceJ1t
gPrv0h7AiD9NZVzDvpX1X4JsoN5FcT/JG2t46XZCpI8Ld9GEJaV/PaeccnMrOoVA1fgaFJE79r9j
zQbOMrrm/Pz35/flWKuHVJZhiWhGDOCdjqofAl+/KwJpPlMqAiJSAwBvQkfAChJbcmWXwr6XI68O
cmGHNqoU4DxMozm32FsjY7EhP3Pxs/13Ic1VdCzaGaJjJky/dcz7sjAmP1bg3IzppkjL5ZHY8MQi
y+ZffTJKz9I4NVQglcZ4KqP0F+pEkLWCja916XRhtvKfYVZfy2xwPA9yu8aIHCiPs1dmZd/ZN2av
/4t7CYFfjBzUJcpZhzgCAmTZ5Hiu6LOCOn7eZ2O6F6YRAVTigon993fhxXm9GG7ZKy9OsYP8lRWa
AYU5+WfeZdexdEzr0ZWmrVTz4qZ7MdDquqASvkhEa52/cPePIpEg4zThXwoT/HnxX67eMt0X06Es
GE6xnAWntO5GX7WSboetKugGC6RdZDU//rfVW22+NhMB1EElOeeIAH0sW/WpaSR1l8m1uIX7Um/s
jUtPPpony32LTAH7/fXsSJiEBDsMdoAh0pshlFpXlQCfZIPU3Ku1QcYY9MrOaI2twPviKXsx8mqb
9IYlTGtEoV/STdB0Ndpwyk5Lt+7frWFWm2SMx9kMUCU+B4VVfQoTQzxnWmXumm5s/k769c9OIWoy
Nbqrmk4y8XotQxMpM3Z6j72IcTUYkKGr5qiNWxXiSzN6OcwqIVRqaoWiVzB/g2LzcabgshvgBvvp
tjb+P9Knq2yXc4Ry2lICJDRc7Q/8x5UhHjvbb+Jo+oT0RxC7WdvVt5ltTtSuMvZKHZbKERh1OVyN
RhF1rpZA0jOaGg+C3oJ7MkmeFebjtWZ0sGkCQ7qFxPYrokfh0ScLQbfHs+HDOQUaw2vsWrmRevOg
fm6punuZTpgtOUH4JZkMx52nUHuy8+RTUY9075sm7z2lEea+UlFRTWVp+hioaD11/Ey3VyBSpIXa
uSlh7yFNoT53MsTeAbjQDsaK2JWmBqdnnmQIALnZAngyIrdBoB222AC8AkmePQCjzutjwzxFGtxq
5JkCr6+BsFaxiUqWmgpPVYt2b4ZwYhu9lMG1EU9oE69tNEGpTqGYUWwDptN3OA+2VnpbhiNkYhRT
wdpA55kNQzo0oSmdOhuI0BCnEMKtqdrLef8Jdkl3TIcWUelYG+5QzB33WmPne3BZ440+QDyThzDy
CuhEt9OsKd7YpNZnYi3j2FNYhVMod3fZqH0nf7EO5TxVnj2mNRONVMdPe0P2lCSFieWE6n5UrS9z
PUr7aALdBmM7QNkDDU/ROPEXg9KLl4CH/TVm0reqq6E7ykm5V8dY+15GZvwD6gkWMWifH8GUjLta
6E7mJqaZfSPwa889QBvXKJv6qRI6vGe7jJpdArrQawrdeoYN0HyrggF8DNAvb9BCyQfHop+psReu
Ekk6/5aRkyQk2S6prPwO94/JFShpfhiHoH4izRZ7hGbKI/8ZT4qZFL5Vp9mhAiByr83CuKYv2F6B
xAY4G8Zzc5zsSmIfYHwPFE3Zk63cZln00FoQkiaKnb1bpnnxkLY0tGANfR3t6odQ2p9GYyKQEg7q
UUKTci+g6gHSjKLqIGU2BCnZFPuRusWnUI8ftAw+qQX81K25KGBwKGbryUEefoN8DHjX6R7BSMX7
YoKZag9PUpUnRwPxDRQLc2f/168MUseLwihxMJqZq3gNB4RRloui9Edt2Ik48Nggz3FTMRv577wq
l1uRXhbFYPr71IPX2Qrmzrhz26CwKU3iE1ITgagC0ttoDeHxX8xqUeZEoZDXbJ2AaVYyJ6Wp5H6U
GkdYurvACfzEMPaoqPybBXwx1Cp4QyypA4KJ9xs+RTsICsrCeAlObfp3QmH/rB4xIppDqNvSLXv9
poxjZ2WxXRd+pP9Uq98LASgEk/r+ul14USjY/2eQP6pzL0Ic2DGaMplYoLQz4BVHvYIpfIMYyqf3
h1l+6+oteTXM6n0UWTg49BlVP3faQ6Hnj2qrX8W59qtSRl9A5lGk4nsShxuJw6V4FJljBDt0dEDf
OGRFEZKcZjfkfhlMZ3gZH2y99NrIcNEK3Ugtl+BsPUPuVLpmVFDQBVzNMAugJbZWYJ2ksHgEAAkv
4Uuedr49JwdZKTcmdnE0ZKcoetnAZtamMn1Gp9hBCsrnubyTAu0m7LuPoEUPal3f6mqx0aW7PBwn
i6OM6Nn6IMd6pBtYTGRnZBMmEPl401eB2n6c1cHcQfzsdwoM9X9xzlDpouC2GNogB/p6/6ttSZO/
tVVk5TTDBaGR3yOM6ZxQ37JuEcPJN77ghc2yQJAIiTE2Vd60r7S2bQ2zzyXfCer+3CSa/KjKtXRV
FbGxGxQ7e3r/TFzIYQivQC8s8B0qEqvz3RaDHY6YPfuROaEf2VpFL3bOaHTZ4f2BKPBe2JzIoFHO
X+qJJIKvl9LMYkMKl4ZuPVnFsyPr1h114mk3DrXiJnWB5IHUWIepL58Q74j3oh2CK9qU440RAleE
wYPaU4I2Vduq5b4f0Ty34b0ceqV3vIIH4LejNykEDQepqCB71OBBH0HW5/vJhIPpyrn2GBuZdhhU
6VdSNrqXc4iIQ3osYGo7Vo59Ld0LtR73HVh218wXvmAowjuAMeIGh4L4AUdnXI4TfrUsqmqvdkkP
k6wGD2/BR8zkoNzV0FT2VjYsOjhFtatUfEjkNofcK0jikgqVqTxpnhCSQG6xXTTSJqeL93EXmns7
gi9eWPASipn+c9RPwbGKYp5grf2chHMMuU8OD2U4IFxgiR0BHVBKnGCRX8El49oo4GyWCoJTNgou
u8npq8Oo8NgiiVR+SwHzwECaox9qPSTQUwq0jPKoPc96Dlawn5MPlIZimjyJsptyRYPsHz6rBBiu
aKdj6oDTjZUc/n2ZqIcmaOB1Va1ceA3k731dZ9dw2uU96KFwH6gGkXmc1egB12mByhvGvMbUEsbK
qC8FwZR8cNoQZ4pIXRqohXo1CLt0I7mLW2juTvUQ6Vg810Vl7pMcXRNDSx8yNRuOJdopu1zLf3UT
XFK8QoOTkKEk6I4NQ4H6wxVbLfts1GZR78YxqXYmEeWO5vZ8DJ1gD80L7Ygmm1wlwxMHm5TII9KC
zN7zy4ZsSBEcAVdjFbF9GOlnAm0yy8dgQl6Dy7jzywnNsKksPhPcPGlqQNqvjQji2fF3SPHfZSnT
XClKgkOcKNKXRocIGdWldTSBye20AppVO0CIMrWqug2oVXh5NDf3SjGYvh0nA6ALkRt70c8Q7pJJ
+ZXGEIfnKX9yzLq9z0or+92jWwKDaPoWFFpzi6xfslNnJwNyDYi+yxXjI6I782lWy++a6A2OB+aW
SianB/APMrOvwyMNINkVGtjn2LKH75WRfLGlWL9pHHn0S3AtrizFz6j3QrmNiYfxEMGjDH3HZo4L
HG0MByal012pMxXmHoMFnx+fe0VF6mLFMqeocH50Gmz+CSan2dgSbPIUwRtsu2NuWq+cYgUBiuSL
NmjDTW+l6a3g5jgGMxQROGTYfSrtU5DqyZcmzuWfSNdR8aBeygmy+/k4JHa8m/H+wfm4clytLOt7
s28Tvqb06Iy6cayr7AlJKutjM2TmUdiZ6RW58cVENtHXrBTqtoO+m6NnOJQN1Q2kuMRLkkQcYE7e
xAVhcaSX9q6ZzOgQ9qI7Tj2UlBhm9h49q0XPF0S5yGS/xA/bC5XId/IRbHzHjVJGGFy0k5A+h7E2
HooagiVCq8quTZLGbWIyItc0uudyIOkQ2vTJUAHBQwRBFKnTPiJ2Pu5FLpnfS5q9wADnwvRApquH
VmTXTWX8KudEOU9NEJ9KvSg+Jziyn+KOSxIFvm+hDkhSU9ObppZvzUSePTkkW48F3Iw5y7528tx+
NmcJfmYDSfMGpabGdZz4apqDAK2l+VmMFTcnZJwna1CkKyfA57KFDZq6kTPoXm0YVIVGe3xCc6Lf
Q627VduCfYqfgzvlsA6Cyv4SlNl8hpwVeFFUkjm1C70Yy8dd1Rf9rSkNzY0JYcyboJdtBOOXgkoA
tuiE0yyjjrqqHAzAWqy05HDaWdLvUrhbhEGj9ZEK15bm+h8s0jruejnWqpY0miIYrEDrfTns4crI
sNUxV6d5hTIMDeUP2FAhQCL2WZjuEs5qFH5dPMrff2EvhbcqsP+l9mMh773ETy+i6CpppVSlnIGa
FLQFy2hP8Foid6F8oyb4rVSMD1oIYSKetC0voAtVvAV4psgL5sZ+08SO8yKoJ8U2fBsDDPR6qmBX
xgFNPCpSsW+1ebgfs6lF7WLMvPdnvYa+/clQwAXjba+ievfGe6NVpbCfFJH7eeMI+SQFAlrlPIM6
6Xp0kkw79YoY76ginqd9NmvdtR3bcrIfAd9SjEmD4jek9OhRr+U09oYK5ga0kKA8lU2pxxymZj4P
3N+T55SNGfmpkBGa6nTjSlcWvaj3p/N211IUARiuok9OSGasugx1T3MtHWE6NbLpQ6M7IpuDiuvj
+6O8jfoYZcE/2hriz+Z6q9gO4nqKHOpIbyrqVUHl7JzVU78R8q1iWdCV8sLxQAGdZj/6tqsTWCF3
RtELUy1jROUUk05H73ZKeAiVyX9/PqtV+zMS5RHKnovP8RvAiK5zgUZQ2P2y/AnMbUd38lAWG4WE
1aK9GWSVcmfNoCGfPxVnpe5z1ORMjdpea6PmsbEHVqfpz0B06tB0piJuW2sXbzk1Z6FJJaaIGc+O
NR1tnlQAKP2hDx0a4qlxAyhzq6x7aXovR11NDymiKqxzJfGrpQ4uOZTrlC/vf6aLE2Pb/WkFkeCs
bqg06+p5DLHbsFrFNWBz1pCfAY5a8zc9/ahY6cZCXpzSi/FWU8qrCSZjZ+L1W2f3qIUeM8fa2OOr
S/efb4WZAn0q7GXevDJynGp1J1eWbzWJJyMts4uVBpVatFy8bCw/BDUaXRAfr1Ip+1sg83K+bDya
CcVMnEXW+0SDhNjNSZr4Qdx7Xdbte/XbElK9/9EuneKXo6wWsY4XNDjkNuTUF+YdUkHfMqtC+C/f
+FqXDjGvB6g6dIEWP/HX71eqwugv4w7DUlQihyq9CQeoiZr6dxn2ny/2cphl07x4Jhu9b2sd2KJv
18Z3HpajaCvEOjSPOsdGCHJp/y34EhlaDK2NdYHEGDqtHyQsxIe0QleYsm3wLVHsYaMwcvELvRhm
+fMXM0IXUdSlhCWUmWbOHuZxfl31Gh1CCSibXif1xutxebwF/IGYIOoBq0Qexogp5ALeimV/78df
kDx2TnSf2b/f33iXVw9QNo4IC6J3fVuMaZKlVR6caljdSNSdYzwe3h9CuXQjgcxXbAImTFjWNaWC
2gMRe5KercgIEm/Ih+5z3wb6VwDh3Q9dmmMoRnJtNZ8HuTCVA6pu8uMoN2XkWmacNruaONjam5Md
f0PBdnrq8MUI0TOE1suzjZCYi8EMAkvv/+4/SJQXAec/m9hSySoWBwxoDK8/uQzpTopMzoqGABRu
5rSJYP62N7AYdnJ3bdlPKiSUvnqSU+xAEgQG0AAovqva9TSNaAgIvNbIK3tXjSDrFCF6Hj/sjLJD
FbrxvFF3vbhfXvzY1YmDe6jqBByh30i3ifWx1B9jpKmbYuNjLvvh7ZqwUxZPX4No8PWakJlPUT+P
AS2XXNkVeLLdoAUg73GJFbsugf4d5KOzUQO9eGktOA0FpzwQeasPYZfIwtQFcHP8AXf6XLrKXB7r
dOMiubiCWKUBbiaUemPqZOItYdSBiZtM8pg1T2pYQYL/JEUf3t9WlycDuQ4EtU4ReTWZJhwj4L65
4Qdqlf5ESnEG3xL0PRUKO8Cf7/3RLp5veNT/P9pqW2gjvId5imZfLdB5pG0N5X/jrt+a0GpLmKUi
t2YO+bbLBMWx9kbWo2tbMTca7xc/D87HEFX4Qm8Q4TX02yxpVKQPjSrPDyrGP8dOssuveExlEzpG
ephv3AAXL64XQy4/6cWd32JebTZjkZzbaZoR5q/K/k7o1dSfYPZQorS10N6H0CWrXVvl3caJ3hp9
dTWb6CCWgwbEZpEED63bMIiuCgvpJv3LFEleMAyn9/fKG+OhP7EOEMA/rsq0ilZfErGqjiBOI7k1
qb/+yG1MJYwdNcYrZL/cob9v+49c3Lv/cdjVMudVKFWVVmBv1iUdBgyo0eJ+UB2LSo99dP96bDZQ
gqQzjYBCLEdehDLqvziVFKIXXCfexG8gEErXymacZMAt0fto4wdSWiAPf0sxXBb45Sir0yjb2SKA
HoV+HT4rZYqyd+Z2/Zf31/PSeQQVhZ+oidjDm4g1UbImET3W2GYp/ypCJIBs9WnOx6f3h7n0Erwc
Ztm+Lw7H4KBbPMhl4FOFxydAyX+MrfocRAYalwkaq2qfiX9xmb0cchUTmU5jmUXMRtEkfdfP6kdj
mDbyz4uLp9PGpsCzvPqrIfS2o/jGsfcjrVAOfWdMN31pYS0QDNP3f7GA/x3KWVUh4mCM1LEYHL9z
pP5emstmF7YISRe27EUis84IoVgbN9rF6eHzTTxpmMR8qxOOrraZOSbOdI2Yd5La+9hCHGDKbdwk
F/YGNaKF/WlbWO+su1CxqgVjQVWT8B/NbVSaeEYtT6mjO6MYz8pk7d9fygtvA+NRnGA5gfuug+W+
o0BdIavsixClFYNb8l7JcxQi0cZ0K60cNq7mjfHWBaQGrq5IAOiQkCKDB4dR4/8qTv9RpFXx8C/m
RhoAbUbhal4HPzVygZyJMjo3IvmFAiIqToGEbaIxEgshm7bx6ZZjuwrwoHL8d7jVFWVmRYkiCfBs
FPJcqF1jW2PD8htLhYOhfLWrx/dnt/xzb4ejMYpaiUyZbPXINYMZZjB/Er+xo09lNXxEv2rj1rg4
I3BEsMj/0EJXe762prSVirLARUs0iEm3e8XQ71JEFArbOEtl9b1Xsi047sUdgnYq8eoierGGCU5y
k8vOrFNi1PJdr9xmGDSVjeMhnbrxfF5cQSDGC/ABSvn6SHcwIWJi2slHg+2bGMNob+pFfXj/My3X
3vozLYxxi7opFI512SBEvH0yUBg8T8qiDRYUnUfFpN0HbRH8srMm8nDMjc6qFk7HRFPiu/eHv/QJ
ASYuNVvOuLI+33KnCUOvmsE3ROWmCA91yAMtPj+Beip0+Rgjkv/+iJe+HyoA8C9kKmnGOi+e4OSj
NIVPX2s9IyzkNtoHwGj7RCo2rq5LV6UCI479b+N3t06O1XhoygElh3Msl1eRkVotop6WjV4plbo+
tqfnCcMs//3ZXdozisaNpDnKsmlWRyKLsqZ1Mp4eU8oRNHQa3O1arfz7kgkCRIAQAGiDfVhnOpY0
GCh7zLNPNbK96gspvUKZFTGpfkaQtMTlZOOjXVzLFwMu034RkgDyJEBAOxKXri9p+9mWol033Du0
iLpx3vhuF5dwAdqzQwCurJ84KuGd0zLeSQzBtZXYh7TY2hobQ6wRW1OUjGihjkgOhdXd1NfXc95u
rNjyod+c6//OQlkhb+pZLtA0ggWB7sgPOWh/FFUBlnaov7y/4S4e4BfjqK+/jIqByTwZuDSopVRc
aXliL/ZakfIpqgZadmW+KFwiHYZvlR0GW1X3i4cZrhs3B1UcyNevR28Q35tG9GZPKW3Ja3sOZc8w
UtVPlM46KPyW4/uzvfThFsIbcNRFFmx9eWhRPkDGiRJfTXA3SuIpP+sk4hvf7uKdzK1vaRaVBB6A
17MSad4ooWGhBWeI4rpzpsnLgP7smrT8YsWaOOdqgO1ORFt6rv+PtPPqkdvouvUvIsAcbpudJ2mC
NJZuCFmBsZjzr/8eyu+xezhEE9KBDd9IcHUVK+699rOU9Hi9j0uPRUPB25TzgEoubX7u2EGuDyZr
+qxBxjlbRh52G8h92ofBiHmOaw3gZd+LjqYXxjifJQpeYkn8+5GhNz9i+vIXKx4OqaioiDJgjGGb
xdMt4Lj1u5VWFucPui2qhOB7gHV428pY1J4/iBwJSh0mr00cFvdZHzXPQ2t3Z0PlAnh9bBf3sYv2
ZvMVQJ+pRhYAt0FDPOKBXUct8jPRtGpj+R1yHfX3Xz0ccYDsDIPyZd4+bzuY4SvT1lzOjlGXvpht
edJhtwIbWBnHxX5dNDPrV09tadv4IftzVEFbV/Fl7Ir6VFjmDhjKIR60j9cHcnGJXDQ4WyJ9MWnh
+oEoQph/bOoItHqgfNRQyGx0rf0A2u8+Hu0ba/BWGl7aAS4HdDYvPV3VPb20/LPVyvnXxszwvwHj
tHLATj//3e5N7mN6z2lcH6buX8z+UIJaVTTERVsFcWZxW0vNVsvW/KgXZ/9/rczfqYac5vbQyM6p
zetMbEaqpuOzbVJ5sUtVA3/S3gzLtfLXxQG8aHR2MA1qWBLPG7yjXRRgONsshaHq5MEa1GdlCJ3Z
waSNlp5moiL2NIQZ6Ww47BjwWDtV6oaVVb3cFMbeyAEIMc8vsWrFXto6kXcqZLM/j0Wg3pdIhY6S
PuQr97vFhcZ18n9Nzd+nTiXFmt4J5eQp+CehDbTPKqaqD1B1ne9CBoQwiN5eCaEtzhMM/pAioAB/
x/dzRgGpqK95yg3x16QZj6CfdjmyxNq0V2LBi+uaCIZsUN6L5HA2O1ppxA6zJowhWxDg0dW24m+l
yL/Hpn9fa0BUTL//UgbaSg+1aTa8W3AXF4lZuyCz4wHwNLXSpJ1DrItG+4n4veRsygZgrouQzfHd
OJaTT4olwZvNK7/76Cl2bX4yCwcgaiX7/jcKNLEZATfmiKMjZ33NXljhvoefNrTalEqd78LKjBQb
X6M2N6M0uQBneRM6G2Dx/EW8KVG9OpURQ2UNk/aWsECtwBQ26vsqUoXzGFtaYhBf1EDzwsAL1wB+
Sxe6qQQDGRIy6nfv2wJE8eiVjXNso/FUSwMuU82zUVaUeSXRDWfoDtvI3+WXET4lA/tfo7PFShWP
ImWYKZ+yIHgh7Qs2PnmRpW5//dRY2nsum5mdhqUWNQp85fjUm/oLscznQKpWbohLe8FlE7OTcEgT
o+0SS5zSMonjbaWNw5NoFN/cNOOQ/sm4UXD/7/13Nm5CdMKQ2LVPdjq6WCFuiJW4eVHtro/b0py4
bGY2bo2ecN9rPWoWvbi6TSx1fDECjiQcmrq9F5MEHSwMcREAD9vrLc+2nn8KaOAR8RpTp8zktB9e
HIQqlUdpgM3H2SeadBS+lO1bBNZnT8nKrSx3ayqK2f7zjxwO4AkxxwkvNt9/sLrteD901tGOPFxy
PnTR/SRj04MfWqVu/PJzW/0mC+tXk2BdYNyRSEcBOM2oiy5mqZYp+OwOp8Zsz42qvupddDQistLX
h3Kpa1jdEx2mHsN+lwMivZImeY4NkEBt5vbmEOynMsdN4OX5JreA1pRR2m0brr57JaNc43rzS1+S
GglrAhT+Qgm/7WYC82voWq40uUQe8bkLBE/4fZ6lK+3MFuCv4aQJND2oRjR5/niaoDaA6rKE5Ei1
kfvIbbDWzlCAXe/O0mheNjN19+KrOSQaGjGa8PWw66T0Cc45GmNg55aGsDnr8wZDlz5/MDMhdnIq
/JWL/dJwUuPC/RDNj8YD/G37g1UbWqREJiL173Z+72O8U1ffLPvT9W4ujSZ5Mwe1maFa71RFuPVF
UmuUMfXXQQhyLO1OhVbrx5bNfGWT+RWSuDiDf305nAUIJ/EYmwR8b7tE65YcoTnGKr40j1Zt1j+7
Tn72ATRvRULGJGt947bI/dAtNGE/+FZnE50M65U7yOyU4He8EZHOf0fsyXLTWlRo46LTyNu2Bxd/
qE2zWgslLw0uuEmyGsokKJ0/tIPaTKM2LpKTgV1ghXodB1Q3Kb5c/4SzK+OvYaWkmaLKifbyLmvY
114uB7rsn/NwMnyD3GJ5p1SB+c41p/Lgz7S1c/B1sxpWzsL3c/StTnY6Vi7WSFxnyHvsDDiX/ZDz
pvAmw4qfFtDE6z1cakclFI+lKRsM8KO37ZgmtSPChOrU6llyF2Atug2jIXGrFBMR04/CP2gPDLuh
aCwJm1DQ2/ZiOLVpEGAbKSk/quFlKK2tXR99Cn2u9+v9/EDdAf9UVRDBwa+dH7ucQQXbNP1KPaq2
66x+CJI0PA9BEK58qrWmpjVx8anQvWe5XSbjSfFMChCHfSebO9Nq9td7tPSlLns0/YyLZnCR8qMc
uP6pipMX1S82uDBKVA6pT4qRriFQFxtTSemyOyKkngfrgqyMlTQZKMkXSLPqFyHfqHVHqf2P652a
3Y5+7RccrMTrZB042/zEKXB/LHGZ0k+t/qNSMQ6k9j/AryKNvntF4CrK6/X2lvany/amfl8MYjBt
gziq2kclonxeS3EHLn4vnvOuS9OectFEWupRBwVUOQWWHNxkpYPJZNyGXeF6ni8pG549Q+ZqOBab
x+udW5yIF4M52zNgpnlgB7rgNAKJ+NssFP+HKmk/I+jGK6trHuf8XyctHtMymMR3FbHqWKkO7hcN
XLFQt2/ypp1wiX1eiF3TON23omrxkYwSW0E2nmLNBk6ijJqHEOD4Srxn+bdwEqDXhNoLde/tgGdW
oaod4t7jGFNq5pmxXB0po0y7fWFb3TfekwGlJxzUxjbE3fEb7hOtQszQ+82wyT+DcvFDZuMfySAU
0f1lqKJffYwjDb8H1rCmwHx/e2Jnu2hltmP7uYrFZgPEK1bsfKNN1tN56NtYlYwgQpqSdicTmjSV
5J1FCdrKp19csdyeJvEnl7j5wWtKyJLqMXUoOGryCM25UXzWJ1/IXd+m4pbqAYrwtLavXvEOKsyV
TXBpioOHRUFBkRdZulnneYVGzuQDfsS9Zl+WFbx5/VlG9HJ9JS2UVU3VTDycwDegn5xnqkMpKGvZ
qEdu3B6z3MmsYSfHSXhfjnn1hJIjeYnD0jkXkKof7FguHgolDz8NcRs9Dc6gfBuYCit75eLedTHy
s73LcriNW0puHQUuFL5VTba0K2tpWipvr5HMrYsmZkupjiFEx2qjnCr5s+Gd9OLj2D/J/eDW1qfr
I7zcGXjUKNQnaO70oS92SW9ICYhxGJ/0Sv+mOj1skNUH8GIb3Iq5aqAWp0Rs1oaUjm2VyWScyJDj
dIu/w8NQcI6uLInlHeiiodmXYblGbYpn7qnxvEmSHY47JcKqEb0ZIBPDs16lLLRdo9DDfdpLytfe
yNbkwMudBWiCBNmhJmT26Spuop4tV84RYMsXxRbPXaKvLD5l6se76cGl4P+1MdvgqCEld4cFFpfu
okLsoHQ5PPfSiccnyVEy+R55DG62GOMGD5ZU4rStCr1+lLWx0z90cSqNTyOaiWKvBWn/KWmJh6Kl
HMpub1BwLj9en2KLewX3F1mjPEtR5+eCFHRtqxSWeur19En1opumoTIBVtH1ZpYGZQJskESdQgPz
WeZY1VDJqZ3Ae/1UDZ/T8mnMP1j+j+utLHRGIW+qUWYGvv1dK9aolJE1qPbJKhIwTzHvVTWM7st6
yFfePEv9gVz770eebbFVbepO3EnmUZU/p8ZtGilbPt2mrPOV0P/iZoM0bYpsTBS22RVdBF1mtxQq
nMeoT25AdMtHDBaTDW5bPUqI0HquEBqvNLrwUmaLu2h1WkcXGw/+ZKkvStU6miXwqyTsD5g3byFa
H8shOzQUNht5+uwEOk6lFCiO5Uq4fOFDvml/+vOL9tEkWVlZZ86pL5z4FKUe2g91rLMb7DXll+uT
ZnmE8WQAI/LrHv+2rQRrocl5EHaf/So7z2LyJPQ/B6Z5lDC4uN7W4v5jQ5mlNEQn9T6bNo2WTzVq
0XCi7Kh9oRoESXQdq/maxGR5/P5tZ57F8TV4tmE9xudEH5x0I0lsfDhZV8nnNrMjc2W6LI/gf63N
nqujSmOtZUSnJiWSqbDx/ZQjKvUNeeOYa1Sbpa5dXjrUt59rKADOdVkZnOW6Gc+iK/sDKvfqILx6
/IN+4f/EpZeHP3Wes7Wn23gC21oXnQqMZFzgLH8pqfooKmMbF/bXyvf64/XpsXRtvGxwtuyGTjh4
boTjCXX0phu+5NLHJHooSf4gj6NQ/TctJ37dxS/bmy2z0sISvixM6WTI4PFjUeR3VlFrrtqF1kkM
sXClfEh3Qlf77fWeLu2f7Gk8J3QqkBGUvf2KOLinqpBr6+gAGEuD6CiNd47yIIm1R9haQ7PTWPhl
QNxDC0+K89BnBQXBny0SwgRFVibLckNgv/HJoU53vlFHmlqXXWDhstXKJGPyWAE13oamPmFWOnTL
XZe1K6/otTZn88UaYE+gEnBOqmh7DdxFt4tx+/pZYkRbcnv4ev2jLR4LxIP/7eNsvmS9kyDGKo2j
nEAlIZ4SVLZrkb0DN15m3/reeLC6EocUD57i2mRdXPgXjU+DcXEmdFITtgLAzElPAcVXWicfBoO6
0FYHvXS9o7Nteirfe5MtnPUzqr2ujDXipiAztmbW7dqwWgG3zZb6/5pAksqFCLHIPPTW54neQAIr
T1E2Ue++2P63rjTYL/e19D2y0pUezbbof5oDKcAFAm7BOy69WkpxCRrSPFKJuqvNr432WiCINdRk
GzQr78LF0cN8HnWXzdNwzqwqyzLXAblFYLqbj06Tn4y6/b1z9H/d+bcJa1YA4Q2OqRYCkUxs5CBe
wsJLAbdgWZqtvFoWP9N/fbFmR1uYN2OOVNM59jpmNTBDwvJ5CBwhbnBN87UJWEEYwUpT9HIp4vhi
d30mTheCi8fEu47OTrtQmhgsMVYQgYSec0MIWGwLJQi3QGL8vVDT5BD6XbIRqaBWfxitl+vtzxbd
P+2rkwuXyuMQiMjbRTdGkTCMVLWghcvJHdAp7wBYNLj3e2ut2HexqwTETJae9p67XmWArOoAOrkM
xbhz6kMZQFTAeK81QdZQ8Mt2OsR3YCFXLpuL33gKrk6uBiyQ2TFfGyGVEqXwTpUnxtuoUzMK6Yts
l4QUCafj5IqMKZk7tnHZ/smy1CfXJZkg4btDo0dN3Tud5CBr04tvJOKw75Ww9nM9vA/cJM/sWy0W
v2lE8M9HvWh1dmy0umflZUWxXps6n9Qye7VNgEgptMU/mDwX7cwmjxPnAbXb9XAanXKEgFb8LeP8
48drm9vsGHzXn9nJkIjezFUj1U694DmtR8Pe67OOZ0uOSeEa0GZxRUxemhYZdUJfs5tLrSOdAc3b
nvLSdovG2WVKtrUlffsHY0e9BBK9SaE7TzlF40BazUjMo+Gr+q52uFk7DXLOIm3t3fWm5sf6P+P3
X1u/IjcXJ2ugG30pOTXPZgznDrbqgc/Ng3ijDuDuEsvwONwb40mzOmlje1hpRySUCNr6a5ryxVMK
ox8UbhQtISV4u9tIWGQIM9Pis6QXVHKKaHAzykqAglmla1QapkpOt6YbWDquuIZCZDIJ1r5DqEa1
QunJkPSYhjtbaxAvGKGfVkZ4Oo9m2zh6Z6pj2WZIc88zRUkOsEgKJHHy+p3cKTvJLlndn3T9tqM8
1tQwMg39TRet9W1hsr5pd3b71cxCDmyvTU5FQ75o4HJ/lOrOgkaNsfz1Pq41NXvajmptKMWQS6dO
rUBhDrhr8bJIH/K4ddZOZeQB7wcUI8X/ZspsyYO6dvgAkQQ1OO4fyeJYN3ZXDgcpTV91iRrP3NdL
VxRGeAjSXOU6WhXbJo6+EgQdHkRVhk9Y0zLjqSpxQ8mosVYwOvL+wmjOlZN/T5wmexraXrmvJYnQ
LvTip9pAX1VKEOzYw4QLWtzROZLNfNfKVeiqPrluflTiZn1SHkZJSwHVDfHGsbrIBe8cAG4b9L1e
lSa3Lv0nzHPHRfRm4TzfmXs9lX54XTCe40iVtko6DMdYrVvS2ln5WoQt/AsP+9lNa0b+bau3cN0b
1dzLRaoTNS2rR2XM/R16kG8p1EdaFQ2qdtb1RpR1uNWbtPigOBLSmFyXtyHcURIgPQjuQNgyOkRh
Qh4v7O/A3syNmpjhNlaU0TVNzkJc2/6qHaTXTSKPbts2n4hcMpnGWD7JcZGdbbwSD3HdExIKwwnZ
r1oDromB6mEHjPJ8GCmLjtK2go5ZhAedIMitn3vcfa2+IjSh5B+zFCt6BVbgWdXN9uRRKLnLQ6fd
xX1ISXXYF998VflaVnp4dNQIjEcv2bth8JOt3SXhBHgM9kEbyDhhpumWEG/uKq0e32UsylNALz/3
RTwe8fvsNl0qj8ombyVkNCL4ZGiVfOZVU+yEhJXNmNbbQFKcXRGkzhN5u5i/VurDIS/aRxv66daz
SxOEXtKdC7SdnwfMae6C3FSPGRmeWyss/FeTimPXsJx423WgOItSkrnPjJ1rU9T02BRZ9leUgamG
5iRZ2Aaq/a6i0mUzdFGBHYxm45CRi7MG9eGxcMz8w9CO2sZRC+UuJCfNtzDH754SGpiJG/oH3w+q
z+i6TdcB2yeL0TrX/TBsMgsafBK0xiYy7G9Jggg00RKCoon8F67qeNRVonnAPbYB1ug8ZLao7sYo
/7v2irRyh6Eez0qtj+xb/gNx3HBjdQR2ilH5pFBvc0Zn6tyKrPlbLkJt74misjbxWHRujY7uPjRb
H+P4+i+5hRZU8jDZCDMv3B59z43vKX/XYWryvavMzYxg+Gjz35PeOy+d19V7sqThV3JnKdr0vr3P
zap14e3raGaH4gi5O/oaKA61fRRabwsvlF1iabG2EWEnENeMsWskTkfkJqgpcOlql0mNa3KeyYeR
GrYvI9rXW9231O3oZ39XlvKC10Wwb7mIFXQzqzdiJFnLlKg3KVP2ru9L7RwUSArGliMQ5KvYKXpL
LT4Zv/6+9nV5YznVE9X6LZ++rw+mXAMdEaq285GjuxUEPqD142teRfamt8QPUUoYCgStKT+wZ/q3
VeSLfKP3wfDBswfjR1WX4P77rv02ytWnIsH9s+mGn5WVST+aJid/LGVia6tmsFVJr2zjvPbBouKL
h8TY2tdhUG8CyuwOqZIY917T9VAfu4QsrxSzeykSrBf4SEHsypbnPQpfk4/NEEqNW6menULTF8JN
m9jEonqUX0dLFgQ3BIE+Iu3bCpPNuzgfmw/+2HiwFc30BjUS+LCmaLdSqqTnwVOzhyiuxFbXKLUx
zKA4oKwb95hSaxgkZiouDX5o3VAKUAg3HqUMkmr+Y2Svqjd4gBSIbbTQzbi3um1mYiPdiEpyyxaQ
vx4lgduNcrEFlNy5YCrZq3noPvlKD2hW1OGBwhSMHjyn2ceqJfYaXGw0XqS/K7J8bjhK5gdjjIcH
cLkJyPHG2OrcHB+zzGtfmsZTzoWGakoydWmfxJGgshmcb6mTss8qedwVWto+5UpUbQNrjPdVZffn
zmtGvtnoPwZ92wHbDYPHqMFAtkNhfW64dh/9WM225TSxcN6xDn0tumNqRFwInCAFRRXw/QYJAGKo
Vyctr7kJSQZ5JAeEskIlrWtJ8AGFb1YPY9XWXwvPLM9mFZsuIHH9VugQS2UME7cDphVu3BaKC9MQ
ZKknta6djcXWq1ULJlGkvJrADj8Y+PK4DQ/6V0o/c1cqzMr1BtxCSyovj3KnKzdekXXfGkeO9g7h
hBNZrOLZxq/wAVsW5oNIA2dTi7C/L8hObyVF7na4LbQfag5TzFFjmeM5Edjj6ANbJxg7ZaQqQxuK
L7Fd3gfVGMNO0KSDp6jgSUuPfaWpUswxbPupxcPWlfPcP1Bu0R+DWuFTNoCZ04gtrDXs/CZPqOLy
89TemT3DPIiqcx3D/5mlTbmz9crfWoWS/aXFug8/qo02cdU3Wx/3gaei9pW7VJPUXRlynARgjW+1
2vb2qVEaJy2UzY89kZNTiz32RofZdUw4M3eSYf2MqKC5Sz0mqBzXpC8x/tuNffbsEDrYZg482h6X
0W0FlPlJM7XyYJSFcm/WuAPlo+7dlrz8MGqFuFdkknrKbWGefJ4Fu97U7tuuEk+tNgliIt/+7MQ+
Vxkj9HYJwFQ3UWJnZ0dhcyRnGm4LoIM7ZfBbiDaduhEikW7VPpNujEShxVEqdsYQfY+CvOUmUeUb
W5TFj2FETVTGA3tTqET7po3Ea4J4AQw3IvOkU70drAtzqxeR4iZ6qf+0g6baEzLnmzqS+cPQzfLQ
ZGm2q4Jq2Cnt4BzsFtrMKCnBXd9KwCnSPvlQpMlHh6qGrZlYzTkoRXEThp26464PSjiVJNPtYE+j
kKiLjVOkxXYYu/SWKn//2DqNvBuH/juDle2FZ+i7oh+Lp14uKJqoHO21anKJAu9Qqp9KUbcbESgB
fOKu3fmSoeCukQeHvEK45yh15ipVBkJbGrVHGsP6I+SoT9Vu2PDYkb/URB92tirS46hHxRbLvn5j
aUEfb4jm9gcK+Pxdg+YRyAeXDS9Ivb2iNtk5tvznSkrL58yu2ZXidKo0N2FWA4ePic7ESLeSQYai
HHzMlVrCVUPXPlFIbh8qSf3qe+KLXwcx/iui2mlRN940bVfy5DNGjCsx2I598VEK2Y9rkscfAgG+
DCyHcUM9dLCtTUtsQ0NP3dDSym1BjuIORvbwLVTLL1YUyGymuvqiqQ0HdOnlwDtCNtRESo8IH7/n
aGYPZpik95bJwsl6PTj5YKzvbbUeHhwpCPYcENKuicAs2HpkgYxOkMcGJRCqQLZvdMmqPl9/Uyze
8ienRF5OBGfmzyZgEuhOanSQiMRcv79r9A+V/VHtVmKxSy9ATSUrjW0BMZh5AKgoKAZBsTKetK7f
j934kiTi+XpPFl5HZBkcqptA6/BumUUNWtOqMGVMUOLaFt6PnSsFj4Nl76+3sjRePGGR4yAThGM8
e4P5hiCZmDniNIxfNNxxNOum9soNXPv/r3bmAQNfCyJo9GNyIutHhakTSVtKenRtg+NE8yhXaroy
ERYCA1OSCIwEn2nSab8NDORsFqKKW5+6azbAKbvBI4HTUUt/FGu2cQuD+Kat2Zu5SfKekhBFojDY
3MklFycv+GKpvOAc9e8/GEfT4ltRIUs51Cy6XEma2UeSThWmF29FxdGi8HCStnX46Q8asnTVmgQ+
oKpm45fVziDLBWCnwso3fSCQZJOiCp1DZ5YrgauF4eNpoihMP17o7zTFWhIpvhNV+sk24RcC8DkF
Yx+4eRse/VXWxuLKdQifkr7X33u3cHuF7g6JAMA7EyKy7wJf7K4P3VJ0WHM44jCHRRTxLgIuQMw0
XdIeDTms40NXSWG0HSt+z8aJIL9vQnhW+V6FQjbR7nENWfkBS1sHLBiMYyn9fW/jknQmBkx5GJ/H
urN5skqF/6ymk9uGkUW5/fthHA5shMYWZcEoaGbBcF1EIralhr1fKYdNn2usN0d8tbVxTSO5NFGm
VkCJ6OBh5nQiR/Lw88Cc/BTa1kuhZU+TeyE+39xdV5WK00Kaxd+mRPO/bU3z6CLCGSG88Jykyk45
GqFNGA+OayZUgEZSI+3GcizvOkudHhso4EJTNu8ayY82RaNpK0fN4sd0LMeCEINOfZ4bA70UD4ok
whMyLxfw6LHstPvcd1aKd5Ymrf5fM/P8WN0VmZIEKNO9xngIxvhG1Mnn0qoRKQVHI80eJctZWfdL
PUMPNXlSM3PegWFimD5SRigImC6FXn2/6+XsDq3G6fpyXDgJ0G9OmmqkzJBhZztZJFUDu4sVnILU
6p5EUKmHdNSqnSJxPe1h4BwsT5H+IE3DBMWDnqpVBLWzfdrue8hWfgZjeVQhxlIOrZGSyw351kn6
ctNn4xqaSVmasZdNzhJ/sP6IOomwPPnSbSkXJ79sqNyhDLu8sT1tS/En5qKTPsNyCVSsDPLS0rxs
fLYJDKFZ2GEl2SffyuttM9Tfqb70t4UTjMT4dG1lh1vaxS2HmSNPn1SbwwgCrTOGPoixgKv8nSP5
r1wsV3J8yz36t4k5iYBgRDk6A4F9ai9J8Sm39XQCDpHs9lb68foUnW5Z883mojvOfLZUmWmnqYUO
KrylEmroKzeDFiPVjVsmn2QlcSXtN8trfqVw0HByP6AGC1ry7IuFWVe0qiDnrhvDjaoosusrcbKt
s8BYmRtL6/yypdlWKnpPrsG2RqeeO3nfHgJH2mjxGkRraUpQT0ZDZIKn1NTbDVujolmosUe5EAng
xOt2EAf31z/TYkcumpimzMWZYOFeWaUOCoxBgRG80SqPSJ3e+N4h6YN2DZ+4NAEvOzTbtzobIyCb
l+NJlgcy2+EhDoN2k0TdbVeMn6/3bGmPvGxrdoNFho9qXIdxwHXaoHR0CLfwzYM9wjnvTksS++jL
ff/788L8BUnilsIz6p20sSSrjAGSdbK9xvyLapYEXcRg8fhHLvX1egcXPp2pmNz62DFg9M7Rfzrl
7mUQYSxF1bgbYu8VkhXUwp/XW1kYxkmlKRNZQqdmzLelVu9MkVtw21WvPCEf3aAI2gx2c1vIr0q5
ltNamPHcgli5SOR1Jv5s1+gNEZLT8qMzYOzO3qvKWGa3MRfNNR+ahZkIXBOKCIQ1EstzoZqvRokW
Gdh6G9lj4Jgb27iFGL8NCXJcH7+1hmY7hWICmZKrxjymSbUVw9lpHVcbH5r2x/V2lmbDZYemP79Y
yJndj7WvkszTC2KgeiiS5yxLazdMcbi53pSysLdDRVTgOSm8ByiZfNuWrOeBVlcJCO7EG/ZlUTf3
Zd7mxyFxxIdMVxTyLWqpPAoesYobhkVyqMooll3LTOLHIma7c+0wVXdJklsf0yaTqk1iaO2jNiQt
poJqeTcE2AJc/9lLI0Ryeyr0RH7/7g3TVejXRkMbTzjFHpJW2Wd67drJH8DLEMQzNvQNU8b5IaQz
hcRQZdSPOtSjQ5vuHWcLscRbE+YuzSz+99NxbpCznxc4WViBK9EQiLMJpwlIhCVAO4KryUeDm1If
Vvvr47fUHg6hiID5hyftfPOW4lSpY/xrTH+IbgZM3Fy7oPrfbsofvbZWWzCvIJkOc15g/zU32791
eRhCUYvgDKNJ6Q8xEdGvIonEQ96aGIKptZ0p94nhtN8recDR2BiLD81oRDeRnKX8OQmlzPXyxo4g
XzPNgj5Mv9kdkvaV5bC4Q16shmncLlaeLckNBGeyGRWD75Ms8uWXZEgxtjoZpJ1+/yNcLr3ZR1BF
mKUC/f+xiKobYqlnZ8TnMxi3vf8Hh/WbVT77AIlE3jUeTOtooMxwxte6/1tpQUm1K8+0pXVJzB/c
tkF09V3tldaobdv5g37EfOZYa/Kt7DQHxy5XZMJLn+mymdlnMrCOVHJJKU8KkfUBVav2CsN2K4kz
D7nt9a+0dIzBjJ3IoGyP7wxLda/RorTgnuMP9tbsmhtlWANtK0vDhgALRDkCU1WZXzXMkDswaJb6
hBnlHltBdAXj3oxvYkHaKB72OIbvAhszi5QDx9lpQt4W9VkWfzkwna93d2lnQMYumxTLEC2ZP0d9
uxUtpGj7aCn9xhwfy0bfKsaLTWrtekNL46oj3ZURRsFrmx88gZ4EsNkBUeah8epRk50l5Ypud3FY
2baJRSIRppDq7WqOdFRtVIqEpzruj0NqbqSuPlSwxa/3ZLEZyJOwdia8wbwGr1TxYocyP5w0vBe6
WhA0q7djrK5MxMVmSBqYFnccB9Oit73BjNUzndhmwGzzJhucW6kP91H2mwiKX3s1YP5/m1HfNmNH
RtgUChYWWlR+UpJuWw9ChqwlHzpQCiuTYCGsQwhi0sBj0EtSfurzxX6rDBnhOYxWT/6IyqHAgbjR
sRAMc+9nP/Dk66OD1aprDlNLI0nQeKoPJa/AHeJtq3mhSYZUhQ0J3/GxDYoPdavtuiH96/fnBXXE
zAmSF/w769xY4KvWGhWGuRE1bj3+o6nNCbsWdlzszUUzs80w9xp/TJgYxy4qN1nZYPNduCQ0Vj7V
WjOz02qwhVpZdsHWbuLI6X80SUem5cc/GDJuCxQGorMndvL2y/SKGuPZGzUnGUUvGmnPCrZ6a3aP
lbLKQFk6RGCfODovLzSp8zeXioOzR8bfPjqt8aLm9kOc+y7uu/tKGvdkA1Z2iaX9Dl00omieQhxe
s/HrTGXQMqBBmBlne9OQjtyUV16sS6uJfUGxwHwSaJiXd7VaahS+6CiT5xj+UBPx1TedKDwPM/Eq
vxvaZt+1trlBGJGs2W0vTQ+saBhMKC/TTfbtlzP8ROqkAI8lckPb1Ap2mdo8a712uD5Blj7aRTPz
OLBjU/yE+XFywqjrNvHinVZUhygFftElT1LarIzo9KtnkS+mCAlUsqkQneb5RwrpuKUlanvs82yD
Uydar2grxbgLp+HB88INzpau0a35Fs5Ly/+5MP/X7jwfiRLAtj2Vm43pieDzYEfBXenZuZsMFe9b
OCN3otdhkJk4NuuoSx6QhSl/Xx/qhS/KPY6NGXLKhNOfTdjCqTKt6UD/pYp1oJ7ebdRkbxfl7noz
C+uCfLgGYQz5K4m26WdcHAEQVbVaAvF78qjuGwhH1MrXuvPrNTnv/GIDoU4Hjzkl8LhlvQvnGC25
csRG4qRLz9nwITEtxEtPnhOu9OdXuOFyzkwNQTjAlpZTjdU+G7fG4EwbA840Kypj50616uQjP8mK
3Novs584QwUUJepyvrUI0H2ODdwN3Tx1vHsjBaCyyXMziza2lTQrIeP5B/31w5haAPZxLMW/9u1I
q43gRiRi/yT1ymuema6gOKuvqpXL+btI/9SOifCRqBkb+bvHrCHVvTPmznCEDq1sqPtQjl4kmr1k
N/WNpYPAppLQ/yh1ENiivlMOeTxZdA6RtgZ7nM+tX7+EJIc2IbqmWfa2x57R506OlO2c4MWLV3tU
6M91YLZr5eVLcws/kkmhMF1p52lv2QsSxRvRW+RNobqShajVx4azTsovWmevbIFLnxEUA4ZGCEnw
lJnttE7sRQHKwv7U8vmkvnpOW28r5/5Krct865vGzpK513PVhHAwn8ZKXUNlioPwnHeGd8MtPt+2
g/Z/pJ3XctxI0ravCBHw5hRt0aRIiXIcnSCkGQ1MwXvg6v8H0n67bBDRCOqfg43Y0Iyqq1CVVZn5
muZBpK31ZNeN9TBWUvENyLd09LNq67mxvMt+DY/ZIA8n2uF0FhefDghmVo5D6wWZ1J/SQAFAVBj5
OSgd5UzHDINvCfPTNtg0jV37mHRW/zvyvKleBCTJNsdObyR0gZtqVw7ik9RVR1zrHzAp+oNPyTck
qyRzwKVqcSJxWLJJLS0uzUly5V77x4z8U17m59shdjUk0VmchdfoD1DMvp5SaSbktgHy4rJSBPlh
qoNWcStHa/6SLTOU3SGAF7BzTD/UD7HZ9eah8O0Ol7fedD4q0RCkOyM3qg7kwzR8vf3j5nC4CJe8
/KkT83BgHZbPMNu302bMJNPrhm762HVFdwmMuv3id7Z/YtHCndmJen970JXAwEMFC5XfLddlvc03
6yxPqIh4iZ4+Vbq518y3ytqygV8OoS0YnbaoEfv3Y+FJ45TER8tMAwFS0Ncj+rtR/v3NEzJUfBbo
VHO54Q95/YWTTEfzifTwIiVyZHgiKEYgWcEovxVOwbTg+6DCBGOMoLDMncauR34xcOxz1mUHUu/d
BCRyS1VibU+8HGSRgwpdDeOmbEcvHqczhNUzRppPUEPuJk072yON8durtxJsDFYOA5hZyfKV0GtR
p3Q45SLCFskyvk22Q3m7N4aLPUafutyoj6JEDF0bMtu7PfDKPpxFZKj58GJ+Lahm5IkBb2ZsPXtQ
wqeuTk2IPVb2dHuUlRsDv/rZxHB+YkHAuN4c/qQpCs9HcUkD2CyodpUnFDqVd5M82hu3xtpQgC5/
JQJUkZZDmY2li5I2iUcPAYjpc27cW6azkYqurdpcTwabTBZPonM9nxn0GJgR26OC+TX4yjmUt/jY
q/PgzcAASI2+isxlN/U2HJfk0ul6f2ozs31K4vGzYVrSBoBm5bq5ihOLO6CToj7L0ljG7rr/l5Bx
6JL6LpQx0mnK0+19sLJuV0MtjpVShzwwBfRVrbWgQ4TgcMWxKBxV2hhodU4z9JTkaa4kLuaU9BZ5
kuOAaXEaNwlbVyueQQZ6kvhye0YrgYLsHYgrAoCgKZdhrzGnkh4RnbK8TYKTDm19H5SmOrhTXDk/
SM66fTzIW24zK+HChCdLiw6ALXFqsf+UyBGSqtmpxwvqYHUDwDXD31vNCBNnyFB95xU/2N2WgPLa
qtKKnnWaNXp1yxeZ3aNElxeVdFax974vrXTY15H9jZsZO2XL2LLLXTkCdIv/N9y8Ci/eQfUYNUYc
6ICIp/icQjls4+Fs11tcZ2VtV1Jb5+53jLkxvVjNmvpEUlrYw6HsX5LdpnEErAvTnHcBmo31MVID
6evQtiVApVj3iZBmUj3IUR7FO62KzOCUmgPFohasYwPPvjLCjaC28hSeretwJaNXhurl4hdODvhB
HFqcs6al3/OwPPOBAfMb5vuokHea3z+pQfuIO+DGuGtf4OW4iy8wQfuU+8IIvFS2T1zrRytpTo6e
nW4fovXpYQpIuOZ5uERI5vVYJYFay14BLj/cNaONRFbWV4p0GpswifaB30CIMLWp26laQzW4Nntq
H7d/xcpk50QDYUBKfxrOGdfbLVMTu8sCJbpoorK/TBRYXDluovdSYmwBBjaGWhaRJiWl2uynkkcL
0TrJo2btEyit9zC+ti74tVAxP/D/b23nzf/iEGHTkKNHnOSXKTIbaadKo/LRSkLnAxKSTbU3Jacf
vFge09DtOlv7fHtN5425eFuT73Oq5lD1Gmkb5qFTlGERXUx5DC5GMBb7YvDFyR8KdSec/HMMDnDj
LbV2nGe8JCQP3vOv8LaOwBfdsiAGdNM0foabE+1GK5g2igxrsRC3LQUjBzwH2LXX69o4hd3UvsB1
QLrvgi9ybh2q0Hf9TczHyl6hqEn4AW1AxrDMQxF0lLSibRKP5wiMtXgXN+a+EVuVirV9QqZN7RRt
XIZb3Ji2hC8KEIvxXJTJR6HkHwpF+ZmG4zMuAw+52nhOt6X7sDYk9QpkCWCjaK+kI52Oxqaiha0X
VdH0KPeV/w1ZOpD0lhXe2Y5wviVmhpml48t/sEWA69iUoqiRUZG7/nh1HRt+IkG0rtoKgrSFv29W
O1sF99X50U+ly8Mt/XojpklbxkWhn6n0X/TwS50fCgjLo38UxnNpbcmBrm0Um+8HektTXpdlTLUS
qoykyqXu5foBm6h41+uwrMckNT7dPtYrR4xQSV1LxwcXA8zF5oeryhPBwYPNDnQd4rapnCy8O73b
o6xM6GVAXioFtSmhX5tAmFp1sNN1BOlo/wXptHH7bA2zeJTCUWsSu0h8LxdB9tijKvGh9xN1X+i4
Ct2e0dq64ZhDXk4aB59hsW5dNCWVGduBN9HCkqfw3BbT/vYQa6WWuT9LOmcyAsXm673tVEWp2wnO
Vv0ITvY85Kr/T9AaCYpGeASO7gRRuLkfALSF50DJoPyAB6AWGw9SX7op//VXJSgNZAT8UN1a65X7
wAL+R9IEKJkkfnHwkhZN1LIL40sLs6A8aYkZf5Bi0rRJiexpp8CIbA+OQKNzY1nmlV1cRFR4qOVR
eablv0wLue67Gm5pSoF0eBf54UFzxD3Yl7Ne9J8EzrUmBumppR1vf42VW4JmEWTfX1pIr/KQSehF
aVed5YmySE9wyaYPdYn6rK32+h4eerxxK63t5dm4FlYLzQYW+frj02CrfUVrA681OrfJnksbZfKt
tvLapKhOgmogBmiv3CmqDrWZuALLI6Btl/LsRvFA229HNrfxJHvVhqLYYzl0fmA/gA585WUyBlGv
+z2w1GxU8++t3DnwULHachHGazzT9K2zrAb1Y2RA8iwzdBOsttnMe9aOLfJnCtgbviT6cter6oh2
5Jwpipc6Mo50zV2mK3/d3iirQ1AfAeSHPYWybBTAaYff2xWF1wX2KSjkyygpG3n+ytmDQEYxm5sP
+tUyVRVBEsX6xGdzZHp2bUK990dFtuh034vq39vTWdmHIBbnpiX9bbCdi3OOyqcWhO2EZjgXnpnm
J2EoDyTQG8drZdXo2qEapWBPNDtmXn+YaVTKNESZhcdJ/4NW4efA2UIJrWz2qyHmP3/xfpbHTiGT
Rt+6483wJaga2PQEd0T8RQU38JAliBAdbq/e+rTmFj0W4pAzF9dEKaVqAbew9CiTm65SF6Ubyf3G
XbT2iejCmbTI5nR++eBTq1CXaJG3nmmUp6S13slG+Q7kxtfbc1HXth27juYCQYmYtHhY9tZYyk3n
UNrszbj3qnLvNEGw07SpvHOiep+oQvniK4aZ3I2gwePw33wqLpmo9ebcypYt7QpZsr6KoUQBIfcV
oT7oQ+6Hd7KFiM1JFrqvoquVJkcEz2F6WtUsJtJMdakfExRl1a+VnwpXQrQhcVFhVtvz7RmuLCRE
Z97Ots7b2TIXmxB/R1tYNs7QefHFj8EeqAUIjmbj9K6OAuiDAIT9EOCh6304DqKFjR4A0De14jDo
dXsa+YYXO+mKw5smNGvYgmMHyT7j2Tldi6ESNYmHtgids+HEd34eHDEPFG48xRuq/4tt/nscYC+E
VrzUXjG4cfVrRS2LyTP6eg+TaK9a5cYQi1X7NQQxlbI6Qt90nBffxoYa0rZOG10yBfbegSMsEE2x
Y/FuGkaRblxXaxN6OdoiVkDimSpBx5dWMl5iWd2dTXv48PaPw/uF5gf/M7svXu+Dtqtbq+hGnpB6
/ajl4qSI6F1bDhut+sWp/c/C/W+Yeaovwh5wnaFVak5tMXw1xd+GM0CxsvGc25noPd2e0uqycbvT
vMaf+xV9os8cHXkMIDVGkeA7bnzMRLVxUSwB4L/ngyMDKR/Qwle88FCt+tlR2vFsrZsqpF7AC7mA
PhHAUQQcRwKsYeLf2VY+CjEdKh6R1Q+o9tlj9WkuxSqnKU0q9YI8Riu7yG/Y1DyVML7TuVO3UrnV
FUFuny88g8OW/YWoqmM/HiX/XLUd7/NE5/jF1lYXY3G1/VoTZBBRKsKG/TVoYJajdyQ4fOcsvEMg
bSdVKH4ND1G1cQWsHUITcA2oLFIf6sbXe2kMdd9vK27pIcldnvyH0nyKgy2Hr/VR+NsVXvhkP4uD
0WkhELNUtc+xFj9w6V00ufoY4r91e7MukvrfizYXv/8zzOJg1I5TI1ZTtd4cUHZ5ID6MYKID5LxJ
Vc+Wnn9ppS0RirXDyOr9d8xFFCslPxv6JAs8o/ZPtIs8ioefjC55h2vko+Rkh9tTXF3J3y83uBmv
nh9NoZZgonqePLgwa1WGyWT4VGbyBlR/bftB/ADYRQ+cnvHig8Gt0ZrM0AOKoIl6BuVmX5quTmbB
wWDXS2KrabI6Hgh6Z66kcWMvtiFkAOZTYULQodQ41p8VLdpn+XtdKjaCzdoWmaH6/xloiZ0DXjX5
RW9koL7RNZy+jaPl+r7jgts/A9I9d8pWnrS2QV6OuLix7bFRJi2iRtiSHO2SIM9PcZLorpLHFJvM
WjuKwd5SF95YT2VRN2mQCUSczZy8YQiMA/z0wg01Lb5AHnsvkD3deK+uxsQXq7rYLm3QtrZV2OFF
dYoJaegJnMjODov8/3cxFyc87NMaZtkQepQm90ZwhxwetRrA07knmV9uHzV1XqQXdYnf9xJSxTMB
f6ZfLI52E9TFNHQ8GSo7DPcmSFkpnio31uWHNvV3wAXuQDxc4OLvIr39YHT+syOVCF7WD3as4R2C
bBkaXaOj7uWyv0N25wCexRU+xZVO+3771659cTJ+dhp0EJWAfh3IdVw9O0kOhSfi9qkwfSytq11b
WnutTjfO0HwYl+tCNoyKiwxY8hX4S89kLTBzWfKaugmxRLGeEQdXKzcajOwY4Xz4OTK08Z1ZKOKU
DfEb6yi/o7zJ6LPBL9WU+cC9eP6kyRDped2UnjmFz/LkU+co4k9F8SfebQrqRf8daI4lLwaa0sDR
o/k5N7TEig7/xuKEV9DG2VmLDy9HWYS+cqKLVwFU84q4c0ul2E9NTUb0M0RyZSo+394lq9fHLC+F
wgv4pmVi2dUwDEtnyjxgU/a+ahsbibyyPQxGsZWprM/rf0MtQlDcqmNUKrV+jgMz/Sfs0RjaR0pj
Y7MO5L5BbCU0eYhzWrYMWlaPAo9VtP9NMNhLaoXQ4Lr3nYyyppPIO2PqHhEIGd2oab7VobaFRVxd
UkCz2DBT4Afde71L+i6oDJoI+PZowd9OiMZrkOgXTSuDwx98O3rMymw4TWl/sVHsEO3x0h8yLxxy
JHQPpfNP2vUbadLabCgCk1yYGnNZFqLCRnQK2jwxfR/pMw2f/SiyOzXyN2qha5vjxTBL/NtoChV3
LzF4fkbPWnMhBxwj04v9cF9PycYJ+/VaWQasl6MtYmPTCkdiFMvrYilGCNA28ofIcfofatNHiHxP
g+nfqVVSf8jbXIMCkWV5vs+rcjpHWoPNbigXJCAoDsJ3a1PTKQ5xYPWIoYOadp4rDckiZOhi0b3r
NL3vP5dWpBp7rS+l2RNIjyP+Sqf3XcS+tf7eQkc92KcBZp8QO2t1N2mDqe9QFFDhRA6NMuyNMKmi
I064xYOWlPL3vgrl99ytUuIqlaxEaEnSwXIjslGUKbENzXZxhR6G7CBlsgNLLWUuCrWxcIvAaE9x
JYXGye91p/DyMJLKnRWnzeDqRZF+Ad9W/LT7xvwM4S/XdlKsBlvBYO1IWuApsWfmLqW0dX1IENUL
LAkHsTOFa1jS1DiKU0cc/1ZUyfusMxBwfPtheTngInZn2AhmANpnxx1Rv3cSOzrlY9jcT8Zmirws
hP+6kF5ur0WkK/KpQUvSSS5YKwCEaYb0OKFA+DFNHOe7njjSg2WlvaciybS31XY8hGMcf/mD+Src
+yqOhXM9/HqBcw500JRldEl6/XPf5OqTjOBeBh3EYq/dHmvttYeNEXVJUlObAu/1WG0p2WPZUgJ1
fPPvyBlwsY3sPwpELwZZLKrUC0NOYhCyBHEldmsQd3e9OTYPtWwmG3njWtCjvkHXby7vg+i7nlAl
V40JgSb2tDH4R9W7IxaB/1ry8On2uq0FvZk4S8GVEPOqGKlEiuaHFVVdPS8f7dZ/Z+sjuvgKyto8
mge9/3x7vLXvBNeLrQnTBCvlxXeawnIwKymJPSTOhifFEeGDQDd4K7qyOMvgCoCEjQfe2uFiul48
iBlFkVgYQAqDcO7HH1Co9aDmbUGAlmIUv47Zy4EWO0KhGN1JuFl5TqbqXxvTOAmFvjrSuTjW4OSZ
o1YchVp0F4qo/wlDOZjculOH+y6rB/MAnTMu3UnVintTaNIdtsjo+IyZEOYFOikuWU0Zx/nOdKrn
299h2fZ99csX6ZHMeGmUUuBSwmk8537sPGqUsC7CT+tzJyNobTitf1Ynkex84Cyun0TmfY+aLYrF
ZoZsfZ1tXMCrewPI/wzStsCvLbZ8Fw4JOAVaJ20i7ZSxviDp/3R72mupNjwfyj2AMDWC/vXGSMrI
GjpdjbxEbj46WQZ21f6rkcw9wNzdKL4HxlbReu2WAfODdSQvP7SbF+ssKSla4xps/LrVXDG8Qwbu
0JtevinEuDXQvLovMgOMuPyxasLUMwhNatkceYup5jujMjdKvWtrCMOFVx/aPzPT8HqgHpNaHxFL
6+yL5J3oUy/VJtVVi/DQN9pJ5Nq31Fe3XrSrs4MVBUuNbtmrfueUzmoHzBCBWAudTvEOp4XLMH1G
rfAPIiL62jPMR+XaWpZ9xlJCJUobcZfRcQwwPuQB3w33g1K+z8otWZi18EtrVUetgTrzK8pijxdB
muWNfW6sIPxXTfvgXRbgahPpcYf0Ma3jcFTeCDL4dfQpDuLATheUSLz4gDkyIYPRtekFqcz6NClN
u6+5gk6D3wz3WSelW5o9qx8PcAkAKvBbr5CSkZRWBlyZ2HMmZPuDk49Svq39g8Dr7dO9dmeS+v/f
OEuYZCmR/PdqRhc5Uo5GU5wQ4XrAP31jmLXHFSB+wPxA+XjdLBcwiny/NEoCVVyLNnX7unzu4yw4
iCgtd1LDK6QBX7B3Utt06yEZsL/AW/n2XFdOIb1eiv0oReCPuYxkoi2NBum06JLnYXFA46n5gipd
jGy3ne87ZYyOUuQ/97Vfbxz/lY/JwNRDqbeCZFzWzXFu8PGrluMLrJvI63j/7JQgKbyYBPoQ+sZW
33ltvJkhLrNZQaUuU8y8AVSbqpV9tjuUhvrZhCVOlOouH1TpfdQa9QaGeWO8pXGr8INOqSMdtmLa
3rWjeHTq2J2afWf/gY8qrKS5Y89uwshqcRmZdYP8OzLeZ3mcLzzJSmnWWvWBd651ePtuUWZwHAk0
lexlzMbzOxz9asg9HRZ6it3STlKnu1ILj9mUfaxDcS/H5c/bY64uJJAGYqjiIIa3eIRpZdNU1Uix
BR2YXJ8wk9L2dpGdpmhLl2h+GCyeeyplt7lTN2uNLNtfQ9v3E6oJDS4k6neUM9/THL7P0ZoNJOU+
MKrTKAkA028U9ZnjKAw2tiQdCf7PMgwMY1JUToBrXQbq6F6vmwCnjRIOia7nex451mMaQKy4vaor
N8ZMvuIChoEJvnfxSArKVEnjOBu9mWMo2fq5C9WHKFDuCBJk1kn0B19RpQ/H+nFTvMpDJDQEajEW
uRcNGv1w52uDMweePPdA/na3pzbv9+VnBGSrEsAtqFjLOk+TDZkut5gYU0Cd9J3aRmHgBVqLIU9S
J3H74fZwS9r3r++HqPMcRKF9v3pTlAa7RsZG5FwZDqYIspqWf+nojsP+aVvt05DbuGmovYF/DewZ
7bvaDEPphklj/6izuthI+BbHBVwNRGxEeeaJz+IN84d/8X6jYmeLNqCyi9iFK2Wl247vneoLUo4b
O0hdG4msaB5qrSxfaSm7NCq7c976T5YiXF10exFmR8gTIF7wV5m6g21Fd0BidlP0Fw9JKf+nl6NT
ifVDFv/dgwKrsNVQI+kQZPgq+AOJSvOZD3Y3Tl+DOjnK4VZOt8gO5vXhhcRhg9tNmXh5yJOmN32n
kYiWYPqKYfokS933t+2I32OQlHLZkIe8Auk79kQ72iod1Fwwzw0THYMR5NXup7zDIafEj0VVMDvF
17e+YDJVHfB+ir9W1RBvHIXFKf/9Q+glzKrjCE0sN4Ok5dSJQEGdB03a6alyjMsfYcrX6KlLio0b
fXHufg82exyC8ZMh1CwC9dRjSxbkXe9lVnVfh/kFIaV9OTb726u79gFnGQc+45wJLY93NjWtpSdN
fFETDV3qypA/tMoWkHDxLPo1Fwy6mYyMSPgrblZjxhmSj611Ds0nQrabR+2uKH/01SME+UOMZdDt
Sa19KFwFgYKsJ0NSmWNpUk1eK9BOx9fF9y+cvZ46qAjNgf5MKT3TS+lPt8ddOcMOs+P5TuWGfxbf
rBinwPRzNBUMXinwwsWxqyxxFmNW7vJi2AJOrg2H9D5UbR68HI3FcGNSDl2Er9hZrb4E6U+leJ4S
7NDLtyqTzYcc7WRQZPQtAN8sgmAZBvlUlTryWvHoltJPo38SdrtxuNYmQ/YDz4hAy+NrPg8vIm1j
phI8h0lcVK1V3uP+WuxqCYe2uBn9H9iltofb32rtfKFhAP8XgtH8TrkeT7KiQpe6SfWccLyfaP9E
rXyOurcKUM9rxz+wEmm5zgrt18P4WOFEoSFFnl9jJSv1u0JMB6Dztyfzq03/4pbmhCkySgGUdEkA
kLBdZI+qSOvOwiTHw5g42ukFXoRhvpfj+O+sSD8FGr47IW2IomgxTi3vA8n6EDhbx/z1J+RHmDye
SUSIkcv92FG2B6CgxZ4d+8IFd2XQz3CC4FAn/dvygd/z5eE8s+2xYV62dlFzy3S7NyOPVorbW++T
EuHW4Es4bbWwX28T5sSFTKGIfsMr7LoUNZFZZH3pVXXzjEPB57LPn6NwSxv9dRieIXO8d0jGKUwt
j9ioDYj/NT0FKewZsVXv9L3u61v9LXvtC1GM500OWIzNuNwmo3BGqQrSS50EARLUci5hBOd3+pc4
qwDfypXcDfCRpxLaZDfqXLdGhTOPXE1G5uKH2APqCZL3imEM72JJ5LC/A6PZZYMuHg1a3hcpzITt
UqqcAjB5NYVTo56k0RWNil5OpGTysw275aNPDvtjsCstOUpS2j3qldVhuwf5KXKRhlP3ovezY9r3
GL6FbZdoOwzEimGvizFRXMTyhr8Nu5afk1RqDLd3ZAlz7JDC7S4k/fxL6ozgn9LgKb6bkKkmV5QL
/Z8oNvAHqJVCLVyHOC09CMlM7b0y+mYEQg/EHmo7rR7jG15NqOxV6J67STslH4wWeWO3oZncuLIc
UjastD4Oj/EQRuMeubRJwdmq7x+lWokHXLLsGfhX+XrrVrWwkh24C+y6DdsnIcBow56OmHqraP2o
qXo/9iGlTr0tkHCtEQm+lH2cJ26rNzz28o4IzO/Sh2bXyYhanWtpiBVP6R3pBzZT0bC3Et1A/aku
rZ9GobTRTms1tX3zrUqqgcgmfHyuVWgO16GsTLVey6wUzQ5T/dnlKl5v0wGw9lNCYYcy4IfbMW3l
5M2qYRRzUGO3Xx0JMw6NLLJxX861KTskbeffYROi7P0M57TbQ60cC41rhzOOzACiE4uZyWXoREoQ
oFZa23i5RQ9KaeMaicBe3P14+1AzWhon6NlZeRmosUK0zUEaTI8GE84RcYAwWi5N+xQNth35cn+8
Pd7KKsqKDc4HCDgcxmX5Hq5WFKVsVC9IRzeRqr1OIdOU31gJ/hWPUeCA/DG/JV9BDkTXZ7VcYOQ8
1jIApoHWmEU/SVfz/pRv5qT66welgqbUrOcEpQBVzMWtOjnaMIxDgBSJkYeBqxp+/MS/rTzEgVoA
ABajdN9IhfaXqsX2hwoTszPxpE24BEO9c+3OxDhSbnR1wmKwg1LQj11DIxwO5N9F3Wmlq1i93GNq
rBWIo2rFO6OL5WzfqWH5V6PD7MC9UGAiq/XpcNe0laFh+kcx9d5Kirh3qVISXnGO7zrE/iPMYQuk
zL5XQpEc186SOSszuzskNwkqMZSY56AoCuh7ADQ/tnZh3Zuhk13IbSbphDyc1WEsaNkxHscNeIGg
xjnZnQKLfCgeqmmLyr9yHmbNNWAxs+YZpIjrk+5U0SiPNQr/UqX5XtqwsAixNEclDMJ9L8VbyjIr
t9/Mv545BODEXj1kcc6R+7wwR09FWdfPxFHEwen2OVgbAiFpiFkkBQaqetdTslMxOViQqp6kW3tZ
ZNg+b3mpLCvQ8yHQX46hXo9RznaOFUQ3D4iEhgAX5saFEf5kcw5ctWN5T9swedc7afOQNrryjSRC
bNGV50+zeAiipj8nIQROMFqLeTbGSLEGh2avKIboRL8V7IajI9ZV+OZFz7sWAUogABso4JXzOKOo
wBUZNmnP8pU74fxYGfRMgKZ9bpxTPmE9HaK5kO9ggtdbLJqVbzkDGNA7mmUm5OX2jCJsI1PNDr1C
Hu7JJ3fplG5sl5UTcDXEPOEX2Ug4jGUZZyrGcFntohPvWvW/Qvnb5jlwe1+urRzqmERnHpev9auR
25Kszg47L4MQ1CZh7g4aCgRVa33TRf1I2QOPiKHekhpc2SZAtxgR5BY9uuX7WVJbm5jddF4MDdPq
36d1sRPW6DrapUybw+05rtxBlIhoEMIO4bG+vF77UAxTnVX0JltxyKToqZJsZ9fN9sG3B1rZGOwJ
0iyyD6LJ8nlbV7kcdYFqnINevjcG60GXtjyZVhaOBeOhTn+QFGfZaKk77HNRscF/qsDA3ux3wLKR
NDlZ9ZdKJBubY20+PNSJKnDu8FqZf8yLXRhEehComYMVnO48mnX+WMAFv71ka9+Ghw93NnWEufx4
PcRkNnnTlsboOW0a7MpACQ69Y4BdTp104+usDYVq8Xxdk0y9KlpHuhyZdgo42ok6zNhh+UFnKfeW
XH++PadF5+F3HIZgN9vacTcu3zyRnlAA5JI+j/mgeXI/gsclAcF64diKtB8xcU4qx+XrdriMYE8c
QyRDqWt/+2esJeVoxWq8imAdz3oB12ubRUmPR3RtepE29P6hnjJLP2R6UJxyDPZ2QeCP+sVPHaU7
VMIezqaQR1B16TDgiC0amFqt6Jwt2XJl5Ttw6vnavEBpci+foHVbZZSlME50zDo4S332xbet7+Ng
DGffKSkyZ9h/VW1WkNxpn+te6u6rJOmPA60XsIK4sKRq+lOa1LdKkM/358sfNh+HF9tdGnuZ51xu
n+Xhu0z+mFXfpfH59kfZmvz85y/GCBKF4i0G8h6aUO9GdcBCtzyUobbx7Vfuj6upzH/+YphKRPU4
qEF0kfvJfxSJwLnbmXQNR5BU7CvFSt/cqKAsDbGUm4TM/hWsD0JzIQXaCJ2/ln+GKdJ8vnEwMpDi
alBu5DBra0ipiVhOQKestYgZ1AvMZBpN3TOdZgqOOtDX8KIU/RDtwsy0kg3S7EoUpExHHW2Ogq85
zg2tLkPu7N6zpOo0OeKYdG+kpfyKGDMOHP12eLnqsn8X6q0WSmEXXgLfMP7StHB6bFSn3Ajna+v2
YpRlExskV1DJFW69Bco/OzyoqzsMTI17TU2GjbC+tv8sVafWw/sHmMjiEzmR2qs4qOD9NMbynWPm
1oPdWN87LaZ6UGihd/tUrUVci37kLOeJTNUypPhlUNKhC5NLY2BKh0OBcdQCmLlV59zVkwUYWUfd
+LNdKfW9YUjTGxHvv7+fhdS/RgLPvBen2tCMUtVC2/YGeDRfIBCoYMhi5b739a+3Z7q6GV+MtDjY
aLKIoE3M1pPS7CHLUzoY2cZjemuIxbezlBk93gNOi6R6r+L1R3HwD2aBKCVNCp4ys3n0dXga7FYI
XYpyz3bCd4FhHySembcXam1LcMvPfWMYo68AabGo8SotRHpJZXPW7mrG0zRl75umHb9rkfbdKmT5
OKDh5rbmFG0s4dr2n7mws7jRXNRZzE8PBrVWJlt4Yaq2DQadSY5PdZhN9smZggxpYFMUb58wXTSy
ZZUMaBZqu15TBY37RG06xaO6gMmTSefcS+14OkShVSN+1+q7KLW7U+nI3KXRZg62MmdYJTYQBnIi
qqeL8QO/b8LBBP9kiPypT+LvIvDvQtP5UNnIA93+uCuRDCnYGfJApZeNtDhvBfE6Uoc09zKndI5g
UnuXmjEFOoryp9tDrZwGGPLA4vRZmeGV+E5DjRSjhno8A47rTvjJPSOHHx5vDzIfqUXWTOCnTobO
HRF6mTVTGzPTSQbxF0lGhGjSENE0qeE4nIDKW9HOSPlPd72dTlv9oZVjcjWyer1rhiTVkkLPokvX
1dkBjrB6qpJSv9Nm2m5exrDU5UbT3DBKxA7YhdjYtctH6m+8DNhNCEncrkz/+gfosZYid6CC6ajb
1tWrf/V2PGJm+mnIFHAWyt+ZbzxoZv65M/SPlj/+TZ94Y/UXu+n3T0A+guYHt+8rVQzIiEkvInBr
FvtIhXMy0TaYpHBj0y5S7d/DzCkOlgoomCw/cuIX87cHD4TECO4FmGwfijGssacKjV031PUjCuKT
O5jxsNWek6/3129Qy6wKZMokj9CkrxcZ8q5Ba0JOLlpqKXDLsBsMtT6y3Knu2nM88TtcchZ6LBBi
jXxf+Y7W71RjSN4oWvn7l+jIpENWnfF7i18Sk2y2bQEJTdazvdHcOaBGGlodt8/TOornxTBzsHrx
/hWd2fm6NaWXCIfx+Qla0PoIMRaiH7vT++wH1aLSpUyG2XA+lpZblQFWeWhvPN3+JWt7i6419wji
CIAPFjdBW5mZFumQqmPdRpZCeL6MYWn6xrLA72Xl5Qhpg2wPhabr+VZlR91tjHhv4SL65Ddq3cLJ
7LT3KKWNk1uZZfyUI1K3VT5aRMff4zIzjeYyy73ERZOWOYqQZtVbmj4jyMEh3jIMW8TG30PA7ucx
Cf4fcY/rqQW509bd0JhnGOjIEL631MdCztwoOjj+z9sfa3GFvRpqPsEvdo1kUoSYmsb0pDp7rwvw
GggLd+wXWzsOplJuxL614Xj8IBiMzwgWI4v8PGxjDbIKTVffeDZBXya578UpsrxbKLK1r4Q5FN4e
FKCpTC2WsKXXGjuxBPU8sdOdKvTsMFLz25jO2odCoIm/nway8iqJyc0QDJXd6V5gP9hKdZRTjVrv
+4pgE5ffb3+pjbGWqUwbAp5J7VBcMn1EyCiNmkPAHt91fW7tOlEMrtZUWxi5tbP8YoLG4nuVkz/b
eSSq147+vo3lPY6HO8veslxYvRJfjrO4k4Wsl2pglKkHrUzP3gMHVkM3z8G4u1VTYmGUJHL7b9vW
T50wS/2gRKJpDpOQuq8ZEoH1vY5OzZa069oeIlzTCqV7T21zsYeGICrCeIiTi6NFXUjjSUjC7fj3
68PtT7s10OIQApTPlNIscE1wOtjDGSqEyZ8MwctxNlVcQW/kTl7hA6eqnmVMF8BZ9Oi3xLbX9srs
owiXgjSA6+46lAS9ZUeixo7dHIAdTB/MOHd78+ftpVp2fH4FLExe5vAxW7AuKyG4tIW8kHNx8ZNB
nJoet554+n+kfVmTnbjS7S8ignl4BfZUc9k12PVCeGgDEkhCICH49Xfh88XpXZhbO7rPW4crorUl
pFQqcw3gF8To9GQlVcGpphb2KAQXoCECdeF5qunjhR+xJPZnyesfP2L1wcgI2WeXBNVV1wTNq+LD
/IUV2hnhxMLo9dgOAz2ysYQ4bxhNbwnRyRsw/dXzoOrkr9YN/hpK2vyLs4rOzMJIAFZgqcO+X39o
UXuFNlC7AUY4hSpiSlBFRLX347lvfGWIfgYLugr8ReDg3o+iHK+XnnDNiRbBXljBY18lewbi7D8e
BjspWV52QDCiz/1+mAp/otwxUMqV1QMEYE5W1X4Juu7zx8NsJahnw6yZMlDLS8qQ9MkJzyGz85ui
+6YqpwDTO3zmTSNvwsahtz0X/ul/G3gVWIfG9RWdwTwmyrsObfmmEMTsesyZ0p+rzv1K2PAvcv7z
ua5i7FQDTCtgN3XlaCLvOgOwcheH5bECIfTCUFt3FS5eqCBBev/Plk1R9hzmQxB76gZ0XyeoxYb6
gfXzz4CFzyhm/TNo2n+OI4IC6Ae474GIeL9ZHKdEvuRDEWDoe+mnRWKXz60PLgCxyuBBoE52CaO2
lcfANPa/I64CQDUUMBBwhQ2atclnE6PVQKM+C4zn3PDJuRD0tkZD4xAIv6W4A0W+9/OL25CVA1XN
sR8K+a0blfs1KDri3uB5ZaFVpQrwlD/enxtX0vkxT5bn1VleiGdV5XvNXJ+SUSVpoDWM7NWFktFm
KIGEFTrKyAhBd30/BvScdQnNzu5kxQDfh8H8xeLxU2PmC7jujbm458u32viRBGU3ilEwN4TpJ3Sw
Hfh+9Ca4JGO4NR/Q+pYKPcDBfzRde0AZfcDXuhMpPzFHpq3ycngKXvgyG2cLDd2/R1k2y9mXMRL5
Holn4H48uA95EOMaJKApiaHPjgWh72KuZPbxZrg05OpDISwSLqDXeoSwIYgftvvmN/Gthk4j7Mf2
cdFeCI6bC4laV7KY/P7ZfojDTvWlRbqT3dRZrMbcMd1BXNLb2dgWqF0DxIOiGuLiujgRx8xmUdNB
LTa2/FTr7rWS7ML9sjkG4MGLLouLwLZaObxPIdSZTPGxYFF355Zy2jct7EA//j6XRllFI9WAiNx1
pj+V3EQHCcNsSMQAH/UvRjnLL7z3G4+LuRqhxADXCyQWKgmzkvu7/22IZaJne3vWqMN3HqTmpCrr
nSuwufG6u+SfsLW9EE3/G3dWy2VNPneUQbrtFDbb63L8CY0Q99hreckidWskaLSiywWzBrxGV1kM
A4p/gkxVdOQtACYTzUkcp4HSF0LC9jBwggDeAxiydR3ajqNR2S7XJx1B9EM0YCJB+d/u5wv37FYc
cGHdtditLY2n1XSIVoh9M5tPVd+lYx2mSfNkIAkU+XYeXWobbxW0gDf672jrB69b8AhhYIHExeqG
8Efm3Sfxz7j5BjpljmY7BLhduBseRtZe2Omb63k28uq+DUIBCYGkr64mW8R7v7Ts29hiJO8s65Jo
3tZ7xsODDDi8RTLyD+b7rAOIGCFjOTEJFZDMSbq5zhq37oGCjBgSC7iZkdMMds2vMKogWzf5UduB
UoC2zqUwsjlvAPXgOhOAD79+wVER6tAX0j9ZPHI5T52xga+dCeYkAdsqTH5Vc2U7+aiggJ2rylN8
57Jh+NH3AZyfmOJ6SplXsAnQ66bheUV0+wNv0p7uyAxsXqZjBqUlkwiIgcPj0IGAugx5Tkgnf+ok
EQmq4Z6snqFP391BPdNnIP9DED1lFRRJIdQUsTAtNbdLQDRHv877zvyyK1bvod0YF1C58xWu9Zb5
Q3uvaJGIQ2CXIkwrXbvkk9dTL87DuBjKPWynwy+G6eiz7mDbe10M3TxD3CCGLeLHQW05FavHIoyY
cWgWUT7UQ1dxs2knfygVnjJtNBd5aRo7dWO+J7XqMtJWt9bU3lejfari4kIavvU9PXh0JjitSFXX
/TE+CWRWNRw68DhtMtVaZa5gIFGnIR2sl49nufGSAm4K+MkAzBsfu/l96EblayAyMeVVz4n4RB1v
cNOoFcFh1hMMdVVi4evE9pXHW336F0NDGshDjR115zVKXoC5hJ7t2KCfckPmzyxwdlAWT4l9IGWX
sna60FvYXNaFoAJ/KDT/1s8NVSXc7igDjBxqdtkipJJPbR1loO1eQklsrurZUKurihJvsHtgzBED
4/KXZ1T8ZCWT/9ypsTYpSzzVHx02hs8OYvOlN8DWPJGX42PCEcVGX/f9J1XwCy5jMVlHR7RHT1TX
QUe/qdo9/PPPt6jAw+IbKLU/CL9t0KDEb8BS96E6ls4+JMChGnQc4Yoh9LRH1fNTMV9yvV9++/pQ
onjhRWB7oma0vjKrMSax4OgeaDhAp6QvgmunEsXzx1PbWkFkseh+gcEB3tQq/St561NbT2BWx+zG
k13WB+ausi+RKTYnczbMapdUJqirvqq9Uyjgdp/0joteuNn9b3NZHXAyRXpCs308WqjXJCmdlPt5
9kL1xBz+6+OhLszHXT0+pYH8QzOO3skbphtUJ3JLOBdCo7t1ss4+zfpNDWSQNenWhjRkgwsx5a1r
4RHlaE/tIz65Xyco7SUnY8PCK6tC6bA9RB7xFHZ4ax6kK0svBcrcgkbnpBn57PlNx7KYRbyC4G0o
TxpZOD2MnYGUn8YjZ75v+iC6CiDhUWRQrhUqY2A8JJnjaNDNPW7RRzcy8U+v8nwrJQjZl/AhW+kb
TFJA0Uc9GyW81RcUrZoTQmJ1rDntQRiTP5BrWPuxhnf0UByo4p8//o6r7Y/O/rIVFmkk8PjxAlrl
UQlBZd0YCFaKsk1nKnewHk7nSy2s1Zf8PcrvE4aCBSDIayQUrz1pN5YyJy/6Fs9vxvvmhF9J24Ot
sS+jS5SsS6OtgiIV8ZzU8KqEozZ8Mpr7JgD4CqBWCLX6TgX+5QUo3tYans9u+fvZkwhe70JxAdZa
aKo70pRQIoP8ZThfeEKE7+PhH4u4/P1sGGusGkht9vrkINm1BvWYVOE3uAg99+jWXRhrrbn2f4PB
Swc5EUgF6xYqGnPaK5WkV2XruCxFbwedcWgLcJCAuGHoWTeO831irf2jcoekT8Hda1Nh+9XP0GPj
T+1Z4ATWHV5WF1KJzdWGnTPSX4gL/2EaaHkleIV1oU9WkVwPA6jKmt/qejx+fDBWJ/H3Aixu7igL
oIoOnYv3q20HJmj0HAi0QcdcDq8OBP6L6co2NIubS6X05VifXXXLYEAjgvy2QDCA9lidwrIrhlmN
UEoZZzqlpmvqa7A7i51LcCqVAyC6kgCiVwi66VC2l144G0sKwR0UWGBjCcWDNRADuqiWN3PwOuag
TPX4Eg2Q/oM77McrurF/QVyEJi4y7cUkbbWiblkUXjzG6uTy/m4or1GO3S1QjrK5hKlfv9h+r+di
uwg5ny3Ul10A8gUCYXKkoTW0uYGIWA0ZL3t6YbXGWwMPM/IGGez6aR4YDuoE/rFONVhq9u7jSW8s
LZJeZKEwiQAC9Df3+OzQgmRYmKCq7BPceVJTANsKUAvEFS/s1o0NhBY3oGAJqibgLSw/42wYMxs0
tPiMZ4QzDPdEJF3GPKt9lbqKrsuaQRbbM1WG34fnn+1eEr5aZQP/WW/wMQBXgsYXHC/fDw/RX1sY
Cl1sdAV/SLjfpJDKvrB9NqJ6hMr6f8dYRfVQgJ0QeHi9UFXPO1kW7JdpKu/bPGrFUrxtWhCUh7j6
QRIa/fz4K25t3d+Gg74NEbU/kH1VXbSgofvWCYZY7mEqSv8Jgndxzmxu5z2NLzlxbOyaCHB1lBpA
iQ2wed6vp4FC4WDNkGsijeAHe2QjzPySfscRdS+E082pnQ3lvh+qcTvKR4PC8Tg915FIVQWAZjTn
ZvinZMMlyKFcjBiDBvcCtXo/kmMUqI6KO0e7rCs3h6Ry4Oc267xLGn4bu/HdYVimfHYYwIWH0YAG
btGHAfCu6QTf9xG5pMm8cUG8m86yX89GgZMrhB7HaDypoWwe+Vw5B+ab8ak0nn2aK5qkeAtfAkZu
fS10XH1sCSzjxpsIGgJKdeUJvPMB1V3m7v3GNqc6dBikw7xL2ggbGxFGUmj9gDhpg2mwxJ2zSUal
xXjn8/KEbuhnV86p9sypnC81Iy8Ms64jOlTDH6uS/rHx1VWJ4AX23x4I0cPHx/jSMKtjNVQTFCP9
mp5af9yNUXlbGnZHqP/Pig9LNDxftGB1pHgP0KhoW8R8v4mOgqm/LMCeoaAbX7L+3J5QiMI1ciEU
sZe/n32eWrfzrGfgNl0KuSBK+YNFCqg8svESTHTrgsFl+ruqDCHHNSosnDsCm4huPg3tGO+INMFd
GGgnSZt5rn9McSDbXdRTDkEyX3a3swvc88cfb+tUA427KI8iNNrrPo03CM3HGb3xIAI2PhND76ls
nom5JNG3ccbQGfx7oNXBFmqkMwTX+amdoR0MlHHhQxuzv6mnCw5uW2kKrCTRLwY63U3+SGW7SLbt
7PHm5PXVHnVPMO5FdxVWFoywo7dySu465cFTp71hdj9l/3w9oVkBZDHEHfDUXO0dn/WBIN5MoZY3
7S14ZwL5d2mCW/sTUcOFiBZMW1HKeb8/teU4cxCR5OjCauETwy5NAQesc2Xr8BOvJpMRp+ZXkL4m
u24MnVwH+DfbsO4Qj93LPAHZJbieT76R/YWLb2s/nf+21WcecFAk2hPk1Fru3rbeIH56YYTN2QNQ
jAscaJ8/siIIsxRBSSAHCsegG7zlZUqD7mouL9V1L42zzPQsCnDVcVuAZQ81nimrLXMULjsmNDx+
vGG2zgUOH+aBAiDsOlYf0wWJyUyJgNC2CzJAe2RoJaAH0HifPx7nd8lt9RqCEsxi07hIUUGa4P18
ytkrxz7yx2MHVR4IOXqzyBvILZxKZ+wzZHvzball88048BUi6OvBBsVX10aBSpr6HMVkSNyIEqRq
y83ImLg7OBVX38Avsy68/Jc98tEvXe2hxEAvfQSO7cgi0e2Qa+sdkyMkfuzDHHN4F0FMeFf23aUH
21Y0BrRuQa4iGfijyzclyvbBioCqb/sWTF+oN+U6+W66z4Mb7RQjmbj0HN6MVeh/oSALZgsa5atw
YQVjCJn3ip0c9+eoyp3ff4ujL+h35r5jUJu79+irhOrIx3th+dTrBcYLDsoNUGf9U2e9hP3EIkIZ
Hbvm8+hGWfNDzllj812hL1lebH1LwBJhhLzQlP7QWweHfQo8EjYn7f1orFtdDqnvHH1z5dFxHzuf
Pp7Y1plFzQ0ZFRw9lpbM+z0eW007UhGZU+TNOZX64LVuqoGU/HiYrSCHng9WEMSkpcr3fphRD4ar
EQmp6ooUWj63MPL8hxzbJdsBnxKEbsi8AlezSqqi1uekSQAgK4uHdtgLNh9lFGeTfvl4Kpvf52yc
VVYFOpTogiaCuLKhvwqrvrbK8LqQ/EtD6msY0Vw7jB4/HnJz058/q1eRqAk0MPdtEhyBc75vK3JP
pXU1dZkO4PTYyD3E+5sURY02RVZ++HjwrXB7PvYqtpB5GkoTOBjbQYu1gfCfcHMugBmNwwubcSuc
nA+1/P3sAvG8uCb9TOkpRpEiKspnoJQ/NwHdJ3I8RlP0CvX5x47oCztnc3P+XbT4vfpnw87BYIMI
3lcnaNAcSdI/oHuYf7yI20MgX8RCJchzVscsKl13GmcOxk0RiMNgNfIBqHz/wqfaPMyLN/3/jbJ8
yrOJNB3g9nEzQHIyig+EyKfZSR4MhbXpx7P5/+zHvwda7cfOrgW034rpiArPc0hRjOV1eBRUfLKA
Ga8D/cMfNBQiYXRQA2X58eiXZrnakHpM1FAzSk7Gi+5B3X8E7gch69KbZuuT4YbB0YFmCV42q0/W
QAbOtwbcqTN0iYqK3fnqknvH1tFaAIDQMARU84/HjC+mIJzpWF8ljiX7HeroXyYw3TKIA3+e3Kkh
F3bh5ngASCMHxksaJd73+2PQZtIgT2DlkCDAog5C5rkTXXvRhXx7cxx0j8Lliv5TaB/SNvUI4+wO
vhptrhXUvlxIVXg8hyPVpb24FY7hoQ0IMWo5APWuY0Zsyr7w0ThqXHU38e6ZjuJKW3IXzNEnmdTw
TlLWj3++A8HdWOr+gFAF6zLjEJCka+FNf5Kk4F6K2m5PIdsGB74U4BFn9/FoW6sJ4Q1YhwCdBYva
1VdrvJ4bDQbDVR3xIocAEFiQsP1CHZlYN2Njwn+xS2AWC3UCcOWAI17d1bAVS4ZEQBQ17Ia0AfuS
6XnHa0hkVJfaO1sBH8EQxLzlhP1RN1BD2/nKh3HIxNDcgbPYizM114zHOdWwECD84OFNBL7Sxyu6
FUGWpyBaKkiyUBZ/fw6EqQrXZ3I4wfPhtZz8LwEvbhLL+vXxMFsfbvH2BXAU5OU/1IgKH5E3kmA3
ehwBkZofIuFPepA3oh2ePh5qCbjr/PR8qCWYnUV+goJ6LSGGDjNNlsLJCSTdIC2rT2xWGZyG/8WO
PB9tFRqheDlBIdSHoL65M8OjkdemHDPj/lNJjiWlOx9nWeCzWTVh39olceF365L+DgI3bQY5vu4A
0C/NPl7ArTByPtTqRmO6a+vCjxdXxnmeDxA08d19MLXMynQIdawd7aCo08+QTchpMFD35ePxN69U
EOhR0wcCFEnQKo7F1SDRP52dU5dABoH5KRsTsJIegdZEh98/8pHteNik5hJ4cvMw/D3wuubJcAcJ
brXhCaCsr6EHzx40+4YMII7qX1wLeCcusFPoWf3Rfa+gYdvOJXKsYkBjhvXZHMW5trFD/6Gb9+/K
5/lIq+NQN0MJqwLTniIO5zn2VOqrugUQJVFpHDx+/OWW/9cfRw+QhYXhBJ7HOk+oQclzdUS7UyQB
DxqK6QWGmBdqjpuR5GyM1UGIIUPAk2SwACNbCtKiTXZw1bvveeL90tZY/lOtp98H72y81WkQUkzg
yCQEDuzosJdTagkI//JLSIKtrZdgN6CEAIgJGs7vz3fS0Za4cWsdwZFLnXbakVoedP1vHu/nw6xW
b3CKGqaxeFbw4XvRXLfFL9H9NOFr4Z4+3gpbUfh8oNWyBQ383obWgVqDFWR9+CBwgcaAVyt+QpJ5
4RLb2hNYM/gPorccoUj1fvGwl0kDIiiSOWnQuuqatorxnfo+vGntWgnIHmt+oc50aczVStKwGlut
XH6aBj/vSvgbdylOWloWbx+v5PbO+Htyq5W0YvR2AugZHxVkWvMYittZNAyw1bMGa//xUFuR/3wd
V88JhCrOkOchTgClDpTvXgr5FElxW/Qt+gfTvii7l/9tyFWs9+0Z7pelGE4whhnTIbBfeGGu3Gh8
JT6BojS/Addw9/GYW2HqbJrrME9L6Sh7ks1ViEbTKR5N/2xgFnP8eJSthA7XF2Q80ID3AXt9vyln
qmzpzXitT7Xir2TqyVM8Bv6DCOZiF7qzfW9xSbIpboK082z+6ePhN/fnb8cmlID+1LIs3LGhTSJw
w9CpSEXdH/1KPmtaPmudXMBqb+yb35g1PKWAJIP/4vup0knWZEb5E+xd0X1GqhDkCi5nbYZbvngm
EG8/4Rrpc6+xLnWG0B7ZDDUQdYVSNczikTS8H93lxKfwaIdmiR7EzdQn0SmGkcFej127D1oP4sdF
M6eLHUAOakl9ArU5OEHm9xtiw6te0B8mId/8sflk1UBdz35r51Bb3oPiDvO+Ybpz4umOQItv18Cj
DU3DmqM+ONTXQQ0ZRFrJ4MaBhhc0DH91Xit2/lw8lnNBDosse9aYwYMnalKBk1CINzIWL2CT//Jt
+ow6KgASXvUmG2Ig384wXA+1l3KA0hVi2amBB0JWIKbh44ENDSjF9D3qoyv0+lAKbSaaghtdZXEN
zWzb6E+wYeU5c/FIkSNU4WhfyyyGFUwmPIlX0szvJjo9ksmGHKgzvw7MdQ+lE5405y8aag1pyS3n
ZLhfAHMk+S0PyyQTcTylunNk1jNcSMJ2jnEVPkWumh9qPJBSWoDIHPXeazk6ZN9g5++UFRwNUc8N
bKMhx9+91BQchKACY7GcIFyku/p7rMvgAMoejGKH5h5Sq0+z5J9gC1ntQFs4Oe1QH2C/BxvFykK+
6Uf3ygl0WhDIdPko9aUmju80Ka4KFrzWdRPnA4nJ9eC2EMQPACAtuHqFGv7XqXMMvDnhzNSHk7hn
Uxme4JIN2WpP7i0N+YeSzVHaB5Tu4dcdHwTV0wHPSZVRNjW5b4dgW84qSiu/9QE69SGKZw/dbgid
KdNTBYQmCXZ2PI5ZHbRFNtX6yS2NuLMG59a3x+LWNbAHmOT4aOGp1RZ2nHKLvdWUhykHsWqPEsGY
DVr7C/zqe2TT8ADVWRfCwbHOURyZMrQX+C6JZp1Rj1QZ2CQih/lqmLrU4Ucoej9GnrJSSLYvchN6
vgrZXKfT5LUZOKgyW4RfUjmO9k5ryXLKa8guzl341yB8JyMwLYBFQBRktKn5wRUAZbKEtz9oK9Az
8dm9N05BLmJ5oJLfu5BKnil7o6L1c4grhinawM2O9uN3E1tvPooNqRtWj20RAgffqM9wMiNpEzoP
YZdUUGuC6vQ8+nes4FMm1KCvsVkW2SgTXblQek1F5HZXUVjd9qMAJFWVaGITEPTbooVouVW9tL5g
WdsAs935xbcALgIpHKo/tUVZ3TiVDf8XOJwN+wEc1l3BkK5FOixz4OihUlzF1k0UlfeRw2FxMI17
BtNaMUEVzPFeLEgU3LMZgrksTqwDeutTWogOxeXacr6PTZk81FEHE/SGX4WW/DVUTXGoVQzlbFHN
uS6gRhVBTu6o4vhXaKSAiULtZay1HpzGuikSyEVpuGaeSNTN+yru2x2UV4d85OpHacGNPWioSk1J
bgHnt6DmMf3krfBzycpg5zPEkj4x9X6u2KOq4+88aVnWUXg4FEX1U8Tmdi4aD60nBmOMpObZYJzP
YQ/wonQtPPAl23vT4P1SDr2jia8zdwTizmV4DQgFLImc/HSWuklnVOMyq1HimhC7f3T9yTtBxcDO
PMB40SOebJiyN/MOuq+ZO4vvSMLj3G6cewKV2krx6d5hij1EpX0PpudVD1T/jtjU3AGt9jK1zqPj
S1gdA7IFw1AfNh+HOYCPYQIoeer1Qh4B63J3RQ+UN/cHK6PS/VUUsoHXhujkTVfRrANBda87MmUl
iYp91bZTLmgMBpb0vzieIhnoWB0MxbCFsQQ8tWD1h/0S/uXF9L43fftckxAkraH4hd9iMr9Mprwa
hvGmHCwvd/AfuvDCY9DMIiVVATGhRQ0qiQg8NBpZ7QBIRV7rDAB4FLUz7sO5bzNI1cd3doHW2DSP
NEdZk+zCoHzUgJ3kcFZ/bRn5GtLOn1Kf2SYvTIF9BWhuIzvrCr5gU9YK6aWw5wjzEa+dNPTIfvBG
VCnjvrn2yzFJlYWI041UHYzE3FWlqlxPxf1spifaSvRX45LlzMCdKLKb536Rfq5iAa5WOVb3VSSn
vPWoyls1qDvbCr9rDJC2NhJnpuoDLpI2m1x6O0qAOVwCuyHYTDiHyZ/cg1DGe1AoEyzr7t7Cb1nu
YhI56YR/vFJRfAvl/b9QGHyhzgx5EbDD7oNK631Z2HJnByMg7dE47UcUMVOJo77nfj+krZanTjnN
I3ErP0PyZOEgOY+2Tz9P7fzQ/8cz5Dg7iE1epZy89iKdDWNMae7yJv5UsNLspmQGO8CNqqwdRZhH
dD6SCoI/wEJWuUrcL4glNho3OKai7djnKoz5IelglDDR8hFQ4E/9HBQ3vKlcyG+BryBmD3dQMgzz
fatsmnqMzE+MhWrKBoUr120G3LbAYRmNNhTKkV9rS3YAuSu9D0F9PMRK3EXSGIAGozs9h3aGZ1iZ
w+ELNVKnQLATgf3AQ4rAGI6QWuN4xM61/9XT4RvINnoHpA90oTX8Yzo4Ku7GpvsyMB2eHIMSF7gC
MagR6nGMcXZHf3Iyn0HEq7DuK5d2cHEI2/skLG1kY4iAHvxf4HBzCiyrvCl50GR2iQJZUnqZa4sq
90xQ5oBP9vlkFX8RV/eZbZW3kILyfqpqXP7m6VME2v4tTWJwFmEyk8H19MYykIcGFblO68TqcjBh
/4IUCE9bOApcz8N435fDa5T0b8Wigl9YWmQJEeOuN1C06vreSW21SOuhn4kD3PzVSzByWceeQ3Co
HyfaWClg7yKDS3aVsaIl94Wy5xRc9WbXQqAjRYnRHEopqxxl6iD1oVa3hxaSyFvEC0SzIvWL8Iai
AJvalU/3QUWC3HNGqJ6NY30DnKw4wB6zOvApkI84zkmm+nZ4ABRT5KSeQMR0WuQ/vHhLBme8GgNw
X6aAfCtY/z2MS3qAqJS1g0ycArd3ancJICAZFfAwEQBDpD78hK4irpKsNwK+HJoHj7RjZC+ljfgh
6u9OI8YM15ONuOf7oIOWTcoL16RGoJjf6v7IGv6p8+WQ8cT/YlWjSrkdXM022Aa9r+MU5p6/GGpj
WSSGWxb6TR6JBLKQdvdou+p+7tqXuK+8TDMjcVla8AvQhD5EIHXt8KDFRkqK4RZgs3kHhuQ3IXof
XYvxk10WTdbQacwaXY24+5PysZIkeQLX7Gskqf3Ul+LeY/xnP/KbRhLxCF878iBCkNEtOXPwgEZ3
T6Wx9vHQPQzECXKKEz0KxICejj2Q2DWUC3h95C6WqHAB0ClsT2eB6whAlMj0lbkhtJHc+Ngr94AS
HYX97ChhT9TE2QzrK6TMlrgVpf5S1B4Itw7MxApewMosgN1SbRVR6sILaed6nYeJQiWujkKR6hI8
Asr85JFZILSLwsmBsOx2rWXb10UZ/rR9dZcU41f85vJgCWzXvq6qTE1cpz1w3fnkOo/FOP6EPvJz
gidQ6pe2fjGi0WlT+L96wzEDEwR55TmLwJCtrmkPpvDYujwrpSmy0ozuZyAux1T7APxz6UB4fsDn
lfZI0yYYWOabxGQV6a5be7juouaJWvCltf26zLRlohMIsx5EKeVrmEwH3sPTw9Tmwetw7yFgy0z3
xW6w29tQEQC6KkgFIRmp5HdqTXOmiBu9itIq0hiAkpQZC4+3wvEPCmWAPB4C5xHKEsWu40DENV6s
dlK5/Y3rz+HONwzuE4WTzdBH/ESYGm4ABQciMargnhhPb3LGHRJr+6aPi+hghu6qLcVjVJfXVHX3
VW/BHVOCMDYQyrI64f1VUNmvhkT62KL/8lhO7fjSGYf+oGNwFZRF/cu0MRL8OCYmT7yOQrfQr65C
Vbj73vfAHihBaD5VnXVnbFOmXtdjHwlZp0Xr2JC6CsQT3oWgRsOe5qp0k3pvHFjUxFb3tSfOs0zG
aefMHAzVAWY3Xi1N2kKMHiZSZfXVhMOAnLxzd2aorVS4tD+xWLe7WfoSCQ1S8QFW5d+UKPp9D9nD
Di5bUtyBD6CeJdzSThzyentpe4CfKWVmJM+t9xDVHnDyZHiB2D64xiSKkHzCdDmdYCoL2VrZxGk9
0Dn1oFyNt5jnza99w6Fy7wajAw5XqL5FWn7CS8Ps1DC+tLVxMhv+vmCYgGQHjct2bE+2EH5aWzZe
xaYes2IkCt5pTZXKYB6Qjw43jm1AuRxmDcCaew/T2i+UTFXuN+qtR/chDQQ2Yk2pm4lSlJkXTvWD
Q/z+Sg8DfrNAwiJi5BFlNeLUsbLGMmMTTQq5K3Ugs+I1Jh+S4K0AvxxRMXiWAbsRjMjUshx1xYCl
SnkvfjmhPNnjEOOYz7ewMpIvwzw9FZqXqZL+LTyPvBRMwW8sad9cpm8jTm58jzzWWNS0h53iroZq
zQ9bF+hXcDC4X8ZuBEKVS1PhY0c+XipV6f+qWDxCx98JWRpIbW6khUh3Be14jfM1CYSCUnbRd+Mm
xE0bHrv2NxvKeTA1Bqh32A2EkSUjwSVOUb19LThEsa8sFw+O1DSudUNnUPm9CR4GxdhGN6zxx3t3
Zn8NNAAOEUhMHHT4rceLqq+NRBwyFCnXdZVSr/mJ3vELfLd+srr/iWJ8ziG3gqc/XrtMoBLdq74/
SDx7snJS865BBppFuFvxObsoa8vyvomt9mjrHs+4IbqveyvEdRR/thnyexyHr8TDbgrdgX5FoXG5
PNijAw2AHd4RaoeGvcShCR/hllgfLD08Sg/PMyoAUKWudYihBGC59LrpKVxGGqvfVTSCDznClyqB
RQiT2XsEN6NMRwW7z9Crmj013XdSa2s3jy7feQxia0473ss2ApFNdbBKjPBPfdu7d2Olh8zAgSoF
8PfYQgA3IwGFZXzfWycCYa7MMXW5NzHRmWWRR1NFdwvJPLOUNaZQw0F0l423Z0PwFs24g5FF1C+D
s6RG/SOusnsoDiHlRw80Dw3Ru1J3OP3158YW3SmckHv1TB/HOH5QYVndtV748P84O4/dyJGtWz8R
AfogpyTTS6mUV9WEKKeg9y749P+XPbjoVgstnDvrRlWJSmaYvddehgi8U1eaUwRFRgZ4Hsdh55fe
oczl7WR3Gkd+4W+kXOWJrI0Jv2lz3sTW8L1VGKzimuucEscw7nrKJ3KP5jLq9Y7fjAWyl2l7U5Gr
HK5FLSiaej+sTPm7Hznd6mICIki7N0svy1NsxpHR66xzilx/7e7njvbEGGOQBTViYV579ExkA+1y
CMWh0kQSxDoejKbZHlKTZn10jD+NgRMralaE8vrZsOIhWGbtqa4Rk5ul6H91LaMijKCsjUpML6Ri
SrceCyfw/VZui6V7WoiaDEyd2ao0p6uUV10ICKoCVy+8DckB3+x1AoHI1bKZS83aDp1zV1ra98rK
m52p/F064RQp8kfCE576qTt2JamGtt0+1ISj77E4jjfO4CYB/1jfdKY/hZ4jxz+xmd61qXjTLaeh
qJbWDwqtYZN2/jX+Gkd/ax3Hfdyq+aahi9hb2XDXZsVhVrVx6YaegYRVbmXeLzjMlN2BMMOHwUT2
tuTD/dio/jLNhkGuoyVOIhFkHDKeFy+u22J3nJvDvumnde/PoDAFI6QHOys1Ftz67Pjy2DYsNTzV
sqCKtdeyTZJtk+KTMeJyalraU6e51caJEe+X63zMtHbeNzI9ydI/J8VyN9deDgqZFjBlV4VslYNE
GYO5jZt4jdYCDEMid47MNKk3abwULe1tdWnGkQ6Cm2YNNJuOf9XFEEzL+tvITWOfzfLBbqhfzWVy
A6KMFXFR1o6AW+g8IFJB1poQfNJWAyq1iwffwol+mIohUA0dulCy3YGXeK+TDv8h0+N8RwXlhaS7
T/dLL8pH25rto7VkCJUImw5gOT6aA42O03i/pNs2YeZbS4gR+20x1G6UVHKiY6Q8odk0b/pq5jbU
zHQz2Ikb2rgHbnvTeZn0ia9ojM8eF2Zo510fzBYwpIB1suuwrrdIHoKc790mynxap+YtE7Nx7j0q
17oCVnXZcpsUus3Gt/iOxiY9V15d3KqlMG6LIvtuln2/7WIcyGZRmJxKKDXWadAiwpllwE68dHP6
Tnb4rT21dgAsQR4LlZLZ+M2hGZ0W5GFMNv4CG9o3moM9JDooDvAAE8qHXjVEe9aTFZQAvGfXLead
ks3DGrcvThWvG3cd8rDLrD2V6gO+B+U+0yc9sGST7n1Xa3e6l1dnrTYMEh8rFyRpvtWB78jINd9V
ZWQ7nMZyOiJWSaKsi0/43cadxK7m7rmMgpqyEsadJ5hk2xkp1ro5nNiizuu8TCTUF22+M63uXa/d
Ry/rMRnWCi1KjJ5k9zk5UqxO/Nw0sh2+2YSI07AQ5sNsZWWU0QolhonWL86nb2OZV7tBF2WQdKDC
psE6883c1bkFm8OgryaXgP48pf0azl2qB0jfu+AqhQ+dop+3iqyHTdHogNdT+1OY010d07zHFR4T
9Z7r6FFLUTk7SQ1e6YJYVG23VdbwtHq9ODtjWx+BQfsLaJq2SfM5CX28AoBLl1O3eMvO0ibEwiLL
A07iMUxVeVPP5NDrZp40ZLn6p1qSeWrPNeM8fai2Os1ZaLWZtfGW7NnpRbX7C3fuDf/Jn+nx1dDm
v7PaiLfSHOdbaS7vLsKpfZsth7WkMSB7A29ebAbnnlscs7mwsyv1LjTb2LgpUErZL13UD2WxIQEn
CbSEWLrMnjZjvhQb/KKcC7tKv4XydPJt/lY2rJc4z39rjpJAxd5DlyfTFj8fdCqWkW5JAiu2NJpn
CBw3U9n+HCEHNq6Z0xl2d57dvfRuQiHYWXXo+2W8sWRyhzLqaRKTEUm1JFFctFsERPdVn+EJpOll
ZA5cOk71ZxyKJQC+mTi9rTZsOnxiiVNhIqKECjCIn79PqT/cLExoQUi8sQ3IRLBof2kKt7owE36/
pjnkNffQaJbvdmOOu7kfbhejKfaJozYaSO5BLq4XKKJtpjH/SSW/qxc2GYznMPEtmn0EPBxg6bMO
3BhCbUpPhaDJFrkGGjx01ikjAGZHUU1RQeW6n/XF2theKc+OVr6NfrFuS3GNIW+Ljde2r6sFwYpQ
tO9wizMCrRQzuvkeBFUAAYKGdI19UyK3x/3X4VJ19DWLitlOntzSPNiJfrus5ZuWautx7Y2QJoia
xYrX70yW7A2OHLsZTf+21ocDv6d8SjWOIUHYxoZ8wwkmRvdaOHQORpVVJ/ike6Vp4wUh0HIynHEi
49W8bdcmoxwXBiT/csDojUDwoKytjIMyvdGs/l7a6WttG6dp7CiPS/q3LHeoxNfW30xD9mJmg4yk
x+k+quZ+ATsLaOs2S+98VwsiINVb39zSPjQ1G6fR5kvdkkY8e8P6S4z4zATQnCiyZCx37jheMBgo
mX/0v9P6SrW2iCYtJboRsErmaSgkfrocIXwn5UQja5vRkktA/8XMnhLMougusX/gOPfcreXVL8N1
l/pMwnyBf4ghu/ps2HIHVZ/OJ7UuaWW8GMwu08p/8waZBNJp2n2ezghj+29enIZlmVQ3TjVfI4VH
fG8L7VIX/v3a6sDzOpX2aBlxVOUpzlf5Xs/Wl7xyjm2XpgHTr26jJZxZvlcWBG2NBRWpcUva7mMt
LAyyGiFDu1gfUvRYs8KJMK6by9i3ddCZ9fcsGx5Na1HMp6hU11zIG7MVFz5/c/S8WgRF2Xm8GJEd
l8mMgyIdfls6WuWWXOvjvGA67GXjHY5m37Sh4+2l7VvvdfEGzm27yR33XpT9Ta87Z6ZB9KtiEddE
P/cmc6dfme4CIxZZEnGfuluZ6c0DjiiQSJLmW6nlb1k39UevMx9TH/Zz52bPy9C9tzVUW9dadg29
RJhZ8RiOFa1obln8WOsHXe1jQilDy3gXd/12GSd/o81DFiRtwiXCLQ4O+zI7xkMt5yHsVfqjrH0g
9yI/mcxR3JS8FdfrNxbWDDTvSah1y59Yg8goK/1HOnc7ze2b3UKGyH9Pvj8SJiDaIp2Dc8uJcNUq
fZgHy8GUVKtuclytiW4LQXe2UVNNMaQIsnv774d95BL89TB4jaBQn0lUOsLVxlS2GU2L8TtPaXtj
x/jiGR9H+X894/oIhtvYvbsfxut1voAc57E8EC4WCS2yy37Tmsjzsqf//jAfJ+nXBwkTHSdvD97d
R23g4DG5V8lUHSfhtnvAME4z3IoRkDBplnpvo/Qyxy9IJx95En89lEm6uEay6rT7/xzf466DEauy
CJqeBrru2FwvkjNxwxRPR3LoMtwzi5sxa4eQC/wrK+vP3i3cBfLsbZdctY+mKiP6NRCKtjhioZe8
ZLE/v1UWlEPdLa6Qu7S/IFd+tl7gnlwNXDzyTD8uzs6YBmFDqD/IvNx50j9r6/TFC/1k/btkaMO0
dciK+FcQEV1vv6isLg+2o6KU8TWAT+fNX3CuPvkgrg5fjVBe8hn9j1y/tZRJ2Q/YoMTt3N1Ps7+e
5bi6X+zlT1YkTyGPBhGYSxLkh73cGCBgjSj9Q2bqT1qpuqBxnNBPfcLhsih2vyJ8f2SysBhZgzor
G7WxCyv6n4txqPEks5nV7oVgRkwX08OMG5dsj29jtK4yKlIv+u9N98kKBA7RLbJYeJksiX8+ksSd
Jk4UQTfT8AYGHjILIwDgd/VlduBn6+Iq2Lt6BuD49HGpNzVDlrK3vT1bH2mWn4Fj53qzW2cZ7//7
M332taFBgHaEOJEtff3zv7GVM2N1VVwo/VA28urBZKT3uVVTI0pIqDKvrVBBYPjiRX76+f720Ot3
+7eHGhLq0GS28gh9+E8pRPPDLuYitICv/kfu33WVmIbhkwQFyZXT459Pyuc8nxl6yMNMKjooWc54
2HR/ecvLf79GR/9sPeJuYiK9YZeZH5lV9dKDSpaZdWgKsCiDfJmIYE3Gzdx98i1jDLDBWlBFlVpl
E1RDKQ9wIh5FKetHKxai27BXpl1c4wAfgK+PGPcqk2KpIMM9iV+Hcjw5vd3tl2FY7v2hHV6Qv89M
K0YXZkt+tqSi/bP469Jyf/btWv6qdAuaVTxgfFRUC7QiXJkoL413/MoGSd2hS2zJKZtKC+NmzC3f
tKqvIQdlhFUa7hUIs341s9Mxv/YM6sxp2GlG/G1tyWRT8yR/r53ZbDXGFMzoiKQjzsw99VPf/FCp
/geyUHyUdpXfUWZ0W6JrK7oQcwrmzuqY7hL2ElhkOrx2uvZEwa5RjmT9rc1ILZhEzSAEH7eor2RF
UNBah2ioEjQdxs1gjFOkSwCrwLEhIMVNEYfD0M8BMeV14NAdbny3xP+fa6QJWjg/QaPpZ9svBigQ
Ktv1cEGg4LSwb5ZZ3ORyHe5Li50GZt/DuTYStSfysQnLa0SLZmhiZ5N7GQ1915+sLrfPjphuSN2S
u3hV7jfPHI3nQXo6RaVuPDdSan/sPCETrInH7SLB4ftGwyGmHc0q0qEU1lZPP2lgR5Vp7mvdLpeC
odZOmhm0BaPxQteQYqsB+cEV81UAp2YTM/+KZqYawRjL/NEfmNS0Ii3DcgRJC3zbzfhSrdPCoskg
XdVt5I+431liYDouhz94KFY4GaffY+rOcE6EDOx+uWlqFd+3A4kzkPltOA2+e1/Y0+sywW5zEuVu
baCxZzWhH7a0v9rIqg1n1SSbVXPHny5c5SDpl9fKmfoHSiAfBLNvgRtd2m65GnLrZb4eaaaHr/Js
9bvYAVVw+IT4bkgtKkWeh+lkkGeoNftkJa14GkkxXdb4YdCb1dl2uOzyHWrenXHFxYGtVobnzW+3
d4sXNGKs8MlqHxplmBGG7b9ULaoI4MBAAdRS0qbw4260UjjXQ+13VfUPa2UKvKq7Zz/3IF1x4EVT
x8wBlxPoG5M7H5cC5qDhQy6zW6PYiSQB9p6VCszBfdXQPjH9y2cG09UAU0ADtTHrvDgyKstOXZY/
zgz7dk0bm3ujWxgO8stsjTrtwAlt9UaMC1SlTEDAyg3R/pqdbI6a1Hxfxra5buRpTxBNFvVE+UWk
Aw37UutjHLb5YNw833PXzEKSmJq9ivUmENVaBBAeMVeOl9/j6nRnZ6mN06qm27wepjMTKVLg5t4/
4IfBfCcD+11Wuk/RVD9zKtqbpMBddqpQL83OcKZk+MacGQvqJX/GiaHbiMV1N75S/c1Cixwm18Go
SmHB59JhDcKHCeLWQnVS928uzq4Bl059bLUyCR0A6WCunb2/Ov7Wjxt6/Un+mJiNJyzM7eSOb6nT
/szd+S53xRyOBQIgs+lFaHV2s2EO96N18dj1J+/OTCaD0RCCq+w6Pxo1uqVZejsPrgi8Bgngn8Tf
J/Rg7LTO3DbSTaLOgKxlrOmyLQm5vSlEzUjG7sZTUjR3heqYOGMkt++U6MgPr6GZrQZs3KK+n/Ip
29Yl+Hpa2rejVf0RXWKj82LCl8xVZKUZi7dJbmM9eRkQxd3zWsk6GluYQkNqO9AuDQ44O/buyrQB
3pKlc+7G2d1BOCvDFbHrNwVMxSxxIGerrmCVzPrgR11hi21P8OjGWcDMgI2tfaya27pP8y2sw/qZ
I7BFzp8ud2vVzNuuqmemUsDZU89Wq1xXv1V9vT5XZROfYEC5v2yv0fd2bjWoUEf3p3SqK9Vk6C4O
oPvdkiv3Xuv1du8V1XeZagyPCB91tmrusx/a5NffJ3dxN7pU+dG2yuHB6q8HOvB8SN5icu5WTJhp
wAayVyC2paBsNxy1w41e4nGqC+TEuOOt7dkQix0lChhmUmLZ9SubDzc7/4+jDTBrirRlhkvEdZ1q
IhgXapCy7p2dVQFPu2ZdRWVa3o9ummy0eul+42bR/TDj+G4em2WvTPtbPMvsbiqghYaDdCDqDYBR
hjM/rAa4i7emHow7lJbtonmhZQIGEoxTPNhQIMKkSbBRKlbnrmkHWIVtPrykvXEZc09tywVAZVn6
e2WoLtQy3XldfczKezW+WYmRRUleDi9JIap735y1YOZSAm/iZwR4GP4c5MBWSoV+1Buj3jSFiffa
aldzhFZAvs+Oa0OIncFqqtIyIwm6fDQzGzrfYDyA8hm4B5td1A2av2l9rPmgukADy/3+ZKNyf+rA
4zYrHy2ogCy3Ce7hf5S5ltQ+SmBizuEs9A4fik5MtBta3H4jRDrDt3DhbkAaS/gY1fqKo044JjKO
Fp36YdV17eh0str6FrND9+rGG5vtsjcaI3613d780WXtPq1I/DRxiw5XCZBrMxOO8njQt6NoUoy2
BjZunRN31jaXWBo/lrxlMtXVUzh6Mo2DOsnEpRjaR8uqFlD3RW8DTRjk7cYlVE7gwTrUEvbk1bK9
Fuml09Xj2mf4kwq174zFYFo2jHfAw9Whbi2bE8orxhvNrs4enwFiEENJRkN8vXJ9TSzr0bdj/X9v
HTF6QWmOQBrF2EeJUOWskjrOX/dFVRWXOLPkHUVR/EUV/VnpjlYZLSjoCQ5WH9pxzZrJY/Hp69T0
o4xvPPemdX5r1sn5/8jLRRkhoHsi88NG4EOPgCGk7bV9GnNsyOd8IrZkmv73NyYMeFsWiSUe6vIP
dTouHNgsutp6aJfrMRB7b72pfeGY8EnXgRL56k6F5xdOSR8+htdUuWUPLjWZ+FM0Xdixb7Pii2b7
X5JIOg6AGbp5Hd8V518hOZpZO1029+NBp7Gaz30eJxc8T6HercRNimiC/nGJZxqgU5kMdnnb4x/K
9I8J61c5IJ+0JIKpoHl1nyNl5mPzY/twag3owwcl1h+WpkUaw6agbfsTfKHTXOEMZMXd/xgHew1O
v3qdk4uFcxX+4x90QtxrQ5W0Am/pok6e7NZvjkzSs40txp//3XR9AmwI7GswRSY6CgeVD09i6iw9
lcXjngiVB+aqm8b5KgfrE8gL21Ubf5SrBylOMP/sH/HMrspam+oDZkUXvu8L4OHWd7TnZrb2DHP2
w+Dsbe2r7NfPvjnLMMjcFABE/wKG8mKUJVzF4sDSiN/aFDlSkIwrdexgwL8P1LRQI8LMsO+8kuv/
i0X8CdBxlSJdkVmDz/zxxSYDgV8GHgL7MW6C1ckCL9YQt7cUQM4Xh9hnm9LB/Ebo7Jd/W+OpunMJ
4Gb0lWbqLu71aLLVqcz8L5C2z5YKgA1onq6L6+P++T1qMfH0pVYA/q4DJHx3t5TWF9KqTx+BF6jD
OQkQ9nGp9LXtjmuh6oNznWPY61ZNXwnVPn1Z2N25jiAOgnHrPz+Fafg0QwuVii2KaMQEPIvhgH+1
gT9bfIDL/+8p1w/6N3SG+KvJi92iOC6Ak1HW+k8O3MZNp2gwrn7xcH3r7m3V4/XXf+/nTy40jKqu
FwxBUkA2HzbbNFquzfjd39dwfm2hNkpq90TwHcSqH7y1ffjvx322yjmgUK3jYsLt9uHOgcdsluvo
rQc/L0msrpwbMY+/lqSHj2l85Qpw9Wjmvf1dc309GPFudXz/+ocIlf/5XlXXOv6giChtSV6kKRjS
NSxpBy/wYWraHJUF6awgVZUFtF/FqKooqjzqRdtG2UT3MlhqPTZJCSM5xbt0tSdIZmPeRalc/cgz
skep2iIQM9xveuj8bvKLa2VtnBJGjeGUSftnVeN+oJUMGJ3VR89uxu+mMh+6SdglseUQVODhVvtk
cgwG/nZ6dFBfHGdPryO/hFQcG7MdjqNGGU++xMOsGzF8rmT+vcz9fMlt+GzIjozQqhJMo+v0ggvI
T84Y5pvoArF1cDI4YfX4c0Hn9uha8Q9CecxgaHpYH4rKF11fE8qxtW5pHbCGsIVO09yk97TF4sms
tFPS0XjlY7LLUn++Nd31lgK73SV6q4X0Y024CFEdujV9tWp4xVoPQGBADZCZzAFZJjIxKMFpu9R0
ylXu867JdAldr/vFXA6Z9ZBEvjfN7ysKwI2ywDZgvHFzO4h0cKejGHaa+ejk6AsCSplmK9LpsScH
a7f2ywHb9ZHJbTVCNzQeESBZ31RngmC4xrC3SdwNpSzWP1TMxlHMrXzm/4y7Mov/WI5LmGpT0zX6
UxstVUHLIKx+vO2kK0KY89Zr3VjiPc9yIyIB/q1hNn1K+7I4FvD/74feg0Ux5gOQ1bDWV65R882t
hzvHKpn6Ls4CBIj/LDIwZA+2kW+YqtbRXyzVOK1+idp/ZfDdXLKWzG+9US+lRAS2du4Pd6ljeMIz
liM07IcaUOKtmdf5jKOGCyH9qhkU4lbrvZTfAE5TmyW35gRVF/5Js8mrSrvTjLXb0pafiay1Ii1H
/pFX2q7WmJTp+mDcjRJykF1C48nTKupH2NqBzPo+sDBnmtrlrXRrzN6crAtL6sitLLRkG8dyOJr6
9Eu2k/6rWiq1RyjSfpsmrzrCPm1LKHGpA4HfJoRJ814gdNuHvE+avYAkFrhl9QqrwT7HdS13OX72
N60xoFIbl3RPcrG3L5JpN9ipvk/a2j4SIv7m9KZ6TzL3IiB9/8kHUWxbyr29V3oLE1a/0BE3Qnau
6CO3Ruu0DzOMjuekghE64/QajA5557PpLC+zq9VBMdAYdcn64pX9az3aph26crmJ5yvp3XXLrdDg
T8GIAdJ1HjkgqhtTM2+XsewuZjsbj+YUz4hYJ3ggrY5szR18G3Aie5o7sKGxYMqM9T+SCGtqIfCn
62/ZI6dwlTRhDa7wZjOQshJeGHAPmMRcgnUVmVT3K6zM/ViqU+czNA8r3IN+FHT+2B+A67jQSQEj
c/WnrUrnBuo4ZM1EWrdt44+Qw8kETppWbWozlfB3EnjOKI99qBcp/8WwP4L4dVJzzWr1sri70bP5
OSOgICrj4kVzUxxdlwUin4+LCGo38WAk9sMy+DUExsE75o1a4OGsl8KFEyzHfIpa2//mqXw6g5QJ
3kT2PqPIC3W/OBRV9tOsl++1kbgBScbZi61DZ0ryWr90TuJtJrdF+2yonGbb0yPDwxVhSTirDXuI
8Hst3o1kKC9LV2ln3c/HE4BSsSOONbW2TmyYN4bQ/dNaz8VG2D2CM3lVMGZ5u8og62xyYoek2iqj
/qO0ZXmsyhbNhZ0Pbx3krC06MF5KVY7kOo0pUQb2NOSoWEr93AuZbUatNyNXk0wSrHF5GKwJItIM
Rg5qLReci/MCqYb0+reyKodbNaHJhyw39SfoY8eiMJIdSh3cs9y6IJylKoIBpxq8MvpUC8s01Y7+
CIUhNdviZ1e17gPMWNA9q2Fo4qy9nUR925ACw6DP/tNZJawhpyCHPjRdCE190fPRSih+i4XELSkr
9CJ5xcEzzwsojV7CxLMBJ5BotQWSNEEYw5YLQZzdtDDDvvVBamChbCppFpdOxVag/DjezD1YULno
5Smd2mGfrxL141UUW+jMAqaplEeIrn1o+YCBwl10blXogHbJqZxBZQpGmVmgt3Dl5UJybj3bkEcR
LgRjP1Z/KvSpG4T/APFY2mL+WeuhTf5nHjjeTHdEMJQRDRMbFBK5+WjPAFwkBXrfisoojhwj3Ria
7fCqJbba+wjiOFJMk702a3oG0IRu7LTCJTzByTKKgPiBK3samfld6ZR8lNaQ9qNfoxT2zDQ/u7n0
+1BVDcJY/LoQAZPnBm6RDOsWuY0WmQ00Bg5bP46mqaoiVc/No3IHksnI3ABZd+ddA3MqSt080wPk
I2qviPjY2q6f7NO1A+FXwmye6t7SHrlYXI0LrZMRVjD2rced2oQd8vGQ8SRyG+n7NQzMDEWlmKft
VMOLn/rOfyXAVN/OjUi3sV2427SW3vMUD8vdhHUvhEoktlmMnnR1fQz4dUCv9ipKrdZEq7atpvtJ
mDBIQ63giOdW2sWlEYl33xcWM5mrSlSDFQQtHbYbbyzf0mktUVpmzaVFCxrpFvZXFb/Dba6VU1S3
urZP7JXLujZXsXX8/q2FfB5CkMjuNQJWttxlN60+dgetdJzvfhpbINeibsLRmGDxLsX7PPrZWU1N
8aR7A8ztKk26zeCA8aJrKTZXfO4okkZ7FHOO05idUZ1VLEGgsmM+gcIo6jo/Tt5zU69Rz1XJ49Vm
i3N2KuzzMCoD82ZLvOVpb93WKpMREw1IjjTv4UoCBQd3qX5ZtTY8daanbeYKkapmAu5U8VDvRdqs
p6qPi42aKyNimAUunfb5gSglYFQKIWJStHOSGt2u8XRtM6mCIMB+gUJr5sW+JOZ212sZ+h8IZ/fL
IGIInKoOFRl+gTbH2Xc0OTClfBOUXMRQ7Zw43g1QBlCPUYep1dQ3FdjvXmFbup0Xow7Mupt2mY6L
gMRm+qbQK/jKokNNnRRWddG1JdvBSEqIDqJnWoO6zM3t6GZX/p4Q34HsxSVbV/UN+Vz5ADz3zO55
l7brAP0ie7USWLmO0Q1XEjPpXw3KpHs1YCpnrj7+Xa3INkZu4OePCxtnTWaLn3omcnh7nr3HNfu8
NNkKKcaqvbvWZBBmCRID+84gv9F1/Fu/AaNdF6t5MmK734OR1McUJcBRxa69S6i+H6tGmMVOn436
luyqX0O9eLgb5GYR4SyTnpdroJXeI7AHgGXLFCJGy77Ys7FPZrvYGWXOHBNh4YIKQ4kwbqQT1hVM
GqobBrKFLDhBkuXAvmqPKhH5u9U1mhum1tA/EI+X4mnhTB1sCtR3mWE138dcSx7VHOunTHXxL5Mi
9ZC2uZyDxfJlaA7LcpUY1ISTw+rUU8TZG4R6/m7N/ATB8tLTT2SuZLxqM+/0G0Ib21XTu6jsMi/Q
4/TBWMqy3zmLNhwbJ/05qkzcDATKHybvygSfenU/KtVsqA+4KbI236gF28xmzCv0jBUqUkZ7aPR0
FPFrSaZqk7yYiUCL5Mj6ro+V/xOaOdec6GWxHeLrEAW047Bmw8gIN2nuRNwMD4uh8AaJszgUc/Gr
id36IB2Y2QVSxiwqVzFtmVyUB60fu/M8mIDEchjfBOu/D1NcBVRUrDZK/6Fpb/yW1IxSxYJdpXsb
O2+4iMlFCVLDGX/YaV1fMPmoKIkkZuDNmr5kA07UFkvhR9171oMcwZ2HxGYCokiVT5m87K10mh9S
s4ifUgawt/MyfBfsSLlr58I8aGg8uoPjaH5QQV1HSunGJzEt2jmuxvxiE371gul/fPUimI1oHQre
oUAFlyXi1ZcVg+1pUff5KNqXjp47WsCMMAzw5pOBcj4sPCwJhs6DwTFxQxtwfDZab1UHre09VszK
vZA70xZfOt8MUiQpO+Qd7TdNoe8iddTY1bpcT0nVt2cn8dNvOjT8o56rFR651XGjXTvPBI21U8I0
sMekYVqSpo9zVtcYpXDzDw6yPNNmS2qx/bPOIErneJ2fqQvfq7mEfe4yYAiSdK1xFYxrLexGYLMa
XtthHWLtD0j6Elp14tzALKdU6zraA4UtyuynuGjU7u959rV9NmYMjNfcXbH4cibmvxSMc7Lqm1x3
1LFDZXWaXeM5mdNsZ6XObZ6t4y6tMNbQ/VjbF8hM79sra9anarn12unWr4fyR6wyeuhpcGiF6Q+x
ep6aLYYZ3aWW9hAWa8+wkzHM2emECRJIEGyQUujfACwgJbGcLmymzjj71ir3rsrNB0uz6z3zFb4Z
bfDo12X/G4Jc9yfRkcDb8bjCUB7JM4f35bHZXvVkepljPAjIfjXYsHbW3vtdoimo93V7s5JH+lRh
1hm4CRpya11muss5+T4C/J6bpkizq5iI8WXVObd2YrQYmiAyg1rkPvXd8g1LwPih0phhulMlNoMn
zVANpnewZY2M2jSmqLdiTDZgY4qd33X6g3TiJZKMmUI9a+0QCSCK6RVPKwqm9lSxnja1cP+Ps/No
ctsI1/UvQhXQyFumIajJQZa0QSki54xffx/I95wzBFFEjb2QFy6r2Y0OX3iDfVPmPL+QNXkZvHEg
wFFgViRZ690oFTcc0p/RN8WwgYVzRPZjSAK6MUO9eONzNE6aJD8SGeWsbakOOlBw4oQsCsB0oAJ5
oGKPxIkuF7vMdstNFQta5MQuB7KrH0qjsx6Bke95lmSeaCX/otkjdFqY/lhsJ4b3ijR6cNPGg/IT
poL/RrnbvXdHd1IM0tTbMhmEMxlW7GhsSePWlzoLyh0bqleBnnPpdEc8Qoqbxq99Jw8T96b3KW9s
hN9VxNttAUVRxM8d/uR3RTN0Ow23qttcjpKvEiqeAW9UZ97g2lud/LbPUcuh9yXF3bAJ0oyYtBlR
xACt+kmPlPI+GHTt2OgCEWJfGb5VMQr906OKLE8FDh33mmNEdr9tAvqGRcKHwxnQRq0YrFFoYacI
jwhktdGrJ2Sua0LBqDwCJCg2yB/8bBu4vZIrvG+5JxICw84b/ilLM1d3g5G2ToU0Fow/nv4w83qE
QYrhtfbK/K7gCrxpYmC6hYhg2w6N/AIj3j7pg6x/9WBSfjMh3t4bZtLd1DYhKvpVfxSDtfRLBWye
UL50CuAkWzGlfRoYeIqFCFEAcoofw7pUXwocn08CkvbPqUd0P9DL2AVu3R2S1Ah3kJWDe02dnuks
MvKDlmkopPvyITRl4M5mEUNylavqQabgAsXW+yVsnyDX0KDK1XLRbnKlNz+JKsZW2+7cbVxr37Ga
lXcZIe7Wj2DWhRJiDHqYVU5IvWgzyOFr2AfyPxF8jU9u32OdmWsPAb1VdnmmbaGkZTd54oOzr+A2
DmYAk9lVgi115navZ6W285gajV1d6WGdE1O3rZubG9TMILONXXLndZG0SXydTpHpl4+wFrLPgUAC
T8iF95wihvdoQ/fdeZr+Aub+AYMy/dbuZRMiBXeIijFIOlq//LL9lbSWchjI+RDKiAUBcGaetIz8
DuRkcrDpV2yNjsCX5i/+6W78JVG4XDZYusXDtvCU4EEdPO2AqpX6bMf+PQvRbDk+sIIm1hI1c3Wf
6cl3QV4A/dgzx2NdKeVPeUxiHBUb8BH4Q6AaMgbRa2OPX424MF5aF/YIpsg5Igft0GdPsRKG970N
vqSRiug3leWnXBm+gy1/a3Qz29RWVDzanh884FbzXWsQN286U7ktLC+/afVUv9NHyXxmeHlPBEl+
JAxqByoZqev9k0r9b7xLzQczs4yXQJa6cNvlGHvUFiW6TC0/RXooUIMxzCcpqsaDYSoththTTAlJ
+JbeIIxQQ4omirxJGcFLdk0Pq9tGxICws3dB51C/CHN4WoA3/5TR4H3qDc39RpsaVl415jddy81M
8NvfogdW75MCxlUWoWojlZrPxuukT7VaeHurSDPAKUVzY+tuvpVcQznaWeQf/Hb4jS4/UxJw8ns1
GfewbSsMn1E40zT9cyWJAshJlOy8Qu2c2PNSxApyC2WrqRKcudEmkkgMWgSQnscBeo/M9RkMufkI
SouMLaHJEpul9dSpBliUHrUOntThxPaqDqqUWo5Ra8pnyRxupTG8lf08OuUmxFL4ihyDKH8KU2za
PaP6Vo1ErlDa3tza9e8bbEc2qtEGW9hmyY3fxQ1sKjnYkqLoBwWbkQOWtNFeMqd8thm87/jI3o19
CjM/FPbetqDkjlaUIZnRW1RuTIOUC/Ug3XQfC0MKd4DsKBl2w4Plm3dyHhqUBSp1lyfuc1vYyqYZ
AbTx6xy5MSGvj7a+o8xlbduE6ohnjX/wF/0mRS5ZYY45eU7hd+c3lgkKwq/uspTarFJrFHmNUN6W
Nlxo1wOsNlSCnehxYhQ/KQBF+IC+VMJmSrNgeKTIZ3eq/xh5Cq7O1TfB6CLKWLlccThobzJb+VJq
XrPHTrfivbASuIUQ+nv6h1vIu+nR0svIMYvsjjql2Ga+9KPstRfV7/tdC6b0NrZ1iNIIReyVJLY+
hVIkb3vI/E42dTx1TUN81w+HG/JYQp0wSF/BbN1K1fAVsMlvr+mPTWu+Znmf7fpO/MwTPdimcdA6
ait+17na7+JWe5aIZrZDyBMeVNRAXC/ot4ledU997A2PVaf/0yOhv2nt6FXnmSVKgJvn0lXYSGor
bYwMspSb6P23UtY+UayvuagoUJlp12yp0Gc/Kb0HX6F1awdm1u8UQdLYSLLFZZbKKBRlzvUGz0Ij
y4aZiHShrMtIjs7aZX4sRNPJweiEUbvNzAk+cjeCYx3rtyImcFTur4932QEUMkB0YMZ4GSjgjs8b
PHouXJV0yjxCm4tvIn8in1WdtGKQdjkrRqHjDbtEyHiHzEZRm9LVcS1KThYmnZ9xZ3cf7FqvHgYR
IOxUUTK+o/9EkGJTNRErfdSlntn7HpY4n2KRDC2kVTNxssC+sWmDT4wy9AoABn50LWmW4fDy1ysJ
ZaBZw1alO1Rl4HFPvi5GpAdKf6vqcb2yQy6/2Pko01q/a3UmYVFotRXEJ/CM7b3s+dFJca1sBXiy
sGh4WGFeAHXFVIFGnI8SKlQdIDiFTiRRVEdLBZpTngA+WbMVWJgORhoKqKO/kvvKbNF6mWTD9ROd
3C+PndDDzkJS0Ci6/mkuu9BswMkTx+JfMliX8+lkuDX7JdILJ1n3vX/katB+FVDVJx6x0a+ob1/i
L87Hmu03s/YrldnKjmS8qTVtp/YQUT4N+nBbhVRaKH3TMv7x8QnSxGdmqow+9tydAVy5ZWQlQtIq
gZOZJ7sSaOagJ5vrw1y2u6kxqCCeIOao+ETO1hG8fhbmLuwfL/1EYc+EsZ7K5jHWyS4R+7o+2NJH
g5UAOkcYAtbYbA9OTZ3Ok2XvpFmxoBIYTMQpH9m+urBWtvviUJCA6OBPe36OfrPbuKGGq5rHwQAU
Wn5G94qKeLmyesr06c/b6YBToHcQBsAHo2p+vg2rAIifXauS07RyYt5QwlSHH0po2dGm9aFQU0ju
lA0N11Yc7LZGDqfAMQElmIGyLTTNKX4MYfGv/K6Fr4o768Q2sWSgZnMYCJoEWhFVInBAXx5AV0vt
bx+fATd8y/OVw7Gw0AylceL5E6+N2fuWWBmMg1yiG1t1t2aZ3lD8Ae7erDlCL43DpQ/tG+4JW3W2
d9xI9+iv4lZiN5Cq1XAHgXqjwDL98BYVdDZhWEEfg9Q1/Yx3l3FNLJOpeoRcjKg1pzPq/hMyMuZG
C7U1fNXCjCxwtEKDaMR3mh+9hlE0Q/LdIwW83aA9YjK9leUf1+dzee0D54WiRuwhEIqf8+48ZDwT
K5LCk9TS4q1ojWxEY9mHMkZUtm3Gj2qCc7QZZfo+ky8mJ+J8/bSCTlXoZYqTlzS0EsAl9ifX/ZP0
4wOxOCYvxcoHW5jg2QmcvZ5aU/sgARUaKiYSJS7qYdFOjciVmmZlpMuHDRKXgMYF5ASzz7kTG0IL
FmJvenhqkryt9zSLdH2vWkmwpk+/8N4oJsg27uPJ12JO8YsguFIB8YJTqsuBeVTMNH6QzMjAR5q+
mPUpDz0gHratpeOm1hHO2zToeq05gi8t7PtfMV19706CoqeiSOTIcry2yF/jZtAfilGRXlKz6h76
AaHV6zt1AbQ6bR1ukX/Ba3MF9MgKhO4CVXEkr3pAf4B8Bh0dsB87vUMft0VaAesdpzHHg0pKtjL8
wpXJMzspsBNUgMyd3S9ZxhXnyjLGF/29O3wNg1c3+Ir++SYM1kTIFw6+Dc5oQgFzLImUzld2bIAF
6301OIocPfiUmTW5eMJJc+UJVKa/Z/Y4MQ7YNEG8pwI0mI1D3qTnvhGcbEmJHuJ6aI/YtEp4aUrR
tgusaG+gWnfweqm7p4nr7txRI3mO6/xw/dMunBwKKhNXFvYaoNzZhF2vUYvRt8yjKWB2Gt6dmaYr
Qyx9PuTciZdk3RIXTNyU9kRFiFM7aYrsD57uk0MKLYe9LD8bXbACs7z8gipTwWuStwju+/wq8Cwq
BxZWFQ48yCDa9FEfPgl/kFlft1vbLpfXwTQYXUBMAYQO+eH8MwYW3gNy0UhH6ieqBzkPlTaXzsCj
npjdt1BD9HyrmgMKgqBwkXoQbVisrO7lXUCASLcKOC5IYMxjz39CWgdJIWmujz1Hi+KoAYILJUYv
9TZJ+lHXRA1avWYpOn5dJgSGeeQ2lHULfRzJ/TwJvjeSTl6kt9pNPiBX4QLiWJna5cZRZZ34V8cx
ifhlHipZUdcj/jgMDv6PmJbf2w1Ssl8C90aPzJUr5vIYcBrpV5l/XXE5/OerWIhEQ6zcyk5gnQZs
aOIvxADWyiu1MJ8pJQdgjNUrjIzZIFbRSTSdPR+jimxP5xkZP3er1z8mZ92wPV4/2H/1B95dMbAY
QNjbcEzAvv+NMM6n5HGVqyUU+JMJM+lBCvviQfaTr1kfPdONR89UJNv90Q9qiuADsvwQgu1dWqMP
cf2HzGb9/3+HDed/mjKA2vPfoTVGmYwZ3YG2sGJaQh0gsUbIW2Sty0+YBVo3SDqlK7Of3QJ/B1UF
JmjsG0UT80w3KYxcjTuMQbK2b/YdmrI7fhrSgPT2V+7y2QG8GGoW5RRQMkWNgoyTpOZnjGoMqsqk
Z7Ff/VKGfk2sYXE0WBPAkTmCFyjytEx6rGrk0Em1Zy3+idGzoypf5HrNdXNxHE22eQKpV10Q490B
/RqRVt4pttJiB5P2OZPT4R+N1GUvKrTLr2+SteHE+SaJI01qenusnaJAvlbNjVoBPzyp2NgVldq2
UleI/4sbxLSA21mTLeA8Z5HjqGw1OfZPWtLEByVS8VCgcXHwU3BT1+c2u1v+3SD/N9Tf4OpdtEat
DTAZMs2OZtGst+zHrExWHr2lMwZS/X9m8zfceDeE7HmiSszAdUwA3rfJOMg7ugXA7VTDPlRh6+1d
w1+9YaaPMr9hNIVgVtE1buf5IdMySWApj+ypbFHLpqrrHVtgaVtULVE/5rijV0Ybfhwl2O1ZC1a6
6/Qt/VMf2nsq/sMaaBDB4KMQl19U0dwShKpPA+gI8FpW72QjyGlNZ35n7r0AL7OD59v6nwra6efr
33dp8U0SUoMszsQ+c7Z39SxJA1HJ1rHJ3C+4lfwqwvo5MaRbbtSj5qZrpZql/fR+vFlaj65UjXDy
YB1TldZiDWHsaEuatvJYLR0Qqqs894RSPPyzazsMpNYqkcJyFAQ6o4MRB7RHIwS6K/w4ZHoy1xdx
cTg8hCnVINt+ERCbPf7xMhLsThQnTpuk+8TNkE9bsx1dHMYmi4AXhkH4XLRHAnVY9hSKHeLvV7gY
j1mvPsAlXUtZlr6RDvUAmgyhGVyo8/sskILWHugmnarW9W8BYKCQmbUNaJXry7Y4jknuq6kQ3Tj/
5+PIGMgolay6R1kfEwPkCAoIO3AIYvcfxuEl5U2dHGnn6wYfEexwDA0r0wbr0WqRvg4B4h+uj7L0
deDbcJ2QZekk8uezUUcl9y0ERnncfmrNc4wQPEC7lZ02i9n/XsfvBlHl80FGuUya0C1KJx4QAInK
b13vIST/qMXlCZbBS59/0puv1ye2OOa7K2KWJyRIl4soQevIryX5hcqk9cvW8vG2NFFcpwQ0HKxo
/NZbwtu5rtqsfLylxxXLUSzqbVuGGzabcRwiypUMkUQHWXryWu2IG+j3fjS3ojVXLuGl/YhOENpK
NgRBQvfzxS2BM6QKkg+OktfhHewlEwlagHDXl3Ppxn0/yjThd8/d4A6uW8eddMx9iKN4duuo9kgx
bKfAzPdqBH9Pjlp9pZy6PCoVTk4ArYp5EcSKTLT5Kr91qENuQt2JG4Cn5hdT+q1av69PcIoZ5y8r
NQgSZsyKwS/N9ks4KojchBoN3OzRTN4i6VdBPav81qBHMNQfD4W431GSki2DIPii9K/R4cg1F9+B
Ssp+dij/2Dugyf33FBaK/vELi4ony0cWhKLZ/GJsY0/y9GyYLGm7fwJNOOju7a8v3sItcjbEtEff
7Y4RQLbqhql9jPlIVZJiMoEerquv9FkXtjrwGJKav6t2UWjAJBsofAgl3QX+ZIl6P9bDysFdmgny
ZVOBhn1w0SnhLm4N5D0Gp/AhXbW59zvvrAbJ3a56ur5mYuGOoDJM4WvK04D9zR8sdayMBjOlE94a
7R+t9aGNtjkSpRurbJTHOleKt0CuEyQyg+iuR/b2O9p+2o/QVew7yHYTcjCn4rqr4zE0t3EMy3Fb
CTt/rd16fOEJU5GLUNXma9AKI8V8w45+F0NQhDvT8GAL4s0NXTHHnO9VLvx4bd8tLeXfOhflQ9Ka
+b7rK5SfedzGY2NH0ieNNPdZET16SoZv/bi+lotDwa9gb7A/LkpqgYo5VQ+Z5uSPA/cSyeGp19PE
UUCX/7o+1LwwOz1mGjYYU+WOogX4nvO97qmdS9iPdEbVuM8qxCxYVX3V3CQCNzbrUyxw7dGSzxHK
otdHXrgMNZ2ehaUIqk7ciecDx4o1ArY0B4fc5rMcg7aXuiP6oTjZpds0XLmilnanzp0xSScISLKz
3VlKSK20kSs5k/rKERhLY2zqXqSfMfu01Zs+r0W5clEtfcX3Q85uEXuoC8h5GarkTR1Zt3Xuad/x
qrcsFFlGBHivL+dCgMByThUo0noasLNouzaLFnRRHZ/w5rPAWxXuoYQz+RqX8EpyKzAPRWL4R9mH
ZYiztbHyoC5NFtoEYbEKyJLfcP41jaxzSd/kyKni7tCW9qZIhTN2z9cnOS3Z7FXT0HswKLRQy0cp
5HwU+EM9/n3smSitnKqujsCsPwax+Xse3g8xK8aUogukvpXx2wSAVHTFi6tjvXN9GkuLRZ3Qpok7
FbXn0+gjo4SFaJrHpHgsXGTyKhwnocl+fBTAGlOip+vGhcZCEKSym1NPw/ngc08/IBD3Mh6k1wdZ
+iIW/U3KurRU+fSzLyJJWtNUsewISbppRyDB0Ag/PgRespTiSU8ugQV1pAB7rwLFGTIpczcK7PO7
EDxh8F/GsVV63fqURM5hT23bt2oS6smJChys4sQo0y8xVPAVD+eFFdNlGTd7Sh401ucl8KIzBq6o
3j62Wvt1GJInMforgcXC/pp0YSbN16nGPm/JSLYB2RDN9pOLLc592uZjfWv1UM8B64A3/vjRJ4rj
N09BLR72sy1g13nb5Bb60IoiUcNUR7C7dlIfTCX+D1cqQ6H/qss2V+u8ng/wIDaHTpccIyywY0HK
/zOSAc9t3RQfL/8yBgm+bBFn0gU639fkV7YM5Ns6ZrJxAyUHSHu/qwLz9/W9Pa3N7ELTkc/hzrQQ
ProQmMGNzjTKMfQcBMFfkaC8VbxoF4jwTjNMJ5Dj79eHW9p73NAT5o2n/iJQx7YxjSyY3MesDXPY
h43mSJ0mbq6PsrT9qKNpQlA2J1Cf/vu78DmM414POiOEFoTFjwfs8iaFwvU1ySN35SZdeNZ1vhM4
KoPolnLM+VBRB6zW6GDQy6g+iHTvhxmCFTduv/KdlhaOYIVIGvSlRopzPk4+WHie4kLJ+4ltSjVq
/Q3c57UC5Noo0xv/buF0O81xWrETp1QNIkxkcZLeWGk2LAV8+rupaLNc3pKizsta3BVr393alXjC
+Rm4Mr2cMocBI1nlUyYPxxSGBNzzauWDLYQplGUMrmxdoaw1T++1CC1tWY19mquU5ZPCA8ysqHso
+6/YbDwCpRphCPV3aOytjLy0K9+PPG2ld4ubohEfhXESOezcEqZrqf7AgjDey6PkrtyIy2tM8YJX
V7fQc5idgGqw3DGx4M2GxauP05EaanvY7zc+/arCOpXAsnW1fQTE7nz86E0Nz/8ZeDbJMu/yMhaU
sLUIKdCqCAoHdm6wL5D6+Q+n/P1Qs2u/R7QVCmWQnDKkBNDjjpQHzwTsBv/7z/VJTT96fkmC2qCI
MVUPL1px6OCLtqlE5rRthxw2cpuSvi2h3Wbpyh5Zuo7fjzQ75qmVQprL/cCBoho77mTibfeJ/Nho
0Y9WU3XMw5R+5aVZm93s0CN2YildhvcgjWVoIG1qoR+Y6SYqvX6o1M9cPUF4uL6i6sqgYnYJQLk3
5AxQPeUhpCbuRjIH7KEDNC4fhjRO+vtCSfJ6h0AL3hA1HGLjECLJX+2MfipSDEXvGz9yRUdcLjCh
Ww2mmrrHQTfaJ+zNq4e8M60vmuhafVvjHjXuM1xm4IJnHIyvWDJI7hvqcGO/I9LyvtQ5/N9drORB
tlfyqOOKJe7S0eYc1SaXTqPZ6e5NEg8pTgS+KO1tJsGqeNW6svmZdaJV9jWfVazshsW7iv+PYjVm
CIBoz28MvLQ6A18hZEijoMXoTmmQBWrTqIE/orcdPkF4PDU7g4rlm4vf6Q+pkt2VcujirfV/v0Gf
fSi5lJSyFVF4Guwo9naiwPAMEWAj/VHTfPgPPZQpurKIfHSqr/NmADjIAEyhFToN2rXIeSBz/xp9
ELU4ZViU5qnXmMCEiRJmb/Yk7mehA2w6bQhjHqNtuUB7znQFahy94iaYtrT4kFzf8WIK2C4ukXej
ivOPqZpyytxayRkVC+CEVxXGCQ0g63eN5sdPTjq2kJ4ZT1RO7QW9Ehcuhzv8JEQSJ9nqMdRKSL29
TUlcvYP9n91k3SjdYgeuoT6QAsdAzBsnWoJsP2/1R6PV5Z2RoERxfSLLm/L/Vm8WmNp6YddZZuuO
4bY+QtEWRMG9a/l4JiuWj6JC7mVyczM0mVXhv21Cp68MbRxW9uXSBUJpSvANhT71+M+XswhTWNxB
HzksOcZS1VMOUGSrlrxzWvP5+pTnWLe/O4bCMkqFBP2XGomGXeHuJFrdIQ+FOpl+Vq0Sz7i32kSL
wzsmJoIQtgmBvI5S9Enc2ny6/gsWZzu14Sg3Q4iZh5nCHHnjcBaE6fcQRXgwy69jUKKDvAJiWHp/
qMcJjbOHKuS8feXF2AvGTTU6pgXZobgX6DQH5TdwWLuk/3N9Tks3C+1mvARI3abH9fwLljZm1IUM
LSz2bYhj6VersqirZC8fH2baraohT4PNex6J3flCL2GSwUO90YvkGZzpppby/fVhlr4QrjFTeQ/h
QnW+H5ugSXUVTtsxi16k9qZFYzuxn6GarUQ9S8fPpK8IihNl3IsMSrYGypVS0R6bQj+5looCV+3/
6VBMtLvoTVNQpI5G684YYRpen+HS96IyMTXSAV5ROTj/XrmKPIYJLM+xsIzye+0+Gzqc/IpwZZwp
xplflO/HmV2UiotJAAvsnVR7EiqMyQy+9FZs/0jTpkz2VtAU5U4qVKyvS1G5a1WrxQ8J5QJ6GzHp
hcFR3qeJ66ctyGjrTfe+hSa62qLBhHGNRrE40FTz5i2CNDXP8CWkw/ocFyXHLtXqKEJs0yOls98w
+W1OTaXFH2/+UdKn9Qf0Eez3/G1t3bEJlaLmbW2SPVoWG0l6C+MneNclrnXX98pSIvlurDlgyBjR
uPQK/FX8oEGjoj/K8gcVXP/eySA70NKkKQzrZxYchaTduhpYiBagh4ii0bbp780MVqo+rDzdSxv/
3UjzEMiSgxAiInrHqZYqv6wIa6GT2QXxg52Gefnxd+0vvQ1pYaKTi+tqHCNi8T4HjyuQd9/5RTzu
zTLY2aIY041sSl7/8W/FiKTCE2Rhek3Pz/XgKlUvjagZm1DBHzz0kbDAlNqV+3HhZTkbZToN77Jf
vEpgb9eSdBT1cGjFbaoAw+8bBXsF66a21O/XN+DCNzsbbvo574YTQQXFHVsGJxpwD7DlveKhnKZn
K7Na2Odnw8zytT5KkrYoKKSnRXZrhWayCaI+X7kQ5zywaaufjTLb6kFj1i2y+5GTaMGA5LoxmK4T
4RSenNQijn5mqis+0THG3Xzw60Q8KW15N/jJSxQq+vjGvd15KxNfuKQh/JAOT71IsE6zKDAcsSSI
zByjNNWN0ZHEbRU6koeTOTnKTkXLZqPkZr4NwqRayVcXXkDDht6H1wtKx1ye55+2Lk2M3yszOtVk
JiepF4TUme4fvbRHkz+iTrYJCnKxRG6DOwuG0soLvPTNiSSo0FPBNCFdn48fB0LuM9uM6Rvan2Nb
2zVjunIkl3YvDdGpKGuAn5ivbqLXfo+/8nA0ayFHGylW8/LYdcIzbpBPK1Ln+mFZmhFlUtrmgjI6
VOTzGWHHkfhyH+EhX1R3GIa/qfKaD9ziEKoGWYwaPUS72RBFJVUBGu3C0Ttrb5RocqCBd30WC+8p
qvcmtDpq8/RY5/vCJwugqzJAKTKcQah7qVYnD5sDWiX/4fvQGicIgh+MMvtsCyTFaIUGvEsHdDqG
FXg+KfVLJeU/rs9oaRtQ8oX+S3MLasbskElakLqeHiD0o4T3UdA4ClokSOvsrw+zdKB4awRq6KD9
LkLX2ir1TA9s8ygQE0ZZDZPgEtlAy3yLCxeFBF/Ve1QeCy9mK/rl4G0NN9T/A3Juou3+76+YhX0u
58AG2dY5GMkHLfKPedrb27wMQu1Q1InqrWz6aTvMwsyz8WaLO5imi0ARWig0XNFl/qzqd5lOGocY
kZEZKyHE4t58N7npeLx7jjx0BEmQ0U1IBVpLVC7TY51o3/NMxuM4wAbv+hddm9tsf8p5baLNQZvK
QtRwZw3DM+qr9mHMsN/C9Dk9gJBao9Aqi7sVIX+ZMAL8zTw/8Kw6hxYVeidbqxpCc47e1g1oAG/c
OO/+IFdpAToDhlk/IGIT6E7LMtwmeJ0Uhwq7eRx97LH8XdVZcifpdtHsOvLDlb2+eA+RcnJ0OcD0
bc4/xIANdTMU2uj0Q4N8WfhSW83L9cVfWgduOrAQKtbOF+3IEai2nXt242CJFG3kSMNou/ydaWug
t6U9xRQE3LtJKmN+37V+EHvYCSDJjKJSJqGg7ro/o2zYa0W/0jJempJpoNE5jQcFbrZqiHhJVdpW
wslG40YfoydQhJtOylZe1qUZkTVM2h/gBcDknH+cLhJ+r5updhzS+2j4rqCEBQaT9EtdOY5L0QvY
RCTqyb9QC5i9RlTUWy/qUwQFK+M2UvpXUdGaNoMH6t9muNFDpKE/vikmWJo9iaZwn8+mVgTIEwgZ
S2sFLaiTgsLlEUWxT0YsrUxtaYNbE+Ry4oHZCJKfr6FrUx7u3Uh2wt4ulYPf1JW069U2XcEzLW2J
9+NMS/zuRmtHGc0q8i0nH7z4CC8kOZqpauyKQFtDEyxOSVWwWkE/dcoqz4dC3ClqBVnYya9Rw1Ks
yN82rq6tHNulzUdd2FYoPLP75igCWg+jZ6DkTontLSoOtkfzDMNvHYbwf9gKIKQo5VEqutDQUcKh
MguBqh3gesSxe1vBQjwx86hG1TK11prhS2/B+1hyWt13HyrHJcH1jQhByVA6DkG+axuxT3z7SO7p
VFX98fzVRDGFDYgEjwXO/ny4ctCQf1NHOlhJsQO98qR60UNqFcEWOsEKVGphalhDwe4AZYwcxRyN
oXlpixInwI8BNLVjq01HsVKG+KgioKKqOMqkY4lG/fXvt7AdGXWSVLABo18oK+Aabwy6F2hO76JG
JMh9nilzps/XR1k4XybB8mQTMpmHzyHNdOG7AemO4FTkQ3DEJNi6DyNEWjge4uM732QByWRApAMB
UWefLA4z7Dtl9RgPj7n5HCfGtlfucmra16ekLK6cQYEU39/JX3u+N0TSIN/lW042FMY98n1IWU9K
1wG+f6a/7dvJjjTrrPxeaSXvkwcfrNjA0ze+mtooIZpYlHzXMeqrDYZ77lpFaSEOhvz0fz9PnK8D
NiNpXalACDtEjEZ2T4BmRij/SvB7lLptEAz72FzZwgu3DlgYbgJQJKRF81unqXNsuf0ExIVAux0H
SayKt2gWk/muxIRLs3s/0uzCHuqgMoVnNU7o5+KGnrb9UAzGZ1MLYdICDqL/JAncZ1OiJ5RWgcKt
fP7ZjjZUONCTAgKdLkrXGNKcLy8mqIUhD6rvYLxzN6baAeW8zxXyqtd32WxFL4aZvbQiVUkfstY4
RpJAKVxWrA22ucYDsISCzpgwdtfHmzeHLgacftC7CxZD2LqvcrK0LM0Pnlvs9TB89Ibq2FfFsyfV
3wwQb4pUntKkPyaI8F8ff3FZKYECDeIfkGLnw4+4W6Jtr45ODBBdmO6nvEJSV/8gSuDfWb4bZvb1
NGSCw7G0fcdUPeVooBd+F0hZePDakJn6wVp1fG1as8+oA5NWUkOJKeB5uywsN0YXkgeuvFZ/U+h3
WeC/0yKTR553Uhmax2WeJRmQhGGf+fZN/4KJxTb0Hok4Nt7wq+7f3hJUjoo7a9zlxcdi6ouRZ9sm
6UsscCL0gbHsuFOQPJY0RH+DfOWCWVxHUEB0LQHIXsSDkB4Nr3G1BsoPXsZdPFnbYrRM/qOs1cm1
WVj975TejTW7YrA4ztMUP41Tmmpdjy4UIfU+p+RQbnQc1+g4BH7w3NH0eOxlrX4OTDUMsP8BFEWi
X0pfpFgJ/ngkaK+13maIcuPYOeLSELeHEMHVr0Uhl79z2cqctM7lp6QD+rHR0jim0Mjl1W5rFE7b
myF1XbGNcZDOfgkNxbFd1QF23al10/TbWoFLuwmTID11cV79KrpxxKrbfFMypfwd9KZU7bjKlObQ
Bfokspkbbo1+aa4Xm4QOn7lNMA/D1SLVenszjJL4jAx8fRgqeqeYO0n1J9RScU2+fs5nwc6/i4ug
LyGwMVWEZ4/n2NV4wgLcd/rCabVbZQw3KYgFq3r1Efy9PtZ0mC9Oxbux5i+hXdBmEJrnuJ3Qd1Yi
edDE+upjDalpRpQJCOgJcdiZYjaKV3sSsjFI8gzap/oWLfLQ+OamD33w5/psZi/fv+NQFCa4l8H8
zbO9IMm1FIUjGs0wqjcNPk1cJH546Icxe7HQsdkhi4iVVOl+lgdRvV4ffWEtEa/439HnZM1QDHlS
VHXhZK78WPv1ocemc+UNWDh4Z2PM9oYhNxFw18x36lrb95W8wR4MREu8ga6wcV3pEEYfq4D+u6YQ
5gVPuXVZhB+F3qquYrWQ30CmKH5/U8TiBUuZ/3R90bdnw09bZfYMFJEG4MtK6W5bVbsBgfUTO7nJ
6Vh8rHr87/Ei2P6fgWbXcYHcVYIL9ugE9r0CPmdMyp1q/BOa6crZWo4X6Oeo0IBk4wLj5FL4w/tD
6tC0Q6DrJu6L9JumtPkDhR7AsKiK98dOSRp9j2WC8DY9aRYoUezPnlN44cHKOzTHiv79lFDWSUZB
61MSmS6ed/GLPfSDsIIKKqpaIKznJ378qlZ1p26JaiyxQXAErW+8Swp9K6oxJeeZXGYPclkEHySm
/PtbkBAlJp5Sq/lRtUezkMzWs46+oT54vXrsGuWfIkk+vqvorSCaS7xPtj+fshmG8oDgQHTys7I+
qBnOW3i6dE+Ex/7KQVleXso+cBNVzALm7aKqtaI6xuDEGYeuRaceldRdECT1TSSEv+u9NN3mRvpV
rvp8V9RdtFW6xj9ev4MW3g7oHsBUgeXCa563zKqyl8fBA22pDZwd665w061VdRs7exnttQ2+dBlB
WwDuqFMwRFTqfD+hO1eVpMfmsaaa8SMOe+0pa3PpTxL5UrszpVb9x8NyMN3kkOLEyulanCkFUfxJ
SWnpTp4PHpl6DSdZ5I7XUfk2e+uIkqMD5ybfZHn1PY/WGqFL1/tEPEGDBSXAC22gxPPwTSpz60in
xLtpKG7uzEi3dtc/4EIUh9jaNCnFpB80b5+5jWkNCj4Wp7CUi9tc1SfTMovSVAFa+eX6WNNNN3v8
4Z0A9JnIipd0mlBqtbhDft3JYncj5f6WSg86ogelCVc+1uJI/4+z89qx28jW8BMRYA63JHfspE5K
N4SCxRyKmXz681GeM9PNJnpDsn1hWAZqV7HCCn9gKK4d8F8IZb3+WN0goFtiYXDUsazzxQDjsy2G
fUlO6hZN9PD+vLa2Bv1aheoe+DZ7TXoLmob8xSHVTtJrPDU8ybgZk29OH+yFeqnUsbUrNPBZBlAp
4o51Uqb2ppKrSVGe5sxSvuCO4SDvmxWHv5iRDVkQbTquzvXjOFnykM9Gg5BFm2MO17eNlxTjcJfk
pe4mSf69arPu9P6Ym/cZL9F/B109lIjrI0vS6KBnu66/H5L4u6KOw4dQxZHS7ZFUs/HxqNR9gnRu
TbVmTg5VIWef3v8ZmwtM/EhKA3rwzSOqKqKotQr76FpK013XW6jWGc5wIT3cGgUo5AKXUjTK96ur
bEqSKh3pe56EbuMuV5WNn6Wa8hfRG7EpYFZ6OW/7r70KpaBMjfQ8IX1i+IPRIwkrq5mm411gxVcp
UpmYcUlK9UnKqvQS3m7rFBooXSx6tFCZ1iWoPBimGchneK4cbLjKLJ8Lv1A66zGNgvhrqEKKvzDh
rdsM1/YFX2dBTlnXNufecNImRG2317EkaUdfFrpryZcgwlsH/sUwzgq6PoYVWkqIiRxRo90phrSH
03CHsdNuMKLC1ZxM/4v7jOLWwqajHP2Gd9Y5Wj5g4p6eermqTVfDx/oh7HNyyFTidXYJPi1xIZRZ
g4M49wRvWKhzBuhoUS18fYk2M4rI0JVbfL81HwD2Xo6lXWbO/uAYh0qpkMSc9+A2d2Az/K6Rb7Bc
/v7+YXy7g2j6omJOER7kxRsE2SgPMK+DXpw6kT3gyHOvZsia2ra41cdLKI+3e4fXb9mp2jLiG5QH
cgx5nxZtfsJxyJ0ty0OFqzQuxMSbgxjUSygJER2usYUyYE/LGhCYt4z6MOv4jAJaGX68v2pv4yQ6
FzwStIiB3iD4+frDWUHe1TA8MHdr2uyEPY3pJbQDhVR4uM7cSKF1NKX4QiS4MbNXgy433otgH2cO
nCKwrTtFItqNuYLEJqZK8YVk6u29ydR0vACAiPGV1k3IZLSFWrd1cRq65oSX05VUTJfaMBubTgE6
i0oPcTWNklWkZ7VomhqZmBeBGS382up4UBZfHeuiCvuSPL+Oh5gMcAHkkukWa+vgeerriPhvCs/G
SF3LNcwxGrmeoT8jLIJ5EsaxRT0e+1xSPzfV3FyHRdZ0rgqPstoXpRkmF579zW8IOgyw5oLEXidJ
WHJVajXnwVHJmk9OjQ2qE3zC4uTp/f25+RF/i14uoCBaoq+3igiw1ZVrDU+lPNJ2InaEbyaIK7w/
irL1HQHycYXRJXsrfB2akVOHiTOeog5ku+cMdf6lCiLjpx5HnIKsS6/trM0+gPU1nvQaI5VdPuUo
jRdNVxEsmnF63UpzkRy7Jh5mv5PsFk9NR0+UC9HAat2Xoht5Kfrc6D0R0q3bjbgKQJeuBtST5mSH
/ZhfdeZD2aoXCLKXhlkW7MURBWxuRLk9SCghIkwjNVZ3biXMQWHOJxdC4tUn/ndGgFSQxV6wAusz
JCVJmvC82Me8DqsPc1skO4TA8937n3hzQhCkEZtYopt1QijQZTZMiPPYIXZIjGrflRK4alNeuNpW
G+k/k/nfMKt1y+S8hWeUi1OlhkeMcOuebqkmDiOiPO9PaBVYvBlp+fMXXwju8mxbWL0fC4ld4opK
r3DIbrPHasKapjPU+AdFY4TD3h92XTn6d1x0mtl8CkW3ddzEK1QOQ9Lh8GCqybRL8KUVmNqKqpvx
ka6c9sNQT9rXQBmThwZfSXWPsTV+7HFXywoHpnXweX7/N23tIIQklnxqefnXj5hWB1gwz2AHiXv2
XZ08C6X4s8f496xfDrH8hBerPZc5XoSU1Y9JWHkEGocssc8onV44C1vb5+Uwyy5+MQx1/9pqnME5
doGU3gVVo3nEbva+UOvyF9p3f6GvSMkbSAsMbWxz3tSgzLEqkcGXT1yOez2Qb0bTeH7/42zt05dD
LBHIiynhYGi1WoVajdSc5eFhwrEbW9fA+Y6twYXQdxXM/PuR0GABr6xBmlm/SW3Yo42hUUSUIS20
81WKHmUc4TP33Mr1vtYvVNVWJf1/h9Nlri3oM/Q8VycQfFYjSRX2BTNKD08LePAaA8Hug1AlJ8aL
VEo/gGU2DqFTms9RizrIhbN46QeslnbA1GxCiiE46lGrfMG4wf6hzAY+j2kp5x6sXUVzSykU+9Sg
zugWUzTt/+LjcqcS+qO//wYVFZlUhEoaaphjyti7ddovQtZ7FPivKtN+7DTnwhdet0r/XfOlT4N4
DFTINW0WlQY9Dm3YyEXeoH6Gq98x1BSwz05pnOrBFuj6QY+p1C8qeYAHOdXa4+3W4e7XT4cSY8bD
+yuwdfeg5fm7pEO1cQ0nKVL0tJqsQ7zXyO/SdvpqJO3T+0NsbeuXQ6ivT5Bc5GrYFQpKiULcZmbo
uNaUKa4T0u8rg0b5ZmcR5m6xiC6kdZsDE0LjAoAvzRsx2cpKEW8aEVpXB9WvQlqh3VOq3eQkymFV
HDLn8/sT3boqlnyHNFIhpVwXrCTAwpaMz+9Jl9FtsLjWXUtJtKvAgTsPsld2s3ww/+JmX+D6pK7Q
uOg/vF5d0TWtxl6xj6p6sOrcH+C9GbX//sy2dgliNQYvJkXaN3AtrFTnJFFT9dQW5MNqeV+Yl7AR
WwEOPYvFGQIUz5sAR69LS/QTzmoV0gOwyrFz9lo7D48DKrOXoOSb87F1BPPITEH+rnp9NC70NEmH
4KgOCTot6T0azX9xsHjRidcgTwNUXKVWAT2TttDhaiUlbrZpdDIq5cIFvrXfQInjIoC/Dnz8VfKr
dwFOPhpkjTTfjfXdXOrE7F2qedjNf4nwUj6+vwu2PtGi3A9XHGWJN2RLq7bzoCusmeCwuyd2d0UT
YySlXKo5KVsPw8uBls/34s3lKrJJ3bDXae02DP3KUYvFlNzJCo4VdhqfcodC5X4eYZQfdFhx0xm7
VGfy6h4JfC+XJUmmVaHK/9hRjASHnUl5gPu5E1zLhROiLL0oV5cZltu1OrUXFdEvLdTy5y9+/xjP
cyxa2T5FedsYOymfu8mbuQsaXzLmRjp3ZjAOniiGxTRdbpHJaVMDj/XBGMUByDaedU4u9anbjVOs
uqkwtY904uJLkefmDoLFChwdjtSbYlsgZ9rEiUTuk4ahL2Z5cJs6snaIOVQYmkffEEEoL7yBW2cP
PR2SGF5c+hWrCytOgr7ogK+dyVeN/bA46YZjE9//xV59McryNrz4BGmADIRT6kgUDe3JNMOjjk0r
MFP/b4ax+AtZAdTE1qc8rKExZZF0wmZQxwE2bXEODuPHTB3jC7HKZuaySKL/Z6zfTYUXU+rjuVXL
CC8GJ53oZTfZtI9kOfPzPjN2Vo8xkGThbJ2Nk+FrZTifnbKWP5IFX7K72YryX/6Q9e1p18hGRFl2
Gubcm6RoJxXnTKpdxApPf768sJLpgrJdqNWsDpKBo0DRqzxuszp9BYH4UY2KT3mtfHl/mK0Jkbir
3KGYpbwJgjAHiPomrpBpr0mA8QfOdccvjVSNj20Ll8KvYzypLnzPS4OuwiL8wPCEHvronA/9fKVX
ZnIMaP0c08xO/Gm0/sLKg1IXmAnOHCDSNVU+rNopwV0nO/Fu3NhJ/li1xg4Ji6s8n7MLkf3W3IBY
ITRO7fetTrxs5/pQUq89pjLexVr6kFvG9ZTh52wBC3z/421dtgCrUTZnZmT0q/tEhzU8SmWmnuKx
bsJvYu7N/DsvY3qtZm164VrZCikd3Bpp8tD0ILZ8fa10ah6nWqXOp1Y2vRBveAQrcPkevFpU2IBH
rt798/70tt5C5JiXyoAFwmtdrzDCfhZRGMsnrL9cod1DNHeb8jpUMdCDNOwck/RSa2nr68F2IC4i
4lvayq8nWdROYxZaUpwgDj0Ad6dLXl2XrbWvMZN/f3ZbD9DLoZaf8uJOE1OWVlrvDKc+UveBep8l
3Ye+SK7mKb0V8nzh6dn8ei8mttoq2dhNGDEgrwt2aDi2NHhg6acYdue2ilZQYsw2HvHldBzN8fv7
E9169UAWo6ZI+GS+AXRY+RgqGvc2SFX9pii7u6TqL6Q7G0PAxwIdAy9mkWlZzy6obWED7D9FVreP
pHLXikup3MbOoHxvk0yBdCINWEecU2BgZDKEp6R+QjsCoH0I2fNjH14yy1l3yJdEGWujxaCDUggR
7uph1aMxTEEaByd9Djq/jzTLj3rJuC+b4l5KVdNrsMb07DBVD3KgJFfNHJQXLpatyfLoAAlATIoE
a7WeixROqQ00YJpmmhCmNFND3zVI5Nak6zNwp94a6mD3/j7ZGpQKGiUtCjJkDasVHvJMQjFfs4/1
GPlTnOteXBe3mVp8j0V6ocO0ORYQFf7h4nwDWhNmkzpiMZzWJH32Jadxgy5NFpnBcxRUn9+f2MY1
jRgHfTO0n5D5XD8/GRDfzpGK8Gw7bXvErEG+xjMo3ytwoS9c0ttD6STii2kr2eTrS6WVx7EOCMJP
dV+cwnqCAJnvoCoe/nxGi9EQ8QK595uMtTGmQJpr9KSULPH0/s5q4WeZn/58ENiVdOmoLHC4V/vB
kAI5rys9PmvguIEPYalLvwzFD8u61HDcWjYGWYTAKIe94R5XQMm6Qm4B62elqwySr2g96njjn4fM
wBW4qRiK9HgNlYgsPdCrTmB/16fPTQtR1UpCqELF34yzyGsQ6yi04FY3SKNP6CXY9DY7VEs07Zsp
03F0nv7i8/xvkDU8Am8pxHkKuT/NC72hT30l04+5Up3eH2brpJoEZ4T+i6/VmmGhwgiHL2eE6MXd
gozzZSf1LMSpVHm+cP9sbYLF/uO3UhvFi9WqzUlZjZk1RucB9vUxLYLUj3IzOxLbX2LZbk6KihXX
HRQ96gmvj2k+B1Wfz6Z+koEzhq7Vzibq43VuyK6YemNG+TSJLtGjN+f3YtDlEX0RcLTWbGIxJTUn
0XXCqxVdeH2dfovGi0CWrZGo8LLTya3RWFk9H4kUtRq4YPMUMo2dIoYYTkzT3A7FJP/FLgQWizYC
Waj15sIz6wpInjklp6y8qbslGP05pfVf7IyXg6ivV07NpbwZHcRui9k8h6BSyz4+qGh8vb/Vt5ft
f3NZ7YoxLJE0DURw1IR81ZYM5eT3hXxJfWT5zi8ACb/jiyVagrBpUdNcn6iGHZnCV8HBuR2Vo2LU
6t5CWfvCmi3f+M0obALEOCkJv1FKEI4cpnJSoww+z23tjlOhWG5VpDmHaoAKYzdt+Hkm0JUvvE2b
8RNZ0cIqWNQN1qg7ofZymKtxdkbWP90LZGPcdmg/U8Ztj1JVp3hOadNVFQXFPkFEWZms6AIzZWuF
6Xsv8CLK02/0DuROG5W2EUgLW6JVd6B4UsMrcym9EFlvrTGCCuA3kXSE3L5sqBcnmn54ZVq1WZ7U
JvbEWPtVeqMvd72h+Gl7IcbeHIzWHN5PC4FoXW3PgjFNaYo5J1mr7EfDqUTqJWocH+Ogb5+UIRhO
kiwuFVw2ltIBDIN0Mkk1aLzVFAcglNDPnYRC2eRLaFZCg/XeP3bLvb7aqQyBs7cM7BsE4+rY2bCX
s6SYFifqCLQfvCLZuoZqnNyISmqegTkrn9VIqlJXMSUZQkVbiAuP3FaBiy0LRGhRUUKhcxW31bMj
D/ZQiVM6a3A15KsgKe/tMXq0zPGjOUV+I8ALaWGrwUkXxwgX9gvHZuPzOuQ3MinUIp67vhVgpImE
qBwl+iArYd5XkavIk28VyIY10n0n5ZcIvZuf9sWIyyP5Yve2mR21dt/zaY32YCDN2A3hn9+o1FnB
GiOyhGrGOo+hQjmUWsSkkjy6i/TpexfE3mSNfx51L3VkcGQcQ1j3qx2UxqnRZlwj5yRPPpuaMO8j
MYReLIf9BQzR5ld6MdKypi/WLDS1RDFFR30il+7bWBzMyTnZ+ThR8w8kt4Lw+v7hWA24wEMXpzLw
qBx68utVUNQjg99beYGshbjHrs9GfgjzXS+AC2FcuGBWQdG/QzEIcgX0jfj79dzywW7luIu6U29M
zsEQxbzTEGt7lsIa0dyK6/r9qW2Ot8D/EGLg5K17liXpfCrPFLQcrIubIrsv6LxRSI6vprH78v5Y
q/LLv3N7Mdbqu02aXAxBjKJSWqrCja3oZzVrH3MZkQT0/x6NKJhdIwySC22ytWTC73F552le4gir
v2EqmaR+UxUWMPvKWbqhvVn6lo2x2WyQuIUafP0kTO19R0AK+jawj/agp4fUlu56ACbXgZW1vhVc
pPquIp3//CweE2rbixjt6lY3htEJexFqJxH3O6fQT1WIBXGu/dnx/3cYaq0UFHiNUdt7vaMiXcHz
LMYbDEOPJ1uUH+xJ38eBfOEZ3poNCf7iIIgQBqYhr4fJsFab7XqYTk6r31j0unmVPQqzF87HFlQb
9slSCQXDRSl7dc3YoQAsIpBRovQz64ObaWqJlHyqhOE1IOEJBfwwRuF7jgzdrUrkRW9HZZbuY8ua
0yszmQYiHvoAj+/v7Y3p/4bJUxAwqZk6q72dq0HnzJMBnC15zsfMN9XZL81LQM+tiwimIvggYP9I
rK8XWXJGYUVaB96JJqilhN8tocluPw3dcVQkjRpZXl2qg61BK793kEPiqYJuJDxY30mKXA61OQTJ
mfRlcm15SO6auqpco6QhWXVhuXN6JTgWQcujHBvAdgPSqrRq/pHVWnPRv77kGLN6Nf/9RWA6WGpl
qRSujo6CWuTQEnydbKcukUCV1as5Uy4xgpdr/UVMtIwCL4ZUxKIC87Zjoo9Dos75TOld/tJZPZrQ
3xroOEH+Ra17T7E+WfqfCUL9OyI7iLofodibhyYVwITrNCvPVa+j/hmpcTt7+C7DVFtYK5dEUTeW
kaYvjEoQf4tG5moZxZTLLTpX2ilIwHhW5TjeqJp0CaawPYrF10LwZ8G2vb4ZtLFCR1YEEuy+3MeG
8Capwj9fN6IbkizQsb+rSq+HGOeeMx+p46k0ksJF+1o+26XZu4borN0fH3QUz2iKQ7ljzHWgLNmD
qgVT1O2LpCSJCn8pQr6OLfvCu7xx0pcqnA4mDUUSCoyvZ1R2om0b7ECPkiHdFKHzoHTWDd2h2R1Q
npGz+MIKbsQB4POpBcsApRh1NR4dctnJyNGOSXATWQc8VFy0p5EavBAlkl5vnCq0OFHAgXmGC/Hq
DtNDswizwlh0P51zEUp+WFQJRc0qhgKv2Aeadl4WT7dy5tzM2vQhEtZen7ARiSwt9+t5vqus4mMI
kczDRMGrrPK6Veyvdf1LBOUHpwwiV7TBNRYnuyGcnsOZdMxw0KsPymzfzooPocmP5PBWn6IbGzOa
wigOWq5+M+qfcqPDdy0epkLCttP40if97YACrylPJLCKX4TqU9QHN9MU3SJ68EMt68ex6/etUxzo
EfwjF09qFe4Q4T+XDY4OYe4G4E+quf9SduG1Pkw4quXodZjYgHTQHkxd2qt5+aXR4n2PxE0WxR+N
qt45DYw/vf+CxzB4TLSFSs2vG5jP4z9F2+aupjdP6HJhudEFX4IF0RbI9o9RGp6p85/VPK33mWTf
qJN5EDx4g+i9UiHfR0FHkcfOrZCCc7OKIEiP9ZiSxLjvkvQe9Y4vQ9HjzKd8MwxxRt/jGEet7ha9
c5/E4q7Nsx3uw7e2cHZTMR5r0/YDkT7HjnkIlPwMmtDPymFnIqc4S86TOvWfm0D28ibYpU1+Shvx
JE26dTCmxq3i4Sq0JHiq0wRRvnOuOv5LZ8tuGilfjSE9xFV6EArbUDG+tBF6iXpX7AvNvhamuLL0
+lRH+qkdgD4kcX+SrcB2O4mSsiMmPED6Y6bIv+xIkT0tMg9W2B+VPnkcgSuU4p+yVDwkoX2nTT9o
k3xmFc+anX3nfCgoUOvXBM1noWPYGuuNp/aRgadVuEdZ/1sQ4fXYjdaDaFE6jRzEuOT+PGf4DA/Z
c2nn+ywNvEzRvVLL4Y5JHyZ7+FDUhXCbNPgJGqx0tWRUXaf56gg06+N2KsEKKr/yftC9mlQ3HIuj
5CSFH2rGz2rU93ZZ+UbdJl4kS5DvgDDWxegivroLB9PrisrXM8BYRoH4lLiep/Imb52jKJofdqx9
sthDU2CfiiIjlLWu01I8tgnoqaGGvus8h9WizhNa53LUf45Z7tnasFiktddB4fRu5ij3il73bqIq
j45c3Rd1iN+XM1j7cRhlL63b42x1P1rTLv2o4tG3xv4UjNlVJP8Dfrp3lXQOXbDP8X4M9LMxIV4M
xMuV5+Yq6OKMpA1OZpuW5V7EE3FbdqNr867VyUOs5Ow00VlIOMzI3fCzNpX6AJfIOlRR0/kimRIX
xPQBm+GvmWhNt1ZY0hzAvoeB115T5rOZDj+dPHBVtb7KjOlTBgllZzvjZ0NgqdUIpzhqQ1V4Q19o
32Ip1b0iUM6o8PjRXJ2SEOkaLRU+YJCnoMeUgl8xVKbiUfP72WA4rmP45KmqhDBgW5ynTvlu5hXw
3bBA0Gq6VhuiBm28lSjbdI30LKoAI8+KbUljHTOl05zL32Ij+lYX2VUa6MRxqbzL66x2s1J9hqP1
0xIdrrcOHaDZG4roDMLqLg6tf1Sz96VCOtiJ/KNOtacqD3fGOO7Ig/AHFL5sweCwUEwZsijfFUa3
h35Uu5GN5YSacwmkRWHt0dN8ntrpJisTspDkSLb5tZUnNxDRQy3sX05ps4aZp+nBHg7to1UMV3aJ
5OKgDNe1nngaZsOdDuquhapsZpTf0Di+n1FfRgvUgo0ePBMfD7uwST5gxOj3WuVT/n8aE33yzKH/
NGrWrVnJP9k3h4YqeZhYV4Os7jvN3Ge59HXIHT+JlYME3KiZE/2UqfaDEWAeXSuN32TCF2NCWVpz
B2HudVt8VoPpSsnbkxPPlZulyrOqxvcwu29VbfpkppYft9G1ZFqhS2vjGChlvlBRTpMzH/IuPMw9
9Na5/A4b/tmhGOXZenhLk7lyaStFrjPpPxM5/Ra0zu879FAU5aIKeQhFH6CgOLWYjmU3HfcIO/U+
UJvKVcoSdwX9LGFH6XLid6TY12NeNTs7rY4qdr9uP09XZRne5X3pm0PXcsDlb1rK6ZUL7RzUxbnW
tLOR/XSM/oNlo/SbxA+Wmd7NY8bzUtEzCTQvyvrbfhj2SgKKwvzYKSZmV6XTezPoprQ3HzKjKNw0
JFlSdEkjsMU4ENUkN1XRbcpl49HMhtxTHecxmsvBDYcAiSjhuIVjnaAif+y0/NCH5eilg/4zUluK
y5nynMvg14FgInA9A0htfhq98r0ZQBehdX2ynBQfzkE/aU3ht6n6UBZB4Ury+CjraN7DdbySUOzj
pOkf2yC46kfn2kiM0GtS41DEyS+MafdIYz2ETr8r5WJvO0UHH6fzZyP4kDqBXycoH9rKcRyznyKe
P4Zzed8r+l2vCc9yoo+KKvahweUEqCx0Vak+ouUswezR/G64tSrn2gonwysk40iH6FDoAYLdfeVO
UvxYzspuULN7dbR80o2joyYHWeNNaGZUJKTurNbKyeo+i0Lb6XiLOZFzozoz5TxpdKUpUF1Mm/c2
HBx3jKDkdY+GMZT8iCb9ElJTdusSoWMKNFQbEy1223weuA/Hr3BqHiXVCHaJaL7Kknju03FnZdmT
iGk5ot6/aOVxMU7smH6SPyp5s4cS86NUKYWjYfuxyqEQjMmdIeW3Vaffgm+pXKfq3b7CdSmDyl1b
4NPlSdvx+AivMHk3zf66FlLmiSz8qZTzF7OEAW5KTwpXtFskuQVOpnOHRtz1qXXTxdFVoyNp3hjH
TBBdVGbnEfnRRQ72BQQOKc5uksg8TmG0wxj+ujbrWyvTHknyv6eR+gkdlUcVbQ43b5rrCZSRlCWf
K0k/q8kvY4YFkss70Y1PdE4CrzGVJzkusp0Tzj+IoYljoodMUey9qeDzERk/tLGUfHR/zki0fjRq
/XMui33Up0fVGPy268WxrKgRRFJyZebhVd3P3Pel7OpDcTT7HLJXZNwEwVgTGxo3WV1fi1KHNxns
iqSpUJ5pp6NmNsNhaA17r1aJJ9t1STfR/jqW1pkyCY/RpYwAeOzbyJnSKhIHgK/BvqxLH0E95LkY
g/gcRkVA31JvZMghSXcfJan609GqiqZw357tpquvRkiCvgzOwgOjMN8kA187DcGHzmU5+KPSRz+U
plJPStNnBP0dmYbeWddyYMTIUMn9ju5NerCKcdrFIKeviQeK67kg5hBZH6V+oakZRjFpM+TQ55zy
hzNXzae0UaTzgI3k8yhShHnl3CpuTPz/XIjaxnWDReiplWLnXOcZJFTRak3vdVqaeqEaZFeYK4x7
kTXypzwY5Vu5ANmaIMTu9dKQfq2Vsrlp7Ub3GjGOxLCJcafSEvHGrglxVLL6c1HlFf+Wmo+YwanH
JpidiqBRiu+qCcCsx84sPtXW2CrujDo60uIBl0OV2UimOdze2eRkh1lVE28U+oiaemsrsZ/Mck6M
obf2ba4v1itFgk2aQfUjkeJ28Draag1JCqoWShuMZ6PqI28OpS48L7q0ftI3ULdrZ5CPeahZXjuo
32nPaQSrcfAJLEZZuro0jfu4VKvY5/+eDklTinuT2SnIKiXJ5KZZkHrmLEXAdYJkJwdz7RtqI58M
JeyujcHubiN0q/0imWh+QZq4bbl6T/msN4ewCI1j08/EyH2bxD5vZndsgAGgVxon5S+NEuGPNsiK
PeI+Rsy0a3s/VkkruxHdzcyfNSf/gPqR7k2jxrXRmcUuHeboKsg17QNmpaofS4HiCdGZ7jyK5INR
22HvNWgmedGAJqAlIn4v+JU7YyazEOZYXtGYsD5LsVCvlTqa/GGepvGc9YPzHCugvkKEUY6FydLK
06R/yVTUZlR6isjbBpJDI6j71qmzfJ21SvcpMKx5djUzKGmPlfrgUYiY6VaVWhwfTEkK75w4E7ci
iVuvbHpjZ2IB+RUd13gfJVm7s+YKg4YMOr/hTmT4gJql7mEc1OKxSrr5ihZ0mLjhrJnHrq+aW0Uq
UphLlvQQaH1/UEcnukYKqNnXZRIeDA3d8Cat9G+2NOa/3i9BbNTR6Y4hMyzrEB/fAI9yS01R1qVe
X5rtHrV33xYf7Dry1Ub4jjEhr3KhtrtRwaGsi7YFSmtg8tYXDx0COc0zxLznppJPTUYS0cAQuVCn
35oWVXpqm0BdKYuvShBJ1OlRubhZz07m0l4ka7d9MyxcdGn6YdmJl2QJNgp8cIsBNQDnxbZjXWSZ
Ws2qsiiQTo5TqTtTKgtQfk55TcD93RwqY7HESndtFvSe3Mmx9/5n3CoZ44RIlY8bfWmRvy7x2EFn
hKJtAoRgk+9Jpz6WLQBiY74kj7yxrtRJAakh3YjEybrFA/KuTMousmiRqeIgtIngWWkUP7Pn1q3U
VvOrBn2vETGIS2rQW60XhKJUAGwU621lXeyxJ7V1SDzic223g/Q8VpJzgK5G5GLnpf2jDuv+Keiy
4ByimXMLnIEkLE/UynajrMmvpAFJhX2PZKFwgRRSVPjzT0BF0gFqv0Di11WvSVGGIc4zhMf0xDrS
HCmBiBXd2aFXcKFuuFH2WgzxYJyz1fQ3KzEXpo5Ebsg7BUwwnD4P8ee2/2lOn3i3/mJWC3R7kXjR
VW6K1xsL4INAS9WwUaoP8gdHpIo7ShiJRiVkqvcXcGtWnJuFP8wm5uy+Hsq0yfUrCU21qOd0gqmy
PCepqFQY1c+MYGBXO/gZvD/m1rl5Oab+esx5oEHftHZ21sIaRmIQt0dHj4o76i7Bhd7ZRlWUb2Zi
6UTnAyjX6oii6hDovVCdY68/DPoZLyEKJueWnOP9KW2PA8x/6Wdwoa+WMZf1ToQAvE5lOqBfPkyj
3Xh2VMrfgaMrKQkLxrfu+2NuLiP6Uf/fsVqNGcuzSGeces+weYDfCYiMj23nDKQiqt5e0l3Y3Cjc
7LQ6kcl6gy8JsSCK9DlFGWBofyho/7tjnVxl4+jZsfIlVZR/3p/d5nj6bzs++uhvsCRETOlUtyI+
KchUdeJWY150O7wpurbRdX1/sM3Pp9MuWjAjb8HqizJEaPazcerkBhd1pWSEKrSi2VeHPPpKjUnk
F3bM5tcDVggclLcS4avXhyApWzuy5BZaaRjeILv6lI/6L5DPn96f2XKWVi0wbpL/DmOt5L/CMTYL
m0zqVA3BXShIvnRt9zdD8EZQksLcZR1cNLGSBmWMKZekBu0ukdHytDKcjd4fZXu9FrQfvTw24Krr
EDpjkBN8OEd1vMtI0U3Ln/r+wkfZ3AcoshFa8lXewHRHXfSZkvTESeV47KKPoQYDvCUI7S90UTZn
g+wbFAHuXq6M11+/R8REbkJZwfY3ODdCHIIx2hGU7/9i0aBkWwBfwEOt46M66ioym1Scpq7w4yjd
y629m+b2wrJtzga2B/0gdDnf8PQzodfC0alW10k2upTMHETJtNOsYwX5/oQ2tjMCo0B40KnHimk9
oSBBI75IhHq09Cb8XAdtQk4cjxd29EbAhcqyBiWbqA5RptXXkexQRicetLZSn0T+w4hlb0wezZ5M
TnDvaX9+RsGvsqUJY0CyrjdDgvVF2cbQMUu6ks44flW74dsfr9urIdTX+y2IbCW3dIxUglI434yc
wiDtQnzK3x9mYyPQ6pTpd/JIvHUfNPARQPWjC46T3B7+j7Mz3XEbSbr2FRHgvvwlpZIol6u8dbXt
P0S73ea+b0le/few+sU3KooQ4R7MYAbwtEOZjIyMjDhxThbrD5pITlHo7MSCDS/AjL7IO4EXNddZ
n+7UgQgSHbg0nSRUb15ao/h6fyUbkeDaxFrutqCkgVZrw3XXdOYHEZS6D7ULWjqp0CHVN8IdsO3m
zsGaAKEZYshIw7z9QHYbjoBvgtBnZvVBmtT3uVV6ItwjLt3cOZi74Eq1FqTf6tahYDbKHczP/mgN
58iIaRUnOx9ncyUM7ejoZCygk1VaYtW1bQujA4RVxyENupgZ/a69hFL+XwwBGlgIUIkJaygvEi16
Fi/OpoV1E3jS1BkCOvulMRoqRaL+dpADegliAISrDvvZzReS6zaz+9o81112NoP+F6f0EwCDb/cd
7zbvwYzK6C2JP/+13r6OXCGYChs9gLp/5sI754H0ThHphf//H62U/3Pf3O3Xwtwi3wn1KpMO6zRE
F12QSoU+IWFrBrTSZ6kOj1K2iDpZACSc431zi3+9TUfAqyxYcn45D+b16iKdUthgs4kDs5auqqlP
4Bp9PSnfz5k49l38CNveuZfUvch06/hvDS9/fgU51UQoHIjxrHOjtaNXNFF4mNtyz0e2rDAkwMVE
iZd4vnzcKytRJQ2txCPBb2TmfVzLrnrpgFI9KdH9fdw2hB8CPqQCsv5skt61RgU9yXlpziUTJTSl
2QHqbXgGWkz/38RN5lhFUphEKqEioGfd0spKlJwaqLbHYblayzLJ8QZ3vPyQq00rUcUWGYVevzMj
2A6kyIsnivv3N2x1rP41wl2BBAX1gptMqETZQE0YgaFxEM0eldTPnVy+UCz/G7XHL225Jx6yuj/+
tQcVHFBH9KZuUqLJUAo9NNrSR2HmUNsj7ezxIwXJY2vuXR2rbOX/TDHRDgEdWfh6UkRMUZLLkaX6
Wt2AIDCmtJ5RZNP1n4Wlts+yMOPuWMZVKy7aKEvpjiuqW99vAaaSZ26pYMQKYwdKQ4QqJUkbD3Js
dZ+USApGL3Iyy0J6o+1LWmFh5Xwvg3B8IsKKH13ZhSqoIVsaXDVz2o+iHcDHGJJsvhtibSz9Lhsp
MFF4fzdrs/7ZHqRvHTrp5ziM+4e5CHUkrpsCqiQzTfPpdN9fVt7/uqnMa8AvxSXGxMDqPq6HIjCF
PWh+Mxd+Ynau2STflf43gek3ZlZ5mchDUSkRSkSxObX6g6RJQ+6xfMg4kJFtmieh5uGfSA938s7T
4Jajh4SQt65MooamKV769tiZPUrhMvWCsxRRCsY/KeHDiNDJZ0YNnKem1fQZbQSjhkBSHdQ/nFTX
P4hEjJXn0CqozlWNBhH4hjJ4L416YRwY4tE6RrHanGd6TGnw1FpK7aaK3e7Epq3TzKDcwoEMVTe3
5NvfrraMuI/tkF/Grsu8ron4jZ3RHYyM7GxRPzzKlbM3j7rp54yUoN3Ae/1mALpXaknYsRP7WjE8
CjBC8xT/Xhb46g4KaRnakYuU4zrHKO3ZECBa6BAF8Uetng+t0Z8KOd2pim0597WZlddR5uxTK7Ws
cwSlesJcKCrXjVkf7h+h7f3632JWieAETG2sdTC+pjMeIbkA86X8h1N6vZDlJ1xdHSD8y6Yc084v
tNYagdBV+eQradMWbq6UTb0zb/8qxnSVvvz7fSAPkak3w4e/jgoMkfTpXFS6bw2DWXkNk/nvyKYn
AeZgyOojQj1T976Km+4HIyBTdSjKSORLggq6LByhiYLkHvyszajUQc2sSpylGtLIJyYcHM5gowCy
ssZiNo6xbIAVw+HG8UNrz9WHKAnVnUfO5hd6hdsuY3c3fagWWbSxkOrUb6Xga55On+Fa2gkzW/cg
GGz+ekOB4HP9lBadhXZAXTtcTr38QDMVlWYr6v+epOLZbIY95q5Vfvn6gUj0ABHr8FXfNLpA4pat
BXXpRShKflASvTwXk9WPLv1PB4rvkb5/XBgvk55ZBIqy+Q+TTSopGceXhBqNz7cOGaS6KO2Qyn1l
z8+Okv1jzSDIGvBGek3HuQ7/wwG4trc6AHqcyQ06G7Gf98IXEMbFyOkEQfVy/yhvBQxKSMC/Kb/d
ll00KW6RKUOkTIudozUVz1bZnKZsT4hwy1k0ZtyWqeulkbiE/avjbAD5q22zDP1S1L+6vHvndPPP
EQ0mQ1L/Qz4I5RCdhkUOlBr6W1NhwcVfN7V27qTvcv40a8+AuzyoLbVG3zG1uXnO8t6hcUNCvTKV
ir7sirDPLmmkFfQGxtT5ISO350pKK3v3P9TmDl7ZWvlDWqOBkoFF9hOl+NVyvFCiTtwk0ADBzjuX
1VbeeZ0irdalGGWStmjd+1penBz7bNUn0B8Hpw3ASxyECHfWtrWP1/ZWayv6sUCl3KzRIWmAFX7q
s9arACv9/g5eW1l+xZUP9uqwFLO7ya+ZHW0Zemhy043lvzXAG/ctbUXfpcGHBAwTwTfz1RNadTqz
N5GfJDjDBNA4G+ydG2vPxuqmD+QoCMwxlc6GbuRekTam3xSB9eX+StYzXf+Xxv5vKStXSBnnCcxF
za0ejMsknsxBuLlhuFL+GSrcgy2HnhA5bbFfAm2OKtnrKG65PW03tOQIuqhIrFzDBvIG9RPZeSs9
Vuaxt+OTVf80ovp4f6GbLs/oOKOIdAlIBd86R6Gn4UDP3/DLOpI/9nnfPkOIpp3zMay+VG2jcO/o
9SXQ2r3C96bzX1lerVAv1LloC930FSM1HmKTyBG0dXRqgTLvnICt5Jqhlf+/yNUJ4KUfm5miJhdq
Q7BfWK2hBYwp1MVHuwuK+pTL2jh6eVXPO5z/N4ZtvhxMURTcqX3d0BnFCIHwHAwYCwbCmxbi6KRj
D6Q1O4Ibe5SScKeAeHM4VvaWr3111INJamPWmF8kpwCWiMiCghR3XWt7MeXGEBWORQRuqbTRuFin
jYnI5URN6F1pE4m/awupmkDiB/ZeletmBzFkLDTYdPShOFjfaj3pcG7HMgxADSNhf3dRdRrpK4kX
PZkf7h+FLYe8NrVyyD6K5qno5Owi1foI4i4r3kuWg4ZtSCfj431bW8fu2tbKI6cgcmKttUM/1mxX
FbYbhgsLx+Rq46ch/j7ae/3gzcVRwVvUmdjI9T5KWWHWvdN2fjVZSAwQX85hIQHMn4Zs5ym7Fbro
N+ogS7gIYPt464RaqM9W16SMpps/dOGrZsSM01/Drszc1h4uJEqyhYgoWI/VHiYT0DwrhPt3znTH
mxjUQDM4eZKdzms02au04K+y3XOSLcdf6LQXRnzAiOumrV3rYZ8WfQwZUdWFbplE+Tkcgug/3HLX
Zla33KyOsVrPisF7VujM3PfjUZvHPXb/Lae4trIK/kvKuAwpF749i2eUSKFL7S90jHfSgluHgMcD
1jMcHv+7GeSzq3BKNV62Z/Q5j20YfALG+mlAslm19tBTN+FiyTvQUkR1DbLzG9QKUmdS6EiWdO6m
0XLtsXT+TAOzfA5CpfrS2PCVRUNSHu4f5pv1rYyuHR4pTArWen9W86M+pm7elUD0RPZdyeo9Isyb
T7bYoiqqQBO0SB6unN6UTF6JQ2+dC2YSK53xKutrUOx5+eY2/s/KulIeoZM1hfMAINfpB7TTE/gJ
pGIunkbTkg9S2SovfVIXx/v7uGWVLhEj8eiO3dbAmqBFACWfUInt1aOVf0V8wg2Gi5H+KhmluG/r
Jniwj1AMQkFAhx+jq2ooSOauUVQI+Yr5g6lfxuhnzWxFFTxFKMwU0461ra8G+g0dNRXiRuiH3oZE
vTQpE+ez8E1GeOyuBGWdMMEmdvKcHTPrYhsXchFJuUHFknLPw1TSDdKduGQCx2z3TG3YgmGHtUAg
Cr5oXaOH3aDTldEGTj7H7fOMRM6PiGvrT/Q7wuo0hRRJkI2Mp5lhUk20x9xONMUTLRofTEbmFcOv
UhIngFGmDmilCKwntbCSn4WUM+0wUQwf3IIKUe5mTBkUOJ1gCtMesumfDJgM8okS8wOuzr5CZ97O
w4tCI652507rn7JOTAzdFTnTkY3dZP3BkFLjvVJo1kvAizY6MNomEs9uJgC2caLEzK44+ROlLJiq
4zS2/oap2lCPEezONmcsgcKgNaygpp8YyAbw/IRR5L7LCssd2tmW+YekrHwIRAWgsYNo2HHFwBCf
N9jRlLkl7ECpO7ZN9l4L5WYvS7opEqG6eP0xlj+/yvvkoguaPsgHSILCpPSYVQUdY8SG9m5K4+Ab
AcphWiqHtPe9ZhZV4Na5bkw7YX7DI7gYufcXsATHa3WbGHaGJNwE/hEUqGcr7aPlVI9V0+zkuLc8
YhaEtUt0t5CJsW4aUe08y71kGb3fl8wL+LkkTy+6EGLw6slQfbmwnX+iNGt+0OJJn6XeCv+Myyk7
3Q8ga4EzTL/5GevDxvgcwIk+Gs9zUwdf21hn6mSsJSd9Fsu4iJuIVn9HfUz5s5eV9gsTH92f/TAK
zct0OXsZQe9nbiS31ke5atB0zxX7Vd41i+WdQfpVzgKQmESdVtrCRE1Da43qnuey5TVJcVxpkode
kh5AsB/v78bKAV9N4IELVF4D4rh+DwRmxhw/XL9nxQ4gT7QemAJhRZ/NVjykM0pFUXmwpT1V6I2F
Ac7iWYAgIVF8ze80BYVdV9Al+0ORBi4jANBcGnuBjqNzVSBfVoaNJdUDUkCkW10UA6xbCnMG+YXn
4XTK6y59rPU5e4gzJhnvb+LqAL2aWqQVyVv4GjcVvIxWqEWTs7jEpSX8LpEjNxR6fgnq2drx3i1T
C3kK2rQwltwwY/V6m8F4BPP6PD+ZDE2GOig3RpTvL2iVGL0uCAljgOzcfMrNK7FtizCU9CbxkXt6
RufvDyalLgpj2qW9J4C5yh3+z5RjQ6e0QI7W1KqSosiRmI3U77rTKB8N/S81/ZEymzXuFSRXmcNi
CfA1+FOucbgi1vV/IwKVyCRGR4PT8S3mhhjYYaAomw9BYR2SigF23Sgf7u/kllGIp5dxBdgSblQH
+hnkkZGZ8cVox59DNdsn2Rjzh9oMNaQSFeEZXVu6RlL+c9/uxrbCNo2OBMAJkqQ1z44lRCHBo0SL
2uqPmnGaDcvLg29FCHNkPu+4yzqkLltL6o7rE6OWusnqrHVEzzwsLWr/NXNSJPoPiIGdSkauMkl+
p2bDAb1mRsD16bukMA5pxC8T045TMx0LtIZEY3itZP28vwUbR4V2LKmiSqXjVjQ2MwidWZZofpw5
JyQCKdTSDJa0nS+8aQZmSsrpy+zHGtdv1GFdQzRmnOsJHdJgnlXXmoyPdazsRJmNoAnSlEPPu3nR
DVhd00oUR7LcO9nFYjj/MFbpfIbGJni5v2sbRx+6ONgouRNAna4/5WxrwZiMknlObVm5BEpfMbKt
j1/TstXOemtVx/v2bsZ68B3EWxa+HVh9yEMWT75KgSZUyWV9mqez1UVUocRMluiNjfQtm8zcyyTI
dOchKh968tCPcxTKlMElCY1VXX3utDL2+iht3msir3c+7NZOEAE1hX/BebZ+aVhSjN5Jo1p+W+bL
eHWZ6I1XQJKySCXo1ccxbPQf9zdjw5f4rtz3cO+yL+vKCBd0N8mVCM5DJS51G77oke07qb3zjTfN
GNAOUeJblL5WW250RYpyUBpdkB82f1VhGaNQos0fAgC/9xe0tYewQan8Z6FqX4PDiHBQD1oJpTnJ
Ur5beRX+jJU2SVzI4pnfFoZU7Jz6LYscewxStaV8uzolLDqXNAP+4lr6MDqPDtQeiG27+xzGW4Zs
Hr0WKHM6tute2hS2GY0UO/WN6amf/9IZCJmnj7a6kzVvnHqq0EBY+eXIX69zQB2ph5AZaOtMRfMA
EfnnaYq//vZH4rAYtInpPmJs9QgBSjQrmTSDYY4rb5IHL1ObQ2s3B1n5TTGX5aIgSHLOQWRzFa8d
vA/MHr4m4PkKo6ZOmXlVQkM8jrxEsXdeNRvf53UIaiFkhnttvXFjwYxelqoRldrKg0vIU+EqQCDE
rRkjvr+Bt9+INp0M3o1MiVtwXdsJQ7WzYx3aOmqL4tAWnf6X06TzTun5dkELixcvd95OzP2tF2Rn
KFqnJuot/JjSLSlVgfOoaEqIU1CPOwO0W0tiJpgy7VKvukE0zzIEBEpihb7etn+HDlJQrf17PRZ8
AW8gtMIXB6s0pe23gb/I08TiLS/7kqKCzPvM0LwHE59bIe26yxV2G/IwZi3wYlgPEMddhbwuj2aE
HAh5aZpIZxCxoddD/PHYtM0eDe/WdyL2LEGBMbubFN0eYogLsnD5TmZzsVMG45sqimBdaiYPNrCd
gLe1Mp26KdmHxfN6vTJFG9uorHXzbEJSFKoGtDl/9GJvwu82n+RzXVlZ8tyrW3oAMiOb4cCgJBT3
flvR+ahH6ZuayZdwquPjPIV7nVQy/ZsnHEZRVV905anBrWv2kpaNWRZ00aWLy/AIB1X8HBkjDBlj
EvzZN1b9I5I0aFeN9rPmBOaxmZL5nRENkHwV1vSoGz0sFqnJlIQhF2c2rzvlXTK+y+X+byWI+1On
QLY2FLH8GdLv9mTkbeVbchxcEg0gqytqtThVYzp58MXUDwN4cncMo/ZY4KsPQaxb70s9sI4jaQRE
KmMdPMItVLsWDJ6BC0Sf7x1N8kF0bezakQPgSIIhsYPC5Z+ZYvhDOBaKlzhq6HO2jcexDZqKUhmA
gsmAvWAasy860qNuBuLgEMXBjxAOn0NrRsqpDxrzlKTp/GhUlYUiua5D0ZYp7+y6Ew9ypeXndJYd
qHFlyH6LBPBragcwFVTRx6Zq+AOhv8QEY5eCBnRk40hkNEd6rNDHzb30wgxrdJRzyYabpZbCzo3t
abh0OiRLDOpqtJdVrT/3lZw/qGNWu7k+ZYiNjZFKe6ANTuSKwROAk/xhFFb+PMPq81dftfKR0m7w
MYXN/YGvVFHKa40/+PzNP1MZ59Cuj7mJdIMdH+meNL7E68orRNFe6rj73qlNeELp9ltbW8mxiVvz
RFkj2cNDbBxhsHwajSJaH1yJy5m78va0UQRkNkPmT03qSnV/kq0XU3ygWPFw/+bYOLwIytLdA8dK
mrkeIqvlWuhy3eR+GJonSN2enaT9WLb9jpmNBxqNh0VXBgVRjtN6QWO+vLNTMZ2jQYtAZMsSbe3K
DD/ETl2ongyNyqEbeaeZZmR+K7Ni/DgF4pjB8e7OU90ewkmdP5SREryH5QBWKqufaul8fzO27pxF
5JTxD9IEXq9vd703E3u2pS689E3FKyeTuwf6M9bOZb215dw89FPpVaiUUd5aMdUiCWbwTn4iBa5U
ZF4Bz7CzB/LfskJKoDAuzPV281gLGgGlTEoaWpmmq0wRNe3I7Rmkur9lG2FZUQmPVBd0XGidycN3
0sdtFGu+lkTyUcSp/TSgQv8HirfjIZsa4YK3zo/3jd7WDBeAy8L+gAyFcVPuGgH1JSVRw9dG2BMV
EOnWAKmXYYxfwwiJ4m68hLWcu6lV7fjxbTWF65SKFGnJknDd9C7CbqwmxREI2PUz5LmWemwy8ziV
UkXVnjidV4MChU7e77y9Nw3DEaLArrHcSatcpZlkjQtQls5R68jeRBT9iNZ2/jMMSs3t4Aj0yrlN
iPHavKdJuHEq6BkyMkuKhPzLugVl10rRCLlW/BieMzOKHxvZ3qnfbIU7Ej2VG9awUdBZrU5NdalY
qA99KYYhZWGWTFSP0XO3tqwdpN7mauxFVw5UuXbDOg2IPKDPBf1LJ1PSNlIXKrKd1WwdPSZzF2IA
PPTmW2Wkk2NiGhOzXKpr2/17SaNjnc870Wrj6FEwJGngXUaVfu0S5phY9dzmjh/3dI+T4XsTWk9w
F/pVHR2r2doBFmysihYNxNk810n/14+02qIxV4HJ9yWOWsJzZi6bs1FoO6jhtXAGWTlVUISuKPxS
AGIf34bHzlDG2mls++xIQNcj85VqU3vK4uahpQMxmsU//VR8qoz8Wzo5bmhB/ng/vNxuLL8A5RBI
q3lcq+t3ThsmbQHPYuVn9fwrHosfagoZKiR9zSsVbrf3Jr0NZ9DJqAtGmvIdcO2V99ezMaowExa+
aKevihRDxSnlXyqNmSA05l5a5EWOVag3TAg1+cv9td4eB5ifZc1Y+Ist2mLLV79KNMpJQYU3c6yz
nmS/ohLSHDPq9xZ4G7wwAraYe3WRGV13QqqJQaYhN/MLhZjuwqiqfuwoEFPhM8XRtmvr0EAK6M2N
mhzuL2/bMo872+ZWRzfk7fIggYVENlPDixQFtS+YvjrIgLU8SXSngS5tqObvo98E5y4eDN8d2u/Q
8IDyX5e+A8OWAL4JyafTpxxnS0jHSo/ad7Dk7mmpbXw+dlSDagIuEqLNynV6KB1tFFWdM8THD2lB
h9ySJOn3zwO/lxYSaCnNvJnkTEbkncwOH5ENsnXdomeZOghzOd2LYsPY2vc79/vWqogy5NyUtG/F
JGwZvYM2H4JzNhqHbOg+ARbfCTO3N47B0DeVM7IXitprxxBaUk0Z0IFz1lVG44YlZI2eKFXnb3ls
y3/gihh/3XfFHYvrKXom2nvEQYr8MltlPXsMysBPOUStwvMGOqWQKrdS7b2ab4P2skxI0IHG0GBd
nzwtzRTRNYCB6RN7kyUdEJ93lazd+WCbZujdWrDGMIS2Bu4VQdMK3pmJn8B+Z8O2btee1u01zjfi
MkQk/7OyHParWMWArlEEI3MKMYTi6fiYQ9ZsJLmfsK6u2BOR2ugLsHdX5laxo5oAmJgxXmiB1aiO
YxY4lafBiPI+67S6oDhZVX9NOVrbx8AZtC9xncvmwUpbCT2YaIpmVygVZKhJM2XQwEhC3aM02bor
gTGQdXMv815cZ9/y6EjoDYvUj4siyej51swtGVDAksSGD8Ju0vdzpJTvx6LM3aGWoa7u1C+zFjc7
cXbLAZb+M7xKSBLfVOsCrUR1vFGiS6v1CFabk/iE3qwONY0i7fiaeuMGTDkulFlwsaFaCznJWzew
Qj0MBtHIoEUm1u2NlV5JzzA/h2ixqvBcZ4+p2UY/smhqzqMzVu3B0CKi4mimpeUVWeJUJ70cxyo/
lKhkMZCXKHP+OIxtPR9n9Ed+cDsFDZWbKjUPMySSvJySeoKOeQEQATyqog4ycE2objHaUFAWhDEo
kRFsknyl4Hd492PHzfbS/IEhAL41rhO0GpYtufL8rkpzu4Pq/Bzpw0GRu/M02pSEwt99ZGAGZAxT
A4BwbwnunDpvItjIHD9vzGR8jPD44UhxJxcHUQbT7NWi7BGNCubSy7vZ2onJN5c1AQpcnQL3C8+c
m8wPtq6sSFHWg6m/SV6mLpGOpRaACDJLpKwLprUls0ovkdruVfpuLhxqNADtF4Fw1MmJI2/3N08W
Xih7Ibnpwp+Dmv7qoKK//wlvwv+rCdj5NCaIb3ETamxJirDS4WxA39tE8KDN1nQxktHT9DDZ8Zfb
naRHC76Jphc0UNzab9cjcm2Y+RWBr8zICHidsLRfdqqov6rW0t4NjDG8zEWtmrD/TtLeuP+WcRqq
PErIaW/nDo00KaEflZNLGqTWYxtbht+0lkCIa4Zx9IPT204KvXUexkcxmHsCP1v7bBuL/hfvcwCv
qxoOvI96keeG4mudFbqFAoV8OWmjPycNDN9KI53uf9fV0XwFc0H0RUxirbdNcQmKVlFkEipGSkw7
2LgMRQ2jR7rTDlm9EV7NICuLgUXRhEr72y+qgqVILNEw8CUGGYUo6kW6kp3yqZbhocjDQ8XQN0hb
nuZdxbTW/UWuNvVf6wrFKuLtAmJZXYWRXupSBVv9pZii8FnEqu52MtKUdqN2x3qSpx17qxC/2CM5
4/28dFBvZb5GI60cDcHCS2r280Vp9S9FENteEUZ/a4NsnhukWx/uL3EVAl5NLnoxIBt4+d28pkul
l6uC0WAEsOfep/DbnLgc1PN9K+uOwr9mFqwGLrM83FcnM5V6uWZUijqo/cnKrBM1ES9NhQelINSw
nTukGoXs71Om7dzQGw70Gtp4wNN3pPrx1oHaRgiCAtqMuTR8josBoYK+dgNj9FR6YK7cNJdQdc6B
tvctN3wHWipybIaeCUc3PRQYyinMkxsyy+1Z+cOEVIShnmrn2/2t3TiIy6AsOCceKZBvrE6I1giE
HppcAdypn2e67nCaHaJyTzJp00+uzCzR7+oqNqKiiDkh4aXLYRI+ohVmSkdJGffmOPaWszpyUirX
ulbosj9ODMAzP0iN7IFsb+da2l4O7o4gC3iPdfOu5yk7BKaVogtSnJTYet9EwW+T2nCaoT5g8IWK
Cqx4qy8TtJqeIHAm/CyZxckQYfIwMJPyx/3vv7USOsWLXN8rB/GyoVcfhmdiQjEDdF0SlBQURt32
osnZ08zd8maKsOjKO9SIkER5a6VmNkg4rc67ETWQQT4kAdof0ABl+k4uts7tXyPFlaX1JEXVoApV
oMnuy8TXR1UO+vdpP5j6Q6cO86+5CpJzElfiIRTMpvRzU39r4jHMPJ0cMdnxks1VL8hssm4ontev
5VpNorE3u8RX28cg/alWo6vPT5rYo45dvtEVZPZ1zSgugtPhmlnqp293F8UdOplygmStbNBBJoep
fulDadhu2qOs87u3DPyCC+co1Cm0CqEpeGvNEGYVzk0bXwSM4NydUXIIrChF4aqWESIy5GPEk+f3
yqiAqRejlKOAWVGCXr/IGVBJuthGv7Oq1dQ1gUSONhSeQt/5ZDdbiR3ch9cYA1QbCQN45m4eKutc
KX+XduGlfX6w1D0nXbbozQcD23JFnLNuH/K9gOtMovMlSxz69F0c9l4dx8iT1Z97B9FjVXkqSFjs
Knk32TFuPB8hRt+5227c8+2veD1KV0dfjPQGp6nO6AelXq6eWqSKpCaCj+fT/RizSm2Xj0frkuwL
9ocl41tFMmizWnNUrMgvHHGkp+otchpGKp/G1nQ8M8qeawCfO256+yXfjgKvQg6vWFsr0J70w+Rz
HZuemSOZVsQ7/rL8LW+/5LUVTtnbwyDyRldLPabakSKWM37T2g+SdNHDP4xUuEb1l7bbobwJ2G9G
jsEMvbU4RD2qE7mq+3YiSX9WZJijW3YSqj73P9pNMrmyo7610wVzpc0qyIIkEuc8/UdTGgRfRgrd
n3p7jxr6/scC8vPWWNsnfRfFxez3Rn90DB46gldlvUdVvu6n44ka+FiNqjaxhMLsyimKMEhrhTKF
P4Zlq/vhLCVIirdM3flymSHTM1d6qhyHFKDMRaBbZIdo5MDL7VaA68I/B60O5AOqiG38XhhBpAKW
7kvGqYKuTw7K6Az26f5n2PrcV7/YWTmYPKeFro6D7UdmUb6fmKpyy3gXz7DlxjzjaXjTTgSsuDqh
kLMwMBKogCIzvaq93IyCAjmMHgxUYsViOI9m3EsPc5SbP/rOCcsvQ2J17c7czLpG9fp5ltlAOgAW
NFlrQF45GA0yxUyTQvev9e/CbBxf+hJIopeBbJO8ppblj6ZcMwoWoYwWH8idm/ndAJ4rQ5IoCKNz
ooRKdByMuv1iBI4luIzMOj21gRK/r+a5PWdaWj2meooImEMO76ZGkTuXMkul5h3yksV7QDK2+FAO
dvMEZUHbIXCWN3tx4zb2UlpmlJoLzaB2ZK42nHHjmCnSWfNhCs6f+YkFsnGN9gyRfvkh0jvtn/tu
tHXArj/wKv8uwLDlYxXJ57kQ5UMcTsNHkzvcz6GL20sQNl0W5iJGL8ldQai+PcyxKceKnNnJRa3w
nyKtrEe7HduX+yvas7Ls8NXtBetkJrVAis7yzEBSZXZgKssoavbaOJs7p9InoukN+vUmZAg9CkNh
2D6IwD9sKbX+ikRonSU1jH87xyE4MYUh88JFaH7t/XoRlw06S/a5y1UE5SIwr1kRhUckFivv/uZt
LoqXJS8LuJYBO77dvDCoOnRNFtouZXbn9OPM8PZc/DbjyBJtr6ysrhDHCtIuDOz4IsNuoh/EhJrl
wyiHFjDYeDL3ODL2FrW6RHKidYIGSosuoPIYjfO7CpiZmpo7NaVNMwsbB83ZDQFuJD51kpnC8ds4
PSjo1bdJ9TwF3cf7n2jTv5fW7/IMBOCxWk2tCkcH/5f6OmjCuRbHyix37pbNlVyZWH7C1RGS+tkx
FsmJc00TWwAKQN2Ixu/h/kK2rCxqZZRQUA4H2v/WSk37KQnsCY0b2GalR/CFRfMwQFAdHtLJ/g/P
EyLrlbmV06mjpc51iBDDXPbTIWpr5Xka0sIrVWV8aGazOocZQ87317gZzq+Mrj7WPELVSp8ZJI41
wiZZLXwIuuHalAdcFKz+g2vwZOeaVmCRvJm9a2SVqSuL1DYxGYKj8h+iOHp/QVveZy5sM0BllrbR
akEWQuN2mTLeB5/kZcqjZ23+bZYKogNdA2aH4NRbAPhv/QIGh77XO+ixavXLpH3lf7lWE7hO9uP+
Uja/zdVVu7r6nDBXxnIqrHPXfqkFvci4dvvoJKA4u2/otvawrMhZXvvGAiFcXxXoPXaRodSmP2XO
goOdHfPYhb0VHfo8mZyLMMqURm+QPeZZlJ7QI4GEJqYD/c6pQAR793/O1ropCizINzpTNzXTHoW7
QtIHa+ErdjXay6kExq4757s06lvOQkWAIQewbqTVqxOuDmMidb0E2oe56MHrmtlIXB3u2T0E48aS
GDlYUviF1uTmLg6SrAlb0ff+gFpNg3x0VOYwxX2HdmknaG0sCcQWBwCUJvnwut6Qdkmp0Zi1CRbi
I4CpL02xR6S/+Pfq6YisH8d3mXdeGnhv/b8frHykFzT7FUNjMYTmAql3apdPU8JYZdTstXg2lsR5
A/cC6oXUcw16oaXTJfZU136UQsBbpjAm2OH3+z63aQPvhysASzfV5NGBxy0O0YoJZvsdtMFfaB3u
fJmtp8p15rxcN1eXlg2HWZFnGUQiyq+wds6jCP40KcwvqshSIrlIGXmlUHeGXjYvsasgsnjmldWQ
2c1YTjvKim0FWkiD2snVUstAqVSWd+LIysvNBbj+CvtWdKQc6AC8tdVPPbzpfQoNbRWcQnRWq7E5
6UrtJYW2kwGsafdubK3W1TFrMIyB6vhGIdqDBZPCczq04UGrJhLPyUSvxDKKL1nSyAcrVPujbUnF
wQy67kFGGmYnZK12+d9fw9p5O/Bvrp23Ky/DLujUnlM3x/nPSpmQc3deKEN8ve+lm2YIi0scWWY2
V5db2IRTG0uaddbszouV/sMo9Z5k27/ZmH/9jjTkl7YHac86hsRtOseDkWeXYXDsZ3vSkyc7zpRj
XHXQMpnON8a4Ej+iubqzjZsOBESLvNEixV/XnfPKNrNJ10O/64PPckz9cOFUKYODZjLteH8vVyf+
9ZPRO7BpODIRdkNXq5X0DzJYrXz0Nf+omvLvKdiTzdv6XNcmlp9wdfacArQQ0BTnzDs6PzpaXl5k
KIYe4iDqd1ajbNoiPPLVZNC6a0gDLMaqHgVqdElEIexjmk7mWQuKTD8NFipzgC0jSg1DVCW5W006
csW6mcyfIhQ3FM8uaih6Z8kw3hm1VQ7e0EQw6fCXxONOFFxdHv9u+5KXkXQu4xCry0MurGAaAnXw
o/mDYbWunb2Lsq+69f9IO7Mdt41uCz8RAc7DLTW0qG7b7XbbsX1DxI7DeWZxevrz0Qf4I1GEiE6C
XBgw4K0q7qra01pLPKibklYrn5hDQg2XU2kSbS4CNTvp/DpQqvgMNxUqakqmvGpBYJ/uO9KK015Z
WYZpAEuiAJp/QmgvKP6o8j/bCNlseD/v21n5wlBJcLXy6jI/vGxFOaWta2MShx5qzyNTmNmzAb5G
z4xhw9D8gy/e9/kTXRpadqLSLg6jEiZMz8xiAHfnGkSWLYNJEv7D6Huq9e3+wlY/0z8LsxYuUVu5
pED8TjyRSgeLvoUfdxvPxboJYpX54mSeYuEJxWincTjqiZd2xbH3iychm3/+i1XMn2a+NNElnD/f
xWFP6gjm5hySQa1Lj4nZHdQo27iXVz2N2W2kCIlVb6Z/fRGjTTMogNtl1Q3iSP2YV3VzTCCO+thU
wYZfL2cX/t8P6FrNFU0UXZZz8UXcVoViA50A5vhViyZXLppslym6cLMyP4eRs0scGpBT8U4V0tf7
27lyT8yTrP8zvnjf7YKNpi+TnZXaVN+PQ2XvdMROCSVGpLVo1H1B9mMj4Vr1ElZLEDgjdpfvXiGH
TGw3tuFVIyxhdS+F+7aNnY2VrZ5jnjfuaqasb+ojJWpQ9WBogafJ0hHw5DFWSo5z8HJ/A7fMzIu9
8MeBJoTVhFro1Zn/YI72sWzSV2VK9/fNrPokPVwb3BmeuUwGglxB7zAfa0+Ay/CDBH6VE9volk54
vG9p1R/h8JyjE8YFGSW9XpFRMuLWaWgOq37zXPrhUzSKx0htP5mSczRRXexHCykV41su1RsF/pXN
tKmhzjMt89zEsuyoWUWRGn4WecVMVdBmTABYwKR2vhxsYaMWacJ86ma4Dbql6CvPLY3rVSaGKqop
nCxPVmnpuJNaO6bLRHEPOVve/mWWnf49k2L/e1Wb0l9CLbKtrvzK0bv6BYujJzPzCnJ3mug19bu4
fUVmGXzzLxXmJ13eOHKrG3ux2sXF3FSG6gdtqXoiRK99LPPnKO8/t4ri3neeFTdlTUwyMLVM4Xj5
eJpBo49m7SNO0OcvHO8fuhr2bm1DzJTFX/6TrZv30y4E3a8q9hLab2PxZwC5XxE8KvEWxefaouDM
AazHkvCahasIOY6kaBydkzXG78LKfK10+4zsZk0nfNwoHq+dPuYLENya2WJm7fZrv+ykMFWUSbFP
oE/rX+aAAFcZBf1ewIW/CxR92iWGpO9F3mVHPw2lB1WJtyKT/8fSLGITCBXA7M5zKYAHF4kWqGU7
CuTB9/xsKo1jLaXCIk61u8nNRm7V92k8tl8KBo+M3VTZ6BrEjswU+ASLOFXU0W7CnTw2ee+qVkqN
c0wz2d7HTh3WrhTkrXBbYe8kqkWvI4M/8a6K/fHF4JOSUI6ToqLqV09QJBZ5/NGwOvEu02Xpe9fD
OHRUhVCJaK1wnDlGrLje2UmTe0aiGa0L2A5RG7mtg2dGHetqD7Zh+KEzUfApUwsITNWkHMd9juJ6
5glok6enbkAfVw7i8dfU+7Lu1rHvB0diTd988KPG/iMbU/tZzKSZci+ldELqSDLcTouhUJZCVI12
nVGO4K7GtoLGfJC/mVJXvqo+uc7eKdO8dZsssv/kgwNfKlIxhQ9F6owfVR185g62ggD1jt4aza9R
b5r5Ia7t1DxOQjdeSqmSfymxA6oexWd97zuS2oCOBUi3L4qhgfskpgO/k7qw6imYV9qLgRDXDzM0
8u/TlKchnPgi4SeKuFZhLs5s/1QKrS4OSTQyIg0cUNIgUHES+N7HUnmaDMf83thW/bE2RjG9q+Kq
1XftmIyvMpQynxkFphGupqr4ZJRW38FxoOqBO4nGfLXMEm29pEyfbVRnCtePQwMSkEaNfw1RL+mu
VY1xc2iY93AgKBDKp4QSWLbzAdx+GuUqjHZslOm89pGIFcQRGlnfqYo0/hijAqXc+zfI2q2Ic+Nl
Js1WCAeuzxraOlOiSIiBqI29j3TjgA6kJ8X1fzOjLVr0it6VTjJOCSGr1TJn0tW7YYr9E4KBW7y2
q1cVi4EPgEE6BHmvV6RXeppL6L95ELTL1ecpVXYSjCj6FjBl3Q4zSjO2khbAwg7UGgB0tAwautgb
o18aJYoERjF12oILrcSKjAP+Y2gRXtWhnvp8I9ULNOMQDN2RU7gRgG+ZWNy40FHbJOeOROtbjXaD
kU+usP6+72lrb/3lMub9vIgS63yq4Q2gMO3Lr472FA6h63T6LtfPsdG8PVQkG5+ZEEErEMItvDqy
UdLhHJYnDSi25UQPYSw9B3b+RHluY1BtdVkk3hR0oQ25aRMnY9JrxiCnng44KzdK4TpjcZBKkueu
OBdzu+b+Pq6dWAbvZuZPy7RueDWaPsvMREt9D3SvhfBhJbl6Zwxu49TmRodrzcUhL4LLlBI8CcTC
xVHMczJpyDKErf/0mb1LEYqAGEbKNxLaVTvwWM0MgDy0y9EaJ9GqZkrT0LOGIwggN1RaGB4sNwms
DcdY+1pQw/3Pkn3thMVEN6HKHNtrVNOfgYQZco1+175maV/9NXBfK0c11bf6eGvn69Lswh/r0dek
jKLAWell/Rk+n/Bd3ijGRjVlzTMYOQVjgOMzRryIcKtBauB0tulmKc17wGa7UtX/ciaxEZ+t7eGl
mcUekp5XKEE2aCkUIAyqDPrpH7XxVQ75cJ33dme/tLXYOHUoZK1jYPlsian6QRfok1Bk8eJESrLh
GWufCPgJ0GqKwSgeLlK+MUskMKASrGB+uk/V5BhNP+6vZc3LLy2o174XxU2QUBuNz8xpZfs+jMUh
6R1QLnVWHga1kjdqOKvfaZ51ngkDb6nblEhRkiGqB29yYO5oOvTiwzx7Cuzyr7FSngY1LzeuptU9
RN+YsSam+83lOS6csZebordOTVTtAGs9pkb8x/1NXF3UhYmF81mw/sPTHobohM9k6kiZ+s/Efq4W
tW5Sb4Uta5+MsjoYZyqet4CzykKRNwda6Gl6NT5P5AuHTBTOuY215jC2Vvr5/urWTjCge+a44Sy5
hZjJXQyRK9SEZ6cqyn0StuIM3U5+arR+eLhvam0jZ08HKwSoBDLda2/0p7mYUkzJWRoTf19oZXBI
m6A5BIwuurGovtfl8PO+yfnbLDOqS5OLA1CjgaGKJtRhL6B7Nj0ViXUwzK+i+ZZHEeW2jc1c+3gm
3DIMGVDBY2T9eoVjITIZ8HbkSRWihD56APbB9P/snY2G7padxbKkrgr7Mm79k8T14XZt/wJOEFFX
NXsac//T/T1cN/abcAK8J6OR14ua5uC2V1vueEPep9OPtha7IOygGdgSbljre9LdIXiaCTzIEBav
v2h6zQ7AwyEUbvSoE8SF9VdYE36QwUwA83rNGjq3l0XynlbHEO0cduJjG1uK9aRMpH9PQkqVcGMD
1pwIDlSYSSCuJWVZbIA/FLVWO1E4A1BN63tVVHn4PKiq1CItZZVi30ZSYx0ZD83/5pIyzMP9DzD/
+9dODLEjlQ3aqghfwn53/QFQmBBmBh/yedQZsBCSr3gj+PnT0ITDxkN7e51em1o8fghFSsjIwSKZ
qPp5mHSIS9U3R3hXJn6XYi6Cct+exm4Y0tRTi+ow6JCWRmysc3CULb6U2/vm2tLiNAKSsXqjcFBG
yiC0YhhBpO9RYz4OxS+z2vLd21OCMYDXOuo+uNsyB8yqDGIRq049WYl30/BTKqad3UcufaWNJ291
WReW5m94sYFa2qhyoXSVZ8n1k6mGz/A9gt3oH6IgeCi2Zke2rC2c38hypGg03feArPd7P4lbii9m
fIwZvXclvQgfe9EGv97q8eiEws/LlAU3wU3CYQiTjk+phWcZ3ujHrrTrD2Njmg+JpcYbHn/73a5M
Ld2x64JaGJD1gbTrDkOmH/sx/EtE8rmS7df/tKolskevIkmgnD56JnO9/qR/6E1ppwzOy9vNgJdi
soG2sMIGXvuHCIzA7xtVOxUNxMOW8q2X4Yaok41zfHsrkRD+btWREgLcWJwu0QyIWYUEKtkkOY9T
Sq9uHA1zB//ZG+c4f3cNLk0tnjsjl4ZG0ZIG9WzNf1+o4ycjmh46NfhoMIW9v799t1cg6+IAg7cH
W8wOXm+flGRMxfcwschldYjs6VSGzr8Ik8ml+fdVIrwbhmMuc7+yKh6UktLndCqGWvsbonZThui/
Ma0TxDpl8Qjbd6D8uL+4tUkKG8I4tBOIw24psuouK1NftntPtSmB1sM+LLMXQxo+BpG/lxAAjsZy
p4Pdbik8Nnr5TrKtvdVK32rwwSbN0fu/Z8WJZlE0IM6AyDnyiwdfzRgIjzK6CVDSHgGGWa41GMdi
k5R75aOi3ADPiuEww09sdv1RrTI0Q9RSY09ooziA68jP0lRu5dwrd8mVlYWfpnAiBw60Y7Swo+GY
t0HxIodW+15Nqc+2Q/Px/uatXM2zUsTM6sPQ1E1cEoypgSZFAzyLkXdhPcpZ6ppa8qAoX0H937d1
+6GgMOCcq8hdAn5etiamLMzGjvmek5KUOzX2j/R5GejbAqmsLInbfoawUvuB12f++4u3rUsqf1AL
uBNh+pAf40RzzkqlDE/OkFhuMA3jF7+VN4YIb8O7mZ3hH5uL8Aqa1L5qTFiD5eRT0u017YNkwlP8
vVNOdbQ1yrS2j3S1mNMgkLSpmVwv0PeN0G9sMgQbfunGqbj/GTZutlSw19Z0GTLOP+NiH00/tfVI
Ju8ZtJewCR/V6rteOHujfE/3bhen0fG+e6x9t0t788m4sCdXMX0tJNG9IWz/9uXyDyWJvmdCf2eM
9ScRjxuev7qLFxHxwk2Q4Z18KMciVBqN5qWtu/ahRPPpycjGLXDiqqmLaGuxspS8W1GbIPL6Aonv
+lcWwvjgvJHHE1rkq+BxsR6Z2y9R4wpUrAJPcBSE5ktdKvp/tLJwdFBzpaRNOTpRfuPVrXKEhX7j
fbm9Z68XsnBvAcv92Iz95I2B9F4zM68Mp433+f4Hgbn/2tWgNyo1AZH5SfT2HobYg5D6Hc/om1+m
y5XcvBgmnKO5r5QyyheSsQvKuHSjTlUPiKRsjF+sntX/eRiTGNcLQl5bUXNlNL1WkWdaCS3fW2Wr
HcO2HJ9qx6mPsm917yDHGTcu9dVTe2F58fp2Y1k4Va0xm6b/LJrnzEl2Gi3WKHge/DdC+Inhrvdz
9pyLGyKpVcjI5DTytAHSJj/zWs305MD4V95BC2aOSNECXDz0iqT5cQ/hqddY5inq7Y+K0n4WafJw
/75bd8J/zCy+WRmwa1VL3BKQ7YHY3CXBe2FuqXPOp+Um8dehjjQgdmD0dXGa1IJp7H4WrZFF20f7
VlKnX7XQMsgkutQ8N8zsnAKtMtGCCiQlcwfGstSNWHX9RP/vNyzzI3DOUYWKYOXR24IoKUJtZhj+
1av4z0KXmVE8wqOv5S0gCB0KH2k4+WO4H4stIvr1r/bPWhZfDckDpTbEJJ0SdZJdkfWvZi8/zlxs
971jZZxkdvZ/DC0OlhVETe50RnjubbXamalZHhVHlIc4erXSvd7kKdrdwYdIkrpHJTM/3ze/fqz/
sb44aukYo7OaWrHXV8XOGC1P13758h9N91dIp+u+rS33mLf84linhWlUMVoGpzA13NiRXMkfTv/C
BM4PDy2pOi3WaxOaU6gMiPiqZ8Smsje7yvoWAFfciAKXvkF1j4IthBgQnwGIXLISdqaWtmOjxF6j
i4ORUXyM0vM4+Yf7i1kzY4K/hiuFNOwGSxHFIGwtMwnOXQaZZBUL9bVHaGJXZK26cRUu35V5RTMt
v0MuayMLtrg9Yh/0khIUhmfYIGJt8dDw9QVTJ52UnKL0eyTeKKQ9V0gRO4ewgMoDqorLLIvXpEEF
QpVOUuAzWwdjXZO4cr7xai2zrN9WZj7tmYYJmufFuhxtnMoJSj4v9M+TVMNaFOzN5LPcWhuG1r7V
3NoEkqIzXXdTjZ6sJDeHCcCGWT9FcHa7vdW/2jqKOm93CjZMhulvbo4sH60qr80m8xvqAbmvuXVk
v/cdxAaG3t+o2Sxvhnnr4HAAcEb1AfL7xb1E58IKKpPklwZMup8QtN75lRMcIq0ziWp9eCViiGDu
r27le9H+lhkvneFT1Eavz28fmnBVDAarE6oPmjk5jkb3WQ+Z6guiDVs3Ny8rRIaNy4JSOXPOy610
rHEIg1SpPQ3iwvGRlBxYyKFPvkAMtrfbB2pVrhS98Y2cjdIyNqAcg57o5p0uZFhS4KaUTpkJiBTi
EafdmvFfOczMXrCNbOGcgc++enHPIiHgG0ougvMkBBtY6jmjU9o3RZWS93kmov0wmMhcg7Tf2NGV
QwDkErqzOb0DFbwwLGAjkq1JQeVJI/HJtb2pjh/9Knq57yQ3rZ95D+GNh+vkdx65zPz7Ig36rOp9
omDJ2suTNO4RiYX6SIjmWJRDXLhaFf2M6h7VpDkXkwbRullo/N0NyVb6vOaynPxZ4oXJxRuaP2GH
EPPa6Pg24rPvzMR49W6y3vvlVhy5fD5Z9dyGYOyRraUMtthd2Lljin3J4CWD0FCLGCIaEyIexuF4
f39X/Oc3JRIldXRFwR1f+082V8WiunNOapc9JZ35JU0aOoeOemR0+CnvtENXb+EG53/zMnydF6cg
QjuXO4APLi/qsJclU40I9cOWt+dd3f8ay8+68itMD7KZQ3CxcV+v2ZuJaZnkVRClXrqQ7kCy64xN
5RnmD8WKdmz5IWno1yfP6GPs7YHmmf72o4/SH9hdYBWQey7rOdJQCxV4Q+JJqDw9VKX151AkW8jB
lTPI+WNRfEIUWJd5QJAXKNwiWO5Z+XCahu4DPGlfEP3eCIHWnJGiMjVSWItnP7n2Ed6cqgvtNPB6
pTyGfXpSzbcCX2aXgJ8eSDqj1ig1LE0QCqvOpARepTSnuun2TkuEAHGVpB6DSNpw+pXnDryzA+CS
GjOA0sVzJzkillUGdL2qYxjalE61/LlwToFTPqZN9/ZHnBhLs4HYyAQNyy5xjsprm7RG5hVmc+Ay
flT08TTE3Ruj4XkHka9RqLXSKmdM9/ojZYlRjGCLCErsaZ8GzbuuMjfmC9f8gAYBNUp8ASzKwoSW
Wp3F2BAYniT9pCvSsTC6jdj0d+y0uBsAFMvgJLkAZ4HR62XYEkq/Ac/VSR07I9ihDBanqEfLVr6v
9bpxoEvMIlQm0RSg8JKOgXDDti0Po2YUH1IbBeLToCdi4xVacRiwUTQjCB4YX1qeZpvS7ARNSXyu
m3Jsd8AA6k9lkPjjrla6HmW6YvyZ6VGcb/jOyo6bCDDxEMDDBzXEYjfUqdbyLo3hlnZoOvm52p3T
IZ/+fPMbQD8QWQO4KxS6P4vjIDRGI5w4KT2e4Mda/65VPy35u19/rYeDskUlvfKE0kWz55iIEP2G
GjKSc5mwVg68TM0OSfW5dB41u9wpsXG4v6qVy3Hmnpj7OnNVfXkgmmEMHTnpIyh5k3x0xyi0IyZT
GSdw9djcUnddeUdtUkSZuGC+jZcNK9iihZjMQjmpvNLGvq7roD4mEWgKN/OdFCm3JNQ/J1Fovk51
tZlhrTooU24wUTFB5SwvGSEJp/c5s15X+w9Waky7KVJlV086e9+BMX4/pJm/RQO44p2M/v5jdP7U
F7Gn0cQCEnvIiAfH0f6Q87x4CnkaNs7Akqdlzh7JsqiagI1nInJ5CIRDfw5UeXju0jJw4bc/MdKc
usqr38v7rNMfW5F8q/3SeWlEp+zDMUi2tH1WfIkbdR4/wj/A5yxOiJQmQT+gYndWGIP5wJVuHTES
PhmpvRX5rTiSA5bWBiwO4hUWoutNFVYXS3VT2Ce9fWJxLvKtuyl8lQAYoVZQJj/efErmVx2cOGHm
7Vy1SJDwEVLDWKGRmqR5eac/G1Tcqp3QwunLvzA2CyNSg+UiXb67o2/Jk97Z1AHs6nkgUtsxsXWO
Uv/tAcvcxHZg5J75bZZHXzOCRPaZTjulQxW/KxwlPcrAKB/ur2btS80BJbLR7N9NGNvaeT/mWlgh
fQyCyf9QB0/09vZ5/2FmiWk3RvvWXBCH4KJmMliD5unaL0wIUjOpKvVT3DQPpQM9oil7kRFtvPEr
sTJPPIOf+syIZC7feCNxxpZWuELpXwl3KaJTJ8UvLbcKqw8wK6ZuPdXKozVm1uAGChiz+3u68jpc
mVevVzlB4agVfmSchPNH0H6xYDCV2qd8C6x4u5lgu6Gx4mXVgfEub+tciRDAtHvzBBLoK5Tt3zun
epDjbsPfby9IoBiA9pjZNeGZWlbaJKMuY7npIq8EX0giNaTHoMy3AszbPYPLH71ROhsUUYCHX++Z
3dtW6qep5HWh1lBqKJudXKjNQ+hU1T4V0RaqdG3zIEkxZp0WOilLqjuNxldeRpS/bPzeCZ6A1O1U
6+W+I6wZgYQFLBPKPzNG4npRBlRjmgRy5pQ1xjmAHGu+CD/Vifbpvp21zaOwSlhOQg8l1uJYSWrl
j1QstVOuhy6PmWvVj5EZ7tppayJ9bUV8H/6fFbn5b7GiUkIzMSujc1TnyR/cTuExS3xYI7NWajda
h2u2iLIgiGGamurQ/PcXL3MhO4nfaUl09oWpPahmJ04h6qEBMub11mD67TU4C/tBWsZoBtO5yxtD
0QZDmSRoI6XMQGc4aKJTWqAFGYxAqyIQAYepN8N9aY3FxpW49u0I8Uh55krJjR4Tbbax18shOqPk
8yuw5HAfOKIt3cqQmtexAbm94Suz010nJzBpkP8wrEtif6MQElSGUaSWmZ5DalLP5VgXvltRlj1l
fitFhy6Oq4euqsyPhjbV75s29mGarBvlaLVKlO3hj/DLryQZ009VTaSPamgmupsxI9x+SwqjLdxc
QDB7VNQsC1xTSOP3IhwEKmMk+YdMryPTdaa+fmy0zvkw5l2nuJ0e289l5vBHpWmBApgjWFNXDuA2
3gkqYL98phjFrpDy7lGWIev46EsUeoeyVYxz3uui+d7pUeF1DYkjshJBaSFgoQ7v4lAbrAed0coP
CCVp7aHOgqHkB5h9dox6VfFyK+2/52ag1q7GVGaJ9lppfMuMqKldmYJ24jYMXyDF5si+T7Kmg6vN
lSn8M08jEy566GNekq6rD/c/020sDHUlkSJpmmlRo1sctDAvVILSHlJHPdEeWqO3PbVXUckGsHFK
/EJ6HZPJOt43ejNAByiDWgLUHXMkQaNjceSUsGttqDMdKMf4fu8kcq36EA66Mu1yLQ/RtM2D9EUM
sAjvUqUx5Z3c60Z59BWlbx+p4k7PlMX8/aiV9l5px6MySsZWLL1yYjTKA/O0PhgSqm/X90LZDH1c
2MPkSWONNNOLg2ZbwsXX+Fud2zVLfNwZr0fkfnPbjSqxeKyEqZfYilvX4M/F4I76o1VsJK8rXxuC
8FnLhrzrFhoAlrkt0Ou1YZabwv2gO991XypPVRDabmnEEjrF3dbg/cq7TkmHluBvaMwN600dK1E0
MA/vdWrTfC1jf4Zsj9G4lXasrG3WCJuFgnicbmAPki6yQLEIxpKm3Mdtj4ANxYZUuFr3UnKY7rvw
/PGXtxuzERppIufnpgYH+W9slXJiMneq0hec3Hb0xvathE6/zwlUQRTf4FK8SaXaOkLZfLQCLxR/
DFW/C1iW1sunN68FNki0sajWzzpZc5h78QAOWZw4SdINHkw2x8nODmrq7PWofLhvZqU7AaQXuRdA
KZRObjp0MtolbZEIWKNK86EuOsLj0DVTmdsOjQiS0S7aC/+jRk090Z4jfeMFXPlkZPzWLLNBFfOm
wSTKOg3lJkzOFjNI51ZUhbGDraD+JWeDvQWbWDvSoPIhFmOodEVJJB4zgXofM1xxJ1wEAFMXCMx+
spufpjlsRDArrk9pm7oXGFyUzpbtpaKzuiGVu8ArbH9npN/18bUY3mvqx7HTdvc/4koAo9E8mzk+
UAe+mbruFDhf1Ui3T0Zt/YTY4KEUEKSglTgpM00RQVS+FUKvbSVR5wzYp79ywzUYGmNoZqNpehAe
//QpEJ91AHdPbT9NHx1j2KIrWnNT7n0SRxUCIdpj825fHAc5iGwRhpXj6anjOapfufqguK3dnIy4
OuiRsfOT5i9wCF4fiycpT5wd5LcbqeXSWbkyYXVAMIT10vtR5u9w8SNUJc/ymiWeklR8hiumhuAh
By6Zt/3GF11u7/9bmvM6viZR8CJ5IPIcwKVBhywp0j6xpGd2BEqU7NQ69oap5VOwNLVIWMF/iR7+
rATpvcprJmkfSVuEilurWcQzBSyFjkmYBVZRJjygiywlrjJSXhy3JJCWp265mnm1F5+I4qxU1UIO
PbbPZd7KdbSJ2I6XG7rnQHszfmP2CGqmKO4xt8FFdm0OVWDKaaE6eGoF08jUuX6XPsHO7XbmFo/W
6so0ZCkxQy9wKcxhxgL5QgGCUAviV0dYD3lYPo5IOMRS57axufH+rH4zCtwUDW3CoGU/K62L1tRg
jzlN/SdhfKrbDnHRB93ZmgRcdb8LO4sz1fBeI+KHHkqJaryfNSfd2VLfXj22/5gwFx4u0BOv8rEr
PH3M1J0qB5Lbhk2y13Uyhfs38aqpmXiBp4yK/bIZHSm9H1R5Y5/ENB6rcuY7Cz725da88+rHmRlm
qCiTkC9D9cpHGrikeuf5bXaIiugxEsFX2rMzhuCto0+/TxTIGpALZKj4+bWLO1M6yBFKJ14VU8+V
IXWN9R9NM23429rO0eEm8WAOhGLk4iTpovBDpN6zsxZYiMlSZLWDfYMGcgCvT9Mqh/sfam0HL80t
3M7wlT7uHJnGqa7sGITY97rqakp0jFF4vG/qpvw/7yDVBQIOqia3SH5nCEUX0VbwePm7/FBFbYqA
sZFHX2HqDNBfrfvuBBDMsuGySvKG+c1wMg4yksVf6sBCuPr+D1o7cjNFnTq3JeaOxPUXHcjm5Mav
pZMdWO/seHLTSPvjv5mYt//iGg6KNLezCdLs2K5B6/V7WWwlyfMXugz25129XMXCYbrGitCOTeho
BkrysxBO/qDlcetOgW68GmbzV2jOWom0Ko7317bqOhefc+E6Q4FuLQJ/qWdGUHMH2fSzDSaxs4IG
ol5JfrlvbfVc0DdlCgOM0g0zkl0lXZUXVuQlWvnUJ8bBhivJNSxqLfcNrS7rwtDi5RyaNg3zLmfw
u9bcieEjaTwgWxBv1SvXvA/9IYfMEzbhG5lJiogDQwCmfRoSe8dYAYmueCscZD5wiK1zwBlkv8nQ
JF/UUtNkqGUa7S5EBTdut/raa94350y00rntmQG6dnBTbqZK9YfwnGmNODWB3x7twdI/dhP9e2ts
VWQ4QkjYcj/dcL/V/ZuHTPAJ6CaXzURGdqg3Q//sJRDfjIG/p5GxMfqz6nMU42kvkA7RYLheXFpp
TTYqiIok5S+m2lxNe7XJpu/725oRBkOpXHMDqTdTJUE7lEYTTs5JS/y/Y6d9zkf7U6Frn++bWdsu
Iib6C7PW9A1xRekPg59oSulVqha5pdQ9pHW84W9rR+fShnq9X2GSFNLAjAyivVV/GuRq8A8h0wPF
LtWdEEJve6g+3l/W6u6BkIRr16ZvsvQCFYhkGQaYVM30lZTvfZjIT5k+/H3fzNrKLi/ZhZtPKUO1
ZpTFcDwX7mCK42g9lIoXjO3hvqG183RpaLGFInDGIbcDYH2J7DIF5FqR4zpicgtKEl0x7JhU3nDA
Nc+4NLkIbPzWHDnZw+BJg+qWdfyQ591GwrjsRS7fqPknXDyDNpwwea1p6IcE2a5Xw/e24hnwFYUd
wkdSf8gnJpSnrYBja2GLBwr64rptqrH1uig+JWP+EXbJZmPzVoOay91b3BFRMwWVr4zZWW61zjOn
DiZCZ9gVvVRXu7IF8u0abfmXIsXqsM8Dp6/cSYnFzh+qbH/fd26KA4ttXiJ5DLNXm9JppBOEoE/t
MHq9Ye71bninBNU3Uaf7eAaAFSkQCGc6a2P/h5Y7f97/EesODHUdYifMPSybY3EtAgJYMzrP7Kpi
X6Rl4/p9Dm2/nWSOW4fOp1zRC7frhL/xIqweUgpATO3MraTlbFdUJlCodJnuUQT3Ovu7yNF3QdPS
6r/eX+NaCkpwTk2LgjXauIsTkyYwy4UQFZzi9oxkcyZ+CuWxSChvdfG/SKQuTS1OzlBbzDeKSD/Z
onwJq2Zn5sa3RhUbW7f61VDvIpViFvxm+NyesqG0zaD2pPxDWJ0stdhpfuGOE3yjuSvsrUrI2rU9
iz3wINFRZ+b9+kKA+LXK6UxPj635wxq/OHrnys2nf/GVLmwsrlJSjK6So04/iTD/VE/SselBPpTJ
+MFI6oBJ7G7j+Vu9by4MLtwiUqhidUUcMCkcH32n98D1b3ynrX1buIMzKMXEayARWql/dlb1BMDs
3VRvKeGsObgFaz79YLSEKDdef57W7IC1lfDqmPI5Uk9SFjzm4oXq2I7UbsPD13aNOjTIFCalUMta
7JpTI+faxmJEjineFWb/MkbDxnlde34sJlBxbCAc9MuulwNv9lgECrzEjHi4iqjOtVS6jdTSpZVd
1X4s7Q9Tq2+8DGu30aXRxacydLOS+oiLUPaTl6bu3SAFMmWknhJt8UqveQVJIEhpa4apLBPZ0qwo
i0IX5hmNcyzl9DMZ73GIug1s0cqXgqmbogTlCQCry1jLbole4YMcPUOqXtJEHK0pfesRwsA8NGzw
pIIjW5pwAk2dzEZtPdvoThBPvpS1drp/Ldxs1sLE/N0uYhGQSrbUm3TESmNkAB62xH0J09spTbLN
B/nG8Ra2Frn5IGdWZDP47DG4WhoMfMm96uZmZmQvkUEtxO1iTYbWSbND/UscUxI65rE5ju8CulTP
YRXbqYuaXfKcD6Lvj2pYVqlbwdz75IvScXaQz1MP99EIhh9bNsa3k4UxV08rFngHUCs0C673Ksm6
0BeIe3pdL8S7wIyGfQpP9sYNcHPbzLsE5gH/ZbIeMr9rK2USOc5kh/5Jl1tGXhUKXce0s6AAtfjj
W514NkYNz7bAF3InLO6CBBEq2Zn4JMjpdK4UN+keIYtyw8lujgpWkJ4yIE3lYuPOuV4SPM6DqUs9
bZo8tpq9oXdCf0ABO/1135nXtu7yA83OfuHMhaynZVr5uTeVYbULzU51KcK0riyHD+moPPjFsNGo
XFnZPKZDtwsOUKa6FhZjVah1J4vYg2H9fSwbr1ngb3WWf2/PVU2LGd1LIwu/YxacPqSMULgxaqOy
L0qYys85Ra7mUDSM1x/yyg6ZYMmzrnocqziTXNgsnXoHd0Ou7VRBwd5NpgKOxtEIpiMMzfl0aOSu
/BIMSmicInmgPY78uPrckpa/TP/H2ZctyYlz3T4REYwCbiHnGlwuz74h3GVbaAIhZp7+X/jE+bqK
JJJw91V3O8JKCWlra+81QDxo/AHiXdy/c0vi1UnftwXUBwFn9lPsqNBKda51dYZ3JP0HlHn6UHjx
ADF5sFIhKeO2dp1UYWd/IsTk+e72Z15bdHCDkHGCEwI3vEW6hP6iHmVdqkvAAuCOKgo8YO2bacsd
eyU2QpMHZiizeA30EBfjCFgKODncfM/4OM4OOX6T+nkN/EAZb5UtV0Ljm6EW2VlNpwnq/9CFp3Bi
YIXVwno+qtIKTqHv4MlgTlCx+qeF19YXSoMvt5dzfZqw74LPKgrSy1L+xADNNSIMT10TP1I+nGcj
jZhvESRWhwEnFmPMmNFlXPNUmKGOA6nFtiO7soYpbkjux8g73J6Ns7o7/h0nWOilwEKd2Z2l8OQC
IiSRNsQC8Qx8gaNafyBhbiVihAwY1eVwylsen4wLP0F7VPDZ4M6Q2pBrfHTDJt/Q3VufPtqC8LMF
q3Qps+ZVbeYNsinPXg3gUDwBkv6EKs3fplk4DXC1wcdEM3pm6L6NgIM9yLodR7BQwM5j4T0LfuFp
llrOVlBaCbVvBpq/wqtQqyLLK+Flwc4VOHRopwZ7v7FTr3Sfm9re5UpsXCFXRGfITAK5DRsFD4Zf
M5b67YC97jJHVQW9ZLFykzFwxFPHoXsCHrCCroCg98xG06KyY300hXRTGKpuqi+vfkTUUWf4BiAj
S/lvR/QQu+0beW6QvVIm0Ev+4U5bgpdzPF/Gezw8sTPRzJuFuhZTHeEI5EJo5RyX45RAVx+qmjbk
L/PYJCGq2Bt7Zm1SQPpA1TDAoFd4fz+E2lPRa6g/uIO8t53Kfl/w6IOOtf1fRpp1OqCNs2LnDNUx
Dqq6n5990X8tIwPl5eCe91vqUtdVKOyVGVoGwBcMmK5U2jt/hILLyMWFZDFRaQfXEZjzqui576V3
HACL8bGiXf4MSv2M9Vb+eKdc8IGjuBJbBkxr8QjEEAjlAeiGyvZ8kl6dlBo8IwG+Mb/0HXG+NKzT
e81Ifb4d9lY/4qtRorejKJsZYyrYpISZ/NaN5Qkcm+eGVhvHcGuYRXKam5zEmsJepvFNkUakgDll
hcxEDe7W42f1FPw7o2gRx42YIs2nLDwVTYww/jPIYxDcvsOJfCPhXp0TYBrYmASdtGU6YTulDx9W
XPP+WO0rGaZGZMnItyLm6j6YLcZx0fs42YtTXfdUeqUDu3Q5DupD7koI5nZ9hTvqP+yEV+O4b3cC
BZPftBUMljMPgtUtXlzJpCYQBctg67ZZuwQQBf83pcVtQ2ELr+1hApu//+GgMobHm1NQvNEuxSZV
bXU7vBprceHQkaAagr7JhUH94ZOrKhucHeblcUrnanoSTln/++9XctYOQTMYhLUriZwmsKSOKOTC
Itsq9pPvW7vCBuag6NWWkepa/vd6qMXx5UNVmtggOfJYIHdgHJxbOM1muvxe+2LXBWWZsNw+xrT8
26YeQuXrgRcHGiJXZGqggXrWqgAMUR3rfjh4ojn+h6VErQlErxBVrWVeMvXMrRoOkB6cVIO7Om+8
U1RDg4VYlTrcHmptowCX/b+hFhslBHsAFBHOLvA9Rid+VITcZZFgz840fIa4kr+7Pd7aIXg93hxe
XsX3Utu0d4OJn7vx0e5l0vQ0scLHSHVJ2WzVUNZiFWBe/qwdAkD+knkFAo7djuAQncLS+ID+OeTo
51IkXlsWGztj3nLLLOTVUEtkmepq7YoawH8l/OzY8gqkjJaQJBMIXLyk8YeRte0OfuR84wuuTxKy
PbNHw/yef7uiaCGJIpCwkHVH8Z6Qcm+4+QBn3P3tD7c6QUAOwMef317Lsq5N+hIaoZF7tiOgmW28
jxFESABde/kiKSBUvZHAPTbT1k2wOj/A9aD2jT75FdKGU9JrhULWqRrjd3jMfh2V/S4uzUZKsDq/
V8PMB+XVxoyFpm7Tl/RSC4TLPeQVRb336Wi+2IzglBfx4EGL1S75e1MO/Md/WN1Xoy/SHko7OFLL
Qp5HdfSGX1P7O8z0GfJzgztCDK7aKGStnvpXwy0CqGfGGIg0tKQD8FQzJ76HapVKOsH2vaff/5ep
QTUBTAn4UC9xdllA1ZC5A+hRpPo6NAaYIvgUCKx0wJp9FHXfhO1v9IzX9wxeP7PCABAL85+/+phO
7fRytto4eVZ77EM8AuAUuO9i9e323NbX8d9xFpuGuMNo59ZQwI/KfxFOea6IexZh9WghhG5kKquR
E/2U/z+nxRapOGWkiEN6sSeGlzCLuf/YDvBgLWIoXShmlbANHLc6LH/Cx1VgezXsYqtMaPk5bifl
ZRrc7pvjN825b9GYVqJwmmQoqfU02k7dJk5OWzdtw2lmqMQufygq6t9RlEog290T/jsQTjcmntYt
/DIh3X+EBp1+4VKM8VfI91dBQniYXQitvJfbn2ktmfxDdAohMIfe7iLz6rTltHDa1ucpaO50Fn0z
stkgm6/tOLyRkauiZoMsaPF1GFQJ7H4sFfp27ue8bvaTVZ5bM+5vz2R9GDy0HMdFq2PZrZFZ17tw
PpXnAia4pEoge59ISje22tq2BjIfHSi8cAEMWKxXFhbELSzQbmlXnXCQHkUg3sUMJBaYXd6e0DLs
ouNkw2JzLk8CwXTVJSh5luMZCMwKtR+gArsbpucAbFgd+BC6UkkZbWlRu/OPf72h/9+IeKoi6YHo
wfK+lJ2tvIZQ6zzUqPe449D8ynKIcu/JZLfVvpzG4SssT4enSQbdh9Aywt+JyS2Hw2jwWEik7yiV
2jBb/ijbGB5jleNQZ9+T0ncS5mbqw1REnQvmqzVGCaedc+RaF79FXsYfZK/NVmBYfq3lhBZPmBgi
hCRgPL/4mlnpYMkJBjxtcxfnmqW0HPXh9if7Q9G4tYKL7cFKw8FVmwUw82J6GLLRhGntQ5Rt31Jd
91C8zfzvdt1UsE0Xk6wS1nTsELERyFJYmvkHyzYxP2XcR6NGD1jVxFh240O0wy2hlFL2DUeL3fE3
ovUyDMwLhcoC4hUk6+A+Pv/5q1sB1QyQKHDFnztZH+FbwpKQqK+3F2dtDEAT/re7FmNwsOIBuB7k
WTGQJnhVVMBmotDw96PgaoMGCUjXaHcs7rdogPQksDIWCt2+nYjI1vs2yKeNLGEZbP6s16tRFrcb
XquhBkE4O/VQlIKqX9OltIJdoJuZMf0vE0LbFocd1e4l/CY2PpyDVRyf4T7PD8NQi++qCqu/7D/9
mRBAL7PDBeROlqXCivluOEQjrusIUNO4eGjiLQbwWjyDyFeIeickO1G4e7vHWD+JGv1IdpkAxHv0
CtSzkjK2QijpoUD6c7SZvndjKR/GqYKj8u1VXP1grwZf3NU9c+xoaqE7PcWzCPRLMB3NZi17Ldy8
nmH8doY0c9uJVZpeGhWS4yQ7drK98kWpzNtxvBF+3Z7T2oECjmT2QwCa9kp2Lu979K3Hvjj3zZjU
sr6gbve3LMM5LgCYYPt4bkOXYTGj1sB+ORvR3OgNnsBt7n5mtvliseF92ZpTV+i/zBX+bMN/x1v2
XHySW3ZZTQ1cp/NEDXbSk3+6zUt8dTO8inaLKO32HdRx20meu6b7zIbwWwGHazH2W2Xqq17DPB3E
Ux+Qi1ms8ursOg207ChqTSjclvCg5nWi7bbZy752L/3QodtprO47al/9g5lKkma4PTZ2ydpk0eZA
EgECOPibi8nCwQXm2HYnz4FfpgTCsXCUSWWzNdeVzQhCEqiTqH8iD1/G3Zw1lmVA7gVjU31p+ADn
1PrL7f2+crzeDLEIukQEPhzs8HQhVaR2cEGk95OS2QP0TPuPrqe2lKZWVg64q1mZBl8Oxf9FwKom
5OuTCcez4vljHFuPtJze95HdbOSU8yFaJA1vxlnEplryMgcfyZxR2M/Tvo9foCnxT9jneUrc/kJz
75jR4mM0uhutxHkCVwND9hd9KIgJQtHobbzChxw06sf+KZ7uZDgl1P8MHYYxvNAtvZXV3YE2O24x
vDntZWbp9LAKU6DNAt4QPaJmkMAF7Xh7d6xcLzDagU6XM0tlI2t+O5myA3xKW3UPtakS9qLPeE8n
sJPLZ6UQCJFpcbg9HqxF15bv1YiL7yZcKWnmDGjIsLzPj7Vu6jqtmzw3SZ23l8DPw3xvdTTQiXQi
M+0qJ4MMDK0n87HTpraPg6bdI9hYnko5q2rIvDZaJ5OM4dQbSvz6IrfLl3xEeazPemmlXRZOHy2a
w4azHW3kk3kXQ/jRE0N+KFURRSnARAQeTVlJC9jjEEhu66ZQH8uxY1VCoFzWJMbJ6qcKyshNokmD
NykcVasgzWGWIZKmDaCDJ8KY17vKdzA6Ccw3y2qcPJkiwvrjWIzQHtXGlirxoTwMPGs8ApVd6LB8
hiNXEaalZ8pvDEgwKymKWhWJUVaZp34ZlTT1ZGDwSM6m/E7xqn2hjlOBb221InisINkqUw+th4eu
V0GUFmAtwaY71jA+reswqJ9QNOdiV2ndB4msaOPcDUXFojRrZX7hXBVFEkHMugESkfhPnE5hdHQ4
tymw/j5avJ3deS+e09dZWjaShkmnPO99nY+S7lpQob4Yq2B5MuSGf5z/7zEmbeCkRV46nxSNRZBU
rjt8rFvFv+ecT07qV3oWM4id/HsVUDZgbTIWJZgE+j/Ic+0QhXgii8TCT/pWBFbI07o3xc8Jgh0P
uEHgS59X5K7zCb/kVUQ+MjCa2U7WTvQ4VFb7CYpIQ5AoFkzsOBSkapKSRlOYMiDZ6AUSm80AUQUJ
Tbw4C2Qa9pbzA1I5XrWn4NmyPUTLnK9BBpmhNCQdJPkGeLQkU6m8O9dF6p8Czi/ErqSVviCv1s6h
dnP7V2m19WdiDJAPqHHCVFxDhoUkkeLxewIPPn6JBGwSEr83Y37qQGAXqa4nB++XGuqjweRR4OqE
T+VxqPlQJqWiEvo+3fSuCcL2u6ti/ew7kt81GPp+8nzzSxSmfgcwekkTsG06XFlCjHe5sUPAysAa
rpIm9vh9LCPy1MbQa9mFYe7zFLK7UImJp5GlFiHTEx2D4htqQsODAT2GYaf69acJ4TxMh8wxzT4b
ars41ESjm+VIozjEQyryw3K94s5GL75IoOBa+2ibR9DJLz3hvRAeBWNaoMjxudVT0adNo/ppZ+CD
Dg8Ruxq/Nhygkecsd429M3VAzjIuenPq4Q/6Upm2JknVt+Z37apC7HguiuKurMqeJ0WHvZ0MIw9/
sqYqn5m0XXkMLK5ESiFhJVLHymiZ2iYDJAFCvI5zQtc0c3fSKZyfg8ymT7KKRZSMoYDIt3Z59NvJ
hcrvPdid/jOGLP/YA/cu94XGVZDGrHK/aZUh3uiw8p8AsSbq2eNxHqZRoR2yN23Uj6k2JlRJFlPY
2d0OoCvXKxwq54YYnjXo4i/6srWw/Ao17QHSIC+1XR37uD0CRLa/PcpK0oBRcOv80WOD/Ojba6Gp
HdrNdL6TWzyN1oeCePvBo6nqNyC26+Og4Q8xH3i9LW84H/45+PTgN4b6fYDI2owtanv7uvxyez4r
lw7e58B1AzUDJOQyneO1lhO1ouhcQAPzGDMPOy2Oa2JtrNva1wHOAGweQICgYrjI/Ds0o4YihuLV
YKFBWtu42UJ6suAafHs+K+v25tpejBM3AVAA0NQ+jdQktH0HaFNaNR8CYFVuD7SaH6D44M4P0Nl+
8+1GKHvjYM8T9Avt8qGsw0dFkCeEJnH5dy9qnj2hNjKSlU+FV+W/Iy6qT045RmVNTQ718eIpGjgY
E/8p64ZAYwjZNWy65VdqYJdDpkBPZ+qKPS6AQxtv1bTmvGmZJOIAQc8N/iSzQf3bdet7CJ8WeTSe
4aKl7O8V/dCPTxV55vmvv/9AgLTZuHHw2Lwq4MYRA68F9ZMzrmxr7wnn0TfRJ1QqHwNhSXik1s1B
xuEWnW1loztIgEF1BUgKCq+LDSgzK3atMgONskYm1GV7oLJ6XGS3J3ctfwbkMtJTqKpDARDk4cX2
84BuwK/Q+dlCmobKKLWqel+ohpX39egI99H2usm+6BH8/dRVGsWrrO6y7NQhQ3cT6P635gjthyJO
OxY4kLCsXKQwSmrtbhzJK9gTnq34CPPLFdyO4OrZ2uZIME0/DacofJT6W6TaNHg8voTaTQxcFwVp
cZ1uDTqH+8U+m/fwLM4OPaOrxlTps4LXczclplkQJF0AuRPYgTzUvucezEjuZO7UX/PY1SfHWLi0
DQ3i/cZXilfO7JtfMYerV4XQqgr7uq6y+NQJC41Vb6JevIfTy5S2EFxKK7tHytROFd+NMtSQJgrl
17Ytp10UsPISMctJx6LNf1twf4fpV2jf8woMTBXFfGcBqfMLrClvV0Ff45jnTPBZPIan1B/MdzIQ
AegLxLLuprhzT/CiErvMqRTyAhK1aRcMzaegZc3FCll26DruHqaCju+jKabvYkXcX6Sc8lPUgBGK
AhSbuWbizjYdhXMEN7vI7au06aFCzaAK+M0tu/I0QCHwJKkA6KYXGeQMZc7+8VDOfyCFh4ywlj28
pLFZEiPK+mWsYnWXwR3pFJeFlgmUcNtzE9usT+CJSFE1LJx7z6Ldjk/AecvW+8KdMbqPa9PsAD+O
0iHqkNoFrgV5JcvESRG2PV4wReDfT/lkjlFOMrPLIU97EJ0ZH1Tt9fhPEIPBmCBILyGBYDg8YRMP
xOg8scvO/spF4O5GwwobYvel2CluFVEKYclm15XhcJ9JEb6DviJ0gRoDbxThE32puyk6FAXER3b+
RMR9DkWMtOameUZGLu91L5yEmxKtHSR/j610XCT5TW8exED5DoIQSOYy53vQ+c0el+V7n/nFEXWQ
dk9jQz9kqP6fB9qBgjeN1seBQDirhMj5rHTuT/uREpmqJixUIocOP7ynTXkPrwWFi5b9yDNBjiob
+NHL+zjRyJT2YUX8VFhm2gvAlc5jRpASZ/CobnrXSvqJN2eLc++Ruln+uco4TdjYNJ9A26TPlrR/
QbqiQSLMAKo9OH0xwrqkystw1+D5MoKugcYspLyGQwPbNTTpsn3gFe2u9hB3STyZ/snOavPO7Ybx
2bOtjiS0idh9G2j1IEhVoY7r/2muBN3Y7cqs6CFAkvGvoRoAbu0s+SPLa3nOCxL99hlYKw/AOMdn
t6rIZ8cCzfRACEd4kcIaaVppToY07PriMYQ9RJ8UyEZPMenULqPazk8kLuU7qI1GVlq1gfwRTK19
ACSufEAhvp6OPEQpMckr3F0Jwn7upXkw+I/Eg+z9p3IQ5QOaEQFMCC3PRBu5xlofyAVRJYK0cQDV
uWW0Nz6Fy3fM4vPgNC3kqKOY/mRTLb5a06DKnVu1HnC/dWl9AWp8yo7GwzMP796Jsn1oODvIqKni
hEvb/ilUj8ZCp+hL7UoypgyB4zN2l/x2O/itJEgAr0So90Ko87rWO0xaO3Wvh7MyzfhhgjdytQcA
P//mNLyrjhZ1ybsWQvoCcE2QOLZC73wBLuP/6wtykS35AaR/ob4anDr6nNt8b7sj3C0+KQPfRFQD
cDaxQ3d2n0PccQtauzL1V08Rsqwd+cPUDvhO7Vm697ZAdaqs0jDoYCT2TPgBKOCt/bE22X/fPrCb
f3vNDC2zEYi78EzcUkZJiZrNQfVE7BoKpjsehDQdSAfzNPBkDpBnD/c0HKsjgsjwfPurr6Q/b6a+
SH+CupJeLdCVg+gdKA1RjcKAzmaqvRX7W1nQ2jqDgYhtBuzJNXrPYX7ucavll2as0CWh0MlKQLsD
/U1nbpn4mgY/61ZDFxdciq01X00wXg0+X/2vrvZuKAvfFhY5932GT8sp7B8ACEMtJZf66GVRCYxW
qXeAfPP7rnKqnZN5cqNxuJpfgKINSriNYvzymRjyMBRyIgDv+qgw7UpT5ojpdmYXG4+PlbQdEejf
gZbHya3hDern9rk2Oh73ZRSbOxsWqNYTAOsO2A9TiDddA9TdRhhZ21DzmxGcWXQ8rpCFbgAgowTE
9YzGtXs3BqBXtROqQbCIdDaS6o2hlshCyOsLr6HA92VauuNHL3Pz/IEPKvgHzGe+0SGdD8IyPrnA
faAFAfG1K8U64/b2mPvwTCAD6I2nnFdR9i4rYxddTIMOHwcqAxcpbBvdoTuIBvSdBFXLIdgo2q/u
oPnwQDgYj58lfyW3JcoZo4rO82sJAdrYz3aQ2xvljLXtgxcA2sFoLUI7df7zV4eFwhsybyPDz8K5
THaWWKpK/fjS8F8yy7dC/7wXl0v7erBFNPSk6Cs9WtGZwxAsjYYm3rNesZSNnrez86g7jn1YJFVk
Zyi5FfIkuXiApNs+AhF444B6a2ECQGZQ9WLQ2KJlz04ih1ZCeeqiB/WjRqNQol/ceWCABhr/njnc
b++awtNNqi2cqqRr4Mh0F9IcxM1eqn8Ul+4nqB8H9UFOraiwI0JfJZZHYy8deysOEm8o+AAoWK0+
dIFfP9FSwKqlGsfwh6pMvTON3wLU6bB8D6lu89HpHdLtBXXqFweF2femDaO//eBziQxaf7CHAbf2
isDbejpsOpD4z8Eg0raVCUGLUDhmPxTwwmXh1je/ugHn8QCKhdSkD/jqshxjDyzLoUCnLqKHuxHM
rMgRovLdPtM12Q9N1/9uPRMkjS1x7ZliRHWjUo/AMo8bE7861/ghAIpAbRb6Z9clFJfXcF8diwhd
RT2AbwDWmdWBkR3ERXEqxlHtCyTjSOJbllh94/z6y/t3Hh7/wBkAGrtXemWWVSsFZII46xqGe5At
o96OuePG5XdVZZtHAWkazijwe7oy2sB8rKboYrh7hkcTPgPwdwj97NDkW965V3FjHgg8h7kehZb3
MpOSDVyWLNYO51HzRObfe8dJiM+SuP6u+JZK8FX8x2Aor7nAyLkr3jw+a3il48I+C1/fj2hBxG69
t+3pb68ZDAPDqhAyFih/XYlIq86OKojvABw1Fnt0H/baZmkVbhRA1lYOZ2+ufMyavEuoRS8sQO8L
0A1k7Ikj/ASKZGjmblaY63bniQBvRhmx4+3tt7YxgMuEnmiwpjBbZYHf2nirnftS/2Lu8MJZj+qO
O/yg2iIbC3mV/mEhiQMmIlCaKIwuSQcWxBVYP3j2WXWs3w8SJhhQzil3IQetCODCYQddYn/HAN3c
mOaVhtPsG40mCyR4UICbP+Pb+2yAIzGqqDo6l/AnzQ4oGtD3U0aBuh06O2C4u+2xPzh+HX1Hp444
8PNpnRcfyot8P8TQ3kv7HBFyY0Gu7vL5V+EORyIYYX8tn4lgfNSm5QUHF9VhJC0gQoOyH+2nDQrG
2kEBIQ2DoT2O6vccjF/d5u2Uw+UhzPnFnt0yqskOHmHF+LvQff+X8PJ5nVHgdKBZAubkVRG3c2Mj
dK/aM2Xg8jkXOmbHqRx3t3ft2rqB0gE51xlXDBfRt/MhMZU5KUp+Vq67M5SferDObw+xtmSwiQMC
Nwac4MoCM5Slr8D5HM+zxIGuQRfL9LGst3QzVoaBRRae0RDag4nv8j3g5ShgxBMCc9Dzh9486j8C
LVv1iJVTjlFgJogZoSJxdfAQrys15OIMPVPRHNBqATfxN9Z3/9eLhqVC0gjkOsxyl+hoMojQbm3t
nVUtH0nG91PUPahsS9R5JVSiB4bbEocHZNjlYQ5j1dqoq1in1gbnl4zQ4jxx19cmKYQzsJPIW4Vy
Zz7BFeb2BFciGGjAMyMeTC1kLouNZzkihAg+zBkbJ96FVv4b8LzDFKoPTum+q0Pr4Mst5eKV/ATW
Cbh/UBxH0r9MlCz46YRB3sC8uSTuOxSCi5SAJYasJC8OVj44R9EDhx0ihzy4Ktx49aycNBfpoAPR
Chh0A2349qSBYQR5aS3JecplfMzrIkiySG1d5GvLivaVjQwI3eAr77ax1GPYNk0I0O73SZoT0+we
/fmEtJ9jFCstoTcCyOqAgEwCJwwO4VX2CUVmAKFZzc9jSoODDDFU9FRM5b5UH9WWDeTa6UO9GlMD
qw7Sfd7bNYyGAG5jrGrPNWn3ZnDxFLDPMexJ4Dp1e3uuHQzk0hAjR+MWOfxiJO1OihQq5mfGmNhB
AxpMIndk76CSIfY2r7IL9A2C37cHXQlhkIoF4xmPflgkLhlFssafwGioPBNZA+MIsUtAeEKzMcrK
RsQoACcDE4Mu0dK0iJZMECCU87NykCGIHjhDf+Ppdw3XnAlESMNnK3XEseXptvGlZE9BF3D7cjp5
leqPENTLDkDg2T/gU2WfArSrd4XF2dm1K283sfI/fEE8RIDoRRYIscfFTR2XqGpTsBUuAyQsfkLW
sfndQIvVJH4eZz/ghIMWcmAKQKdvf8S1PYqCAfqgLiw3rk5gNKIjEnOXX7wJ7fAwoA/D5FePGg/a
U+9k4un2cCtf08NFgd4iIsvM2Xl7JGjRyFpCrxMaouNu5PZOtP1GnSRcGwNNawIsIGAk4Ga+HUMa
QKKHRttnVxdkOLK+q7Id9Ih/FlTk38tSys8lOlkPGXf4u3yEbHSSh2OeWv5g72BX5e0Zacyl9aP+
lKMt9oHI3t57BP0iZHT9IyRowp9WjKbUyBz/Eyz43AScnfEnRCPq3cShH4JWi6sTGCz9ZDGF/ReD
wQ7vQjBjnALiNQ0Qc49eXY6PGR5TKemGL70boR3mF/aYovtSHIBi0mD3a+dzJab4yfUsN2Fwe31x
bKCymwlcugLJ/c7t7Ow0WSJM4aoAsBD+mkRHYKKAlAPzoLZsxSc1Bn2iVBl9aMLB/5hDmvK5LdBe
m9ze2rtQC3k0HTcH1gr90aOdSsZRTndhVv9kYG+k1iT6i+5a2BqUAPWdvbzN99Hg+Zew5uXOsj2Z
0GHzibLyHXEqUSqA+ujsVry4gmIeVI5mSJGiBtiuTO2Kut7YKyu7H3IPQFHgXv/z/nq7VSBqxkIV
Dfo8TOJMFd01hgBu+N4hG8WGlViJgUKoz+DvBFd4sSfHCSBYaQy7lGgSH5wp6I/oJdPPPFBb4lZ/
1uVNVQ01ZgDPccqgS4hS3mLdwjEbXbAXs3MA39601V7SAJuHmrdHgFAkgCmCVLDvgaOEgG0boVVW
w6sAnsFJUcVAw5WowBVF0CRRgw5kBJzOIbCHLcEqd+Uq9oCwxrWPmhuEVuYle/U2mQZgWH0TwtNC
GdruiCLsPs7QD0D3Et32oww0+1EL03h3EmcxSAKelfYJ+mBCpyBzf+jAkClROinrj5JK+n5ktUng
x+G8j8asTEeQ1WRSZOXIE4MzS3ZBYALrrkKdzqRRJ6Jox3XeQrl3aCKRQgGl/DS2lv9sdbBIPPx1
4EPhF+VjP0J1HuC3t7P14NlOqKjAZrbLuUX5yDq2EVtXNjMkf7CPZxku5I2LJMDVEkFJjNHJHfQz
dL8gqu3uI4veqSE43p7Nynae9e9nbSEQRFCMeTsbl5uumywXil+sm44eJBQfJHPpwZZmazuvzQqu
SLApwPsCy7fIvEmrAMyETdNJGZEgX9wpChWepzr6ewvACEzsOdeGCfuc5r+dU6fCOtAolgAPNGdL
qWlIMlb5ThbPtxdvZUYRxgB0C3AgkDMWG7/GHhv1rGJpzCkMf0/dr8krEuBwN672lY+EXAEZLVxi
4cexBDhVerKrXDXtuXXMnYLwp2jtLyMkXW5PZ+UcY72Q/hHc6IjXi51NVF/Vg6Xp2eSQNi7ma+rO
mj75BNKc9mXwN3b5yq0AhWMUTTEgfEaWkbQyzoALrA9P2Ct3oYiPpUc3gvXKEACE4RgBHjpnuIst
l5Ooa22IwgD2Nlr/QJKjLZLAG+hGSFjZBxgGqRt6uShBL0OC4wshtBAtJFuABCI9xImmZNKfPWvr
DK3sBIQE8HojvJ2vC5lQdKtCB9jRU9uqBOo3adYV57DaMq+Yv/Ty4gG+EpheqItcl/lYiypfTGl0
EpP1idvo8U6VRZPWqWGJ3fFHzy/Pt/feysSAuMX1AeYirtXlmVUaXZRhxGtHM6ZSl+TFkQ/CHMOu
YhultJVt/kewASpPawTwoPMsi8Wg+o8ArH0E4bxPsxpED3Bzo/xknN4HSMnPo7SH2c7G42ClFADp
aDRpUPRGk2+5U9Dv9exS1sEp7LxLJ75X8qhd+36ozK4BmBUFTA5I4F8v7QxgmRGmeBWh6fg2HPZk
AEax1epcO9BYzt9V/WMD8cHbg6zsGOCZIbUcoqaC1+vipEkNP9cCHZoTs57c4cSkONjTY5f/lmpL
1HnltEHz70/lEAYrV3TaElG3dsKqgR5F+XnsbA1AVHbHhibtCfl6e1or2xJj4ZUDUz+UXpffS+mJ
li06/ieHTt+7aHif2/QLQGkb22IlTiEUYhDc+kDOLuMUjO/dibC8uHQO0efMSAB14Xu5Qc1c2Xzw
u593ACq84dVGyMZOM9engOur/Elm4Rkl0sQXbapaeY4z+zukUw7EbGTmK0s4q2bNG3DGOC8fcZ4Z
OBQXhuxUdHJfjvaxbsU7O9yyHlhZQlxdM8cVMGDYFM8/41USqiH6mlWRBQF4UTwZeLbbufPt9mb4
c1IWYRHmOQi7DsiE2OWLxCKSVmCDezOdK7g3sJ2o4+of5sXdR5U7akpipsBBsXQTyd2oxso7qJo3
3cHN0NfbOxSSnO/droAe28SGHlrEmArIKEh72aEaRv/BZrH8iZo8+wGrRfkb5pX0KR/AsE4ypCH7
htTcSzONuu0+tx0U2Gg1vC/GFkaXgy8gWRCM1X1pORmcUWgVeskQedaxaKLikWd1TP+PtPPakdsI
1vATEWAOt+QkziZJK620uiEUmXPm05+PMs7xDocYQj43smHD7ml2d3V11R8AR6dycNR8VIDOeTih
RSGOSXoH0kUj12y10xjpylZa8ScNuvxsf4pxNH/JKVijxdJIRYB0bhXHri4NebIr1C6HmtPE9Gj6
ekTPrIIvDMK2GK3W1gtTTm3fotmDFYYmOKCNXICEUbT31FYLnWqEuGzr0pRFB8y9hfQxp4j8LpOM
TjxSF4jj/SgNTUJ6qcU5DrWC+eoBgutsKeon2akstd+qml9HP7jIGgGd7U3NfElRkUVKrFqkgLCP
mxN2uk6SPvV6+jCo2FmmW5a81yfqcrT5KLzd6mk0V7KwUwBKzaYrmG9lV92WHvw/mhGLhaOvQB9o
dhCCe7xICEvVb7ATpXCdNen0q5887eCVGF37caS9nzrJoOQghwgVF8JDFrKV7DBUDdeCo/w+1vvK
qVFodVRcOvZKWXVOFwTRvTFW+rPXVcl9no36sZdD6dug6cIdYs75jh0dn5oI3Jo/CZaTqV70oFCc
ORUh7uthrxhnTSu9A6BR70GIhtaWy9HfJUrvHY3IT48mCLB9z146DVrRnn0ZGx2UfLLwpGsCoNQp
jb4HfpU7M4j/Cy73ozNkmrKzRrzMGhSznRBw0DEqx+LZlIRkV4qCd+yyqYZfrqk7Twc/HsiCdqiD
LD6SMnOujE4v3gHt6+5Ff5TcIi9lZhxasMGDyAHiUrmZKDf3aj34j5IFE1A3PenYRYEZ7oOwl05D
LjT7TEx+Fx4i2QKJ6oMne/ldk1ThzuwwjDSU9qdQ8HN1v9MhL2J/5OFpdRTxrzpOfvIzFdv4MMhI
dJdNYRIyfOU8ThDrPCYEejmpT1nlk9uYVWcjgazaaZYqe/S9zTsz8ItDVOriPlHE0cbJEV/gJgxO
6thLThoCpcunRHLqdrBsQ5kSp8nbEK4KMj1RjbYdDY5fGe2au2KympOUedHOC8rJreuobY/4M0VP
oW74T14fm3vIjsPeEpBt3dV5ITyFRpn/bjzpFflVK7fFYRwe6YLm4O8Fg5Q9V434wMtyQLS8R1Yg
H4fxS+hbtSvCeAV+HRvhEdn14qDBOd0JZmC+iqaf7CtVpBQxBak096Xb74TSwUnMGsleFQ3mnYRQ
+temMmBEIs9iWyNQZM/U2qNeN7XT+lD86ipvHUoV5sabYeUQ46bNG39utRHTF0FRi304skMaumAJ
nVT1j4Vf3AV9ebx9Z60MA+VHmd/cRHE6kZexIhAss+hAZp1EWcDDss+SnRcbUC9wU93IM5c3MLLM
1KroUYOum5PNRbTI/VzKcylNXCUPdnmjnFOt3XhwL2ezHGJO7d9EPjVRM3T0St81k6Q5dLXU3pep
Nz7kdA43XglbQy0+XAEXNm0lBVRPrHZ3mVFBZgLXfm/4m256y4T2n1npGs8ffM6viEX5MJo+YLN4
5nyLTlCiIJdb6k9LzvJDa1rp59tbYn2d/h1OvvyI/RAiCDxbb4alaRzafCZMxfmWy8u82m/vjj+T
ooslkW3S3lzWLOCzo3aT0bDuht6uoemmL8LQ7ERIIkK7sVarM/p3rD+AwDfboi3VmKqwHrujIX3i
pjkS3NzbH211jWiJk/uh5XWlGtboU5AHIqJEk8LbvpWo2uNAexoTgVJ95W/s87XR5lYt71N8RK/q
FnUGU7jVAx/spvQEX+S56uQafzLJt+ux2FLWWRuNjj8PNxCTvBEXBzerUIOMRVM/mbmCg2jn9on5
PdGal1KTNxp0a6cK8BBRT8aznMC02Hu1JLXhGLQuPO572azvEZx90QR5Y4uvzIjK/Ex9hY+wUqSH
FlLFUmPR8w69o65XPylf9zO/qDz46rSV4a7sP4bDfpUwjv7SssVeStWYiHWIyXdSuKoiHCzL2qjN
rXy4iyEWka8TNH/sk7pzETTZpb34MeyDA8/Jn7e3+dYwi6gXW3EdQs0L3boVHutKvUvD6tEKvQ2M
0dr6zNrXPHcpl11ZRnsRu0yqteSstQq4sSIN7wsh+oVJubwXKy3f357V6nDajBGlSEvJcVEBmYq4
b9MmME6KlKGzlGbBLtXH8txWZWt33J6H2+PNX2kR+xSJVxi4a2gSV1A1azKUvmwb302UX0V3TgvH
S9p9KD6q8UMQvu/8Lf2ZtQlSocCMXafNePWynwJeQwmvxxMNvTOCg18H8TAB1vcqaH2357a216lD
z1pI5BQcrssTnHiDPPmixxvYlM5hP3MSy9fbQ6xtwrdDzD/hTTgPEyW0Br/33XJInEqMeePUtj/+
LZ2cG4rdQNoIDJ8H7rLkGCDGMc4pHkQOvUblhMILai+VgDqRrDwEUubKm07z8zFd7gwKf7MFLw5B
V05hLGEeCSqqcx3vVSfp4c0I7fc2ax8rMfg4pP3Bi7OtJVv7ngAudEYlN7u6TRDaMOIGlcIzebYC
QyiMx+dGS9SPQ9QNG/fk2vaYAWpsf9SUpWW+KYhRqFWC3rhWYzrp2B36KPrLYtm8bm+GWHJGlNpQ
K1EqajdSzHslkD8g27IxxErycjHEImDAoos1YZggU6rJbmr1dwJCIg6KLfGxxars0Kbelr/t2iLB
tcHXBLAiZbr537/Z9HWpeI03lcZpNt6YOgfJQLuuN+Lu6iDIToC9k4FOKYtbxETrUK871MwgMosP
CGLpd4FSBLY+ZvL+9iFeC0nQJ+lezm0RcVnSVDteCpWuh65hPuQVqp1DvvOEb2H3cnuc1SnRpOC6
pwJDXfPyuyXAM6QkBiOS4lhm48O3kybxix8k3/9/4yw+nZ4LvVeWZXpumsG/p40mPOmeGv5Q5XgL
G7v66QDFU2DkcXgVzbVQSYQKkiu9EPWu0kL9Gez/0YRlYGOBXW+04VY/ILud7UDH9CqgF2mgoiI0
qCe00faNlKGF27mClGwUn9cCA3Hh/4ZZBHVhCOOmywsiX2LtBywZpULaSC7XTu1sKYVYH9UBfdmD
AF1TRZ6ViK4KyiCyI6UO90R4/VdrZk8oV4p7eQiT5/+wL/4ddKl3mLVerRmRPrnSkKkHJLKnQ1Eh
YWQJrbm7PdS8xZaXB81SwKswMCGxLaLSiFJIJXdBepZlLTn2mSk8s09e+jzVz5I+YVjVGao9pKZ+
uD3w6tq9GVi+PGOAr4Rh1PiwqBl96dXmTs+SjXCxugvfDLFIK8IG8rCAe97Zi0Lloa6AxwU04r6O
fhkdb89mLTtjc6DhgUwJiOrFZ+xTvUtEdMXP8AU8W/TT8qCkYWpDF3geMrS9C2QLHPqAwqOgbvVg
Vvco7SRQ/FDLrwSam9jqAkUSEVPPfmIgO6BQMAyTY1UviH1tLNvqN30z1mLZrDDOU2v0c7fJzYfI
1I9l5DlcmM5/+J60xiBloDd4hdIrzSnqPQ8UhBnWqnwOwhzWfkiC/7NBHawMbMFKKDgas0lzX9Wl
dNZA/v+XbM6gY03piYqDsnxZCp1YR52HV6bWJvvafxLLLzqiYZpy6sNxb4zpxqzXzoRBYVyZzbJ0
xrw8E1PYQybB4MM1e62zKMVXUXFsRyXcQrOs7RhwuRptQSClvJouB+IObTWrExVknKSafg3F26FM
nuNeGs6a0La2IJTyxhHZGnMRrGU5bYS47VTXGkVa1KXuCZ0b+l5x76fhVO6xiVa7faNJ1ZYk/+qe
pYs3Y9Ul8vLFbH24izl/0MYLiN7gHeX7OEyTXd1W/X+5Lt4MtZjkZMkdMlxdevYUFM3HCSUJUyuG
QwvNc69JcB6QTK8/3D4sq3e7xTPNpFs598MuV3MwVPqDo+q7IQTNOv9h9PmpiXuHC9i+PdLqlyR9
oBfK1rl63lCzN7Ssm+W/BslzzDEKHjAuUKDfRuHu9lCrZ0GcOXwIdvOmmiPum9xVTAIlmfE3J9wi
7jBJOKnBFsN4LWgbkJL02QgGTd55tm+GAHEAYqIFkZIaHbQ6v3dbU3zyBuVJMcZTlpnvZbRPtLbf
357aFe1sfm28iSvLB42agxkOBIQlVO++00unqpJDM6WPjWzRNzfAHWi8qPTz4Hnn2jOcQKg29una
Qr75Bcv3Dn1sH0NTzXPLpkJTLZfDXw0aPO+EQPlbINNistYiqHWROSLeEOUYk5WuGJ66KjxAFrPL
cCMbXA0wb6L14mriOZUY7QTJLM4rBzmlrnrWvBJaxccg37gFpbUjByhVpIIJ7IYHyeXWycDE1KLk
Wy6yAO0hLbER6ZDgc8YxhsjhT9DikzF2yi6KqdNYw34CSIwdVZE5fqONOwMhGy4uXX4UgCnRQ2ur
/3KXvPmFi0iUZJZYSx266mnm1z+90dIOuQRhbWMrz6u3zB/ffojFGRJjsfN84s4ZGBnsaC+ZQef1
NzzTPvdiUfwozV4+1plhvgPPYd7Ho/KlzKd2Y7Kr2/nNZOflenOShwHoYZTgGlAXiDmJJXK0eafY
rbZlZrm+7lBNVOg080v0cqCY4B3UPWWPWhPxjiiMvniN83J8BCwf35ct0M6NkLu6q+X/G3H5FijS
PAFKmxinHGRF56d2qX7OFNP2sV6NXm6v5ursQBrAncOV+MpENktCXYZoD4Mu9tRzmwviQdGE4qim
VX2XCkbh3h5v/RgB1QQfCsuLXOTyczZ1J3S5JiL/FFcqypiASLSdVCL3R5IVIe6Twpz4wXtogGqG
jUbxwdDL8VOqhhYGIoFURIeQOP1R9DOx5OrjP9khiD2h7VRN+n95ssA3IG+iDDUzGS9/LSz2qWug
/p4rufLv4sQAFECyvXGbr94OKCDwHLNEsItL4Ac4Y1T96Keefb0IC3SNAhTHeLUruVUeIr0enyYJ
PGiXosmaVwMIUUTO8YWriXWDXG/cw2tH6+2vWcQRBXY2fAHcYrmOj6Z/Z8EE6JvftzfC6iAzn3Y2
moBBuQinTdmGqW5OJk6PhnzMWuR4xwDPjB5Vk/e3h1o7T8BPZ1LhDK4RF1vOI7MZIPgYbjuhIAhz
agLtYfY7+grRXjJlARPubFNBcJ7AMky+GfUPx+xNgEIxI6iLDFxLL4aenaThQYRUYwtx9ksP9Qki
wrgD2gk2pYFOHL4rY2NvSb6LANVGX/OPacvVTwHBTvuelwYozstdjKZgNhiFERArPekRxb3edFqp
H4q9oA2BuhPlAF01THzin1Ua8pY0h6mb3Eit0g+lVWa/oKglut2ppYk7TVtH38GaiKVDNVz9lCF5
9xiIQ47Ro4haXGHxVMMGj7pq+12fuoM4I3G7wvbltnwREhnhTmkqB3+HiVEq72gnRk96Y+mhLfmB
8DkNouAO6rB0Nymjau2mHgwGstEpbxelTg0MGK22/tprPXCewEqb6KB3XvhStJbyPR5Hj99ltjhr
KgBUil2aoM28z0KfPgYg0ry/00ZJax+Nus2/eHFVjbtEj2v/Uy5WhJzbO2/+sMsPTy/+f4PdMueq
jQJMyQiWQUUBGKTKgbqt4OhS9T5o0/sqAcAWCd77JJe3jFTXjhd9S3QOZlnlK3PryowRiK7z0NUa
NESaYCjsPh+/TJHy4/YUVy8QdBTAItOkusJlVs1QklmSDSC7PiL1PWC/CS6qZF0N/yUogi082dqA
b0PyPPM352oQkL/Pw6xzJ0VrdzHFVBtl9+l17DrhGCSp9fn2BNdeJZR36C+KIObhzl+O1ybxH06a
4gYGThYEwhB6UQSb5vYwa0GKYhK4UDpvEDQWOXMVh1GaZANwigS1zRSiUlbZMZe/Onr25qN17SPy
bEQJBqQrfy4iQmahbk5eo7hd1p6kFjKYirBfFt1plrWRo68ONTN14Ozx5zJ/Crquwbwg89xMlXrA
YpWaa85ImDmZ3ij9NKH5bpw6ablkpGozj4ZW+vw1MWK+XLIB8IUFJk5zG8RHM+QC9eyLFZkKZyBo
ws+j0HqHvsdEe1e2ClTI1sAAdV9j0/4SVPyeg6XzLZwI5Z97YUAZdyPBWx7OP78PLiowiVm3a1k6
jOhmJ3mJxFLm6XBIQSLtpCj5JkbV377e55HgMWoaPWT+bkmOIUON6d1W0RmW6/CxioLR7QMYWihR
yRvNrrVJkb4QAtAmoGe9PJcT4J8mk4WT6onvBHV6afrw4OXt8+1zsqxezzNiy5I4UvoECr5Y21T0
1KaTk8C15AYE6VMg31vlU41DkOm/eNJWwWBtVmDB4TxQaaGxtpgVvZocpgzv9rJoD5EcPlfC6MjN
FplkeUj+mRUEgbmcCyVnEWTi2KraPC5Td+ose0KDF6Er20vu0/7X7c+3OhCpgKgxqWvRuLQL/FRL
0h4u6A9BD3dVetcBmjSDw+1x1o6gQmVc4WWBtP8yzbcCa0y7MRaA60e7KkcqKRs3HqJrQ5A5wnTg
u/GCWewE02p8aUQl2QX5tE+M6stkyn95uc3Los1dR1BUXKXLVklQxkoZIyNEC18onU6oWtk2QzVy
CQ8q9KxI2WA5LG+BfwZUZ20DcHxXOEu1HYZEjnIil9GBEbZO1ejbphnYtai9Wmawu71Ka7sB1hxV
L7r6nKjFJ7S6qeyMoaddAsmXbDRv8VPpwnt/KuS918hbDfG1w4tABORDC/ADjf3LwGzqAzyEAfGl
APLUY5EU/Tcktv2vWmGpjR2qavqhStpUOua9lRQbUXd9cMqLPDbA1y/Li55EoUZvFR7yJdhisN2/
YV+EDhJUqj1WqKn0o9U7Lf4hzu2vvLaolPdRJptJcLwqLmc9SV0YQj3uXLXAc6d/CbhyBYTNpZPm
bRzvZcI57x/oHmgh0cJWr4ycLPJ8tA6wDkd8M4PGMPR3qhFlv4ckUexq1Ir3E6+SfSAI0kvap1tt
qbX9hKAXgMNZxYqgeTnTfAjNvLHKwNXr1mEFbK3snaT7UGTZxs6d/09vM+t5oqBQUKQ0qIJf4Ryi
3hfErowTdJUfoaXv+gnsDfnn7ZVbCzE0gdBC1JkSqfTlfFCdTyoQ/CbKF/pXjghkgC2tkdUhAA7x
6kdT9ArA3cq5WAhKPrrhgFuLkIbNzheqeiMlMucL5Op7YZ+IoysH7woMUCP7ZaZmjuyZJtQPRe3X
yq7opUJxS+ybPg1BS024UeQmAlY/4WxW6lPz3BVl9cHsrQY7H0VuzXOV5boCN8mwDhHA++leaUrv
qdIHc7J7SWjPBagdwyaL1oRDLhrvdKE8qj7mTmVrpJ+8sfDuReo+3pfekgbRHZu+i+49s6m632Ik
xKBj4saonHyQg1fB03XPzvLR909xGSVo7VUI155DNY/vvRHCgYOSdv9qCZX+CeEABbutVvf7nRL6
4x6V+sxzSOcyy4a6lH1Du7/5qiZy9zz7vEHploP4KIeCgcGQLzZOlcofhNiPHgGT6u8gtCkvQLfH
d0xGv0+nsj1qZYMbUNBVeb1Pw1L8DI0l0vZhiiCTgx9P4dtlnXcPGNpqstMlUvVAG7odjk2tUAJX
y2Y035O5llCq2iZM77Q4S7V9nmlif1LVrvgh1NSH2xr5DrtX5h9l5jlEin6stfsQ3Z57wdhUIl45
tLCmJdwJ55lckROFMJnUMazwnhJJz8edqj7DpE66LXThypGd7VZ4cqAChPDF4s2hU66Sq8HMkXpJ
qQYo47tciQ6lVh1vH9rVcQDycFwRL4ctdnlo2y4PyrlwByWiluwJh0CxtWI7beKNy3rl6FqoF6K9
CzSJELGIdh1qXYano1Y768y3ez0uUiKEVfrmxoxWV4g3KKEdRcirm8uMh64PfDR5akCTJytDeNeP
LPmUoES7lyqvO9z+gvMXWgQLkC8wCGZEIzjDxTUtaiUwZ6EL3MQ0MycImkObWPdDMuzbfGaYbLUU
1laMVwo60XjykPosdkY+5XKUYHrijp1/TvLmLu/HzPbScgthvZIC4EuJqCaFVnQ3lm/5oaWMhJtV
cg6tjNeXrCQPfRtiTYG/CnaYyMzOPn6o7hT+xhJej8ylCK+UdHhG4i+1sbJyVGWffe+Khud0bXcv
YOKoesIDLM+9WOQHQc02yn5XVWUVGAMgvZlqOks9LhPkIhpRKzKEzK2j4rGY4qPY4HMRmvf9GPwQ
i+GoKe2dAVMqm7D61YsHU+w37p3rlcXGh+IJe5ZaINXey7OYouUJt2EUXfLMEGJ1Mz41Xht+MYti
yzfg+jQyFEkzTkt8Z/L2xVDU/ExxVIVTZyLQqAae6pql322c+eujyCgGoZIZ/QGnXo4yi/mEsaew
TTFXaTFxLaD20RvYpXjv7WotTV9vn8Wrac2JMvcRgBSkgq6UVaQhFgelKuMzKInxwyT0+l1FSWh3
e5TrdeJBLbNPADTNsgKLmIkmaie3aofbjSJgj3EyoesN3VY14vrjMQqnHBNhKjAMdPnxlCZu40Tx
W7calN1YDo5adfrZkgDYxJgDbkSx6yM3Fwm41gjOCGos7wE0KZJyTPXUzTuSk/LdSMnVk06Rioh4
+VAYW3jL66gJ/5p0FEq3xvNiOTt/wEcnnPLJ7T2sKHvlvQfzES0GCUGs5GMk+1uQnutFY0BOFTOZ
merL862EbSM3lNtRgLDqvTkJja1EmnSHlUC5v70/VufGfUoFCZXuq+JO0CVDNA6A3PPhK1xr29cV
x/R+xLxMpWjcWLjVwai20DnFrBi21OU2aTOh0Usgia7aJQKLpXQHzYonO8UN7yvPOJjmurwlP3V1
zgiWs3r0/w4676Y3ZeW6IC+rBDl2tbA8FlN/VpLx8+2PeL0h5yFmtB7CFsg7L67VxsjbJvIyHDYw
PhrCF3N66LJsr0SqMwEVHPt64/mytkFod2FczIVDaX4RfcfG6PtKHKzTYLge9qwoYu+8ZAtyvrZc
fwRYsTTjSl0WeGUrqwF/m9E5E9Ruh+9R8ToN0ewqSuPFqjtaPFbz6/anvBbnZ7nmgy2jdIFozvIm
79HPmZqpGN3GjCjuBn2b0cyawmBXNnS5DkWWFtFO9cOo2Q16E3yXsbM18XUty8qmpl+SzuTah1IY
m+9iqjT7SYbXb4uNSP9ItlK5dGBQBOjUjDgXlXqpPZpqn30Nla79VHptG6EsFk3IMaJ/EDmtUHh0
ueBlt4Qaw/9Zo/DBkg6Jan25PfXVRZ1roLM13rUtAYZsgxdiFuZ6rQy838J/rIbv3h5vDzPnXJc5
IB/YmnlHUNJQCVrkZFNs+nErxyls0nF6l2bC8EE0ctgEU8T7Z5cNVe/bEVFtQHKGdgh07hr06//r
RyyRELIYREaQlAgI9c1LVU/vvcx3o1T5QIPpY1PFez0RngO5/X172LUdTRFDRg4WBCj34mUsqIZG
wuMyRXuzgGZekUbdIfSDlKNStbtJLKZdWxvS6fag15cjVwd1E3OGv14Lb+J9yY0ZVq0rjjwpg3gf
i7GTqIWdDRtLu7KDKACAgcOSCtXNZVUzImexklYI3KkevmWheiDV/6BK3UZOcfUVkZPnnUe6C7RV
u6rU4xVJguplEy1IPGAy61y13V0hSfvIwE2klzbOxepwIFj+AEtIzxbRtWu8VJj6DPtGECQfxdjA
0dOqev1xMCv9I74hKBMoZbOlWHx1b2gzCYb6Da+lOfNc7BVJ6sRe9kLP7ZsyIJvP68DBUkTaksxf
mR4ysDqvTZ4vFKOW02sxxvB4J501+roHKm3Tc5kp42zqi5M2Ygx432XDlifm1aZkg6BIT2IIy/Ja
npW3RROnUSi5kBM+SDWSvnia65Pg9sXz7e1/tSl5HzAvY74YxfmJdnnmMphEuA6k+skvx3jWlvmR
BjTHvLDaAu6vjUQnksyQ8zYLiV6OhHV0U9VK16MVryJ5AV4Cb2oD4zw9z4aNTXm9O2b2De0w2gc8
pJc1D8EKo0xA1+RkDtmJW8xBI3mjv7oyHWDjMAF5rPMoWW6MUms90RhrDz1ExS7zwEZG3qnlDXrP
H7jKxX2A9OpsdsRunz09lhdukMJ5adUJSm+knowQtac0+YyH3dH3Qjfs0he/KN1y9q+XxY188HqG
+JDSyJ1DyaxhuliwPjWNSC2GfLamOBQWsj5i5raasnHZXK8Vw8xpGZ1qbe4oXe6LASQwvTEFSXed
Op4i2fG0FRLXZkJQpAUB9I0uyOIQ55MWqGPbw15SrJd6Unn7SE/CuMVgWhsG6Ad3F32Oa5UBJYR3
qHQzaW5Ungb6inZoYFw/Vhs8wD8J5OWmIPHT4IMqEppwVyAuTw+qMsxYjToJ8GqyBI7BHg1dEW++
upPAPul9H9rjXPy29dbq36tRGMgnY4oJx8VQSf5BCZMu2zVd0Ww9N68WlKfz7OUDggh1TXB1lwvq
JZnXFmRqLtWlE6oioSPFQ+jcjltXg1C2mqXd5voV33o5SFgZCDpnwKp1pSkOMeWUfVP40ce/H4WL
ehZ24+XM17qcSjTGrQfCAulOLfAOXiFad4D02o2DpqxNRqU2RtIHbOBKEw+7VsX3xGK8e0HO6GDY
3nsltANH2QVO7gjOh+PxeL+3X+39Y/JojfartHeABtq/71r75+0JX9sk812Rd+C040EMhGNxGr1W
LFE9Q7AIdcVZ6qxTlZ9ojYF4JAL43iHRMrwhzXEsnEEXIXi3vVk9aFUVisdQp6p3TJKhfvbKMPxd
5mry2o6aX+5u/8qr70V1jTqpgW0T1yNP1ctlUdW8aXVPFtym9vpvHWiHZCeZwphujLM80JxkauZc
VlSzZ5ujxU42WkHEQ6Xn2u1i5bHzdQqVetg+h5qRbeznraHkyylJjQkSAdGskxfCJWlN7nxMYfWj
KTbCxqyM+We/DR/LaS3WWE0ybD6tIDm3sQbZK54UhMNbTW1eE5leiy10URTsxTgq433aDtqnwtPj
r2mLfLuCFP9z0iu1b3tTWpyFQjH7e4vUJD2mouxBSh8V3LIHLfvYiqr/0tRS/oM+M7wnRc/rx7jR
tG+p1QtHcH/hhzRtc2CC1djGthn1ykkbC5Rxlantfqb5QMcmphul2g0YF1fq/Sziiui9X7naR+hp
l4O2L1Mj/tWGenv2ciBP9oAC8rAjBMu+w1e1zsOQTeld5g3wBVN1YDdOKO2/S/J8fDHM0P8u9YEo
2UItjJ9K7Gprm2Zq97ntjeRbifUcOIrYlNCuNhLJTsxp+Br03ixLBlW+POixl9bOWExIkBp9XL0W
wiS5Ze8P35tEMu61QGmPQ2jFP3AFHiosZRMEjT2tTn/93aFAZZ9jiyoVyEcC8DIimkkKX29EhwiL
aB0VSkl+rsZ+y4BlPlqXe+dylMU+VVGuxd+iFk6yGZ/K6lHB50KLH/oUHcAtbJ55Ndbl8ZvDwJva
kAFoputV2h5V14jqLqkmM7E7JSsURzPH4T7puYJs39ABhgy9tEU9+fPFLuc6Qwzh6vIXKBNLAAHb
opgiFP+xN4uE/pDHIeIOsR+QAgVhNbqU7YDnZn2tPFZZFqOq1olj5/Tx1L+YjSI8qrlYf1e6SHyJ
ZunsnZV4jQZCMx11h+BWtc4UwTyy9cafUHVNhMiGpDWe9bCSTrllCJ+mvh8/ml2WvLOsAKtUY8SX
Gz55O9i8StiVQ4WCtW0W8aBglu0VX4skD95FoyEltmyWaWWbWeO9M6TG2Pm1iMuBAZ//1Ppi9HGi
vNg4Ytnl0T71LelHM07VE9bW+qucRaLmdLwaQgoyspDaXY71XtBJ6ge6rLHuWI0ejw6qOrOnCvbJ
oVPEY3U/qWYM0V1t1KdEa8XaNqRUvufqKwlofKQtV9mt/biIZWPkN2GBTLg7+lFBTBIdpQsf+6r/
URvy105QNoLn8mX2zykDUAKOkDrQEkojV5Gk1B5kOa8yd3JtfAoFBBZlLfhS04f88V+O9L+DLQ5b
VsvDKJrkrR4SDHSuzrU5bjxjrrpVywktPqDq56kfK7P4pTRUyac28RRQsLk3WDoNObw27aQoxmcv
KdXALgulUjjvWhXYTSNTY9DVqaFCbOpbt9TyQ8+fl7SV63eW2aPaeHn4J+w8NCXvYrc3IkeTUVIV
7Kz+kW5ZTywv3n/GAZ5EzVujpj//+zdBRirLUIsKKT5HfTh9qFE8vBMEX93hQLEF+7req/AAZrOH
ucc7J8iXQxGy2qq12vSstt1g91qV7DPT6tzUSMIHLffCR7Au1UZyuZwfl/3bQf88MN/Mz1O0kWJR
ELg5zN8ybZ4UIUptuYm7jXfc2kAcCgWLP2zBUAe7nF04GbxIJst3lQySOlcmmrCYW4M2kP7WHJc5
USIFAICHAx2fZVqe1jqW2ZKOJE7e9dSNkZM561Du+uMQleC320bXP3soMv9lWWEeF0l1iEngHGDE
LvaKHoXGhNitdZL0/Alhnt6moNc7f3voGYTnBvktrFsa84vvSBmdniFtGJy6T60xHPPx74cApzaL
1TDGDKJYzAPRRZLNLKOo0OdAONU9dOkPt2dxvRtmNToL/BYSKOCGF7uhmUJFziiMuTlw5DoVjhJF
BE9NN/rCK+GL0KDOgDRwohZvscXX8oyoMFGwcX3NIweNwQ172OZEQKc6wYcnKiFOAaKfPmt+AMeR
G47vl5a1K8BiP/KMFawdQNRqI6zO01ukDvwspPJmKMB1+7geRj9OojZwm3GwVeV9nGqHVg7tSjvg
NzIYmi3IG1WBORtaDkmBk42DhMo1aC41IyMzYz8+UxGtbC2Ou/cjLqYb67oWw1R6E7OENj2uZU7U
VOPsLjqXHoKPtfzTx1cgLh90JXfkcQu5dEUomGPX28HmO+JN7DI1OFPxEGlsokzL7j3Mtptdksee
5ChCn3r7VPL9+lehSfFRidr+fevLAkTkvO7Sk6xA9IbWFIo5jbgA2cBGrqaPt7f58pb65xeChaR/
gKjaskbWYCeTgiDwMeYWin2eZPneVxWUMnxcK6Uy20JGXh+r2RyNxy/qiBRYli/fvDYM/NGgcdK1
fNXV4kuV619Ev/t5e1pre2l2QAOXBjjyyhrFHCeJLnpsnYo40WwAq+rRE3T1eHuU6700vyX+TW/m
X/FmeadqECGwGb0LzMnxlPdK/zI2EC9HkIRbe+n6LcFYYLjACMzWyMsrIy55Nk1kvW6fdvprLPDI
Nmlevucfe3sQLIbTdnKFO60svtye5XUouBx5/mVvZimWUThlmKO4VZw9QkF5FGh5OqMUfM/SyrBr
VTqOaDhntfj79sArsfFy5EUMluNCjfMxzl3Fs35r6fDdM+qnRB8BH+HtjoW71pnHNi9OYhG/TlZ3
qpDBv/0brvfrxU/QF+E5a7I2knVBdjUpemca5SEZApjF0sYxvN6vl8MsCjXy/3B2XU1y6mj7F1El
MtwSOs30JE+yb6ixPQYRFJAAwa//HvbK7u6arvNV7dWe3aNBLb16wxP80PL8digP1BrFkpAIQpip
rSJl5V9/z7U9DZx/f03q2VUwzQ283uj03VHjmCjoYC9cHT3yhnCZkvmtbK2sq7tHX1qZnK493qdb
uiasMEkAN2IVAQb26t+/YAK4qx+8Su+ZP/RHqxAsr1Tn3xfL0O6+/tprS53E39oa43YeJ6h9yTkF
TClX4ZQG8zVz9NM48L8vgjcnIC6Ac56RVqyFVFFhtZCedtKluimnOC9jfpDeAhzuf3bnWuuK1bUY
ngsYCJ4mJnAl5MiueLQrCUTmC72Lp+FpocHWLvWVJODS9v21VHhy+OsAfSLmQSyNUC/trZdoqNNW
/2d39PWDkCquSFisdvoiD7ODb6oZ2aFMu62CAtPryHvvy/9aSJwWZCd3DI1IPyh0Bz0q9If3cTTr
QxM1EKQsAv/l63N36UD8XfudXDKvAH8vYhBEVQ7Zj7xI7U69A8V2L2q6cQZ9JXM6fcQxwLORzqD5
ARzSqtr3740ifdm5DNOnvQEQnna7uAH8vQ6Syr2SPJ2GqZOFTg+EYwWiULo1+1gtADtFD2GpqysR
1z19b9ZFAFHBh8DzxjvjHuoGAvqdS72dy8z0Po2je9uoOXg2sjSHFp4cENQrq1zK6S2q6Yf2ayu3
J/WzXqpmM2vxNkt2a5o5TqOlp3lrA16yRGislmgDgDDuw40NbSXpsR92Y/8QUfMZQGO9IcVhINFy
Y/me+hETvXaIS//Jly4QHCWkxDmI1wlsJqqNGKQPg4/JPhJUp5tJDdtobq7ZYJ3vNrAkq48cHn0A
dk5zJdgzF5CvQDO25NahZiIX5L8qciINA1xl1eMkK8D+NBZr1S5TX1B/Z4Vge3tuMpJnPERXKsKz
64BfFDhepC74DMyaTyrCiipT1VPd7IsR/OdawoNxAgEkJx3sIaKhiJJREHIl9l84RlCDAkl2lSdZ
o8u/l6KkTmdgT2/tWni0sHLYOWI5Wjq8BQfvttYwO3Ka58nps6+v/oW7iOwMcj//G9+fgWRW/9GF
omyFhiXAGDkPYXu1qjiEN2Rp5wgWJdXVCHphf1fOAmb4eFcx7D75VGOsvuAgRgBtcd94PFGwopw5
8odXr70CDvfP3gQXDxyQc3i7V5jXaR7ae0ZOwHP5+7Ec5uJuturlbaASjpmNwP8pCZQ9BQ8KLjrN
rbJM+cYwotc3pR1LklF/GoMEw9Vihjkn9Tm0SIRdbifw8vFuQrfloUenlecmGvRtbS/oYwUYT5A0
snnnvLEFuhh2VM9PwgnN91UMv0oKyIq9za5dvNZztHTw34xDnkbQ+HZTi/vfDC8CkNRL2r8hjpgh
g60Wl8noGf9+9u1phE+OgtU8uMfmqGfoLk6VgtxzBVzQu6KzvVJ8LPpETd+5aBgzUP4UtSoAB+sI
MDboX3JMyWNVeK+Mc/G7L2PZ7loSVyEAIlWz4LsDf8y/Pmjn0QHF/eqohh420oGz8z0YoGur0N9b
MXNI3lS6/OlSE1+Tb768DpTEQTFGtDgdy2joJkAb0w52XIoXFM6Zqa95Vl84U5DJwckFvxOg5FO8
qYbgMNdOqfaAHwxH3ukypWSEbA9FYP161y4tterEwSgWnGlEvn+jAuRcFIk6GMW33ItTWwi+qwyU
RRQwoFd+oPOlMIJGggadY6jHnFENq7Hh3FRFuScDvQni5RGqY1sAyfb/9YvQooHZALRE0Wo4C666
l0DF+zNmvG4RHjGnex/s3klrauYrr/95mMFKIBuiqF47Qqe48Y6A7rKQjuzKOChSGprhji/z8sJG
MuZFGQ2wC2quMRDPAUQ4dOjEIbaBbgy8yPpX/VV+thYCAK0GsQuYt1Ml9Itq1m1gOvxtgvVwYkMg
p9HBhyJO1hF5xcHztOpGLrKSKNBBABRxZcf+u7gvG9sv6dIeoP5j7idNhtw1sYISzVy/hANklSC+
UeauP13DlV94vtCeCleNe8gHnF1vAhk86EqLZRe6zXaM5A0r6xzSlLughPJM9Q0NJQxpvSuZ5PmZ
Ba4T4wqo+3pQlDpNOTo4xc9hO1CAhIHLVnZWj00WwAr46zN7IaZgGWCRPYLGJ2jr/27roFyvgvMa
24uFdnUm2ECbhNpze8164dKRBQoErSCQcc85fV1bMkphx3cQTj3CeMsP+e1Y+AWHWfUyHmMi4mkP
A5XpGqnjrM5eM6tVexwYyAAcktPL4oigF1QP9r428juAPi/N7EgMSr9bUJBaCH+pgvdl6GDjzJ7Q
F9ww95pnx6VvXwuDEGUp4D+n7Djb4qWIfY4Otg6TvoP1bPXcTHXOYH4Vvn79g15aC6FuvSQ4NWeA
FuradcUYsfberGAi4BicHFfzBIAjQN0djJ3NUJRXTtH5FfkfTxOi4bAmhuHyepj/igyd10lMceZi
B4ovSL4+zELSuYE52Awc/lYEMkDNj4ed84l/dn117XCdXxasv9oprOQk/AHr3/fX+iKIaSn5EO6I
nrYVtb8pr83Lznv+em/PLwuWQQxA+49cQIqhCu8KxSJ/p6nZSkfuA4tuvl7i4pesglPgi9ngep/c
R1pJb26ZX+5942dR8NboYttU13q/lw7J+uiuNkYXzMAwnoVpPWjjB+gVVU9AIOx8Mv4B7hMuIZ1o
w2PlxVfBQpd2D10ZMGcwWzkvA9C+6wqwKOl+8LzfZdz+bPtrI/xLu4ewuZJYbAwPTtPvtmokKhzR
7KPRJjvKB2dfEPdzjP3xx9e/03lxsR4BTAzX9wj46nWH/z5xvid0I00MiySr2UZDu9yHztjdG913
cSIsOFNcqcYvPr9r13kdil7A03k1KAcjpgR7Z5q/W4N3J0o7rWr5sPhyF8hiJ307wQw6I7q78hhd
Oi8oSVd2FYbNZ4RsmHNPFgBeNvhcZV4OcquiP5XWyQiC4XXa34VfETNFsiKP1pT6FDgovCUWelyN
Ylm0a2X/rCqRWsAGfv0TXlgGpTDKYGgrIZ84fReIFtBW9UA3ZU61KWKza0NxiHlwJSBfWiaIVq9u
zNLQmFz/+d8nJepGvwJPbid4WaNE6h8BRU3swboipnPhRMZ/r7P+87/WoWMvtcNmKOo5MnPggwjC
e7Y4OjfhNXnJCzd5fUdR3wI2idLnJEhZGs5C7uSg4AFQMtVDy4AlDfSVjO/iKjjra8YAFfDTUNh4
CwzxMGCF1IqOs8atZKr65Upj9cLJBlwDTS4Mj1bA9ck9jo0upwBaantqg0Etq20XRruoLu+cbrj1
OpP99zMHZjO6IFCzxMztdOeYKeDSy+tDM8p4tfntxqwZoSkM04HJukYvvXQk/rd3aIGg6XNKLKi8
jg6qAaKpjIuUV3xr0yr1ILfXulcCxKXfCqcPgcldXdZO75IwjrTcARLqNCzMM+hBwW5hE0m/3r2L
3wOnb3TK0HR3TktGUTmC1Q1Q8YYV25hZuVbAz7n3MLP8z5dp1RYHRgNZP0Ytp2ePU7lAbX6O9qR2
ulsISrsbpyFVuoRw16hUew0geH4MsZ4HcWLcq1Wp7KS6WZiyOjiyQDt0eBGTndDgO6hWrd9s7OKa
HPJ5soa1MPLF9QWrHx/3b6BYVTLBq4acH3qydEMxG8mlo/xs9kcrIVwMKZBi7bEYIp122rkmyHv+
I2L5GIhrvNEr1uLkU0kFHZZ4HdFA/QX5R6q1vVGN2kHY9MpxubSpmNCiQkZv5pzOPaFdLGIAdPc9
gByk/+3wF3SqQX6EFM5/Pv+A8eCSQc4aGCT04/7d02oYraiEQMI+5u6j6ukb7Zrt14f/vADGEqi8
V6CND6bCyb650H8CmIKofUCpgpFF2dq/u15GPwqnHVKraseDjWl7t4k8qeSVrbz0o+E9hvM9pBPW
NvW/3+dVkAWXFKHRBeKraW7i7iFwm6QYyitZzvlriYd/5VZj4oC4fNqgHm0pogBw1B2R5J1aLF3w
rlTmmlHBxWXwFq+4L+TAp9X1rCK3wXiX7p3iIcYncT2nnMkrH3MhZcOTAqUJ5Bd4wvBW/rttC6hp
nmXgR9DZKH2Bhnfnxw58mjzsBOQOjb38QXOMfcMhXu4K4QBWx4bpSnF26RqgeeIgIUaRhGr43z9C
ALIXCFv4e0z2kmnFCzUFfHPrNBiKHTDYV564S+cUHYtVERrwxOg0vBANhV8qYIk6ymrZmQWCwy2M
5566uBkyBTRwptEgTaQtpisJ3aXAhrYlBG+QkKMxdrLbvQkDCkfCbt9DgrHVnw2w0V34yGEMjbMq
7uorl+LSxgIyCCt7tN/PScZzqxkEuSD1JxnNppi/csTqDopFXlR8k+4V/p7j4Hf6G5UF5Co4qqsi
MFBo2NqTz4O5GfQbXHiZMhEPJh1DvwBbJrLfnRlcmwcGc+eHua0x3gxC7SexknWU6oCw73hLwSvt
rTKAkgYs1rOGoYzdopImr4uv+xelkWilppC1l0W9iE0io6gERUVg6LdS6q3oyik5TxjQt0QGCtzB
mgadJgzRWEo4sPfWTjj8h6SjAZYu/v51xLy0BiyAAPlF0DrvbdVgEvjOEoc7FRWHbrKyhf1nnh6S
KmiloomNLAEAp5Pk3l0m2ZdqoodBNMt9oeMy64ul+Mmd6ZrP0KUQDHUluJeuV+usx+J4WhnUGPCh
DnbgQiegrWxUvRn1lV1bj9HpMcOcDn65gKViBnByzIylwJbDXHaPLH++GQITOxl6CLY+ihIoq31V
zxyKvDJq34jPJ/+GNXK8crPOxSHWfUXUhDkhwvOZ4GIkRNSha1nsHRU7Fby50B1M4opU1QbC5I3I
YmEgOdO2Y5lCX8cekthunVse6OglGOr2twd/eRDv28DWiW18uhMDMoFk4KQq0nhxLThrGA0cuqVm
aMiXqi+DhEdVaGfaafoHAS5QCu/v8JHM0qHbyBGYyc7C1QdRD5AyWYKFBRkpbHfJvz62F94mcDFX
qwLMlNCWPTlTxKsMY5Vp9z1WS0J4cdxYsQXd6hkjpv/HUqtrQYT3CX2tk2c9DBg2K8S4EjIKt7p3
78TcZyOe+a+XuXB0gXHGf/BLovQ5HRxIa5yKwAb4Jw5/y7mGAcJ9VD4FfLkSVC7uHGYv6JJAWfJM
9WFqfDx2Bm3I0seoOZlKjRJYzQDs7rWw3eJKRLbX7fnnquBhx5zHRjEH3aXoFO1hUaJ4yWAsgh4Q
z60g6A4GyjtH0ziPBSaXIBtQB3ImHstLEsC2e6iPPcgvVzLDs88OQTdw1v498MHnQ2cAEievaNAY
sjxnt8r/zTKt5mt2LWc/4v9WwXVcR85INE/OimkkEDvMLg9czYDq1AqCfIEz7iqIKyO7Jvbjfzw0
63rQN46hSo/0/fRsdpE7Oh2Kk31MLZ4sc3FgPt6oStopWYormdrZU4HFVmgH7gFywrMZgbb4KE0P
XSt7Aa9o4SDN+sy8fv1Fl36nFW63JmGYKJ3KFgRDhd6gsay9FS3LKltH6qQiQ3THwLa6qhz0vw36
53Tim1AyQJEaeK7zWxcP8WiG0sJgAwI4eWvmtI8HsmuplJDVCbw8kMratDXdzzZ/cejyukjepFUz
OVlj4LYcTZDxjPnej+Vel/4WK2V60m3SudXDgHZ7PhpeZRFzyzSgDdsB6lsmELf4bEEMTUtesTT0
y89h8siLbLt3X4b+VvXiVdjBL3+OPhGRXtyhh0rLcFdVcm+8MQKhxJsg814d/HjasKrIyxnij06r
eNJV/MOSxZiAFElSKcqsgpoPRioRS9C/fEAoq/d6hIFB0UxWQo27HHu0aVPj6j0q+j+MOh9eX360
s9tuI9E/ww2x33QTyHcQD9yCyF//Klz3Bfahdi70MOcoViFS6sqUNeOvZfF33JFbXOI6lZGHjH7J
u6Z9qIvxIerZPg7YJ2V4qxoxfKqwL9OGu1kdRV3Kne5Q8apNqJ4egq7BvgWvOAIASFEr88Zugyn1
tirlrnAVNN51lJAuyjj0gcZAbWuruqldP+9DNyUxiHp95OVRV+WV6J7oEqUwTniF4Nt7MZa3C3W+
SUd8kKKHGLlvPSzQDuzLJfHidjtY8eNsk9/YqzZxJwIXNb+8cWtzEzHroFx+tOCvYqL2p2IybZdh
B1H2Y9nVJolnLNTM0y2HcUMbqD+yeHdb+6Vqug0sSO7nNjroxdx6Rm8pDVNWsoyK0ktsu/6smPvo
LYApgwqd0nb6WRfzIwqTNqkW/2laeJOUfb1fZP8Ays/Bpf1z1Y+ZF9ffZe8/2dqG/GD/jfTLUfTh
RndmVzjdj9nojdezJmkU29CWbTyL7xtVHBfX/HBn8lqiDLFr8mtEe546gCiTchu0ZBtTL4d3KuZ9
UU4mugMVNgVDeK+7/tmPij/hOIep7MDdmlyyKbneRa36BZ++LUwe0mCCj0lIo22sIODU/RojD4qQ
0bEU6KKoWrbJDCqBiQXEqdqt7p0nCPPd0FrmVdR7GYwcu2yaR5Wi2L+fObmZZuokCkzp1LdZl3my
M1vmQsii8xY7bSbIFC6SWdlUlE0SSKJSyPO81OOg4LzuwyKxjdG+ad1lPzrxmBZM9Dc1RxazjlyY
Y9JCjNsQTXsmgjTAMLK1HptIDTtIL7Q342x7G1i74n9Ss21BFu/OtcI241b1DPWOX+gMRMniCgOB
XnM07dvcWV1WTdzJBq7MpihVmMAfJQfWH6VHtYkrr06Yq95UN6StYagxjEwKFT57VvHblNCdc235
EknQ00Hx/9bBXrINyls71Olce4/KlW0OncbflQGivFtS+MTtbAca2DxODXF+THr5sJsgB9zjmywc
L2kX5wA9cufeYWCIeiWSJ6/2sWursyNvNmxhZTJCdeTedrEFReRndaweQ0dskDGmTlPfcPsH6ojc
kcVHCGwvAmaUT/aM8wIEeCJi7d/1U3TELAQ+n94zvJ542rvMhWJYdZyD+B7Wv8+eovh9xi08u4as
tIcfCohHPslvzcKfkYRmleeyRNkPuNrvRTiCixiBHI+WM6iZwD/eMv+T2os8WI31wW1nx63+Oxf+
EWqBSeSbm2ac/3i8GhEO6z9h3z536DxtPJe3qVsUIvcUXxJqqZ0MvWSMhvuINdlcgOc7Tt/7Evm0
hK1NUg/1J+rMpIzrnFJ/O5IeniVx/Qnh6OZQWQFOSHsbM502A+TsnfKh15AZrdmSVgsDO7bty8SF
VQTw/uQe0utW6vta5FBNvl8s/r0RRZ9Kx2zskWe8cNJhgMNeLXaVP9yIQDUZmdXbBNliiyzHOBgf
1dAn+Emfox6iCN3Yv8JhjCbOxN3EUeXON7DKRH6yx4jspRFhJuY5p36E9k3YsUytd6Ib/DxuOp7V
k/io2yr1IZuatFJnTqCz3oLjmB97N8oE+SIbqMmBFRrXtwIFtWnCzLaCT9XhFXMGE6dsakhCCtiG
hdJKme88lwZP2tzeQVXJSmKnRLBBGqT4R+fMcRIF84FVwOIAAA6bOfGs4iCPfLV3BEEnYtiYkNz7
pBqSyshvftA/NTzIQkjVemOtE0XkZznhhVB9ly3wdgLpB2SWBvwDET9BFKuGgVxxX8v6NpjD3aRx
6fVyU9Thq1VYmPlw2LDRY1VYt+HkpZw6e9sm70Usf3cztGKlerVFsLdKmBZ5VZmGBF0EwsfEt/QH
8NA9LCXLnVWX7+4MhvmaqK/DAu0NWRGNL3BUgZ4IIjFtVGaTEsRzwPoTwWydeQIdFiaFd+CVkw8F
EId6uhl6UMho3SdjwX4JPAEgXy3Z0qEmW6D2ta8mNMW4Dg4T4jwzKp+p90xUs+HcwlWwKvrk6ih6
J7G4klxeSsXQgwYfH/Q2JGQnRa4s466zI/T/BkQTcPzeWh7gcbSutIXP5XUwJV4x9eCuozwAag8V
xF9DOQJREYsqSP1pWaaq/OwX79YuRQLIYDJUGWcLNDO+ydhGKxX2Ot1Gl+b711nn+iknaSCa/CiG
kEpjdHxafM2W25vFECDgvXgBvd9AKaC4QZ8/G535PiJLh0hAPqFI8/Prhc+BN/h4zINgVAIBS6Bv
Tj7eFo0wIYQAoCGE/IHQT197MoXYznEuxrtY6bzv5UaJ4dHMwYEVBOW0d6UkPOtGIgkG+wzsFjQ0
zoe8BThaEcQd9L6fWArv8sxX4W6x5tx2ZdJRls7X/O0vrAjCrQ/6FdpnGD6cHC2b+xOteFEe3FBC
i7SA+DuYlr8C3JWcIENO69624NrCnM3X+32hhgmwIprnK6MSvfN/zxr3G2TFhV+jBnVxoCRy2Ue2
mKLMv17nQiG4ThMBG0P5C3nek0KwYgrxXulwP0edk4xt7KXCCuUNXNLumROZK2PgC1cV9Tzq7BVk
ey6BKkNSQcp8QrwzBGmNWzSbqsAUboKF55W203lBvwKmQMvGuB4YnDNOJDpJYJ13zNtzPt6g64eQ
9n0A6WDibdIw76ayv09DlzGnzNlwZRJ94TtxWNDtgtQ3hEFPQ0UbzXIcbVXvB7EkgQMfRfhISqu8
ciHwb1p/oJOI8PdK3nqQ/gpKqDVjaxGOu58grnFTw7kzq4H0/SH42L/Ni5mXbaNb5+cU996hQCVy
D1WGpU8cgUIJyAUGU1xYXaa6VPK5WoKZJJx08kGMeKZoHLSHear53TjE1WaeIQ0Gu08ywXkaBMFk
giZUOqiObifSevui8v2Ee028CWcHUpkUUNJ31wS3A4UGRgephhSyPwKtBl+/qHZAt01Co7tKvLGx
0M2O7aMePB8xDSWIi6ktRDt6vKm8gB+iq6v6LWTBMoGx0aN4Qz6ExNN96SVEWMIusHhOHcmcbRxx
74dX41HXVRwhg9UFQR4x8w1mmBBm7DGk4cTDiNJD+WNv/DkEl6WWgxwSz+8ahQyqD8akh3UA3cBA
eHa31aL7OBeqicKMTcyGs4Axwx80qYLHJbKtGU+fmO6gSURpEkpsNLaRLl4KfbuZIQGo1Y2l+2rM
OotU27m0Qytt+1bdOU2pl8QOm3JXqcJ9j6WO4GCMOvyxsCCckHpi8Y5LI1tQU30k+VCYjYMPUPCC
Fl2xytVwzwb5d6/WQXpdcn+3+I0ToWqunTrXcOjrtpA38r6xsOieMJCYdyj9YDsz44n7LBBaygTX
kusUUwlzo0StRWJNc/szJmgGz1Avgv4MHH5TOEzVvzQgoQrZqq/fV5fUozt0+gVMCfVKB0e/RQPu
MvKIjmysyGvRy61ifufJntBkDPEbJpWgLpqHKEvrgeqclsbfWAqUkcSCZg04kwQ1xjiGPDEhXFBg
92rBEIi4mxJIFZqwXv4unDF+gb6TeHQHQ96GApUf3B2rnWfgk7LHoKD8XVDpstwXGtrBgFj3XRrA
OzPcVEPs/OpCVWFnG1fcqDLS963xp9QqomVMwNKcMTSvPoms6EaELrKvoLLDrY0siKdTHHS70Wu9
x14Y98dQLUjQ4HqtEhEq+sb9xRO5O0yQG3Yt1kZp58eWSHjZuk4Sdj3dRb3m32q7N3MmRFBBRKyu
7+aYlPypreflDr1pS2Ww4ZyPfQeaQ9IASb2RofJf9WT7P6EeJO5cNmmIRmldvXtFMIGKpWj4UgCR
xBKY2CzF1u+9mqDAhEJLhkwRpoJAszkPUaC7aLO4zgiDGSXGdgPWKjI3T02gYbW4g2lL6noTh0zt
uTC12YGw0W0jFoEhhqnxR8Fn0yR2RZc5MeNgeRkaCapEYyOI9qX0gmSpIpryCFmYXNTwe2hifrQD
q8hIOJTfCt8oggI/Kjekd9rnVjfB1nJhlL0S6R8qHnR3jivUI3XJskd3ib0wMbUbbyT124TW9IPP
Ynac0B7OeRcFmRwhLDIZNRxwEaFLM3SoDjBWfw/UEj4YuEUjP7PAxs+BJ4ci58I8XB3HGt/8drbh
LoiJA5wxuy3l6tnrKr0NyBzwRNZ2J7ZGi+E26LhTZY0Vq2+u0/n4rpFmrhynLheTstHdQX8fObRH
5FuJ+xPf1p3ffNYxDfgNPCzCdwa3yhLlulF3s7LNMVBxnQq2ciQcOuEFbMdmuqXuDC9EUaLaJ/Wc
OK52M8e26T0v7e8VDM6rpHOaeNs4ZbfBjFt3iUafTBxqp+8PRBo2JDUoDZnxyuYJ5ifmG1qT4TEE
lRwS2bZb3aLF4qXUk56fkFjZm3o1EfFDHXYpjEaKn/Mo5Is1rB5xTcUTWO5YaS2dLkhQ7Ezf7GAM
t/Go63dMnRg2SYogwW/h3cdlgRGM3VkFusojOozTKkHlA+j/sHqS5ryBs33nEQgzxJ2sk6C3IAsI
oZ0oFWqoNhKOSHdEhjrHT2WO3RAhtWaGZAFci1IzlXK7aCv4iMeBZWPfBHfQppuf8Q3yqLl6a6fp
DXqh5qYX4KDIoYDTqosGvUq8VqsxnytCDmgBPQjPm9DEYXxFyI+4L7Lscsw2rQMXCv3LGOIVWpog
syh6D77Hw7wshJ2WdITGnfAxYMK1bQLmdi9R01gyN36DZ5cHIu2ciOaGM3XrwsmsTGAOBs91e2rv
1Ki8ncZ/ezuMQX0zu3UDGTmvz2HEScH65GgewkumTxYgoBMoR4kNjgiHzJYbHBqFUb/ik96r0C0l
xkej/WIZcCUTUbIiBxJe7Atkq1nnDLBXMFH3PMy1eurRdL9ptN2/l1Xtk6PlCW/KqqUxPFVFVf6B
7SgQoJSCiswHYb/1Zur2dlXHmy5q+HZh9JckAyzZ5srfhDiwS+KXLMpmd45Bwwv0SwMXcLjvoQOq
0YrqAH+bJPi5eH8hmafCOb4zrt3uSE/hMOGG5QuB3FCQqKm2tkJ5ZW7cVmxLbnsP8PcyOoOU28fo
qWMtDL7Psgv2FkMzMpkHp3qH/2P1AkmXJc6dCNyczBsstJ8H+xErd6kdOgsArVGZ4TmfspgQG+0K
l2DzTJsFVqi3xpmUlxQMbkcurKo2U+TIW2i09mPScBtCaB13PxCZf0JbBPT21sS4TUX40Leaor9I
g6wMCoXXK9RrD4cVejMBqPBYQH8kY/OwQC68ij8jNswZFwF/gJ+O+2eZhZVibGWLpK+ITHs2Dfcx
4O1xiqn5vFvgvc3D0T44SEgRjwIR2HljMXIQUvM6HbnDj5y7wXbEZUaI9USD7oeD1kO4oLMABaJn
226ag4jkcCtxiJCB0BkHKG6oKWCTRaebyhpEKhHe/4iZ4EbTcjSZauZ6E9aDyiGZvSQS5Njb2PjF
kLAQOWPlFOp73XsLAusidispBKCP0XqOFPLaDmL1myGm4SEeFomR7DCh80ggudZ2SgAV4zjfmeuN
0K6LSMohHZlNQ6jvJ9kNUB4HY6QHsPs2wpTmEXOvKPP8uPTwrkB0gzGMCizovT+A6Ckg7R9FadCK
JaWWE3T5BM/yPWQWBTwiQFGIQDlMmqGKzSYAJP62MICotBNmpbvGBLFIgcw0E7KySjgbTF/bPz0d
C52irdNtpDfqjR8J5AQYmT0OfW8bTJOV+iUnNa0abuUbzs6Um4EDiAJFS/eZTDbGksi4vY1BfnIE
wytC47xu/ER0FMOCfiDhDwK9SDyLVhi/TpQgyZmkKvfcCkweFOR3vUqocrhQpP4UeRtwQMuc4HQP
yEPsgSSsnKdspqzdkMj8gGjedNAYWNiJg3t+xO/pNnugqp6hH98ePWtoMggfTU8wbWQwS6BAoCEd
FhHyjxBy16Ik7V0fNOxnF4ztgZgG7oeKjolThfFLCU+k+xpGbBy3vbOblEzOo0YXSiFWdxgMOtNw
6w4FnlPJZjgmivAlErA5Wcgy5GBpNHPuxaM6YLqgUy4Z+yyZHPLC9PpJ1Q7DvxCvDKuaNQ6XzkNQ
FwFiCtraCPP0WyPA7DS+Px91i9iPFGrYkKZlH7O0+1eIpIFMajXycTYxAmTP4FNDYWV4sB32oRsf
Ok58WnYunV5BuLITUscyxakrN/0QbtF5jjdSDD8BhWmzho6fvEOKrctZr4Pyj36CYlhQ18NTGTZ2
NnUyTMBhazZwRTZRKmOr/lVFwEkUnBYvwM+bIaXBQP6Ps/PqjRtZ0/AvKoA53JLsqFa2bMs3hINM
sphz+PX7cIDdtVsNNWbOxeAA43F1FSt84Q2V36YlPBxh9wNOFmFzyy5qTmGiVDtUEUMEVMe6I5RV
e3cDBIHAqENaOZ7M6iWpMJ1DF9S80UGXNexbO920mRk/zCpmW5xzm0cYWUkiTWdTqBVy82hsPpjt
aPEc87dtUrVd7qsiSn1uxIxOcZLe6W3RQzmHjX/iGdNg2YvQH0dDq/zZmYYggye1zzNpbNyM0vbc
ijcrM5QtSjhyqwgdtQP6Mq7lN7FacOJoC3R1rd/q6PvtG7tb7qwkTIYAplmOgTSlYjkP/WaIlOdi
cBIv5Hr2ymkanngMb4bebnz27PQZB70wgK/E+ej7N6cUu4QI4U4JXZCrRrT49jB26AfOvIHtMPEI
m0m8cZow33VZgWTkAta+1fohGCibfuozrSZuRVL2GBrjsJdhVH9PbHP+6RDB7t2+Xg4WywcxOgmf
+cX9ruha527JUyQstdj8HeYFLAjhfqkz82eZWkMwmrI5xWrc+xod5tusqtu9zl9H2qGmLnGO+wDW
ZaJTmZ+kgosocYal3VIci/2iFvLU9aj3eK2eqg/qopk/bWDvFFxb7aFG0ojkzm32hUVXJkqjh4SO
xk6GZvMtse3lISNu3IScn5ZjqwaQXUZfFk50jFiS266t55/pelNYWqwv5BL2QyWG6DOFdkr3WRVC
n7Zcjns4bV3cB7ZVBRM8jxzudFTSNn0GxWQSCaqoeSI9PeE9pjJeHHJhTkdrriPF6wGB7lQQxWwS
RztZVXevtS1GLGlbPhaRGH+JKlp1tbUhWKroBZf55oiM2/pD8zds7Qt/cLXXGQx0kMeozJZ0d3im
ZLzt2y7x8pQQ0SjD7EZzWF6X+2osuNzsflqCLEnUbT+FlueauDPFPbn7hNeir+Vl5tLtIUWGfJc+
9IbV+yPi8d7gFtYN8Yh5rPvseY4BZySFaj9XGtUs4uzisbCq4TCo5Y294ArZpQv2O4ht0N7K043h
GATQlZiDPlFzSvRhs4H09DAhZ+bF5WAeUhc4upMu7UZtkKHRlhZlYUPnbdXwjM3yWLlJK/Z8njvz
po0G6pDDqGDvhtWZrneguihhBIhy2BuZ0JCvu6g6qmbWBXndiIPVT+lWmBDgx758DLV62hnF4my4
60iXUTH1XWoyvJva11DMizeXGFyWkXg2wzn1ZRbp1CPRfRAD3RaEkxMvC81HcyAQbN1eB+uVtrQ2
lurGQRHeQ437aVRRQhQaS2Bit+6FVXSrICfIqS0+OWOCw1NuG/4oFn62k6kbjHkwsgL16VlWE/7Q
KRUEzQT6dKBc4LvIggetWHszhlD48a3EW8ugYkkoflRSjh8Sr1YwW+0UzOOYdvRgkp/SsZsnGjJv
c21Vp4WA+EUdc+tkpVHrZVjzHaNpeM3wb+OWXTpZ0PgUdJtH+sbLnEi2evbSFA3t3CrVjzNo/JOM
ZezR6Vqz2DH/6mCmvIPlrKmezpV+0w/jsIt19RsV/PS2NGmaqVGcB2mbd6c8oY/tWUPXbo2us05J
1xDHWGESxDVdNW3qRh9k5i+hzqqXd4Z5kgJH5JJohELV+IU6LtGYXRmR1yZd+4A4669FUfKN7Ujx
mJfyqWjIEmm5ihN6ohWpFx1deoUGUicOF7xtLRstMwkGqrTjwOVlFd5X0VLvajcj9Yjb8pmLObxz
4mh8k6VDYSaNdNXPRwAKENQ0ECCTego79qHMKCH6Q+O03rIwkbS0jRu3QUZCX/DA8JaGyFw2XbqL
eqVFvHtBrNl2H3sLTXOgpz9Bs40b+kWlh4OaATA1N/1y0Nvco3jCxYy32nJqtRi5OVP4lj5VgRPO
2uQN0ZgFhdmseeG07E2qITsl1E/xEOd+NlrmF6WtMLBsUWn3eVOyk7UCgswQELEw0VwstApTRoTX
juO4hATAPBlpXbwKBLZ+zbF2P8XE/H3cvoGdeosoPBwIhNqDo/e8VZkKHDsz0he3iMbN4E7aLplb
tIylrHwap49DOOe/S1tfToA9VbSVw+9YNHcbgivsqVrX+Ko2IA8wOeuC3tB+ZVF7K9yo/BxKXUdS
Wn5vOxZrNqLRb82i8MbFJN+ZJVVU04S0Jx4S3Si82WzoVDbOZOxlYlR+M+vVrUb/BOuH6Dkp5FG1
owRZgXnYtzr4CB01oyQcDa/SqHVinJMc9Jg/buA93MbauK81tyW+GJrvLTag5KfueGMnQ5IE0JPU
nSsHfVtp4Lim2u6JajvFvCPxyJ+jf+4tIBrftaGXEjAOWgm9Iar7TpWap6eNu5eDLbaidHmoU56v
MA+Xm3xC8qROxLSJZxIOmiM/HC3SNnFvPGXoqx7yTKGxa9bJTNitFZ/MaRxvEfXn1E0ZyURB8W6t
AQSTlYeAfMIyQCWdIgmqaIEu2z6QkRX5MEllUHapdh9ZEKjcKayOeb/Mr5UszE0rxnFTJDSdDTnM
WJfNXzX+K3zTajRMqkwLWrmUP1TZtqe1JvlNXYofDk0G3+6kimYDMDu01c15ozs8ltQNMIdEmr0h
IOpKcDyr1kFZ5XJrxGb9C/oaAYnKzJslG+/S0my29Whl21apKMqOmXsTx47YLKB2tiNQZS/PSCHL
ofwdRSkXZRbllp+ZHWrcCLF4dpmZ2znJNB+7nf4mm21IQM5Is1Bv5R1GKurjUGv1ncVX2S2Jqu20
ynRu1NhR71Pg6IFe1vN2jFMCEEXUtxIwRxfwOi6PMqV0DfQo30Zt+32giHiKcKW9RzVlybxJbeBB
xol5u1TttKH2nt1pXTMFNA8LYCrlfC/GZNr2RhEflyiPAq0BKta6IJUQWLd9qyXunHTdDkhFxzu1
6vSN3kUhvXgs5Ow6lqWHUKK1N2Z4o2Wh01TPxnKY/SVxUSmHE7ovGpTLQ0unTZyOxaF2U+7iKYtv
0LeYtzKuw4PaTr+WqdW3TrYUe3BJGDqbenxjuPD5Q55ncoZkuZPtQm8f/xCqYT0i5xHJ+CGMlOZu
DBG391d7NMirLsJ3mVsF+QBso89t/ng8dJterfWdSMb0QR00ajJq6QAQGMhoppJjMibj/DCuXY2h
duRm1PpvtOZUXq+5Q4nZQuocp4t77KoALMu+gw3X9ds5BIpTUc3qC50ExozLrTYTUoli4hGfoupU
awWhbp1Yd+pUfDdCSu664E1HhxhbA6sgi8GeKvHQ4/nkzv1PQbq9GRYqx/Ykfrdd/x3ARXgkQNWf
kFZ3sbDmT5Up9UwCETa3Rbw4Cbehyr22tzpD9a0lsm/con9Wkc9BayfJ/aGvXyCekVCZYxeEfdjC
fHP7jQN26TmRwDAm1ZpuC31MA1nrI6UR7s1B8kYI1ICBBBG4ZYxPC0b8rlbNP+QlXNCEIATynpxZ
HfoO2FSDh1NZtn5nxrMPKWH0MsxCKEdnmMvoQ3czp+ttwK5AiIirTm3LFxZE8bHOK7xMUV+6YUBP
PzSLtVUgEeBVlrtezcYnU5trL8qzFmhJBRM2l9m2jmZjY3fFp1YsvyIzbm6ikB8JIIE4Nk9wZmBH
e13UL4B0RAFqJ5l5WEWRbGIqvbdNoudBpctsFw2o4wmrrXdd2DpHrXUmP9EXlPNpmm7DTNly6Lk7
SnpgKSh0zwoN9d4J1deuq+8ovOsEyKa9tRv7edGIycqYC6aF+7VBzCQPEge5mnyaysBKFz6qoJYl
e/dltuG1o8O/LRpgE8ZMEaOh/yYLZE+oMi/3nV4/W6DZ/XrpNd5y+g986WQHkLL27cR665EQRWxa
vNCRGjYOGmOenYVzUIs8pyqp9n4t7VdNB6SGEC2wGoSaNkOiESYDG/qRTf1AZbXOb/SqpwhcOwFC
nFjm2OKxoJ94q0yj9cR/k7wo1IE9u1gIiecq2xcTxY+hFo/lzC9YVPezUYcv0py+VxGp61A6IuiS
GmBY3+qvUurjxhZ43M0iM/3amKqv3C3KU6c5O14GxZ8Agm6dzq0+hxZIRs1d7lVYu3epbtiHUTEe
WnTuAzVKFA4OQftgOY8FXvFBB0V1DIdwMyA/BBIxdn5qVYZdn5b+wjXxS7+sGLRiICqctcGjimkS
sMSJr5eT+F5PuXzLUT33aSk5D8jOnUarjDejiQKVM4mJOotVP2Bfl2zRi1Y+tXii+EodEv4qGFRa
CtgPt2qLT0kiVNRbtRfDLaaHHkim7Votd4IAIB87i3NTEfMF7JOQvy7P/VGChq3dhdNIdkaf36gr
r5Ow48jPf+rDJMkscK/LSszMjQSAyVwr6qeKvOGp1RrksOzymwyF8jJkaY7zRJt+0ZKBSqFePvUr
GcdQv0adyVYOl7c4VN6EhVuGbk/6Bs+tJlAqJfEByaZHBe1QT9SYQiV9P26c0nkAZg+wQ2aB3fbV
k1YsRCC5MmEx6XyKCI6prIa/4D3oCFiK+JjXen10G2HsptBA6Kt3qJnm0a2hLc+kgD/Jb1+XmpYe
m9mh1t6mh7zvSjgei/tDUbr5YMTO5wE0p6fJxebm75xbPNUNTxny+KB1g+YP4WSi9d+0r4qj3xGR
Z5Fnp64dKEkxQ/QgmdGaeN70yxC+ynhUgkyJfyI2zuM79ByddBzNo5qin9IUqnhOFrPY2516rAot
/0IsXmyHtqZXUUFoGxbiR7iLp4lLpfNktGqQ0k1A1VoAq56wDndA5n2uhu5L70bpZkpCl5scKNSq
zsLvTLVPdNYUr9Gx4Ejj6OSE3BOAG/cwIReQlyCjsvgLUAn9Tl9Camqj+klNErJrXdzzVgqiosU6
0NiT92JIwo2aUxkdHNG8aKvvkNHkOI3Kwb0xuym7TTQyCjxXLaJzWe4ihQHqsuw2MUfFkrU4mklV
UbWelBsr7ZzjPBeE8gMmI/tJpVPTN8PtHKcVjHKFSGnBHYcOiQL3tVNj7aDAJN03aarvTGHZ+250
9b2V91ogerKWVPCaSpKoF4hnym2rS7oDCpogoFDtDelVCPE6Gjau01BetI0kOpnERZ8gz1gbo692
6OfLDeI22V7OsjI9WantzyFNw+2izMUu00tlB7x+3qQtbfrWULKdUAWEoUmjIxl/ts36W6WK6rmG
N+tBfD6Eql0eM4UQhP2FGG4x0rdVE+qKOJHEIymrndP9qRde6Wlp053MW867UY5+KcStQX2QK7d2
PWm2T/oEs41a8qZA0cKfy8G41xPQdvA84y91SBW+ozhVUicmNpqU7Qy+ZYtPFHE+jUOjrGm8l9Qw
wGtAAAptP9Mae691trVRbTirtt4bWwWLRSr7Apngmbyqb/r8pXKlcXRQMv9U46rmWaLT1hop+F2z
7b3cRV0jsHLDBmLd5bQa7ORbQi+dCtBAY5bs1ce3ZfypTeNvKqPkJJYdPYWtSeyzwjcnvbV8JNPj
zmtkqG+6prI2wjbK331TUWVGAky6VrTPW826N9rI2pLiY8RELy0YY5gPiqT+JvrZ+DovJNiOFn9u
pfNMfPh7Fsv0VOPJTjwGHLq2ZB40/dzsaNTkPu04kM1FFVEKMfLflJ3lnVvoPf+WUCfMwsETs6Ab
jn0DekATAb1oNnMUgUPIh2o7mPbvuaBQnllAQKlw/VaLzP4tkY0KtLl5dAS9UMsepu1kmdIXbUIx
rKnHnVklgM1dNYRLFn4ecvFmW2DAp85qv9OOMm/sWML2MShBd3r8mtI3C2pJp2KlJPl4/9Avc1PE
aGJrAeXcqkd1ii1vWMpvuum2Pgo8Ft5QQM2XFBP62h3kKWt0YC+l/QAvH6VGs553QtPp+oaFfT/S
Bt+qVROeaON9Fp1DvCyWftspRf1iFl26NeaCKEt1Oy8xxsiPFvV+LOnziZYEyKoK7hxpaFtMBRSv
K63Gb6pluZvCnOpWXrogppXyBuxruilNTLU8FUs8jwLaKaPuCOQ1hh/iGv0Be19qraZQbotsejQj
vfGI2cLjAFmRrhfdC9AdyLIP6jaJ0Ak3FauAAtEPX9dympea2Us8Rq9VOOgbS1UVuoJWttGwYfVa
1bgDALTshy6H/ReadPt6qHF+OFrdz7myjZM9ZOUJBA8ecrmo3HszXPRd3oQ4BEWKcmgNE2S72Vqe
HdtgC7KY9dDKVN7mI/tHDgsfotMOS+cWdsCZHLaSx9ePYPO/lvOiPWohDQ4nq8ftAF1mM810CNkb
89d/8AVZQwM+jvLwZsiUrtlYnTI/QEQMvcqYwMhoSY+nTZZ2lGUtvbc+Y8S2nGJcwPwii/NH5LGw
3MyNTlKbzQeedS35quRU8bymN4sAdE95gu003YWh6uzdWJ/3CvTqZ3tJ5sLL5wGwyLJYtQcMqA5M
PRss34l57mGZi680MIZfaSnLQ6kPGcwJNR2xnTOTQMtj7FJrp838MEHUwLPdur7pZ1UkG9G6027s
gbEEVktVwyuMeT6AIpXfU6CWt30cU9zOVCkfmnoId4Ju4m+Q9KupqPVDZI67JW0YcCpT0mM30b+k
uF2WiGURl3hJ6RBpwTz0TYEaSdxGyrHMKeVya0003N16m1ghz/4K0fM0kI6gJg2anXWE7tYAO2su
s+ixbWr3vumb4k21G3p8oZX/bk0eImqp4641HbmdHfD1UVUa1DNc83GJ9P5YG918VyRpHkx6pL/U
atn9yg11vqmMIgVloRn+ZMWOFyaTftfbtAi0XAX8Byqs3pVF1G6yeorfhkybD4MO0KC2F3GLX0W+
142FeKus2y2tzuQ5E7E42os6+RQVysDpit9TDJiGUkyynWkePqtiLUKJpnwuS9uWd6MxZLvKUMjg
J3as0Y1Ei9FcTQ9OLObHmCYvbT+VXVwa0wZb3SRARCYOogmszxzZDbIM2QxLdVSGAf+fCMheJ2eu
aRxsI08tqtTvh8h6DMPcuTVFOhLe9IC3/zU8FB8G/IbRoDMApJ7BQ0UztWMsmvgwVQOXyj6BcNt0
28S+AuF+L65gKzhl8D9ce2Bfn9PpsrgQs6V18TEzeJk3FXEQVYLC/dVHlZYE9JBquAgmbRbRd0Lx
BLYmlS9t1fj58YwvAG8dtA6w23SJXpVzZQ7E80G4SNTnMvSv67n/asj6ymQvYG5dxTBR4+adhkF4
ju2Ffel0iWbsmw7pQqIVATVL06uNGA8fT+adqIGtABSHAwHu8B9x0b/BoeVUTqYxaNbepfhfdz8l
uX9h7ofyszt9+nioS5OiGoTWF2hiRPXOJpVN6thWkS0OdqR/zUVjHiNrUT+5ypA+RzFqYx8Pd2lm
BqVxdxWEYRnPhktBBWacdYnU5XPGtu+qKbDGuy6rN7p6zVT8AgrcNZDvQxMAOQrg0n8v46SLAWMF
ZT600fxSxwaFO30PjX6vmdFzZ4/fhii+Qja4ACBejXRoNpn0Dt75JKnJomddBgESHFPgqBCQcM/y
DEEh/uOFvPTdDLznkRCyYBwb6w/5Az/M18Rnu8eQKana2w5beJEscBxz8BT208dDXVzG1TFaR+X2
veQsPeSc/nQXHVIszEE4ITINCnPPid/YSOtabfumGNdE/C8tpMndgpC3ZlnvgPR9scSNC53pQK1Y
IC0t9O+dExk3hUEt++P5XdqTEMjJPkF1oSB0tk00WoV4LSn6AVQGMbIa28mt0eg4BoCCmZNNWHQR
qqzwIc3dxyNfuLSQSmGvqAjDrI5Df39EaVnSwV53wKKgqL+FoBpvZzAQV0ZZz9QZ1BxIOzrF3Koa
oj5nW0WrSSyyrp8ORfJNT1/plW+00NmHhhuU1GSzzj722jU+/MWpmS7SO2upHuuss6kVeQcyo4f0
T0tcccLdPKZX9MEuDmHj1Y7oqPlepnOcjKwGbtcfbApyQaaiAVlh6nrloF3aiNA/YVugm/nezLkk
TdbqtsjXZmXyWFn9sFHL2AiotlZX3M/eD6Wy/ww0LaHKWHCl/14zNAodyykWJBqKLJhAV5TjWs0y
rszowqPNOKsIEbwgTWX5/h5n0rpMaU3eSqu3P9lzepxSCVy9PBhWt1lWNKdMqIfVp2khT/i3W15V
MDtHqQHxHOPdlkcMrEEiKMe4CYCErJM9igqbj4e4tIw0z6E7IXDG0TpbxhJ0tUOJBPlWq9/NyXgq
qvC0LNUVrsj7G1gF1GZbOGzD5HhHK8vzKM5kGdp7XX2T4Q9j5SgD3htI0T6ez/t9rlKhUHUMDRBQ
RsP37881thay25nBfIDSwjQPILsePh7i/RXIEDrbe+UtQSM+WzKDVqzR4tqzr+P+i+GIXToYW7qS
VNXSr5V5zXbp0tI5gDS4HVbNnvPwtIXiOKTzTHFd7tMOpkdWBkBl1gbJx/O6sBUMsKKopfKhCALO
4uAoVYy57odwj/E40krl10Y3/chUv3w8zIX50BfTDaKolWLonA3jtIrg7cjHg4xyv6fSVpBbakUA
pebKXrgwkqPAlkQ2ENaGfc77GiJ1qCaMuA92HvWbGVEszyyJrgFHNdtUEdmV8S4soINCFMJlvIto
rJztPdeoKMUMxXxQp2FT4gqLCJ0/t//WOm5VXTR1ZKiQidLeq3LIIuxxg04stBtGGlF40x57jCSg
N7vfrJjPFlIg+NffjOuB5wOJI2iJ5yqgizON6H4Y6bFcYnrNWW/G+KgOEYB0Vyt/OD1A5/+wmJT8
VgMEB8/P890Ig7vIs7R3DzHcxR1eNhr6DVmykSP/7+PZXbrjXYWQHuY9se+7t8SAXilBt+fHqFDB
lOh9xGLO2mOlCMs38a/bpokuPkndmbf5QsnNoWJ3Zb4XNitnAdk9tE/4ruc5mYYVKVFJNaN80FHt
TZxojz+BCMCy1LgOlfG//6SuoxNNrSpthHNn4RRAAPo1LsdQnVSPyn0vfyg2BJ/2WvD9PiJWYdPi
aqOpK1nx/Lx3jhCIa+Oa6Srx59hovILu/jR3u25MHlqz2UT2eCXYeX8QNYXBuGU4jxzIs7mlbJy6
cqtqr67O32DgstTZShoGH++b95/s72HWmf+RVgxLAtKuJARRpxu7hVUA4JAypSKv5NKXpoPkIzRL
Hk9o0WfTqdV51CKqqwf0GECgWjcTqvwAGK/wVi9Nx8QsY83aV5ff9Wf8MR3ANAkUZ9PdN3V7b4/Q
EiBPHIQMacwb/zp6wzWKFxR5TqT03qnpxbltxSmJzMFtZtQopBZ33wH0JU95N7m/P/5M70MCzjR3
5voMXDBnnlPuF85TfmzbrngturHCVWcZbO3KCb40DqEodlWrBBxhzt/rN1RSaDZV3H0agaXRE6L5
+vnjqaxf+u/sREOsWCP4oK6i8Xr+PYTUYGglFTzSJXLCTcuW3qSm8WuY8YNGkXM8UF6eXz4e88K0
dJV2xCpTCSP9PABOrBl4oT3IgyEtBFLQwO1t48vHY1yYF4HhqprFN3ovTFli1jsYdl0eYhvIdV4F
6bx3FYRZFkSuq0pemdKFnW6ge8tojkmR6vxKsuecaFt06HKAFvkMKcfxFZu+I3hx56Es/72ViI2U
us52Z3cA6jnP75QMdopqtqRFSUgl2oZt+raETvbkaDT6AkKY+XuxCDShPl7Wi/OkUKVzpFnXc7FH
UUltUTSKEbD7zQcJ5+I2AhS+k4qWbFVoeJuPx/snBz/bnwg2UBlQwX2wxGexXTvrNLGVXh4AGWEH
kZvtlHvm1GEUrhYxxmnpoIwOhU1F3Y7LCHnFAC0mPFDEUwHgqcvuJtqRCMWUaZHeSKk6XyoX9JUH
9WAxfXQThHj9+Eeb6496/6PXx3AVQXh3qGChmWo8K8tNYHrfSu/e8GsPwIk3BIrvej8ghvj3nz49
/cw8w7O8L6fTyXO817s7/6QfC+/u+/eX58p/zPybm89m8PmaQ4S6Xrt//Tyk3imjkrVzNZO9n62p
qakj/KwkPSCEKp6ysaBpCvwB4pNLby2CF9W1nY5E5OSXZrsbSFx8QbNgn1oIlExT1/pEK8JTszK/
FvG+e9v/+W3UkFVUfxEBOPttyZLGuZr1GQXRguqdQsogn6y5uUukOMSh3OkorFyJ1i6uxz+FEqpB
MLnXf//HMxUZqbYYA80lQW/CYq5mkHbDlUEuToxgjMRBcZHAOxtkbsay66vGRYNtjEDkS8V+S6os
7DyRGNlC92IJX82lD19VCKnav83E1mX9Y/T1XP8xRWlzqTcqEf4cw3BFJDs98OehoCTlNR3B97Hv
2VhnwcVaDcYvfY6OCz3we60CTiXquHkM1Xnx5UD7epQrIUMp8MB1Iv2tzJDF+vgIvrunzn7DWSBl
5BWYfyrEB1XCyJN58rUChdIozsGVXMsfD/buPftnMGJDgo+1in++Z1PVEAI/nEMvVb81+t/LIq9Z
n1wcA0lU2ko47SKP8fcHVLV4BpgXl4dBImWnmEAD9f3H07i4Q/8Y4mzNUNGKTbA7xp4m3RaSzTc7
Nu9Ut70N0fq3ZnEyUYa8ciouT4sbhxrfWmg+WzqQP85UF9TRG5SbUKY6NVH99eNpXTzdtrbKtFBt
e/eCaEMWwvjtEHuTBR4dy1PRLQ7Swdfcyt5FHOsuWE0t8IjB5v08ktIicAedoSXHNNPa16IEQobX
wRTk6lgfZ7OQHsIq/7rC8s+gRPEo79MjOC9IlPWAOh1lln27IFsdhp8hEIDOCl8+XsPLc/v/YbS/
d18ezRG8nlrft9N9IpB21G/K6tsARL93r4UYF7+XQ1hDxQPRKPtsp6PUmVeoEstj04twZ2P5vC/G
ZDi2qWVcyVgv7r4/hjrb8aWNnn9l1NEBueFdVDm3iCxvPl65y0MQwNNRJGI6/0AwOcsUdJuky63e
D1G2T1GE+3iISx9Ho6yLZ45Oc++8MWp2emp0SQVtT3lt7MiLRB1U9qexLjbz8PnjsS7dq1hiWryW
az5y3jJxCtr+LszUQ7oqf2owArunvH8Y9eTKpC7tgjW9t0i6AXudpz661GcdJDiZsNN8Qb7G54bd
xfU1S8VLn+ePYdwzU/GmwRZVGrCBpQGXQWTHeuyuSPJfXDKuH6wpKLnz9v19dhJtsOw2omYYqq29
rZWVokl+0KIv0tvLW0IM9F/W7o8R11/0x2MfgW1whgZXJ1tFzKErtWkje0wy2xxc4Mf74eJnMrAY
plGuIYel/z0URoaZo1o0XCdQrlry0zSoHyK1+/Eo6qWnSftjmPUz/jEjVFxEtaBxtLfKJmj7eo9N
22aVbdXQVOkwdzLd+7wUN8bY3GRLckNXYlNHT31dBqg4eVH8qkG4S7WXj3/XxdlT78LdQlOI6s6S
Zy2pwxRVA7EHSZ0F0EsAzivSCkIt/S8BDd2U/x3KPtuoTh4thV12xUHVs9KfG+ckkSJs0vLVjMXu
42ldPBTobzHYetDPa7NDjVpPAQLh0EK0nqoGLkNx5YteHsI0qNivD9f5tQguUnQTRLyDdPWjpHRX
5c2VrXlxz5CpoiaGpDVVqL/3TGeEPYpTsbPPmQHqepBF8bJSRs/swie4OjGiROOVlVs/+HlmBaD3
/8Y8eyfnNKXUa6L+Rbs7RTRh6X2pIdkNy6/HGBZQgo3xlZY0OvS89Nq5v3jTOMSHq50b6IR1u/5x
SipkueZCgvmzRvkjFtNbAQByn+u5tYH6qPyHx5N7WVvLoWsN6ezo14NwIbWN8bEYW+V7qtuQBeqi
ttIrW+Xi8waWA28Jih2gSf6elWi7asgtJTmMy60JKhDhHogOadBBEBqGKx/w2mBnV2eOlF+KslJ9
iPtdznNQ9NlLriR3Y9FtxKJfuagvnQKdiu+qVEjqcH57DtBVU2eZ8oOFZgGF8mI/WNW3f3+Y/xzj
7OoMC2RGdFkmx0qgDeQhqWYEaYMO3ZUk6NLm+3Ocs880xrXi1LR7DroWPrph+BPQ8FHVy2M52Fde
1PcahUS97DkTwBQRwjuX6aE2W3g5bXjQ52JFBSLmGttZG5QoNd5qIiturAipsVIi7Dm72eK59GPg
6s7XgH4XPyAIJ5BvLmHEeVYWR60BCkLBOq9UUWyVd4W7XHFYuHSN6c5q5UmhHjjx2RuzLCWypFUS
H1GB23a5mRwspGE3M9J0XmEBEbbNeLpB0MQMPt44l44C4YrFu2YR6Z1Ll+LU2CuTsSyHHBJENCP/
jdKuZ6H5V1ruRi7al4/Hu7SBAFRhM01ff224/33O+yYDbJwa+aF14xJRs9WZZOLrH0c5CGPvNgVY
0I+HvPD5Vk9K1aJ1vKK51iX448IsQmgWg56LPduoREsINjFqW8Onj0dZd/7Zo8AotrWCS9am+9kX
lHUj44TvdUCG1tPyyput32k5XZnLhVEgw/7/8q1z/WMuQMqt1iBMQNunfA2H7mTq4xE6zb8G5HD2
/hzn7Jx3QMEcmFj4y7YnhCp9x3C9Qhb7j9fs4ub7YzZn9zBMoQ7kGULubqX7Ut8s1u2IFmHv/NCS
/xKLkGwCUOSfeMudBQrUnXunt+v+0NbhbexUcCDE94+nc+kQ/znEWVyQTA3FqAa+Vo6CpE+qGNKz
LLttLYR6iovhGxoCBbZJ8zWp0ws7fJ3V/83t7FB1FlL5ouzjYyRU/TPLmk7bqG9FcqX7dm2cs92X
6IjKZDQ7DpONiEY3o4sTG62x/XgZ1XWdzo4S00FFmkSKpPA8bDRimmydYQ0HEc/hbtDn5o18CqWc
eprQHjHTeNilNQ5Svtb9D2XnsRy3ki3AL0IEvNkC7bvpvTYIUhLhTVXBf/3LvosXEsUgY9ajuWDD
VJ06JjNL9fXgx0VwbVmpIaMUgK7NaJL6tvD97Z/14fHWYFH90qJJrR4KH6mdjMmmGyOct9CDwVNG
PeFRzuBMrh58P9PccM4spHCqcnMAdX4Pv31xxv6bbtjPolGb9kb/PycjZam/lwQ6OvQ2ncfkMHIs
W/O7rUsn1yDH6bV+M7Vmsc4VR1J9TCoBjbzuV18/rk9XdKRK1H5ZZO2PK3oe4zxoFO7Vcso3ECWg
Nb7ajFb3xvJNIPXpcsFBk9w69dh/RDkN4H9Ztq2209w5dKqcMakHeu/XKmXiVH3TefbZSuuAyaGJ
jljb+XjqGxdjySyY7HttHGho9kY8MVU82A8dzMPvzn2fxjp/XO3jwS/oWiUDOgJp8cfNExAK7GIt
p9hmwjsRwP7Wblr2u97KHmKjfks9BwpTXY7ffHqffeAU4gLiVPrvrY+lfBGnNMlCktrn8NvHiLMG
Pop0cu23r9+ZT2/uH9f5sPDPdMeVGejUHVzM9p3Bdu95GHzxzOyN8U1Px6eFCofpGYATYNyII//+
PqihZsrnHArKKXlOxcuyeKdqoWnc6q577UEF7aYGRgnDbP31jzQ/2w8gLUOxpIXgXy/RlCzu7I+d
tmtq1oe15dKWBPnfrN46o8XqBodOAXJIncG5tayiKXY0dfrtEQiddW+PYn4OJLTmgLkjH+YsRqUV
jJyyDCEVFsZ2quw2iSpkdTet9NRd0k5BSsg2Bz28L0pABxKvJsRZUAtqM9qT/TLayprWRs58Wi89
hk+//sWfLQVn/ad+XreJ7j5EWsYkYwEXnXOVnxwNAxnY5P4EKHMzls43TSefrXp/Xup87/8IhPKk
VZrsW9p4dbGaDCah9O4l1d1TZZdXi++etCQ4Q1Sm/dc/8bM398/rfnibrDJzqrEfxD7Tui4KpIJT
CUaqd6vvGtm+uZnmh1wQgI66DEaUqoDwE3BTk3ooPP1nnAzDrnVSffv1D/vs02fIgeMNzbbn1Mbf
N1RLW9ky7ofYLU0BH2hDzkA0c/zF09fX+fQG/nGdD58+Y/u213i9DSxz3BligFIhtw0Q5a8v8+nd
++MyH15FRljNJvVHZwcF3MDGUpA7D2kDGNr7NJ3ydBt3Vf5djv6Te/jnGeC/peiPl5L/sDlCPbT3
GW3mIUOz+1IVj1//sE+ucR5G+f/n9OHFhx+SmrrMyn3n+WewZ36v/G/zkJ9exGe9pM4Afu1jP4bX
0tMzIpDczWmT9CsYkFm5nQdIBt+sGOfH8DHUI8zjB5H3pef2w2PqyKRZ/VB6uzp4cJIXC8Bz/HPA
DpZ9V/7/7IVAYRuwy9qftCOBtI0BiFJqMPt8m6hHxtv3iXXtDDdfP5/PrkNZkDLAuXhCu9Xf35GQ
lIid1A521phfZGJ+shtzrVvTocc19PWlPlsDfc9F5EDyE7nLhyNN0tqFawCK23Pwvbdo8y7H/kFU
86UeLOsFhD90mEir1O7ry37ycqA9JioiwtbpEfpw2Wyw7Z7x/gYUGYgAfD5rBkQevr7GJ3eRL+kc
/ZNy9/WPyWn8BqVtJ6AUPCu/jLvidlhgWPnDmraRb37OJwvSX5c6/9w/PtqS84fhxS3ti3ZfrtKz
OYA0E0y3fCj+9wCWR+F4dIfQP0C58O9LQSGB+eHw7WqFIdZ657bbLFZ6KM5YA0pE5rut40j6+lZ+
9rjOboxzcodM7sdvebCWAgl4Rp3IjHFBpYzST0XtbL6+ynnZ+fAhU3inFZrcFRHPP6+9PWU+QzfJ
wQR4dLfkXXJUXqb3q0bvAkjnJHdngBDLr4pWx28Wkc9eFoIOBixt+htJLP19W+ugiYesK8p9Vh6C
tN577bXyHtvE/CYj+emd/OM657/jjzeFY/WYzpDb9iRzmczLflpp8U0e8NNLUDChIMMIAnf070sE
9WKnXjXH+9yvk32O0vXYdsSD4ddP679D2T+Pi8QqvQkeSbiPfUp5m462AAN0gCgnNyCc05UJE31r
Q3paBRJqZqZpfjh3ntzAyShChnDmvWnSZtMwsBQhvvsuTf5ZoE6Qjl7vXI8ii/YhtAKdbFQduZJ9
g0khVDP0tsU79wWU3rJLBz1BKFTGu9STWlS4EIXcyv3OafTJfsT4mUdXGsUVks8fvlBrpoI6wC06
SDmgRgXk1vxWAJfsde1SBwyhLhTHKZjJ7339RD698Lm3I+Abog3yw4M3koZJO7p+dq4NERqMbYay
CUdKsEQSZHcCqaStZpCKbTJ88+n+884xN0C2j0kutvvzLMPf71wrHKfqqjI7GPhQNos1N/f1nOv/
60fKVciM/pdqZpT9Y350ckrIa8rM+Trv9epnK5605lh9O4z0z1pwvgxHj7NaiCatj61Gusg1f55S
e68NxfDbyjMKIQmt0WnkipjvCCfB9F376mc30EJ3zPdKTvufnqAO8k4Zu4IxYSl2yomPHVSqr1+P
8zP463vlZ3GI5cZRImPv/ZDhE5m5zGOcpfukvGsC8OIQJebvOlr/XRXOV6F9gQudQ5iP+9M4T7Vh
l3N5mOgBYy6+ayDcpqgATPs+AFoXdqacV6MGJhL0YrKa0Ug9GHovHuE4vdiF+q4/5LM7y3bJFAhT
4yzwH3525Zs5NVaqgn2MUhquMNLN1dQL7+Xr2/vZdfjkGY76bwrr4w9vPSe2Lbup963ytrMIYNrM
N19f4rMXk4WNuRKa4l1Gyv/+ygqfFb1NNCQVfrXprZ3evOtlvJ20u6+v89mbQjvN+SnSXPVPOnCk
KwEXR4aLztRXccND6tJ1XXwXTn92x9hpeesdJkBJ+/39c5pJ8fFRbwcpn+3zrN4vNL1+/Uu8T67h
nLNQrMYu+ISPdbckgXI/TCI9aKleI4TBv5qv5240bxpqg28U2qvLEfeWCJvBN6oNTpYqi6ZhoOxJ
pcTadbKwcLwaDRDKcdHrZ9qAYiiwjdkXoN2d9GpchvFdzKP9C39efVY7+YCBTeQ4yUqn+fLSd3Lw
VIXeXVCfii+g/tTTmnnVyln50o0ZsbLkeMZgDX2wg6SXzq/SHfVkLe1GQdKMJf8lpxn0N1ercoGA
ZjYw1S4pZq8JERwcSbhYbWgQIWnYL2jxj6Tntpe0maVPM4xmBoOSvsJPOnpIM3oF2GGdd5g79bpC
YpTS00w32CKT65gk5b0Wd2pbGrMCZM1NQD6ikbIPU9I/RYQ4CaCv27lCRZ6QClWjPsQPCzLR2w5y
Gei180xF2PSD1oatRhtYaA+z/9whYL7wSml3qzJxqzmKgWvB7qkbo/pfg2R6Rcgl0wPLlDbv74dv
fnYy/rd80nbFmBVFpNzJ30nyHUesNNOKHsH6Pq3hQn79shmUF75+3/z/CgB/xHepGyetM+UB58Jy
uPaqUXtBZ4yZ2nQfXF1sM6PFHEb98r6wxlOgAzPKHRQbmgl6NpqAG286zCr70YJhZ4haHXS3K9d9
lzwjp4WvOA6vsS7f/bl5HPNs1SX6hV94Jzu2VGjE/Y2dowebAUwgXCvXftlearUNc9Q2AJSmk71h
UIJn7cevo2f9hEz/pORMBwqHiBUR5Qp3zKOvKRXF03AcoJUxB6M/YYMr6ee3ujDtOlDp8OF7d3ll
9jKJGAy6nTsG6wDQYRuOPZCeXYDoyyfwUG49H4WQ73PSnXJjlhRpqb+Ar6uBKcUBpiR962fppqzM
Bg8ygE3stcYZTRb5znCRMlbgT9NaivqKytjeQSi0NpNChubcvFVZ094Hhn0bZyi2DHiQ9z5UJ/Ck
onwzx3rTg+mcZ/2UeTQku2RBQyYC5WVRt92+cYV8HFo9v9Om1nkb22bcS3MYsTaXmrpKunaUocWC
cSSpnp2yFP9fkkGeWKUAlJaozm1Qsh0ugnPrnKa/cHpBvGJ66jdmjR63iGzw+aU+N+csrq4Y7Bgn
tMqd1N0Vutf8rjB77VRrdJaGejbrN246ixUqRbx9veledxYQ6gZB7I2eArxylWgrUPSKv8PXxPOg
ECL1eTPuAh99g7uk+QqGz7DSUl8HMBuMHK0t5R4aDjfRgAdujQJqgcAUNyh+Bh1ObYtIb5gnbxPH
HnxxgGHWyfbSdl3DGv7RyCF77KdetyIIAyISkAs3Bha0sM+sIfJ6GlH0uMuOpXN+ZmpGL4cWLhzj
wr2qFV1uVml1qGt8/+DVTnM7NEzfmHaOSXjoNLWmFWQ8TEup/4Iq3u+YDyzuegNj1QLyIOwyHTh1
mcD3LkpxVQYOfGVj5nXtApnDqO6XCKSkdkU9FLJ11yGpVhZoRVbxfWk6/X5K+/E6GFKx791BzLdq
Bswd1ZxJbn0svOtRyeoq1izWoc6oxyuFmmFfTJV6QPjAsK8TVwQkHm5D7WIoSsc6dGSAvFWz9P6L
mNHwhW7pQv2uc7Q9UOLRcFWOcVUONnDpwk+ZI6v0brnOE91s7snZO/gfOQSu4S2m6y4xy61wRXAh
7Mba1Jjowor/U8QT4x3oluxUV0XebkgI0dnqWo3CN+TFhYgKzqvP+nm4au/lxVkWjU4JPZg/FO4O
PH5QnuzZ7ZM1ibPs0Oiaeq0BL90JPxuYcap8FufZqeQUnafRG55bXBTr1FQLyidAYHtD+kMe+o5m
DyFzvP3FVLPa0hbU+PN1SyHwzoKFPF4sUmIiHzR9YJv0vSw9eYFss62e9Y554pnUls49YLQ05862
ktFqxKTpvDE6zboSni4vQGobyPbAJD8XRqIiabDPAPsqAXuBW/Aink++le6AB87JobV2ulXCTq/9
E1t00J9s6VQ/baOo4GKP1JyQR7wBKXPug8qmxFd1xv04an0SMgNX3FUWOvAOwtXJpg8pj7KiJfef
Is50nSG7CbppvJdlE6zxI8R3C/qtDSsAoG4AYgeH/SzyBn9+LtnyVOjMkl69eDJ+MWHNcuA63Z50
pLWtYYplTA8gPQTXqwFoVG6u9g5EtNQq/ABGn1didQacCEk5w/jdeR14PtdB9u77UF5biQWrNUzt
RWZjd69zul2dgZQHIS0M7rYht/UIgrlRrX8Hk0EvmMLq9MgFfb1K5ka9U7MaOPDNNbpq6U3LOzP9
86Wv2vg+zQUGUd8Q02nxYZGGWsUyHEptdpgxVyXB0gI8jm7qtt+A9a4vJjee3m08HAfwU82m0934
0oXrCU/PNboL4MzGnZHo7YWnj/MxmEd9l5q+domxTn92HCH0SEfNqPAXtOZuHBPjJPPRfXJYN3e2
35ebsQcMrSeIraJah12gFzHSwskajygbtQc6Brt9zxZxx5SSeJ7ryjqUmXkqOzrnNkPazu7Kt1T6
Y2Sqhjtlu9hjkPMJQhmABfpwIUydErtZZ1gfNGcHxdk6+R5k/9Fv4ksCObGF7ItlXkuqZssklk5G
rxrfVZuVxipJ/eYoEIeezTlVsWmFxkQlEjOch2leI7+qUYdeDwXsu7ArdOfR9/JxlSTBZAN25BQU
MsdQvsS2kx+XrgU8qSD58yIzibzhnG4chYMiqC8YcSmnKblSzP5fGEU5HxZZYChyeKMc9Ex8Jui9
vIZPI5eBAj8fxC/elOU3flrNuxGHwsuid/GmTLIShwihezuVRKWijO0bvXX7J/4c4Om5JFJzapUc
TRhAGwYq9PvFSbrXLh+NqwnR0FPOqnazxBVhBVCLdNeDrH1hU0IVUQzl7dyr5YclerlOSwcQmpFW
O4VZay+Wc9ofA0M/XGmOrd2bTgt+uE1i8Wioeng+z+SidahVefJnLAqwjzt5DWvJvlJZ659iEc9X
RU2MYOd8z9U4m3gBYmPnpqYDe1/O26xs5yf+vj6D2TmLw7J0FaYViph3FcxFCKRJ5cLNNbxSJ3pH
xul35bLLrNrZmhM116g4q6WNQqu2tRD1qqwqxm/6SV/u4iyBfkCASx9b78TBMaCT5En5UuNbsYJm
Rx9aKkNOA/qvdoLhHiVVmv4OMr071VY7n5jmmOEZitkKLTwe7LOmsH+oyZwvBjvrdjMn5LAbXcEG
049eGvrsgWzBrhczp8vR+tI202LPz2PhNIeZp1M1uIaw3l97ZW+k2C5BbSZOl+frIpD6oAFGt+8q
F+FthMdjJIJUOn+pU8pqg7LLB1Hd2Ly3Tr6nE0TukokAZN/QuvvLhBTcH6H72489o1/qWBZk2K7j
Gr3ALgkcSeKqcvTfKSoJ2gkcOJy3du4Pzk+XWz9d6L7qXObnuqqLuqUWKIxbcxiOlTk0ZsgNAalr
LkuMEUfZwoscOoDFDmkQf5pn0wx0W08uX5ZmFHYf+aawfIy7JmjKhjeT3gW/qTMYB+OoVpmcWFQx
inr0+s5O64A3d70XbFqmsXYdCUMjQPbyOuaLeFgyfXjPOPi4IZ4n6L1N1plXalCp2vd+U2hIbBbo
70wPZyNYc0eQ5yG98UYMk1aH1O5lvPaG2nE2LpMytMIscXBfsJ6U97ManO4szoM8Phci+Tn21hRc
InxSbH1BDgo7EeICoEc1RXFix/4qqc0CXY/TNWI1IsLy9hUm6T5G8uY1zhZXpoUUR+WOx45YDIHa
8Ad57pFSrnxzm5yly+EVuZhV7pHOkPMgyms3LhUdu0nHqbUFbecyLTnUy6Xh5I2Fd3cxymNmM48d
LqrkVIe2YEb5aZ9966bF8RI6eSxesdV6m3bBEXPkj7dQ/tSoNneLLBd5iBneeAOt3cdrE6AdMHE3
/cVaaAW3aZphWAqqoPgBaLb2d3pZc3BwCQfMdSaT5TGoUi7rcQOnkIYQ0W9UuqQpB5XJ2WVx43J3
Gv0ABQQApgBHcYXJqsJhhihF1Imzzo1kWUk61LeNY027JJHuJTurEXqtl1521nSVn3GsDoIhurAP
Vd2+KwxHloEINZXuz8zh6xiK4MpL9VdXswimKiwcWmNzrnF0DoVVQ3EhZR2rzHJYZwx7hcNIArVO
+ud+mti020tzTt4QISRRlpDkaWwiCsnPCbnDJXL38tQx+8n1zGBl+4W6kiYT0LEcLzWlmajCvBOH
Q+pqQ7zKeuPSNVBR2VljreyxkyGc9mM9GkxTqiDKCQwix8S5W04zCPziyiWtvFWLf4hJwt4NPiOy
E/9wTgSGiUx7VXl1p0k/Dv2sZcTGK7w1U8LXreFd0Sy/a0vU3TPTk7SUtXuOY29B63CoMIrbRHSv
MhcYKFkTkVJoxcEU5bF00ZfGwxjFefwzBnG8MeAjrpBMPniBcbcAxlybTbyvdeMn6dE6ZK7tvrbj
e1WLGz9hZn7yvHKluZkV9lZwCcF/Il6XlIQD1Kf1ZFXrmhZtfr1iqSaruGXKWQvHev5F58qV6CDD
s1OgejCdq0HHJ0MbiojaKnU3XQ04rEuz96DmKDCyVbi2KgGT609+1+KRbqofMmnbDc30Ma7udl/q
rMmaurGU5Yaxyfxb1VYom6rZvYWP1+/s1nsoWYMjDdXihdu7vxIJobbA/bmLY4weoitepsFon9ua
43LoTswckiWCsGt1FQgHIO1Rjuj3AWo8QhQG00+iZNM5i/zslYnv/KnOneCQBGm8kgFOrHBIq/GR
3Rz6PdHW1oOO+rTks3kSTG1sgxHLcZRJU21iJF6XAiDwgFlK049mXScbjtHmgUEyfFCqtZC8akW/
pUuwf01QokSJzXcxDk678hasTm3tlxeq9zlZoEpbE1IwICwJW0Rae9Hi6LwBpNK6+zowtD1jRA7p
hto6qMk3LvsekMLU4hCNqEDKt6YoETb5uEGIXyRaGRqRxD3eDzWH7YDKCzC8D53Xhn3tDm75U3Gg
wnl1ttCISYDkLfN1paQO8Vkjd4AZe9ORWL+JRyL8KSnjG1Il7h2Fi/oqjrP7ss5uafW9FQuKxbjv
650qu+ankSFzZtmtf6cDy6vh9/K0NBLCfx1r75U1DWdWfI6iwCIJmHdDJJogO41m/c4K9myCJSQ9
fN3Xw7IV/fIOaJkEALMdKySjdmgZ3U3fVqjsl/naVv2702on8NX7aex4RTgod37Ka2fnN7NXG+FU
dI9Spk9EqCdvHn8vnVmEpQbKlKnUULbJOzDyJCQw9MPKcy4ai1UQoNf9XJ5FSnUK9Nnubx0DwabT
TvfaqOqVVfSXrYsNK8H951eVHmWisQ6uHLOTPmHHy/PqOjfIkrjZmYI88p4bj6QlmYIbfxixOpKC
h/nr5ReN0n6gHr2uYf2HBMJJ6PQIwjQNvKvdnB3M1M20sWOFGyvEqCbOoqa68+Jl4wD/2ioxeBFb
pxONHnCCFjXhevQQfC+Jq92oEVXikC7VmmNfxPWyFR5SXoC+F+HUL7dC81XkZ+IJJyD7WypzXler
imJBNNpo5bHhuLfOlv+0KQxhNXol93qajrDezYY120aO44mHIcC0w1b5aNFtGE6cnsPMAIqYVJh/
OuFZp9j1r42mt7HzDS9E6/DxG6PVw1jQWBr2fYaJhGzbbTxZOacuWb6RGCrv2jxLyYcSlTcytW+V
47KCzAkbZ5ID9stz7kPvzicZBE9wVR6Dzs75xaUWdkvy0vukQXpqgkh4ZctuNFwXVOzRCOTBLkj1
AW3FMh1KF4/q4NttHRbooDGmJ5O2ZevImQFfsInX7NoGuZiHgDrJI4ny+cqkmndylDPdsUe5F/FY
zmylfjfaYQIy/66Hnbb2RTFsUuvMADorwrJA5CuSpBgANPt3hoMR7ZbvRZXMcev1DVsOILWDkgvU
m35BSBx72Ro9YQ9cFZcHYxxqH3hIF+3B99cMKBeh5akgnFok40bJE5TO2VlCrNI5xK5DkKsVaVM6
5O38bXSApw+k3CM7QWo+9OZ17zaXsRa/mmJ5k22hVqQDlnUgzYV5CvPSttAotb5er9rzZ7ho8W9V
jcXalH23GXQSVLMf/F58ew8Vg1oO3wziwu5smTXDti+eHen/tnr1bgYTWnLRnAFfcu1NKl5pQzpt
/CRBx7BQ0CNFrIWVSNSqbORvlDsm4oo22SzohkeXEFRL5nRd1SRIZsfvDsjHbhAjttHS62o9BcN8
7bABRtSBzRCDQ7YqnI6cpWTlA6ouO3yznkPjiUKuTt8OIvGJbJGfq2KVFMWrNnHQyEqHUD8jb2Mx
bhVRny7C2CuynaEAzzXk2yFR5MtBDsS4C+XsU2kxL5XV9tpUBE2O4z7DXJiZEfR71h4+EXtBdoD9
qdqemfDXeTu8LSLVV2fT+1b1nhHGkClWFN+fR8NnMMoJrquUl7gQ9sHU1an2VLlCXt2vZlToSAS9
g5nMT9pUPPXD8kwGZ1nN5bS3AEBERe7dFpljbdgH4m1g58vRgRv908pi5GxZcO8mfbayeSPQvGbX
gSV+D1UM37+l9i/s/geh/4++s3/HeZ/ubL260VLPW1FhZHhJ11YGlDgo+H21kSmxGEgSZpkolgBw
09wLOA4/FtGKFQine92OOeSMMAc4BdaQj8mVCumdmIQq93Gg6URyZRvp8fiL5pqtmVDFaSDShkFt
nzK3u0DsepU0YqRPwb+sfO9Or7103YxGzILPc+IUpW+y1rwi+q127HwYrcv5vSgX78C0hMlfVz1w
/Xg16q15JFL2wqIonoQ2PMeJupsbNDoO+YnIqmnBxn5KYxWYnHOndjhIXBK2x0A0Fq23pO+vvD67
T4gdQxJMRZhArgz9ygmYGzazdRJj7Auk56yMHF0L2/IY8s+c64X8XTg2QbAx/fbJ5ngc2ILQ006u
OSVTq/FLbW3pU3bAscR0QcK5YVbneGkc062f4DOZmDZkZycd5me4ZJLFa7YFX0Nkpe6v1mjrDRog
LJ0Z4+kNZapNMrZIZzvtRzYvl6ayugj1ar8qGl7CbkqxNSLMibI0y6JMcbrqh/yclOqf6gDtrOUz
pCaH0j4MvpNgUQBb3cVaE01KextNGkXmIGOh7Pt7vW81XC92sVPAYkhW2mWET6bbWiTdhmmYCFDM
fifOwZmIcS5ZVY3NZCy2HtnvvZ7QQmyOo7M+k3dCz2iPwmr7Qx0L9jxDvhv8+5W0Mr7qZbgPStM4
u52em3RE9cYnsapHfO5zYv+C6T2uoIVXUdZML7xFN2OT/FAtyJq0YQ/PlUeKKzbNqCiWg18xU87p
60b5fnJVKvdtnlUVWcY8bQND/Ra5TQjBBrPyNc9jnSVlQGE0OQMff/pp8ZtiHpLNGm2y32ZvwayW
qKSwcgqIO450dvi4q2pSZa43klFZYlTXyaguOFyhdHQTe1cFSEsA4do7QWZhH1sewUQ3gZQcTB2W
tdtvyNsn7ySwtN/sq1BjiJCvTVuMgrH58ZHzJXp5khI+9tfaXVM6LncxdROkOniopNnOtLp0Q7Lr
ykS76Emn9qEnW3Ehl8o7lkgtas5qVdyv+UJSXNQNSzp2EZsTPOXQzA04a9Of8NJPlkdBxTfstS31
ZQjpl4KWVhsDA/uGy+KJoE1zivanRgEG+ZAs83cNjMFrvGCCoKMxOGpNIS7KpPc2S53oj62ZLMfS
9Ib7qbGTF0DpYk09Va4HwS8MyRJoP9t0aC+qhexF5qv6uV4s65T1MOKjwOiQDiVZf525qbgxCeJ+
zYVT7MaJr6XIc7Ja0pC8VW5QHqG+kCr3JHqOljS9XQ3LMTXx9wlsnGtjQOxX0ABOJ+xcXnYuIhfY
eZgz2sm8kF5fXYxaLp9mps+QFrVMJi268I92RRELVlJ9hxlAp9vP1oUW9tjNTjLmXGebXf1s0Wl1
QgE4lCHWUHGbpVa2zUVcrRO79qO8J8sWFqoMXrRzEp76S8Jjnr29a7XWzpOj9mrbbbXREoselLgM
aNtyCU8L4QCZjAeDNNQsbXJWVkBv1biQrNJjXCWx0UVj1w07Eps0d7GV7btFs0OVU2psWyYYU4vB
Hs5D9jrBIBf2MhV3NGKhprKU9EJMnP3NNLjjjR7LYtfB/dvOKfBuq5uNy1JzxysO28X7PGUps+PA
2zwSXM07PZIez9QEKF7V+h3jGME17tH22QZVeEBthyPKmasN2Gb1cwx8b2ukMn3M8r66zAZtOuhN
bu17szC3RW1bexpW28cle5OurCNvzL3fZK3xgw9Fvm06yothWnd1VCTTfG2VvbwnLzrc1DNzqKTa
WF4t2iJ/jCbHlWkmcIcG6u6poaV3+TSxG2hgyTJUm/el1iIqdbPsViorPWn8Fy/rumCht+24++UN
S7oZBiki5SWkAKvJ33iWUvtmiotjVpvjMalz7Yg1uiNbZGmMiAU0GFy3RaNelmwUe7Ik7kpTXr3V
ReGQECNddjUsJANM0gtd2OSltSswYyDuQrnCLRg2sZ8F13Vdac9u02koEu1k7VIIWxGEeQWar8K+
7My0vtASAqqu8ccfddsYpy6W4ikoWx8bqejyY5W14Aw0BXLDsDv7nvnM9jJviuFVuf5yGBe3fO40
QppZ7zmKZV12MVEzulssI1tnbext3anu14bvNxdWkM2rdGg4LsTsKsiVSSvTKWIUD0RW6lcjDOvJ
GDqVh0w/dy9U8YZDoAryx+yer7Nny6eG+ZGLtjbaC3jq7q+C0uM+m/34EqvTsjJ0h1xPHkvE6DIN
Zhxu58Riao/ahd7w985p2140rceWwZzaLy1WFpFJPnNumovamCCFVVO6Dig4p0cMun6xCirm58hK
OEK757Q/qUOeaGyrxHDJEgl4RvN2tKpiubcHui+2sZCmE6Jv8OPT0NtGtWpKUVjvA07OJUSo1nl7
R1QNQZnbeM26nC2LdHeuLc5qUD2VA92lhhHS+Zm+FnJyZ7oyDB03oWGO7coxYo3AT4tTD9kFEUZY
GD2KMhucUX/omQtVq66efLFuO3rbVxZ12ny79EprtrrVZCh3bZ8LjmThHjnWmn5UzAZFFtG7Ov88
qHO5CnI31R7oy7DIbxa8vLQaTH6yjqcS9WtGYUmsRWkj4tatOfDXnVQUvEgrdOeUDATudkhxqlUV
mKKj75JTO9ow2LRtig9y2XIm4/BOUj5Hlrv4NN+bihS4yTQ/4me5hFli+1hTQQUdEwvM1wrxMZkq
0Wl9FNMf3q+zZub/t0g/vzUARIio7OahCEev1eSBqngSr1uONcZOm+JMY/giTufQ7YzSjSpEwMPW
aJLYiYxMzb8XTeCDC/x0ejCWStBUjtyTI13n7tJsqfMdNTv4mpXGSX3Dvom9zqGgkCDGzmdsZoOP
J1U1Dmctj/pnvcoz7LOHGQlStdfVecgXayE9m+UsxT4oy//j6EyWG1WyMPxEREAybwHNljyXy95k
uFy3mCGTGZ6+P/Wmd7dLliDznH8s1Ee2TOPGvpe1Vrr3gS3OnRcM5iOtGNWy981auW9GkRHCuJRl
bj0YonL6c2n1IcVi92s3doxOh/sa5uzP1GUD56GsBXy9vTneA6WMKYW82yzQmTjUNCQ0b+rfVm5z
XsAig7nnk7fYJ5CeEhCp0+YYOZtkKPXyjcQyGq3H6eznvtnGVYVnLC6XRs5Xykpdaxegmyz2m9U2
00lAJvPFW/Z0Jcx8S69NkZt/V6lDFY3SKpk9RzDPRKktXWnrs0x1Ns2JusZ7P2P/YHb1OP/4JJg6
x1Z0YU0xNgnFXK2pvMtPgjF7mgk/eYJ94W9a9cKiQlgilhC/7SFbqaVV1b4IhP9OYlpFhW3amP/B
oUh1CKlwtHbpFhLIndGRTJUnZVfBLhiFGPYLsDMKVMPRK620tE0dWFtQQUn8s6ykQ5ipY8pZ3lwy
wAMdY4FpfjIDuPJoDm5rX2Vg9cM+yDqw5o3W7uDBHFP4qb6gveIBnB+VO82VQRCvjgqp1xv1Jp9E
HlTBEbDXovoBcV6ZgDw31mXkXP9qaLSCO1Y2pL5ReBu1ootf+G9WSGvJc64Ks72FzOoTlldzvPZT
QfiKQZnlcNClMqaoNGWo49kEgDq6TtN90kgaiHcGexRDBIBPJd3reDUuq5rDClVPTykpXD/QK4ZJ
OMRSpjrbBX2NsLTAI+U9G3JVks5oQpgunr5r68Iha/JbBkFjHGAt+IlkwS0fBYa5FcfRrPLpgTDW
dj103ajF3mElWXedsGTF3j9RywWhYDdRY6U+kgKb9mtkFBRVvJfaUu/zUq8vniiDJblzGh+YKMRy
W2wDOl81OJ1w0ouUPRrNn38q/HRpzjKsKex105FlrCqcLtg3rHnewVpB+CMfYzRSl8rqujPE+oDW
qc6MPpmXYFpg0AKWgDZjUd0TEZvliaYL2QM9DSEHCDXOFHCZHxjUXoc0utahWVEN29zx6nqsC4+S
6VSvz2p26F1lHC04AtPGQxtY8XBGw8A1+wPcsIClIb52u/c1o0qcLyyDt4dt7l0VfJXFZtX/IEfn
miSHPLUurjF1nx2xQSKiPJivqgoXjjmYh2mM5p7ayH0/0QwLXp9VzX4LN2c40vXQhXEwq/KX2lan
PoeiQR+fNjwf4P6T1m/lOoXLcc2zigqebHKdI/PXNu2XFAHKsR82e0VlVDdE1C/E7xTpMIg722MZ
T9OE9GVnZ0OfPULqW037TufDDFhHnYULJEcEUolIizaGKuWbUR7Ts7ibaFBjOovhGxQta/WtQgDM
GIbKaoA7FANSuJXhm90j+t85CHDvf2C4rhCOiOR3gl/fPwY8nFSoSzTzdyufd0a4T9W4QUG5eh0X
7w7scWmhO2nc2bjAqthU162mBZbgFhS0CFpL62U2ImyAZIhFws3nlNpLBeJIfZ3h7G2KfYu9sCrZ
/R4YZjmnePzpdAtKgvR3KmQrOJZ4v6k9XCQpVn4riJy5f/NhxJCRlglO6q6P6fXc5N8yK1MnHivf
K1+tUlOLaiMzmt9na/PCA1qisbiNwQx6xbYy94Yb46lBu7JXKx/w2ARBU+/w5i0qVvNQL38Xg8a3
oy7s8lsUTh9tK8LDQKTCOxu+GtVpHIbSfx9Ds9SIUhc682y5ldsz7ompuxlb0ZzoQp4BQAw9/eg0
qP/5uTuo38i/IA1zgpYprM+HQlWHwVa1/0PQcq0f/K5z+quLoMTeTe5KndGQlkuahGJjWeI/BvyF
o2uNl1QNjftoeCIbHjT/ClXgSnflbQi6XL7QjhMwDZPQkkfrFtpyV+V9y7RoN6KINV4OTgTaRe1D
L2RW/XUM2+BPpMI97Uo0c4UYzjDiaC5J0Enlo00lZZMsogaw9v1phRGrwrR48dI1lP9lKbm8f0op
oeqXBujcpnzi7Luuk55rV5gSFj5AGB0J6hbdr0qPyBAWp2nYe0YKmKGUtvXhnpxcn43Fo4aOfLHJ
3w/dGkSLX5rqMuuJztEFWDvdYR4jsmQhwNL6DKdQ17vS3rz8OaA2Se/aCTwrnoi2saKc88di8Rsp
M/+vd/n/SCqnG6An4HVH0MGe6JuZ6BU4XkzFaWI1pkH9QVk75mXrisG75D3d7eeM49PeFX2VfqGl
ozO2NqWhT6vv9fmlsCX0RDeMqj/hkjDtPQdVgwysXRf31Jqy/5tyQ9W7MeDSQgVtDG+mGCksRgrg
pHRUp25NtEwzY0cP03CN0nSz//TKoaGW/pUF8UNmVuue7vnAPDsNr1MRcQqWLif1Bu7vztua3riN
Zn2shn4yzjXpYstt001RPARuV3avlVZz8FpCHs8xVm6Y2W2ukWrZg2s+a98oDTrnq0lERGfwovBv
re2ODPuWiAmt17+iG1LFt0WoHMqcdV2WLjFE7qXg/30NhtP6pK8gk29A7HPXmpOgRvS6s9mANOSG
laaxT/u1szeWKaXbW6YgR0FhlM0e8aHhnokSTLvnla5h2rXh5n6a0UGL2+i083fMqFMX4TXFiuSA
LJfHRq+LfOhNv0CS0vn0wS/T0BiXxqby5BKscgwPs1nNvyQm2pSNe4GbnQsEgkkaymo7YRxU7KiD
mKTAbLSGcyJUUV2ndChlMvlSLFekMLafUEl7H5D7Qg07YANRJ2oeRyNe1tavd3OK6IoWWFozdpqa
+OIC0r5SUOmGOXW6tcvolI0WFZkDOiqfmKLS/diWQdyWpjLmZA7U+EeIbiLOvE9LxGjmSp+P5UlV
JdQbo0WEmhhkbNGZSy3jMDoqgUSZwNu07tVu9bGgfjVFpvlgY+svSbVOqThYbjdkcbpos0LRHlb/
4H1n2sTTfPuQ5Lbz9/bmos88UIMJoTUuLUS7WGfSpFVrxvU6DERcEsIoqdsFhQCQRJyKEMMb1r/s
Wn37DwWtaP4IcmOqe7vvMHXPvlO3fPASgyJt9FtH/ZvKAzEfKMetyxfUTz46gT7NB8i3us73BUlj
rAT86fjSB3S6CJ6XRSJodV95O/vpe0IcTDNwW3bIGcXYcr81m+5P1Oy247lEhAYk2chCn+kmEsa+
8IXHlOWK4lP7g8+6EJJKHxmuO/4gwULFi2yoaq7swDS88iWsnG7QC/aBgySTWGybRu4nG0IpyQVG
y0tR3tcCc2w6572VQbud8sFeflF7PdRf69aZ2Z608dw+4scSzoWraHB3tZf536pM+2WLutEJ2fBX
adZpFZVzZesD31FFJ/niOLQQNe3QXca+l95zODv3xcg3M+e6TpbBuFADDF7cwTfyPMot8Fnm65Sq
u83fhuV5skyDmuYls7afDkgkZWQShnqWQYYGZCuKUY8xC6FPF1BrkHMSNZWtMngIXRfvBgYa/1Om
Wf1N/6f5ZU7oOr16gAmvMmsm641Hnzp7SmicfdbYDDpAtI04YhOujIOtBgNKpiiaR+gXjWDMvLfx
Do4xPU3OlONslNr+a5mrvl+wgmvWaIYhPyyL221PDHscYVbhaDh33hWiHejTNZ4y4arwmV1maBLw
3x7pLWOguctMBFR7AMBsOwbZnNdfwszUT6hNOcYd2ofwbBZ+7ry6RjiUDwFQr7imykrRMZgbVeE/
hNPK8AgAJTRwovLrg5rVmP3r2o4b8DDR4Ya+pDApQvtBEeh+M6jqE23Y9dE1Rgv6iPK/jJh99jnB
zYu4qz6lzMAPa9X+G+w+P06dyF78dWkP0zo2ZDaxTyvDnc9rW0qQN43CXBfWOS/H9SiFK0+1socb
L2xq093te3FeUZca40hglKjBMP2aqtlIEQhFO0paPgdF3l0gKlvEDKLQT3Tj0UPEBP3PCM06hojB
iZ6SPdSQNxePrRVeJsPPHpa2da+KFtN/Hr873IMJ0DKiBTvYYuSENFox02Ac1ghLSvVVSgWI7OT2
NzpM81w4FpIKa1vlUQ1znWKS8CCx0IymUTNX6tT2ZnHTovuog7k+09/Bk4B1wrm4JtKjSA+OQDTa
WFyYTaj/C8xZ7sqiQpKRld0wR+ScoGRtlHv189QLoZHG5nMbs3nXhqPzYIExX9ZAqYT7Y7r2TOBZ
7DJcj1HPuBOjLJoSqhl6heLXgSPKnfLDNiDq/NHkGCyacf3Ti9p71Yth7A16YOjTQ1ibQH3ODxsU
wg6Vt/HldU5wa1Th7xqhRQKLJG7VYOv9lNcSuX9jkO/UtZeOzJAjKMq62/x0uKLWc/ZOsG3Rhrxl
jOTa06ccDlVSrGb/HGw+DRltmaG9aosyLswVwBh1xW4UKXrCu2izEfQHDAymCVC6SiTc9H5ml2Bs
c+FOQf1j21wTkUu862Yer7DDO82d9UlgiX0cRJr9Qcpi7FKBe78EVN2XMKIo21V6pFe62Jm6MY5K
huKQoQy7jPDYUe3RZTWtHVUgIfAKVKA4enSVH6vKlUiaQKrphalQuLOhpY1FSeqCe6vx6+NUIR2V
ar3ZqzKi3kplXNXbH77bj7Kf38KuwxkX7ruwHU48Tq+seslU+0diXHdF455RQf6nquGFIIAjroOP
ysovbt3fKg6oKQy+deX+zqm8TszOPxT9/DWa81l2dsxJevSHNOenv0vAFHopb5pPLmV/a1rQxp6C
c62tvFSSt2SUJsy8AJzZHP3RLt0nDPbXSM8V5sA6/6qZpaMW+muPHOmzo47e7/rmwatGO+70/MRA
8C1kuhum5oUJGMgWm0XEKaIjkU3vE3ZibGzBr35Jrzx2VkLp5d4a1X+NNg7UoTOOIhFqZxGj2HvD
60KRl/vQBuo5a5ezXagXbHPoLnLi6/ilypSNTqgBh0/VWHHWo+4aM/nkdoo33shjGggPi/L43ICB
RlF9QC7E1jJecimOuA7OU4ctYVt+L2P9K2OXDWd1gYs8hxD9wZIdjDknEgbyl4CBB6aohtGv/t62
+YHIzMRd54468LaM8lVSZegehjw8mu5GZEjxJt3pkxntmM019TR0l2fFeA7b/FoBqe9TK3/rx/Ed
/edr22c3K88O5SzxFvg2IFE6yVgYzRsJtEGCHE7HUzVfWTc85Bf+vwHqXW7bOxWHThRMeDhIGXrp
XPOx62m6GJCbRb6c83gyyAFK3fk7n9Sn47FgkKCJbWhD1d8NQXndQvXdtNnL6OlT51IwptxEOODu
tj9+o4wCAYaEv2+tT2u7PbnzysFtHPCaxG7tj1E6shRDSyEsO0Gc/vN7/cJQcISlSryi2rsKErWq
vAeHiPiMQAvfI2Sq8cqvOlsOxhh8MGMjyptLzgNdf6XusqOH+hFrA9KZ+sGrjVuL7Ie++gZfI/Ba
5GVjjXWwfHY30ScaVX5k5eupxBgcNgGK6+5XZdhI3eRZY4navPa8Ia/gmZ6ezF4d1xlgSvsv4ZYf
G3fliGnKp5Q/jtnpu6i2nbMVCDDDi+ls5wJTX92/KQ15aKcPMJlJIcbEFiu+gmo3V8FOdQOEhHdw
q+EjlzmiOflH+E5sjdZBC+uENDfuDHWcuzyW/XZRJvKBvs+SZlX/hg4nW8B5VQ5xsdkPhUnK+ID8
fFPDYfXmV7Ste0CECN9YPK/zUUsLQQ29j5z8NjlsLffE6oOu1H2yzPLAJ/3Cu8lX2ocna0TsEOQn
dEv0J6+nYPYOLSBrEs7tnd83X6Yy6w4lMo7IF816Hnq0oW6RX9SSHVHnoFwWNaxOz6jVHBydExU2
PTbo2LK5ejSWatciFACfvk1tHkSpp87qXmMTlA+t9SjkX68ZH3WZR+ZdkdiW/YGu0R0xR4j8YOQH
iWijKmJZO2ev0B+qcpH59w+e3J4ETjvRqAuhXpecK2sQr9v0n6fHF+2x5yAPOkzhj4k91BmH4yIs
pFBQZ/5CsXEz71CEDtFANmOsUvMuXt1ztz8Cfd7cQD9O9ND27vpIn/xlZHafdPBEPo65k6uNqcK8
W6GNhpBMdDrSOpsSBM9oT509vFtdvvMpuw+btt27YXcVLZBbof6t3fbaV+NzWfX3NtWH/j7flP4z
DnSoLonDsGtRrfGFveZU7cLF7hg+DoUzNre8tr4RdSdhuB1mpb7D7YL0CiRHq5O5hcfF0ldZQ7lU
sGNT15AoBmW6zKCfdvM4dj9s26dgqH7h5vn/T3mtUSNlvXikw+2lL8a43IbPdjH37Qbr6hcvuQxQ
xRRMriIQSHgykRi520Zydl6NIftcR4NlnxkHV2J566w5TWC+9whYNRrxjN7MHBly1fv13vNZYnOs
h3XUmx6WqkIyVvQbLiapr4Py5Mnvgx8/0w+D0FwzmSIJEj/iozLUt/1/lbyCur37C8/4pPMzcz3J
1I7oz3iw+vNg1a92Png7r9ZJl6lXFIvnWY78pHdGpG6eFKBN5C/elSBvGeX+9MFVGuyKyuQSKp2P
bnVfFysD/ye0ICnTWR+qDW17uCw4ytYzIsHnbkGumNGRPSwQ3AZUtgBwDRe1p+I1PITFxp0vMjqS
6zdtV3+KohsT8mSuqd4+JzTtYIRZlrRl/sOo8Mk8stP12MWL0B8A4yrOG0//0amrEGa7N9jj9Nhx
SEeuaqGVO0zWVZ1+FWHwXBTrP+4lEQ+df6nL/qkqpm/myLdhsgiVb4/OYv7g08651fpEdfLmomBG
CHWEJD4UNiAP4ZD+NRuKLGJuKnFWt7W+be4CMLxWf3vPf+r79svS+mm0/UPQl9e1ag5dPyRDCZDs
Gd+Wj6JZByg3arRyVZXerXpu7I3Wuset3Z3ajQ/QG/bPDAbwHHSddVmlVCiLu9eJlJgX0hmMh8nD
h+zZokPPPk8w05gjIoMExEQgT7ixr0+HNNSAoERbfpfYWG+yxcPe4UJLnHHyGCfUBTnvS6lCxJJO
gDZIzGjdwHj2VeMMvBTT2fPHD3g+HPAOx00dpC+mU7zS0/wGupzxWYOfidHRyfFLhmEBtpqxe8G+
x3pYD73T3dim4GtxF0KZ93sm6LtJZkbSh6MCDuBAPgp8kMar2nJKxmOdD8moOwuaGNWURlATQKbH
da6tI1NsGmNOKGILWo5MULhzWXmXQCB24xjdM2/NOxPBMfOIn8CIvRSBfvIxTmTdXO20Hn/XPS9n
p64bdOrHGuRFsvS9cW6r4szsd0AXbsd1YRXxqPIpUWFlcnL7A4bSZbyVjry2gssoU7BYfrp9OLwq
APxxSG54ZOv6dfTz4/+Z2BFS0u5qTpuxx41SMFPcIfPKdo+pbxzNqXz3yvKnMhX6Dco20P7yfhfh
44QKSTa4BZy7eMfuVxxLjOOAIbtyhJztA3yRnrv9ET2jE4h4iiti/ufX46XOyu+pav8z09l/CvLs
G9DxXo20/B66ESvn6nzJ1jpkoAtu3r97vX8qAbQPxVzXnz0qxzPuUnqWU1SdKKxx4UFBMuculoIP
Rws3fDhkETxb6HWerN6QiOx88VF7c3lye8GzQiznE2f8+trRQIrAhU49lKbCgT5J83NfBeSI2aEk
C3CqhUIDPJkHJxNlDqTul++iQDsDfrftkcybp3yrSVd2l9GISh26c1ziNXj1Gk5CT4Nx3iswTdY8
kjQLD3Aq4JuKBysPXsE2nQN978jhBgRtVW/9ZNM2vjp6mU9zLVHCU2uS7egvzd7IyFrmeOzH/i0r
TTSqAQky3yPeFtIlECYn/ebBM6EKkizOYY8uEuBtxRv8L3OgiyPbIH//sOWdfOzKMP0bFs3qJqvq
qn2OoIybN8fcO2Xuny3b3NvQ5P4OOT3XgGY6kZZnGqgNbet91m36JgvbfAjTivpRf7s7gHpN+VQU
dj6ebXgKdw+zOOKutKvHPDcxT4CT+jdv2oqEI9k4zKnwmQ/budtPaVkc57t0ZKuKAUawrnbexqNc
TaDsDP1zhRfCmA+DVWbY03x29CGdQFHWzbsnqOd7e6ju4ETWVbuMLgUUgswiXjn2t3Kw5gM8JA4W
J5V4QOpfnPI9Asiw/Aus7kYdO9eelra0uSvzzT/ayLpjjxIxjVCz3SOImDDajGHA8tr1Ap7WI3Z2
5idfOt6B4rlhL32/iD2/GR6x90F1G4k3VvbV68PiCtCxvoSopN74upAWz3mxGx3G675Q3/i/hnil
ThTW05+eUcpbV8aXkkDptj/0jCLfM18/d0S5vKRF3h9gvOxdyPj0u+e9P4+oN04Z8pkXYqjnk+NR
XXHUVl5dFVTarW6tLG7U2P8209X5SWcEM4mtuvK69KPL/xjdfy4wwhUSo343Rkei86BS5gXBYZDU
tnYeA8O2DtJ0uTPtdLS+5oHVs0O3muRVIP5KC92I7XppbMyOv8cI9Cu9w50IIK13w+an66BYyJuG
zQ1X8zjUtBHC+OrJWRD2iJ2l/KswPfZwJvdiRm6I3YFO4shJq4o7VVe3qrhnl1hEZuIWmKLR9wek
+xk2GdH0vHtzuJvoh8KdzcCXB+VJ1cyJpvZ56l2f/BHKk6MGPQswXfamaZ6NqgoVrz0DcIb5LI9T
s/y3TV0yo1GKyqx9qYIwCXzItVr2z4tXB0lWhhPH9YQxfgEJqDh6I1mkN4w/47VeELPVTTVBxDZP
jU0Zi2WeqEXtYvAd9Ea+8bya6rGd6w8AwAaZfpVHs9bYfWu4eFPfsN7fTNeLJ+EdS6rIEh+zfjMY
A2Db2j17kig0nEhO5IrtW6vlb59nlxx8zrbZQ4MBVLxYwbU6xy8T7dU309c6Gbg0YwT/j2LuvqrU
ppfW9j8mw9jeCAdaI9y2aIe78neerj+T1Ld2sYqzbJfmhOceRTl+cg5n4US+Mwf/UAS+5wAeeMkp
qyznhg5iUb+KKlgYwkp1CyvSJVB5vtXOWMcmZQ7RpGGMkXBwPnbpG0WUYdQtZQodMGdgpdsPbqw8
zkjehNoK8qTyier1my2NXTCWpPTK2zY5nxB/zBwrPMc0YJ+clz0sEak15No8KDHnO5syB8YNkPNy
yx0eC38m+Rc9rk9s8YmeWj6OwWCW0VnXJveHy0PlSHJeWx+maXrbNo/5ggkyYpWWHAsDda/2aiZ5
4L07Vn4NmxFzSuiqs3RYPT0KMvDNVm/Yl4wnx66fe7m6hJmMVYRC4jzOstrZ2/a3JxD+soVkMWCe
3JOim9BnvjMHQZl3AA6ZvRUbj4RW/n9ZJXS8TflnNzLJNSacam4VxO2q7UG2XAjSHI44WS+TnK0o
7J2P0giwaPbz8mT76p/0pulExexD6CwY5OzhDamNC/zoBnBRKTnohmeohHB6gCptXUutn8OFwBM0
tH+06xcJAD37+LicUFJUsV94e9mkxl6s+ldT4DLmegwhZ30XYGiuztQlfDqu/rYAUs/axlTu5VV2
2Bz7sc+QDZUEbpjLx1g6v7LUMBF6eMu1wsLMTSQBUqZtey5IvbjVJl5I/IfnbS3eUSRiFyBUCiSQ
DAGYCHmWVn7zhEDj5OfDlfmacA4+BZ+O37NjN/eP2Vp+9OaQZOBIabYeuQLf/LnaT2O+yzJMmwLL
Io7JA9rh85jmvyRmNZJX3kljcA5QtOKMzgx9ZqDunKU+B1vVJOycGTr49bAGy18v9yAlChuhdoU9
3/pCa5C03kTa0owQ3lg+DJG+LyhNYgehQxLaHBgoCsWhWoP3xd9uecj7jiWgCdQfEio/JTA9U9eK
17k0lhgX/ZzonEoz18u2fY3tCjfJSPxKF3zwj7XHzsi+sizkgs1f6EcMgHPGN7SLJ9FaV+Kmbsrv
n8EpHxqvewFLPPE6/gkEFLbLExBlwfh7DvMDYRsBqFuDomy+La56a3Ij9g35ASN2LBm5ABnQBNTt
mxQb75QsiyfGfeIH/LBInKyDOHLd/4gYQqpptUBm05TvVJFWCab3CTRbNhi+Cl4uqHxkGMUBlV0X
00HgPWunSy+OWTixa7dI0gT8X8g8v1VZG7f3fbKEjYjsaQ7hq/zxZSVjC9O39UzLMVnjVumy3XDC
NFORc7q2T14Z4MIcEFnDBt/SMT2TwvGkZxxHmcY3pcvgthUAIr11EWhDPcv4K6atvltyQH65IFbU
G7EgT0VNZVJO/sHH3GeKbowRSEOFOmwe3GWfbbq+BpxRicEqHjsIFjF4eX864b85BRyQ2yPiHl1m
f0ADaL/pPjJbn8sc/OV23FeG9U8N1u/AEyD6TUdjkB+b7fBUOxPyOQRlCAzeXSu9FsgA74QjGqNn
qoW6g5tvglgEC27H8bodt/l6CO+3iT3VP6Oppo85xRu9NiInZw1drTRDzhpUC7nZHINUfjgZelDZ
bmF8b0GNvcH2HtpJVA+zp/g9Hfd7aYPHPtAfZFysiUlFfAxA96sK7VhK+79ukcnImpoZPrO4p+62
sTQmyufKlARxli8EL0Gr8llivWynbbJ8aJDipV77h/RuFHfXa1Cjc4XqSDGetB0YUMaNp5dTpd1X
qH8LYk2Yux4qazeSjMJX2D5pCzFQ4S6PAab4qg5/c5TKSMzeX9st3yEM7Vjlxq9arw/jhotyTJW9
q8LsFTNxshoBL1E5nlOZ48Ih+aNezmIoz+G9hbplPx+D9762fSD76UHxzPKZKPtrgh6xOCJHL99t
5MRiDfitawTtzfLbybMPxlo6Nm12IhROCosI6KnZrvgKZ8tAL6tqNg6/TgofQLYbnEdrtG+cJlgA
t9bGnpP/aMNlkHKXJQHkeS9DUh9KLunNVGvs97MiIRdXol3Kjyatf9dW/2td/QtRQi9Es9gH7Sys
+agZcgHwS1jCGhsjMSrpuFZHNaFwk363c9ztODbhF2Uclzq0H0fClVhpX4cSbILdA6nqiqBgurBt
AKYwut6GXn9PKIguKsw7PADQDwZJWIkzEHc348NM0Y06ASyS5nUYZ5untX5l4f80Jvda+e6uoYcL
Qxw6Yxto85FF0Hw0SVbfEeLiYdXkiOD+TklgcKE5vEnvOvzOD0VmLE+mwdg6m7BMpTFfMGxgIGt/
F1gKLh7GXVasHqhR+9kfmAXI28JEBeV62JKbONgy1Lhym1+GjRpyXsXilb0ApSHLxH4KupU7zJ8O
ga8vwg+cZBPdq884d0CMkEZ924JpT2CsVOqSG9XJIR4N0R22jPixzm1PmJ0exxZlNnSzimlT+0Ge
2xOCVx8ABKeTZaknFHN9QjjFG5keNvESxXsxGcuDNkP7lZvbPTuF+daq7F3irUE78or39uL1muS9
rPXv9y+TjYkeYXY47lBQo4MGTjdsiRDW9j5YAOoDws7h7NmIU7D8lezjxrhr1uV1Q0sKlD0eaSuL
ieF4Zhb9glc4uGP6Ige1E8r5GlD0ZEu4Xxv/yXJY51ddH+apOFcFPGfp/dIY0ul+ZMpapydnYRFD
ZnUARdvhAj7IvnoaRPjhFPp3v/jfxZbu7FlGy0YIA1kVmwjfxn55blu1m+rthEYWCaEaSHGRb0Hh
/vKziXiamuSQrCPFLa/CO8Tp9KfMDw6ogxithmDZVWx/e7utWQNZxWQvn6zJu9JqhBfB8/aqKDsY
Ff+AJD/KXFywk03wz6xRC5mkV2WT8U7A0mVtyheyrj/Xsv4P2BMZ12KeguUORCt+OlP/m233Y4Ed
ibhJ/5utAayna3bm3Xy2hgggYMXxZeDgGvNj7pl7kZtvQ0lEjDkQpuhsZdThB3LCvo8qaG8A0AtX
E1djHpwnoi8wgmONE/NgR8EMwJARf8aMm0C37vI5fKyc6gbFeEOKB0fg5DGY5i+pm+9+RCnm9TwG
5I/+UkD4K9fmvK5J1/rXJktvjJbEogThO5D4t5zR/Dpt+Rq62SvO3buf0r2/yiqSg/lXzkYNVGBj
dETM9T+OzmM5ciMKgl+ECHhzHWC8pTcXBLkk4RqmGx5frxxddJB2V8sZoPuZqqwR+CfG5oKmwLCA
EsHQK8FqKGv6crtug6KQ8Uc5l7upD8BENelfQqGdNjNsnYkNjEiMyK+71ViKY2NPeLpHXPj2oJZw
FvO/SXpMnmK5mRj13qdAZ2RDC+0YlKOJ+jrMcITAfyt/ukkE78homoMq0ICzxRqiLMPnojf9Qzso
EIBYKFdZX97oR0NrZu4QtPUrKghmXGN10xhpNZrX7boOEzvZKw8iF+8WM92pCc6w8Ibz3JmvWQke
QuJkJ+jvEsBgcuw86rvhSRRKRmbOTM9svR3WNUWnkC8M/PJP2x+/E58Lf6pLfpP+NfQGJTv1akGR
XiIhwkl56Rg0Wzpix9575GDYJtSW6YK7DnZcYksROuy00VO7azWaxwIxboR8/eC3H/RAK0Q865nk
TkLDV7H4NuKZ8VE8nPgBUcqrYwpL0M70m8tu1S15dY23nFY1d5bQ9xIixjvAHRz+0iXt7Ttfmouo
ll092htvCvAs1Ds5UnUFUbrM23yYj0td7rFLYq8wN8sAns3R5nWhPjyUqhnne5UthyoXtyyvQD70
QKj8jYujq2Gf4mbsPxKfZ4NySy5/njFvq3LG/tOdx3t7hE4gflyW8uBM1ps/N1t72KE8CxNHi1jM
1Oz2vfVQ83MvQRB2pbY2rOzBqz8QYTD5BTzAzzb3P2l6B54xtvfTDy+l+2Lf9Non8afJqCvLvRW2
Qx+EqGqeE7ded5JF7JRGrsAstqjPgVAmv5rCakIT5Zlv5gQvYWqa9dQ5+3LSEMKx4e8o6K3+J8uc
zTiKyB9OKKc2GX+fgE3ZsCnFU9fx1LTBGjraOe/4IGx7r1LgczCl+AuW7kqog7700XQ36wkHH39g
HBAegTs9K1B3wjymGqt/HNs0KBzhyAP7oxLTCi1Z1C8Aa5O/uIdqwZDPAplXenXoz2/4fLWo1Chf
QTqQExL2lhGiNUJv15y1svsoPGySccz2YmItu4R06pt5lkfyGSNw4VvFYNEvvureufS2ewTcmuUs
L9kNo0ALa7Fgynm1unZldbzGzAL7rAWHkH6AKXtIHICPSxeWRbExCxyj4xDqJK7G1h/aCPTSKV/3
a5B+yvgDHtJaiPjcZ9MR+YZajf5rBp4ow+s0z+oMhoIms2NTsrH8Ysf0dEmzlZwZXcSKkreMRraA
zKOReeyVXaGGrzceUtzR3cWsNnDmsZrNtn0zrFrVbZ3UuFajt7Gda2XIFdVrnX3q6g07Ao/yTzDn
4V2QkAKuZD4DlAGpQPGaavQHxhWbPEIba21BM3NcPuHAObiTXKG5ZkjF8P2+B87/iuajrN7VML0t
2l8AJUdyhKsR9m/hU1dT9AaIBhLeQBl24xCp/C1z/mA3lUO7a8wyLJhM5c2ydbiXzMvgbhW7tzH+
Gc0kasV3xk/qf/flr+fshSgAWalwwN5fJ/W6MKJ+2JpE2k27gAGPqUVLOj5QTQ5Wc5xdcEXDDxuP
49383WRWdF8zemx/LYR6nalogvNtEKShV94SR0eIyZqPVxY7aJh108Gwx7U95M/L+BMzWEEBypUm
tvr4NMYPkkmDQguUfC3ZPxeyUCrtXcMDjy8EMf4fad88LPj20iaS+gWeJx+bd6iml8b5ZPsZTf7f
kvRcic7Wtmkxa/q+6q13DzyLduBvWkorQit3Ysb7jHYyF3RkjFomu38ae3tb2sa+bP861pcyzjay
mCMPQ7XfoRD1k20WbCyJVmQMLv79E83RqpXeTalgZeaXAXIGqrzQM96z9HuiA7Xb56p7NCwGzuZz
nLGtFJ9+Xm+y8dBgop8ndw0ll54JoDmyTJoICeWSUHugRhQ7DNEpxo8SAtPEfaGolHzfQCJd6etJ
R0zp5t5Pu+jbeVKnHvCm63HQYlPxe7689NkZX9z+2HYpk4Mm0gd1CBLvnBlMcHws7cFLSsGmjPzI
BdiHzdKcGCy+Ss87ena/C6p4r4/Qr2SCB4lgJ8uTCYX43cQydLyVk7w5vcVelVudRd3rWNIT5+Wl
K0AflCDXQCOyzHU/LFYY98qaJpfOfi44+Pzp0bJQ6fjDvHeN+tQn8oez+CMpCTjwlb41KNTuQ59H
wpzPpsqBjYzeWw6OBQXQEZ3haZygWDhtzE3eGy+xmo9QX5lwluKHsaDYigHwkOuQVQ4ALLf6XZcp
II0cHDZHe9OMm8BYvtEoP3cMDraJmt6QTlPkM6bje9QP8BVRlMDCLDCJ1a57hMG89m0P6SFi9k/W
YVx6Rv3S5d6bl+aHHg8EW29682E5eYZ/nD1n687IBhN/y72369qv8i4eGmzvUs7Dc5WjJqriGzpn
5MyKRlOYa3BKa+w9m7KfqtXYZ+e0jS+B4kanln1pOI+7xjyQ7bWbnfLogSouSJDTu+w0WQI4myoQ
NhVrBbUm0hG25lE2+YpuVnOtI+pLA3s6Ok1e9iEbqJFZlxyKYSkGxhwNFJTeRGsODoTxJlN7vsEp
m9h5ZAPjmdLKwEVC6q0spK7S+VtyKwtLTXvuDeaD9XwdMqYabvZMWiBHuvrEcXQy4jESlh8as35w
RXpc8nS/2HNUTTn0teynxNEUGAg+fU4uy1rBRJpWvSZe8PStrSZnyl0e64UpEYMpJDLPqu6+XIEg
r7cZOsqvXiHsMtqNzYhxmJxyhV8HMoam8elS5kIc39wTERikcYwErjgi0N3XkvllhxtknEM/JXFJ
y49jnUb6BBApDb5J4L2lfbuP4U5j13FffBaRia1CWoNj0MHBsVkUi+HChR7VHT+Sbp2AElwE8360
DrvCtPZzXCZbrxjC+x1agKG1sC12er4fh+wGHfYypAk2kH6jaYBVeDHKLr76orrkznibdOcqW9tb
1ZWzm2p4sg7T09h5RmmGOlRGvaedHZkfZjtba1b+lwcAmqQuH6BqsCSsuJaRW1iFcagwbSBS2+iC
ub6cvqCqUYQEJ5VpGw8LUt34VzLkJUNO/dKoiYkTgH6cqPcGAjIQADIDGaiUd6TTfRwNb1Gg7MPv
EWUuCkPmwvu5XXZKOTembbtubt41DPM4B3NEOjpXanyc22RvmlNIR/tdl/118ky0KkO3Fg10pAzh
NLs+6PUYeZsN2nD0O+nyzDybOqQfLqLGEwx88y8VogqDglo81vU3PTMHYH/+D4GkG6fjh0CF94KR
VqwQQTNXwDO86uVAJYw/ZptP/mfMqZOhQat6/8cv/Y2JKInz8N0sh3lrtPmfb8ZoVcuw8RgOTiwC
kRNKVlIAw5CdPPh2vBcWBexUPdcuMc5Gded32taRSc+O7L1/FabaGnRZscwvLm1WZfTVfjapf3o1
0Zt050I3y5XyLZvps/20IM9fEcL+htAZlVONSFtj3sP+uGtf2kxDHoDfdIXEgnJJN757IxFHy0bV
ZDJPqBv2pR4mbIKwjOOgWBC4Sv9QXfWU6ONVLUxrgwWNIrHdHEfaVDKGTq4umC1z4U+0sJljSKSB
67KjSaNPL1nXW9gr6lL3iM39gct3wjZpuNVDMvnWYxNnr5kfU78zng/NCTOf5qdyp6cFiutgDAXv
Gm/+ayv93wQ6emZnZ3PSzom5rJH275ISAb6jLxHenajGeoYlGqxgcPJ7xlmJO20yErl5IMUxGbWw
Uo1+TXX/CxApt4mLthmdz8kd+oFpX/5ods4TNDhctzHDGI+jW9mYu8fs3+yy1LMKpqhseamS9X0K
l7byNXsFdOZRaU63NuTSbVIkBZNzh72hxlxhpklvg4G1Zco14gALuZNcUql3J0dkAZvGyuB6jvmH
VdESiDz/wim51ssYrZTRRYWGyMYoITGion7ERFiGaepcTKsHNZGV6NiKHXMEUG/jvyKfezYC+JIX
tR7tYVOwM7czd0crX6yKsn0FFviSANXDlnTCynhoDP2t0wcso8OWsikOB49JkjY94sE2KOH5ECw9
o/Zty82ovFeT+nVB75UhSmYA5p9qx9lT2IaFVsZYfqhAJ1SulmKPZUGXRB5sPZjJPK87H9Gf2aPy
0g3vrCgWVw5fij/SEthYYdie2Q/+mP3Vbnmk+vRCwjBw/CMhXuvZaIS1Xl31OaFhRvPTlNO2rrjr
SuG0zDhqH0K59LdSZn0kgvw+RzffhNfG3O32hUkpnRkJbytbsuYlJ4AaFEyX4IPH3W6/oVr88Nzh
k/b8VlT+NVu64mgEowo1B1Z+aRKoLf36sxLOb6q8aWcLapda1KQQj+JRjU3JJM66WL1ewTuRWJx9
01l7efppe51Gz0qv6Yj2InX3ydBRjo5O91kNXrFjX91G5TTJCMAQ47llo6WIWBLxiWKpBn1qnl1i
T2FeMcLNgu9Jr3+aHvwMV+9mKSfqGx35zezYa7ghzEAM/eZXsx4aRnBPZvR+GHTQYblXL2e26TbH
AhQCJzO7CpF2a5ubioXrtlnEg5hESOUDLweGnlkM2DCz8cVr6/68+MO4MbUEvJZZ+Sht8CFFqFAR
bSAh+ca1Pt6qskpIliiw7RGjsB5j42c2SNqFxseLJN2tZdyFQ4YlqQ8k30NCqTp7Q4g4JOaUTJ/Z
hp/8xf/DCUR7svi7EW84QfA0ncGA1TGHL6IAdK/a2L6khRuHqg8eusrOtmq0WPhOagReQqJoXBg3
lhrGBabmL4oOazNI3drzvy3WblXv26b/HnuaWoOLiV/44KjEWjsYYRjxjvg3zBGf8LmcFQV+V2S5
pIpD5sHsDZ3HBt9B70ZYYKS+gRFuMqkRLHhW5ZLOL82EvedgjypA8+r2c0CrYSCj6UiUS2iQJ4dd
WFyxP0BXk+4zq7HFFoWPnUSKT747LYYxmL/As1CLQdSASdOpjEKdIZUNmcISb62TqYaVue9/k6Gc
4qWb+xzImEv6RWoZg4KHOKoTQF4EeDwNR2gKXc/gE5gYE5KeUaFTdN0XnlLYzYwQwapmZhcNvY5l
csxdbA1YW854NnI0BYAZtppeDlcs1dqai6+lV2HxzXaqEgc5x8PVc3z3rMF9IlWEHgUzuL7FLLAc
PIPzfcrUsI4d5GQIzpyV4auWWQYK48FBxul6jFNAwuFpm3soI3gWDP1rGhrA0xyQDPz5iG0QjbAe
8PUASlixkQPJOCwB+GCCBux4ncyduqvp/eKlb3OAy40K/DDWAhzSlRn/Y6vbbQln86Iha/W9tczi
19OTITSC/LNsGXuYbqA2QQVetQUpsHFxHz3TUIOWdfjMQyCfy3j2ZZqMYT3U6txas8SwjdL8XAy9
xmuXBucA/UjoJvmwB96VhrGtjx8y8Jto6rLymXgSe8fwsL0A7vJXcky6KO/YN7V9CWNNG38U396b
0w01q7+q1Lej9PSN76KnB5ySP5DK42OJHxvzycXftKurRm5ti7Ytt4y3jAEyR7CEs7rSMslQTEsM
JyyGSr7yi1ojcpCCZidjhHsbNuAVFZITtH1VlyGZHwy2+gux4/o4aLs7ui+SjnQ3KW62XdEn93mR
02QfcZOIG7z3ZiszYYWtkyxbHi/tjRTU5ZJ4lg/cEJS4W3j0po1xK3Gx77E0Dt9WvkD0bOymP2tT
q1+zthgfxlYIeo1Cv2EbnhO2Tc7dup6PoARGS3urPGVFfhMv3W6x/pehB/6qmeMZ00TXjRjQBFBQ
FE1WGck5W56sYKh8tr41GoK+t0s7tBX1Jug/Fs59p6/1BKBWxncbtXn2z/Q7rLl1igwooecDWYlR
saSS8Ez92/TiS2tO+ncsGnvtJk66rzLL+2ZbkryQnazQkuYTiCaA55hSTNfcJ6Q1rg3Ob8keppj1
FbKgYCFvZwGknrblKVhMVNkBz4fUUXuMuqz7cLLm9osTrl8jqp1OLQSPkNwmpjmgrNHpuxjokqVE
/sMnid4VHeozQtjiTZk+B2FXBHc1jb+FiMtSfkzAj5GABPzctBh+FCZrQtM08kctNVFy1emtsxdu
2dLad7347NIO5XzNN+ynLRqtCRBHgJTbyFP33E3JhT0pR1hKCyMmM7LK8mA09vKhJXeii7MskWj1
7NT4EwZXVY6Rk+i3BHk0bSP/Omv3LnVbl3OBdDGsibLXHrDuMQboKyTfrvPQdogl2ZRVNr4RLH7m
Wo7VYx2XL6KHHuW7z8yS/5UBhuFVZrlqJYeJvU4HwHFInlA94zTw7n1b1l2DoH4QM06Hem5fXT8D
M0k9iker3JnB+MWYG3ZsF5xqN37RjN6Oas1lhNUIGkwkDS+6XWKNwea8bgBk7iWRcXhFfDTqdd/v
JvjZjcUqb5YgWAyxpQz5jA3vj8VtDHzYTzGkyKvm6QNRHzWVD5hUVMFD1a9028yvFosENirfgZY9
FoDfMVtFaJdZ3FPzGogbVn0R/yJufYRa95k0OBw0HEUdv5/oM7Q/LszBXkFHgrfBaekcsfmn6MwT
5m++2IE72eA93vbIkkj2u0LHQuKxvJQ+a02W4xQEWbOr51hsHUi9Kym8J0ma6iph9l8jaBn1gbsL
yz5beGSCwRjsNGaEmjnvzImHZFLGvDKImKRej71LX+ptiGzXWBXssw6uAQJf96h52jlDPydtcWwH
bCi1/c/pnS2yiWpjxYAcFXpCtO96RMKDsYGCrP3DKqVXN66v8TtAb7d2nVYwIh1y3Wa8aruRWygE
OGi/DnFqw6SsHPVZxYX9F8DlCztdgcfImF/BccZSi5rK3EgzNXb/9zct/seXIam5BfXa3yRJXJ08
ZhasFIx231h3L1Y2fpbAVHQCw665KV1kLZm9LwK4czvNRmhKgEK5LVRgRwMFzrMCNL9tEcHsbVMg
ajK84jcNaszKLHmZURb6tpdlQjuXDxcQkOY+MOdmrVyVbuIB4g2GvSHq7wLJ0W/cr2Ao0/tX5UUs
hoxNnxTiNsE7QeWh2vqoseV9GDra65QjEWCjLx8z0Ito0gfjiAdZcrm3yCT5WpnlRlOhixd/XP7U
rE3oYgrrO3ZTB8cGa4dI5IvzQhKm5yOt6PVjGpvWG+Tz/l1UdXvpPRmLnasDETU0/Ody1mgFjdg6
AqUQb+6IYFyv0GpbDasruv9sU8pseL4HFFDxQuCGoimDdZ0CyNRAwDHRR48pw4QlsLPxyoSZ2uL2
JHcNpkVFUxs3g3DijVW0UJ9aB03ygPiVWh0jQ9xK+2ZNZnDt6dxfg2IEW1iOCrDvLMwTenEfpxbY
XK49fcP5ygXSzNbBdn1/74gh+x05pZ/jsXe/KxDPJ992vH3DAvGUm827NOM5i8YACpgXNFTqskZg
WIA1Yv+Hwwo3qzwuDVyNdTMxeq1maR5EZXm4Itj9+BmLwqUmUD6yqu6edKAUpb4kSYzERz4iLPkC
YTkFv0FNu7bKwQePlbA1K7rSQGJKXX+iv/juXdYo4LLrBTx8683fObjRm4bwiElK7ujR6Fkw9y2a
O5gq8O7HrClQ6nA8swegDP8lVOezqK08HJlhbNp4yPZYEH65G7TfPhi7vzYD8IaQpdl2XqGOI/wy
1gemPSP+dLN7QZI7H6PGwR9ztJwS1MA7kkpoJJ37+VGm/nJy52J69WLoECpofoBovzLkZGkQt+Vj
10zZWkdydByDqSSmrGqzihZFZI9TU7hBOGTQY2uYy58ydeTOtcr+gxWW16z7BNz6Srhmdj8L620D
dKHYyKrs+wPvH9xmmEkFNHk2/qz2uOHKYoh3FDblQ15a1W2oBU0r75jxyGpAvC8lYk12e6Be9NqC
kMqaJU8I0tLafssiyjhamu2HjZLvjklipZqa9EnzYEXU/MeN8siC8ueZGnNI6Nad9qM3gvpKEguK
7dwpN0mLFB+N+UBIfdyEnjIIVqJSRM8yFaFhp/pZzMv0wtBS44rPBN0VegPbYKVmx7l2xofTAO0C
2kroMo/PnSZHXfbn1XhFZzai+IDt6i3I+phtspGkF8et8muJOvNJ79RwTs0mXhMIU9HesTBFzY9J
C+7PYiHDEp73O/IHbzu3rLckB5W/RZyaZAPEyQ4T/fgGIa6ihECu0CjfeXdsV3x4NjTUQqEokal4
aOq426AnSVbwEn6F8DRMVZ62bwMD2WSHcbCS+sKIQ29u5EUs+yAx2rPn8mqjCJEon8VoZz9Jj9sL
WgV4dPy+YoRwVjD8cdjoTdU6DfpkY3g4TucBhp3sRfKE4gb7TDG1c4R5o9wz/v9uO84ReH9jxJ2z
7jOyVb1RbtQyWd9pPDahzRrhneElRrsqi9iJyL+q7ez1WC/X2kquPdujMAdTd3VKYe+8XAMiTTEe
6iXOx2aUa5w+Ex6t2tmD5bq2QO3PUisfAvpkscoM3AdFJY8WEIo1MC3qOiDdoUxS+JU48pj+BNhp
xIyOkzlHOLiL9mA1xcm0YvNITwk+tzRihJ22dvUGOHFBXwIHBOzK5hxnX0GUGT42l+7GKL6QW/5r
bfEcuya3SF/QtYv8WwUj9sNylyYgfs1AnH2Pc2wpXPKdRH/SAs+7pnJsNlOxBJcAWNNBKGqYLC/9
0LbTk5WzWbXKmAGFB+UU8zgzAQ0iNYT7GQptxiiZwOjQMFnsklL7DRRfi4SDxAqSGqMLrOHTiAwc
kRwPSInW3URZBEscu8ZzXvevuu68jmb6hbL3UjbwnfHDshte0oHwwPjd96lcKzaxfHvWdV5sL4oD
+2ko53RHuAuEL9f29xomCQIUrCNcAzei6jRDjasv7EAte0b/t3AigQrAROu5bbG1YsdHZGnYMgLT
w1jaK4eDNAFhYKnTv0geqRhJ8Gj37WcC6XmbuAWr22FS+SnVgh+6uJifsl1+oQUPrIK7Jw/yQqj3
quMGHthfF7X66lDUAjlGbG336Ss0swbyI1T1pu7LtTN0N0iUGMsoFyYsEkgtPWPTVDQakDjklkXN
7zSXP5zMFWmE8kJY0btyzU/w3k9QAn9Be5yAAX4I0b0SlPc5dEjE4iWhOdY6Ap+8NxiBVATj8qqN
zs2SmEkk9SGynqPUscf3DXcB7E6cx0H2UtwdnSXw0hh022qpMgeE8nSc55GED5iWuLsqlAs680xp
wh4Axn6b7zLHXvvSNdZPjT5sdRk8E4Fqr4oAMKAu76KABgtc02ufUwZG1NNv4PYQUNSo5rWZH83t
ApYFmkIw5wxMr7MaNX4g061rqZsNrgjtvJ3uYt+dDo7hMi7wDMbm8BavfTn0627o8xdR+C5zbwru
BBDxSloI6HqL60RIi/ljyv6V8Y38p6XJs9aKf0NVD//GdFI7x0wJiihgrTXTP2/QCOtidI7MO5gp
4JLh14O0vDijEdGH2d8MBh401xU1835v3Bna8jCmZXCDw0VcrKvZzzEuhHdLSV6UbDQvd+/7yii8
6m62xHcGkA1Ct89EPR4BRSuV5Ec99X/vbWCkgy1fD+RenWa/qh6bbmL8VmFgS+oZ7URFTBrBArpy
6w3Pzs80ek9xAIrLMzicevsWFKzAU3NqbjbcR1YxJqvqdAQfMZ1THgJC/9gxegKmj09kYKUJFTZa
/l547Ye3GDbxeTDFCxDTzGOykzDY6VJBOiFUFW8zN3qNBSfraM24V1aZVng3p536TQPrZVODRAPM
LsVjbUwPucI4Z7Ibww3VbaqE1bZSEtNbR+xh7mJr711fX2HpIPMesyfD9AANhomtB/XkOL8ZozRv
iSER2PJerQaXoBE9Y6SOs/TUkNlGJqystsi78Csp72C56Vc29o8LfZCrVYoNjx+jc9FHPv7+Us/d
OWgh4ljO/MFEDGKBWe1kQFRWJadgXZEldoW6U7IFnq2QkZi/0bXUiEDePLWEbWxwPtKLavgVmMCR
SYaVeCKBAAf0+Fvpc3nBGUhP4RWXhn6folNnymWIEbADSeOndlGXLgBKI8aSmwkfhqulj5PHvaKJ
BFh4TH0mHNXtMpolHi/7SohyFnYmqBXax5y3N6P+xSnH5Lx6abye5ZCvzlqFIwElcwXAgOmaze53
nd8dmgD/CUuxqb3IQd5ldeE+WLVD2IXhpnvHd+Di+x3Xx+Q8OSbVZGNzvbmtdjadEYRZbwY8IZAb
mjHHHaujHjVmXOn4N17ahr4RDFWzmlybNkIt3KX1P2D0SGC42dY2k/h1BmAulNaMgLi5LyXjJTvo
EhGaTV0QqnsAnxLJLvM9HpOuMfAf3U19Tvq2JL67aWWKJVajYNiSHalvi0n+JrgP2a3CqOuRjT5a
qB03plTderhzQLAjfEpy6w69Bk/Ulc3WMBNQWR3U57qHBV8jeQYaD2YBTfzBGRldohw9eUU+AcWr
YVdyV8GfevQb4wtBCn+IQGE1qRYpsGW3R6Oad4TDSyrM6pWwSPUdWxkUWn0HH3jrEMyyrZMGwwGh
r2MtIKTECSply4F2Idk3Ly42fjufRKRE5xzHqv8rXQylsLs2RelgE26/DVfDKEp2GbJRzw973a+J
J3RGllQFPgbZoS/QacVJNEE/pFuYXLH/PAg7rY4scl/SWpPrxPDpi0QHt5aohFmZN7vmtoZMTe66
GBvGTLMf8vZqa6jSaeQsk/bt3m8xR8Qs2gu3CwOmcki4RPudDQWHckOcWEPv5FTaGHYDegx7WvxN
UWH8K+apj+qA1xXC20Whmdv0U2LCsyKrRiAu+PJ1oqcSnuYU2aMNokCbvKNPSM/BUroeVeYwbRXp
25TliDSXAZ/BYox3vCISNVa3NKUWvnVcKQzJCPY2LtrYTyfYeQz/y+CzlcNHEuckJDnJhzeN79IA
e6i3NB+V6TOKaQhQaZwRrSBJ90cd78iqyPvntBxiyovEffUa7m+5YGjL76mew337ZyL7DEx210VW
vhPDgN1WgTCxcXMicoTSMj0JEbhbPkNkaU7zFg89tVNJeC9xt1E2WxiucJfA8cm9XT829qNmWdoB
eHT13tYg4Cz7inPpu9ERWHo4zJve1g70ZM7GGozXpPCe2rZxbqU0cubuWv0kA4LmZen9KFv7mfrM
RHfl4Ot06i0ujmlPFsBW15W2bu24XmtUOHcbUbDLbdfCr2eKCBIV60cr90JTJ0YMB3AaggEAdmNq
TFJcJl2DNK4z9qRzTMITBewAdSZwtbVo89cO7X+Y5pJ7qZmLy9iV+Aw8uEt5mvLlBjkp6nb8ose4
nx3N3d2lHhFRMgUTzfyldoAjJYCZWdTFn+VsAugb8ner1RgJVbjSQK0+jWp6MmOsDCJ94hqsrl4i
3joT9HeaMBAqq4MNzJXR9PhRzwvsAjg6JOyh6bla5vvsljutatFPkIcnC0ArxCjgtNSBrXkLMonF
+jR6xJEFwOjBJKaJXD9kPpJpN5FYRGRq15K/4MxM1skk5ei0nVEyMoSNhP8ae/JhtIA+I+NNwThk
xAXR1l2YrDwVY3EZgnLT1c6BidVhrA1yJxpiG6YtrwIgyWXjBhARhkcJiKJpiHgx8DYMWLw1BE6o
pug0WWkjEeEFHQwMfaKeXuys1zlsayLjguOc8BftHdR92Igd3dzpRXqwGkwafb0coXXdZn957rAP
a868I0rjW9LWr8jpupGPfnNMe5cyA8oRNC6GF3auONskRvcdSHrPeDQ4gIFOOwYvc1w+99bjYgzP
eA/hhOj/9Kz+Sltj2yb6erbJvYWikLVn7Q5jJubHWEh4SnUc6WjqiJQn9WuDIiOEO7maEmTpWH5U
2txq2FKzfmpHxDeWj5DcRss8r3QQ6tb0wEp/NTZ8md1wiC396lSUDql7VAYJEx29ESKBykPiiY/d
uKsFSTyCxBJZ6kHzq60JODwACUEgDmC5GY8k+7qJ59t/mh30mC68psGMhPot+e56u6W49zbDAq3J
M259aW6shNmTnYSw1dBRtgdqyJ3jPFX8pwFpqfBMmqYKRy2q5irnqYUZH+kpCk7A0Kn2O8z2N4lr
b4pHekWAwx7lMTJgVMJKFNvA6Q5ItL7YOKHLGQkD8Kl/JtZK9LkYsDGoRaYJpCuob36K4C9NCX7S
gfPIMY0yiwWZhycvwDyYoDsO3mJUjCKfbq757bYYQ43lrEPpm+oHBe8/18RBxdk+MJyrV3Snommu
w9xEzLVWiXDekoWPMJiSx7k0n2TM0a+8+azPyyuRZmGBjTrCIapWuPlxDnqEPrLgxUz9XefTPmNr
4NQbIOY78NCnFv+0SapOKxjRjf9GHm7w4j/TBH/8f0m09F5LFaw7wsEVE9t2uFp4MkCRkm/gnkp4
zuyoiNYw8cKnG52E37uJP2CcvmK0fx6Xp4atg5z4UBbGwrOHGocZVV4BNE3XNr19UpPhgZIQDN0m
xdLnV1/5kFEvBtumZUuKuDdzc9hMJM8ztFPgL5wCLH/J3TFhgBTJ838cncdy60gWRL8IEbCFwpbe
SqIMRWmDkHmC96YK+Po+7FlNTPf0U1MEqm7ezJN0MgNdB8EY8VMKDu/qm2AY83q8K5Lq7FvdWqfs
VDSvdwZLXDxqOclP4RmblrIQwI38nukvQu9DTVm5hru3lUVYmEiETzbKRrjBd8fLYMzLb+J0N+GZ
vPrvmHBCoMNUbJPxBYv2R0uqxKPvzPduFl6ontJfxJeHsCjxW/+V4Y0OR4dK93v63xr2euj3Zd0e
k37q1zX49CnGcA688uQqYAApG+5KH2MLs5Pdy+chueYYWmdn/KbV7ggKhGWmrMR6rjEvlibLkHhX
NzktkjGGqmBrUpswUsQ7eFgbAB/fYP9jq8Y6z/rtoxP20g4gSTR6S3ps66jsSl/pTYbBleqsvyEV
3VoBAJgNmxc9M1+Ya87x7GlMcCxE0t50dHy5zfjLy4BK3GBLXRbZvN9U4IOiEBOFdNWwqRvNdtNy
22ir/5/fw9y0MClJVuflzW385ptE6FfgOesuItYbtN2L53UXryv2E6CfCtF4SOWdcP6rOo+9QZ/v
SvA4CKoUwfCuoYKGGoqLFbuostmhkATQsmjcGS3hfMpzW/VcmyBTuLeuNcvUriDTp+I9edc1FSsA
gcSqJZGVV9nWqDuL4xa3LS6ZuJ9eWz+HdGOcJ9/90/TqVhSJjQnosnH21pYpNwN1dCqaDqZPCHHo
qkuhGjwi3Df4ZXrOixe8G+y3ACOt+8E8t+3zxBNZaJcUN0HH1vOXjYDYNzlnnz+vTo0rMF4M6a2/
otrhgYzrKcBLVnjJeeaAY6Gw7DvIC661nXN33+GAYNXfXQof8oto5r3Xlt/JoM+NkM3SStXJcAng
yOpbY+ha2wa5l7L5arLs1A8sm3xJG1IYlPgDhz2xd4pt2IAmdgwJ1mTYoh1btO86FHpZCeps2Zvj
SdhnnvXezeVZq/q9TjlRTeMS593Z1PrbCItdQmRQ8m7s6U41q+ixwFQ15dmTlU0cOCWhDGfrz/aD
lsVt8MRTGDdPdtXsJaUETZK9pARIqhRreGp92Um1R7IFfR3zPeI69hCMw5EN2feg/XpVjqW9bDP/
zUrLD3QI1mKDcPdN6uYrp8r/+kEe/b5fBR4xaINAR+fCk6sTsY1FNxLKyHZFGlCjk35lMztwo8K2
MJBYbUsBKsoe75b7DZlP5LZ8ZAcbq5kGZ2CNqeIdZetTe19Lh0E887R4b04h9jEfgT90V7Mc/hlE
w0wHFSVquteU3SytlTv22avGMbF8z0duV/Eid7A4xJ5/CEZO9N4xd6EnvFUyjmsomL/4CblikWmO
OMFn706krFnN2MafrUlNJJH1EE7zXpq8EBC/UmykoZu+MjCby4AoeUykPmxQ7VhNXccq2vO2+vI0
ZXw2j/FIqLQyCoYZVe1JUOyRNbeAud/7BEomwnu7FEEolhLvROc5/2SGi6sIX7RZrLti3jQU2vqO
wLYGdXseSxYF6a+Lm5YixRCmSEwBC6zNSzMWPTFKg5Y9vJB0avhbpWqxjAQITwhFmPWsbMljBCOo
PyjhfpuYBpauw7e3tjhloVJz47K3eqIze4yiH0qlNtDaebVgXra7lmLqEvUuL99Ak7y6HSrUFJ9o
CNhiVxDrTie/WFFwcHn+p+W5pzu5dznTQUr431qo2eS+p2lGRH0x8+4J1AH/JbWxybWHOSp5FWbD
RvkBUMu63YvWeVPMY4uu6T6dASadVX1Ygf8h0nrn1fMBvyq/FMqWFtq1Xiu7uWqnXsKoATTh3/Ox
EsCGGaOr2bkRYgSTx3Yy5WLo2fs72ehRCcB1rfBbsREAQk4yAFPod9RWJ+afox3Yf+QOClYZeb5p
uvKPfNhbb9M3MQXviTJIb7Qcml2FnuMg61HNkaXdUYt7jab/7PQuKM57mkYeK89ezar/JBx+1iGx
hq4YyrOKq1VJxVtfyK1n+KumwcgduQ/lKK/Q5D7bZLgon4WTmRn/GNAob7x7AUW3dVsY/PEE/co/
wjH+YkZ1lhqv+XKo83d2FcDm0pmFGdBG+PlLnQ/fBZxwhMxFpI1HJMrqIgJnld9dxgNqFJc3xdtT
leamFdYyDwhmS+PY1xlfiGpF0cxNTMVBdeqgM+6TyQcFuh+pGy69ydvZBM1DJ9vcezQjyQoCGwFN
rRc3/ddz0ldkfMxUL+sC5EFQfgXsKlJXfnYdO5i5cv+qygWS6bJump/rCdoDhGuHoGqLbyTBrtlO
7rJo5Eli+7Cx4qyg5O+ofmPtHX2XFteWoT8VfUoRN4YdNa0VdwiZEMwy4MukvHjAsLDJ4EgI7xol
dDmjiN6sODoEyXSVFbD9mMcy+scN8TGdooNLU7HI3Z8OppNN/R+eThSoKiYrC6I2i5hsw01qxfQI
1Mkulda+jOWh0JXaUEmIaZY9o8w3kpLu3rGfBs4DKbDOaK5nNaLXOh2Kn5oWK8eOfgvf+mu9bNXX
BgFnOQyvFg28VNvfkd3Faymteen505Puq42T5//cmfKwvrcOqeE9Brkxrj1/fpx8AHVxN9x8Om92
EpzmAoTSyVDxV+B2L/7UvKPc/Bt9n6RtNV2DyPSWMWEGMThAJcQD3MRnI7fhSoETWxQY1xcj0Uc0
LndTmeApOa68g5m5AD8MKXE52d4myyK5LHqTiWt8tBKFuy2+/yKZeoohfEFkP7IPO7lmwiwXvZNS
RUSSFMopiDe5ZLzyZX7jwwN+2lWY7OuAkTbwyPUGP6VOdjR8nIesvfZYmhpdYMrovU8wQPcSRv41
DeuHyk57JQ3jZMb6HeBXQvC1fXDHiZpq7CKQjS9p5D26pCSRb9flYB3DMV7BJzy2BZ8Zmjmra4Gl
aZhvcLJ6hnKPGzvcgjyL3iYPVRrudbRJQwxXkdkCpJRHGREukukO2v4D7Ja9GyKyiQ4cHhsZPWUr
suXfQTH/MT7+a6b43JVErlKqbnkVj+eyHN/wHfQLxQO8GH3p7YZs6rCcIuVgcXJHjB9y3DUOnifo
b3Y1fvZ5fjBCB1ZjhhH67u/zvH1AfZwxkQtkkYcCaOwod3xpIRfhHfhsMwE6wuDShFlK4K3qrjbV
KkVZfYGuo1fjSSDItV2IsChI2qAoLUyp9ZaVwNKlh7Ab8jPL21NGbj/L05dmtP/CThCVJ/8RZlsb
DyTJGTgtWBZGlKO42KYxBXmNODvmuHaFRTELQau6mp+9ZLxkKOmQBxaZwl+XPLDA3Bioi6IhyEd4
SIV8eqEPaWGUW8sgAIUKtxhrc8Px9eUXCQGsDvQpF78iFLt7eUtfEMpM6xd0l8cpZmUuQfFl9SZi
PxXbmJsge4RDsQJewsgaK0IfP60PGTavNpGUq5r3Gd0pSzbt3BgT84v2n914n215i/mz3LNezg/Q
UG7xXd/pmNmRthaCEm1fbbtSL2y32SXWzBna7foghA9Nfo1ptrSH79C3n1gvcBvhw8BpHffDvo5x
VxBZqSTbuiFcz+Rhkmj+TsMG8xBdXtTphl62ZkX9UPET0vl2LuAhsgNftR6vl2Yen/PMfrZqSy+U
W//0Dsh7cJdOw2bYnm+xix0LKSg1ubIDMNpXQYkz1ENENCQkienVSjEpuFHEhpi4s6WzH7sZqD7U
MKrlagDPGJlM9fj4AtiC+EXXxYzHEYQk215ANkb8rxF8FLhBeDzVA1VLRxq3cGbin8TLvJjicu3W
yRKYxXrOukcbMyun3VurXA5ObLkY223feBnoBMHfwwdJZJSwHeUblB2/jXy+VQRMv8of+hBXTCYX
aZ2uA2Nga9Cq8yw82BjDM5aUFU7Y7Uiqlz4iptl4F3Ty32BJvetk+YFg/GhDp0ut6Cfxk/ui9i7s
zCnF6p66JZZ5c/30CjgwW9QO7W3IQyuZ1k9lZp+yJH7tQi4RKUubsyumAzIyqAr1VEtjP1TxsTQI
aFLt1IDL4QNNP4RPa/ksp30t8wTvjIXW2GPWm3TwO1aKkIvFsRdn483E8SXaIT8WY35tbW7BYcTy
kaz2wQPIZ8bqnRctoJzIPTkuHwwlekyg0nitUHSXQrg8i9RKxsbJ88pV0RZny8VTkDa71LvHcYIW
RDm778LO3ufQfI8cDKyJ0c7A8MhvVJN9Vg0PqE0fODc0kgiavYUXJulT4LTXLiGrSIPui5307kqR
+WmN8OIyp4wN7cSuL4P1jFXvPNXlR2/xTGIOfqQd4EqMZBsrtDuMq6d4NkBQG8G+LOeQuGJ6xF0F
QmgKtvAmHulj+x147vgBOOcg/nAnyLqHse7e+ppZLa2UopSqYeQiwiIpRSoaFBloChth8MObaDDa
md/aOnibq+Yl9iRZcMrEG8XVx+yoGKEhadWLZhmiwCwpA1cL2oN4QkZUkBxc0MlrrGbdx7yHJuuJ
ZNk+KvxnvFYZj3s7cmzQf+X08kUO4bE2zZvNLl0JXCXct5bUT746jsl622k000xwI310f+ysN9XF
/+ze+maB6iE+gNwXHmxQsvwYJzXQ/Hwq10kalbtMYsNTOvzLEmS/GGQ+bxkk9zAQR5t2vqR2nkaY
jxkCXyy9fyXt3SyfnqbOZy09esMp4GYTYkbO2/iJUt+3hCbDJOEHcXuEHMq4nqWQD16C4whk/YSt
MD1bZfGgBLCMogjp+aXbAUyuPRnFEqz6L+PzHcZNoRqJiyef20oz10ul50+fY4BM6AOlm2edOHsz
rW+VST8z8IhXnGu0Z0cXq6IJubPh/Vneu+H5L25krLVVQFcNKP5uwa9a9SWQ9kN1f3aahFsybmv8
TAnr8qD1EsTo8G7e3qST/xKzk19FU/YyN/wW49x6VCGXlyC/uBP1FE6z1QjgHvvnFaFsPKD/h9Fy
8WkFnO86k87azKBjmQjn2uhZusMSidqJpZwVPaV98DrJ/lb0Ey/8+qiH6hjN7lcDnw6a87zIpfsl
WpwJFuy6whn2djhuOlfsKJhYTx64VWN6nKR3cfjrmjhykMh1WWXPuIDuTEjiFpNcD1wofCs5JEqv
Oif9F9mITQyfsC5iKLoxxbmQBOxnqdWwGVyIw9LDwmL8kJl4l7yZqFAUctNW6pmiPZz8BqebSVEN
Col4I6zw4ZrhZ5C530NW/squfWh5pbEsJXU3u0G0wWu6ptjutQQMBT5TcCqY/ikWTPTSq895O1DD
Qx4z98rX0cDfCDu9scILLvhLPij4yU6Ddasn/TUax4iLJZUIK3PsQaWMJ9qjV+SSTlnorv3aOXh9
9RLiGl42Izq8PZz8eHoJ+qZijdDe2KNNIHGnB6EKvM52uq1lSWIFabKggYSdd7bBMYl+rkZzWTdI
u+64j4f624pwX2S2+9g5JFOSEFKC35YESBNjVZI5KQlWq0LvsJ8wbJK5Z6z/AWX66k1UKo1grlgl
tS8pnTQLUqc40ltYy3Og33nXf2R24qEwEads2+ohLkEKTsVrBYoLEhSxewPo8eh3P8M9SmqL4mpn
tHJY5soZoWl4M3RW6wr88l0UmoSOPpK4wrtLvyyUv2Xhy4Pj28SP+bDM+6XDtjmhfKRR188fmgC2
es31o+kjQs+99+7eZ4/Ykr9G6T/0fbazSwq3cmHhs9CX1kiuZue+xmZ5FkAfsRO0f8GUbfuO7LQ0
qSITjQ1ugFUzsYMYujZtHorjPGy3Zu+427YAFBKomYs3T6zdrMZaD3dirZ7eEj//drzise5mvZxT
W69Mc+At7ehjIrJTnNpL0j3PHlIpcnwHK3kK99VoXYOivh+AB8hA59KVX9WIdI4pno50lB0jOrcN
o1JeXCuAarxfr0aX7GxVYXTSb9g8P+Ze/fRzfG1DAFQ0cdoJtDh6PPcdl5wFwUsPaQCacD8NZyhv
tzhqwI65n6OIT3GTPIC7ISLNprkdoiOLly+631YlTmEr4TiHgLq2XDwGoL3PWdRvgbwdlDNuYUSc
Z3PaY+v6btAO6WmxYc2pfxHjEbsUj85e79SF7T/JBae6q1axOd+SRv+1qJt3pnLAbSJJR9AMPCVz
mK3Azm/aVl2GnnoG7i45takxvlDvqffTh9wdwA/UB3wDG2Uhm7kTuhcjqp2YDxH9REGb4/3oAo5D
80EPFKPk1ToM1To3q4Ux+8fUqnaKLnJjLvZh477WLu8sF2mza2l/M6hRzdvXSvO6DhrWmMM2kvA9
DW6xe4gM66IPPiEEnGjYBq7tkHvjKkwVd9gjUwPXVIpHvqUYd6FGfxeZ1l9UmbTe+Vsjs9exIQ50
rh/wSqxSszzOovlBF9jCd9rbAcSKrEyw4jr8KKnP5kgptH0Dq+OymSp1Vm2EWqFgOxyMsWTgbhsM
8mNZ16c2TtMlbP1ppwKQS6M+AW5fVm7xg5F1Zdb6SkXRtAuEfqT3gMAiZoGGhFJRTQeGvpXwa6qf
7xzQ8tQZpCmMPh+O40gSM3ZMmgvL4V3wCDEpkYhhHY/O4PCqgtu+Ku8+2BlOL8sTrDC9jZYw4nHH
r1yUCgKa80D5yC4vhviFns03H5v8KGqy7Y75YLchFiRBv1aEBhFM1nNKtIB2JeoEql3RTfEqdRqD
+4wUh0BTdpiOwU1bZU3A7d4MMV8MZd8qVV7xAgGYCtQTHvweW0HyQnckDjljWurG19hCDSZ1rCom
lUQdFOuokMCC/TXp8lWIUWRFEGRnGtFTQKaZWkEKXbBaNOG+SMA2lvPBltauV/1LkvlLI8i5/XEd
MotXDUXIHdJvbsGs4MTGhvUY9kNNUIbPuE/+71ngKxZF3iLzp4cSVD983A5WKFeoMb34KXcDbb+E
Aj5YRzGsQxchlbvLhFBpRjiAfSf5Epr7aivdNjMAuXD4piZro4LoNFbZWeOC45k50g/6CxUpYxDu
HkzpnJFdb+Qrz+lAE+Dc9CNC5Wiu+FYxlhNvCOr2QibhoFp1NAQp2rbVe/H/UmlE5xE9EFSAkraR
hycCYrcmCNWStyDIDKIpft7eCnqWaoXTB+3qHVjsezgxWpX8Z0kWAefIMH2pgc1Uj3bn4qIXlJ/j
8sig6PUNkUt8ExvLRKAQ6kIn4V7EpH10aWG8GH49i5K1ONf+MugHIk/xGG95c5wtHvCgLo9lnvCT
QJqVBeeNU3Ykvsfue/aa3/uDYQ3wD9w0g3xn5C/cedkKdtUDSwPWua7dP9K8Bzm9UfkhLQBreWDW
jkEj0k1K2QV3aaqwlWkcWrpi92ngveK0gEtZOxjGdHWcDPhxUdWATFYPKAhQm0Yym/p9TAm3SIVv
N+Xtiym0Rs0X/fgi7Qyof4jb8NmMDJ+POudlzkLjVVoc1CS6AUo4cIIJ4Lzn1d3g0tKag7TMj7CY
Egykuh+q18bu3G00YUdNWw2LJySaB+l6gQkMrgQpTIK32c512DTYvn9oLBdjBO8lnniMMh2zelP5
7bKkVpl6Jcgb1Nc+29TXwmxstmZrZWuJAs74QL4/4loy8f/TbkguOj/hxv2sjejohMnBNe1rZ2ar
UVKTSUFNYYdPkz0uY7dcZEa4k/evbivUiVfY3s2rN5m61bKGnICj62gUACRwMAe1+YP2/BxiOy0j
d5eHdAqBck0XgS9/J+w1AXGwVTrHH0T9oOFY340Gd5FORGjdcTi5RoMSHBPebskg8ff71BJ49KvS
DcDgYUbic5SARLTN7OXW/aXOPFSGiDqt8uh40Zo6PVbjlsuunEK/ZLQG9hnyayy9I3Dtk5fk+Gks
TLmAvh/DkSnW8M+Efw6G1X+x4ViUeLcW9HiTWqF8mOY9Pvm2fe1GkgDVPO1JsT5j6tkCAVSbITcu
YzNglOtZ2cXMPnVcNyT/SibX+KO07V9NA8AiteN/Zhv+m2bvCENtneXtGw3PXD+6jrlpVDuzCqiC
GrHV1ZBk1Ci/8BZdvQYZe5pXBfboRUymv3CoGerEAaMo3kGeEqefjuEdYpH2dCcI9ixAOmzSvpCd
XDV+DHUFKhPzEiGxbTNoKiYotoe7uIlzA4gFF4m1W/j3Ek0DMEL6ZLj4QP25mZcdF1HwceUZSWhi
7SgxbDQEYKchuThesg0x5HIMPXdd/pi3KV+h+VUPGj9mie9KjFQSfdHFg5nKf6zhTA4FGjGYeoLB
jEp2vpfleDQwRy8AtXwEcf9XSKrletaN7fjOxYy3j/WWevVJEKQeIpJNjZd/Gh276Vx0APOKjR4Z
BGSnT11QftiUHCfkVUCu1NvM46bv1zBwBzm+BRhJMXmpF36xFzvvkbIT69ykfb9FOTtTJfxnNvpW
mMlfGhUHKIrHKNIuIqm3d+lUXbRx82x0EEnqAQZeyAm7tVvxabrZtaNykbi7PHWt989DouAzNcEH
m7xKo2TnFvk1Ni38oSghvuqPsc1sbfIVnEV55Bl78SIfBhMTV2dXu0Bl/oKGt2ohsXQq3tfSCb9F
Td1p4qbGUrA3ohbiSJLovbbdP2ZdjY0JeYgV4tIK/b3jQz4nHbHHuGH8S2Ll0p/R0Ls0k04Iw/HW
+/a34YYvfAtvU8Wj4ozVjaLpJexT/MGO/CrrcseDcLNqcjcCeALtkff2x5QKBLp3F0LF5hoOBKDR
tv9lVTC/EH3Z0vCXrKMU1w5v6Hypjbjbial9r5uBcQ8D8tSjpAUZllobji2/nvqI9nJittlq/ilL
f+DfsC3HPyMgkGCHXBw5UM/SIgYe3RVs13BWXY+5kugvB/OAlyB2amPtB/H7ZBr/fGKq+MhhCplt
vk8NC2VBFx8+eVZeffdvvkG028E7q5WVXzBQTBCSeDsntuGcRcWNO27Vhn/UvB65XbIO4xfmC2Ph
JfEdyy8w7rISW4bAMJFtXXvVMqHzmjTSVartik1O+9TabCu18A8UxmdrK6dNwW0kUUvi0oEAPOa7
ByXLQ2vP7b7pMDpPRuZsrWbclzpsjwSHH/HkUZXBOxEnjvwr8/Jn7O8tGFy0xoBjKEpROwqMcqKZ
/oQTXs1wZGc4GP3ZCOt9V1D2aZeA7OItIaAL42W4VzkXEpDw0yVKGI/J8NvM3p7D6qFRu1Bn3UZL
8yPSqK8zvdw5FagnYlv7jjwF8gnLRHvCgBfQ08IflfEUgT+bWtQ9Gqs8lP3K5rGcyw14268Oh9db
6Cd04bg4RRIXoCJhKSWKRyNpcWVWaHNjRaeFrY8RmJU8t3+Ew8/sgMIBovyG8Hb1ex4kiLHBguqa
y+Ah8GUWzu4+OBeOesztiblRHTvHezBGaz873qtkq44EH8V0zfFWbWf5jfJOyRYlV0uW4A338m5T
jPCL/GH6a0X6rrnSYFxz3hszfXXHe5V9hNWlgN5ANXF2MA1SiF2QX+krZwOmy5l8QULvU5vIixsE
fGbe61jqZy8KX+kpviFDHXs3mPdt0UDzGrdFWT/VOrD2yHImID6Mh90QFQRU0nBjz5W9Appir8XY
38QcvnBJdZemJPWOiT7eApw4S0Gbh1FlOBQTpuqaDcqSSBXmkhnRUNbyowv9t14n7zLmNqSG/tmi
/Jm8cn+uIqBTuGiAB0xAUdNugm2KzddhdqexFzpgiEeID3briO4j8tvPRKd/uTP9tJZzrrCCjOF4
FHnenKw2+XXibOuFpAYsaby4Y8ycNb0a2TSsDDN4Gw3qEIAbcyKSB8YU4ZziPtgboj5UVonQ5fvX
kr7CKAEGKDO+AOwbyzq5dZJHqXHqT9n0lxG4eYhBvc2t5WDEbL/UiEXfYO/ndHwg1g8omE3eGhlo
XVnvCJTjiOJlv6/pruNExgvWOhMO5jJAQgHKFPTnMB0ROyrIpuy2WdGYe2Kz370OxGLKKnL8A7vq
avIRLZAwuCkw/s+dwDIzglhWwXVmECwD+I/AzkAXJXc+RGGBRLeGXxYAIOKz9q3Iky/hGruWjAlu
Vf8EMYfOJ/OAC4nPTFnYPTp5jrS9LYCy9vwqcMkA4428eR+DgG3ajuNleLJn8ZTfqRxFMn/qfj6o
mPdf7T/F3MJlPLUr9mjfOqy+p7F9JEL+GmR6OSjj1Kr6uevFNcvjTV1MTwbvgLIOb3lfPDQdDJrO
XRH9DqCPgneCUJjflfJM+M99MB38wad7zMfMC7fJwnAXTtwtW9XsrFg/9kLfss79SJCMxxLkT5Xa
X6Kwz7ooVg6ljlHWXBNMAVFkPykSWcg4F5aej4TkmYbNI9f7C0/dOcN5GgXzSWbDs/L1Uzt4vwlu
hyCtjqnJPBpQxZeZ3cV1PaiX4ZMysFDwnUU7zU2CDDDBPP1FBAXaQkFWJZpuSZfv0P2oi+2JnkJN
H2O6bDSJD53LrUJWP6m2uKVZ/mPZ6TmOBhpqCoKsAH0wiTyFuLSIeiNZVxDaCZM+ZBbIcSaBfll5
1kb61T4Pkwu23mBDFo5Q4Zw8xm3Addr86wuxHURxTtP54Dn2XgJ0WbshPCFyg/HaFFO6Bml0hrq2
0oog0xT7uFAg6yxlQmYaAvxwiiTnBmYh90XQf/5U1Lo6FWWW7O+FCqZZvdieGTxKtzwUybCd2QFt
gaZgUIKJvlBV+1t2w5cysBTQVfpSVRXYsLQLcPQZeuXJRq6tqr/gygPbbPrPwTS0+6gRjzwkZNjk
9z04Qgc7/TPTkzlE19yns6J0b5mVnomlPuJ8J23dvoNKWdNC99SJ8Wq77CLs+SXSVX0X2e7IM9An
VmLzpdYmcVbiBsL1j5z1cl86nC42/9vBDo2zLIFYm5wkhE+ZMctpXePoMWgJ3DVNXaxDgMULL/NP
Y9S/gMyBqWB9GPfRoimrT4WyjbCzpAP40GgBlumORyE2QqYN6k8H20744fucyRTlDru9dK9hHODz
5apwF444go4EkF7mHjzVODCWOIxwZgJ4vJiAe9rPRegN6+gOymCVsnc7nrGKMrgHxpxiG6fdI7eg
aJdGAZd84tOxcK4Z2zMGFCAKLZr2QJnjZmy8f26hrpxOP3Fknpscoldd5Cjtc/XpsBZbaK97wFTV
ExGHpRZFPDsKek0jhFj7jbWF0ZqjOkI5id3nKLE8tKDkK0BMtKpabyHw9+vZGkAtGBUzntFgseW7
6hWV+0xqHW9gGgZbz8Tik+COmQmV3TnWwcKZSTUPFERidBlP/Wx/o8mtZWX+Bvzlg6nZ23tp9cjS
/LlO1B5owrty030n+1/lZm9Z2p/Cxt+POGrncfhKJ+xGsirBGOMEXUY0vq9rOhsJ/+4Np9uNvKIJ
BOF5L5LwiOvzahnNbRjYBIFKSYgYkMJwcXosEIou9dhvm9EhESl1tKKCr4D8kzxZEV9lt3EwL2MO
B6uxdxSWv7wRz8L2e45WhPEgYt9v1NWPQbVfZWI0btkNYEsAp6wV1rbRlLg9qMDZNqW/ourgpDsC
ZZmFD5/MBq9rgZLlPHA8vwhFjgU5DXF2MH8Y/DFcAOtfBWLE+MVJZpC1X2ai+Us6ZlZITT5nFzZi
InYedmHEm/uAnljV2fFT2JAqdQFXjN9RUz5KuG4qz58pHAQuOTkgDFoQv43t7oOpW8FUWBqp2qPn
vEyJ+Wu7zn7gKIHv/gnZZ+cMxmNWqA19lWeE2L1FxNT3oURPY/WtQkkSwbPhWYMIimYQYl3bnV0r
PidT/hzf+x48YZzuDvcIvJKcKdSx56PDY8RIu1NkP0wdPLoJ278qPTvYpxrceDqa1qLiRWLH8SfO
uL0niwd/bBU1WOO1KdwX+nOwHLFQQAPjo3oeGJvbOTuFZXc3Yg93/1T1hlQFZjNvnrjVPiVGCOaG
6NtESY0N/ZWiFYC1qb2f0fpcYV4ypqcxDPxVQrFAGMkLVYDVLizENcon/gXoyihCSPzFqphfU0R6
XAEEeriGZ+PewE4FKJ7cCTaHtVIRl0+X7FFqYg8rPdrJXVqwLcRD7gkCs3qCN6lgpk6Gfq1NCn7C
7MFv+msXlu8pAObSNB+6NCCqV5/NxAT35TyprAJihgwkMvWd+9k7+tpjWgQXrQG2oR1p8qZwI/lj
z6PfdBSamdM5cWcOyvvMGgQHQJtrmx0+PA+9zhznkFQ1qd1S7xj42RnW3heJ2WeQ7vhtaybuFODu
WH3YDt/BdOAXXiIP+l6DkY1DRuEroq61Y2dfqqsV929NM2+cKb3Zs7szzXLDuLUbSe7UXk3vmNAr
13I5l6G3pkBRo4ApogVdO+X+eQJDPebaXNANxy16pBjUM9h1TFH82oz1K5SIRap5o1XsvcGzcx2F
yqupxME9dkp6Nk1WP9D2zsVqydL+5ukaCwFO75BveQwoOggJ86kpVmA+ST7pnkKnmOYweOv11vNo
IwBV5AUmB3+5zW2I9yHH6uQO69Sf/w159tq4EFi5ObypZFoTlv3HLgoHsskuMne+oeN0GB/iH0Pm
f21BjV+kNYsp18QUKlJm7P7uOSJxZ7eIL50fcnkdPuc0uNAcQp+BCVMo8Zs9LQKvvmNSamrfV5KY
FOynCRZdCBIGGu909KPqpxMzb+bGUJuGxZRjeO96Tma4m/5WtA29DIyDDywZHkX8H0fnsRwpswbR
JyICVxRs21t5taTeENKvEd5TmHr6e7jrmVGMuqHqM5knseaAxjSOBPpAyYLXhLeSQeZkUR5Effvi
9SFI2wiA72w1GHj7L+RqT3WPLFOic1mFlfkjW7RWoXD/1UZAbn0e/k5FHWyTji2xRfzcPmSajYS/
5mvx3mtge/R0/lGl+mvWCB6H+tCN3c4CF9yKlol5fU7c/COr8xd0TzcTmCBT5o0z5f0hG0wI+pyr
Jgn2HqiKLEnEJh3ig2fIX38E9GD5w75bNCiTyj5atDI8nih1swDDTmbRELfmBiHWU4CfgpzQDbfE
yasHnP/TOUNr0JfTJohHZiMASACvMfM42XqpcZrLPCPAAlK7z7z4nPfeJ1N35v08yxujtf6l5vAP
2mS4thyIb1raJ7RZ7Ai84J9eIivUIB68mlIp9wGwR+6UrYZEkZXEAHLH7Bixgmvm20hHP6GV/2cv
PgcRie8U9wvKfkdvpIXXyZ3kNbWNw5DJLxauHFI+BeR86FAcD+ya8WKoqwGWaZuNLCvLZrlbPysG
ARdbNe9xnn5NLq7EJn+SWcewpIOonzKkP1Er70WUvQkcfNVYfxWFQCHavc5DcXZYOMyleo9UvMwc
zkESH9Ig3QWzu+OW3kZmdQ27J8oZKk+SbKCCri2JN0fkGjJcYr9OqXtq4fU6HpEI+GAxxwVESZEe
BKdlxSfEK40HJFPEwUq5Dyf3yh9gxAqPBshfmTMIGGY6PfKdix273XTleuCfzFG+Eou094zwlgbm
d6OR+44sykbB4NYvGP4MFu3zEL6jHHhn8fPUjsZqqocP2loCdzLdru3cTrbBctoo+SHt7qmfSEEu
khJ/UXt0lFfigDFO0TI66w08DS4rW8er7QPjebV1KzTxVk4hRRIz174B0lDH02FKPHS2HaGmQWBu
gBHdRTHQdzbRS5nyAVb+jJYr32fQ3xFXo7dvn6p4eLe0/TKY4onoDLUKS01ShUalBzZtbWLyx5kA
m9l0vgHsEY82I0h04t6+Qob7q0Kb2d+UFVcGqLcmBEoNOZaBLyNj2mGkO16qn8K+oTBLk4MzlPdA
AwyM5xgWVJSNa1NONrUSkW6gJ6+dhn01xPYhSYDMjvE/Y+7uYCMRN4mj50jI8vAhOI3usTJ/fLfY
1Dk3PXnkkM45N5gt4EwHYN5zGJZ5gRxoYp3d4pXqQxa6OvTj7ZRl/h8sUtTj2ooF6d+o/cfI2kai
BOfU44TCyDskq7prAtSqs3HukM0lWLhdNohdZ1E0QlZMnqOizv4QsbDVx86iPzyGDIhmCn3PkyKk
uRIF1SolKXkio/mfF7vRVUEDWnWAUGosiUZ7sGYmP3hCM8w1ubvNDYINy6HqL7lnAjfqlrDSPn/0
2snemYhPGI104sXPRr7MhbxMPJl1lI747Fx02zhVs+Ngpsa3AXB4D32QoVTEQKcWg/MoUsLt6ce8
bZSMvxDBrE+cnf9IFcdiZkZkQsdx+jK7+OgxiesrPT8zKjEYsLK4NltB/tXsZ2gXC9arWI5xC9EY
OCsR2tlTa7YZF03FA5gp40DcBrdz6HgN0wlPbcegD550xaw2M9qfUcXmQ4ZJVJ9dS8A152lfM35p
r33HDGPtE5nVrptJBujt8gQLUlq7J5x9JDqQaG2fXaSGG2lQ2vNwBtAUfMs+zIP8EwizB9G80Bni
ezFcxWo1fHCAFOJOU8WOESzhpJEY/C9UyU+Ids1NBrpqbQtvvUTlUlXD7czxZRtB8JOUUBbbGbkB
csCSj6kZVnWD4Mi1+ANpOw7ehEWE6vDEBEHx7XfiBJEDR0c6hLuA8gg821q76lKGFhxfV345fvqZ
qPRUx+FbZph3WGtbZDSbXFnfLHKoykb/wcuD/9BaPXnItBDnJRcySR+09F78FG/vHO4BVV24oM2N
bJiGmVbyPhfNU9lF741N6A+uVQuGju7gMlDmJ0Z0m0lGXleJFW8NV5yN3CQa3szZ9MlHN0d0Z3B0
hRat/ojhdijgO5pj+wjF9TGjwYMsY2ZI/125Tc3iJ7NJ+QXxcc1DwWqImMldVdd7tD4ovdHgFc6z
KThBmxw02jCVw9ogU+SKjbTEw0gEeFCxLxBN6Fxhvx34zziHDGI/YOpj7wQJkt6AAkjBw0nWZU4D
nCMmY7ZA5WL674x1mCeTCQXABzRTuzVETDAIESjnoHLm59m2rF1oV49p7p4Y8N+NeDIuvcWawE5d
8oiz2nqOpCAFM5yCD6XqFwjjqN71wuFu+ZV45JmyUEVByCHcsTNJpGirz8ktr7kQM66gCsKsusnJ
erLwNthBYz0U5fxEzuPjSGhOkRpnbnEs7A5bj1TeQy3vbOM3XYvO1i3rbRAS6GZImva0O6nWvju5
eYfsiM5L9iQyokKa2pjpfk3V25kkaOYx+l17/tDNshEr9dUdSbESDBQ3dJrUlPbOntBStiWO724C
tMe/fZBG8bMkTCRJWeyCznn2yuIzNBh05hn5E16+zKSc+KnTqLVKzm4KBiwLo/XkdsMv2YmY0B3m
hGTUhsOe9QsLTzI9oy7kSJXWCnHLMcyHNxP18uK1zL0A0XuGFtawLlP1VjczKCT01T3Npwcos2tO
nXZxkiYXYLh7M9F/9TCfE60Obtsc2ZccSzd+Id/0r1VELhKzl7vdJi9IXcW6ONf/1WmxRSOCeSSk
RYz2BYpaAuEg9eomvdaBv51IVOupGPIBu2YEMaAg+qgm75keZjsubrQOmrwijoXagh2im1wyJEkn
s7F/+5bKH9EdsSyZVWkKVFJadCcL5ueKnsfddFFj7LNe0gGOw6sxIAGNo2vMFntVZRy4Oo55ELMM
d2wKQaSb3xAvXiqyLsnkpm3AM7Q2REtS7AIhlf29sCpBwj3+HwE4HqkyAQEp+J8uSfdajGRCli3O
5XwEoFgvG5wsAIipcqwfi02Y+sPfWBHRDTHV9L5xspwGJPhE3MUWqdsxdtvTO2H3FB/Dgm4NzYFl
/Sj2JVhnFDXzqzWaN3S8h17jqvc8cn8ERp1+G0NQUHNMKqrAOowBqlowGwFv3EAQUI871D6DbX5m
RH+XHikX/khPwCyjEkwR8X+hhgQog8s+mTg4zcCEhAaN1JiyNwtBAKOI4OqM5KExw+fXeOzL4Mft
/Ecq7m9mKfa29zKU/JX4DToQKxBTvkQFYAbZfUyyJ+mRpYVesukeRz6OkhW7GQ97Yatvq+Hyzo0n
C/DJNgmi/5wBz1PMIMB0X/ImZ8neo2hXWGvxMtXctx0ljNSneMGUzv5zq0COmxIDSINjpqj3iG13
CMeCLUPg9uYk0Z3VDlGEg5aHgpVoHhRPRCNVuyq1tr0dbfsEUiRwk8+045VEkf1LoADuYDU3W1fS
tk59/Y0DYxfVPcxWi6Vd4Ge7uprvss5eoJfvQh8oCAWI1VK84pJ6bSs5cKZ2G/Y3Z0POuJ0GTKna
e0isbk+Q/Bm3+UM9Dy9WAX8UV+KUcMeW4ICH4jp2xolYhu8aPA8hZ+8RkY9WS+4IA7PU7x9ZQgNq
iQjPqajWO89DlNsCyMsjD6mV+dHBtJlD9wPrULF2J/fYG8VjXHhgN5Z0Ickvs0m66T4zvIOzElrb
vHA79jyYnz1w2ZSHMG1zGBpnho9gIgTwjRy/wQoN7YdKKeQZ5+/DWd5zEb8YEyPeVt8oEMNTG2MG
DeFogoBKy62oiYd2LPmRwDrbRQYZBFqJa2ks+T18LkVh1UczwQws4B+RzppgSqjnewDUYc3EdMvl
Bmo6SIhASp8g2eAumfwXP1SPVpG++YhbeFQgMdTqkkbJN4TB5NpVLhHb/Zxh+7deJspolQQ4qyMG
Een/RcTLZpQPJXwYLPEtrIVjNfIYu7bxapQFiTw5mX6A+zaJwdttusl3ak4h8QkIIlG/fBUZx49p
TcMx1PlvhLmUg7ou9n3L+xMWaYwIHpdSjzyStTJvgg7qE8LwG2V4t2vGdmOx8pKld+jc4XXxTI2d
c+GypvQkS9InFk0rLiUEgyi1u2qJBx2w7gJ4YX2pSDyz0MqEIH8eREVca+b56Gh9DCGjLfBSBH2x
bvqeakEKMnAn0ixYit5cL4OX2MblhvQ6xQzcNzkH02BdjMzX+OzaldcFOK/K8mdOYHhE7nzP8/qK
CrUnCoWEidx6yvJp2btGghEm0rruN9K0S0K+qIGHPGwy/iut4LFI63XohUdt86WKIP5MWL5BbdG7
3EUGGvNMkS4EKRCjFnnxtIDwXFz2M0+lGb0gq3yblfsWTBL4UGW8jVSJbYxgYwCUwaII+jNS9PWo
y8sAqW0ty2TeBZFLiJPJvWGzeRtnJqC0OXAMJpiWbDGsdr7XjvOYK+blwiT5DpUoORMTs5AgnF04
FnD3Z4ALRRTARASgYbrt1lLL9rnWWMXH7yK3PohDOYAnPCfAVZKYnxvA0AvQGGiCtTzq6sLy8US6
KNKQsIS+/6+WpoPeHj6fPZbujl36gCaZhCER1c2eION7gHRgbc6gBnpCJdd2HNZok8JdKMjKsqDu
YCCyjybXMePdz8BB8r5shIODFSYOBsjA28AE6N8NXMgvKnZfXcSFLi0gsssp3HWwrlGColJT03z2
heHuQj7yXSXUrSOxC90nsv9UGdl2LoNxqyhKYV/vyD3+4eeGLOns5OTPS8qBNt8DRwIaXRQnRjzT
iZD/o0nOWPvE1CIqQ8Ljsu6CFcVTZA0uiplZ86HCknZd9RebKGszfmsUCDRPBe4iUKoY6BSj7PkJ
z9bObLJ3T4lnvwGUYDvPukE1hRmUYbOgehzGax8008FM/d+4Z6VexvMPL9xLigrUZKz1khal/R/P
5rA1UrT4ydR/Jjp/NZCQVEn06HThxew0J7Bj7BLUsIexLJJrXyCkijvkavMCMwlD/JRsP8jqYqu3
BnhIWlvNZDwYL9r0Y7YpWu+Un312XvuS1OWwVbjH2YU294yPaOXgG2Lzkr12Vvle2NGjr7LDGLt/
qPLeCx3cotZ6N/vhENm021M8yE2XuJ96cUCCqXzKGG2yI3a3hjnE2ywzeUen4Na64yXlFN352A15
DNhGJqPLWgcGiKGYXw852E8yfXYt3lvFJm2AyDC2cwGeK9tWVs9b1YG10cb3mLc/SWCSkeIwb+na
/iild4xE+Dhl7sGGK+YYXK6+82MG2B9AuwgJ6GzIink9a7KgdLYtHecGH+CGrM7m6wK708ABrnvz
Mcqrs8KeVroGotviORniT3+E0Mc/3wdReTej8KgYroeTiXSJ4JyhMVkIMNYJut8xSB4HF3h0ZIhP
VU/ATrjg5HhzM+rzsA3PcVniPouHHauABq3ETIEUq3dbYTbgJb43gd72LguNjgJW+907s7Ere+VL
X+dyawLeRddL0WLIQ2fBOwWweStpm/c5E3oMHNjA9MGrSR4TRHdl8UDnh6mulVcXRZISKFSWpQET
T66E/6+3s+nHieryASG9s0kQ8SMU26ODBwvHruaI/e2g6c5WvXLeO6iCbS7hWRA8Kbp+yZJsUKAV
Tr8DnNO+Bg4D6Da29nHvfji4BQnow27oAfqhfA0fo54YhAyNEp1usnad6KsMwvYEbkbsFK8FRONP
wlWQC8hsn2b4uozqjf3oQRFgjza5iY4oTk+kEAB7iF+SbPGDgNtYjcyXkK+c2Xt8YSE+oEnZe16P
twh+G93SLS7c40gs3IZQ3QLKlT/vwiT/TUINnYVViA/NfjdA/t2rcH5jD4MaPMp3hQk+IalYcPJO
5li3Gyr4rWeY2SIoeQcNzbK7a+1d0CS30Uou4VyhP0mCm5oUwUVZPe/SatiWnfETYEFdVfRkgXY+
xNjiE6w/rEY9Ghj4g5mFUu8VW4dbOJxAcXcGZqzIOvXYPRuN3MyLYKSTf0Q7kwfkGXBlRlcMFIT5
2cWnkXQ7W8Tf6OhPJCtsM8V3peprlE3sHqbo3M/pj3IKgvj8XclrURrlrghj7iPzbwz8uxOMzaoV
8kYxGW3RX4jVgNH/OTMcro2Gc0oU3WuNoxciH4Mr6qWh/Sn0fApSUsTcbJminEjF3qum/+pSubWg
0/k8mxbSw6pgIDqLLzwGpFX641kT8GIiQLcmGveiwvFeQoSPdyWmhN5r8dyWNr3GoNdlUp79Krji
jpjWQxWT9SXCled3F6ua8Jq5V/TleD+Igl9RGl4I5nxyRv8JEK+JYS3CbQFXZ9tryq8qcz8BqjKQ
ht7QtcW/yWu/OojXUNrUM3JIjTHEfUid+m1I67NS+S7qzZNdGa8NZOXUNy914/8VAf/Cr2y8YMkP
9EgmNgWHhRm+qYLe3SdDGL6Q9p1THOJowL0lcSNBO2heE1ZoDJFY0foukVuNd4stkmlEgMcaqOYi
2LWfYql+s9SRa+kOB/JT3uygABssZ6ZFoJUTfwmrM3X7VQRVt87V4G56M+73sbJeTWbFG3eOnz3V
+8xyrVOAgamoOUzHpGKLyTgNeEyH87T5UDXMzMZgpRCm+TNqtX3NPHwd2ubBavxvl/njahjdr85C
75JgY7QWX4nhQLCxn3LNHLXHQ4kMCpGYc0o5creYH9lSWSXRKhYbw8wW762HCSREsmBFBj13hTQn
EZjqGgDl42hdBwMYQx4ELTzS/r3qhdjmYZP+Gh5p8vwtpJnhQQ3ej2D3t28qkix7PF+HJKrbfWDY
H54X/Y1jli45w4+VTPHP6+CNnzFwZS+chth6nxKe8SI6Q32MiGNuHISyNXGRPUSu3kfTHnhBuTYb
c954iYThGQ2PY5zjTWu35qi8i56AVdg+0FiACWC2JME+vZ1txSJpkWm+S5RxnCZjiQg0r9xgkN7n
fj5wSB1Yx9O95vEDTxDu0VZWK5tpLDzw6hZnOVPwebzKKlTbdl5yWznUiAbwf92iuQ2uYIaSBSwR
KvUdeYw+6rB+NBw1P1cR0MkJR+ZpYFf/kY958l8Gkg5lkHj3C1TKc80l3Q7WQzx1hwZs1toxJ7lh
x0t1nYdfeUdu1KSWKy6KvGeDKc/KaxIA4n2Bs0nP5yEOjkKhsODrODlG/Q/mM0QtqH9rPrevEIGL
yKoHEizvXRJX+8IBf4kS1KQriy+dzFgWxhSnFqBZ8hA7a6vL4uYtWXBugQEGvZCVONzlhvNVzz44
ik7+CoVSHgC8/+QUE5e0h1hURuKDa0TuRo0EfKrlNfbRc5dj9B2bCTxaE5L8MHq/sgN4DhDS5f4g
MSdI7Pqgfeq3pBXsEzxjvOZZzNipThGL6WOnBWPzGl5VQV/Xi/FQCCZ4cXrXhvo1zPSa5+rTTGoO
4OSih/4BX9hF+chvc9G/IuiHYD96D1OSHQIfEvZCmlEAaGUOEw/f4EpxJa/ton1UmNlrdEQU8FW9
tZa0ZlNVFHFDe4lFeMpIG+/JY6ORJ9DGjt87I987hvPo1uPZ76EyDlmdbC1Er2t6hE1QWjDFHNKU
66onoqgsj4FGOhckxSqV4lki6Oc+8u21b4kzevvw1ZXjF5EWGSDUgoW1yTwZefeqosM1YuqQHPAk
xptkI5S9N+zizca3s2njHjwJDCIo46xHpoIcVG2rO7pZ62QhdYdXaN20Gl69nrFOUfYNxRsax6HD
KpO1zSm0opepHOOVU/fTTcf9pzH2M9QJ/Cl+gxszcQJzb3CW5RU/Ms6hB9RXJMxQwtgCD7AlHE+a
NmMNmdzLwESGnWR/BD1diiGW/IKDvFhmiFQ75dUKWsfnSaOq8ArpPc/lINltgt86zYFEtkgtFZOj
hGUXdDKkF5nrq1ZsVknQhcIeOaHE5s05Wkt4YUW4lK8NzxC8I7WLKpJRIk2sCKvGDeqlY92BGwE4
/mnJVmAgdt4zEZD+Fxc/5tj/xIZ/Zpn/4druzcXcuK6HEtKByd91PO8q8Scx2GiPQaV2ukKcxCzb
xq0SEs8Y5qTzOGnLGMf552GsJz1keuw63u5A6QnWWQQFdDCORThRts2JXE0VA/zJjXaJAZWjNLC9
840imhtPOq6/TLiXumj/pBn+RN0isAqeq6pg0105h9qr3xhl48P2CaoBtJSuSt9+R3pxnvryi0kL
PAxkYbG0r3Y/ncckOAFCvjClK9YlLm8IwZxsdr88PdU9ywsefdwJq6jLfyjldyUpZOuQMnYwfIb9
tYlFMQIUZ45grruqra5TwNYmaglE4XJc62Vwb1eZz5bC23qF98NzRRCyU4gvvpbhmuow/qeE7k/z
BHIvb9DedSHOLJH7GtHsAMwbpOgn7xL8Va5MRlBwLliEo3vhJzkt225dht+0EcdhyQKP6/y5YNVW
5O1H6WrBSAM7VSPT13EOeI0QV+bafR+zeU3myM1GRb4NU/uFV+MWNvllDPOrHKgrde+84YX66B3i
SxJG9nFJ/BD+QyyvSfPPAQEGZPupqnDbK9Gx2dIRAws8CaSk48LujIem8rFrD3u3A8ZmIptR+CC3
s9/dJ1WfWvZOlD1evfEC7Z3gsyGVxOLCJAYdFEailArGsxjkjnLljpHxkOjW2qYeaFgmLx7S9YyJ
3uCMx8IlGZ1Q9v4h8J1y10iAK6GQtGeKtZytEuboDP6RxpAdgvT7d4oZ3WDZfx5E+FGzBSBX45xV
mFdjOBfcxXtcMyxucFzDoCyXPU24MA6sGcWxY/UvTZ+F62rhb/YVQdf41tJN3VPmNGW6H4kJ5EaP
owe42uTJ5212nFpGZknQWhcD0+GmystvGdffNgQYMScHs0CkII351MCVnWPFzhMOUz8BZfZb8dh4
EoWe1/xwtDMoCxcJXQBfrkqzozV1v3M9HzXx5dsgxpBolPpBsaoiJBIIzlyl/9oJP2lhPCUZO2i0
528jdD/eA8MmepYQj6hEnzXqZuuY0aftkmIZOd6/lp3MRbZFcQ69hixNkdwLGxZO1H7HiY/KWCIR
MquEtzlrn6aFRDxaF532jyyBPg0zZzW5VIe5zeIb9Ps+towvgdArLCCzwnAtcW+hNHKMB0V8EodG
R7M5hYwTHH2IFeZUT9OXQ5/6ABFnoLGsrmNNrowhsj/Z27cS8RHXYtTsHfKWKzu4BS26mmQM6EvS
R3MOEAeD07CWpnhoXYQEkFHKbjs1+iri+uRo2JXCAnBgcniDD0bNKhG2h3dyZpgvRfPdl803wsBz
MeZga4kYbiLvK8nKt2Ds6c7I/iQY9TxM2Cnj6iHEHryOinIC0r1MC1t1MwZSllgedcK4OCMWmlI9
R64fnT1TjSSxqPxCSs+jkOYLLARs4BnDrEYDYB5S44myDoXW8ktHPBJbtv97hzJh77PnmlLzlzDG
imMQxUckZA4fWhzbKGJeNKPHh7ixQuh3GkKXTsT5wd5psrJtkBiir53S9rHFkoOj5DlS5qlHZ0k5
/1gY4m3yPZClqRFQ8quvWeXf8D1APNinMcu/aDHGtUTAt0GKw+oQL2SNNrTJKUul/qlCBP2jNR51
Z8JfYa/rxSYTTcnSJDqIcDpYpc94yPxIYzarUFfPqvTjCyviEdIQIKMiDF66oPl/tO/ZzYMj7Vu1
LuBm4YG7TCbhEbPe4yDb23JmHqvSv6nrsJWPpG7YRoXYfiSIj7IggtOA1wbCGvEuFTEVsgnWre0k
Nzfysz0+P3OP+4HJ0OIG75yh3ecVmtiQqWsU1zvfqniX8dJudN8EZ0121bVo+r8pNL54Ad5DpdAG
YbbWFBSPpQAHKLv+AzEzMJmeDn/InP+YZ1DaKJoTDtEHP1Kn0dWENMudTfW2Dsf5WwzZH1KBjYoq
Et6bcSVmI9mip7MPdJWLGNrcqWRepIi4bIhqod9jeVbTNKwr3ygRvgoOSqdH8j3gmqktxKVewWop
gf/Z5i+Bgthk62e4HDUpv7B5TY8xl2Fn3tEk0jmmd9smtv9maA85aB+B0JMO2qFkXvHZniKvPcQg
KqJQ/oZxdS8gnOOeIUCkkQpLUPhpj0iHBRVkwxBvw2hoP9ANNJm7aRZ/wrIHy5PqUmmMPArPmG8h
xZqIgGTJ3J2Nnpi+pAWLVOjPwDP3vcGJq5YUptKCImrfHN/aEIAL5L8IeJUR88LCJKrCT7J0Zcbi
GXL5DYzWrywJA+ba4G1Ufzm5GzsgN8zf8f72rcfeaNgUIXiSwRNXP2D1q2CpaTKSUfRN2z4G2SNH
ZW7sKvmcfNc4Vo5rrYBAviXIahNl/Rly+LLz+r8sAdUf6vne+sahcaNf3itvnyo82lE3/ZOwLrbF
UJcvwilOUeqvxxqIZpdX3LwkeumSv2jO0Lx0SZi5JlJTp82wtombQstAMCHh3qR/Wc6wE2RxIfTA
el3rxZSBLbFEbrOZppnoEihwZFvWubWb8xyQvUvXVdgAiBRgTqRK7fscjfaKUFTGW0h73TRFZCee
qqQ/+2T0nBIf2EHRoYpxDJ9osubFh0W9FlUC2ngEHea67pZagontPN7Gki+/KDps3zP+Ig0IW9tu
urds0PWdMzrftQKlMXavU23s24lIP7b9KCGFye7O9h5YZT6GVMtRW23NABlsGaAWd2Iscg6jlPoD
Q8j/rWi/ocBUASpsVdJRH9o4v/YZrqCWqpkvrpXmvm6R+pWu1JcUDitStt4FCI1yJZg1kw/3a8pY
QqIL1q3/wfr+cZz8hImrMVz5PLfQcF7sJvloB3tZQ0Z3KzGPgwW8zhLMmHGgr4lfG1f+xLKpXcLn
qrR+yLzhoVM0I9KEHejPbA1dv6PmS+xrSkGymWJCWKUI9y7lXR7VLLJ9u9lRqP6LE772NjDDzf/d
iapNCLDHoyfy5ie3ktepyv4NKC/XQTfBGkh/cj9Fb5PHipyo4XdOFU2pF97mEh0QHurnPCH10hi8
O/m3XyLwp00M9XGHmOlcCPhUIy+lw+h/azuseFJMKAXLxsHzj2PE/oiollODdmPyZ9bqRCtCc0d5
12enLit+Yi0RJRH0YLTjaUj1f4l27pRzcuuiTV1DDeVhJz5oX6fNjystuUsIkliLXn0Wio5LuKCt
WLjvzQo9s009PUxoU00jG7c+9lPI6DbBHNNtVrS7eV66r1U/sXsOPgnzu5qCYsoxvbesqb9UiVPJ
z5gPjc6YbgY7z166Cq6VNw10Wymr5Vg+tylqEUmm2srIGuQ72kOUpFjxiv7RaQgOKYAeole8tpF3
DPtwDxdxPuY9CqMK+iQF2kszjW9+0WMPJq2IvIUnZkdnE6NIndYXxZkbpsHRBAQcJR46hqh/i/DP
9AqAXRu4T109w0aqYGta5gTQZ7rVM6YeZcuNMskqETp/GOx0XHnSeQ5mh9FiDYuKNcO8NXPx5qD/
dAVMrF5BUHMj9TM0vP5V8gQvA+04ufQYr7+y+s8q2+Nc9M/ZHBy9zHpswKwwEhj7rfQ9fmNzM5S4
BLRzcpiRiyH4ygziQ2MGV6p1rzFheNU8vbJeZjIHUMkVaYG9Sj5qg9UG6b83TZPImpfPuJZnmFdX
Uq3S5YzTm8yMv3h93GM50jJWtrpxyRHuNUHHobXhZC19JAuadNvK20epvTe9Zp81PczROQfCUs9r
U3kvrTf5O5YKNwul2Gb0R3Ch6bRV5PAZNdID+NVnlRTvjelefRd5KScWyF6UUPnkHM1qaVWZxNZU
516xbHQ9gl9SCJGODK9EXOP1INHKQmbQiOJWRzDQ8EduSP5ck5c4btwRiXJlfJDoeMWHCLkbjxpJ
soLsgq5Fp1+OZ/KJxDrV3iEommugnF8E5+ne0M4u5ynbzF4gkd8GM3NqkrOM0b0wg3kTeUc+YO28
JnWabQkvDwDB0/SWdkR94ZEwsNJTW8EQrK3wrjiZLli+LnW+kH7ssXjjjmLUwMG+Tl28KmE9VE+R
zQNjZUCiWftIjKdK73kNy9/al6C5ndq9RmoCGUto8H+9a9X/0aba51KJ9Kt3fJ4/uyi5+3HB5Kds
GOR1GirAMinUpG08xR0cjNkpWZfL9hphc3qiaMg/GynQ6nNYFaigbbl2o0btXYXKowb9QuTWsrWj
eYFv5JNIWPucwsaaMZ255tTEENGaL5Xvc9TYaBr9WxPjP+F1RAo5fva9i1ViRLUf1N89EJZ2BrPp
x/XjTAARMxye6tSHPQHpeqlt7J45bY9nGXn3Mzz4g29NfyHpc6lVvnZqQsJHF8cHaLcjxzYiKUwr
ki2UjVmQNa9xNdJh5tuuWatI3kuMdMnaYci64q/tPGCggTQfEccAkDX7l5blGnWiRtBI7jjxdj16
LxKq27IpTnWCmBIkkP1Cox8T8GS56iGwCrW3XFOdGx7Mgw+TYOvQvmOUAJTP0JB+Oe6bkXIUHdDW
1jb6Bjel7UjgtT4GmB28TmXdupbIBzDqyOSkkF96W3C0xrjSrpndQ3jI+yJxx88cv9e+UzYIR8wc
N50uWvrGD+RrkYBesVqPXbnIjHPVpx0FTiPa/7TOvuI5GO6uMIAvzWypj35jotUeRlLSt105o+wS
ntxFEI7eqgaKCsoAYN2hLe9GhttilE18cFIG8Ay8vHNhFvnX/yg6ryVHlS2IfhER+IJXeanVau/m
hWiLLUxRUMDXz9LbvXHNzOmWYO/cmSujJezPVKZKXiQEmgBd9OF5tFA5NyV1FH8Z/Z1EXa6ed5oh
r8NeQrw+HViluI7saX8foKeWaHtWOrRPDY2REGNqw/EgF368Rzt0LzyA/82LMjaUy1nxOyVl9Kj6
keEmb/zyFsWTu0keDOa+UxbPDPIHUGDHTuR70WfXzKbdXUq3nnNKwwOk97REMZrcl4IiH9TUuWxP
IdCX7UAMGdcsvUWxi1zH2yt+QI/N9ppCRDgFWCSP/Hs+5lMDMhQwLs1SE1kh3i3Ispnd4Enjngip
LedpnpoZrU65mTqIyg7jzcACey86O32QOJX32MaLy0BAdlMGUbe35jK+TEvq7+rYdd5YDGHgTktM
rK1ssr0LRfcjNWX22nAfePIMZk87rnu+bsQBYe6p6OgOy/DepGV3EFq5XEGH7mBDzNszObI3ksW8
xk24JkEMKeO19nhh1z3GpGksGGSQ3WG3BqC1W6AVpd27LEuAkGsotxwqU6bXKRs2jgKZpRs1EtXC
jZoMuv+Oysx+zsYlXgde6m/pzGvuapopdmhN+a1yRP3gge9BCGtjnOYy+x3TTrwo8Mw3vDrhLDfF
TUX38SbDsvIgw7F/FJYu/uVt1h+NdMwD2dTo3h41ohMM9sfFxKB3O9IqVmq3NG2RZys9Wb/UqUJj
1C7wnKzvDxLS5EMcJPHGoRiBsEdH2Tcqw9HjdbgxAacvMwvrQuq5/25bv2WKJdyVOx77HyzKI9SD
5sbPZ/4Plim/Hd0QfEyk5PaKhN8ZoHq/qufjus3ykYiBfe1Za+Jg+WWIDg5On9GU1icNFLom3sse
83mSx84zBgtQp6XrDXsV9vqntEJ4hsFU7mp+L8cUoe6mjDK0VB0a+MpWkT6LmT9tJYvE/yftMYJc
7M1/3uyBClVY/I623+AEw0sS4xzW3quA4EuFVcBm616Jb3wn9eM4EPvxiWWNY5mzH3GXW0/Sih79
zl/uCr90ToDCl7veEHsUU2J2btlXvIpRS4AxOuWrHu3ltaFrBqtJn9xQG0u9Lamey1zUETGANifW
ZUD0WtfLKIwE7gi1DPeTZu2PA6e+D4sy2HuOgg1HzS7hfp8CiNGMzqoorxt0jLoFqmhB8Vvkvu0D
aAmEYcGyLrj+5WKD0MkZW5Zg8AEmt8EmA/t3NKTA1n5XxgdJNdwtqWQU1mAEC+XEScd5KKvvqK4O
trQqx/eOFPKB91vwdtUWaLrq3Q5aSWgfJwB/Z14drJCpO+GKUoYHD0VNNkd18vt5PbI5zzTYbWIC
eesOlftBqVyvJx1QO9X5wY6kE/Ahz6beDrDPRhGHgMhD8vhgp7F/UMVgH0O8KVx0huoZMnT4nPTY
A6M2HR9yXEcbAnXPfiJHioXHvzarMMMVDVHkgUPiug0z70Cvd7N1CGuy9Lf11k4hu3C7KEHqusmN
w8BMjnpUP0PWckvyR/fowt/ZlWEY8XkErEiDlvXq8jklA5TX+0DaJDmhKxSHDmfUy1B1qJ9uQP5o
JK2FJT0iFJNTR/mWtllzMpL/iMPXfAHDUh2SGgRzztfshth19kzXpvk3+9Pc7Zc4qu8mEepvopkC
Tluank0Re+sxsEjxYmJ4YxqSe983f0vPCjWFabKRLjTTdUMT2jE0XP3APwqUtnYm+MNCpq9PVs/V
w6pWnniC+8flBCQZPj97gbvDesxJwd/FbVxRlR1EB3ADq1wHYjXbSfwZpYisRcMuoYmAyXVBlG6d
+CjJwjQNrJeFAhzIjTwz1Gi2ahgmyhrx7D24jDobPkLlj1D+9NWmqcJpfOV8mXIZf3wfqwBeg/Go
CQETzc3kzuDB+OsDt14PpWhOVolDlSw0YNJWU90ce0yp41TrI1UiFLLAfi1e3ca3QHlPyrqyx5fP
0PE4B5Y9WJC4GrujHkBORWl0tUz480ZHGjlED739RJ2U3rkubi0ebtGwCyUeyKmYwx3ZyvCmHApx
HmT0mxbVV+mF9qUdWF96V2V3eMkDpHQO4kNiv0Qtkj5kl2gjyclsIw2ovPVFu4uHcjiVQ5k/qji6
o+fvChnr46NXmIF6kbo60dPgoNS49W1aB+Yh6WGQGU4iWyWMecRuAbdgWcZVn0BJBLPOLmsFxZub
9PaXjGX6mE3c+sIOTjXPLVo4fF99pG2IrBfVojy2vuMkq4Kb2s4kE7o56yeEIZlwPBi4vj+WA7cV
0rvJKg+DdquTDnOf03I5HmJHrbnf9wcOFNb95LSc6kYJ99kekWbaGJgvWbf5TMolgkSN2YxPRxr+
ksaW2B0ogak67DC9DPSfFwyo59nS0Tls7QQ/CbDsArjQaIuO/klrnH5BZ5Ops+yBkO8o1Y5/5uGS
A1FYA9cvwEw28Ai3Mb908vmmoUK286EXY8azw2q+t4qoAZyYFbDGHATOHf1gw9OkatpiEnA5FlvX
M248tU2p0P1X64hVoknqhyg3+tzSmLRvuTstmzBIOUYFNL/kQYLBos7Dm5bI66GVTC1WQXCBPqtg
O7AWk/aR+UOV8fv0qpmTT9nADLSX9mhMK46OPUMt539SPoeRa29SFVFoNC71wzgSborQkx4iAwTK
sO9R3yFT5IOEByBwCjSrkIboQ2wv1porPlamSTi4asdCAOO2neVzxPK1sqjAeW88Glpx5PAD8pk8
aAsvgw89GXWwHVqo91YVxB+TnoNduyjxU1SL3tmD81G04tsUPHycELbqStm6PzMaUvTCi+Uuyw3B
riijjCCjC86B43YIEGpvsjK8ZtdpOi1MnNwE8+jcBXY1fcWQIl/bHvE4towgG9p96BTCYDAP9+Rz
+xvsV/ou5rOG7auRWyGnch/5WbrrxvmKuUqjBM3Rio4QprrXuqPXRo1z/mjyEZeYE4Q5pW5TcVPQ
0cJPwa/1HY5/KgdpPmrWrtO5dJgQHuNiRu4kxcSfCwM8ORXZhZt7+qgRv7kFEeAmaJZQQlV1Tz03
UmzQFpLaBLrM33hpMT2aKAjP0aCG+1Fz/txKe8HCYTk00iFC8jMqjWNDMZL+ZTA5fbTGt3C2efN0
M4rcW9tkwakRU9Z3TGcmCIacyzPYA8/dD9ZsXag1Z9qWXktdWWqiF39SsC5Dj15m3GI3DAfeXet2
zmZhVlk7EmzrxOCxbfoSfx7hOGsbg3SneHvJ9u2grkjdiv/J5HnHGOfWAXkME17tJUR3VeJPeNYT
k/0LWf3w/F3jhlCIPpbUqxY0rqW5MeDY+fg5lATxvuwuaSytp9lbGNtal88XiY/mMhvSU7JrzY8z
aY7OxM2O85Bwc2xSztXzlP7KKXeqgwpSVtohBZyxahz2+LAL51tcKZhsvfT6Bkisf2WbZIgqaTSu
FdLxO9699AeU5hyskswz9NIvIS1rY0FYRnWYp+0+mrz9gGfaQ1WUwwe4VPnLBk/qTxXmai/XyYJX
j77hp5jL/+eS+Ophsobloo3NhyiFPrytshTrXrFYJ8cW0SEdaFJ3jHbOWseUZeIm7N7zmVJoQwCR
FIfwX4h92O81rUN3kcIenzvkQUBrJ+wWwJXQcSX8Vbvh5W5xfqfPmylLy9vYHr7Dbo4f4zRgjLWp
qNJBbt5RtWF3kRazLnON326OF77Xuo2p/A6EoStRW5gv+hx2RjO5MJOZmVMvsnZ2ht+k5BFJxrRo
04/lmvTIGdXXk0jtHbi5iYnefskYzDa6nNQ2kIoyVsF+Ayt82mg3+eyA1R8bnP2PseMOt0tZZn+A
c6/MSNVQmpyOdDH0xXU5TcdGvruOVZ4GTHC3Tm+Pm5DTz7EdYpjWSbx8W9B+QBhAj+x8U9ybKCte
BLzbtZe7Cs/lNcRgIswoBeo3V5Bl2k2J5AjNW+qpULRANv4c0kiHPs/Mw2XHG7zDIpxKYIDpcVaN
zDYRtyEkYMs9oxLFt5Hx8D+Dn3nET212nDTNq17K4GDNnbf1rVFeySD5F14sfx81AVPwJOQnSfbi
IyuD/mXwqunI9xXdGLc5R6Sx+9cmJRqXD79x8LvMvY5CcJi8hvroouxOVlXryxDQi9bFVvRrc9fd
FhUsY6NkdZez09gs8/5yqxLOvlz6xD9RWx+uzsIND2Ukl2XEpdS4BaDkps6ORPumL0wu3U045fZh
BoWwMt1gbSK2StwYTcT2DzO+rfK/Kb2CtcooPS4RiN0u9PgVxSMpkYKhGJu8fZJVm57yjM0Z2yjY
QUW+izuc89AM4Ly9oZhW4Ps58CEanitXAFlJZ7FRFc4l9AJiKVbQc8WSw28LTVkQ2cbInoRUCJSc
rTc1NpZN0SfRmpjBtTWoQbJu6AyHK++fgqXs9rXjnWs3gZge6oAHMXc8sK987wQDxdwabvoJz6Wg
CG6R6KbVjBKNeEq4zeL7ulKt3b+glqYcJiP/mUNTtXNpiz4wuXjbyqvjV5Z50pduxCl2/KnrIsLJ
0ywvLFG/C2c85Ale4zNL9k1uzy+G/WIDl2HZdo6TcRynJ8jLyFLRamT205Loz4YvhNQYQEssmnid
CipL9UigNqL29qGAo7Cb7CpCxwCgPRBcMlEYM7Vwx1IwZDbQCi5+5IEYdEZ9k1jun8zCey04Y0RY
F1e6Iz/dTLguqIGJTmEYH4xy7CNAD4lRiMUq8sDWjp1+mW041o7Aio921550NdM+R9KfLBehhjWh
bShPXtH8op6mT0XVyn/cOKy7ISVYMZUpIw4nPkxtR6FxPLVsH1zuJRqMq9w1OCl4wtJ9pVQCs0BZ
/4HtTfZdEdAxxJHiwOvwwQCNXLceJvZ89oECem71XhZN/srcF55TF8ZD0Y/4NixwUktB9Ij+PIMw
bKVnLHIMqn7tr+PauyRqibEXMPy6DBW7LrDf+Fv/k4t+S+OB9ywL+EEPrtm71wPQFEqLOmyd7lu/
8B6yrISmFcl4F0xZdOKIQ3vToNt9akOz4T7kbRfyWRer1M6KP0RTKeGhlQosEC0ImM0Yg3kUEtom
ZVTPGdE19KmE3y3+ifAhQ2fYR2NgAHygACzaDkCddBIoUkm8ZmqwYlt5cqpiTgTwmXKeIXOD6YZi
nZ+alsEtTpNnVMOQVI0liDTONn96GHrncYzdYzWBRFklRvDDJ7EL9TktvpeSajtwXahzRQCDgIi6
+PRbtv9upostGJ16bzGjrDEeetD+HHWv2iHfcrUbt8tsjwdexRPNGBRYTYZI8qKtmQLf7NULVXqY
sfre1BaVjaon/OqlBqiCifqdV0I8y+NwxFzYY07weGpw441viCxy0ehw1UU6uBmD/nEp4EHlg48p
Iq4mRnmyD6te++G6wkNxF7B8cDNKVLuPr61nagY7TZXOl7qOsMrJGLm0kQ89cyTL+BynN3QcZOeh
o/EnaGRzHLQsP6d8StgHsROBDey8Ry0mcAqjLU9cGeSTWThUlEAtt8IvomebJw6eMQJ5geurL4sY
zpHtOj+OBbGb0p+md0iaDUUMzvAydohGwLFBDZjRnGRGNwWvTNb5hpfei6Dg5iZxHX1nfBboASQi
fC3buYfjyA65UBigta22/aBdlOPs5FbzbaGE3OB/Gk95bw93ig8esUCPWqMiCW/hQ4LyDsE41GTR
Nm6X/NWW274CRm3PfAxcljoASfVSTvQioXLG6BOU1XT+ziaCesenfYTY3cqj4DoW2cDGW1brjTCV
zexVdKegshmPwzwgw5sw1ewhB+HB62zyNAXbuR0PYIqdMXlwgrnAQWIKkt8UtFtlOd9Hqj3bbQxp
0RZ/jY/bvFT5rVuU3i4Px/wI8t6iPc/Od63bNje91twkPZ7EV/SpvwNI0HMJ19YhUJN7o6zupRXZ
uOnR4lf8cmm+CuaXgXq3I1Ye/ppufdM3fUQaXyeXOh4JMBBuxowl+I9W2tHuBqpivBuaajnZ9jht
QkFNLFhA0j4hMQmFFe+prnCs1kQVEVLDkOcnEWVVD/w0FfHCAwqCXLcq+wBL+6WrIqKqTX7mjiCA
hGhEDQSmTsk/wA6EdnH22eWRnoiYeDVnhTSh7wIS1ecSDj1dLl1C4TEHQrStgu60Kr+jEbDE9eGD
pq/pGtY6c3b53MW7OnR+/Cgq+GmqjMqPGVkknj/HzHLvwqD4JT+ccC3gCF7xd9iEpfy0uKIKkUa4
dT10xt55lTi9L0kjKermBHiDZZd3UR59xQm3h8p22+cgt1hdg7K4YIXh/LBkXzMm1EdDaxrQLlwx
sMGu8hktrEq0/VupJlBUJTmWdMi/wz7h6l/N+KfwQg9sJ7X44Ifjs6Tq79QHTl4BA9knkPWfwNyi
M804rwbbUk9prjj5JVx767KEBnbtObdIjxy4fBX3fn39c5rl2XbUGbMeaW009e0oKMjTQOq2E66L
dcvXvVTWe0x8Zm/xX8PfBjVV9YbkytJV+3GAXRn5XXcSuM5Xo5u9udffP7uVv5fF1G6w/GF9E8wJ
MXbLHFjuWoCq3uh5kvccPJNtmlHuPJbVsos9F07UmIWEBUXKVywVtPs0uiu3lWEfyNFEDqok8Vck
VXGeOu82XNwGc+aYPYhxjHYZnAeuTwmezskMe8Idr5kr9Bap9r0NBHVNvp/fWh789sZxClrhlM0p
QOG596K7lB/IfnahAmdFdx0eK3WI0WhvZmgxIBbVc+sVT6E1cgSU1dlFCt4hApBGhKGybhqK0jkh
Mp2I8IZsH7b7LLHvnMU69imoqnohkmVl78VyhY9GkLFFPDREW+lFTRz3l5ZNjCr+tW6jWThpEiq9
beHdbWNlHtk2wT06Q8TFqMdEO5pqxS+2xNNVVWev8H6KOeFw1Tb9VhVtsK4W7ALaBRIpBAQaWi4E
CwfulGQohluCY93R7hbxwYAOU92eSGHMg36LuyX75bRGo4CIxE7G09FySqjTLSk21+bIOqlAkK1O
zMHv+NZPOV008TA1+OEnPmy0lt+IGJXND3SxQ2BRgC5AQJ88WSI0aWRMz75aZTGjQByr2Ha8BRtt
gF9zTQmDteuNIA6LGx1AhCm3qEG0vLRVcBFoGUdAY4LZlvsA9u5H+qhgCSI0oKwA05hM9wneJ3wf
+iHYyiGkXrCmwquM8TH4s6Z3Yy6Ci60Gsl+w5pc5LdAtgb2axv9RDntCBhlxk4x1+IUjBGa+X003
pHzw7erevZ3n8M30wMRCpw3feAqbDT5ktRG02WO2Sp6QTMng9OTZV/XUSe7m3ENtxwp4KFbDbd1Y
yOWlgHITmAwBGdHmhKsWbUFl3OPZAP1DBX/iHAKCZdG+um9dals9UDdncroEexPVvfNZgbg45Yk+
kXGIx1UDMnsFYG68teAZbaPBzD/h6HqvtcsHMU7FJPehoEEDWJB96SwCeEkZW0+FRdamtfzupxvi
eUMaMFzzmwrOVN5w+V4o8P2OqNQ4zmnLCOFVaFCSGBdFZxydOifxD8Eih4srSYD3M3dGnvjuU9fp
9OgWlXxz/crD1xJhndCyuysKBZ8+LQSF80kS8dVxSWCx/M0IXPbMOVDTMmlDIF1NQTTehbksn5pi
SD6nNGA7Bl2qVy3JUKSIZHqi2Cu/saPq+oouujUZZXkbLSU2xbC5up+sIb4I7YofVCbvH/hDvcUT
hkc3JbXkzniF8qRouYjqeRfYPPwrO/P+KiepOczAa1IIoGyYdHIwT8ucRDtFBrPz3pXGu6VfHjGJ
MPXR1KqbTp5jJcMxphiW9FIO0bwng+ZL7hSxB+JJpIm8bfgibsqql/dx33ZbMdTfmRr58llYnj2/
4DAflfHLhLCw6cpwV7QwV1q+ITs/zKKjVbGc5H1TvCZVSUmA1c1+t9ap6t4wgVwPJ4vcNh6ftmLo
9YnoYs/DknA/wBDNS4kb9TbKvQhiuKD5nZs5L7eAnuTa9CRKMp66j732mFg6st1O6HuPKoiHvaZ0
4pLh0+fDMZEN1LwVV8j/Ay0M8bhpQF5udSdfy6IMP1LFnlpjbmeLwGXgNs5nPUQFEYhmvOs73qdL
PePIz5KHCSsKIQlskjT5oDdSlq1IcOH91XGwlqMO1qpPOcObwTl4vClW4djxvm1H8b5MQYzqYyaC
b+I7GyB24rCbhxpEWjESbwmaCZTeqPg27uF5Gf+51DMuvASSd1F0r60zTIhF0XKmRqn7iCF4Yo1C
wZtD5y8LHI4w/jjsk5YRE4FtQthOnUtdNsTqTB1dmnjJUPbosYapcABT8VZF3UM1Qm5L03J5KgWM
K35KKZN9JIo/X8flO2FFn6uJTciTb2DfHjhr1hu6nexDrPN6bVB7EReKNyNT99KV6BKB9uVJLrJF
HaWA2t/aAWs03DLO8nie3OYsZFyz0dnaB17R5FuUlngbS6egyqaujiJcwsvcj3DUmjr8VyI94Dbq
z1aSX2omwW6q7tg6yE45DuZjp7apLCDAs09BtZ7l0tmbpp/4AcP4rVaBSwFMyXhz2xbWdJqt+TtS
S/aa1OG8zzNnwkOGGw+Vn1IU409HhgG6bcnxbFDQcQn1OVMsnI+dHt1vcCLpMUrIZyEzgaK2Kcpi
pfgbcvy53jTxSkzSX2SNakstGa0TxGA2tYPvfe7IieWj88Sk/xtHfbIB5WWtuM7QqQtqnoOG+bbd
HjxtmfwMsvVfAI5i35rSZS11fY+mpe99e4REtFSk0Di68k4Y7I4lPQ49cLl9mMU00NoVjjxnqWxe
4h1hJrg0/C2r3hLPsrfKh5l1hCsPaaXPBSQYWckmCPW2HRW/2poXG9HQgMDchtCh+xa0LJ7MchU1
NJ5B1HlwkY2uc6XU71QAtEhUoQqqE/UYsn3lz25oJvIcc+HhzAOWchsSzcig6VaWIvpxu2F+DZzq
U7jNd1zBJZjrJOCDKVvsnwQka2v8cg0j7jUuCbva8eBbwoWrXfgcwOgNibAu2nuSoFuaU+0dD7hT
e6XOuBmddy/nZhA1UfjWuSb8zeUAZzjDJ7/HxDHh940mRuuykLd4AslEMoiHcHeuPpSoVGRBRS/E
nlyV9c5WN198ZZMZGngMjANUwch2nFOAePtg26EkSGsAjRAtvR2uY/xiFvHiu5GzNY5KN1VL30VI
mSc2dEs+UDRPjBJy8wfIv3xD/U10yvDob1Ja5JnoaXnz5ir5N7FV8RvsWRNaqj7RZYbiTlW5d658
0/KO8tWr5RX9URW2t5VOOv+6SW59wa9zLkujiO76vrW1W0lkF6j4rkH+atcOYys2G1HLbez15W2K
begtMGl/sZqquUvLHItcO1Dr0dE5lqxnN7KnnSPc4RnjE8hdtF57Z8OsRGtJRP8YWMzf/B8wj05i
4mXo5jdR3vmbKYr698IU/qtd2vZThIv9rqVLZSvCHIVijHx7TZMJszDPuYXDs/F+gejIXRQiUDbG
IU/cVGCWBzG9wu7M+FWUzSq2WVBW9D9FG+U33ACzBKMDdqqCGbTGMGeYrMawvyIkHPA0tvtchi0P
GdPhpU3Md1oKQIAu2Y2E4MgYLM02gKqDT0v4+84CNO2DsKNCKc2wFBiHADBHMcSNbi+gY1+Qd1A9
HZvEPGB/J/ZPXsJveJELNpmollyOCnYwz+EZ36pDZ+LXwJ9OzhVtxruDtth6Yola7AcYLqhFnsem
C9Cm6boPM3Yv3uSjyS2M2WUz8g0PnJjwCYbw2EqBKLsZ96oK6tJEsyX6U0P+x2o/nJCZSS80qmWz
3/MKN8mqtvFNF/NwZ0eF+1tS8gLoPH+cLQ6Y3jJ8UcJEHMBr33GONqeGtEqJsIczT95zV8Zlz2Vy
ZeXNi+rldA1ROut+zn84Utx2XTythkExFwFLweikh2tIqyoPZTK/9FK9eZhtmOKchG+AMz3jifiN
MyihcxzfjRFFXVHE1IojK98FOiTm2+GJzIAnrtp62QOTOZZ1Rp84d9z1lE7eOtEDEnYVfAd9ND7U
OPlXoa954FV42sLReJvWdD726iamLRdIa0aQBh4zKC9de/fRUuk3MDRxtWPWL/b5Igt/ZWyro9Y6
C35dTQzRU7ratTrwQfFhWM6AhjwMoabIIur0v6SJvhYvaa5JR8qC8pxkGEF3xtGQ8V59EKda1rGE
AVFKbEtwi3G/dmN0xQJc63KbZavSheZWqpbIAxVsTVd2Oo4AQrygB/1dXnMFarl0b4T22EldEJIK
zWJlUxuz6YRLPq9j4azKKDxgSINqNYJKpM/LXg9ZBWcAJy38MEB4kwtnLJd/y1hTpkZqWzuWOJGM
ZphQxdW1JB9kv1D9QYPCHq3iTU7WPe2kHzyCMJFqSf4+CL8ZRZaN5tx7HmNQ3UPBXhh1Paxd3lKI
6DVetfYBk1W7ifr5JGMueqnmfB95/9wifWQ47dZxU70idhHEU80FbDNdN53z2KjsHv8Zjvp2JsQT
v1WDDQOME9YUoDNwW9xjEQhWYYrT1RrdbZNUzp7jyusU8VtYBjbAtGaCmipcpVZf/Qv93N0wK5Wg
kUeFGKA+lS7eq9jajw61902HAc1K9G0SxLitYkJxM0uLXXjPJgJ/50YMcu3iOStyCvdmMPKQXPGO
HLfgI0F86EGAs8Txtl7YoyxP/egcZAHDLm3v9fADxVyfQBNSjxNfBaFpXw6TIgrKjutBIToNNCFf
igoLUMsnIamIkOBTOlGN8puTAeA4Iv8cprzdgDoLEW+m6RCowVHxAbuXkquaY/WfpimXQ2231tol
eXFDJYQP5hRbv1NwD1JNlEIW4By8ygK7/qgKkW+YAZG/fNIFlQju5NLCku4mLnplLPbLoL9wWB75
pVVnDhrc5DOaYRwZFVRP4mHLS4PA7oGSDfyWfBxXs9Syv2pnOhLVCU+WtM1h5v67W3zRHWCA+wfi
JBWbfQwSm8fZszVfqzlm+t/x6kf5i0/g8M+O2J61ceWuEnZz7BVLVVZAfk77Ee8bl3iYMyho/sAj
3E/8lJxQdlZDGRyrABiJRa6Ffolri/WUhGgu3q3fcmwos/510dNlXigC0C7HPzdsUP8ya0OC2ts5
RcRnR/fon45XvWTGnm6aCC+Q8gAsz4HmUtLcRRkXRGsx4Y4gUL/NvJnvJHybdWq50z7kJAgJl3yW
r4P3aGqb/ZTUBnaGecJl9YIBuTvIqO+PslNEcBfNmckPv5OKArw+KVMKGvEHsEPTLOJl7W2PWLD1
Q2oLKpKcPDrgvOgyax41GYszK5DYFalWv1VRwUHwy3njujJZZ86s921QvtvMZMzDFMpX060Q4mHs
8wqaSC+4xSD3FHX1wH2ONxAY66HnKAdigmdqlOh93jYcBYsHIZz7xgRAhHhnESzu8VIO1Kb0kOZA
p6gTtmNIQf6V3MK7Dh/1m5iQ4RZH2pvc6y9lvdxFRePvim6ZnpaAg2fq6yu1jB70wQZt0o2K6mX0
y41ZgniNnGsOLXCnNQjge69sfaqN5C+/MP7FSFZcZu2vN0cXWsGwumBWX9khDw3OuS8UVVzU1N8v
PoSjNBruMi+s9g4YBezoL3rucSbrAnOGH98uphphDqdmW1sFW2pSPfNzYleocCFO16YAIXzNKDhc
m7iaGt9dMH66VwBrxnGIomA/OYm5/O5jbk9o5NGBBbi+Hw3Fbq2r2zMuEx5Dy9QTFujGY66jeF27
cB5HMcbr/ArlmT16mgSlsXD7KaUVVn41YwwppZlJ8Yl7oMes38QPbDVkpywnu47D4sYCx3ozl8h/
9gxqj2FQd/cDXHOhJMZmrKpImiVmVoZ+ejPZzTMghuVYq+9qhkne4AFc+Vcw07A03l9pIVNuXWDo
vBY8Li5iCH7pCnrNoBzvMJQ8T6p41m1yoDB9JnVaHXs2Fn+fVBLUi9X7P1FS1OtaZpSC6vyuk+MX
1ZEX4rGQOXGS4T6S5NV6Iqc+INElRJaWZXnAgsZxKrKuzYEFJFnhEJpf0j++1ZhxupTepYmXjMKQ
JjwMsbK/5DXqFAEoLAK2RIYu9gpcwey3PwQ79sLUcLU9LiiVRT3Stba2EGhYHZuzi/l8GbOv2lL/
qJVimjaUBXTuSPsLyfTK9F/UXDPbtfh9ZIeb3Iqp3C5Fynkju16R+aXcxCDcKFwqL0nsE4Ik3ARq
EqOISfGTwJEX9TrkPVeFZPE5ief5B7YLEtc9YU9cMXy//Okcl3zHxlhbm3SKbWKIVn7sxvq2NM3d
Qkctx4hq3XiQgivcmr0czZHGF9tDbA9cBjkKKrAyvkxkaESYVvzdl1u7Db+XiSbMsDdnp6XUJqd7
cZrNJUc8PjMyVje0VYHXUT7NPNEA+U+7nxZEjJWZlHhqEmTAvDZgZqLMxh+BQIIn9QurD+6+tCtW
89A8JhjLOagR6eFsymQqoJEMecD3Y1BkD70yhwAw3wy2Ox3syaRrvw7d7RVngsBU4x0B9oH3h/Vs
WZ5DWb3TwcwI5Vh/MunvoJAr2BhXWmqqahrCq2Yfy5mfLLd4DI6jo6J17yacX+f4FX1XnpxpPkOH
wa1IV05fZor8XYI9pUQgbaxN+5+zM9mNHMm27a8UavyIR9JoRvLi1ht47y65q28nhEIKse97fv1b
zFGGJEjIqhoUUJkIhrMxO3bO3msPzRW2h3RFeY5hKprPDD3VMDBHDBrs7/hkr9HVvk66QUQXlr0D
xxu+KZcozWogXWuMKU8hQFOzh/eW7N5t5Kyg5RJzaeX9bxqi7IUKKURszKDN1roKJQ0WpePpyNs5
97Zhj8gBGmwYEY7LPgQPrdXM3hAnv+t+QGtnfO+FM+zQO4n1rL5aWFXPaSJBsOHVQbIbALOtwdDk
MEPMfDMV6LCsKjtWTTxu7Mq/CkDxslawUoe8DBxGwP4bY/coZEkeMsP59TDVbyw12BeFhYmaqfiq
aJNpFxVUn5AILBiJC90k/wL5G4ybLl+2iX7dFRbnGOfVrgG+ibCEAIs1iTc7zfBSpinJ0jki2P49
TTRm8Bj0zETnzGQ/pw1s7jp3cG+Md3Q90fR1jxSiZ7VXb/D2/pI0cVSDOrMLON7UE52Zrk6fh8Kj
t8zewt+TmXeImKWuMgxQLfOXIMB9DcljhXyJaDZonLtCQ0KbzvBcgkReEeKe2I6vyo6c21A15wMm
WFdM1SaZ1LPP9HSJwjvZdEZ/j6T82ZuDTsypM+k9A3BwDQoDZdn+pi98EL3tsaGYPTDFAvKRDUTK
iDfTZByZtDNStpcnJ+fM2g7mvTkMGypoqg5WnDSoNpSCHJg8I18yF6KdxCPUu6kGcpc/+aK/Kwnz
6SL92e/Eo8ppW1cjTw1r0K/K7B5LEDR6xOyh4jC1zLz+pR7lbVJIqFTOc1FGL55Wr7wpPXSoAgxE
vkVm7cqkuauj/FdMltZCtXaGwlJV6EJJZjMb/TynuAUO4SEmJbUgLkD7Use/W+S+2FF8VFyZQ2x5
Pwk2pQI/ESgdRNHE2FDUjzQE5C4xPdqbYYe0P60IEXNnkwr6mqHLokMJeaFF17ZUowEXT5Ye8S3i
ZRTgOF07uckCh9RMq+Ngqo+XsY6vaEjCM2Zrd0OauAvWZQRZfXdPkFi4BOj4CoeVuNYIG7RKxwOM
31nmbQzUmIlNU5gElg79ZYoheDl5viDYh/NEashm0zbdOwoT9JTdgHAIXYQ+NTc5fs3j1DTbxJ9O
hWjuEo1ZEXmiJ86hv2tS5Bj80Ec1SvDJQ1uXSyNoHajw04OhxCVhk7s8MWDvpxLVQBFPWzar36qa
PSJldE8+AOdwHdhrUsMer4sNGONd3UTVXpWIrQPXhzOCysIGks6JnswZLb0pzGSfwX4EX+fd5x24
cuKIbw2sElQgvPawSvJ3st2vSykpvawimhv3LV5FpMmsiG5zZUfpvpgj1D1cW5lH9IAF039WXlZM
eIrnMCdlM4LZQGN5GwdeRazLsPIyUoHshIDTKkbwECSzGnA4xT4Zo14nX7vK30wMDFaBUVbrJiqO
VtLy7wj3Nk/T9zoZIfjnoNM6/cIHoYDqn4xYwzNvzAFGV0i/fRxIEQoIPUGrdkOjlsEZ4I1FC/oG
GCAt/L68McEAd9KudpmV3SeNoe5HSPNLrMEPsa/fml2sw5bosl0wogiGeTCN9XA0A5L0BjIBF03A
WbiXVg4ri0hxlGEouzDdEwS3CICDAnGz4k1qpUetjV+TcIJEiQS/6uQjq/km5GixwNY5Z7JSgOWA
BUvXPId1fhAJpsBUR7WfA78onQ4XREFtQPhou8ui6oz43/FJb8tNVknyWlvInGBMJDFse10v8kPQ
6edSyDvl4uYh9UyyRIqStLJpIn1ztIyryVI3EZMijjvsE6MWrK0uPtNCdQ7R4XkcsOrIwn+PoRVp
pXPjk2pNOy6F9APHKo1gjQO7PCNMm0Ii/a35Rrxp+1ru+gbmskbTJ/f0G78gdEiNBA5XXmyvpUWR
qMLsjiS2y0YpdV4mZrlOK+cO3S9DRDfbUVt7MDEnnF46MiyINITb8ZbPj7kH5QoGAq5y1rYWKqDo
xGQN66xoVp7Urxna1Q+e1cP56tCOsg5LAYcjQ7YcVcOvMDRPASE+xA94+b1VY7+0yFcL/qpMxjuf
WThFa5mt0nzINpVFkM2s2y7aEwf5o95513pRE4thiZMpqYaYiCUbztEnNwOpVZfxZSD0fFsFZJZx
oLro0+m+Vcx5W0wLqyRNHgov/M0kAlU5nn1S+9rDVLT90U9oCYSh0KH3xicgI8hwRwzdIUxjRq0X
RQxOVkXpVoYe9gmtOAWkqaC2nFnrU3hmuDaqvxoKUItYeoHU4droJoSayiNMNQI+4WfWbwR4Z2gs
TlKPHumRc07vgHflaAzj/lky91p0hfaSJMRSNiK/AAj2JNv2NCj3YcbyBTYKAn0SWz0EcBV12TrQ
1bNkTr/Se5felk+8quLfq7wXKC1b4Ols25Z1nov21ayMC9W3r61vsJIm6QsRyXNSFEGxDGSqS+Qx
uyrRALg67YJQV0Y9sf1OyFO1bIvmBeMdpTcpIYx4xmekaJtowK0X6d4x71mU7LR9KaL+tkuLFZkI
7VIJjMKFqk411qwVsA30oUEG/Ny/S4Pg0h1zUn+Qw0MdJbyvxxIVO29FxGMo4xpRd3GrBckF5gb7
kBHyQfsQE76ZmZeG2XfHisFPRD13yFBMI73rSiIG0tuibNNla6bFyVP9IRwQoVSM/SlN5SHoXVCo
NJjJdQnyBdDG80qPKPm58TwJgiX17ppszwsMOQWHmvpiTPNjlkQpSk66Z7m3R9wHF7KOnqyBbpxq
1D5uC2b38OkHLQfEnl5byWSeu3lwy0T3tnH6a2Z4wIIaQQWuSap4rTZrjjaDOEvR0lAkQhyEM/oL
dZhamZpJpl4xHoEWt6gwjAsAPxAjRPlUB0QkedUdcvXHHDPtogmrY54wWe4rIJ1KJ4G4ma6ygEq3
GAJkcYl3VWXqkTnrQzba+mFIUSyACYOL2s6wzIlYGVvcGqBqV5pJd6RKjeGcYfU9poZLsm44mkNH
XGlMQJPe3bWyJKwAFtCig0k1+N6b3jQXIJyTWR8DFoIon4fCAuTRMC5Z2g3ObGkz0+L/wngucbEk
NroZ22kbQAJ4FalTvF1V4XLX0nFa5ZYJ8toA49D2xk3Uuep+8Ezs26T/ugHAS2xBr6lnEwuOFXcx
uKO7xc7DIDgrdsYQXyGUQagoOan4nZTUE4A7gzx3l4k23rSle2vmJUQtK3wwG4BMqAcupcKg7BW/
bDlsQJNra0gAmMp8Jo4mao7RislPTi710n8KfSYJvcVXWrFuLKeU6LOEnTe3dJoD1MOI0Gf0bhP/
mnLjHCW8s44M9OyhhzI09Lx62xgBwcOFQKrnenfjVLc4FYjiaSO6OhzPAY637VvrY10wN2nJnNyI
7Bc/KjECGhIOlYf6Khus49zP2NKwPvRJOr+9037Qif+Z4MW5TG3dGvh5M1XWSo4MrDl9H+uE4fwI
h4aP/WYIfZMhpvHiyI4phSMv4aLMMAduq6EZ8l5GwRnDAfrzkeOR9A6DKjbC18LV/TsO6OGi7OG7
c0QaV3OtBI08ukNgOO0Sq0PAz/z7NEqDNLPSZREc+mcTtxajL2wL1eBu4qqmwLX8X+1EQkqeaGLL
1wBQJEkIidJXVZTf0a7ee4QYbMmzGpaA2J2NocxdHUFAwwXACq1yw93KTLyhQ38oJmVjPAvhnBig
2JGVMhVI7IExF23LU29OT/TfxbrE6kU4H6CbFsgKr+/Q7bCkkSDJoPylysf7gFbOtgGxsG2dWWMG
LcesLLnTpXVsdco85KIjs0a856PlLaSO4kFzLLmUBYNRGQf9Gwk769qhn9B6WgyU2LnzaQ1RHxXd
Iq6FtcbaxnI697XGtgUhMvkDxRuz2WCaqRlMj0lGpPYlgvKBfBsCqDNJpMI4sj/a8SmcVaYW6FjO
x0mxoT1ITdrM8kKfIt3Mq1tSc+J13Vv6ueN7l8TUJrzQOLP5cflFYJFSXztOsW0y61Jvm+ZWQ3fO
gaza9x3sH7fsX4dKeZw1pvbGc+Uub2JBQYH4xnGCXcXA/8rOkFKGiZ2jXtNDmlA+7oJw0k1Swz1i
Z2yiHTymmOtR14FxZb26bWsGa3qQEv4xOP3zpEhpRA3DSIxYN7z0k7WsbGIwGs9LD1mo3bLyi4Vu
G9Z6lMmNJdNuz1DF2hKSS6igwctrgxbflsybiACtmhVBLPT3jPbJRJi+GjVuZNvNxA0uVLbPRdID
suxhk1UlZmbl4JmpOL+kxMcyD6YFryMr1WMeXeR2YqsQbu9wsCACxkvsGON7OtrWTZPr4XUUBHI1
9tq1/1fGapY/9IbXr9KEFbjUNB87eu6Q9tySkdE0xc5XdXrttPV8KgIEY7c3jRFdZV26s0LLXpnI
U6G+TdzT1nBX1CfJxkBju+1M4014IFa6QbwxDVTzbGLaJomEICF+UeKiNXTL5CrJITsnimKDnUbb
9rGVLy20mmfw/IDjZ1JAJCdwaCpGjQlSliwjdLY3IBeY7RT1PDREUuAO2qmjIbbKHeuE5LKkDhxv
ncrt1ga8p0Vepwfs9KhicsqRIlc3mNlmoHuPPk57gKU+7vqE2sBW7GFuSIu9qEwiMbLmzh6yrevF
zsJ21TVwpTssJ+UZ/cSXFpu9V2WbXAf1kRJe24WsZY0FwwuCFFLb2UhkXduOxjGDI+syjuxtWQJp
yZsD+QavqC+PukcyfMZ10aZwvsky76YHv+8rjj+6nz7HDBcYX4Tg8yoSBLDn7h2rfqs6vO+YY29a
rQwIBcKI4lY4LlLUOBu8OwRzFRGdwphckbxqmzOkQC8+yc0LJeBTdz0ctzDNjWWq03CJS3triDn5
F+gLlEuB9Mpg6IlEvyl3U1t3S1VIZL92fIS75m/GRlx20FCWSP9A+BG5t7SKWehEMtHvuqLlU3QE
cop4ODAiRLVtZvFd1bdY7Dkrc5vIqNOYLJQpbi54AkvH8t3ZIs/Yt6zj1RTD8XPKoOKTtnnntfjW
JCGC4pe2QycqBf8NhQ5QT22dlvllhpbxTLbMYD0EE2xq6SUk8ZA3lrxH+hQtmPMBWijhVs9pyIre
xPljaCfOaohpe022lIdUyxXnrELUu2bOQLPx/i4IAoM+4PjHrlbvNFsqUD8FdnbP3tFitBdMrMCC
V1W7LEL9oYhkudHyYEQqUzMDC4xFRTjmBuUJTqbOSDZosk/wb7qV7VWPAIp5Ylp/F878H9oY075i
0LvHfx6uqczoqHFSW7s2GsgqGuoLW6dPD73jVDETPoZVCYLTgB6Y9vG+Ds0H4mEIDXOgd8VO+hD2
TbXx5TCHKLlvum78qjvgjn7asNHOGly0EQPuDReUWFM423y2UcV0T7m2DyBgvvEtu2toi8caztut
BqF7gXKL477koIysKtuHvjhNXtSf2lIrV52qZqSdqC95MYznQlblReuGSEhsjMcLIzOxnlbjCJ8u
2NsDmLzQ6laBk9wYmrb1ZYrMhg7UKp7BrKlu/HZl30ENIYE+rR7jeoBv6NC6dLqBabRkeFXEN4by
on0wz3jrpOSdt9pNEEbJobL0LQyKcU1C3ymo63ynXMM98GK8O11DWVuCkpZ+ihzWvusH+1n0st6G
WrxPlXavZ4G4TKqC0qmnDuBh3qBPvS4tk+uQ8N75KWB0W2d6PCTOFb1jnbYVaLA8frJhflJ/leJg
gjpPY6yGSK/OtJ49x+0JgCXvmylm685pU1DErMzdDHnI84s7kB+uQLw/wxTticTVxr1w6dNt4oZe
sB25ZyLQLmufNEDpk2bgDBiRTWFpq6jIrwAtNlszzx7Jy7HXem8cVRH/ahOFYT1FkRMYzpU/nxkH
23otQAJCbwa1FswiJ4jJ/LL5CI+0iMESeZ5Uzgc7yw7CRYaG2K7eJWGRnuktOCKGb+jFNJ0vB9LP
OSpcosBotJRtCd2iZXvP6vG3Rzm5Rq5xhlL0pY0yNoDSPLOdPNyp1jsYbfWUccY89p6P57we6k1n
9W+BBqQgrB004S5B5kIfy70Wg8qh1/KLkea1mYoDErKHPKiwMaAJcsIWUl6VIMQmz2O40xocREnT
v8Y9sSHgviZUtPCVtYlnnKcOYkLab6twnKILAbQYZW1wNVFSEHqChB/EGPh5X6PiV2lw6fvEa9R9
V+Cyr9KLEW/dTeIa7aXIFRgqLZCM6THSLkQ6IiB2PX9cmkoSnS4qaSxH5OWbLPQ0RnVycK9lN0XX
pWPd2ITT4mSKtWUYD7O0Ez4GlgeMSAbjc72IOSWHt1MCCjzCpbinw9RtO11wsjd6xVHSK8sr0yPM
nl6W3ACnpCmve+k2i7onfY5iV814UcAxpLZpBX9JMg9z4CF3jut4G02IfquT5cRIXuU3ieFP5x7m
kfnrtS6rWRFqO8UlOTGveq4Ha1ajYA2C7pGOgHbhiYQEGF64NcX+b31g3Msh7x7xPF6/ibgXW0+6
45jjhxew5M5wWdqHhmzBA0bA81gyE8fJi6OgIr/TUGcegT3UZ3elFp65eCLY77uXrKcBl7ucRmh+
2meNweiBxCpzLCWoQGiyLOB0rovXwCVcR+jygrk9B123u9M7gywWn7NZIkM8PqaN17cq3skDQuRV
A/ipA2kyGLdEcxhQ063DoCOzjpHd2poxV8z05z87c270DBQxqVDmNm+oujyJR45ZE2erhNYqDRMG
+oU/S+dLzOyoz+DGMlGuCjjrfvdbRXMxQ8NEy1Jm0B2WTbp2yQXmX/rlVE1LL1HGUWScAFMZBC9G
UBHyrCHPYZQU/k4CpwBnpO55pJeumR+jJicTKJjOJp0JCdCb7FH0wyaDwL2xjVHjgKc9JmO9LefE
Ux/puepZmKGdr7ySTCCDo1gBfHkOwEhWRiLIvaeBqZpYX/uqecGY2q/j0A12WaPhgNTtfSuG+5q2
djU653Xt5gvsvjiSouGKvZfjr3Qu4xK0Voi45SzVi4sAdAw0DldsVN935zYHVVunAKGRmp5hFi3W
gC9timf4oGqwR4oz+84RbnTe5gwuRxM2gWlMTwgepjVLyXgN1b9dkquDii3OMEekGbbf1krPLb6N
jXCVtjKUkveOKtEBuSR/Dw10u4F4GlRPTl2uzKlpyT5KmPB20Ixj12wOIo5/92F8yTd75LBd7pwG
5IeFc4iDrLvS4OZAIuzORMrfkS+XKDA0a9sSsQ7YJMzAaFOgLAuT4bUCAwfHy3xM5yEk7hY4I3Vt
rYh0ndZeZ3Ias4CYErtO/jQT3qvCVDHaUwAzk1li67W0iwYn0Do08MWhOdIvC5ZtBr0VuXylgalD
EaHbETqGXoKzvROnxUWbTS29CzA+KcD3JbSKg4HmdAGAA9F7xIwrR+0EDHHCAN/Vy8ps+0PfG3fd
iKi87uA7KdmykOLimuxWLdOMKbPygvdJd2/clLbUHIPit+LKTSNnG1socCuTHkqqUDKNaFxWXaeh
bMjBZFPQOKumZ64oAXKcmJXOx/kgc7FSVt51anTPoYb/JJU07hPhFQCE8G4GfKTrCVhM10FP5ohx
bwXyKGjXrnWdNB+n5UtDM0Vb1pfsPF2VmRs2OcJMbXKfmWjgXyImqGfkG1XP5YSGoSjRRURRn63z
BrpS0Tiv0YgnPvIa42ycadgaXnkcKtWhmaVGpNHp+GIm6vBixMw35TjiWPvPJwKgz9Jq3InJeyez
hQGOjVJUS5FH9H3rHHxD/SY1s7qu7XmnaTtvWYzJk0oq5wyMSLcqmhrkczee23HGmR8Q2hlCA/BI
LCqrGiQB8zy9XLXAYyxKmJT+lkFcleuwEMSSM45VGoIKwmzufQj0uMHQcLqRi5IFi8+SFcg9o5No
c9CKhoeSE0C0dJCRJ8vRja3bQinzkVWr2EWhV8GHKsydAXV03aYtUYdT0q7p0WhPUVd5dwnqvRdK
wopyoEhfvdKczlKvp/50bY/VILRRpQk7WqNTjph29pMOLUEvNVrwIx3aQjOnI80zcVUgi+cL0u07
2Q7dFaPSPNzSI88fsTPW7ktvoBFt2zRaFi6iahkWuFBjSv4SwWdpXRvVEJ5gc+fpFnBPvyVTMXsu
OiCEi7pNvZuizc1nJ2jC536gcTyWFpN3WRrWmYsDlRJvjOWpT2vyQeoxoxkw6qirXRaQyG6e7KCs
WeZaNhWqarz0gRXjesg1KXYFvaMNZMN2D4qA7Jykw7oQ99H01BBjuGbV4fvGpEpkvajIFc2leyrB
jVya5HNveuEHb25b1/S3tMRe+ia+FnwqI71j923QBkQstKqOhTOV56xv3jaT4MFwPcFKUWVyAkfa
HvBMqoURsp7WVUWdmVWPSrOys9hvzDluC+HJHPXG6fFNZQC4dSnGTdWCPurR260IUOe9K8OzYUgD
omyhgO/sMEUzWbj2uqn5VkkYy+/yvD/qie3fSSt+i9zKXWAkxGw8G8F1B7EkJMERbQiEuNBva/wY
yDwJ9Gux2mTNypK5dqzlQFfCS8dnfWKURdnDZLkoCHBorKjfEWpnYqXgPxANLOLN82pYFlNH1G4W
zB+B0g+Y+4i8qRLr5EKKWXmRFe8BpHs3rqeCm4hgCJxZXuIfIO+4F9TFJWjwVG5S6hn4TwnHV6Y4
0LgSjMG/s2xEBKRX8UVti7BemW1WECThRDhdsVnWt2ZDFgNNftO5GEdRHnMPGwATJ2q0zgkDqF+j
9mLYdcopkwY03Yz+tg7SlHYSGgB8dqUTPgkynDjM4CgA84TdDdS8oKKhxKVdBJV0H+axcaqzPIDi
H6nzqmu9lUZbmRIvxyPE0KcH4tN0J18T8qJtdX8bEFJ85I9ldtp6xsZPqMibyWgQJZj1SaD+1ck3
imJKG0ZPAz3ApTe1JSNEA4xA2LJn5TLvr8t8Ikarie1LPbCTowSiA6eogCdZp2GOZ9UOjyISzQ0z
qF/RQGSdkqa7L9uMjonsNGMBOc1hC27znS8TLFeEi6wsA8pKYzf5tdYL+Vors1z6Dr5ed4Zmmapl
pI2p/b1yXIyXQxS+MudSy96wq4OV6a+jHZMWTbt4znkDlwQvcGCFVLQVTY1RDbGF+Ojdur8zCt4/
Rmfl3eDU8Wn+LK7go0JWo9lyQ68Ukbbqxd4K3eRJz5kkLJqy7QH6EYuwltJjB41UDUV2GlP9mbMQ
a31v1nKF8r+/iSxyuIyqPRZ+255FJcGYSWhlzw1c240b5gDng5E+qsOftIwdKnBQMHQ4ZPOgk/lK
41do+t5Ou5cYdDQ7RgqxkSQDkrQCZEtrFTL0Wbpm7fZQC3p5Xvl+h23Q4hQJbMwQD71eHxoz32mg
/wgfM31OxDFY08HK9w29RrnDjVXc4VQxjn3k0y1hto9YbQW3rlzjADLpGQ3msdYUcY0Z9MWhD266
pHN30o3dFdS+afHvf/3f//e/r8P/+L9hxiSjn2f/yloGsmHW1P/5t/Xvf2FVmP/f/dt//q2UpYTS
bSksy3CUtIXgn7++XIeZz79s/B++dFtijPAPRDACgIl0Axs4luun7y/jfr4MXl/LAMovuZL78TK9
b6oSH+PONn8bRLnoj1ZxDGYK2FvJ9+Zwuvr+gvYXF3QZ7CBsN02DH/bn70rijva9GrJ9U6OeR4S0
oDLcm55tLZxw2JLysf3+gvLTBS1dt3Trr2ualj7/87/dyIYxihv7CYmseXCeiPJBde6Gxsj6+8t8
fl6Wjs+FDhFzBqBcHy5jx31Lt6mID2NvpTulF/p5YWvB/vurGJ9vH2MI0zRBP2Hkl47x568ZeVkG
3PQNUFWLeuO+r+ONxmBZmnTqwQf7WGxtjSBUGAvDWYnOGurc0sE+ytxr7Lp1aSb/+Ilydy1MuJBQ
lOuY8yv29xvcRjD0co9mGvuEAcXCPyFrpkvXs3/98Lp+9TD5MnTHJHWVE8aHa40aTBx3TO19Fpvr
MY39m6ytkLjmeIW/v9NfXUmaBt+GEIZwzQ/PU2OFlB2GuEM20tPtff/dKav6hQnST1+6Mb/yf37q
vJVCmsIxTUDy7vzM/3YD6bjYQawZyWGoUFVhlcuJbhbhSjcBLgBbIrWF1vWyrtr+mSbDeT5mK7NI
1gaxcEwWyx9++VdvMkk2PEmD98z5eI+TIoZZ5TfNfur0M0Pp55EsLr6/uYb51U+2hS6ES7nM2/Pn
T865HdIax/Cg4SXE0hMpjA6VW53svm6uZSmKXV+OqHURxqAriQUnuRlJW7I98puVdfj+L/TVb1Zc
0rXRz+q8XH/+fYICUiv4RvyopaifML2R80QgeJSsvr+O+vy7DZZZ0xGSq3C1P68DL1DZduGEeyCA
myBF3QcTMkgf0vj4/YW+eH1RpFo6vGcbxeLH1xeys9YkyLx2tOKqJ2Q8TvDQgso+1YbZDDffX+yL
X8WbYpB6JIUtabP/+auwZgFXHNJ2n3hHu3mSxdMAzCPwb/+LyyC1M6VhYQX++J24vTOEACvbfY4X
ldTLpU8fSOt89CCX31/J/GKZNXkLTFu5ynA/PSf4El4wxFNCBewP9SrIA5w/EsMdQS52iCTPSUSP
njnty32MF5cBQxtOoPkbY08CNF0apu1dt8pwmYVH6WaIzr105srhBgs4LuMQeSyGdDiZ0TwlIkkD
KwlpcK+6g/k4GnPHobblY9eRY9yooYovzZJe5Q/v4xevieAbt0yemmHb+oftpPUVrFbCaw5D25QM
YJkzGW1rb6ooQST3/U394p4K02CDIjJXKraKP9+SbsimDgcf+C8vO4fo3VwR7wb4ta8TbZGokPaO
JrOH7y/65Q9kY7IMxsCY9j5clEMU7qGWuIW8VddeFrxpWDfQFP6wfnxxGV5JS3ela7o2ldSfv00W
YeDXZtrtirCeFiGkybKXOEWtH57XF18aGClirtmV2AQ/lmtdnzNm8TFdpOQwvRdR5ExgfOdDEhKf
FNtKBbL0h2t+/m3KtGx6g9xBByHp/M//tj1FBUd/3Mz2Lg8r/xqTQrHlhqKjFp0R/vCOWPxZH7ZC
kxWY2tfWdaHkx/XRNjvkaBrnyRyGfZ9ASRv92PjhKp9/EUJG05mrNOWy6H+4SgblH20twaxGEOzc
oTj3vF+TMNf/+NWbKyL+yxLMTPfjqsiXpaJMaPvC8bzj0PTGIw1nenqF+i+KT2CmLmsiu6kp5IdL
YR/stIxgzr2XI8du293gFbvvf838oXx4MkK3oD5LQzesT2U0Yni/JqNOw0ueJ/ioKrVORWsRPI1B
hL5Actbhv1lznjDRJLBafn9556vLMwc2TX6gIawP3/FUYiqdgfDYj/GoGCjkwchgH2pdVz+n3evi
p5IFZ9qoWX5/5S9eSd5IqSQnCAdVzYfXH9alR758ATCIqlt5sMyCevv9Jb76cbzzbJ3z+uh+fFPM
0gGFEvTdXqSIzlGeEkscwM7JCW4uiTqjJ/XD7fziCxDYzpWD9FRxUz/cTgtqQ5t1Vbl3Y3OTQ3fE
rHpVauPTP/9hpk6yA/+1XfHxEKsiEM2BOcX4tItT0nn12hLOuAzhG62bkpGoO9bN1QBp54eH9sUd
5WhJgWmqvx7dh9+HF9zE3DwkhwabPxOoTIH6t9twYevVqzDm9NfI0nYizrzf3//kz3dWGcJUwsA5
znb38XWxOdTbcaDsPfOe4aqPjfKhNWmj4Y/O5bj5Ly5m8TXwalLsfTzbWkGpJrtS9q6osjMhMKuX
Xb0qAvfxn1+Hg8BcCdlsPR930ZH5Y4Iiw8UXZG5FVl2kJh2fOvzh3n1xEpqbAnNhzOdAIf7hsRWw
BXoGG9O+A7zBHNIIskv6lPUt73HH0Drtsn2RRr5x7iRti2GhL99p7sUPqXAcZAqZhRYGiyhI8O9v
wOd9d/6LuRw4+Vtx9J6f+t/2wNzWwWgAQd83Y7DpZHE3MyDCXtHPlz9U7p9fXbZbLsOF+Bg+LQbo
6xvGaz5hXcZ9Wr7VoDjoJK9qHwMLk3JqyR++lc8LnKL8m2+QgB/gfNxzo2R2VJuBv4817OaoWBif
6b++v39ffBVzfeS4AGaE/encbsokdM3JnvZTMu2dCRqfW+0z/6dd4ovLSPAPnK4EpxHu3p+PqWdp
9jugKDu/Vkc8AAyNiZkT9Q937OvLOLZuYzCWxsfDVV1zz+am9W5iUKY1eGet17b6qQPxxTsnWZnn
TcHlyPjXx/K3dw74eY+fLUQTjL0xq9Y2wGVpMSPQfqq6vroS3B/8ZrpC1Cg+lA8qlXAkS2hoKXpj
kImVQPMgzgN8Zi1p7T/sPV+8b5LvxbYU7SuTJeXPh2SQWVW1LN771HHERYx34ZrxxLj//o2b/5Q/
6xW6pvOe47As2vrHGq8mZ8EAJuYfJl17qahrVnrllGs/dLwbaGXPFmvaD5f86jZSfSlec52z8Mca
JR3RACaZG+6RhRsKZZg6h4mxiB3thzv4xftHUYlGlZ1bMXz+cAfdETqhN2ZiR4tig5j7UNbWOoqM
Hw41Xzwo2iF0nwER0d/7WFUiZ8riPubJOBPKh9hYOTjsv39Knxc7wiXk3GuihWjR+/jzXWhdn4QM
oOR7WK+U+8mZrdXoOZGFxLjjwFVZq8pPb76/6Ofbx9fkzIW/TheGG/jhohVZEA5k8H3fBNcmNSze
rH3LAPqHy3x+Bf+8jvnndSRtLVv3M1RnIovDnc8OKgg9M4EUGj0v0tJmQnxAaVxupFdOxsoG+nIz
dPDpwEqgRiBy08hv0zhUCSZSYKyLlI461iujqYpNLGVs7vM695yHHK2JuHM8JZ4hFOC+HjSd4R+m
zwJerh+7bcMUhfuxtECS3qEpjAZUWjGCTJnFp6nPvcsGr4e11nTUM3vAazSnIot/G2AguqwlsrT4
Afyhp22x9jRQIgoUPSsCsgpsxIWEEmMYIpZwlTK7eJlMWaebWqurNysIEZ+I3pTBPsR3VS87MTAF
nCaj2wD6bnzABJPm7HrHqexl4A7YbRccAj3+xzIKQUhp5Da4gX54Pp9WCMc2OQdKlnG+oY+tdNU4
soKwzGg3wfgJzFWsPD0inWWc+s0/vhT3lokH52j6SR83jMZFHNSoot9XqklXsUJ/UdJ2uarJFvih
fPj00bK0GvTi+Un4qT/14qTA7Y8iMTlIo7Ne9ZTsYQLXmqH4p3eP6wjd5rOlHUfr+sNWO8LR6qF+
k2r6/yk7r+bGsWzN/pUb9Y4eeBMxPQ8EQG9EyqZeEJJSCe/9+fWzwOq+01XdcXv6IRlSUpYiD87Z
e39rzcNp6F6lwj6g/Pk33+WfltTlu2jMe1NgYDn/c30Kxg9zihb7LnVakk6O8VMV9XVeaAl69f4f
/pGW72XxhLCWAg4NsT++XMtI6Tmxq+nCJKx3DEdD2GPL4ulDHm3+82/FereA92Ud5OCfHrwymRmB
BzG9b+VieCxJi7jOHEU3q6unf7MK/atHkCsh9VI2ElSnlsXwH3YRCCxkCNLsVeQKR2DGxDEYiFUE
EYpXxL87Vv7Lb2axIbJ4olOl+tNynoTMIrVzPW+L3Lrm3fwFWuKts9Ub2pr/9OLEX8te6kQUnum7
/fnoYwwFW0lhRzuDnAgzYe3VBBDxP/+Z/tVriWsTLygev6W8/cfHjvnr3B4DZiCx4IwnRBToPhth
/Jttwz9djngRGTp/4+XpoP9Tv6WsCFuQrB0Y3aj8ahaEQRlmYXbqf/5lFPnP6x1hdhpa1Ik4FzOE
9KcnXY3jYDJVwmB5ORqzVzVT/WGPfZuunIqpAAZJGolEZBFYZJ8bq3uHzN+WGxwGcFXuP8v/+kN3
u713u7/KCq1nCEb4j+/+n61/8//38hn//RF/+oDNd3n+yL/bP3/QHz6Hr/q37+p9dB9/eMcH19rN
1/67mW/fLazbv3ffl4/8/73zv77vX+Vprr7/+ttX2Rfd8tXCuCx++9tdS7te5YXw38395cv/7b7l
5//rb9Rp4iH++PMnfH+03V9/kwzrL7pB49ih3MnwOFWg3/5r/L7fZTp/MVnEuXCwS2at1ViSirLp
Ij6Nu5Zagsy5gKcn1Xvua8v+fp+q/oWKN9Xopf/D1lYzf/v77/7w+x759z/Gv55EWHq4f3zqLEv8
cqLipeDwk9C++uMLgZ8hmuQeg5Gt9b6TqeElmA2xJmxpk16aYnr3ehhd6jiej2yovPuH3G/u/39/
K3PqhxE3/P7+HqCU8PL7h0302rAwxb9/4fsnQJ6ozk4Oz7BPDx2Akee+0qwbFBMXu1b1fL8hvdmR
CagwGz2kjvhgJnB+SKYku0EoujYkE40Mcl+jOzBZHIL/UdN80kLJ1pnZ3Iw8VRmTTJmnzUBmFBx9
ozeMlzO5Tdv6hl2PoMqxz3qvKf7cIZBkLIkoJswBDYIMU0Pvo8TUthqn4a7tQ2lxNmXHKpQvcWF3
x9IZ/WEh7S89q7UkGHgI1J7HbebbG+i9igN7wNaXCiMhXymTYXS0mypruznVUXk4NS89m5Ugidj3
zYq5Se1uITxXybqgHfQoZBpTNqADWFUqcfiR8fi0YaIrkk6wx0hel4VysoJ90lo4cezZAILW6dtq
eozpPoFggnhHiqoqMRiHhrA9PXK6HQYTh3SwfFJjRmWTMZbfM/lMypCRH2KI8L8qd2w6e2NH2K1N
RmhdnZPlmprYgzRgizI1AlzNtBYpE/t4IZiK71QVJpARbvhzjBIOSoOZRn+eBRayzDo7JdVjRn5f
zV41doYDQDpps0XMzggzR3q3sePcBfDAnDn5x77gh2PCG0dZ5c5S75fA3b1GsjZ6iP22KprnFu7h
Mo0auaGQj4XeOOvO+Kp6KLnM0hQ5acugm18R016lSCaDgEyms7WDuaR6hV2dJoXU+owiBpEavkmi
kSAiNvOC38UzpdrlJoIIoqagNJoQLgSJ2BWDgnYq8BKoR02YuAtFubMgLkV59Ap5CkODQ2Vl+AbP
07jZGGInjw5hIb4Ujm+kRHARKsmK+Dk5bOfdgHvvQkuxJXGWlA5Oo1avkrdcK750IzJdUaRvtXpy
GMBLU+JTDXNPpKPIWLZM8DP022FgMtszE+f7eMjljV05aBxqyWfUBhFBAdGTOHlBko7IXFx4DAHy
v6lYSxHIzh5y+GCJyndyK3PNhr81AxEf6qxmx7l25Gvd1d9MY8h7As321Nrga+Fth/ky0AlsjIae
vWOY58GpwFgpTKxtmTfTvTqvX8iI2dTx23BtV/1mlg55i1k2yIubvZxxOlX7UYjO2Wjhk2HbE3/I
KeMY2O80lCGn+00Uqs6miMtXTIsGU8lwoHuQvGWqa74JFctrqg/SEdPeMZAZABnYEJU7F10S+6bc
WC9WrP7IG8v8lnZyzghSPzqQ6fL4qGFQhqVlWf4U8F21HJJOx7CcrvV7VVc2rU1uWCF2ipAx2LQT
z2VV+0mOcHmmEwDE7bUdk/SYBdpHqOUHZnkfxyXES/74Z2MWqBCBNq50EGNeO6MtMBQGaNmIIfvi
Vx+aQ59HpJvROQyjA2ySeewKa5oZB0fGGlloLYhVcVs8orI5l+F4po7x2urxF8TuD5Zv3wlgiJIh
w2uLhIuBWsYoC7tYNZm49pVxleXcLeCrw39G6KVTT2McECl2XGQvFqaV1SHC6ntk9sS1lr1PI9lv
iew0R3Ib6zGDhFSSG/Q1OLZ7rAdWnPaoXjHv9L1JmZIr1oqsNxRRFOFMsPA3weiZC3GOTL3fZ0U9
7O9vBTDUZ8bN/bwdHiOrC5iqBC6G5uJRjl5tZZb9TBe3qB1UtNwxpBc+MwzmAbgQN+lsHrl4EmAT
vNMKg/N14OY4mvbpclPNKcVGQjexptb7ikMX28OqH2Uio5PwhsyINkSLB+1xSi0HTbN2EwACjdyp
3YYwFuBB4Ro9M/GGab9JFWXXItCfQ1vZ11oCuw3op9ekyiHtinA3OUgijDL+bJ0QORNHXtbi18mY
BjQQQbg2LXudQ3lYC6jSELxBEpEa0juMihakx0lZ63k3eE0083s6b408AdHWbprJJG6DD2OVifyZ
gO2lt8vokAIP7hxo9EqIlXOYhxtMXvBtRuxyfVD8wXa+Gy6wT8WpsGimCkMloDEF7xYlCZ6JHATG
dHmwQArzTDhjf8PlROfMqB1nHZT1g4Wj0KuqztpkPJp+mTU/bHlkiJeBabbFW6PRfzpB9wnEcxPE
tXaoCXLMo4msamhwNhr1Y4xgWp1BRetOxaYhftDwH0ARLOLNSEGEBY+BX01Yldsob5YqXkGIAUOT
5UPayn5RZ29TWL8HMwy1Xh4f4L5sEghma0VCDcX1qZaLNzVUsHjFexDHoOd09WzqzmaYNV+parAX
Fuvp8oUc8sqIdpItQ/3kRPHlrOwyhKDSk+XN9LehxBQDq/+5iFGAqX7UYoFFcnwRxQ21Izluhyty
IslcZWd4fvtJioSvOiEuAeaMV4E8naw0fZEacMZN3W3njFHkPtsqWXc1w82oMLCip0NK2dufy1zx
oNheQfq/D/qE7SDhGqPG1iGTivo5YP6VvEUmAS+iu0m6TQ02YwYGcFrSpfCPHAvSmTr7ogyflBG7
MHPD0PJaDIkQpM+mHF764ZGh40V/8Jyq9q/ceIcOCvAJVAZARFOQXyaOtOpzY2EJ56k/19O5toz5
ytr+k0TZh5nCI1bz5rtPGJfkFe1D8CPNCuTbhl7tShymPZvqyZwrq7iZ3gc7f64a89XqSOHipOmD
5BKo8w7vGl5uiyEXtWI2ItQzH6Ac/qLJblx0Tr/m8EA+h18g0SDwoS8liQVUmivJuVGcs6F4oU7i
U2/tX7JIPtOOYPkgyiOGgjd9mKAjkWfZpAaYKYhKqZUdlOJdz0hH9EZkbVUlX5dtDdCDHWqjyzmb
GixLapD8GBa7QKTT9JjhW2BD5DlTzAghCiy7BF+gufllKyPhcGx+cJ5qDmQbnQs+a4inp1z0IbQ8
o1auiKGxI6jkYKvE0RH3wc3W4jVVraONEb1SJMOTY4rr5N4++rtqKlhoq5L6PpnikJKqj6yxOgRg
V0CmBKsDE+kfXZK3674VPK3L9FLaB2wF7cXRpSuWxsrVoTisLNXGKNE4kFvLdfKkqmXFvlX6KMN2
9k193qrYYd1BlWykG8HTOOufClaIudXOOtcmx5BPJo3KIq5AvwQIqnOPlPjEBbTfBln0zGlkJjDD
/0T1RdYkVnCuHV0LlRVQ9AndZe0tP34OHtUdu/6zI8VfyMmpc7R32YmPnFAk2ITGpoEbB2/wm0Qq
/Jn5B11+dyCq0lsek7IEvJ34leAGUqsMUdlYXYU6w5JdTFKA+aZzE7JTqwtzC7ZY2pSYyKjhHMly
HwZT+mjTw6Q80JJdVEcvRhvwVNcyP2j6myWZOLEzSNtEvM084SqevQ6shEZUH0pN9pjOyjw8ztUo
n0IRJmSPwkujJr+mJuAqqmwIihKnUObSbbRgx/V40/T1joLAHjoM4O8rs4xw82nmeVAWfMbrv5sc
mS7EWzB4IAiG5NHSkrUa94QoIAbV09bSASBog7lmfAdMJNBSdAjZ7KupmFdjpgxIB8GXWb2z6wfz
uerVt4rPAeA5/+g7wmCG1W96rH9VbF/ZpB366lBobC2p3yprrMtPSe9Asx820qyBcWDjUjFtHeVE
j+fmEf1vi80rITFcJttS774GUzmmeGEAwgzBGsKPSxUdmDNjF6Ser1SqKi/I0CQir8Dk9sQqcium
fPD7WbAVkOpin6Mj3ZqAZWJ2Da4BhGJFEnX2MkRL8EMsXwOOuw10BuQjLMitCYdULqEQxlP9BIAt
XjckjM8l4/AHnc/0uS4YXj9b2YsuZ/NaratdrE8v8wzflKkaShcGUQM2eS149/hLGuvRV/Kjhqd3
J6am2kuVWe4zy7y2agInhQOOxIFqbz7rMv6JqKtwBxeocqi2/zJneF1U6zA45qMDy4KZXA9AtVhx
7XypY9UGPaLdTG2EEp7nN1gxHGk06ai0DXiclJHcqe3K/bDcpDE5cQYPoJcMUGEiVCieGcJAJP5X
u5X5bBh2RRY28OuhxDcVJE/k2UsBiOXCPo/NT5a/ZHBxNg1B3HgeObJYleplHQjUJUPkmiOvfhGU
+/sN6BkQMOn8oYkx8GbxQzN5qI2w9cs46ff5ckNqjekjRhE7WXyLof8UsLFdcCagR9VhM/VZf415
hGFfeGCTnzhTrWctfqaH4uaVfBFGVuwwlZDh0ll/4jocoA0wNFuZrjUy8w2R793iMnJsc+U4pjL7
waj+yUu0Yay5Omtd/gxwyo8ZhHBS6ZFnEBbFKtLOBkVrzlOs2SBjQKiDAWDjasHMmEd3INkfTmit
+xKh3xhD4JATdmdyMFITtuYzFHMgv+Rc2NY8YLNJTkREH6Hx5H7XAQOMAUcrEXlgmbkCcuEx7Qix
brq2eiCrY69rOYc/HwfZw3s+lgaXg+4Y5FXiAxbkQiaalHJSuU7rZjyiht4Q/o5dJpEzkKZ5vJoz
KX/Q8ppZhVBLAd5LydZcZpPk9qRzYgUI3PpznEkQxpH5ZSQn3QkU7kbk70UDVLpLHWfrxFZzbcpy
OFFD3QUhoRslycZtWlk92KgYuih/hjDt0hP6tYTzoqdXn0NUb/pclG4W1trDNAv1wbZhbcNbHcl8
O8jnDb7tLJ+AeVPiy1UvH3hh0V7DtRk2gPET+6Ncmm6ho1ydRFavDJkNa8HJ0C2N0KtjI/HSWO7W
hd4pHJWMXV2Fi2JxXiNvN92hqhFpWHASK7Z+U2ukG3JBw5Vfg2C5EAzrm5hNc7NjPLJ9wnkdYfOc
PoxcvkAZeeTyrW9ojrxlkiStCyV+HrNxvGqcWWdZhNSBxLSnaP+rZUF0c7OUNp35jT/ppDZ9Bmiz
elNrpdpS/TZRMrNZThSAOqlaeWw2B57RTX/Vm58kaJD2SJ2v5eG5sON6Qw6lQS7pEFSkiZEo59Eo
Jj8HW70SgU1rcFKuY80ioNgtYCCHp0YN38oTOysBIhVjeZRm3HVqYp7GaMx5wKmjji1XYxGdAWFF
e64V2n4Mp3AfUJuZUEx3AURTto2w5Th8ETtlEW0rirKvClyapY37ZTWp2DeYdiFCcPqBZUh2ox7e
yNy2aweMBzBVurFW+FZXabcOreRlnKUnCvItZO453OaU4EvUNPv7DdaoZq9k70z2T5/mIDP8RKw0
I6q8VxurPhu9ykuXyORrahVc9BvAT3H5FlpAymXY4bJNISYoLN3NSE0/9lDCtO45Ku3is5ThHLeV
KK9MNfJyNSKeicSDqSDNZFgZ9h1S/KjxrQ6vptrbBMvHF8Oc8QpyKQyKpDxUEN8e0CZCu7PQ//ax
xqYCTbhcJr6tZ8aWBMBnsXzNziTmntdOTYmA7JAsnzKBbmaKeSn0ALo/KQ4VcMu/sgBcfqqOiD/a
RnGFOYaeAapiCzDmkzSQcmRWUeeY2aprw6DxK8S0ybjg39JusjZWVIZ48QgcK9C9NzJl8Et9zmQJ
lfRgPqicEx+6xjQfUqmA0uGPjaaditoIb7lsWjjTUUDlVArxn1b6mvAz+2HYfrqURjdb7sJbYzb4
DurwVE4Ww7SD3T+l0DRdZnsfRiVfSIwLrVb9EaloYDrUodI4bfCffkIHzbxO5JobDj2lEewJcFdj
aBlYWC1O+4mKZR5o1krPh+EkcmM4VYHZuflMVDzsisTvlABUYp6MJ0k0w+gpdYSoC4SR12sx6fp6
ATE3+GaDEKJR7Cij17OauA0kDj8IHMBuuRWd7LlLvFCtE3ipaFU6uzh3jrihTbW2AanPU0G2//cb
SIbDTmltrETZpzYO+sapq+50v4lYMtnplE+FWhM6i7NtVDndKVluIpoYaGPKoj/lg/14MvVCbFF9
9eAbpv7Ea7WHqsi795s8BMSnLMHPBRNPSPf3D/j9LWjitHLC8zibnDGJQLhohLbplObHUo3FJa11
cYknTAlWHfbQmjtx0fLeOE/VCdeTfNHsDB4QzihMnbw7B518yZdP0oYFj4KOhiGKhwjInUlpoJHO
ADOxXM9UWEqVlSak1a4N9rAvx+AWjxDaECdP6hpEc+wyGUibEW+9B7tKvRR9r1woj3j0zc0d0Zj+
YAdSfwAniuunCMGWj2l/YIaOidf7m63S9Yd4LjH30oR269ZCp0c2vFpFqVYflN39fxhGAZcRL9yv
pOoODu7Yw/2t/3fD/F/vSa0BfVSCrZrNPNOnotpU+lwd4PRA3K6dFnRahckwlPW0wqUI/k/N2e1o
es2wgZ5nguNkzP5p0spDNvTlAXVxdbi/e79JIzQXuuJMW4AsIKgWFsaQQZdrZRUxxDWBiH4bwSoo
mpCfRa/VT4nD6do8B8i+H+CNO099DcjVFM+lhYZAKz4yt8r67FnHIQGMPIGFn5Ce7bLwNrDVe44I
NuslMCETB87zmPODG5zU90onL9Uw0Ioz+HnC0yALDWGsHcY3V+AJmpNldISlHXi2SUoFpcuiH6oM
MVG/dDp1MkpfkUdwq9mIKGl2GYQbV/T6fBA1D1ZVh86yk4OrXAG9tpTsDZgHbuYYTYpkinep0+Ub
wFD5FnUXQ3tQw37T4Po+x2EQvfS5fIojfF5dq++BjDgvsHBFNDWvtYNGr3EwQuJmIYqMhEWa3ySe
jTtHAmSQA0R0hiJ7RKuiPTKF4rdctV8VaT7nTIqjXUQeHcUbJxqcYyenN7BURHknJAlAWTh/4EeB
SLeKmnDXRwA7kYc461Y193OZGjhj5q0o1b3Q29ZPmrokYlhtJVyw6w4FPOIDyy/DjnwTNiOXuuuq
jNkadQDIXexubFB5HRo5++1REQfosrDgZLh3lTnJqzp7qm3pA0LTyYoNNvR4vKKoYapdCdCR4lsh
RcKCJIx5X3eY48z+JTHIypEw4fTamL/qSH/ue/h/0swiSWippRhEtZuiECSG4WTztuGA1xupKxTt
L17+ytol8O85KWrJwaGjRVhlYW7FH6PRbFMLrqjdK65TlWvL4ORmGUTy9BGDF8oiNRI/mQkOV7JW
bDs1UIEaDNfUUBss8dGCJi43tkrYO8scZqCDAi7cFDyKJgZpqCPCCqBrcyiOEsgtiGw3oh0eACcQ
P5+l9xSZiJ+GzL3jnvUrCFamw6sliCGTwDFyWwHWrauyFF1boK3KcFA3WZWpkEKQXbWp2vtEwb/S
PnuJB7BdQQQDI+nAps2Rh68Tm0EpFcewFq9qYxwaW50fKwLjBKwDul7AHfSuyLZ0lnhJlPA3A8l+
0WkBVToZrCqTHvq8e6KnzKlck8JtM8oyZWPY9XUk7+RWND9mPrppAMs2nYWZQdfHA3t/CMmC4mJe
pJeebRxHn2A/MBnxLtqDxTONruSXuliNZwlAGO3rY1ppPcJNdW3XEz7CKAVGyPG0t+MMBSfpM3tg
71G09SHDUPQyd0Gziibgg1y3Zv/eSbRHm9WtDsw9uYzyIESiMpQlae49JDwv7cUQRamHHmzcGEVV
PWvNEK9h8FkeSG23HO3yeRrZvveFrrPoDeWzqiOPRztAtXu5V1ejW1Vr0abIIg3Vqlo8O+XYnOiU
/rq/p+mFfgmEdc4rJ/IYGZy3ixURQGckbSJMpEMfz89V1ESoxmX3/l6BIHfrmIXGUoIBAQvoc5Bn
8JKJqi/vQDBgT8gS71fGdzgFRzLpOcPQisWcmf4WGZq0Mt+btIlAK5fbCJDCGeZKHRgrqVCoZSvx
S0RlwstnpXIRWD0TSss9R9S0slAWFstCQ5dCcs1ZzbdtUd/MyDK9gc2k20TDcxGo+0KgPzFxXOOm
SOl8sY8RNBuRCVLjyNmWoEw7EaCqAE25VlVceZpEhyyYWvp+CwbcmeOrYffJoscJvPu7dFiBmNYU
nMw2TTc9skT4xHzc/d7JYHowiTmu3991ACgavPLPXSCLIy6/YxyN+N2Fgx48qB8402NdD8wQflE0
+XWotV4bV8NDl40/yDM1+9EkTtgETv+gKqmvKpRIaIi07v3/FebpGKdytL3NcNrQqo+DI7DI0WHV
k7jyNf0YKZV5gZfVrJnD2uqozeicZRSqguIpKWGjI9ID/Ro1b73oNsg58AhP3cLijOajE7zDp15X
uir2DEdyxq0WsC+I27gcMOeeJYcLqZXtpQ7PQUbZl8ietEq1xySnhww8lVk8EbiKpD71GYQGyzAO
0kcV9LeJF2trR8VzqoW1R1GeQ2Tdp5yJqb0yJqQcOf67+KPZNb9TkkDBt9w0QezaVaisMSf2rs2c
CjPwlEPpTyeXEueGzgk7qJKZFd7JsU8ynpXo1I5sahlDJ58C4Agb8kTFugbCS33FrcYoOuJIR0g9
2mJXAgWXY0Kp4Rg3z116UVr12uJLlmbqkWyh2ew26QuEEZXvURzthXZKlHKfqzGYVxZ38EdoZ2Ez
HeW2JUg8BtZJYQFYIQ1w23w0Dyicj5liT+tugildJIJTOl4K22dsIYGMqF+qwEbxVEW/7Cl9YvMC
w2yi5Z1VAI0EziF1PAltSxN7bSvBCy/6D1y4Gjh9Op+NnVPiVRfNrvJQ4tKYU/h5yvzMSEKO+QeF
a5b+VMiRx9LjmPQ34pFnO1B53k7rnicWxyWqIyPE3Qa9u1hgGiMd7dwfGsRmg+aEm6Q8Yn+x1kbS
PnG8BvJLZcdSXsyxi9edOb2YyvzRKomx4YuCy2rHacUU5ydq9pHHubqo1mx95a195SIJ9HWyQy8M
ae5PvDy7jFa3lHf8k6XdUGm+LiECxnRNH6/+YsJEf0tKFLEGFL1tn6iR2/e0Rhe2edzqN1sdfjgS
nb+Br4ZeVvbZzb5pEdYra2AwvkN2uLIon8LasVaBFMO4Zll38Cr7fS/BJhHyVy7aryaHfdrLHYVy
YFpVaOogKZMaTJbsDQakNJQOR0dgksr1Bpy9QCdi6TjTxmytN0s7RrvZuXgjvY9kNTH3mtyvGYT4
kZVm7tYmvm4GvS56V0p+OWU/Z5Ve0+jwA0xp63aN+oZpNsKGQbIxjpempqN+sblOYXl+KMXCkBuT
yxDrdJkBd0WMluDSBN3X/rBhPVXBD7NSMKIm5naMZkRbrGkOWjxmn9kMtgbFWJW9L1JqytlUtBpj
FwX6utIg5lgDK2EPpB+EGrrhB0pEtQvK8DpHRodhlAkDcWFyF5ldInS+7E8GaJepEihYoZ4C1JEB
UXXWK5WobRrtGFfD6yFP0ynJ4fWl6UXS7KeibNcgA51dlka/qlBfF0nytRhKYwDTqKCnY4ZaLxrl
lAsRFiiVg4vyKjpQiU7WfXVhfo2D+rHQDHMluniXLsVf0NYhpgWgsJYiYd1WDWRAun11ZlzOccJh
XauyEjMPMghd0t7SCTR2I3/J1Hg95qIeYWVPPJrU5Gy/avLXMq9fUzl4gx06BHwxiMouZj6o3vb0
Q0lpCdgUwYZBt7lSMT1UvkaDdI0wUxDv0p3MdwZqVUEmwsPURzwtpKMaBRerxPcSlM1bgNAbFthK
hkHgLz+AqOwXTqC5idYqrKBJDHX7KGflWWNUYaLuSnOK4zQVYMKALrmMW88umnKbsYmc/OZgcnIp
DT2gfVC2VifBS6NPa6fP5qCi72HIAmD0r0brznWUXXkZeoPesDVNFXXZU3pZM4EOT+MdCOZzQgFi
7wB00qyrWYmUHXG3CVIGwge2HfggTxbn7oIoAy2MHw5+K8+u40sBmMsPQudj6h5xTUde5ES2p3Gx
HlogfjoDoMyy0vEqsKUDSY219rnOWdWzsIn80DKZD9F7T+2Nn3I/PoyU/JhvUF9s5ts4QRbbWXcC
1vqM53arcvIJeZjDk17wpG3bRWPPpo082jaPwg/6+KobK4x+sCUdk+9lhgbbqbRuUOutZEroDgTF
qrB87Ij09t9gaG3N1v5RNi8RjXPfEU6IeHQs2cYa2DkcmrbTeJwbpXtOqFF042HO8ONhtSmYDFFB
N3pg6idOuLgpO2kGbBYKiDa9QsPT1efiMU+YZEyNipMc1moAX1962GkuHTqWsSvTB5Jrl1C8YB8d
Onr/uA9NybeZiYgUqqFKhuUQNXTo9cA/rXpiq6GbrsQAgN9yvaOLEbu5LRPV0WoDchQyy5H94Sqm
Ui/nYXAos55RLCxkhkEFiPkts2JGi37qByEJFCL99IQixcMMAVxPb/DVFibEfAUvXdItlfDcOIyK
jjpN4qKR2UAPI9aEzVQqBoDs5JRwXmI1sFlxUNRtSXcwm1Qre6lEqhBJ9o5mz7AGnPbRycbA/mjL
rj/bCxNOc00gWlLC5qh3fHdQdojokMLuEVBZ+4THppYV+nHZL6j1/bEcV9VyvjeD4iDjK9gX/byj
4R5tQAQiNcm6fWjA4tIMav+lc1NkEewNBBOQ1DlAucqEuLDAV12MmbRk2KX9/a37TTvbwb5XY5ne
mjJ5qhwtZMiW7mO13LCtlPajQeU87NraN0qsXPc7ZKq6Ln11242kY4JxdZ8NSx9Qpbfu5NJBt7+Z
AG8P0pRFvghwEArzWmROQiHfIMzQl9pelqRkHzCZpdXBnqGrv92Aj4N9hk+EwQVYf8uyRNq+y7ax
HQsaWIrW7oXUt6DkGgC2uuOpy4SMvtxQlv/bW1Kr5Tuk7q6jYR7K69qrGtynpGBLLqbc3N9KjLTc
B3o+cylUP5M6M/f0OwyaWemnKstbRdZmUGC6j2g8OoCjjg73t8ZWIKOlXTRFUnRQwxK6q6lLGxyU
O7xg4T7UH0QzVvD1afQMlbqmRvwWoVqtV3oouC3GSFrXJD0GVWDtzag2Jve7sRGoB0PLtIPQ7WKr
9uYxUWrlH25KU0iHWD9oHYudYFFaO1U3HX6/UaS/v7X8X9wcTf5Ie87BVNXuH2Gzsh2qSU03aWk/
3v8rLQ0bUdLhfhczMP/4Fe7/J9dUO52uU9g+MloWmGK6oJsGECwlwZ7FuvKjoOg47HX0vZymfyjz
pvaMrGNUo9YZp5Nb7VNrBY9Zml57Wr9U1riqS1r4S2nbtyyLpLdpBMjciNa8VXbJWBjp/dNY9yvm
6ZOtDbN+N8qhwsjlaPhcMKTbwGbarQop+0HL50UXmA4dtdKPPT1EqXozF33gWFlMey0t0/vNvYNK
Sz7a0/RPbfb9AzhszBPp7OLGaU9MIYgJJl/RnWzJaU99M296FY/w/d4E45ptZuYOIjLY1/tHkH0D
QC61Ed2tUd3Zdv0umX3imhPno6g4DVYR+XbbQeojD1D2Qt7bavNmq4wNWE7OuAQ99FOkgpagFMU2
37SZSchLr0+rz0iH09ewRDKzG6v8ssnDFASlF5rGum21aa3byrMFqmqVMAGBMC7bpimDCZXJZgWc
IiNSY+3swrF6qevDyMBOyfhMHJmHREfnYjJQvqKtLdG180L0H5mARlQqgmr95Ftxa/hKq8xMlTxQ
D1r4KWFQwrozOo4CVXgOlHhbmdqvsB/YSPaKBOo+/LApjxqBdNWSFMgkbgHEHf0uzZyTysE0qZMJ
NUUhPGFMb6pOfbCwgwNVxA2ynhuz2eEW/KU7MtvC5asZfTPpmbypqHeAmZsS6sBBZgHUq+mTGMKX
VfFFaAmZcKsOjI92J/ZUs6sjycOcLPKVYQp9PVSszBihKStX75MChMKa6BVM+i9ApTuGbJ7hd81M
ewU8Xa3k1qXiIufKwRz8JmGakOwI7ZjAOXKNuUkBL63gmYrNZ8pYZNUV78RMqAhFWupBB19WavWX
jp5pTiaP8ajYbfAOull7JeGAFAXtjdkz09xMl5z0JH89sNaF6soTWMEwculq/AT144LNUulJZpU7
TfLFBohpg0jwtYGNu14NnS/nCbmvJgZaVQ+PVv0UqPllmrW9vkgwMGhRH6Ifq3A5pHb5Y/kF+AkM
N5Z5rNJQveSYh+1x3g64hWjG9fvRodRspxthaheeHvzmevqUO/Kl/b8kndlyq8gWRL+ICCiggFfQ
LFnyIA/yC2H72AzFPMPX36W+jx3t6LYlhl25M1fq43NT8PYdnIxdFLyNDBsb0Nz6vZwWE/J0hKvo
3kBqk3YjRd0xuVYNFs6OMzUOJCZz1vT38NLayRZ6nZIbrjXTiU5LnACX9JZfeP2lT202Nk2qoIOm
FAuCYrdL0M5qYZt0TLCPao0FTqyzCgf30WKlxzO5Z6ldX6yqPMsWvk0RUw1TsDIuW/eBX24rRnme
+rPVgFepIvGtuc2Vd9oDhmYP5DJdTHtG7wLatniI6/S36pfXhhlllVTjOQWmKvWF4urqLl1b+9po
nqiVAMwf1+fcoZApzt1dXbGdlKTu7Hpv0Xm+qY3oGlk/dGtSY+g0WN3C36rRv0ujm3zPmp+RMwt/
dhla6IaIB2keOF1nHDH6/mIZ9aUtulOmFoQj3X1oSo50995Sh65n6TLLsnRy/NKA38m1e6aJLisY
P2sOPxLAL62TcSAG43WJuz2MzC5wDMyhiHJWh580pxTBbkGFj4MR6GP6jKL4yLFuFVrz6NNJawf9
LbGZ/uiufYTsuo69wcG7PnKwlGutSs7Dko1rrUZ6QJbi9DweoijR/sXLjzLyW4ZQi6HJuZWL+c9l
rTgl2FRGUe519LIo5ZuOlGw21btSNoh87Jk9HQbrKE3+Kv2BKAfrjqWRPr7RFBVJ4fwXy8ccl2vq
bF6VEV9MhR/aNDDSAwS84tfL1tpsObsEEayPomtld3d3ZZHw1uUWSfVp4xbAROMh2qnZMC4Jwc2V
OdQH3tHZtadNAEYTtUpe+ZWUZH2TnTUl0Ur10bUrJkSgFno+npeUznDWgJAFvqrJ/h7N8sokSpPG
3H53trgZdnIp6wceYdnOHDlcRelxiIaL1ciTmgz0SpYuGZwmv5yNzyRvVk43vIVjemNX6g9Dh9w7
55uU1zkWczSfdnweq/TSRdXo2/944LSgo5DJCV68Ny022VSDBk+2YuTV6RResepq6pLx22MkKN9i
Dif+/TuseUAtSWLtWcZ9wj2nF3TKD03LWuJ9FIh7udTdgNn43xzKgGRMuZV2ceZQ3/AIxKGSo6DN
0wuizarXSUjE1Temcm3bW/IdINVJh084uQUHapdXd24dW9E/RZNFY10YnpZF3ULjVxUmVeLLDNhY
etukNRki7l41Z49Kyfm0kDPHTZdZk+V/jQjda7ucDnS3olFtSe1HIandc43owUnBZyFvFD5hkGfX
sf+IUzRQQ6cJLnFSnckVsN6iwMB0+meMqL/tJIxNn1E9J+dneiQh1g7j19DaAi0VwjQHWsaqjqdn
ygvYQMJFFbceqgJoL12gFHToZq/vWoAHZKgf6zKHYk4baVAKGdD186npOei8IkVcMHMbV1Dy2qDb
8U4uy+CM+eNklyn03opHsXG3rkEzm+zLkKOBslGdQ4Hp3TOOdkLLgJYuURD2ML9RruQ6k07og3Og
RtlzMVVXPWzgmedWNMQ7Wg5x59B8kg3v5UwCcZrq99lhADcYzjh10opwrMqS6siQo2FlmoYPTBfh
gIfcBtLCPiqQJELb+eCRw8+EweTSYxiauE7YmtRjce25EuDOdwzM8x8+Nib60gVm1g0pv+eE59oz
cNJHbvzlxQzcWpFeFOqhgAYA0YrBN00esZ04/hQJbSUL3jo6ZaKquKQ29p8w8Vu9+9PT7n2Zyx3N
NBSjVYyQhtcytp5mej9pkhRM8sV7yr5BFOlnLTF6aNUb5JZd3uA4ysrhXebFKxt5tu3IHYzSuEzk
IXL5wxvOuzrqCYWQdqCcaWuymth2w8YqKeruV25B7wBcbzqcQ/0sBpcKRye+ViCgIx1Kra3OUf4Y
Ct4KWVyVD5b4kPUc0+y3XBx9+GeDSuD3Y3EsQCG3BS54rXH2U0OJozQpaFl6TuAJpfK91j4DrV92
jEsTd5vZbbWzGarCT91oXEn17bVoNhzlErbh22RY7o9n/XKnMweRvLeAEO0m6n0hp7HFf6b5LGeB
lePlln3U0Ghpb1TG80OzOaGqoXT3qPdslJcBu3P1Wbj5XqfPMvAiGzQ1o6pfYgvlmutNurzybaQ3
+mms+b0aRJvZHnF1Q1RMNbnu5io89uq3l7I/Vlb8ulR6t+u1TMdpp/1JBwh1jVVlgfNdwRej1g6w
esGQOJoxZ3j6AFZtvemU/Z7jG6/jkmQZ7PXcadag19A8OmpgjEFRfQ52eOj04ZgQuQw0u/rW2Iis
KZAlZYIdkwolSlOnicdpmVpBPslmS+kuS8CjnbEl1Uw62VI8/zNtTKEz7jW8kmz1wkp/1qS+MSJ1
ScsSU+lgXryS6oiISlCjSH/Ivt4ByRoM2HjYee9tHebM9V2gIQkWCytHMb7DRmI1IPoTTcAJcxw0
/F5rHueyX8cRn3tqV/9MjqYB8vGzHYtD67EondncUOWbKVoiptehjd95TGoPdey+DAKl2s7+iIiK
oDtoNNf6U69unLLelUsNX+l+4yi/6GnKHlZONjv2/Fov1t8MK39F78cF7PrI87c9Ncmcc4CuoRPU
DhideMRsFF1g6+wNbMRUM6dzoLzKecj6CZUa+n/YGOj3VEZGSftPNAjYYzfAVRyXl4Zol1yUy0mO
cT6Jrtj6Bl7Tw6nvHzqzwyyd2jFDoXVa6rraOI5DenBhVLmLUfAtsMLTFx72f06scaXGPBYcioMH
Qx9WAjZjWThi1UmuDQwWvoOJsXPq3Nes2mCyWTZ8aEQhZ+jp5cpF+CCiU16HiCq11inOkem8wNvK
WYBXX5VbPbNZwXpejU/oztj6PfvDduDj03bO9j/qKGugnLLOwuU4onMmWVgHWuNyDoBLSWMe0YAM
zSWoG7lrPbLcRss3UlH+4Q8dDRGUGqyNsexwl+U+K+eCp42Yt1ZO/AFj/yptCPsY5fiVNgqE25zq
OCuykCOd8WIwqBGo+ZzDpfRFhxLEeE9Z/RllbCa3RrUii7tPRhgOBYI3QKkwrfd5dYJ1f/Ki+twM
Jca4MPssKuyW7WScSme/iGijW2MS6MUEwlu4r9RV6sfEYbrLUrVz8gdgN8Rm6KilDwU8TEiKS/I2
0UCNI17ZyYldxXsMD5uy9lrsK5v2KX084u7NzvgPg2Qe7nLgiJfAmxbydksVqN51toJjIALbvxJy
TiqaZTfYOJB7apsU8UQKgVhKDSX2m5zAs+9oenyQDt8p5kyEHfu1IDBSjatRRr+d29cBA0W0KRsu
/tq7VFb5lFl6uSZ5etWbpPNj4nJ+zk3FAVUXQau3W2FgKRN9t7f0dFw5c3IZYvtoRnOxGXu6swgN
PBTca+SQ+F+G0O1ag3PJYi8Har+ib4f9QO9NdWADAVpcCdrDMh/dblL4TAYaRRFBMioXg1LrCVn1
QDbwtqGm4zCywzZIBe9BL3QRJhb9my1vvcmoCB9mfcTUr2+VFv9LeYQSZ11eQJZ6HLnv/mgsr7w+
KTc0cw+kfbnyjDLBgpA/DpMnDnFpTqs5Ti6JM6VbLr2HsND+ulYu27vDSJtwuXRRv3MxmfNJcp2k
Y31a3P67nhZuxaWm/Y79fao09h5abBJ3NCCsaqwbWy4tU9aK7Wqyalpe2p0dX+2pCkn736efZUFG
ab856OUbWcZ0dLpoeFjSoIqTjdLAZFIfGe06JT87NlinOMaxy+SPpc4hLLhYuXaoM+uv0K1Hp1m+
K4sia0z+SbDgi7NQpCDMgj5pPf1KLDBdR3XWv8zJ+DY4VLnCqWx5UmQUiqFjIj+xKV1yllwSOXjE
7WIvHNqLFvVh9o7FyJ8olbhOOCL9MhQJRqPun5vn0WrQ+Z08o38mVUA+2oneYJ8UtCtYN1q2rACQ
0rgqdHfThBOPm/ke8Gv0mxwb+q2X7gng1k6b0FM0Ss3kjGgfG+LTlOoGEQbpu9qEnfmTaSWFIUO3
nW26JKkpi0ehNlRpf6l74RQ7D4vcElanOeRs7/q//Hu5oTyEOgnliK3qltQn0UPoJURErqJml5CZ
ISgFVsamLa3PpLnxZvNsTt0rZfLRD36g/TDXf/AxmR1mdNJasveLFH0wuOdIhbXfVUbrbz16HCCI
xBxp4iBQVVT9pvM0xh9MTyTgEoMnDHs0U9IqaqVzfGFCJAhLQYOaro2TmsesSshq2tnO7cNmS+PZ
PRbDC92bSusYdvKaAO73M617quOIo+xCoTmsFNLMa37fPZmN5il1Y5jlo3PuUoz7ylryTVI47Gpi
TlUDkL01Gq1aT+Tu0VO0oy4w43eaV27t+lsguCtTSaytLo0gFPgpwznKRitpC8NKWXTuX23Ldkt/
wm1xbhzhSB5HeDeV6g9lwZpTqyk4yQhxrAoLFwgBhw/EWDKEHmt/Rq0NLSLj2pWMoKPjTmvXsbTA
y/hdWzvKsCA+JLmVrOhH2Jmh8WTiJqONbOhXUfKdeK55bBI0RpOFWpcJX6+5uE0yRbgEZgoVlvqQ
gQDw2X7Sbxq3B8yZFKpI/ouQWMm7wSSPa45+Jakr2q1oM+Ra8Rc9uVfJ6XHQFeZKcam8JYrJjALj
uzWVxVMksh1q024yo4kwKr3urPt2kurkHbzZ6dBlGdZZM9706KqYQ34yp+tWSTTRE7PgI4E2qD+Y
A6p72ohiKyBdgUuadtThfIjOfhb0oELQyM6hVW9TpDo6ZKJ0RSC1pa0wPdoeD/6ashnuWUA40tZ3
lmYxeMLS52kNcLlN5yMZ/5g+3HsLpyt2sILtFZ8qqqvWeDQ7CwxgXjmz58i+ZztWRwuvM45FJgJK
K9v/ajaGqdwgsrqHptrORn9KLfaWkaqJLIHW0ENb7q25bny9sQlVQXX3i265RkuYrcXAEVo55UdO
k6DTpsWlxKHekCHeWW6HB1c5j5ybi2Acrm5jO0/wmA6azbo+mbAYTsVHpyGWj4oTNXtHen7TSl+n
E6iCtJVbfdIOy+AoqjXoH+wEwRuZnOhHJwTYs+PUE3NjLT2nUy6DwKEdikEwVAFf8k+dzm9yGPFa
RHyHhe1Lq2bDEs1PmW70a1UN/VrS37eXgJxtNxzXC02sNKION3Lxm9zYm4Y9buvhuckoGplalowh
Mx4TWEJTkEGzzJiZ3/yKN7Nm4rHIIenDE86GT3eIboVN53Mud5xyTQ2ltm76v7Dk4MfjD6MRtZaU
+66zSJMvNDV3V91mPPJkKbdSc49uUT3A3LJWPd13zRKiIVMwGYxAE7aTHd6aSuf7MKJP486bmGxI
A061GKhCvCJ7BxdrQQUS+6i9sNAWh+FNTj3DnIvZrzS3hk35IWtLMgKDhQgb0y3dIXJzDuYwXpNF
rLgSh+FusmvSfY5lzW+ScoOxHXkNCFRQRAaZVA/zQuQbuUsjdUHOIw45cghzNDdmHr7HvO35KrRy
LevuGV4M9Q/3TDlWfN5QV8/DkkmuCXJj5mSbxN5YKLaoec7bZDa7elIzl2Whr7WBrmayyoFuoUZ0
8BHqCF/RQmwlqDr7vTcLMt6KbnenSHcQmTrsXW2ydsOMqT0y37R8Sk/DyvNCY0czYXGaiho/dfYx
Wkt1ap0WZ3DNbWrx1NathHeP9zFIEQWVIlI76nTpNLJbAtxoOOHqfN9mFGnrU/kwVYe5YkIeWjPa
ek2+rMe6pFSZlzuSMSCILPnGxKfIqyzLfqzl1W6Gd5DpH00OqSksUB8niHkrhzC9keUBd2x1SO8C
X2Lb9oowSh/01Vg8OEV/nPBv71yWtkejdD+j0eLozQJ6bfFgLsqVFhoOSBNsqyj1TEAVHkg9bN/S
3t0X3o5LpTmjcsP4aHdlLo6k62howxYhGVh27FsaFNFSHFnzYIFNCXNXeDv9Ku/i/eymX23IoEpE
EVetzTTrIVcsbdBHdCMX40eUi7+8TKhsy0Jj3dIJ5c86ekinO4MPe1DtrT6lTG3s3/vM0HZDhUAc
K/3kDdU2i2WxHpRjQ5JgaKTCCFYE9RhE6eb0ZdLmx7wJTzOBiqszii89pg/EtvAe2qAot85Acu2e
2yEdP+jLn9lGaBEE5lB+qidATPGe3uAF1IhDUjr2frQYs4UweOzaxfzo0ZWx7+3mM8XOf8IXYw3O
ZRp1eUymvTuPK3AcCFy5umLdUc/s5PWtcOJHFSdgJeDjMwpRnZTfn9AMA3TSzfGa4324qRjRQ11w
d6UYckgdhb0ofXvq04fYHr+lCbjD6Ut9P+g2xjEcxrFg4LJKypbuQD3Kvp8VcxJaOVfVZLXL1jXN
f0Av/jUettN65n09hYApzBBAfK5OXuta26XWKBZtQ2ZVenGmHBT5kDQphoJ0xSmWsWmYTu5jDsL4
VGscmPJx0LeOa38ldcZkJEJ8H/RnEgxaUHyjPtCg4e15lIbOfu5gE+d3LWTqZI9rP9xytnSd5R4y
aDK2FpALmka8yQyFKmTB6lO79BXppCiSyt7E3XdUk0Gf4nYvreaqFV0WiDj5igpt79yL8UaTStNJ
XHPrFyLUwRqmn6w3o03FQMWMiqDeaPhPlEeBqwqazMXr4/UFL4nwmC/yEOcW8eDyOw2d17YU+0bM
17J2n6bhD+pDg56BgTQvLyGnYEILZ6M3eKrbIZ2SHO255ErifR6liAR3pmz66NPy3GVYB/SoYTtQ
0VTWpI2zzmX71BFVHFvUdkzDnwjFwEOnVaolA4F3b604SuyqnrF78ObjZFi0avHhyt45xmBfN3pI
tmHMLb6Kmz5Z2a5fWNN6UA4Q0dgq0F5NrJsJvEL7GfN4HbZ8poZqWcW7xl/U5aFPuJ7aX9E/5+Gz
kfNqwijdYuluGVO8lg2hFtFgr/Y4W9iZzYhDeZSqszUhaaIId5bdIFHzGu8tHswFUBXf/A5brE6J
QjsLE/UdmzONwxkPJr7aeiqeaPwjkajTvMqjTOO1OIwssjqKy+mX7mNpBtwDP4uhXSOTduD7L62S
9Amg24hlFSpL5XBos5OCwJQ8jI654KywL5pFR1sWd6dxGF75MWrRo1NtddWGD75ce1zZtrsxFqfd
UBT8k8ls5S4UvRuE+fx7wDvrqnxl2t64KRcK9dqEjVDrRme8v39tE50YNzm35Ms/Gt5YjUXEkLzU
RNLu6ueUX26jTeKg1Mg7rUOhtPUWXUwBJcoyBmTTe8szVz/oUfV592LyDQZlqrNe0Ocvq6TuEiAt
ykVIz1dhOzfTqwgouuOTSPIkIKsbb7ImVdsUTkvDVInBaMz26BhRoDTOD9go8Qw20b9yokBvapYU
ne7Zw/nQZzxf3LzPASrbQ9DreKaNLOJOYYX71KbOu+JI6Gs5hapsdfHw7MraAIhGiVIU/zitOE5u
+T2LnlbUyuLW5GPK2x4QwPIrsPDhLWrWWsZp2eXkxIfywlYIKAIt8KSTbJb+E38reeI4dn5HVN6J
T3ZMp5l5ePpNOsyDBmc/mwF2M48Sp08nkWEK9iNRjchubTTB6delAHCbLJEblC2/b5kuj3iyDoY9
BWCLCFJUgi1yEuMlNnGxS/QPFahOcsFYgo1fjFwDBQG+oe/a+ReV342df070pJYmKvjgRO2KQpzv
PrMLfFesVOZQVdtRi1ryFN2GNehHGDWs/IvE2nbZixosHN0wsnaF4e1ARfhAHJwAXkuB4da8uZWL
MYP3f2S6vyrsy0+qcL5SSIxrrwipqQ2Xc+MCd1F1smsr8yOLwwfQ39znBSibDKHPFNoVA9/b0L65
EZ8RWR9KUiAQHBcPj6v3mk6GvaOZPdlK1T8sdf+vjdTnMgvgK7HBilL/lGw1gVpRrajxLGGet4KC
fXhuJu/gH9ghsIEJc+Xxs9BgKvuIWb3D8qN/lMOHPZF2gWB0bGpqM9toW4yGQcu5HUQ8KTDPFqwa
gaj7Uel80Zf5Ui/TVyzyU9pwO9r0/ElziDZ0yFuHVL0Dozl0c/1RaeRgugEXoTXiRoqfU6BAecfi
FJT8Y1kVLf6G+VG1o4lXkWadIU844nfdTtRqwq9frS3ehtgwbIzu9zpwr/gL67DcL7Xz1jKi8eza
zmbsHBzk3DRRP91wXyMw0a11J6fZWSfhexJVrC5L1Z7Z7N+WqjtPhRlSU29vlrt5y4nNjsQ86eta
4uhEuSTmZW2M2fJNxWxlVrciS++XHvKzi2yBtPyOT/uFX2vvts1jwr4qG3IMavibYf+0q6GUD9xJ
3zp8ChyuDoMLZ0mrMw60c9zCgbvSlCktrXrckDGoyB8OCRmU6bdtPhb2VhHfhm9SIrlpq/nDltn1
7tWlYfSBJsM5kEn2PZK7Caz8WmF9MMyUahE35yVjuifJQ7l1Jc3LTkqIF78Zy7I/SdsuG2tWn3e+
Rx8VT+OCrQF6VbmX00a42XCMc1R6vLpbHcUW+4X11sagHlrde0sA116y6bVycq5lzlIiV/fFn9at
WndrWVyyPPM3PfFWlK327MK59bOm2MR1rwUW88RqqM23Puwxd3Ymg0uNm29akhM3IR/ynPKowREf
9ROWSeQNO36A3VyfFRwNrKEAdA0SsqVloKkmrevDdgRZZdXhdgB++iLDrsFIsbwscfhFRkVtGi97
SCr+jZYxRurdgXBXiVA3/ekGtegVuLC1is19MuYbrxs52VdhynKAMWDSiXtYEtsO8DJPpPssDU/m
HDlbmlXeARszuRLBuz8XWt6sE66P7ANzgYM6XTMP07vlly46u6xbCwQqVIcchdmfHVAwnXBOihtz
laNmSg9nhinXbUHDr5vSWgqOHyGQxCafGeKr9+7RZhRQncrZri/ZycdBlVoCNrZ44ep7FVm/YrNQ
IZA1+pG7Af6R82V19Gw09DSu20vXNwzMETXHtnmb4ZYFwt2XyhufZeudC40Ssui/0HOX/Il8+ZNL
vhzKhhc4lZI7W0By5bkV0v6DQZThZB6k3GTOXVlw8OrZLiydocTua6jg/qdOeufyikm/B623NpM3
rzRNjn4p5nYdlcvjggazGr1txOQHbYaTzB0Z645NsoaL42oAWarwPLqYqqFA+xEeMTRSypgnU3u1
Sge/mazYroqVBERBiRxuaa5GXieUh9OC2yIUVJSfC7kv2A5EeMVM0gJry7FYgcz1xTa0T2dmfUWT
PGK0GqjSBkbJV4Z5Kq1JcOPxMY+xfse8ebyqcer6A4KsT1n0BgKNtZ/wELTuXOAwi2nNsmJMaWIi
IztT3kwos8WfPGA+7gvQX5QQrM0CwlKJi3aj4Zw1CuaGIa2WVQJj45IAIHJhK2l32iRskHGVRfjK
G/AIZ9F6Ln5iC59CicNj7Dt3Vd3V2AYTU2mJn7kCxpe7J3vGr1WHDDr/TS7Zxeg5HvXwoSCWYE6y
2YC2fUcTOl7UXYJJk8SCxj5RtWdRx9e+irV9SgC350g7MGpOhrHBDBHvpxROemHCVAFwjX+3+uC1
wHNbWyV6elaGyVrA8t6qsn/z+oHaHPhCBLhPWQmrKUyT16mioB7T/M4o11bdXsCQDtDJkWor8UYf
5An9IucR9FCYjPrRoO/6mF2T1iuuZi/m1EnwjIXQRgzaGu687ieazaO21TeTwD8gOYrkoflB/4Sk
kNd8nlIbNI4QJ63qb709/IT3/gdYJScVxq9lpmxgHeNbmSKpKJs7E6fDV5z2T0uLedvqq2Dg8ld9
rijvYjfKpfpWMqisCWS8abE6RWQ8A5WVH+k9WGmIA8+qJ6GxkZqF8dDKttjIPH9pI3dFWiEd8m3e
FFsNbqIfTQM1H/FdBol/Cm2+GOHc7haiM8PgPJccXNdG5x4LmV9UOX63xND7jv7oSjhrT7WSmhnk
Xy4Qqm5ld3IXnhzYgS/aFwwPbhkTk49uGQ8q/7pH/dQ4PBmV/kJbMPKRWbG8TJet7GSyQ0U4x7Ye
r8p+VYQo0FLmD2Ia96zx+ZnEBkct1Llvm4MpdrQ0/4011CRuJmg8UjxlWFTuRxUDDAxgSjUPWxdV
zm+W7hwWDTyg5N3SYU6P3VkH/1Zrv6UzAVixFpevcjeC8RI4HJn6Ss7PxvQq6UY0G4KZUHTMir8I
N0vMni5sUefmug4SN/olv2VtIqt+KjXxeF9oyZx5PMOXzEQHk2bE1bDAOqGjXD8WA+xMyxqelrRc
/Mp4qjzZ+TZB5r7xrh4HGBCK8jq7DLzxALkTk92TUXa3OddYiFYoKMMcJrcc53CgA8DEcS3FW0VV
+eCM6T5dPBbwSz+DNy7WpM8ek1aRBTPL9rNVBbuLeLpzD5fDPLhnD0EWD0XJblmlrFkN99tN3Hrf
z4b3NOgtMTGhbm3TUYprKfzI9x+1a31lCNJAueijk4624pPQjtdVa0Dh1GT7YjXTeegRczD27QZA
aUedUP6Ll0SHYpqtj9DtX/XJfplF8iyF3u6iLiFsOEUVxAhzFw+2e62xQZ2S3OsxTXSHkXY0PFZQ
k2ZNFWejk/ozWP8XfnK8OT3MNvrSRJC3dkMYuSpurvGdkoh8F2ROD5Kk+mo07iNYwWE8MRqqRkug
e3ksn5E4H/vRLG7VrOG5Al+yZbFX3jikrKQVtufaSz7qWMRPOK4xenvOq0C94o0iGJQcijJHNkFA
W/JbQg3h/b1THWlKVe86Esd8/78afWLtRMnxP66rk9nY3rNg2cTukMywMSNOmnCGkCG/Ihbmou0F
44DNuyp3l9d4crwg1st94+AJI4EZv/L2SXb6XFSr///j0tkHV8dC9d8/Zk3pPSjTu3UsNw6To/Ig
dRrjcbGcQ6bchsCpNj+bPBsstySaAsBzC7ajW+nte5KaMLBikjoet1EVKefVy+z0pUrYSTR18TAn
yx/o8dWgEejX7r5phcg2Gsz7ZhhC11UE4+/7PZqhfM6OVF+bIl0Bqpuc1twiTN3sbVcXxUqLsGaU
TBNg4wxf1+KDpfUzxMj75Btmt5xBAgBK0A5N8VwYO0E/yyVqbgQkw7t8/rKo+SHK4gxsHg7xEQGx
1Hvsac5PbZUkcyRJyHpeY2rG4ZDj/x0942fCaC08JDRvPqAhvYoOf2wvs19pTJ/apM5hPKA24/QE
88BJwRjYgo+bDtqpXwv6pfA2fOn1jGvPMZkWzCeRy/e4LoetIpsESYrYkhPd/w79u5PLyU21x2jQ
fjRtSjaFQGYx+3c9Xv5Kx3obFX4gY6jfQ738U0m162f91ZjVEChpfpiYRIMJk2enWTTbA0+JDGzg
Xo+oUw1N6AMH2VfC+9dr9RwQ5BtrK7nzAMCLW+pLM9AImYzjRGq+Oal6Lep6j2Hto+2nn8ILNwzS
vmG30ndd2awNzMooALSG61OxKkzj0NsWq9bBBY2TwtbAhtw3OL01wpOdtl264p+nO7A2rXATenj/
SywYgt83FO6p6ZKfip2bpjWcq0lM3Su5UQXht+ns3k35lLGUDdSCO9qcEjRzgDkJkgX+VDznU24t
GyDZT4Djp2AJfxZPcrwgDZPFTwOjrFoosUjHEWIvnKqovpjxp+GibOsuy6CJAdt3RrkrGWyEZDbW
VP5pRRbZxdwuoFkPKycnT1qaYAZ7lHls0Nreom6+0B6quyR+d1kYUHnG1glIP+yWcTH9KKspabcj
lwg+KVcLjnI3fbHR6teD4R20ncCtDP8LabMsVnzwfLbzuM/b5lQALkxJ7oDf6B/bzAhMBqA+fGQx
8uyh147VvTsnZF9QhvfOkvhpUYDkFu1XbwfeHdmq7cufyJVg9TDzd2ov5o5x7G4XnyUiUvM0ekyU
RLkudUx0j9PKiye0T7LMuwl074iUMuK68Vz+BsPUN14bPZVzeq3z9mKhYUAYuiax8ZCQsfZDQ8s4
olvX+zdrmXhwTTu7DjqWUr0AV6VjZE/xNsAGD1qbJx0C0cvkij362fvgybPtuRhbiluGESrIE/05
ieu9zCdi9N7ZsgvwO+nVgjQsauclb6OL28ovzOkvofNU1byNEHP1DcioBSdle3Pd+QymitCoJlYL
FXMLJGPehcYR8mLAMyGgpLNYg1RafFqB16CA3qEFuAt/jzgThMVhK5YKbpjgr4vwuhhS36cFsW+z
eusJ/FnamAf6AhKNb9B3VRphKjK+dCdBSJX2XrjpmuPOeiRN6KvwqrcvmSp/qf6gN74yWdRkFz02
ue/E/OBl0o9s79VMKyAULYlD5hqXcS1wbelt3LmvQDxyPfftE7P+X94KgG3GMgetxo5e2Om5HdWR
qx94qf5rD/F9dzHtE+fSO+QHIkQCjXh9nM/mHbrIoyUNaNrlECHiMyWpa0tARMLgFEwAGYmllMJ8
jGHAcLhPDqmdsriCz9NGBZYWc5/HAyW/c7k1RPejIAThrEKDSrn56gIhtJ92Zew5z7mbfDQTr3bJ
LeQDq5o5EFVsFzAdpFqx7Uq5c2aP2N//2Duz5biNLlu/iuO/brgTSIwR3eeiCqiZZLE4SjcIkqIw
zzOevj/IdluSdeRwxLnpE31hhSWKqiIKyNy591rfKvKP+OsaZuLdaZCQaE2CeudSa24pfutV+6BJ
hHKtNW/HhM9smI+GivGXRYGxng9j148ZHs3+iGusyhFN+4jTbI4sgMWxMmPFk+6cKEfLCmA1CAfs
mk0bJnRUyDV7yOB0MNUp2hiSmQalGQ7YpHsgpyffxUBMRJpf1FmFkJUPgReJ9BFz/DHGVPCqgUUd
kjBzA4snbFby96Cu+41toEEPGiZ3MrrGCVldW1YbXXrLvmmK/oaYAEzrsfrGqTo/9IiwPQfQAYcB
QJc4fc4Bw/8xMrelj4Wk9J11gn6rh9TgWo5yRJwJycqOTguB5FBmqXaYJutZRIwZlYLWmhAMi7s0
yG6aMD2IYUzX+RStc8dILjIJTlhoGHsbzKhwZG1DPToZTpW4SmL4YBT1ahflnMFhKJS3FsqHyMxA
AucIzzJ6b3R4UE6qVkL5Ec3oN+zAp441tkIqa5SBC0RFbrDzWld5FvLsUd0UPf4peDNXMLIO46hk
10LSW59NLHfq+C78MkfeqnvQM/Az6ohimUq3+owo1h5fLKJFXFoYPQMSZN1VOYMQAb7BkQb2VZga
Z3B+GxrEr6Ocmm2C9vOqU5F8JOC9oRYyF4GmtcLDxEBSzjY/hl9tFf+6Ega6ismdC/yUFnvBQKns
+Tp8Sc6p8JiGloK615h1qHdGXTrbIrVuEgPQCPu/pxcDy3zAykHbZ21pCNKszAlWeWUV11WffmIC
GG0gV+8VcoGvsjQnFZGNrw3w7HASWpuYaV2/zV4tTGpNzwqdVa7G5cavXZ5b2OprgUbC1WJsCqlB
ceePSJUmkwm3PaXvVeRg0BkhqOG2u7J4vo9t85apGK3VyGGJ9TlWA/tdm686wgkEcs1npcIT09np
Q6wl3SVOy1ORhenZymrgwk5UbqsczZ9UxM1YK+KEM6umSWPfavXQ3Y4KErBJq4rdOG1FEwzrFuqT
kzWflAF2dGDVn+2+yc6tNb4CUY3OSvWxr+HdK0zxF/ENTMVurS0p7rq+BAfgsfJm/mho5OcoFZS2
lVWhimTxTRnLosF4ZA0rNmhrPo8kt2E6eB1hdix6MZYr9rvcWsX9jLczDN+DzlFozNY3Y1zf5bNl
Hbp8AVk5xXkuWPGJpwHZqaDQkwF9/0H1DHhDa0XpAUswm+6xgcqqhPI/+xc0+d44jzwRfv0Ulp80
lWFwrZUXx4LwU+HDxFdxmRPIFLlVqC5PxH3G9CTz+9ir6RWKCCe4xrSzaZ+QNaGNC1FFOITXLtvp
QxXPz2CdEX+p3VJoLj4ngzKPrC8pDW2dlsGD7I3gtmlcdGvYdehjubpiQjNl0NpqDqJZX9U4imly
V0xDgcENUYM9DgQ5ttnwjBTWK50hemCLT6+n1niEauVaDbTWvA9OWV0kl8qyy7OPAqw0zJKWLfND
KxTJRTPKdN+3EzcFlLzLl78b4CxmWMAJr02vv/yxWL4mg/ISN9l8+vKNtVkOINgmFzf+xIZpWBul
boBwTFI9lxnFoUVXQaEIVVtBXaKn5w4d/ZFD4zWYkQ99HMIkCgd9ldv2m28qDbAT1B/APeXar0S5
Ac77YqUZK+h1JHKTNroKW0xrxqd5YPJWYz4kouwucbRgW4yKuk6MJN0Y9EE6UzsIs0BM1gdblcXk
UCs9JwSIY1MKdzvvGfb4jvgIsA4oU98+DkUqYOPF42YsrJs8vQz4vS3FuSYBzisK4bBABq5eitds
fNOKc9V1pVtYgcNZpLqx7Y6UW7mGoax4QdOiooiXedNEE91CHgmq13nL7FuUJV4a28lz1IA9GJhQ
j1hUiTNIdzn7l9+Gh6As1Be+XYCXowvjyO6YCFNDcJUrhwBqnC0Ht4EORFNSoYKh4ZyDUeqGSqDf
76xDrzOUawNQkpEFSmxuzQto+fzcjbF4lMWnCr3QNtMGvO5F99SHSXka43aHbhnVSSlcvSY0pQoq
xysLcao1WhHMMeioZ8lzn8XNsc3U6VZKq+QTZrkv0dnaKrWSM1WwSTQmCKZVgvYv1rOAw8Em8ToF
A/u6/UlzKE2dBK9+UasvZhozImOnTPynNswTYH518EA82JuWN08ljHyvbiyuZ/YiE4wMUi44pMz1
jYYjct5jQI2HZ3NiDu+UJFNXPpiuWV41Irutnbu0T7K9rmGXTI2sfpClTu+f710H/mEIsfxUWgR/
iuBNGBdzttJHSVkRGw8D8hpIXdA9QXtuuoAVzZZFd+qjZzsyPivaLDHyoYZi2u7BFDlZ0OXgGBJL
20VbZB88Dk1s3M4DV2YZ9SmFMoLRK1e2KvFUF/m5z6OQLcq6L53Jes/UxcSRpecMZRlViHLWeM42
GFmeZRHe91RoqCcHVihGaV4rmTWppnpAw3WMVPN1RG+2IhOG80of38MieY5LhiQJvvUV06PASwWb
lVo2xyHHmKJo9K7JeAl5EPAxfNI6pjTcSHRwXpCnjddqL14idCAn4vSuWpNSfQbNxaIJtMeYcT9b
Q0DnNXomtaMiJAdBTMQw15nDhQTGNF8H1bSuMyZo9XxTUp65ymwpnoztDYgGrivg0bWq5UC4u2hT
9dVAbaL6uFsINOfo1VMNWwc1QeeTq9VH0Uyf8QEiJA+zTdJwWu/AP1TaUZDUclLxjNFT+KzT2sT4
wrjUrvVLAmSIo0rOp01XeGU41mv/NiPt3+u9BOzXl15LSA+mvaDc+ihfV6HdXMqqaZ4sCDHjYN77
c3NnVr2Dg0dsC1jw7qxfT0Hf72sjD8+mQKAd4EkET184G6PWbhBJFZSVfP7gI5jZwfnIcR2bHGIX
6GxnmQaXUubUA3c+Yymcku0nRTf9Ta6YOFFBz2KcO1opFbaok4+oi+qtVqYn8ImUsnrDCqSa2EKd
T3rr4HVOq25Hczz1JkmlQESVvdFla3CbA/2JkNpvSiMjlsVhOk8g+K0e17VnNi3CRm7L2CbswKox
JnR9ZoJiSqFIo721G7HTrKtKxaxdkI2CbuxuaBTdmwV5lYX2mEU0f5nH20dzHKJtMISPCXZLGl4a
R8wYR006lsCEMhypmGUQ/bGYx+orEE/iXMrS3EYIdxlSYqVOOCkw53rX/MqAFGAy5ygQx6FIggio
y5cMY9Vo0g1qpbgHx3BpQv0+wGKJfsbepaX1ZCQjUuSUrvE4AmWswaPxlxEE+WZzJT4+4rlNN5of
bchgOKq0LnaaruNWAZVRhe2DH+b7uc42ldm/OB24SCIlwI53wTkIklNosyxTQ6j2fBn6eJvRh6sC
bVdV5rFW6yvMdTCLsdzFHJPqhiNm9myrLipdB4VZc2gh06zjqP4cClSc/XL2CMJbw0ndvhkhEObI
LMwKuAlsxD3BuDdTyGRxqF1jcVI3cZiiMmhGr6+RjDAjBxvthSr66crKSevw7y2jeTNUtXInkT/r
aVO9FJO/n21BJFgFtBa8Y0ueK5vEcG9CG2jKJS/jXGeZgVgmONVl8TJJbGgOThK/OdK0f7Ztcc0Q
cu+rRDZ0jvGBXOcFmNQfSTy72L516UBL1yp3jiPqj3UX3ltm8uLrzoa92Bu64SWLY3mixrtAyfb8
F+IjH4NpsYcM4wdASSBapuBNNsVS9975BQC1UULEgojndOVDVubvvtLicsGHK7kd4hFxqQphxMHc
wtlWvqAxpAmWFV4pDAUaMXdegSShDZ19Xeq6RxefE3HVbGybe7vsDblEREDR65pDYsZnwOVEEgOG
wIganRjPegNNsaOYDHtnJS3eGrKCfCa1axFEe5J9buViZ2+4idzKUG4ymmK5M76pzQgd7kk0BqL3
qqLbkBoe0F6dj/9aojte1yXsyzzLwXaO/YsWd95CTwODXrxX9fxQUVLGQXGloshdBYAtGry+Yzlc
qRN48nBvcY5hc8R00WZ3FHDRbixSXEUcaGMROl7OuHrNIHd40NMQ0SlrTomLKKg7akJM+ImZJWtN
2kicM1TBXY18WEX4QJUQSAaDCA3qVY2GL5ppgnTluEtTKIdfGmQTWkHWdubXjY7a0g/OXR3PDFVH
FGtEM1kdcz2HQSGjRLa/QKJER1mo7WcSFrzQZrOmi/JZN+dDZtfVp3SJhGJyVWVG81REZb5P+gaX
V8/Au87QKQecDHQjeMkco/1g+CEzdM1R7hFBUBuHZbmN0G6u+sVcQJnju7Xen/xFTEB1RNwPtw6F
JM1FPwlBEFh4daq2vDPwvXsTStEbmA/nL3dOyU4L3+OzU4yPKTnvmO5wSOC0XfWCATh6xvgsKFKu
gx7VDcxNVTNvSQqg/6WU1klqBdRNqM+Rn9wnRths0ipjLEmhQ2eqpW0zMa33rQjYnM1BKJ55bOs2
uC5TB7ST2uyI6yTbTq5THpQ1o93ApeUNvbcxrkNNqAcRXejYdHCc8uIWiKC2nZQuAlJTgFJG7e2a
VpvvnZm2bGWJDxOk3XdhAyFvK5XMGrCZzAzlNg70rY4zfQlLo/vZppcm7W8D/VHNLfVpmJ54so+9
0UOFrBV1NwTG5zy2AWfMbqPn6Nwsm1XL/4S2HGiis0HA4wrnpnL6ixbnuqtpfUZgzl1Q0MX1Z9S2
GSzMfpLgdZTxMWaQzJAI30oORsiIKSbVtQ0KimBUrtTCk2yjSl8yOK6bZiKMqEnQQapI4+tRWQ36
JirxMjSajgXQYS0rUT7TsGBUH9CKEhVwCUWOwYZswRd4LuumsB/CFmt/N3GuUTG2tkmOe4e8c2YT
9W1l0nViKHqnd9FzIUiB4vRr7Lp+PuIzR07nz7dDUj0CprtMNkroeLxqfbARxgC134nyCQIZ8CIp
nedsY3QwHdopfqkLRF1K88BomRl4hFidu2yXo6yYw+dJrdIrpLi4IjTgBor12Jbnuavkwcgm1jqQ
mx2m0Y0V41rG/Zw2QXtw8lgckp4nx69bHFwkmW5iRqxQndR9k7TcVAFKLyue7V3gjAHSJC6m7COG
fyHIkYQ9ojPgbVg54Ti+8lHLKtOl+NDWhoWFn4V8CvBmWMGFc/lwKMzyjMmzz7KOLnSIrWgS9xnS
8MhnNcBvfl2U/Zsxmg8dSrmVVbTZek6IFWSYOjqYbXrxNmENFIX6mNdvIHoe07Ki6yF1rzT9l2Aa
CciLeMWuq29qVEtjmjyF6XbguCqD7BhYKJtIkkPasojsYuMajRQeer17TJjyI9jB4i1pmDMUrfcN
eMmqkuZaNNkVSOKPmVEcg65A9DO3RPJFBhbXAaeNikyrDtvrcOyZAVen0jcuhPKudCHQ/jcR3LyA
QSk0Qli3KM+YTtASa7vwbM/aNqyJDQmjACPYCdPJoY9tMNtaOOxJo1UPMY8Y4vA6OMgqLzybSdIp
bXQOoeVY3akw4NDeJoQ8GM7WCnws/hK5C/5ebBwoNfwsdvEwY8IbBYfX7BjW0yFqCd9g5qNutWHi
Zfg81Ni5itSYiinhnJPPmAbtTNAmrgeXuQOpOCWTrJDzcFSAFU3ryS2UezmMcPOKdGXOVKoSFKtr
zYo3WcXkQnOtMBtl6ywAAu3HcUqbDGmFZlFjdDPXI+QCt/bZb5MTLlDzuq/VHTtguO2a6GlA0jSO
5TGaa2y0DLDMuv9QhMgdemkzonf4cbL6XPVslsNsn5AD8LAmM2mjQ3o320Qjhf2HL4x2pMHDOuKn
Qf53ouTEcds7q24kftOei52Zpa84Vmu4jQErj0XYHzaaK4c2t111NWk4vrppokBZkzZOtygM+FGh
LPGMK3vfb+q1VXdvdhCjERQOIjrG4zRy/dYbZQmMhM4ieZTVweBZuWsKCHA0meIrm6uCuBNRD5e4
tIrPCHrptan+U2SmT2OGnQ3lID7hmZPDrGKSrVlzghl6Rp8jywgCTpYkMA1caHeoE9gWHZAFy3zo
o67e4ZRN9jX83I0edMaTU/aIKxLxOllLw8/2x5vKtstT0kjaK9osXsWTGRKh2sjBcFuUjPsiCuG2
O+OjWp6QoIxPEMEgYbVhyzPEb7EykQdq6Mnmy2+NkWYDoO7spPmmvh9g1XNnovLq6xezHZSrP38J
hfn7b5lHsz5Ic9z++Wd//j1zzNDmCtpyBhzAefXlK9illKum5SNvpw9f/sQgJ2FfDxGRe4zrzQTp
mBnQlFLSykYQkC83FWh+jYDCr36JCRz86rfLV7/8vSDRFh4LYDm0EnC7NdCsldzOfbtwHHXkvdBs
1lWdTPf6yIkAeP6AlF5F6dqM9GH13DqyTvt7NcEmn+jIdsaFlz4812QgLahquTK16L4O0suMtQgM
jkrPf1hOBGXw3MiuZQgiP89zCcAprqbDPOOiQyA1HaZsCQK0hkXrZmdXepPgwhhoO5ZMg2jdgFLB
GECNF3JUykpcR3UIe4CYA0teIyl9L43wLYW+x+k495Ra2U6L0G7K0WrY9gA/hTbz2idV/ioMI68r
FrFzdMemYW008hjaAgh2R1SGaLqrsSjpia6s+iEq485NlYDpWOW8+OWupq/OeC7SSBto30U03vG0
3IVZeT9U6l02OHdihkxU4tLyh+gZxwkaD4LkQo3yWYK+iKbXrKQ1Z5TvWQGQt4SqVRa3kckpc+Kf
8DuLcax/LRIKhAwCTAPooEYdS01t71tVHSkjoJW1ypOpj1cwizkGDONLG6sbJZaPse2cIGE3u842
7lXZrdQwwtNmkEQH/9kzQ7JZU8QhuokIY0ABI5kCtaX53idA6IlAQLG48UXkHJd3YjfpKx1KVAkd
p886DloPjzlKmXoCKhymFxEu/iC12mXUVwD9Dtgf2Bn6jzLk/phiDVxDacKRwBxVMhZUzyqEHknX
tvf9lybCLJ4SY+ABYYEq/Nyn8x1TqmqV2RoAG7PkOmiOm3TlhwrP9URR6FYO/3IvlyycEHuHUhs3
QhlvMVFI7kwMD0o0lqcvv1DvytTNQ3MnbSXbF7NZnqrlFxtE3W/B7r+ndH+TP/32/zwb/Js48au7
zf3/gPBwqVrip/nhd+0vVy/IEr6JHP/9u34PETdJ/LaEJS3dsDTLkA5p4H+EiMtfmThK03EETF5d
N+R/h4ir9q+qZqgoc6VJ1pDqED3e/JYhzpfwSVJAGmBhpBTC/icR4t9G3JNkZhqWrauS/1M5w4vl
628vF5T7zX/+S/03VRiofSp0Ka0ETkM4D4552m43X6Wq/37j/IIU9wzlu+Ub5ZJg/1ue+RLC/vvL
2KbQpG6ZtrS/S7hHxEwxAhzTVVuLgG1gJfNt4GNWUMO1AKNbmumGxueKptvWjuiNhB0lwm5u9xVy
Suyd2zrHEd3dhWO8ivN9QbcuPpmgOhMcuCxeOZJzEOCECBaY+SiFqtuw71bNrHuBWu80qWwscvMG
B7JQhcGQIkJAiP35j/mDi2mrutBsw9CFhQzt24sJsycZp0kjfZNjyiBZuPWVP77//EU0af31Ytqq
IQxHQjTRLO27zyxQfY6AEbNsFdON27eI6WbRb8ta9LuE0hh1Sw1pzwt79ZEwhlfqsxtOUQzKGe3X
/qWbaNIEDzaK9BaPmvneFZ9j+2EgUkz2GExpL4Y9yezyiYwUticcDRFkWmOT1qbnoPwvazg+7etc
3eNbZpLWrSL9dR5uW1PfdI7cj1zdoavdVtPxd9nEc6QAKNWVQXuf1c5tFrtWAgIMLkDja9dCDAQ9
Gex6b33PQYzMb1D/yOKutOW4gVll6qizBNhnvBFASugccABhWIeWs6Az5dfqNkv2gO/WrbY2sSsB
YlnrEQIpYp0RdON1W5EatGs0AzPIbTW11KKLRLbZ02hlSJMSWUEoCWcZU7yrdUjHG4O9BMBLJWAq
LQJpz192CYDTzA/gMyzG/hUT/wQJYwORPmGWlYfI3LqHGY2sQNnQOO9Nnezqjo6nJjdxQPwROuyh
uCLgZVWR+D33V/r8buIFjzjVpHF7izf0aLSZpwJDaDwMjpCc/f3Am81VcjCtwG35bPoQPQkMKtkt
bUqutsWQMkYFo7dbm1TPwUk3+RJIoL0nwDDtBbmtvM69DVRuxvzZeD3zESzmgMcJswPVluXI7x/t
12Lu3aLyprjeyRgSBvEiNLH3md6uzbG6CtnxoZVZ9UeLD1iFGwL8l7xbJKhkzzRgO3jANZQVOeMX
EzmrTYYs0QAS+SBZygbninimlakMFz+cjj1grpQQrBjRv0n/L+veIm6UAtuWyaEN3XSCbzGyn5Lu
1lCRtvLyKJeGJbgUQbaq1xtCoFFjyQNdYCZKD8YIlHtGvlPnz3mhn+LC3DRo3ZRZvZESyxmpDwz1
OffOQC4YYRInP8SKR6DrPkKTlG+5HPtxYVA6Vz2nPgZJOM4CRsJp9LGH3o1EF2891LJj5yvG6udP
t/rDh9uyBTMxfL2mxXbx9YIcBxoje4Q3lGlwaaI7gQ8w29gwBm0UfQ1d4jF+jgLatqRStwrcCDAo
BRI45z4Gwg9E9udv6Acrt61+9X60b98P4XPRqOWs3Egnx8FeD8XnzGHIh7Y9c7alw0S2+5sV7ofL
qK07htSEMHWhf/uSc1aXpTpgx3SUdN3AdmSDKKz2tx/sf6uZosvberq8B3gQ/vXLe95CSlp2YaZX
Jnfbv/+f/6AWC94L96V9+f3L1y/Z+3/+6/dq5v1H3/VHNSN/FaoQwmEWZS4bz1elDAWOg1zMgTCr
2vbXpYywBMWFjg3C0KiAvillkNY4DGrY5aTQrX9Syvx4Y9R0ulbCZm/Uvy9mMAVHtk6PwZXWa6Rn
7HXYVYmifTbsB7uGKqxCyySlyJ68psaCbglwu+bqC2rD9HmMaIX1Z82/y6aMiIL3jGP6bONRiY+Z
QcJk9LmgmUFQy8y2J5hkwpSjTYJVmsGSzfMaEMhZN+NWzR5qdsUYPjBN47UK5WBJhKkEkir+9Zca
yX8v3qdx76AqxCC0ctLbJLhhl8vljHUG5y1pmVr5ENMxJHEFVaSJ1YQDJLw4iyY8kr91xc7fFpxB
qhUwhpXS498Lif0R71HE30ad3bP7sdfWCLMzizFA/TSIpzR819BDORnIArROhGKxDTlHh5Kgny6N
f7EBF08c3dc1hQNtiNeIQqJZKoqGQcfqTSUDa1ew/mxjliRMbUyrlpUQvvnRWdbGYVklQ/FBCNms
0XwxCZCMzAPt1tGtoy78VVm+V9mD2Z2NaKEKG2BYOhdJDMm1yWFmB4hbkDDqY78xyaEy48otzNcW
2fvi5B441OnmvcNg2cD4hIWJ/LTGvMA8Wy9/aIl30+KS8VcJVCF6hx80wmNKaweGHEc2Yh8A9rLn
V9mWidGuhl9dte/QDFynnRhEM1cOd7FMTyNwhPZQjxlhKtwcKe3k4bWmbTQ12IiQyffmU54+lfZZ
0aNDu4g0JEpkBb5s9p7TXqVttzac5DC17w2ssqYA0zDTwAKh2+M+zIxDM8DxhPmRVUAXEdyGzFsS
jQCktveq9Fa1ySdn3hThyekg4CwjlCzdOMXDNL9GXImqpLWBfAO41niWIZ+aRfuSeNq6eRLRQYfk
uYDzGMPgo4Y7DLs7L6Itb24zMZggh+ugoaTsxvfZQfZf62tvv8j+TAY2FVouecmLp7h6p4JEmW5w
9dH85+9t8Nuq/4/W46vorS6a4nP7/eHwm9Pjzrt4P/0L/0OOlxwHf7ocv3CY+sVjRvbSRl3z9VL+
5Tv/WJI5YOqGbXHIZCk1pMoO/eeqLITmWI4G1+K7A6b1q6GZuhSotoVgZZZ/rsrWrzqHTuxeBocM
pK7qP1mV7aVg+fboZ+qO0Fn5MdFLcB/f7uYqZWimgU52RWwRbA9oLpC3YZeDgbP30YRB+qIpgAh6
mCkkVsMBv5v1FI1esatR9WgBUPOUQyO6wui2xy3T4R8zcZgF1V6riY4rySH39W0VEXicR/el1l26
ul/nPqwEolvHbjxZff4RpcLGttJ7NTh2nBMknnlzSYRMlHeTfy7i/520v8wkOTkkfDqEevg91ZaT
bUZ6OAUI6mZASgG7W0dKkvTKXe6np4B0EAVOP+6rtU4/u5Zgc2RwlAQKzG1/Jcz2gPN445NjCFSB
49n8kM/x57hoiNUwH4B4gcUm1XvJOqUPjKs2TvsDnqitbtE10obfzuL/6Dn72yfoKcI68v4pevn/
4zmjgvxJ2fPy+vLtw8Vf/+Phkr9qKiIwW9NtzVEpY75+uLSlaWJppmlT+wieoLyo25C+ifUr+idp
25ZKnaTKpez6o3vDl/gHaenYkuaKbjr/5OGiQPr+4cITITSVxgqsFbxF3z5ckFkKHdiP5lJtyHp4
ZcJwrmV/8fXmoOSp64BGyJCP5GpyQIy+U+DU5LdWywZKnmHaanhgApTpA6CIZBdGr3r+VLMdAzFc
DYvLxKyYy5JDBvH4QATNKZ1IZrUT+PrRIRBmvfKTeoPR3Iu1Z6E45DS0e5MYXnINdmKsXx3fvBYh
gZTpPkqMnS67C08TsWD6YP92dPrfG/vt/1bRc0L82Y39cPfLY8RgKf8FWNdL/unbLWT53j/ucv1X
tgeWejYC7iMOkn/e5cavwoYyBSbZlNpyKP3zLrd/pXHokED218Keu9zSNYEvR+f54Kjwj+7y729y
upTCoUWp0zrk3Xy3gyi2pg1BrlGcAVzUIqDMtu99dWF+0KD8y3P03UtwfPn61M1RR3XkwEuMoX5l
F+GGAWJUKt7SkySm8vjzV1v+tW+2xC+vtvR9uTSOpn3/1Cp9ErRCoE+ZzHUOT1An7JqxK2lhQRHf
K0W3//kLqj96RY5gqm6qwtI5on378xFDWlf4lHzX7vvjImhNj0veU0JLiWk3Wv9kHcn+WEzBVg+T
Q5RN1y1m9ymQu+Vig4pBp8SZB5Lfz9/ZD9+YZbIcCoMCwWER/frCqzGIugJ1vVuEyqWUhIxjraHn
cwyWz7q2H4J0vP75Sy4F0V8uPwvzf7/md/0FHWWEScsRgErYezPEsjp9sRDx5RPO+3lbcsSiC85A
KF4rOLqM0Tn9/B0sL/D95//1G+CZ+vqHbu3ENGogPHgKY0yY4SHUk93PX0JdLtz3r2Gyb/HoWLY0
v7/HYmvCHhS0fOI+rgdB3oyt7xZ+chJfO/20NzP9qje7I+I/vIrFOVDXWJS3f/Mulp/k+3cBI0ul
RaiZTDm+e3Rr3ei0JKnR7vYf22F26Y8TKp65E+SuJHdOZRXuOaBOweIvc7gBOrebHqsMlU7T/t0Q
4i+VKI+dpZtMHyxVE7Qqvr3sjj/ZRNpnviuHI9UhKtRs5yy5c0iGlSW2p8IraiGFFvZDDtiiIOuI
uD0PcwLoX4YTFdE8wXiNF/5gh6nbqb6XVx0qXz5FnlnsLKcOuHLCkGHq5w0E2B7mmBFHHiNe928u
7Y9uIh5lW6PBafBkf7eIVHWZm2hOfBd/lMvqvW6bmHSPABcf5smKeUBYwHzNl4wesGLGlcbTNTkf
wsZY//yt/KVFyHW1OUiYNCwZSZjfjT0y3+IBHnKyVCtXjNMmGqaFE3kui56zNBQuLdqEf3N/6z96
iOmS0gTSdJVt6Ls7SwaEvYLF5iEW9zFCQsPmWR6iQ0WjpJqHTTYTQhE+q8Qxitg4xL1+qOi/i0Q5
LStaXISeM5E9OTknxhBuhKl8efiXMYQSzZCug1uTVFPfuSnAX3XRepLmnZywO00jjIgAhx3B2yWg
l2B2STt1B25rrYKyQjvEmIGvivsJVuPPL/UPlktLUDmqhqrz039/mFJK3SoSAPNYwfZZh3Q7Jv/S
B6cCJQYHA+HDH3/+gtL+0SNso2G3dY6YGrXmt0/NHNp2QqaxA5c62al65pbOYU6znS0/amN/TLN2
389ns/Fd4CRuZ6CAwxkUTIqXT/Taxm7fF/1mUrNTm7x0NMmcjOxgJmNKEX0Yx2GVQjEqgW0OyFp4
kvCWrcuJbA20sUgSThaBFT6tbavOwEH1DKHAPWDTJh78MjFd6esCAA7p7GjG8ErRtKqgu8N+0XpE
PLMbLDSwDGYIN8jyCYsoJtinW+ODWvO11QD/N6Sf14gYCNfgjZWxq5eZWrEpbGUXOgNBSco1bB7C
IqqbPhiuhQ0j+UNwD/fqOGnKxrQIU6dH44SKp9NQXOK0DIfVLtauzMWh08dEP2YnB+siHBAw1PwY
Em2hHXjLWzMxrHZDsGVqc0Ijuu5yqCXaIW4xgfB8m+kHBlZHWcNuXwZWzDLRfH858E5hfAAjeVAQ
jvgQaofpLACdLFeeVEpIKvAeg2Gj0Zwaa5wexoTGjJyplluFf4pVcOVotdsnV4aqXdnBtO3NcGuD
um8dG8kp+rssuJ/q4oUd0xvpgQnFAkhdj9fawA+m248Q8i8oom+sJrj410Gh31dls8lMgE1zeGjK
HgJPeEuswRk0xArM2RrXq6cEodcFLdYohfNC5MF73lXW2c6BaxYz5IDIg0jMQyR3vuK4jvZgSH3H
SewxXrZkg/c9ofWgYJvgtxBMtTXkVVKjRmVRXhbowvwc8ukuu97yiVd4T2DEyNzTq480+u7TsN6V
2ASjPF5ug22YAL4I9J2EEa/U3UZN2QDmcRfjNZxdg0lRLO5Rw2yXlR9CxWJj7I7KQMpB9CU69bS8
HM1OgBXNDcgNqGy+J2ocjk67Tu27JFC8zMrPy4tB9d7Oae8x+tpEXIk+4Eqx+yRLpLetr6su30f0
EK30ZBrEIynzPuyv1Lrbw+xfK4VwlRivsjNuc805xbm5K8d23cMsXDYBJUIB6BvHelhD6dlq/ERV
bOwCEs71LrzANYKrle2EEmxnBGMdTvJhMyjJbYjRMm49X6Xyy5RNbPe0ObY5Cnz+xOj5vPlIxqbb
S0gQts1lMcyHhsDOEcn3qlesY0basw2ROKR2jhnFaxYORd5S2THdJUcjU5t9UyHLZPvNuTmhp5HS
yg3az7uGnAAm+FV2UOl/L98lSYFTm8kVfBYzH2LK8DSaJpdprsdGtDYGZsqSnz+G2gXPRV9eKAVP
Hno291ihTy6IR5c2ppsPFHdB79kp+zMozoz/SpNVxpy2eUEPOhnWNZ1wQMhYj0imFsNKgTO2/Nc1
7P//xd6ZLcWRJVv7VfoFoizm4RZyJklIQBLSTRiopJjnOZ7+fJ7V9RckNFibnatjv1mrZSWJjMiI
vX27L1++Fp8X8sUie1rE5Ar4CK6Vvt0O5rDURFk4AC6NMRdmotAMxlUfwoxuvGCpMX0YqutRxa41
+E35tcOXGTSLS43hWhYzOkY7i2A0ZNltrTKEhgYed4LO3sLRg3sbcrqJ7qbKVIqtP7had1lo8Y7J
9yVSJmtJWpIA19Y6+o6hyYUIXkR6emH6Vz5BAcIuIkVcBGF/tHf4TkwcWN8/PiTeOyI8G9qDrYLv
eedZ3lxXduq2sJgMt75xcAEJckajLf2TM9+QROI8m0QL33Q0Kiegl7O8OWYim2EJz1swILDLMLTF
3uaitplUSItbiW34ol+qPbPQE87K+rTQan9Z4GZfsSqKduGS6/psvxmNYW/0l73Ki7P8b0af/Ai0
h1ajh1HWzGktbbf95ozp3sdAAQXQz3K39zImz4Xn6jArAyp6VvW0WAvlme96MFfi7/5wY1UhatIW
ArHeA4nLdWKmi8EyN7FOX5vfFUy8g/y7ZncMSenXJpPneWxuXK29omD8JJ3DofDtcybLQAjdoYJn
OvHs9lKbhge8e29RmoRgokDHvbl1sMJ9EbD5Mk5NJps4cmEwyD+RshHF01WHoGZQWjvoq5uO/dsk
KEbvzMraTcawnMyerAw5viklkKf7wUOjCyc+A7fBJOc0VGlEReOKudJ1l9H8GHpRGr9kSGXkx7MR
pWxeXh0E1/A/9kwBrmdkltnXmcI8abiMq+ZGmxCUhSAYJca1G1q7FiQ4Cixsc6Jdk3E81/Exw0TZ
QW9dL9Sl6sO0dRjNQHfWbcM7HriaVvuauSqvWyCA4xqM2YwkMHEI1GxsWoKBW6Dh7dLn4qJSIUoE
Mz02PykHfNpljpWXvNIyJTfKg2vFaBC/wFOzvTEnlh1JzzSbO4yX1y65ss3wY+cRd5r6Bi9gYaEw
b5UAR5sbQbXZ6ExCSZKgzgDOprJQCiqPNt4FYfK7B40zKJTNbrxTnkEomb4Y1z0P0IrmdYIfiF2S
JUXNVtP6pSQMWgW0ra7avkckO934ZC2hqty5SbC2tGDdDsGOadJl6+g7U2/xkd4g5nMl+2uqzZ2v
/4gq/y410QZE8kS5apDuSFUed+Htm5Y907t7Iw626Xg9NimES2Yg0G3SumDtE01Tiu4SzAFmPtKB
D5MTbwAsoOOc0rG1P0OnIWkI+yclubfTfoWC8bIiP3Qw6mlabz85yI7W4W5A6UneRN9WN2oW3HkT
rjBo35WkR3xANHerPLuSSt7w7q2OImw0rofmB6I0G4vUPnNgbGbkTkmI1K+JofFzPJSrzH2oGVsv
IguJfNIoWqQRgV5PJnx8ml1m/7TzH/wv5mSx5mDdQfZu0QSvGRbpUtwGOjwlnS3DOcilXmkVYsBT
v/RU7SeDcGQsDCArKNoEzhekove+R+aUTwi6wnci2JgJUT9mGfH+Aq+HyMyJW6N/aI8HCx0P+8Ho
ClRryWmbHzZaJNWQ3QpS5fqc9Hg5MPK+G7J+W+IvZ0w0iKkOwyg5zgh/BAWFL0VtYSXHnEJX8DSr
haMcY3EULmsVgXZcPAM+qsN8HNkmdOjMKflOomOOq0aZFgLHyLq1EX4IEJXqhx6dWfrSRNzMa7aT
k+wnwqupZtgLDhSe4MHOtBB3rNY1MfZFlc8lqA7oJii4U2QgYIFzpcKYY2hkqyu8LnEfIR+EhrUc
h4cpPMxqe/vxkfUWH4HraAN2Go7rCc/mrGgF6487ng+pZaDcS5qGXeQCIvnVTOYjS00CbJQE9w5y
M5E5rRuGD2vDu/v4PugfvD7SuA1QVRgLsF0o6aTKf8G/LNRKrVUIyosmZXWT3PmM6vis0Cn7N+Hl
LzLH7V/n5EsSpvYeYoD+lX5CYzT7VFK/uJaOhmZqpLa3mBCjxG5n2+BDZubz89jO6zbLFrPXLZmT
uHQgO+VD9RRBuqkcc5ObyvLjr/1uxvDiVs5OmLHPlKxxuBXLGA9OxTB2WJRPceM8fHwdQxcc4FXO
IPgXRoi66oJScKK9fsC0H5U8p9W4MC06GLOHcc3UQgBowjvYGSkAbKdXT4LTNGZyVKxwWVFLh8Z0
CJU/B6qLzmpvqiq8mwr3IemJ1gbiEd4D7nqbPhxWFRa1yojPAZ6Ik9dtQzE+1VyELNBRwzoRStsX
o4h/TH2PraCtoKQS7Yap2VoWrLup3bSuml5Iuu1QHZYlASWyNhptlBGfCVcf1gMOBIJBzrbbXwzu
tHameY1KDkKZWbLx/e6KsYRd4RjXRULdSb3ZONEdiehdQ0jK6uHg4fql5+C3xTCiE41WVKP+8BKa
qsm9EiobZN2Z7wxtpmic+RIno28IY8GEtOdDrk2HoeVQirL+qrT3Y5IcYKbe61ghjDnnGfYKZm1f
J0P60Fir3IiOSlLctnUmPDl/abXaT9uwEPwlRijJqsl2zBtvobNcTrp/N+rZQtL0sfyhIn+bD8qS
w/bCRYERy3cpYVPKj0hz79u+YEYt5JSCnh/PG5tDbMK93DTbZ6UO4dIgLZu4YAPTPb5PuK4DPBA0
FYCfJlDurLZ5ynS+w5BtEPu4Lxi21wxUuxjv2mdJ8K01+mXkUS0mmzhsIAVW/p9+1S+JyLvh64Dh
6RDFO99l6tHyUWsjq5GaEX3L2wGAw+A+BA5qguCuatUV566B51fR4rKue/eIsO9AQo8apGc5xSuV
QqCuVpO4wgMJpIq3lMiDSzZCuyb6CZQ5rLQJZAO7sI3LPMYYiBDsqi3DXRkPq6QO7uTUdErnCzJY
TG8yCpbm+xAXmZahELNk1kMu5cWbIKu3UW7iPwd9CBVVq0o3cn56QmC1sH7CJcVu0FfuqMIk8ZmU
oxS6tuOJyTAeFHz9Jt07w59qqG6TmFmJmBxBme+ywX1WCFhp3j93gfL1wqsGnh4EnUJJ96h/Xgbu
b38oLnJvWHu+iYQ8a8v0KZCdYTFFX1qULH20Pgx3WkgdVFsPqWvexwhMtMFNVHcHI02PJ4DAy3bo
Egt2EHMkS1Zv1fVNqbbPJtVpOHRfTBsGbh492iitmCHay5mXPUWJytgOQgJTemxb5yuexpdoK8IG
du8YJ/4+tPEyGvzvk46TrtM6D7ab3ZotcxXoOKJ5KiCCFIADi9hv3D9HRIFPGAEpjD4iFIieT4mQ
hi1GNgU22GgMuiVHSgEIVpIL2M660Iyd1/2wI28poXYqbmqlfWb65mgm/s7IGAgDkpR/RR9qJ6Ub
4Na+aXTY13Z9HTDFT5Jd1U+uxnxkp3x1zZF0DZmP7NZwY2q/hrpPx9xLQzAS1BUx16eZgdI4M9D5
sMjYzXAnkTyeh0+i+Tsx1mXEgS6hzD686S61wKIZSsbOwvUGigHrUlJCAb6YEd4LZvBxUNfe1IG2
TiOL48EwGKymjnod09XIDkejzb1Fj6NEoCdLSbJDXpBqSzIJ2YJ9a2MGjIXKJ5d+e17DZPFcV6N8
A3y3z9DQCXU92zYHZ1G608U8VbiNgBOBjEqpnjB6CRTGUHbyw1CfQiveD26yj8JsEzUdTwWGIGv3
41vS5ax8dcJB/lE1k4EQ2MK8hDMkvE9RFdJbw1vMQ/q9VM1rqSeKWjQs8gXXp0ykmdX7S4c8TMqy
bGa4glA41TfysATx8vx6q6j9CsOjfYCnakWphmHQEHaftD61d05+YGQyHsemitdPedmLJMQOpjpF
WtZDF4pKh8w4JItsFLAx3FA4CGFSFhZzuVTuPYLGTkeZOydHwXNEk+LjZ/dm4cqjMzRqXAY2oE6d
PToldoywGlWPMbQfI55BhdpdScdHtmKa/7sL+/8JCh8QFNi6/5l5w5x1S6L1IUuBD/iHpaDztv4f
ScGgOfI30c38w7VUnVEmx7CYcLfYtn9zcdw/6JJhoK1pwkFm3OofLo77h6EyQeMCWtl/Mef+5kb/
O51uzv77VXr9XnuREV0+iHYrjOazVN60+1YppCM1sZpwT/s1Ds42sTEUiYxFNGo/jUK/Rt2b9KP8
GjXVJ5XEO2uZ/BbWEVHR1qEVvA6K6F96itcl/sJMgi9+ZlOBGrvc9ZZ+7TLR63/STX3L66PrR7z3
dJen6r7ZyGFrt7EzSAqfmncNyr9xyjC1t8ub+k5XQVzN/FeFZMBgoZ6Zafsmb8hcfXazdT33xpWq
6XssWg+l7j/gD3+XwtsOZv3KK+vlYGvXKVTZ9tuU2DBwrUNd75vaXEY2NnMVVnKps3WzfDH7ESSF
kKlqD3+XGjbeJgWqx1lk03F+R9HOS25GZ/7pY4BIq+Gko7e3jHg36DF5nrOVf67j+kLza4UL3Nob
wHz0dGdh6dTjtKcH2zhtccKr7hxtP7TBttDIImblxoopcUsfGKle+sxNJXQe9K5dUzHt6Dw22Ed7
yLfLhzaOfmUiD6VO7u8prD85Ad57855JbmIzzWe8iWIwhLsGM1qagvmhpIrtE2MRN3tfYVi51j45
Ad+/GEeN7sL9gfn2epkpfZ4Udk/dnEzV0vPqdQE+F6OUn1QLPwsXL+LBOzXrqbt4drgxlgi2TPHG
WMH5qkaw3bK6geMiVp317PZbvv/lYBdfSn+nGB5AWuavUOacg2vaj5vMUa9a4APFn78FLSLrla0h
ajr9RIn5emIkoPe835362WZ4kxXIXoDqx52qMs8pf//iUAv9sLByGlKkdRgasVzS2nnIrfBgzdkn
WDscw7fnPcQOlT6e5TBQeo6Co+Bl+k7KxVI7uxUcpmysjTfQYOFcF5gKqapVQCaWxxFCP8OhU9dG
0twYbMppGtbS1lFxWEc5Br44P14OS4SVd02zrxqEu01rI3WuD1MINbOrntkfs/iVVMFqpN3qgbgJ
7lSM46WHELqkfN3MP2vEYIQs34UcQV9CGAlGQGu2mxc6U3yBBpgFsOR2A557YFCgu5aPHjCdPunx
hCOVdyu9N6Bm2uutXiEJ8diB4lsDSfE0ruoq2gmGpo5PlfldGqklRVyijOuSDxMI2ZhD2Bp0dHCb
6jVAlJxcVAeDHEDeyuEKq+hLSs5NzRNK6SULuCEDfkYJBA1rIwSBcwKAGLCeIPrmKUcKU+m0xO0P
n8xNOFOCQfsHG3sWRK/RmaMWERQQWX4ku1YJkli0MxUssJl6vChQ8+0M/07Pw7Vf+Hvb6VDRoBdH
TSVfJ8Axps0gD5TAYIaHUFuwGiqMdeaNrl0hHb1p2uAxmLw7aZKGNJgmHNPwZeErU8d2fBLPKh6V
JXgPZk9wIAAdIxK9ZHjSOw0F3TTUD5rJ6EAU4y3b2MPe10Wava3ADosrpWqd7eikt5hx4QCL5tmF
NqnFpWVl6J4r4VVZOLgkZVm/VlwEED31IaVLiRTelZ5ZDFcwtkhRWfI8lB7yyRhvRpgQUstmQKjy
BmL+PMWc1kUDw4w6ClFarl2HfnG4w111rynDIU3g1VAyIZSG7R8OZ3ByNDpx2D+AaLepvxfgPSCv
t8ppXXsmsnoYWhLju4IFSAtN6s+a92Z38MOxCY553JS2yw6LSigaRe9+KdsWMZTuUvo+Qm2DB76h
OPWCdCO9wRBZQhFSkFKvAxDqArDzbjxUwZUfAYECuo8miCv1dMO7S2b7fs6HA36Et/S9mNuj2+3c
DwPfmpfQwCGYolZmKU7FoJuq5Lkj3Uh/7aDUw56YwungQJQI1XCjRbcF7ATpVdD2xYERrJXnEXXG
ro7MjeAGJtspBPn9OMRqQvx8XUDgE8FsOoQoZpY17XyeeAiVGMGtjJS87q+kpyP8GbWMd7m/0qtp
1UbmNdZ1+3wARqIljSjqUuBlPWtv4tH9YrRY3GbHpmxvvBSTeBdld85DAVMFI5AlYIXWBXSrRVzx
JhznXlfhVrK1hXEgfzYynxtUKymeKp0eB3ssxa8bNGIjzXzhL0i1j5zu0rSeU1Nl41U3DJvt0vIE
oWEzO67BsvaZ7gKkU0jQqtATBW1zysBuhcDwlsnf/kqWC/LWfpNcC+wZmiHQQn+JFdg2BWyrO7RW
eWPSeynTYe2WSION9Ieomyy0uUxYJHYbrIWMIaW+gCQhPeEQIMWbsKWaUJ2C7YH5kFJDH/L1XQEy
oFrNdnTBTyCzBEa9Bmvy4LA0uG1I4ajo5nUX0nXP+e8xXUioPpXqDgpRHmi6H6yFsSRtY/loLEmW
EohJ9ZiDNTap4ixmPDO69Npy4mPEcxCcLErCOxTMVgF9gdBkcpo5K4fKhpIVGtEmzvnFp2qTda2w
rswwpmWhI/U1HsbY3rQ64IThfSuC+ikE1LNAFpStAdLiIOeDCHwgt5CNh5jKEayDtkR/CHCR/HiB
mm9KRtJplN2BuyRTf9Ne7k1k5jQEUhaYLOydGerRlO0TPd7hwHip4rI5ZBghQ/9pSn6NECQu+9hB
C07CVXsphJfQM65LzGqbeDokXvLDDzNkisNlF0eruT8gzrZ1Wpy3Abwd1htEHPTswlMHrU+NpV6i
OMAREnB8xLQCNGBgrOpUPMjbZD4kMJh0lQBC31MwSdVNP2l9228OfXkGFpM6oNkWVcsZjK23AwKR
eQnkEUZbC5c5IFkPBkYBEOiozGbDYauwLY5Uwhue06h8YRsWrBMjvgzJDST+9g7Mpl74WY+yy3Hy
vrAC63qcrM3scPZAvEIDBYIoH9Hz0Yzg9zTuWggeU9otnfxXxBiPL8Tc7q8mQWEQCcZhqdDNGXoF
3ymiVsB0AI9eYnGD2jWq/SZz5pzSrYbxLgYCudmhns/jg9ZRMTcY1tlFaVwNITPP7mWOeVkwkU5D
UxHocajHtU6L2AzarfSA01j9LMl8k9OeHi7Qie0Ik1I/w5NSx49VtNo9WDX5bQlJoIkGGmO0QjUb
+eeF53Y85HnhVdkGm8qjAPDxCGcbhjAYxzXsnoFRU1Q7GIYuoSOwFuXhu3QuO2yaB5B8Ooays+V7
f7w93tsdhqd6oBigKtACX+ee5VyEkeXGZP8REEkFXdUdF2P7WaNK8vpXiTjPiD1IhU2OSzp+lvfX
VTCPjYatuzYSdFNr43vxJ1xDGaZ5cw0TsxUmz5g590Qq5WUarXgoM415AhxTh3cxy1AoStVkkNqT
k9I3KSoiLgdmzd5Uq3Zb5DQ+pWNOE940zWuGWz55uu8tjZe3dFZV5yU32/ncEraPW2mQDgF0atve
SwPEpTn78ct8py2JuqzBzJHDHAbTAWeP2bIrZFHUwFsMRXhn9qD8cHv6lkiVBEuZra3K/NbgIFL7
fpV3Nok/gN5kfhJz/8N90JUWRq+ozLx+FZR+GhQCmKUeeXmvZAuBx4QgFVXQ16BnpfR/UG8UElcC
6RgHXwTNtx8/jZNgyvmiM03dtEQKQEatXt9FodQosPcwEaVnJFSm0B8Pwg30YGXKYphom6tQmqai
uDUR4qCpu5VdKbRsGaOgSd5AcwhoO0jwRkP5kwcloeGjOzRe32HdlKWLYINL7bvEsvxmgv9VNI9T
ycSgcN5SBL1IWj9+Lm8nGNiM1GFQHkG7AMXOAlY4VYpjkzMxbUynNisvpAAyq6tOck868PJGfKK+
347AJST01vXHd/Be0KGxCu6DQINhGG9ezGhW2Uw0gA0ivB7smKTQ+uTUs957urYBts0snQZcfPY9
cTyPB4WWyUKoKwrJkJCiutCm4yLAcXBnZUxdc10L1lsz4GzBexcCGg4st9MIr5BU2suRBOLQGDqT
VhScEUY9rAGqQ8D0JfPS5fTbYQo/BqU/tdaicG1qtGPD72b8tTP9rxOkJIk05ohrosVQeOJz1MN/
GMwdx/1+oiMDI+NOOBsNrugaF5VkQxD0AlMLITbJv00hnFQMQUhdJBUNQpa3wnFQkMRRECf9+BW9
F7kY6tLI60EmAEBfr0zdKW2nUXh2atlf1TR4T4l1wuQrRGYpoj653HvBmwkA1aStb1JGyP28wEBm
ZmuRJVLgolvqz7jRf3p1/dQN6VEIyNJcdijMJILManUjzRqbnrYDe01anmNi7fBVyg2TZjUa1Rpa
1Dn7O6TElqhn4aAotHz0Ynahm3w3wTNKbMBc6mxf/R3RQ3CT4QKPi7aYrxXoqrXabBWXB62aCDrC
yWJlGE1GUwRaHQV779Azz66kzpLmv0QIzDnwTkNhPP/R4skdh+PVqPwOIdcIFVAIp9KeF9JEyptN
YGkl7S2UDkZ4GGEJrU2Y1BcZY8SgCNjFPwupyHe1n5IOSjNfzn9ZoBqs9o8fvi777TwMYf+H8gY9
IGQ2zsJQ2ExhCg/ZPXXxUfS7UsZ5jTVG4bdfPIdynLEGvSQFU9JbDV8Bw02vieOSNMJfAM9Z1E18
EUERSFBqqGvzWoXEg3/73cc3+t6GZihWIobOYDnaZa8WSZEEAba6hEvprmtgBzqdSjewN/J64OOS
t7ITYT9+fFmmYd95QA5DP+DiqJe8aZINlt6bTBO4oqu+SizxXoNyCeVfNuBkdpdhHNxJutFJo9/q
8QOHPo/APUbcXbip2hCZ2MsEpSP9Vha0l2XfhV1v05+ynWxfexxQHJMdekoD4+NIbd6d6iyXrHi4
agMIW276XcOzUOmta3fampO6TUnXXNr2QYOSM78EPJPFpLDm2qTdBhy+CStU+mQS9hhYwxBvRUnI
tK/QyRmRUCFJcTbH4GZDxg5hMY/9xtOLVWzyaqXIoawX/MwEGBUmnrxyIWJLCWVwaJawzad6b1Da
+hSldTvCMaBmIhn2W+XLaCU/hHB7wg/hbEgBKHFXoViSaQeJsZS9A/wN6crL1JTAn1STkJn69aHG
cDxjen+IDn73Q/KWIl4okcZkApU914+9S92KV7iw73poioE9LiqKCsHJhGJdMxqCPqzUHDOsCMFW
8EC8VHHVHpqlRIgEYEK8hPIO7hmy9GCA+CEwDiNhwn4I5xb6ZbKxB3ePv9ilTpdYU5hs7IECOgpD
CD89y97F0DACpmofSvLLLhxBgQDaavtSUzD7tYAyKgwVHWiTVDCJx90DXNrJn+mIcq0C2WWe18iV
rmLWlzT5O5A9TiNEv9DVNX6jnLqQn7JJG+eiRlPrRsKCjJEJ5UOiVMCgS8+8VmDGG7+WuYJomcB6
1yeFttKwrFHvqnRmV2CyUyMJZUJOJpmLsdJupajOg1srR7hQm0RbCS+3jgakn82NEEFrZ0BohsYw
jQ15TQGBqmqVBQ0L4dwh4P3QoUMZ1PcyGaijIYta8WYsjOsYhqswM3Pte5Wx6me+HAtt8uATQciP
blMUcyS+WaSsYS+2VEhtqtdOjjTfjFJ+1qw+2dLvpSBwDhivR9dIVIdehxLNNwIDHzJyw57BIBga
PbypVLMvA2hHcZQvQkRsYypgRkiE0lo1xs4eaCM1404YNVPY/KJY9p8irf8luyjkLPHUYC2JokBx
kkN8fM/vFfEoQXKvoohknOqfF0dk41ZKC0GPKK3/mEeIvdZDNbGywB8FGZTZjo8vaLxXtcEwZy5G
hqftc25AoxWVFwaEPaSs1zk80jHEQi1Mf5hg6jL6mbrGtazyTjV3qgsiRV4vWCyGOl8NmRAG8k+N
ZFOwC2Cs7xXKXkFIoJ1jlAkDC/sP6NMyKmeoFajIMXXuBj/DPysV0udqVLDCy/56kP+7nfT1r0J0
rZr/ExIWUtb/50Y6yl1fo/wnWl//Ys7/X23461/r+lf+9CdCPM0rbQv5nL/76dofzBHC8zeZpFCB
EMjo/u6na0jAMK5Lk4nem8aB+U8/3fiDrB8xDBYVmQLt7n/66foflmvySfShOdupTP6bqX9mR8/O
bA/EAaMi+n8OE48Iob7e4RGtWIUhqwTsPttHWrvA1mwtgkrqZK9FMCqbvG3vSbu3X8jvkMdcrD49
xQTHRfecsBtRFCQKQuYhv4f5Xn7Uqa210RhHtbcRUYdoRQekLtxtaNzJj+lOR+M4x4PKOsqPzLOO
iwYHUJo8M7h97EP8UgY92uj1rTUU+whDXjVxAKesY25Zh6yzjpmO7NNc7Lv5ovCnjdxFbIhW5zoj
WbBGax1jzoLK+UJuEvcr6Uo5LRLnDfuL+3Pn+BkVtkPemV+taleq7tZT6/hidFH9Q7LYL+0t0ukX
fVNvJsdeF66B/DBqlyhGPjgVfTfTONKRjC55ske5oKLqRwU+ll4kz2GjH9Hfw1n9ZkjKu7gz1+GQ
70cBDfkM+UAhL4ROu5CbyvP8sqU9Nlvo4RhMa3I38kD7yHuQn83N+nF0zIPc/FT1C9O21raV7EvL
WJe8u5RAMqYk1677ECvxXssC9MMWk28cq8DCoNTa2g0SOIFxTLl67dzYerK3Y3lFpKVKMxzcdDWR
hCudcWBRwm7P9mqR7jXeld8M1Pn1Zec6W8c2DjlqCkgNYDUA/TA113ACCqO6gjR2WbrKWu+NY+Zi
HzAZx7qsH+taO9o9oj4JM4SZzJVti4Yb6qw1bTOYkeZ64LvJ7zAvDlH8RUN91Mbkgjfnxv1G93/R
vT7ME/+o4xVpTB2X2booLVYgb7O3txVCWpUrZswrmSTUU6Zfkv5mNPHq4LBCl6GxfskP5IoB2Mkw
Imc772fSzINQO+Gnn75KzhQtNtpHE1aZfHX5aRMSYlWRxbEC0sJcy59rEBu6Mn2u5vA30jGLudGW
2WRtA8Ncw5Y+RGP0O5VH0xcrj9V8+nJJse95hBMvXp6JfIastmg018ps4+9gbee8X3RcUw2ptWAU
6o60A057T/Znj36drPyOvSjtC3kjNVxpXHUW8iyxS1+2A5beNR5XvGEzNRaVqwHnZXuF5+vMyV52
n1jzTbR6ptLFrtBh6DHbZ721la8mt1Ao7tJmk4wsIHuyt23kbhU2/fydXsF9oN5hHSzXk8+U2BCy
wAa+VuApT5PGppdHhJ/mjCicvlaL8UoeTATnctDbz0qP87qYKAaERay0CIkq41Gvo1hXG0qqBRm2
qk6+xxtvMxv1Uh4yZhfPcuehFLs1JB3cjLeyM6ui3ZPcQpteI8e2bmYH73Tsepr6kVOewgHldb7t
Bby4vTcaBzcjYPGWXpwgt38Vjy/5TOf51fl9S3R+kayUZY8JasJ962n1KNszQLMrGpWnjy/jnuMU
p+uA8GgCHOiw519fZ4iDsK9AfTFI1I9jzNBBtZRoLISDKUIPHi8GsmRZ6vL+5Yll7HA9JugRBWxf
eSghCEEHPXSteUxi43BTlVRkDcNpEMiVOT8NpzFFnLjhakDVTxhSfUETRe3vm6x+hE8CTyHdz2n3
mGbQkZhlkwA7585W1imE7ycmjU7bq7erR11hndrBczVYdJO2UZtctXH9qAMqBbO58nrnIW6IeX9v
I7lvCo9nO3UOsiZbb97GxUp2nQ89tL+cBv1eYlGiF48SL1I5qYbgl1pb5NoEUr6oVjlbCTl6Q0hU
x+S5dsJn5GqOpabcVuZaLeEXccNRjp+c9t8KD5y/pbPVUBjOv1exPFp5PoAlFxJlK/Z0oeNKhLH5
xyvjvY3DiI7lQM20kaI7wwpMF8HGvMBFXM5zOW6CkFdNlKuojj++lPnutZj5sTVkDsBWzxZhHZe1
0dh0UAsirBzkf+cIAfwzOe5kqcnRJse3hJoE+RjoDKQMcndySMqBSZ/9gJ/pohvMoxxDY7UsWCDy
fOTGG3SG5XnFbNZQ5UtxDFUsU3mOpzNhhtXGLvDKg6N2tFaNoxxoA398CqeF96D7hFuWcMRx6nOa
f/wc3sD+8prRbGIrwrZCXeMMNNRAQPLc1eJF0zCP4jypCV+ZSU85ySOgsS74ZavWWm4W+HQbkDRM
LISP7+KdiIBUkYqCqwY9F83Y1xFBIcgxwmjHi4mrY6RDkvYgh76jYN2bfxJ/TtDYS+jMI+aI+hUK
U7LSzuvIJGSSEf9cXj1nr5c5x4AJ1iYsD15x0wbsN5LOHEZ1Y5nHiGSn4bBKS4IEOR1+y5D8F+Sw
2zbxDnPmHkDBbxQF0EgLn+U9l6l1TPsWBI7ZbNpTcd48OgDn6JNLcqnF7kGCeqqOl0brIH5gnoK+
5EW+1jyO4MvwuPcp69/iWMRK4CDLZcDnzmtsBpWMlZvjkNVqW8VStolRER0C9xPNpDck89NTYlHQ
iIFFC2/79TspBjvXmeWJTxvAQnE2jVFAmJfJ4Bwka/AiVoVkDKzVyLe22RA9l339qBjORZ4oe4ez
rSK5/itBU5huD5gFYrZF3mtbPn68gt7bzi69EVgDQvs9b1ZiClIZbYcYb8uOk2gluaMkNLDpPjkm
UcN8Db3KlnEpeVhFLFfw79dPBrw0DmHrxQvQx4PUDX5drTHM1bpFgYPSKX8kZ5YzYAKZ+PiLnsbX
Xq9eNissduotQE3KsrOra31sh4y9L+aJYyHL0aXhVEkzD/CbKggS3tDk90znL41BWXQkUoVWP0q8
ksIjrvK9RDZJTSTRkgxEiqrONGBxMaJFxAtwd3I4/CzMdMI02Q+5eZQUxBgdWLnaceZcmulwSECT
NEGuMQ8UARySIdIcSCpTHYR4zeXFerw+HXoWKWWsPEheLbmipzkPpU5gF71ZFk/kFo+1Zq3wdZAT
L1yFSvXQ4Igj15KCwxAqFjsjIj1S4tupO415pQQqiUojL/vjx/xmdJKXjPacQDZM7ONfcXYWJUoO
cpNxFkkpqmvxeo7x2pkT/EkvZH3JbUqmUAcECGxpif2SgEq8+PhO3tmIcicuID8MSkRZJG17kZaZ
uH+rjkZwrHIvu9A1RBxvaq/YeeG0jJuNr9sHySElaMsNyc0lPlUI5YwcPTUlmhWbB0m5Ja02uEtJ
h+OCofc8+OS5yWN5vTptg/PAMTlZgd3Pqap9zb6D4hWTv1KQBPVjVHs0Y/0H9Ei2p0pACVanB/S/
Cw39n5I3BcN5sYbeqLqvAIJ+4nl28qmJKhHj/0cT/vSzf+NB6h/CuUCJz0SSHbI1b/MfPIgxCQjf
LqqOkGQc/urv+QpGLwhvFjtEZ4CZfvQ/eJAJVEQOAYVAZzjJMo3/Bg96M/UF2xwE0iPa4YrDBSVt
eLHysfxMlS7F91ePxosfDkrqmmAyF/34o5hQ81Lxf0Lw/MWzeqcKktt/vYS5KnCtwyEMoGWfMscX
V01KZhcUxc0Xtvetm744+p2GgbCZRBdh8iPsNwNSQUF6aeRfSpiRdk0j4M/rOCtpSCwNvG0ZlNTD
BIOUX032RUsuvOje659MHwAek97N1DxQJTOP+aVi1niuf7nhd5vG5sffQgQ8334LjkJAPphCYM+v
n11tqFM4oGG3yOH75eXj5BFWXfy01L3w+HHyXSHNdes25WU5uDQyvjb2hM3sJVJJaMxjSSUmWN53
x29hQBUrBVy/7+jbmOUyZCgzyWm9Q7Z/1uMnK4qWRjJuK8e6So0IxoqyUuifhbDDrfRpCkG8/bvk
OUYR3/W/FW67MDNzaTB39fG3Pm82yoKBRMOpqBpSfZ+djRGS9QGulpjhtgbekiB6XnwMgom+2W+h
ZCFchwi19VcA+o9j9m8mzrksT1hFyoeZJJnJeP2sQ2uMoAsb+cKaMOuMLiZ810pvY/rF1hvrZdBG
K6XbZZmzaat4lVfB1qu0paJDVfeURRmHcOr/HLoHDMk2prAULzOFSdSDDu0mbZ4sUD8PveyPn9V7
65y7ZneL1rGOw9Tru66HHr9tTc2xvUNxI1i2WrHwUxAg/2K0fzeehyLTonfCI+2TLMelDwUnJfpm
FI9moVzU6lOf+xeafR/1t9CV624iPf3S4ihkLEMtoXPXXhZZBQ+wupjsbNHUD45BoS2eOzXSZv4n
K1575+Wjiowus+Pwf+SAr78PlKkRVjsTkGGkrwK7Xk1Vy0ysuRimGbcojKRDfe0mCSxXexvF/R4D
xkb5c8yxSmR+Wl/VlrqZy5FBh2Hz8bN+L5K9urezhTkU9tDRX2dh6g8z/UKPXu6s0q/LXJKKcJnV
123iLlSclz658ptkVdbmP0/lXA2h4S9DP+AtG7wDeDeLeo4uWrVew59zk4uaZ2NgmYBO5qXv2J9A
YW9oS6ed8eLqZ0WEiplF2jZcPSmhcDXeRZXd6jnqG8bSS56SvsfR3GRokFHVKkIr7LNpojfmOnID
SF1KXYn0B642rxcFvLl8CKacG+Bt+4m97othEfn1IezDbTnv4zm+rcPkHr3c65ysiW79XP8Peeex
JDfSZeknwhgcDrkFEDoidTLFBkYmSWjl0Hj6+cDuRVX9bV0269lUFYtkZiSEu997z/mORsTFFOp4
V0RJPq+bfP3LTdlerb+dkrZPZRkGi/MGtfrzKP9li2m1Km9oS1UhKvxdn0xMvEmJaNQe4v/NBhLQ
iPpiLEhRuVlT1T4ydf83W+7/9GD85TP8s/CPx6lTUPLZXLFcNJhwDa5KnudvXVwdx2W4xyUclCUS
s/xFq8Z/eSOM/yjYtueSFqDpbaZuLIx/vzF91yWl3vBGSOgUU2cEGp3nOGp9uyUNw9uZNYJg1fsV
QKEmojnOmCciQ6t3PqEMhAWK5/FesGzx4IRO2ocyfSfyvSH4VTkw9oDgwJD+t7fpfzgbbG0K9DY2
2kQgLn//1OOgeYgPxwpi/1Zqevs2qw83TW8JxUIF0K/HsjR2ibMcSxTEa/fp5A4Jj9NZY6H/l4do
u0L/fIgkNo4NN2/iTd8+618eomH0jMJdejgerdzbXIVheq3IQlG6v9oAjYkgz961qg9pI4fRfTQn
/7bi4hb5z8/ACcng7MhZ0OUw+PfPELXOArMIqVkD0KaK1E4texOd/ELRpBE9TzTnflRlUJs9oHjA
fIw5tgIlnuUVwiXUL3nznOIjncQ+Us/0tE+mMkO+GbHN0DcfYxQGUCN9weHJ9n5Fw7Kznf5g0Com
OfnPb1mZOmxi+B72Ub6Ka5WNhxG5gruYmIosX0gN3e7TjGLdyuMTzdOjhqybqjV0OOYFCsKpTgt6
GAEQIdwawV1WSCmt1sXKIwLlyrO5Jg/e4pxqxwyJyQW1STjQqEKlJ2EbA5fBejQP5bEZoyP9gT1J
9qHEI7Cp33RYN3VH8JAw0KaVx44kLdt9joi5WSYR0IkKmlQ7CtxDJf73VpihrveHsTt4OmcuUiQ8
r31KbfPP5BBG18VKFby6PFy0X6OpAv7GWYjymLW6b4qTcFGBLWS7kxe4XaskAavxpuc/iVw8llP2
aBOwYfLlmfHQz9Mx/hgB+dGBwdQ0wgyLwnPeguiX1Bcr98X4FLra5UO9K7Ur7D2xKWq4+GOCcTau
gi5+W+abSj4ZHvglKpQMNJRjvFL+BUw0wyj7bIXgGViJB0bDVPSwRj0givg6YajGi4EisAy0hG07
V/RKK3Ra5H/Dg3Hh7SR4QG0rO9D0ovU2+KAnIOjdPJ2DBCrl0SEC6G2ZTsSD3OW1GfZTFXgsBRFc
YLvBssrWbnPFDNLRN52C2j4LS8hgt7iLzXB0uQEEG5cECc6ACCYwWCO+0bwKWr5dVf7Ms+aYnpxv
IDcJva1vubQ+prp7EYbjzwad8Xy+3JraAh7IKEx0cNxWNKDNOeIkshJlUi9cO5vWXkxwHRNtZpfy
y3oaCmeXMDuEVJbNT1GKWS5n/ihJ9tUVgyoOk9m8EdrQMI7nchD7GOPdyFHQcJGRuXeCsRpMsaMr
MOg4x5rYJUfuHaZDjeDB1uZ9Wz94+YNtv7hGu4ubZy+WoYE0qyT2XUuJyySOumTkl/V0Fi51BWdU
npJa/llzad0BLHqo1hWFW8eFe9n6NTOPiuKMnbTSF055cvEsxi0KKi/QmH4bs+s79pOa3i3HwDqH
26jwiG1CS6eoGYrIr7CfJl0WzoAFTWPa9VWzk5wSe2ikdBz3Pa63DEp3SwrWKFeC+97b5RG0nacN
sJwaWjBeoCxjpyXfHUKr5qUOG+kiA37tcLq6vTwXc7Rf68nXx+8KxoStzX5QNwYwQDfoIRErkxuL
Q23jwJuEKxIWVTscw1u4oMuDVey2OxnzsEQFk/gUnWThS4uiiPtjdFWQwCKyyipw1nqnZwaP+bVs
Zq68E3qDCYZa7iO6xQKnNM1E2sAQPrVTl//c4J0rf6EwkkC4P+myE7Txk+PywlWlU+b38pPnISzE
ay/BRZFB046mXxmxL4XyZ+WEQ6LwmNzrPWw1rnV06McciivmgJ4tp6kxLnwJjS/B+TIR8mCxK3lM
F0c+2GxP5zLBxxXz65zuXJaFVlfTzRoYYmW7zHVCNTphanP95vNkOjhy+FHlHFoDgT6I0eTym0RP
vydXPsJoO7Kiaf1KSzo/Wv33Qu/OhNiCxDV2HO12bluHoKZ5wPRwsQijYv3o+i7oV0UsPVlhEK4s
zqFLCvUG2bIrJlBGSWDlnq86PL5l7pOFhMn4ltQMRQiSL4ix1lKiwvWQLmIXdxTRTymiiejZMVSw
aUwjaMGbBCGZ9dCJ5EEwTC1qwpKV97oahMLKH54Vxsrbp6V7rIRzrbODGveaSh/mVdtv6omcCLB1
Yqo/wOBKiPjhrXFVfSPQe1fNE1+rOTWDvwWmkk19nFcDu2Z1MhsRNvBHXZJ88DbRXwntRvnmlFKH
ILEz9aPVNjtzTYGyldeJItVri8M2d8gK/VgUhK3q6jhgj9yctuhFrIhnZHCDdn6No7c9Qrap4aff
tXRaOyLE7PUVIEJgy5IGW43ixA2GLCHtrUM4+KIbhzEt94tBM9rMd1Xa7DqVHlov8ofC2teIYylN
Ai9/JMCaDSkKClxQrQwrTbyVXbur8oHhc3SMKw3wQQGWV+FZdU8qM85GFB3FGpqIIrPR2DfGleH+
pdPYoAfQ1Jn+3Ag+JA+xvc6Ax5COrg/NaIeyQBWOgdItxCXRo1MqL5aiYcg26eXyolnRcUSvppAl
d67rwxo7bCvX1g3uFn2/bcM0n84bQcLU3joiviUb2rYrd5p5ERV6Si56nlsX10NnXovLSJulimAf
K/OkBOjp1DxPjjpoGL6Mkt4OeK5yxaeZ9ocmbne8dX+UDdvJQmwAbP5fzKRl2zF0Pvm2RiLBCXOe
e9NdAi4D9UPYUVv++etDfEJrde34VpkhIHJyJXXjYg/6XqGU3Dac2hEXZr77otAD97dB9d26u+20
xCFqaFUok9CtaJG/lZIIvG2Xatbn0dWOJoqoEeDFdrqZRnrR2rVH1VcV4tp+9o0GSlDsh5oVHuMp
pOYdLinQZ3qggynb3FTNZIT2yBboImjxbjRo9pvYI/GgmFnefdF798Po3A+9dr9heeL0U284EHHQ
isf0MIWJzvjSENdSQ6oFFs9tuOjA9JaM6npitpXjsZ3kZft1KmQ4TfplIq/UEMk19U4biyxboKmp
zh8M/cKYl4OjvEEJQoPVnOFoZAND0oUZgzV/5oh+hWbelXFyGiE5zPPPuDEf28qBn3h0UXmqRF5k
JgCR9oc/bR8+03ZIEm570AfzEhXLWz8yrcU2X3WYb9cdCuE4r7+ZhUnYr8X8vXwUnghsq8J60h0A
7R7QvAYJfJLIa3Y1g/+xc19qt37ZHCFLL28qcl9GZ0OLxnujNc/bI7HBKhJP7TbuCe65fbbpTs2W
zcOBSsEd8fTraI7PsRJvNDGw3muE96lKcSxc70y6Ey3nU31rmOPX3Q5+dCwKfxMt8+ClGdtwHZHa
xwZs0+GKiXnsO655+2ZkrAXZQLru+Cvl5Cuy4dya60HQKj3JJj1OBpzCRBYjgiDj1hOBe5xLuFaF
ZXN2eo/s0fXpcV1cVz3Zo7hVMd98b671OdWj37LhDKrpbxQdp7SxEUZrRCVE925W/KLMuwy2/tUL
72qAws5oI+ZYirt0/kTq8gQY5ZkxJ1QIwiTX2XzX6nxvJPfZqu/SRf+qtPVzStSTaWrvnsMzzXJg
bJ2ycrrWDXS/igBiybmcLSOIobiG2jrFQbeQT2joXzJCIbSB4ntVk6S8XhtHEgc9fy58cz9Jxs9W
F88R13Imr2IZfmcyfnC66A5dueOun0ZGRKaw78a0edLblgAaXrxGXmvXODvZj8xcgjVaniUW7dTB
jeIsz5jzWdcS85uptECWgNSj6puucyed4R2n+LOtSknlnn8s+ofZQC1nvSFzBN50B0q5Jllzez+T
CV36+NzzGnJdw5ZqPyG1tFL6HjXd4xZyUAkG0hmVFA9Ub8hzXzpnHVVZq9LPggMXejzujnCBntTp
qeExJfUk2YQo+yRe32bdvCwuPV+b51jKS6npNzeVQafrt5YQsDqaOcv3/vbD1ZmkIRHde6Pa1WhS
Rt7YYTv7iXxvUmlbPCweH4mGToABfjMaTKLz53IOF/vV4UK2584FNygAf2hvNj7aON+L9tOcZ9Al
cZhIdYmy4nAcivLR7suPWeknbMLERR9FR5OOcAK1BKbWh13yIwU6YPa/RzTS06zRMktDfPX0qbhE
bDWQ3pNmv1jp44TSf1tCoiUtMCB3bNm8/viS3SQcZ4NmMJe23PTXp20BxCV42L6TnXLmpTbcFqlk
hXjV7zfvNAFJUwON5H3A5bDC2SRJaScjpOQs3UAxgoRXJjEubonaL6NGYLC18Xe2smKroLZNaGtY
LMRw/inS+DdBc0HecMDDslB6gmj1jYVr3NZyOAwMrLftEChCUA/dQbICYYs9GKt5AzD00mscCoEq
jCI+abk6WJEODqRhyO1hoNilct03unc/197J4YzfaVRZbM+efESbdrcJUSRqbptDq4vFoO27Q25X
+6Tp91bHetVgrgeEhN7hGOnmneyM8Dy2xnkaGhIZORpb+j6m5+/CKWFv9Tf0vbbeEQq9Fa7bDhr3
1Mggj+ADgOimJFTcaGs3AU/a/rKiOkUef91K/LWm6qTMS+FjFTP4pUZ7MVL1pObHYaqPqDJevLVC
EspUpy77o+Y+2VA3Ny+TWfcHgrkpu6sSwe7YwpapG4gZOG9yMCvV0TVLjpCv20eyeKAcdOwbe9sU
+UeJaaVM6fpy2poNco8k/6aMHxpWfKcHCsutJgO9SNiAqJJXh6tk7uM23aNw/cN5SiPU7dzarSGh
8/I3jghiRQVZ/FeFafE0bSV93VREA7HWqeiIDvvPn4kJ5wVYdjJchToRhRnkVg1ShY4MGCUtg3R5
jnsa1XQItuFMzEYiKBLqGIAWV1nk4rJUVLBDf1jKi9nAtsUWl3bRfV7Ia2Owddvwr0ot6KtX+isn
mNAX1Rp7N+KUY8lba9EyQ9LSe8ZdxcB8+sETxhFpFxvuC4j/W9lwlFGcFHhXEFlcnNw9SQK5i62n
wxeyIwEnORh0N+R1dzLtYcmLx8xaPrenCOcwN8+CcGuE2ydysMbMCXtxGxqgP/vfDSCZSke+ap42
ckDSpVs1Ga0kfpcALvL7vln97RKmlHfb24SdIxg4gdcaSslK/dHHapq+PWh+Tz9o2050wsK3N7C0
eBta8OacWh0vptinbcgLvgFyNibB9ubFiSSRl9Cg3PjzNf6cZOl7jNR4RXTXbFDbRN9vL6KqE0I2
Knx91mkRy+f2/zY5kAaOxrGzR+k8ZKlihYLhaliE2wyUZXwyvtP2Cbfr0MUKzjwgkK3jQgtpJWCg
56cx7eZbZfFsbW1VLWw5CPY4dv40Bv+f5uH/f8Xq0pL9S+/0P+bhx+9AB/82A9/+/H/PwB1BPCfD
Qsa9kkHBX8N0HfP/mA5S3g204IBZ2Gas/z0DN/QtJHGb93lEMoITZzTdsUNsUaAugelMzLcJ5Nba
xuL8D6bg/8YY/CPn+WuX1/KQfQvpboIKEyn6PycoMl0iQtwcFuB083Ub8b1VG7uek3fKUO8I6iw9
6Eu8d9aLRcRsMGmsQ9b8UOb2t7o1f9HEGQ+2LZnqTclWpzfdYaLN1fCK0Zwa7oHeWXtSAu/dZV13
LfPkoHFYgdxI7vRicnkXJ3n6yw14+K/P/1ep8UZu/Fvzmqxhhg+EWuFexXfyT1GLUdtxKxvbZNNu
vYOIbq7JyxDZxQVo0EJvsCbKLB1ADGSYCadhsOkj92c3o7wze3ZgZZErXEC61jAQzHJ+TAg4j7r1
2NgcFk19+JzSrtkThXHOXP1Zcn71M7evw8KdiR1Gywkix1ro+TE4si6ei/UtZgBTGGSBu1r1HJXH
eWmji5eI8//+w/+h1f71nqKMAaYncPMj4WJN3Gb3f+ncU9GWs1NW7g5P7IpG3jkUwBTqIjkXBuUk
6BpKTqTqM/zDyk1+D9Fd21jjQ2WeDKXI22GxL5LWuWZIT/2kGH94U2UfWl1+75OatL86PvLl+Vve
7CNHZfkzqFHctcN528uHSKlLG03ViZroEzMD6eAApjHlnpvy5yq89isrkgfjXq2WvAN3wzYBXW4z
XdqhJUgE7yK5XhzytIifSlDmkx3iZ6qubnHfn0d+eZeWw4dTty0mbf3HoPL+hqFUOyxGud5SMw2N
gcEbc0nzzu5/h61pJ89mPnMEzNZ5L9KoRqdEJidUasqm36u1Pvzv9wBK8T/nJzyAdJ68DexLqul/
ePNU7ta6Vq4WjeHxVi0iKGHiAXFfFU2dydiN8knoQ8221+9hAHkPPW+OGFNyciv73ajp0HR6W/iT
iiNf98Zqp7zR9qeyWI/t5FHCluLADFBwHFzWHbXHrzR1o6syrYbz9ohCIZfiGqMFLRvLCCavdh5z
s/9ZIhz1QBeS2nuIrVWemiZKwE93DURtbLfW2Ox1I2voFsevhVfso0ETxLybN25nb9v3kPV1LKDy
HvfLxuc7SVQEKe9RMYu7Uta/0pG2Uo7xBOesQ5fVLT4jSvSNjlk5xl3dPXcpZp+4e9pwQemS/RC1
dt/K/gksPRDk4c5QxaMr6M9a7YUjzV1WaPc2dkP6I86ps8tvo2iePDH4Anuoi8bYr2vjNM3PWeu+
NDa/V000o9m8aQmYV8tMARWJywZJXfPot6k/Rnk9Y1ruv1qnISIuRx3dIKwtGRUO3c8mk+y43ofe
N98U906s+UyqWv2jH0rMnEPJKWF00eArDOBeFcaiSWk+RSroIz6VUVkA7nPjEbv8tbajW+N6v8GZ
fSxr8VRgZBqz5CMZzkVm3WiVMyug/9/SYBDOMRudt9gFCA+r+ixy7Tz2XhfaC1SaPmEsYk/0sO+R
FMiYoEuvl4Ofj/mjSiZgQXH03UxZbrajZGEnP4B6XFLaPovCI+Lam3F6Jh9h0VSgOdhoixjNTSqi
d8v9kVveqYLNGGvz2aZhlHG0clfzK+rs25yIW+N5L2ZsvkWR/twvxUdlGddupj5NRBz0qbIPCyKe
KLfWfVTKfTLQmXX2imUytM163pVVdESFvODd9nMGCWfV6kFL1bhDJVIH5qr/BNL3lbUDZyRENY2L
vbRPxGmOMyoxuyU/rq7pukb2e13Q+M2wIAdt7jxq40RmOnifbKKE9WS2cBLFM2zI/qFy9Jqh1yJ8
zmIs57G+Yw0DJidaLTQjaYUW3J9WH5r9kDWHqRoc4ncAmwHLey0KTeMa4bpWCjAtBD7xojmtfhtr
Dr56Z13AyZinUS6/HDkDuxcEzEclzWUU2/PBXbY/sY11SknCX6LTEECufURn/dzMGuF1a97cTGZs
Wsr53Z2Lo5GvR24lWCDWbw9b+LHJ6u9Ero4H2Nk5WH+kHUOyPo09KJa0mD/ntEoPgzYw7BAj/1ib
q5PTnDVkDWxntXf0oJkibj+gO7Rp0CZkbJed9F1rqLHuDik02eycRsvLOMGoTcTqq1J8m5YmlFOb
+w3jAy3PvENexMdBqPJQDfrHaop2M5pVgRFtp+8hX+DjK+mvAnK4NbV33uyoo1s6nwooygHF80Fv
NXnW3F85lcyliSUHBdYaqbizk/k8kxe0S4y1DjU62MZkvEDIbO4zhzlV3Xs7/OgO3vVV86fBdQ+N
HdXsY3UeShs6TRahKCKeljjYjAa525FzZDWEuMHQb0IjH7sebyNKu+1gdbRq8z2L6AERHyMCvfi1
DBx2Ro9v3rZVdiKIvPS7Ie72dm0JGv1mtpvSJNmPCw87BnJSpcxlfnCNZq+mkkooNr/6vtI2rNtd
YxUdWYfdXRt57pVTil9my2MsgADghG2uumdcFBv4ZYibBzIkbsPEXShJB/IpmthJvZR4Jpzqxzxq
OGUddGqPO3NJ3sopSZlTVd8qmK0os8HYCnt+6CAkDkl/KZslO+ZtkV2Sc93lcciBjiewjumm6DzJ
WSbB9zMB10aGHObgUiY/Wo0Cct/qX7g8exTGnN1KNVy7nPpFZjXJd7rC6R/pQIHUw2LYYcXn28cr
5oIyboJhK357gemEMKa2Ky6adONAN7dFJb56sclzSmNXftnt6keaMzM3YJy2ALpI55IVqczu04G0
gUK6STD80jpFYQWGFKgMYsDIe3Md1YT5mr0SuvUBc7O454SjGE9Z2PEUhjLNfSihwfCWaiyCyXQc
5nj4pg8/kMFEb7yAwu9MLSOfDSKnty7aG6mO8a4hZo4B5/AsVAHmbHbmHfzn/Dkf6FF24+nPL+xu
AoRn5GfP1d6tTrP9YS4OdeFVF8L2YJoa1WfqlsmlnlsHC5Z1auliPSS21b+a1HN6rDFpx3OlmuS7
nZRp2K+kY3sxH8AbomejdC+WpNeXNoy314KJxkvFjo7vc5O3yRFjKEl5vjaQ+ZAzUJNwLbXKenMW
KZDxSX9hcaF31T3UzQj3VMP8adLSNypUCtnDlNn9rkmb49jaq6/XmnVFJviZJ4bfgdztK8bW2xY2
zhxWx6EXhyjOWxplwK9VpPazDYh3xoQC2L59lIjmNcv97rb23swXVF5AFhGr8v2sni+nu73uS9WX
flV9UA3JrTM5+8rKV9+z2pNW1sxbOkhWc4qXPxPr1Wrr9aQnDT8DO36SA/9wUYVGRpqTfFhpB+2+
X2Z69DnS1sQY905qfBnIC0+Wadb3+9RW0zUvEyCpat5bWfExGMXBnLpsr4n2B4kk3+QkjYPnJP4w
0N7S49Y7uVUcEqMKCiSr7xwLrwL9qXtTMjiGTQj9MkfiA4q6YzZdn+ZIU35jdYGMBAd9GUdhtVgP
K2+aWfYtrOBxYBgN8G9bLkY53Isi/p6m2csYGwzku5/SoWayYL0MtD0ItMLaxaRQEamcWEzc56K/
swtTgaTsQlUBml6c4mnGqtgcDXPZWVp6m6f6XJCBCbzia2qX126aHl29eXTd2kCO0N6LptR8bXSP
c5tPJ2O03hPPu2Sp/buqGHI2lpf59LhG1ETvVcUVsy11WjZWzJBMv2ZUIks6nd2hgkLZjDAWndeh
S3dp5HLeWdvb1PI7g5s0CAqTJyvpf/VWtfs0jOUbztrpZC3q1dPSb0trP2rxJqNZPqY4P9uM5MMF
4dTMYNe2GTszmZn69a7ORhq0BYuX1jy5oGLs5SX12KC0xd3FmvejIK6MU1qhE+dkn+s4o29WCd8p
tOfVi+81vTjHVnqslCdCs+lwrpakNeflZ6tx0arcug61+ZUXU7kD4LGauQqSGYBJQTyoSIy3ydUD
WaiHJh0fl8naMzfbFel61IzBCKu1f4/z4rdmRh9jjP5A71HEpOTFrIZv62ZCxL16VLI/C/lazq/F
2u4tc+T8ECHQSMA/2nI/FwlRbpH+xfosL/H8ksYpfSCXZPBZ68KqAlCb2h2NucIM1Og9lwYMn8ih
1F5RBFTCyANqT0KDcJSnJNJZI49inh4dPT52S/msR+p75LjXMiOAzbKLGyHPewJpECVp3/Qse9VE
c0qF99Qni435c35JCGFzVf/TsBZcOWVG6rTaNVJP7wQ9Px9TMzNGjIUu43hMoloojJ920+hhUvA0
9ML6qOiZhc3k8fb37gH5b+m3FrZTuPclqN4o8SPCwfbWtMJKVjyUZgXaDwnSTE6hNQWlZxKA7C23
VOteo6Jv7ox62YT3UFJn5lECIQ9xQ+OpGIz5oFb52JgT4yamLfzw0lYHt29+C4th5uBV34aOyzod
u6h6bV1kj5CaAZHss2h6ryt1YtUkLrFtXd9dZo9Iv5bzQVmvnFJW5pi73gDONc5j5y8d+b0l8S8J
wN9Ia3+3zQrdVvC8lB/N3HIA7Rbf8ebvuNLhjDYc83PmWiPhd2hs9C+rjZegLij0l+6VSJnfRiO/
cjc7dDKVfr9QImXlTgiY0f3EZM7WOLVLJAegbsuXjnEfzTwaMaOiI6Ojt6Bkgt/0rvG6lzpQpDjH
nNB7jOKPZp6EzNyOmUK5oefZzD+KEbhB9eyWEwKtDtJyk9zpuAV9jx2BVGvG/0u8uD5BRsco7d/i
8QMKGLNlGIh+m+H4atgXBhdtqGWSQejC/ovEeq96j7eICWAnuh8ZNmWk5XPEss7xWZKlJLxvznoz
HPXBF3muy+Ib/dlfMYgIX7cRwlD0B1JyhHDal0H0vKO1/nPwxrPTVlvZMPueQM2fo7aQCW9Qj/if
3k7QTaUk3Xpl157IabR+N3PZUhkA6VGVy4l6/D5lVYKqxpS+rkHxTg9J72OebVH4yNZhmtReuhjF
xOo9Kxm7eBDa69S6iOSYQ8Df1v24Fm9DOZT7gZ+DjlDm+kurjJ3e9+h1NPsrzkowFzwx+9RSv0Q0
wzqbGc0UiJnMhEHcxmodlmk/RimMe5F9J8AzMGZq86zWjV2c93pQG/oh0aKc008N7ddbCChWHuC0
FiVl56Al4us3hfexKLLM9HniTWzil6pGiacQ0QZEYz6tkCH9DoWdv9ZNvXMMKNLQdSq/SmkprIh8
IERAjS7GBy+L132fC903apR7MDHUYYkYyzVzw6CqC4YGYsEsnFcw7hX5kPRr2uJ9MAcsG9tHrNOU
vJ6EJri3vi2x+8PO6pX6Nnvu4hY7ytxTfrOiQ6h07uT26nSqiwh5Xk5JhasmG2xKArN1fN5RY1/0
LhNdRFJ2rf22iwTrW5mvt2qdUz8WBfz1Gdup9SSdAWNzh4LKGcbnErUtCSBTYCK9fwTPBMrrdZnZ
7Nr4GWATEYtlr98lwKMTWv9YRqf0ZNTltsJH58pYtZNmf0Skx10To30aYytMYsVfbW0WpXK+SSff
EXeU3KgAeC02jjzdQhnTDAEbd1rKOd8XbQXbHmPGwaqKp6pRGBGpWMticC9Uy21ILw4ue4eS0vzJ
CpVfh32U0B/oZhNTt/Vdd9fvduFdo7QsL9J+iWU/3QrQ7zRromuydHeOWAYkKx1nfUQZkwSP1sbJ
ApXc0gJtshuEKPQa1Oocc0RNjPno4pWFXlw27YNh5je9JDsjtt13w9Pss6yRYbnDugS2li+nYUna
YK6i+iD0Wxc54FKi2X1Zouh5nHibcpwCh2Zxm30a6SnkhPE8DISNNcQX+4k5qus09c8UmdAXyT7r
SXdKHPMNg14LfnwObbXCooCYbkFaCOWWDTqzYbpS43S58i4RpQbStNEJzy0NmpI9nMZK2tE5a5t7
KwaUWCxqBGTC68Ta+d0rZp5niQ5w2czBmaiOCl7n3kFp8Od7WJ3Be6GhJyJcC4B1Bsqmj1Zcki9R
U8EL0wlSSEbzmHQmDmKHJUxm11nuh7xO7qk5gLAxKip1emfrUua3dcjvVmeOQmNZ013nGPZ9XTk3
y40chBLSu7Tlbs2r6mGYEF2XmabvoirXD509fCn22BAqJyEL8WLs0oboxErv0VOK331RsfHIbN3b
cOLC7DUu0xdzlOnT5JfoAO6y3rr9uTImXRofBQo6zbgwT22CRstE8ESqPFFxZEIG6C+ix0LCHTX6
h3ErAfsmbU955PI0CoW/JGcA1eS9z4oxHz2bSLcmacLaXr1H1MgoP7T8gZk/KMJlng9zO96lQ7q8
j0I/2jZD72wyq/1WsL9mSb2jSfJErrT2Sm4dDa1ieTRMVCqZk6CfYnArypSwRrPezVF0kc76EC3N
U0emGUseT1WS8JbriXnVHTQqiWR2wFm3urpjhU6nIHZh4b9cNR4tt5vhIZZ3ZTSgOxTFLtE6CUSM
5a6EQhnJOiWdnIwWl/0g1pegK2384k7pHUyZ/Bg8x77i30MbhwdloCEDwETdr9Jrj6tq2dvS0SCm
pwtNh8moYWZDqKhvnaTlw6Emj8tyW5QpPrJpeaGzTGmsGd/YvuHAui16CoOhWya6D81oV8Ltp1tW
i27npbG5i5eIhALHLe8lCdUgjEeOc2X+tKTpy5hl35tWpCBD2jdRsQ/i/89Dp2N1ppJ7mSKaUb2A
/Oxrxe9BDmsQm1SFuteczb7/7Eq3eEgqxpQkwch5NM+NQR/byGrEYEYXAG7RQuCMm2hFmwIbRQJS
+KgLusEsEUTnH3XS+CsaiNeiNG7pYE8Xy7taWh64NvD6aqTNzqMx+umECKvXCU/UaFbR07bvo3b9
QB9Y7Fkffk+iiYK0RZaOUJ+sS6wvxCv2vyZjeHVnikRNwfUbxHr88zSvsRP0Sh4n6dw6a2bUUvNA
z2QTH9BOBdWSXusV9FCVauIkWZM53HFASsv3OLH+L3lnttw2kq3rVzkvgApMieGWs0iKFCXZknyD
sCQT85CYgac/X7JPxS67usvRt2dHdHVUuCwRABOZa/3rH6y7bCy+Wn0t9onV3Qd9Ex4rToxqxO9A
wI5gDwPAABmXY/lkmG37WDppAkF/XqZwpve6Js9Ei0aHdpy/Cc1NTymT9qlNeTA97N3bSCBulgl2
t1tpR9W2R5W/0WbBBte5e1JMFomw5x37CKndrr/psHRY4rmVb+ep5zgIbbwP1RlreNp+7ME1fXtO
sOcwAzjk0lxEAxudbLt6WfsjB9JUX9sIvrpjk2CjYNBjBZ9/373ZbZrubQMSj5EGHH0qFRNCiDTJ
bmwZVIsudZ6Kg5d1zr41mNKkbMFo4OJLElU1oRTBXuYSskKZdFsSGsdlBWSz7VPPfUBa82My6i92
yUq3e63ZeHocnr2PAIM+PGrq5j7Lglctw2OgjBmoJNgP4IeWAvAkKs7H3889asdqTuyNk4t2x2uM
yXBS7UvIwriZhPtoaPdEUns7JJ6YFZO1edTJ1shwomipJE9UXMyqeyc8l37s76Wsj8ZMcQHrqSbP
GQAOyhqkWviLOuRqZFsYDjRgQbJPdOjc+YlzVB4MEwfznHsaomAzDeF40ByKQUcLgqVfzP5OdIAh
kQeDvfKIrFmzvztEWLGg4zgy9x79A8781mmCoiipFi7lnJ3n1MEvNOenC8vdFVX1ZgdZc9YdJlpw
7PGVcjufRRx81cAyoSZ0Ui7gs9Ojdg7RMiW0g9LDspeYz3vYb0zEnLraTcMsD0Hevk5Rze7Z5nsH
XEAL572Xhw8t02JG80V5n9jxKY6eU2+sD/p+To6dBPEIpyhY5P6k7XMxrCtMy/etU+/LTBNPXjBR
B8TxvJmt8TEb0NiXnRMBUcjqrTaIeOkxNV/bg4lPZ6iRTEFmjSM+WQHjOmuPSTPX28wviZXTyl1B
mMjKj5iFtLEPFlZWcDFwbCNngdFJtYq9yNohqTjDhhBQ1sZDMUfDqpsJZnD80ccyS33sUJNCFyUt
ozagOi7/w44RoZh3FuXoEcR1OnoZZM1osInS0rpDO8wkbcDFiRIH+zoHmrBTAr8Pz02cwQ9LouJO
10x/y7MLKSFogcc+y06OEyG+ityz0VnxRrQ2RnJBG59Qb1zzppcbr87rFaVku6ti/VSjmMZPvd52
dF/CSlfjcggCZxVDnQz8bEv827igwVkFLdUVA4dghfrcXZih5RJCMX14M5ytXCd8OJEihasWuctC
JNG+99HRIszwNTa8rO6vkYky2xnzapnE8jsBLMBLPp65dDobP049WFZTvZs50HxVBo3gtjDu2i8E
aM8qF3yZJyzkpPa+MvevANQtbPd0Z+mCFaxHDTRhNntn40PcGXIwBcOHfixcrXoLhIEatX0pK+ay
jR7fWw6zMLrUvZuBKTYNZODO+5ZWpADobakdKvR2Wdg4q8kb3I1jMJz2iPNZWiLt7kbNeBImzUJZ
oRjhfINpjm/ObuR1IJ5UtNZMmE3wpZLgDF1R07WTIwu+pCYOKLUGcbWbtCNLpd5rydSTrguZsifn
FH57SFsUwLdhy8OEA8YLc+RhQd9Buln2PnUFJDR8p1ZaayHHL6xXKpYM5mw4fxlSfx96cCBTI8XC
hny+sfCwxSXPgPoGoVSc+2+irJq1bNu1LifvqNPt5wbnY6e5GHHHxdZ1gAdma5Mx5s/hGpsE6G1b
3/iq+S1IPuZ2Vf9hmvA66ZpR2Zmk5bphwGZaQGotuL/fzIlvTISfh/XcOaY01GLmvyFgRP7sxz22
I1yx/d745RfDMil1LIqMMOo47iA7gyXdITjOKhmczUCvsJYP3+2ZBqP28mtv9emqmxjmUFyt7d5D
iOaV6Z0+7VN1Gjf63C0E+MB20Lp6QQzSBXZt/OyT6I1MFi1+Vbk0m4b71JhDAhMEh+FGFxyXejUe
UzmsssqBTTAIbzWW6QdKKJu5cvsdTP0JTn10yvphT3ZYugoHb1hh6v6hMaZca4YxbaBRLvRRBgzu
M21v5N66G2BORJULpg+a65SF9xiG4ls+mcOyz2GJJnMaLUQwJ9vMMt/yqBXb2mFqUQnjkDMpW3Rg
2U8BI02mi5aKnvUOHtqTlWY/sx/vOVww2PQdes6xA7ksQizUAaXa2SyWqMuNgxeIDyTe5ITn9nw0
I/keJo4NJW3+1sBzQCHQUrC6RndnprWxmIq5RHMABMVyvQeDNxjCfsFbGeJ1MRHjPBUbp7MsRFWQ
IIrSrNZakk7LtBymfZv0+7QwurfYxpoPyoeXVtyQNV/a2IwOGiGLddTdBb3hbMauoY7QZ28tcxyr
wyTGJq8R5d2N2UCQ+nLs2pd2TB9uVaQXGd+7ws3+5XPwX1G8duvH9T8a3f7/5IbrIzz9z2a4/8/w
ZNt9//yRlV31469kL/Wjf/qdGH/ounIUgZ1FvyEcdNn/43dCoLUOkcu0jV/8b50/SNUm9JSwRyFc
R2nM/+R6iT9wZ8PfmVRqwxQ2Bir/Bdfr5izy163GRzDowDXDjQ55OHZWP/OCUkyUHD0OmC+M/nPf
SrrOklYink6EyD7oOtTwPOdU03TYG/W7Bh+NNzR3SbCyzqY9azuwPnsRwHxPbMLLoGM4RpSt25pD
z5pEvRDwugItvgJm3vlht0k59vwW5oKEX7suQtxAUt/DmqJK95X8Gs0eVBVTnPsKlqzIm/tRKTCr
uAChy87MJA+O637WWVUx5IqWNif8QilJukj8xo/Mvpl3/PJ0fPA9UBzTw3LYVXyev7CmZssgmMvX
25XW6WxdJRXeGKD0g6wa9pRGXQ/CENkXyzDe08ZaZxY+dcAmMS89wku8cl9SQFHAwPYR6H2hTP+U
428XE4OYf3fMwFrG3GsU1cOhSfLtZGPgiq3ZZmAuuwy96oWZVE0pa58xDbwTQ/tqBpB3XIqzyiVp
gQItG16LTGnazOKID2i8pOleWrHzZPTWhWYAgoyFbqsVGMh03ilB8UA8AjIv89Kn0IoDi3GKg4dI
MmHYhaY8zz/CARxej859dBYWJu6UIHjfxDrYCAE3TVdCfENtoDmcimYr9m6NwjkxuWStXPk+nBLf
LZczfKVsQF8/YicSWfF1tO0TStZLIMQi0e03iu1rUKXVEqDzrck4Unv/SD/00IKCalW3jvzhTfmI
pVHz6jdK/ekn18azb2bDGLCtgi56jMCZkshgACKfmn64dKI5gvTBMRr5fowSz5vU9V9in4ttEHoS
p1kthcsYb54G4lTBRTPk+0n/khOrtwgqH89FtwKEXwRlXS5pAPj3pt8aoQ1JvEFFERfatzhqd9kU
oGDpwytsnU+sAroSEoUx0cznjsWAWXO+5IDHECDyL2qhaEFxbA17LaIcwXSG1lWHn2EM5s5J0i+a
hH0zM031IM+tclu3llJChXGjr2WTEPKJTeeyK07JxAWJifF4oSNSj4344/aZGBd9llVwTLIpRTph
X+HIgVWXS0MwuQtQISxaQ3uapuA9iCykzg7oF8OzFU6fXCPsN2FWr50joUViIOO04oIlfz+6+s4F
wFiM0gqh/3TTppyNrw79XJF3/d2UwcDR5obEnJG89bTsmQil5EM4VJqV+w1zaLaJQvpIXJgjuTUL
qg/rHSAtajRRP0TSBimQTJNc8H13zLUTdvI70yybdeoB49YW82JzqoNNQcwb1g7zDh+JS4hV3HK0
yJO18ZEIeFFC3iZymeDF5QVdiylTQuuQvbUletAmJZk0jTct6lTNT879SF1BXXzQa+9chDP9eN6f
e0+/lE60GjXvrSSRLpUa73h0dVL5CIy713LtNRpc9KHozV0eESJN26NTiOI0u0tAQeoMTxULFUvg
wKSaiypZcBPwF9zpIELei7Lpl0UEBTDERA0z7woa1IrwSEyJs3OW5+NeL+ATueNLXFJp2Izh10VB
ed/hTuH4GmrnKLwGofXdltHZGcd0lfXuyZ5nJJuav+zsj6zFiTpAyLWQefQjEclXK7la0qcm6R0M
jg3vgA/nwk3Cq+YxJtAFEG9hj2c4yeBWGc6PwjRTAiDzu8bv10OUnkTRHsi9Kheh6F5j5iCDBRpd
5/Guwrh/7vvHSBM7C30hiXtVt+V5LIHcD1UEPG9E12xaep3J+zKNRMYWnVwEdp0uXFMDnZjAtJv8
u5cy6Jhz98c8IuUOvwAE6gcRGFgw1y0DCWtYVvB0K4Lz0C1RLs6EhG6r4DAOPOY8jq+8AGqzafaV
gxYARuSdbJTQx7HkymrahS5I4jxFEg0M266/bEghyTLxKeHUbbrQ22Yek+gEpiZMogQ7gDYApMbv
AoNlJs3s7d7sfOKSUiPFHjaWCaOwb4JRjQ7QKH36mLni4vc2Rrg/RdgvR1zMwgGJmECHR7ZjJRJI
jJHVOrEjTcxFgCI5OKKZVSVcdrki5NCwVDGf1WzdRvw0W8GPGnNQZYY4jpIh/lHHY3UZISNptKLe
tJ13wT13XBgptK/YAHtjBY5ZXC21tmEDjVNsYTOmghkwX+EX+CkhNCVXl0fq9u1zg2kTi8VkV0Rq
ELfhGefsbCn06Dc2MLdT89dT1fVsOPDKJYi0zZ9PVWdM6jBrAQYg4UBBdXYecc1ieO3kQ1p/egz2
2qZYtZiCTcIiAmVYDTrDPnp7F62nrN9lOp6t3IRXiqTeyd7yuqc/sNdJMh74n5lV9z0iEgIXd/KO
Seeu15u1bfE9R/p5pCapZbk36ZkmG4oxdipW+NUzGway0zHRs4c6ru6ixNr3nrMO7AbUKtkYUbGH
c4ij2lYCNU9ZsnHHAYKBDS1Nf5QGAnLvhGpGxwKhPTR8E25HiifpSM6lRtFbzNlj5HpbGelbT4vX
A/VC4Y0LD/W2PWmfXdP/ppE0lTXM3x40QSAAwzZBavYvRP7EbklMIdQUapc4Ev6BOtm6G/G6hduD
l4i30GCX5eJUkFJVx/soyregUKsi5GAb61OOf1GfOzuLUSa5XsvGaH9jyeP+3RFIxYwSxIj5HQMx
7xeTqqwP/CbMy2YlEydDeDQv62YaGOvQo5UF1m6yizc5sr5FZvdvNKB4gozx2lCmLgEe+C2A9irJ
v9n6hAccG2vx4VZdS1AeLgkG/bId4pSZ2y8QmVq+w6xc2KJfOgVHFKTEguDNC6ZDxMjMGe+elZyh
yN3LgHKq6HnVlcFuaZhkDjGAR2TtL0ffwVQheNYl0TQl5jcMZInXsQzeJ83+bjVf7dx40xI11SLA
aAnOPgSvbln9GBT/OrSmV+kG1cLD+VQLxP0wRNqmxyyE7azE6aHqjjofDAC7SbWsWgLQoy2Ag7/o
7OpUDHWC6DvR16lR/ea9vFlA/bxcLBxIbYcxlsE/v+a4mGjgDEFm080kPc/ZgiqruKY6TBN2LROd
APtJ8CL1EdYA2o7W/BJNHvEtARyOdB4/s4FghTHaZH3GxmQerar8/pcm69+IOOy/21jRL4H6Cihk
VObil72jrca+FHbWMp38NJ0SlAFiBHx0s5rOU24948oLotjAesa7MZvPbV5sZx3WFyUPBauU/a4N
iidZgVXFqyYgbj0bVwkiySYZlnO00gb8cEbnTUO0H5sG5Dg2ZmHfVc2DXhjPZWCdiVHQkwJNgc7Q
Nr4KHQsPoiXPua5/2oF2Itrk459v2/hVu0KbRvdokduDrFb8LTzWGDuZxhG3TR8Ef6DfNM4zTGc2
xmDp5gCC1rRJkmZjNu5KVu7aZbLq4X/i+RytMEJTlSuG1s7CfOt2af8VLvC/S/pl6izK/4wMPHQ/
6rb8P4/xR/lXTOD2U3+CAuIPrApwi3RMCy9TQ4AX/AkKuH/gjA5OYOHyjIBE2dv9aYLqAQoIOn5X
bZkY9LJI/gQFXPxR4f7yPgAoYIfr/jeggPE3J2LgXWRoRLIayob4bwdHEfdhnyVNjpeKS1uIKAKf
vqnU9oXnbGop7wy0muCqsGIhnFCiNtF05jbh6Nnrpgk3hSlRgFQ722W3jFXJaCc/nC44yu4xn6aD
cpgfKIMw5CAykDg1z930fbefSmdl6OMaoxtMt3rGnoRoQCyxa32VDZuuqY7KAjoLYa+7ayZSDzaI
c0SwhrLBlvD7ZlibmSigyAdYldR7xL270Gs2YZbtTfBL1ykflGexM6DeNsZDwHhKRc4McDSnluiH
yDu5HRzionyITP/BHoKHNB7O7XzvtJ5y3DoOUfKshdkD5cFdQUxnAUEOS4SNMXDSiJX0kpPyrk+i
+aCMqLtu3PoXol5OTU5xkmz0Nl2ms7NIiwdaBTq0Hurw1Z+r3dCXT/TmTArcjcozAcYjKCAFcYFP
6Isj7RZQLMGA2nC2H4doPHUwEIrB2hVhz/C533dxtf3L6v03W671axWB8Zxn3lxOfYAqnOh+LteG
ykYcZcT5mqAM5H5QrDNCethPOpiMFhVSFa6E3i4a/ooPmSoqU4rqR1NvINDRmVjpRocgS6G5gSC9
gyqKGdqn6V0ClGTj1CxjAnMbDxsne15UhMwXcoIP3fymGvp1C/UEuBkpVIBmBsecoXzl/orlcM62
+VSE656hDUJ9seqDDL/T4tsYOseBlm1OOWr/+eGpX/rXI/XXD/3luOr8cUZ/lYXMH6rHzibAaIZS
B2fOy/3nf/4o4+/fE26wmPm4Qu0FiEh/vsGW4VcRteRzFzoKjZKiJhjufICEDv9iKei5Mi2Bvfjq
mNr7P3+2+auwjftENYqsTWf7Ud7NP3+2E1V6OcM0RsGp7RE2R5m+T2FR6kzmlPdelh3mCg5ZiDEK
Jv4po2xBMdXX3Zea2KCObrwOw0WpyefcfCe/9BjFl1irj7k3/k6GpyDNX74TJQWlzvEMgvJ09Rz/
shCcsjd8lKgwJAgjGqlfVEhVkpiXWXjP0TgjOqif2JQS/JwObuO/GpP3IduDwqRUJMo/Pzrj316O
xyngO5ZNYOkvjy5GbYdLK+pQqSEGtwF1SknTCJewnOpXnMA6psqbIHPPQditsixHNIaqHlt10SVX
3A+efnNBxAX9/Qn5AM+ekihSmf9alVvFqNmzHcDybvnu5NdKyFOW06taoXih6kPCcAWUfS7FZrbB
umb4qUuVWobkHat6BZ0xAX4trQQNz8tc3ZdJ+tVWAEScYR0A5hjmVJSMNJ4VlocrJ+qufika2pLB
zn4MKO2UjUBrZO9RIp6N0L14YFleJd5L8LAkP8pYXHzD3/jhu6c5p7r7VvRQmxvsJIpq2fbzZcRk
jku8gWzMcgQ8n9Ey7k2UciIqTh3x6rWbvRdadM2T6s435FtWRRNomip8a/pxCxKJ8SnU6WBqCD5U
NBJxaypRbLZSuvQZm23uNY0d0Cfndi83dLd0i0U3kGDghl86h349O4YJUGRDBlfXNYe6IMomI+2K
/JW0y06dnV7VpQ+UpkABQEpGeEA61vps/9gUOh02Irn52YBWVqNxEcRRGaTwqHyLsJTv84gQkdwO
tyE+aMrf+7IEH5QF/5cFb8Ns3ms+GkbmYliJEH3Qcm2eTLfScNJFPoFnqnQNr5YvnjcSt9jRuxD9
Mqfi2Un8SxtF79rUvgaRO695EoskAdeyIR+BqbEqVADZVOOXajHaVpFEE8S0hZnY90YafoJbH7Fz
ucYyAxV3t7bEXQt+4bNKnAF9vHS5OJiVPKdTjEaOAzNtcS4z513bt98qP8W2MjwS37EkNwYACRoh
pjXMD4euXU9aiE8UNiYx9Lh1OS3HoQfdwDaCSWEFt+c7oL25xjj+JC0qhFk4b3qAPYqb6nfdCOJx
u1bPHNc9mqq2hWI/tXj9MdQ5AuKEtgDwI2RWpDRvXYdHgxzkORxXdhR+MQPsDwuZ3zKXxt47qZgL
CMbnJrvmFctoMmHv4Ya/KrXyornRHcrzc57wX7KGhROTOgsoS+YMxtu8GqnKVcHWFC1kRLNCu6mk
cwm9VAWL3zEXtuZgzUPYSYz9kIoCMWCoIP8dj747MKV36cxciPFpfnsrhuFjrOtPfiNSWN4Xt3mt
/HCirWPWM3RUJ9Mjxkp8gyVT8ZF5KwN1Rpy4O3JFAXkdSQsk5doKoTf55WqO05GlkSVYkQAuKDrD
iB4Jst34iBT+ta9IZLtJ/uxm5leqhaijIarIUl+MNnuq5+KGbPl7p0+/t5Z8IyI2Q/uiAfg9hZqR
rt2GLVDttSorZAhhANjhNfcFvl1e92i42oN6x2SRXb0YzBMpM0qO90HY3AbzILxrWATuJ+pI7Bwn
B4lLn0EgwGkP7F1d4w1ws3qxDMngtosMu5jph0gsxMXucx/5p8bDhtSjlgOfZwKPhxJPQibGttAC
4CSkTMmDH7Wv1H2s5Awqij++laCGq9vfxsn+Cyw0LFUSLostLsqupuXca673KAqE2BPY7L8urQ6y
d6u3zrPRHoIQDNGfmMZ7nXtLCVN7SpDzpxMJKW6Lr3+TnWbbukiZXVVan6p5VR7O7YH3GaMfrR7u
3LwEP3bvNPDwgrn6QrGaxvm7lSccGwWegIrPoz0L0jp64aJrdE+4D7xrPtN9OX3RZxatKqlVOtkY
8J1ZufuAtouIj32KTP221etJevWd8b6rHW1h9QSotV5JuEDyGLrKtIWn4SWT3Lm85IZ8gE/+ofsd
4b6tZfLaAo8MlNJVOBNMhiGM+mLI/zqOySlVJ01l+ryxwGO+G1+qst6PMylxab0xVDKZWsC6iHFO
MjhMSuw5JzCT0uALY3rxGpf8ggiRuSZiFCHNk1+399ipLSN9/qpOVYvTJsmKE4qgi7JBHD2Hk0fB
LZBHi0Xs4+CQ+DsPVlzjg6BmvnGRMXhBYpz7wD7FPU9BS0BqJUllRZu/x3bwPLvhFQj+Gf5d4SYH
vZOvCjheqJMRWHFtGcW6xFV26i3UCaZcdvUzHlzPKtkyS7jpsCZq2p3xMs7Tq+h5D7KZX12TtjIY
9/p39W9S95+rrv+oivvEOPkIOinG2Zv6KP+Q8pZOp56dSsFUd+r12rPKClVfdByYLIauhZB58KLX
qhsPrdAPRgIypiIwb9sGwY2WicYp4MW20hDtA5l3BjGWtytUgXR+yCNi+MQBHufv5NPgZsPJSHKP
rVWvmsY0wWTy6JlHLwqWfWIRoz1IGEqt9SnzaR84AGZuwSkw+fbazcVT33QMuADqRM4BOKFq6oi+
rH15yIxMYeibUp3HKv5OD6P3wjIuYT4jqSOIWd1oHUs1wmPElWvPHfFRM/Jq9R+ssLwy5Pmmf0kq
FJCe8eTa7nM+lK9z990d44M6ulW5FQ5tCpKH13fmMS+oX5McoT7OZurvS5L/kK1eKvR8xVA9jo5x
oDNjeOc8caT/UH6FKnFLhRalF1mnnJD8uCy5ZilYoJk/PsjklMcuGlYWaqXbcjk3J9WrTmrppTZx
0FFCTVRKA+JLyEBWY2OXSntAIThzIRZmis0GDmuL+hZ5HOOseu1AzYa/FW5dsPR1v7BpchZGZX4D
98SZ13ZW9qA93XjxfThsPcLQGzt6F5oPas3RgT/mGmbA64BFCfYNRL5SnSeJ9iOd3YMJMbnjb9+2
fubMU87YZnbejILjXZX1ec+CErqBnDxKl1WD2ac2HDPBVCWfoztY/Rc19PQrjknPVXPjpQIEVKZg
b3Wv5aBdkvACvQKSrk0V4jo8gdvk1Yu4OCu3TzPpbAWCDHAI8oiut/NIq9inNe95JBk21vWr7w3b
DAr5FHPaqJAkbTQvQbUpsRikTE2Q4LNo1KkbVXwtmpp55xhSJeE3udUaIHheknFKryBwpzZk9FUP
WNDVBjenkPJ0UrdZpx9ENf5oGnwFbnVuiYEVE/1650bZAE9XaRtqKH062qYg4dCrnfbSm/VVHwLc
cokurCr7DvvepeympU6Y2m1elfnBj3E0NsXgfVW5VPjzbr0suVY1xYBVsCdNPlaaLnR+wTpq4GEH
unnJUiqEWneytQlqIbHVQ3S4drrwPSMVTeWujjAxeee+ozcn3NXkVQ4Ec+Gmuswh5rIYHGaUIT6O
lsEk8I82F70tzkZsPMQuB1sVQgUL4BHdlqzRKiwaMzYr0+aFE+XIGpMLdNJ8SsY1WHizinp4hb0N
/0Dyd+1IPIaedz/UiGkg5X26NaQ7V2kbhRGbeGYmV1ER91FPQ019EG6zWvueNwFrHAFBSkdheTn2
5YV4NY1uG7pUsCp8awZUF360g9P5GsXJe6t/cZr6ZI4WgI6O9VYG4QRWF87vJZ6suTYt7EDZ8gTi
IoiGWAvsaRax9NcGUt67yFYFjl8z/2e5+1Pp0qW2PFqfWHvH2DuN722cMDiYo2ktkpghtcYbGxtI
9R0NL7dyJhO20rHVBB5p2dVugwP8Mx7SpN7DN65wFGPJYfCNGq9hxoZPhEXAygoxW71MWiUXti7l
BIgu1XEYYCk4dQ4l1xiUS02E67ZPWCvmbK8Ms7kpRy0c0lC2ZrkOzFs8amXGi22i5Wbe9iRq8Z0M
pnRlG3mzMoIMwTFcmqavfBiu8FccWPqe3jdg38gAm1FWm1HCyDFbO13WMiKEArr/FgZpCNC9TMhL
WtmdeNNHY7pDZI3Bi01PA7B1nw3++9T4+CgMwfd/MTQi5o9lkz/0tbNDgH8ymSLe/stMyWCUIdhE
aq+zhlu9/TF4aLQ0EaJhkVrI9pzgJMfC5J2L++wLleZz6hgXC9fjRVYIsqYduNsY+PX2xQmgatSd
mqKN6d4tcbDt3K7Btd7+PgpBCe2A5OHBhgsOJJBQnbF9cJkKB+IRDYOJ6cUKMePgoVuBWuN4P0SJ
+WMedUyGHIg7Sfau2jdJ8bhwKk5kOaf6qveoCi0a2hY7PtMNzlVPwKvq3sCgLizkE3+wGkZ2kGAM
3mhQ7hudzQl+wXUQDPLZym5q/s5/TVMysfkIldNJTPK7MndMayqRNjzaqI0b6v6+9/YBQY2N4CPU
aaBWjLTilxZmhkjeVWmrmeY2y8q9pxrNZjir5kLBFRM52PXAbj6zNme1DXRFdB2b9Npr3IU6AQdY
O6jYRyrZMIDNS5SDViTv7ph+tWwsCkfsk6NddcnLaNVI+elE3taKLnGZf8SahlqepIGkQupXbVsQ
2h6BrIdXazS1S683cQcMPvTWe8ZRHFtNxqj+bC8aQLhCZ0scvnWV+WA4Ecly3HWQkNotd3qMK3ht
4Q2UHnBkApybOXSaEbkIa4uRDjK4BgpW0utstGp6jktf6PtU1ynPqItpc/COvLRkwskGV34Nl345
vOBEDoVCR/VHjHSnZ1/AhNkcpxecFlY3Q5RpVMZ7fNNB/kTU4bEr+u+dwfze2DCqfOFghf/ZP/W2
8YJ+4nmMgr1lHQe232WeQjAaE+xeOv0z6kHcaimW5kChak+cz+jbuqr6KCqWvpsqIbn27PVAJiZg
6SLg1cSS8qEOovcMKyXWa/7g1u4+xAbBGGi/Og68qVI2pZyTaQ2n7jbBD8adK7unqtN3tzWoB4ov
YtSv8JDe0SFt0OeorZ4aw6yCC6TSu9r/EU/h198gRwph/BlZI8GTQsTRie8kKfIXupwF58kpRrKF
KijDeqdD+3W1ZwUAyKi/C9qWgpw88HLpxvVuiGtzOcc47CYjPY6m57/BXv8G+Dq6aZgmkXKwG5lm
mj/jfCVkYqeJPW2Fxk5b9xmERCYyd270ForkJak4FdVb8JtnIP6G5/GxGMy5fDQxQIwffv5Yk1Cu
VgYZaVpqRy+DyVowSIlPZkQhfMP3bqQx0S08GpblxCW0Y01DcI2pIclpu1NQ0CRVdhineB94J41e
ZApUPgmvsOIAqv6ng68m+S2GAt9uHeFA36baQ+UeYzjvk5W+p7jDKkBJsTtzt36Fsn43xf3qxqdj
q0qVjid3iSOu/DtJOLTlo9OPIGgNlnxF0XFRjfHoqV2Dvv8261bdsKWKR1Xyd2oPKYP+FeXhxalp
yIkXSmf/rBAE0j5OqqBW96gx9JipYRQu1vny1S4+G8AIWlre1Bx38abvXwv4O24wso9h3Q/LZcJ8
XcWCFmHwXBblK2jn60y3iHXSJc/WzETfzVi+tkjGen6nyrUlMuV5YBZiz3sHMlsD1EYoDw5iNGbq
x5uZsxgX1W0QUyq7am4xwgC3qvB663DY9BCkwXJkwM75oSSAOA6RvLOuE0r3MKAM0XUDN+M2XCpG
zhSykWj6MzsNA4/MPzPLzbdYJ9whSSzxjaJi8BtK4jjlQEHHmpBNpr1oTnvs/fASFFBRWr7COKm/
ZhMtSY9REPjie83gZOo5KUPth2pAMWN8VUhRWFavsN8WEtuzoQTCKjJiIfCBAN3iRn3mvqvyPfGb
l4j9/zcvFWlJv77kuFi4Nnww3UP2YvwKDo9T0XTgk9Rybn9G77jCf7iN9nFfb7RIrHdJqJ+RHZ59
T+5JMdmXRIN0oHk555gBeIfayXmvY3z8sGc2yQIpPCiTpcHxKtcaSIdN/5zY0VY0+uPQaETT843l
jfuSDumjWt9mFx49kTDbR8VFaMYkj5DJNsjbnORsOAPCBm81N2QKZAmeBB6EiRk3Lc6wbx7vJQWf
QZmhWs2BfGFstGE76h8anGc51U+6n9x1SMLbJF26GtoTTHJ9Mh9qSoZgWZf6oZvCVSd4P+WIobwG
Dojba2F2Sw62TWJmVD0lCItz1NNgY8L07dIOTeaARIbrwWzXyuL3LpTUKiQ0DBgcOjTfIkKaoR1U
rqpUcFzpgbSShnFI8tfUZi1Sn1JFlpiGj83eHb0H9SakhrhT8cZWAaDKgM5IEaLG4M9WHKxVorsg
hzWjxJBR/N4b4klmE3ruIlHeaGwXwbAJK/++adNzzbmHYBwlt00mS4uuiwN13oeWeAoF+lFMOoXN
YYWlDW+Z/cPXq520SaSop/teW4SJPFljtjSQogIMQZTKKJlG+4g71jFNNMLNrPtOM//lbPlf8Q/+
V+kSHE7V/8w+wCABb7cPaDX/k7+qfuJP5oHxBxNClZqF5IB0U4eB5Z/MAwPrWQgmjiN4u03X4sX/
v+ydyXbbyJauX6VWzZELgR6DmrADRUq0LEuy7AkW3aHvmwDw9PWF6uS9FuUjraxxDTKdSotEINod
e//N38gD+y+wJyiY4c4qBBhcPvU38sD+izwzgBT8yTAEM+x/REewX5WeEL4VQBvU13F0vsL3lBmk
HNdZ0Mz3B4hF+rHOJyjf83H0ixvEolaRTA+5hsx7Px+x2TyaKMrraGhbg3vKY+1zeWUItmydqwZq
g0p2Y2oPC/JuDkLJS9ThGoqZBCkvfMQC9WW23e0aYPSN9RRD+ddnNFqR3yQ3tbdhXPYQDtxmCmaF
WgDfNGTNmqR34E0p9E391rG6rde5J/WnajN4tAFnA6PjvCAQtD5OAzqreKpADzkRM51Q0AnKcjia
pPkdLtu2kx2Ada0gmG1d26KS/330aRKOcmRStt2ErxP9QE5zi45qgjhRUXRbQ8dAhXuYqg4KWFy0
SKZirT5FIm2nekS1hgoTen/KLIwXt6eAAvEu8+fAFCcJeBKFk536X1WEdXcMvUn9Tkw6xRfLcUHT
f8HUxze+1bFN3Z4On/tdaA5I9kNLL+djDKTWm1CunAJD9DuvIHnN6+lzfiMNHV8cPJ+zHLo2sGma
m+/KcrwPGcW5lIHCdqj2GYi+lZp3cujtypiPC3gJ6WQ3WdJvm+Ve4oPkIM+fkr/S0+k7CX4llr7L
jQa7GiRUAcbXiGEjorr18JXyM7D8o86pwCRhgqjXbWH/pe4vUCXYrCF1yHXfwxloiiFbCGPfWjoC
YN1WDN1O9UA+6MfnHvS6beSnhyUMwobR0sx97Y+bNgfrUeqIBo0bNbKqofFMD/H6agRVFxjYXath
C8GGOBiWqxdVA9RRtEG3KPBReNEb/XZq84OawmrQXOQhjahf4y4CGBetTgnBw9pTikKWNycTwdfg
GIDI8FZ9fJKAS0trrya05DKfpFQttMcx1lb1TBfya2pQRAv31fk+gg7DVmCl3rfXgJZozdbFginH
Hl11mZxxWocKbnast7DZwbglwtBR/jzpVXpoxuym8vxVEZGFzL6VeK+XHAjUilYZRBaaNrFgBEaK
qnfUdHt+c6KnLJyOlpHdyBCYEEBsbOI3KJUFZdduFRY3rrtdlw+bTPZAi9qtLYC1afsSQSC3w9+g
Qjd27DZf1e+C7Sb3BC6YsW2nbwpB3g/Pq6afrX1dko5hphSpflvymwpQrzMFkbE+dBmrK8fpcsFJ
K+9v7Q5lFgsZMgv4PeOhOlmZsYw4L0B53/mMpY+di1VnN2kLlEi10Bu3/gjIxR/uTdfaZ8l01xsy
WFqqtRaqgeFMyZbq8zAeUQzr0SCMz6pbkgQLKUZTNUrWdCDQnrZY1g2NUuOgRs+1UWJu2aGuc9zb
HKU8MTsn3U0OqmPUC3Or21GKPKjXxCR0i+riSXVyKbJDCMVVEbFhZ3dj8lO9ScoDyWMeVQtT/Lu4
A56HebnVfHOPAcwjwmw7V7IMDZC/2sgCuCOLdNYaa59Tv/QX+yNSQ804HaU/3i9+syoY9JFlrT5Z
MHoanrzqz4E+EwADUJuPiTYaJp9mz0eE9rZqVameUBOk0Lud+vbnYWGltfRCEWY3dacfc9RNJwm8
waKrabDLZuOxBx3qug8s0lZpdCVYUqlHoynCIm+8WbzsXNG8IjoVtkN2OTkUZnoTsRJTvdla2CCL
2Npb0Tc1U5cazCjr2suVrtonZYOYIChV5t/rnLAeIRVlFmAxLTSTyZzPx4J+7XTaw+5mMoF12lwD
tczyI2WnHcCHQ45IKt41W40NRR0WvmIaM4cHZRkSziQvOTS64gZGO1Y9bOCWuSeBdGiRLkTibg3i
aVt/zJtwV7HDUloPNG06KvUnFAoPqjGLmpe8eAOxdeqVzcXHkdmifg3pzMc65gTiT/UAo7L3S99t
C/sDSs5oV0g08SYc/4ozkNmT+pa2Lg7N3O0GFrqBBdQQZTfqtXV7Ocaj9dTk432VFzeiNIN+rFbq
c4XaMJHXHbXpu+DrVXdYUfzLKtlTR3MfR8mxhhgBW1hfjmRPnhohj5le3Kgeyvx97c17pzXx5mue
+1JMzr63nJN6TZDroKA1LBUtSDYH1Kn3upcdGtqnZpr6WQ1HLaZ7qxsRTtng7rYH73DftfOtGCnE
TNMjEN4gassbY4S7kHG/SG9UD+c9K2Dq7y12FPX2Obc6kWbbyuk3Jdh81YBW7bt1tisaZ22wpvtQ
3j13bmHv/eKgxCDJFtyoeRs2ySFCeq7gVB4zxPy8LyraVqex2iEIqzAPsTf6gBGFv9waGrJ7Yrgz
CCieI7r/C3mroezb+e5nlFTl7wGsRQ7l34e86/NcnMv/uOryMzmDy8/9K/B1/b9cA2KNL0hWG1gz
k7b5V+DrEfgKD+SaSeCrQ+ckuv078OVT8G9d0loOfg3As/5/4Ov/ZTgGWkt8rQkqEtzWP+DhQrq9
uFbbhunjJG8SlhtwTs2L3JmUI9ZUk2fu/AHRakzxJvSxJPLRNnV357rplx8mN+N9o5Pl6eDINhkK
mNFYoVQDJMEvzipK1qtJHQhc+1V8vFT6o2+5ge+Hn/q4POdNHyrky9GhhlX42ciXtCroG3E8NOqP
g0Cr3Jz2cxWvc2hBZtwe9NQ9NWP9w6o/IcuPHi9qDXN30GQHpNOvECL7YAGMP5p2g2oMIWM2d8AH
GpowtAusPnTp6nl5bHrnNLOrqkNzwQt17XpdtnLkiGIgXC7RUpQR+fxYZ+2MRHF/h9/oEdoEtIt0
OZYIqanAYCx/4OR255EKWPX1AHppGq99TGhk7/fr0eR7KaqSQR6Ohjk+Jk58VgluPSMf4X6KTFS7
u5bSXK+X6DXlBw2/R09tklj3rMoZwC4Hajzl52fzhkEh6h34MTxdBQAFvyDtFgTYw5x+7fppF5cL
prEkx1wWullf2+KxSKzPICEeDMT61Naso97X+0eqCY9ap46D/zljRzHeVfSLveiPKk5elO2F2pHU
iasZ2blohp2Xm3tH3f2ReD63aBpy9u1Vx6hwZ+AwSSt519A/WWWfIlPeVYZk1y+NxyzWHyW44qk8
qzPzeSo1A/Eq3+6VwJCNCf80Ut5IjPOjOp+jCZxB1iNwa5+ajg62MgUjkz+SeDk5ZnJ2iX8j3lB9
YGFaTOO5AxwwsJcvw/JYasNdrA93bclyXeSd00G6ytNDJx13ZboF4vfwyCv/a5bk53FIcYTN9a+G
neDBOJMq7zhFhipcGVB853q6MyP7tJBMzpDXVHO7VQfXsBytTGVEc+DTyxew8luAUdeCXo71lGJ0
fp6j6dGl49UwzlZ5QrceCVSc7hVWqhzy+zm+K8Ppf15Dm48u0AqALGpwZmGd0pjgXy6HGT9c9bip
dk4KaQkZNVyFGDKj67QOW/+g1fU17CpchL30rJRzERXHcjD5RYX4nPOOeoGtSScDND+x90z5ebxT
CTwA3495i6vCiFrUtNyowVWDpM3onVoT88L8tmjoYvHkMr0diFFJGUI5r7X1BHQx15zdAG1OX8zT
8zqMbda1pU93ouW1tPw81axOPVnGQEvTRzFeAS0ALjXeRVUFq1wno8uk6hrrHca8d4lBRgRGsFNS
r1BiAsK8yLnHMrcJInHgVq3JquwcdcNDTF3HMIELZfpj0s+PjmE8Nlp1hRTOXjFG5wIWuDbdOW12
RtbwVGfetyh31rgt0lcZ4C840l3HVpB64SqPmZoIxT3ZYY/oxyIRKfM/6Ilx0PMFvdiQ0ISHL45N
laM9hF7+q+30R6LMR3U9HEd557bFL6T5cWnAn1VtlmqPmKg9eciWC3HddyMq+BNqaqgAYjfAk8XQ
/9AqSrFq00GZjiImciNe6RFn93dqG1CbV5trP1t8HFDKhi8B75iAusyAlihiqlq30l5Q7n4E2Zit
1AalbmLOwJoVOJh3IOG6TN4hZ7JHA3avIorfDsY/YPk9dYr8XqFR4+N5vuWZumFQqFHFi9+wzy6Z
/arTMK5SxwMwtGJNuvgudPSPntNeeTEdKNmoKnHQcv8Bs9Erb8a7VsCyUgl9daBIbf6W4+ubqs3f
TkzMhStGZGqfmiQ859a2NdrP0prubHemgAqPPJ+mJFCTgQtq5Gj3avyd0S22uvC/D/hU15ztgM/M
he9xK84pl//os+KXraFwA3UJud2faowqOT6mfBGSNETG2eeqnPZFZj+q/bJesrPjx2c4zpw/xa8M
Ch5kX36wIsw2l/FG6x+WYfz0/AsoEORrkLFg6sL+qLl+DjwWZEGfSST/1Leslp4raKylfIESwTVY
6Xqd/PLy5FfIP8/jipJrEJUVptSE6M1493+BXv3zv/7z+78L9FR89e8Dvfv453+szvG5OL+I8tSH
/o7yjL8cxUNwdeE4OoQj/urvKE//C+q6buGP5RDp8Xf/L8ozXEI5H/UP4SL1oSLDfyU3Df0vwLmw
rUwTxREINuY/ifGUaMuLxceSs9AmUJIvlgG964KgYdXO2FmJUg0yx68p5kSHGIl4nNlEB+ixI9UO
6hJy/YhPilK6iwacXbxKu1KyTisJ0GQ154LITk8Abbnxri0Gbf1bj/5hh3imwfy+Q6hGsnGTp3Jh
SbjPO/xvO0RvuHo727IKWtA56xwFG6RuGxRyLT85OSI5YhQQbqVeZlsPzvmmNNBpQ5d+i4BYs0mi
2lyHfXVXLOQ8RCSMd1y8xOUORvvgt7gu42TaNrJRL3cwbFrIe0yiDLQ6lKDjsMJDOAW/Ut/8omUG
yg8okq8lAtNb3ZvHVZuqWg4XbURN2+YqKYfrt3vsD6MKjc8zYEk5js/u+rJBZV8BSW/SMohbo1qD
ef1GWHMb6g0FXtxJ49DyV28/8fKqQBc4XDnI4hs+R6x3MY/mKCkQ2ggVCkK4Ad5/kIVXXhdvDa8y
3+nvPz4Lco9gMghDdy7fDh5H05ZOEQxdbm+7uDuFaOyHzmwwzOhtvv1mauleLBFEdhxey6ZsD0Hn
4nESHVXRG2UReN6MyKoZaohB6w96XehBOo76vqa46adDtsMPulmjWhvBHaCONZPEqVUmJ+nIoE6d
OxyXZcE308XdMQP0epSt4eMnbe2RHylP8JTmm7cbLy7J7KxrlzKJxxXSNhF0Un//29KZyLYMNmRy
HLS8264nosFfjYhkCcHd9NhqOPUNUJbio5E82H1VkGWyi+3bjVAd9GL5mrqACOrCdIMC5uoXHUin
UjcsJXMD0sCG9Ntqmotbwvp95Y6Erh6OUcBB3xm3V7NEPZVbsgDxQAB4uSgtsqQYd1dF4Jd1tRkS
XDF7qztMuRLRyPv4nZf8w+NMcB0gLBx0mVDJe9nR+NxEqfAiBAMmiZxI9TCMtctBHjSd+96gvpqR
pu5S8tLZaqiMcUC8fJaJZkGZ5V0WoFweouI8oZoQcv1pbjUtBpcJFYQp+xPQ1AkO6NfWB+Sbhb25
eXtchXqni4HlyECDg8NIcChdDCwe8T1cqTwLisrciSbdGq2/dYozxtW7NIofZ6fe530WwKKBUxH/
MBt5qy0W2oDJ09tNed37HK62YTHHqCQCBXjZI+VgtJ0EPRd4JtZRfUv02mhmcTs1qXsw8ujn24+7
JKPh1OhAQAVtoJsKcaAOhN9WlSwHSnvulAaNfQRrZRXFVprHxGqPU5Lu8KC6r7LmnV3v9SrimT67
OhVIsjLmxaBbsm2pgPVpkCbUxRMUhCDnurnzPRuiL+A4vpmF+e2fv6YrzOeXZFpfsjeHeSqdtmvS
QLrlI/fr2P+FZ8mHHscXAZMAdQiMoBbtnbF8dXjRuS6L14MyLjyG82XnLjHe6VVa8qJIYpFfEBbQ
H5RS0U/svvrNwz9+R7JlDCKhFAm1y5mj1aad+j4KKkAHti33VJkg1BmlwPxGF5ZT8jOpOyRpFpA5
bz/5ecReLh/Dc6lPe+pd2aUuJq1Y0jidbRegvDWT2DIXJLkpS7XOtZJGk6juOtWsHSfxLY28fGvD
AvzotV9NRFg3raM1py47+l04UMHojSeI4ttpvI3gUfTkuSewuC6qWpuiqvXAKJEHsjowxjIyPqS5
c63ZQPtKTJ12dAGlv9n52lPcIdmxF1nhXS9e+t4Lv1o1rk90gOwg05ir+HOd/bdVY49LtEzoDAdo
yKHBN1OLljL/oPepFkw1QnE+3nNa3tzyHe/09as59fLRlxFkbXQw5rSwCTCkIOmJW7m2Rj/TX9+6
ZvhOuPpqL+JZJhRVtgfDQhLxYldMOmRDndlrAkd6hwzpq3aeWbQj1nXvbMDmq9OdR3HjBvHEwxxx
+SjgQTMIGdkwvvpT5S1PVpWFKghaF4iqF6F7GLL6kyah74AT/uRpU7ZGPn2dzshbyaX8pkwdq+6J
45ncQddC5iMB2+Wxh/B3/6PpJ7liY90LrV5ZFW5tQvrrzB7PpAZwm4srDfpRzHlqLx/fXhyvY371
airecmFFM28uejGdMDqB+tigMZ0iptig6w9nMBgL927qm09phUdBFocYRdXhhxbNZZwHDqE/LsB+
xdkMZzjU3rQgxs+yerttr449moZUlGtSfCHJrm5tv+/+cxcvGvZlddDhq7Br0mKnWbbxT+MJHqKu
hY6nO2hrXprjDp49T0to1kEZ1j/AH+Y7pwzXXZ4Kqoj1l7ff6PUNBpQNu5BtCgv1D3HJlUe/fkaQ
ueZpHoQYp9VIAkZHx8GVHEUCNP08N0Inrsz32jR9K2R0bSe2RXSLOVvyXtD6h30CVQdcgTGmBXJz
eezYZi1nzGsa/B7tAR1sht7ByHPTYfAzdP3X0qAyh8PMlfCHT293xHO3vtiT6QiscJH/M012Kf1i
T8ZDXegaIM1AVycPdAF8M+p2A9W9VTIcO1F5N71n69sm1L5YhjOs0hqVrcT6Epki2i5NE2/sMAGj
k4oCvD4ksh7/q8xQontmDVcxt/Zy9q9MJOHW/fTOsnkeqBftJyQhccCFlHfwX4Vk7oIRGh6XNeL/
8a7J7PyjlOa9XunFxrcI8SMNPleG8ZMYjaCpqdnEHgleElUrs0ugUfb150SMyPria9hh5GnnySZx
Gqxh5r3uY45lQ04yp/nK0fIP9ES9dvCkzqt71+5PJceJjQWKATXQQodKkHLMWlltoX/0V5kAy2CE
08afDMDV9gxyn/9c+RqKQIo54RTrMUPCyh60zx45TTMOf5mzdYSVuRFjtgfS+rAsulyhMDJvtRG/
2kE3d5oygivs8J0V+Hp35WAmN8KC4CqNB+zFOi9aW3Zoj1WBVYugMoxrvzXHDaWfaMWaABOR5Bs/
Ay1qjx69ikhV4c7sxRLSU5YuT2k/JFs/9R9ifz6lBdpuzeh8cAcNdxUbWQ9bqUtIbz0U4aEbHkcn
3bbjiMvvMD3B6XFXY5ZBDLQFjiatvntnpl+mxQleua5wp6W4Z/mvLhFxEZd17rplMPlTDeWxXklq
ac6wx8bW3Ykef1nwlg9OiLdFkQu8HxNjY8GRFYjuwmxI7iyJDh2J1nxlUFY4VomBU6wBo0jisvh2
a1+d36qxbIJkNXz0Ui6DXzMcdS3J7DKwwcCtFQmvWqiWFfmV1ZjXYYyvydsPfH1xVk9EAI7olxKs
ZVxsBL5upsU097h+hU/YkmO1BFNiyUwUHLhueYO2IbOjr0Pq86nnbjI/rP8X7+yjKIbkukOq41Ip
z46NMG5xLwnI8ZuYKzAgkdRuUz3+DtPTZk9OvHcCitfnAG+N5gf/QtfLp5b88mib4IIJi0xpEDdM
Brxys/WspUfDYQ6Lp6WKr2oQzvA2sm0r3ANTB0e6sXwEBLV/ZwAMHnWxk6HD57P/k1vzadHLpiDN
Zw3xMJfkst0UrWc3iA3rCpMoZDh+zZ525VT9uUzLHdbLewsV5j68facJrw4iLrY65yLocuJzBK5f
NgG08MB5KUu0PNOV1Yw/jSnBxhTfm5UxtEdARJ/geR2liWZl5YwYVHyFzviUzQxV4y7uaorwFfD9
X35MuGSWILtzvGXfbuUfloZK7FjcX9DuIh/2spGjL8Ie1+8SF3MA+MzDhzwmw4M3zUkNkQY4++0H
vopv6ZXfH3iRUkrGZVrQ28OkoP7YoDcMjmYPQx060RL8b55k4tJjcRKTKn/5armVgmZHdSYYArPI
AXvN9SfHgRTxzh1QCZi9mmvkmNlYEDB/LfnomHmLWjRLzZ7lj7H1j07e5Nu7JsHO2Up0EFDarW5g
Y9t63nlpIOlUznttUON0Od9Z7TplYUtXA/nyZSM3WUpLaAXgRAP1XgiPOihSLTLwgYms1WAc/dFO
ghCgVTv/eLujzT89nHsE8ZbvIq92+fARJk+GJnAZ9OPnMJJZkOIzAaXVv/WL6gcuqtvIm34Mwjlk
idoTQv2pTj6gTzqsHAQp4rU5cYWYev+z7nfxalhEeN3JjzLTNkukPUS++yBRrF+3YnlyouXJwK9n
jPA1cMr4M354wzu6kfYfOhOQDGG3h5zSq3R0j6scSWKfzqw1dJ6tmCtE26KMA/P27a7749yxHeyD
SX0LS79cf0jDM09DF3AbyKsVaO0pB1eADxk/jHa/N7pwLS3/YejwvcPJ88lDV2nGNuq9hry6lrAu
KUGQxGAT4NZ0sREQE6YuoGJSvZmTbGP8neUW6jPi164yscGsGKJkVwUaemOi5uYyjD/TLEmvWxvr
ITIN4p0D7E8NIn9jINbkMKcub6fxYNt1hUhbQJoB2hJueVlD7PRO/6uL4MW6sQRv7sJw4/0vI/bQ
VgVkpVPPJQyDAG2nCeNDFcbHiFts5y8/pvEJvIoyYz8UbvyJJLsBMBiJiMnHMwgJ5nC9IBfio7q6
4EDyTvP+sLJeNO9it0TTfPSQu1YqtoAJlpvnLtByCMGN/Fgb/nZ2byYDnbz3wtfXVxmPQ0G4nApg
uAQ84ZcbSqtjRq1RTg8aDWGoXu84rNBKt5FGXSXW99ZzZ7QE+iNls1XRWCh8hN4h8ZYfUH8gei7L
0ywMtNWrcVlLI6JwrRX52uvD/UhiwYfif3D9lgsBZZCmeCc8/cPRCxuE0iSbP1fgy7pkCiOjnSMN
A3PN9kle4C5cZ9mVY2LhnF/5+AtrMApTkbrvRP3ijwMGIgFhBRLJwBJedhtmSnPeayj/ahUJkcqK
1rWLOFNVmt8AE9zqvftUDJ+r5Q53dPedFfOn+ItQk1OI0patCsMvH96iYs61yM057/pPph/ehlaP
ykQFEWsuC6ozcMY8a2eD+A5lLnYi0nftIq+0tH0v/DRf76FY5z0jDZWEHtnYl22RCCzqGUyHAKcr
buEGaGJQviEIqxF2/XpaNoPESR39BiSypMBwwe53hhaCwa5uy+FDOZ2R6vwuMKxNMURo5T1aUD/Y
fbhvwsXFEy+xuDeJYQA7PWnbqHHR0nIic2WM3Vmzmk8TKiZry48/6iRl8bCIH+T46+31abwOn3hL
0kzsIOgyCeuix5d5GCEXhdRSUhqWu6hPazEzLG/vp8y4DTE4RgYm341Z/kVf7K+MAigl4R3MgigP
8bAH19C0VWMuQU7wt4rIi096xIbaMmcpHpbbjA9bp74zakR9t9D2oeB68untF3ldjEEaj7eADgVS
U2WoXg6Xw9PzAXPBwE8LwtG5ALiP0uI6yoz7CSXLuq4P4Th+GJTiT09FfEClB9By6lmc4ADc3pnL
lvN6JVF5diyIx4jeKAXnly3y7DD35ViglNpfq1l/VaEo7eAd35VasamFewwbG5039r4DaLIyhoA9
tygSSNvelqONon5V7vIok/uwGiRU9c9YgBU4jUGOSLicQSnqm02MLN/R7T2QZpD7dcfOsYzW4/si
ukl749xT8D/O6cFs0U1zhnojMVy7hUPUpP5wVYT4apWhPBWu+yXvfeUT3d5DGRiuB0//ih1EhjOU
+zFthwiPtKlbY5weUvDyv48hFBAtQdsr6/XwA1qCQD4nY96iIIL1HpXkK5iylmWozJmWwraMoWOt
fY2LQsblk8t+oZ9ozSa0noDNoexaBuHsf6siqTQpfsiwjDcS6MGhWiZ/t9jemYOE6mlxJ3pXBH40
jYD0UblL8w7Hs040m6VBsijF2/fUQJnqQyG2xBpA1AsxE6f1/WM3Fre5jOpdEw/j1s1srM8nD/4+
MiB934ZXEjQRbOTE/uj6vf1xqcy1lsHqMYNGhv7Zkeu8uxn04d4o0Z9PJkt5hIdXCyCN02TiBtXr
K9+QN5M3frFGdPtd2Y87t+hhLGHlLdL4NnU5fjMbQ7aS0vsK5yw04safYah9xtzGCfBCBDbvzNdl
HvnrOEErIZ7RPdLuOgvdGstYzDXQtTu3p6ThwMPQjVZpw3tAYlPzRsJCw8t05Tcot7Je5b7HUSOW
ybTvxkwwy5YYH7GZkp3r/ir0QexcF2bo7OXxRnkGI5OLRl4i05XfNvew9JBGkriKzuMXORchxNjE
2mY2xddivEniot6WCZQ4gbq1JerTWHXBArVsXdjNtNYrTNcdyPJkjE2r/IRTHRW1bkYU1Zm+jHpN
ANZ87cCQBZXlpvio38T1oajOnQIAt6l1pTdee+3aXxaNCdGJeN+whaQahI9otL2NHxnODqkNY5/u
ONTGvWi6eut5lJPwXbsFeLzHVbbZFrr7YdCpgQwY3MLSYt6Nj0tOZlJP9lqW3FiZM+8cMsFbbdAC
aQPkYPaepkjTsPCOAy3BrdCwfoBr3njL8ilE9ydr+p9OZSEcn5qfo1h8E7GAVK20LsqSrImxclZJ
6beP7ijEQZYx2sBqykYT7BL6cjMaiMhNqBtnuOTeUz1CJDNmqzSz6WkGonvwKa+uU6sg7+MbqGGV
xnRIegTSHXR9qjnryEkX7gF5nfXc5t52emyWTu4Mzw4G0EjMReerB3oPUZbpumLu7BI5JTtzhC4W
c7pWYfp1HrHRrLn4XKNdGTBoY2Tl95hgxVdDolcr6ebhNqsLAqQy/5r3y0YfkQHDJleHbpf6G8eI
oqu0KcFXOpF7gLtZAdS91Qq5WexQW42N5wWhxJUxTENkpPr6XIpY7kLyj9uxRnZC7++SsLKPXaIJ
OJQWvGpDF5vEDrHGHCgMZknyQeIUS/0bguRKTxtni2/wHIQ4eEAntZ4mEJxCN6odgN0giQc2gFa0
e+heiuyXxJxbZX+S5JVwSRrW6DoYH6YqJ12rF3dd/hDnBZoceTxfOyMsm5FkJM7sSCG4KNUgoTyi
Zsnu2hZmtC3KDhI5aIqrxvKZI5n8FFe9tdVACoGoHHY1fpebrEusQAf1cpKDcNf+4PvboUBJWmbD
UdO1B5lk4DAjz1m3i4GUv6djwTNAEgQo6SbusK6hsUQlBtdj+1PDMnCOzpVfO6vIMBETXhIoU0jK
CdLpq6iLbpCJ9a/Ggc/hGb2tm+9oboEMxS4lwogGqerMiUjfdZkDVp98JT6XSC/4Bkov37ywyTbm
6Mptl0F/ytvizqox8uEEgbsfgSJxtEefK0KYLL9a12SXXCY7iBO/Wtd2b36RNSgWIqrhlDgwnYRu
a5sCrb4j3AhnOwiz+ZxF4gO6ZsWPqtI/+igdJRACx9TWdmXDpmaOkIB1IYMMqNm6TC3WNYuzxc1+
O00dwTgp+NSq5Ne8EBvXSchCahhULFoIq7VAjELAkIIWtUpdl0z+gtLykB59s+zQGVjuukpxNMtK
uQYhftYk95PZNTeUqNudT85vU7VsVl1rjYGdY1QEYgxxgtCKdnmJhW26hFcTis2Py+CtOq6UENAy
YLgu8PMygXo3V56xmy0j3RYT+5Qww/tOFke7H0s8bOb2ZoDVFwOK3hXG7G7eCYFUQPHyKohWMeAB
bO100nWXhTnfa1MkmaY8sCcbYdKhlGsEspoPs4Yg5mTK5VoBdg1uExvTBUgrTTQ9KsVAaKcGVUdt
Y/uIKBJLt2u9Fc577Xt9IaaQB5Wc2ozK8VxmWRI9tT1kybIgIUOOksrBGLmZZ253p3FeLkKJHQ1k
KHwpnzR7QhR72XJd+zngKt33CIm+3V/WH/qL8iUecgArwX9eFjjKxgFlMKD+WGrO2e2ldmPrGI6X
oTbuowYVBRbRbqlQpnIqcTtaqHe4Bbo+WX9qUzy4Ez9c476MmF06PXZhMcEDSaGVNtHe0DvIyF6P
znpPwGwhO1P3JM68zI1urAF9Cw9ciavYp1aBvN9kfYPh7iF2Rn1MYK/Ty+JTY2QHaVSENpKKn196
5Y70lyFvxYR9c4W6U9XOB8yqf6RG0z4uWfPeJegPUbViD2CHCDqdir6uLkm/YRaMZOxqXVRpYEwx
qAvpephl1j9bE3WY0hxMSgJAO9OOYDQWV7OFxUAIZN4sQXgmDusw5tb0Tk4B/YLLeU5aGiAQjXJB
d16OG9kM6XYzXu0a4onbPFRuMo51SHRYRCNq8wHaW1imJrjQRxaGqBgtK9Pyap1gnAzxs65uZpN7
XRH+mhINoWoHkawCi5qstdmaO/trWuKvFsthZ2PatRZWDPdSFv690/cDRrrjFZrH3Wl02E+tdnhE
k2Tt2NmVNnNWupHt37YiQ410mn6maVFBbkefH9WAx8HB3r4da4RYly795Hb1L4QshyXHq9Huqh2G
9rfZJBR5yetXrTGocwSusK5hF52AGqGSGlD1TO8MfA87TPMCgUrxOwvjD9dwsKwkzBRShdweGOsX
o57ZWQ0iNIwDOWDZYHg4a+fGcBdKZ7nyuYfuZbn8qmPvtl+sfDfEDkZq86QFra/fQXsO38mD/+Eq
TmFe8f0cx7EoShov22OiYqa3gxkHiGtVd5kPDRYl3YJCWN4S90fi2OWmotBBLZ7r/jQ2JfeMtvs4
1DkCXKOL40pSz9ylZYI2ymjduxbeW0V63TShvrJQbCUHpsQoPL/dl37qfSLOJszwh2OeNd6qlX5x
H7pdgt4azH/Y1teGCkqnLPvmy7a5buPE2qFmXbyzZ75G34Kl4QppUoIB+wZV8uWre06Ycj+346Aw
qm+NDR25XPoCwZemwaVDW2ddb3CVE1wIiu7oWHH9OEbLRwJY+6Zf3GuOVY5NzK3Y+9EFSHXukYZV
sjIEzLC4vB0xcstbL71/e3P9Q15Y4fNhHJFZQH3r1X3cyjAKFQPox4ZotrTjjyBaiEG5fntmjoMu
yq1hPT2lqKkhCHQoCu+B+8rD2814ncShFSZTmIqCaVDSe9l9fWYbmiuLLAhJrojOR4fPz668xXvn
Oc+1sJdnL3AY1MVIPKhSzWXmyloiSvsdZwmPPEV24wWgoZ+QE3vQbPm02Lm3doVGqZjIofaQaZ99
MDNAGVaZxLMsGzPkiawn11RYJdv+b8rOpDduZQ3PfyXIngDnIgNkwybZo6TWYFvWhpAtX84zi9Ov
z0Mni2vJsJDNwYGPjyh2F4tfvSOISjuHlSYCVYxPCrMrqhVwI4kWA+2lV2d0mWqucjXrFLO/oxOo
CoBtafVD+3t8QqNk8AkDgWZ+U4wHytBSr13c6///5yuovAUrRAxEZPafn29ZCLnyDWagzyNA3ex+
AcY6LRtw9e8L/YWQ5gPm+WcH2NSf7/XMbDKDm1V0TcfNMjzWM+LPOoBtubPio5C0n65E3WNXiskR
5ag6xwRr/PtX+IjJIuy3bJLEgNkROm94z3+9Cylsk6lGU8LerbtXa20vnOJ/NOjKmzXaKYQCe05G
FKKJcuPfF/7oUuGcCJTEZgwdbKPH+PPKZRv10lnzbD9ONHrXoGsk5aBNsckMzun0sLL80nHOok1b
3dPsuXg6v1FWPrpT9JL07qumwBXHaby3RfyZrPFDWwbYKGPdplSDGEW19g7izxMl74kvSve92j2S
90OUb07oZyqeNCe9Jz5mv4nvVhyjuFaQT6g0A/YEfc1LB+QAtTwQIP/vT+zjpIl+iUkYGS2GGTSm
f35gHOhlojYUxw/D9CoV7VKy//z7Eh+B0z8v8e47adpqjZJ2SqEK947QoFz6t9jaCFoEqeYnK+Dj
pPrnxbb7/a+lB4KypKKS21GxuWdavTI47xldEccqv/59X3+7lBC2gx3Khgp9rz6bObYnFnW7+9Ze
KQmpTgwDX7WlhEH5rNbk9896t2luAiOk6w4vCNz8f97W0sOORdp2W3MckOkAHYVV1+pNKjTq/Bpz
9lWdgrRT9jUyjwBOjfHCe3/oS9AtpTuM5ZxdmsH9z2j8IH9v9BJOHggkWFTY6BFtJfzet0Mr0Ema
sECy+c5riRB6k5WqRrdO6frMFWpoT4OksKK9SY3s1tw6OcsG/4KZryzPde6AXdaRPbveZfRiBW6i
0YidJaQ8LvYY/Psb+K1sefexsKFCgyDoB2N5/9Lqig7l2gBK5tLCkumanxFkmghxUHhJepFgZ+uV
BM2X4d7R+Bvt1D4lLNaufT5HTKyKfJUjZ4HaEWfI8wejnNmbyw1N6dL9LLZODwIpAfbRR8xxaBO9
lWmivavUBCDMWX3dUJ8zMbziUX6k2jQGxIOXMHSEp9vbfKmLx14ou02QIEZ2omwqRvpwrE+W/d82
fQtyU/stA2KpvHuON2dZQmsSixE3/67Go3sLWPSdxmFiV7om8eWopJ4067tsMbghcxjBw8dP5Vd/
24E35TYlhwShaRyv/1ypbW0BchOpvsdHE4xEO+z1MiMgfKVWXWQv1hqzYqKEmNUx+bGo2XRe+Trc
btZuWlbxuGjWQzJdS0NGJ2GjMRdIA7PGfRojezpDJuKDMuPp4NZir9pDe6ep8Ob8hc0GsFChZgLg
KYl5VjO4i8G6iH6Q+7K9nTMsd3TrBA06EhgDpAh1O+wWjvTE3WyzYU9kNHb346Dke2slErE03Yu0
p36/YFihJcCwlrByuAE91xZfLaTtN8p0NnKHZHJRxmdNLvIITTKHcDCkDuJ1j1tqGpn7nysJvd/0
6U7Eubkr02hDKCti10nx7ADDR+6YWhIq6qeie8nL9UdslCdjJJ5xylqiL3rqyaBpf9BthMRU06HF
pm4Oo+lVM6mvNyeVaLISDnaVKnBwKV56wzR3yuQ0/ovUyEBi9kuDuU0vsPpj2A3FsUjlYzxD3tbZ
RFFQTVlq3RG+tmqMyvyx2wlzV1jxfTL/VA3iLghOU0NLXVPmMxlEnXzTyQF1yuRexPPzkItf9nf4
s+/5OpE4gQW+JL0ZIShtSASo6eaFBKLG66p89mCDmrAr7O9mikGuRPEBVA28oiuuRl6UTUBYjsjc
idlUllI/lc1ExmbT75tWYXokGprG7DzfOTBSaw2l0I1sV/HPwVZhF0+OSZ6jXrknk6VCKwZ6yUrW
P9zF+PYbTUnN+S1drYwGmuLYqdmRZ4ZmeKsj8yF+U9L+OPXOAxZS5GTDYR6YCodVeUObmu47o3SD
Xzl1Wz4B5KmnbfPslpi+4PzC/N0/plGW+lo+3GBTIHikntaQFsFv6EpCZPgRiVpChDXkjGdXdLqS
PYkCnTa/YWRSSSxs4xUEmGdsmBOC0mjtU8T1edA4kTgSoEFqu0VbHS90gEOwRQpyz1NREIIUYUqx
iD3J54ZCIr0nhnOiL7ZQvw55tXeSvvejrF19ixyVAMHHCRE/bRAtYHHZujfWok2ejYa30MkONMmq
mwX5Gn3mAFDP83+EHCjWJsmc9S5uWiJNvQHBSONkjwty+7wbXnNQt+Nslw+Wqcwn2YouzBrlMhf3
WN2SN0VLbwVCGHqU7OxhqmvCMcz+3Pc1Sxf0OZB63tzQPjfv5mHdALba2M/m1FKxTX0iqZ0HLG+3
ZV8awVwTkEdsE0hZlJdhuz5rdvqDfDFF9vdM4T/aHEg9duQOUG/2I75MnKKHKevf+MTToEu598jo
xF6r5Rcra1A5YEb11pGQ3cXq2p3NrhXMdvOlYW0BQeEmVq3RPsTK9NpJIk8sBQEPUDUJMIYVVtR9
78rpxOlcHJv5QURas3O1J8WqEO3CGBlplh/TiSA3LQKvNTZpb6w/clByDpkxgV4pnSBewT45A4VA
xbJvk5onI6J10FbvVZQpN6m9XlSXeKnRpUekGW7sLg3qvBrDoaP8VyodwQyuYhHNjZL698mmErDk
c7lrdNTmGsk7u2wF/NYlp6jZwYvcON9hAxEcqwAVQ6N4ma3xqwkt36F4vHVG+6wWqe6tBfA7dH1H
AplC+41WH8aYnPD8zWrtq+IMp6F/Lhz3xKw6BrQS6vhnwB4Ul4Ua5TsCFJkfarwWGkHiHeFTR82g
T9KyxmvaPirxuB6sCrUA0QgBZd56YE51Rl1R3fqCCD9XfdHGiuh3dg8fqa2fZtlbjpuR0pwiKACM
NP6fAU8ln+l9nC00NBbyRIvmetDd78JIDoNTynNbMf9E/UD2MA45fdGgkzN5N2N8NYzpuc1o4OEu
hadW9UFLJxgkZziQWyRPWqacZUlbg9tdq5643lQqSPvrFspyEfuZcvSszAE7nTH2BOKiVLN40dCU
UAlfbPyPoeZfG63x8yEKJO1jCBnyozGptjdOaPl0WfV7fbCkpzZPWZc8uO4EejcnuyhRpIfiGpiG
PLBikMfMXMxjax01UsKn6M1NjZuqHn4V+jzAOoEfmLN7dapkJ8hL80yb5pe8c519NiRhaeXk95kD
SHzpKRC5OIKaYqdK3Pk1dqSRwkMTn6jLPuCJrDgug4KGel6ZAp1Ts9S0arDLweOo+kT60hDdjnqP
eKGAv28zsoqhgahxA1QnyuLRxVywyV0dnsiqY85E58cArfukaJ/ass5uE43a1GJMrZAcMstVIONX
eW8ktRauJRBxU+rfZCy/rxrEabnwpl8bXlCpXMOxrelb6cn+xQqiiOEqNPfQU9W627YkxeDm6+hN
XZoXGmruiYGxTn3xQybWSw0A75vK1nCq05Sl8vs76UT6qrNzVgIBi0C0WRP2khd/Kkg0tWzxxdB7
wcvQlOfOFQjxieiRavPY5cNKkYrFtXgRsJgrL655qiylfZX4am1V3ttE/sxVXoWqRj5iT0wlXPSK
ZDu+x2LoywQSTo0V2BJOZ0Gc6ltPkN149Bka7GtO7BeK4V5VxfxWT4KwgjwJm5668FIRuG20u1Xk
VVDYC4svay8U15I0bec4MHFh7Iqpi3e92jxHNdS5KN3rorXhgrzFq6wathN9TaxclYl5gBx3rAgp
w0djm18ob6m26iPhKyt0n3mKskQeBNl+Tj5cpxWfVWmLbl9pmF3EwPSwgN+A2tjQb0cED8zigOFO
Rr0YjvceHrfCIJGkN1aqvhhuZe8SslA8O2oAn1ChxUZ8mGzG1jkbG5KdAHKiylV3rRFzcq5vxtLO
QnI9M2+t2INrfSjCBvxxZyeIadhItHCoEn2P7YQOe0/NxY2JSGSXq7LeLfn0y0z6ZOd26n+ymlEO
Q7BP8bfJu2x968sSqR/rjscQEYdKiZ9yK0XxOMzgAsKho0+FeRzaothJkwywfEpWX6sIxlZV/Q4z
rOUrDIE7zZiuql0TwGrxPEcVEj6doVdhdw2GzDpHyCLYCqHs8NCNN+Vqzjt8yLdMPbWfVk2zMwzJ
O3DKg7FcBywxkAYxkJdM6L1AqxNa1jqGziIT4myfRRIXngIHsa+d6FqWIg2djnT1NokZByxq7ZTC
RF1rSvYbjnfYaE5bpE6PxCAEIdwnmGm90aq/O82mpnAmZt+YfdWegsimN72zryacZyw1J2g5M8FJ
mxS5mY0ZFk2qHyjBOWBJSx8zo3/QVur4ojR/q7SBydPJqCvWE8CVKGbPKMyYDq+dmGfpG4mu0F1j
m+GcCGIrh1ENsEehoMoab6CWrwjXFvePy5wNb2nm/uwo4x7tIrMda8jLCn05xEU1UbvFCSvXtV1e
KTfp3FcHma7aJweuD6Wx2I3JIEIKLkj8Qfm/4an/BTTwE6uakZuM9Dx7i7Ql1LPt2CBNdycHdLOg
tv6yaOQDpfqRo7kethNVjwrSIb/cXifN7yzmJeNgrI+Hhe4e0J/GW2XaE8m0Rei+EPky+DTvfZaz
8JdDGidm9F8AsCi5P8AJVLHlSQFoEDLEvw5t/aIjg6pNN/caXA5HEJvnefpZ5bbwjWykXIvBhEiX
DkTfpXHeJjPYKTD6YTA854n7GT/7AZQCHyMmxdnsHBg638v5o2XmUdjmbLc17qYOTJd+pP6Tb9D4
gFK6m+yVtxN0HQjOe+XoJgmQokk451vJ4qWSRvCBBw96pnnC9vIaa0hQdOlCXZVbYtqi7DAbUlRW
Lxnxmq1E6TAYd+jVqt2MCzAgpufFGQmDdTPq3Aba1tCdSZXZu6juhdORK+HORwoZaInu64QdoaCB
E8mLJ4eJasVJM9j4nGJ4dEf3gqcw/WoRWAgkfov9mtUdqa+6W8hbkdSfyOA/EIV8FhDO+GiIiRQf
sKxVFHqVOz0wYOOSgpinJmcxoqsp+uJfGurr4udeGz+T/v3lsrDK5GBAWulI49/BWv3ciNGplmS/
FnXqmY208IvZzn7Sm2SfjAL/dR3fGamwP/nyPz6+xJyYpCbhF9l8bfo7KHYWGTV7UZtgHS3Juelg
iqqhmC/GuEAJmdl5iehoJzqckd/5GfXZV44LlCQYBa2OsqK2x0nJNYiWU9KzNO1lJV65J4JtpcLE
QJOjCrJtOsxzPMCf4uvbb/cH7sVvrVKTTVSKpTokg/65+ejkyCrcYBQaEOpbTOUZfpfiU1j3oFDR
n27lJPm4JMGS2yfTiJkkefWOzZNNhuxRqBORyYyoPrUg9sFgw0Wm98ukyPnYt+p46svFK2RXHCc9
v0eexxFGTyfPiL7AbKrM6jwwszafqkGncEFJHtph4sieKDsTHflNEmdBXrUvylzRgGh2r70dcfU1
En5SKq9SWjmlVBxeiAKi7MFeBZkFHQkEM/SwqmmUUDjGeLCbFfB7neVxzJ6HuCvOed4LPx3nbBeP
ycXQa+UmLpS7UXICy8zqHAtH2a8WZXl9OVFAoes8ZbwMPcapnykH8F1dire0sW4hy8dDIzXVa3S7
DFZVHpuIv93K9qc9tRCc+fhczyCuUNX0EuvfytVFSy2W8bQKcFg7pWMsVdpDVtzm6ROhzQY9yS3H
+W72/w1zfnxKqPrerMYYvG3cxu+eEoEgcFHTNAol0lSfd4pnap1703eY7ekGw/LD1qWWZCr9+7q/
Oak/l5mGbg9UyNqeEee9pkHJXSOq0yEKTW1NQ1Our1EzOMDpVPqWGrVMyCq2TOVuvIWNe2zctrkj
UwK5sHsT2XN76LHM7l2pPCrUIFM1mPsTE/he4Bf0OLdsBdJadliM6FHhILVVSsaXcYGlaX5qymKE
q+wALW0KZB0xMDBI+EFGagCpgLMyAlLI7X1GPOMn28P2ib6/cUwy3DZil48hVbOMJFif64ZFORzV
qntOVWMJBme4WEr2ax0q+RmS/fGC1N7bPNCEXhgf0tUGt6X0S5pOmCQqc/eQVn7qdM///j63keTd
XfHTCYDg1tjq3xMWcaelAA9bkMcYPW5vfKN3JJVj8pP1+vH1rWEOQ1zuEr2F1fAd/YeGrc2pXHTC
aLYo3Zx5isdGfnIzv22df94NKhsM9Dg/cV/Y798dkZCE6YEuhoU2GCFhTVSaj+J2yVGjTYJ53805
BQg15vS1CR/c/AHQOrupWtfEy45FD1KBPIyRKFdDwzOYcnKgtewnZ8V5D57efXVnt/Ro6jXDFK38
QR2Sgzqb7qkkoZ4s2dCkI+mO7N//l5H9c/5f8a/6+n9v4n9UEkVtWg39//6fxu+ysXc3ZwiNkwKf
JO/j98IdwIc2alTdJDte9l7WJo92Myd+l0bytsu/u2VvHVlO35d+PCmKk9xlTfkaFcthEeM9zaYc
uQg5CmnNuuGRLQ5xgrJHzsQN8OIAAHI0KlxTdMo1FWZORTvvDHOSCl9tKGWYqXHyVBs1bVs4a0A2
PiGRjWo8dG5k+eNYPM79YntZDY9kxTywtsgfsszKgb3NbtdPE4qFigOCs9bSFwXKVdip4sihu/Gc
KI+PRO2tqH3HX6NsrFOaLRWd5Mhoxtitv4+kDfjAJGBUOuxdbtzksAB7xMG6L7vs61AXiDhW620L
my7VIg5nzV4JKaiPnRnXQVUa3b6FDZttsVsSczmlKdsQBaDPrdUcTN19mDKjvtW7/JZIz/jQxK0M
LLGaO2FyxhZ5Q3cH+cJlLZpdM2rRKe37n3Z8QkpWPU2tdlZcTrtWDKCG/YkPruvEY5k6FDJ1BM6r
ivKgy/EiIqrPl4ESgM61QtNtfzgOIwcsAQ2m67BwiE3Gq2jTl7nsn9c1F+cV6iRwu94IjIrydJOT
7S6diywoWqGcLdRblJiCFgC80ZdcRy8U9b2BRSqUIhOPZrAhHMlwzrquo0asepbWAJpJ2unBzDrf
nZz4RuYdYLRaJFQ7MGGxa9e8xLegjl7uBQdFihuS7223qnD19D3Soh1DrK1ZkE0l6S6Jw7wKZaiT
Z5tbPa3MVvRU5l3lZ5VEb1vaypFjunM3tRWVzvkZCClCwbWi0LDHcxxl4eBUVqDXThnWmRa/duKc
OBRbkX54bzc00pds+UozjzeWPslLLg3Ea6PZHXW7V3boiSOEiEpJ30StHfJyrL+QRHCNpIzQS9t0
XxiW6qe16ewQrmPTGfRAiNq4zhVQyNi5/dNE3iolUwjFl/JhRYfGre4nDOQns1Zmn/f+F5nmrW9b
IiA4bzzwq5uBRHe9F5GZBdHKe1C4VJxGcXNtCUc+ASAOo4jvBH30O41KDX8S0XoaNRiMZn3s6nbc
ceIJcaPXt6UNs9F/Q86WfBvRZp3GqT7CPcAUVqI6UBFTBvhE7jh2l9/izgnAiPOA8qQ+UEoluTek
So6E+01Tm+wQmQ1CfHOtPSdxi/NYhWNl6V9dpLYOQCeyma9jGgdMXQZEG8At5bxYMzQKGmxrr+UT
XQ+dvuyUtUJ2a3wHQNW8KbKMA0wUXYhKthI9IZxQxPFLj9j8JNUknFWDmRn5nzepVOONpsA6lBmI
+ZSiDkd36xlrm3if9Ugy8QpQctG5xr6cUuZDm6dAVCN3pOqBPUeNPzT8pGzNyqcmX29Hp1sOCgVf
x4SIq6mPikuDZckzSt06TI1DcjEDLzD5uLH7GuYwm/3LlFMbUiGDBBBfYJDl66lXwZJrF1UXevS5
TJdrX9FUgkJQBm08HVvNKC5uPbkEdBgb0Yh7HP82/fGR+sueXVDVeiVJwGU36taUjoVieYomeU/7
LH3nuB7orItC12gaj1HU8EDbe7rXHcPXW/VL2TjJgUx/f6GaGTR0eDb6SDsyCixQwbgVar33Yx08
yyrc8Srbm0y/X9Ox/o4Sl3KaDjQ2N5OQPWc5AKIsHBpTcbdMVX5rjDUoVNyYJLEKZP7Q2FlR0/9X
DpfaTfZNkmTHjn521GOAcpSXI7a6o803uaGk1LhVzfbSmke3wnUVLfnGz+JPWxaoxNqovs96aKv9
izGqeYDWh8VlD+WjoH21aKknpZ6brgoNkHPIgQXm+tVRp4PeCWLDHcHRqGJVMxB/+fcMY38czdD2
kJrlOIzDZG2+G4ZnlFna4iQ2oeQG7dLLQsu43by4GeoCTsxPBWDPSXPqCVIXZ09FpSl4mLI8MBUF
C9TbPiro+K0WLd8jeR1S86Qq9fcB74Nnj0+VCjwqLLxWVoZOi2l8OWDcpqx69vn43bMxz3xSGjv/
PFOdOoJTabpRntdWG71RmwZ/bDF0FdJZTroWL3tliiB1csgDQW2vb3Ju6Dd6utY51RuEmeWVeTTa
+Wi3sb7TWizhq8K6n+DYzBThP4ivCBwn/dJN1suAlSYw5NAfOjqhWZKuGiB+k2Fqz6+z0ncX1PQx
U/pTOyWF10ZiMyHSKDBNURT++7v4Ha31bkpBmw56wvcPCvZepj4NDSSKyXfRKgu9g9263PTWmPpi
KDREfMNwTpbosWRb5ETfLieNbb3SJuvsdJVFVZb7VTWb0wS1uRRxQX0RR4cmsiv2pVmc00QP9VHp
j70GNwYff5zTIbm4bPH+uOrtbsky8tZ7Pu1/39dHYIgMQ/o0bGK7UE6/F9sMKNbUtWntMBnMiuPN
+gMaElmI0+26pMk9lbrOPUk2NBvEi/qJfO/j+iYIzuIMQLzDJvjZDoP/hSsaSHOLecX4shSclopp
L3P1OKUt9dlzc9ne759M63+9IMZLlxOBUEmw+fOCEUH1cBxcUBaiCpUqbW6hPIl0sKB5GPBPn4Vo
/PWCglcw4aeYtt+HgeZUZprDxOCOxeHoGEggytFcPIO8wXZsTXRvMIz//kY/nkgIzQZgRz2FLPCD
xLblv0yGxSXl6AJqg895fO2fgUp/uwpf24ZkAc5YQv/zk3TmWLFGqxQcl+PnriRJP7YhC/59Kx8X
Jw0FCJ6EwwNnfshKwA2ImTKruRXVIDyKzuhJTRzChLW7OB/S3eTGwKUZPQvT139f+S/fG8nAm2kY
4EnDrPv+9sgOpBrYDs26vSD2nr1oMk0ImNjdD6oaNCuCxn9f8oPEbsvUwm6CktPaAofefaKYRJNF
DsIOJ+aayVz2gs1iJyYz96Ku++QMzjLjDv7czwyLHODN47KldL939NeppQ9lZNhhYesJEqF1pLtk
uF/a3Dn02UiVhrGbthW0ivUOQnLca+xDgdPE31Q0ozviMH+yI+P4tBcXU1axngtwVy9RsflhCQc2
sbO8vVhr80NrFNyCqt5c8sGwEHlUFXbT5tugmzcFDMs119X6FBGiHjUaJlVq7lvszpy+RpcaxnxX
dvHoH8Yty3xigfuqXuaeUlGmoePUovagegOtysPIpHDSEWm6K2BWdxCTnVeoM1yUaYRGDrars4V7
+mDe0y9iQHPDTNkl1fBK+zjyVHImkapP5gwlchDOqV1qN87MjNHImqlKTFdj+0cdYSCoGh3JKh4e
UcvCB2hDwmAfO33iF08V/NZK1XhNEd8teZzvFdTlIiu7J9F0r8iZAYV0Whntvtf3VgssrJpvcWRo
j/jo0CmOrnLIDlWv3/VafWl0S+6LpC9QLLnWzTK6oTovKBH48O7muWEEybXEI85QnH+DymNG11C8
aoK5Blh7Wo0oSGrZoX9A6y/WsQ4HxHl5nNm+2ZUXZ9aGXSYAWPu6ueAwtb2KmIPd0CBlbSb7EE21
GjrJvS5RhijGYO5W1Bi7vpuuukGlQt6ckZpR2rNBzHWffld0hLyUqkQBQgE0XBY7RNtc1FlcKXAx
mbDU7ETJBSXLLQw6WlIlQJBGYj3eV0rA1SfVip8XYLIAbeYdfu2ftfEfIcb5ouV0gK0lXgeyo+LW
QHlpouZJY0ESrF6FGaHybAttwjypPVkVSkWeWePg9tl+zfiBQ5XD9eKC21uVvU9WOz9gJL3YXaSG
Ss9Tl6AS3hmCIH3HvJnXzj50UXWV0lxu2oLl0SMQhTcPeomGlEQE8Ibc1cKJXqMwSYspNCITI6QF
pDuSCwcR9hzFWn2EsX3qqGI+RiXfT6vvi9ymaw2S97zIL1L0hZ/nzegXIlUvXeR8XcggPKdLFfl6
inqmayGAy3ZOHqtlMvZ6Wv1Qk/yq9XP0lD9BovbTzo4ma7+2qG4csG69pRHDIRXx3CrIKZykuk8J
x9oVVVVesZZhuVPSwjxW6zrv0sSafBEnpq9W6X6sQfUpmStvrKm7pC4G4BQD3wkf1USSo3GyEuMX
fxLdKNrEZuHsGhA3MjILd4+BHl2AZSI+HGFSyqaWN4Ox+oUxfklnxED0m/+SUhcP5A7sFer+5nae
Dkn1pOlKcy4REv1+kJyBqAl6DDRAAJf6U2NV9nVmAIHLJqbcRzxJa6WlrlZwUdqL6htpPeN5Ra5T
QExxpuWUnpscdsoRKVeRnHMudGua7SFBsMmPAblZdKUO5s2fWZfqfc1I6gsrL27Ssj8BPKlfFVu8
iJVg+BovmG/Mse0ZHfZyt0y0L4m9bza1QLXUNonjDBF1aSK0T7m8QUJyMLSDEbRDfG3U0Q4IjXko
Fk5jjkKOLJ/Yc5rOTOtl0oTI0XxHTzI6ppRLDhu5b/NAlKQPJys0Q2Vpx7SHIYzSWNvHa37QJbWe
nYbBnT6tVC0ewCiCJYuqczUOqZe4VGcX0zoES4oV3zCPUaaZflyqdagVLs9HOqc7ay6xPmfggzE+
2lyTGGY58CzoKDDqpSpFvCvJdqZ5U28STsIcIUawGNS2vm8mJQ30cX0W49jSA7QxQyNsoYztB6ua
6MEqrZiIMvZsvTW8DnEItZrU0MLwT0sR6uYAQaib0K66sPwpXcznFHRFIxABQdbWErtSU227ud+m
1hNBU85uNvtHPMWoSGgeqBxT2UHDl0hWjl2bVvvt+SJ7FOPFkHE2o11SBKmlHI1ZM++IsN4TEUBs
Sj5fF0Ike7sdzxEbH/ez46BsXtu2Tu6XOr+18mct0/XjOpfUc1klx12XM2894qIlSRptqwzVUFtw
NqJXhe5ulreowRSOxyzzixmE7LFifPmKOq0NXFoykY9jjI8ea7NTXi3b682GPNJ1JPyjocHUsNKv
qoZRgALDXTyZQJq9CLCd+EWqjkGCtYE/Nvj+rfiR4zooRtH29Bi2byvkVdAiBw6yNruME+sGJI1c
TmV55c2kfi0ouSzyRg0J3Fh202IKBGdztSFpJGmuReIVXcc10vZiaJB8Cd9T6KzaF7vov/c5Gtvu
uujUPZuVQgJ4O+ytAedh3o3lpV+Ty9hY9/gznf2IYBMDRxVwYFHZq+IfpU6Hmz5Pse/YLc2j8qU2
jfbQEUrhrSrm9XV4pvCJ4EruKNdaYBBW5W+qcSl5ETVO7njLmCGJImpBM4c3vbUIKClZ0raYySiP
wzx3Q51Q2RABHF2zSr5rFeSgGda2G1NU7nnK6BXb9n5n4QNcSKQPsgYKs48QhKyF9qBMZPJHeVX4
TqRaflRXBfAT0OqTzYs8XBIGpIJ0Yk7TARE91qFRnHWXFeqjmReP5krMfaplxMMSyOmlMK6839lw
6xISdf1P8WuifvO2FfbzYuc/FlSfP3mtfHWruvxCNraHeD2lGNr9lqW1trdX5huabXEhLlp537GO
8T6pLPCG1wasGV1UXXeslqhDefyz3nz2ddU/I6SJ7oEg5S1BNiTCOmGMwv9+SewTBJrpj3XRBQUm
GKhbVMT0weJOKse9Q4msXwIKgS2h0KXTVF7BUAdfKDJlU1PGS9J2lzxeSp9IQL8g/WlvjwYKp7FH
j7LK4Q4RtnvOZmTOitUfEwQH4Fwt6dnPrGnr2HfzgsnQfpxMwmGS2liuU3fvDj+0Yo1OGn3bMonv
srKxX+/naUleqvTaNaCZrr1aZ3XJ3kbLfW6R5NTaNCJibgAeJY3QU3ZBPXxEdJ2SJoyAnechp38n
mjxguhU/u63ssbhfbXWyLkPcfHOcU4dxzmfNDujzq2I3j3zeNOkZ576Vlx7ohBJsNklCTB6yCC9J
bV+raLzoNum2cWVlL4RRyc4MnIkM2pI0GC9v24zoHo0kk6X2BzBLLDMn9jH9YLXoeKwtsbkb86sh
pjP1QTMJAgPgJe1m7l0/41NIUZKelzRHegg2oCRJFbARDL5BBG6FT/MhQ5lRO/aMdJCBs2qbA3uo
7mEW8eX0JKURP8qu8n7v5yiaq7ChlaXM3b3bSB53xilHigcI9SfBYweMT8Eu+e+ePhs7YSh7FwR+
j9xqDCrV8XB5CJ8MEXrFCbN1YjqTkRktZXqjGNl3o2QYZTlTuACWqeM+vaigv9Acvmh58w3rxLvE
dhBSsV9oU6GD5ZNy0jv5pWB5eRkpwt5sa1/zqaPW0KIr2XK3BJdK2EGRVc/IadG5xS7UNlG2fjYb
ZO9G0WFO++a218f/w9mZLceJdF37iohgTOC0oKhRUmmwJPuEkNs28zwkcPX/g98Tu+SQ4vujo7tP
uk0VBZk7917rWe0+66rvZpE/sd0/LmUp/TZjE2ozli/0sV/mrt5HzLfBdJUso5nxyL9nb+zMTSkG
bZMnJqQInWiktJHSGwzSvOeXteROS6q8SoZP4TIQ+DyhXu1j82dVu8+mrHdSg/QaY8C9FAOTkQx9
V62H6Snidc29usnLnVYUp17vbrDmfS9tnrXeaHIvR33jm8aQMEkhwsyhu+//XjRjg1tjVl8LGf+c
Fsv20nicg0xzPZfYNjyhFmWZ8eTm3SkfeFRzScNNUqNSc5w4wB4gX48Hppy5Qzh60R3s2qXrPSA2
iZYXK8Xgg8SZKdYQvWrVo+wi8K05ejXDAOFthOkYLBGzJSXV0NiX+DTheVJtYahqe62HZoJiOI9v
5xpm4JzPdN3bmFfbquzjEounbLCaXbWI+hzJeUWUfBVlF98KvFDHcTA4BlWUtlbX/IqEuMzhYG17
GjSbqc4EZfnPVX+9mzvJVYZI5UTSj4clHZXN7985kT1kbWwf2VrSRQX/9zAcO+LgGFfT7G7HHiJM
dzFCWE9jIz/x9L33G9GbsmiT4bZ2TJXmyt/NADGmnOBia239JY9ubryK1ioDM+22TijRobvRKwMr
14fiUcROycyh/uS4jo7q3XHdUklLW+fmDnbi63l2V+hRhV5CDTheU9SYMckjCxJraRlyC2R93Pc6
s63RJAFKW129craa15DHq1G3au8SwpLnSEniwkBnrD8Xem74oRFH+3QAR9TG30D83YDrTe7bfL6P
a6v1EfnFwZDeNm3lPKghoWEhTExFS417YO4/NTsKzAak+kZEySaBktM6Uv81N6Uf5UX6LIrpWS0H
HDC6IR+SOqkONJujHTX9Qe3z4cHqlP9yw+0O6di91mGYPRj68LWMzunYji96iBUiZ+S4xbtkBKaa
Z0Gjl4vvalG+B1XpfkElnPlPUdwIzNU5W9TUe25dqpulz0zO/NZN68TjKZMW6myn3ndd7voylR32
kWjyGM5iq5nwWURWCMwrhKuEWPkcd419qzurc5N8E7uq2NzUqfZHKedTZW7oWSrnvEwXUABPDAea
U4GSGGN7uJNuxq0X6S+j4/lPlPlWR2zm6x1VQF+L57yrXoBH3Hacle+zZT4sbnqvmkt3Gcr44Box
S4czPOqxPge95DyjK/2tZiXFAWlBhNAqS4PcDqOgmzCHjXWx7Lp2NH2LvZ3iAMCMoEUi6DXizt6W
ix0o6Iiei2K6lWG0bYux9InomrYz8xQe5TgIa+V14IjgTQg8d4spntzUpMJru69QzI0DJICvUFBh
U42zuZUVsj29lGB21BovWbI3zDzcQaXuPauhSZ8OqPk4QJqTSks/FvO90AvlgBR5m39JeFOfrNnW
PP171UbJy4RC5i4mr3zNYadbRQ9iIbECUXzlxZb+QupeftZgxwdoyJuTWP061kIp17Ix7FlUytOi
ifkAdyn+35qa6BZHpkjez4u4Ky3eARGynEqks4vZdZwOMCa6imLtsI9Bmed5MnqGc+QLl7fWdK/J
m7Yc5W50RBG4vTLv06goPeEwKqkrIzqXs34Gj67dNY7GiH1QnslyrY+YIHTPLhlVfdwV1FYByd99
OngJKyp27ZOjT1qFLn/0yCMTnDA4siVIHTX0Eozm4EreLGMBOwUnVbWBbEiSCxbtLq04p318+fdN
SZY7AtJ09hiMRtfCE0el9ElyuuOVynhVFv2PjAmJ18uq9Opwfvr4ar9Xsb+/LFR3+uSkXJgsZtc9
0Frt0k7kOhIXZWKdMkYnqCmBkJLftkqFB0YyXmyNBwHG6KTN4UvvqoqHLnDaTFZdb5dWJYZYJvWG
KXW6qTU8KFVH+0dR4ZBHo+oVszmhXGYj7efkzrAyecwdbbdM8bgVJtNu+iBIHPEBBFMSnTJnprBx
l3uTEkLUHCpztwaFN5GgLAfCSlu2Z6WxaCSINyILarwmPGDcn4SnTH79+P4giHn3NOA0dVemBNZ6
rChrx/yPpyFHlBtBI8GWOIXqyZlsr6wSPBnkTtyOvpZAHAcM6HqJobwx68TxglbOg/JbgxFThF+E
gy9nZ/Lgif0eyN41xc8wSghiLBCiDEMCGq4tVvWdX9ThQ58h8jdn/QeogV/kPjGTpfuGY3jRzhw5
n1qtn55MK24DB1+kP1jWjT5Z5tcO2LRX1iN/fKof5xrfTonlaIP+7ltXpcNLd2MnMLpi16oOIXNr
v1PsU9sszxFsisu0ugzQQjEpKZTwPDOW96UZz4GVIcSY7Lp50SX0eFCYOSx+fdpPpiOPrfm2AISE
eJdpr6bFLLLVhuEmGjtBuVxqO+KCL3Jys1voa/Q8miY5MiL256yqMBCxuAyjNhysvniY66j168yM
drk0cTbkTbsbTearVsuk3Q5Jv+p6yK7SaS5L1WueNnbfrHys74uyeDTFNNxiAQg3DYyTnUPrbrFj
Orj6yWrYLGVuk3SRLMg0CopVzlxnXY9qmLZewm7l4Qx81QpTHlwcS1tjcnYYKvxEsaJAj0V7NBPr
lNCG3wED5bccsiOiaeuS1sQBGxOBzcgQUjssjwYuXPQMFm15Z7rYhAXhD9fdwzyEIafjUPd7wHVw
4VAXVYap+BR4UBL54VIn6w4itp1t5pcMyfY03hXf7au3MHWdTV6q8tjnPAaENAJ4zePnkYb4KVb6
8DjDg+RQ2DzyKM/PnHM46BfGfyVcwhPwSzrGhnq0luyCm+4u6mtnz05VbKSlDVtXVwJnzGdPVJXt
ofj0Z2FVT4vRniijq75Pz7YzvIISww5cWqSgzyMCX6O39lPTO0R4YaUdiIIXCZYV65ThIgyaRAU6
OoE4I3IR4VZp3VRK9hjllYF3Y9TIK4oeJS1Ya6ncjS7ie1nNqBYK40eyZmvYlcYI9jQTQQc/k06i
woCkYLy7++QFfz+VQaVtM6JbcylZ8q9We1Nvo0E16ymwkUn60BEaRs0UfL2pluAeNfcQRehsahSi
HPPEzVqFR0XFNKDQ78ZZUoyKT2Hu7xXYQNxVZMj8LAxOr6emZhfFSV9HkGfq+dyNfQ16oSxPKCFi
M7kDnr+N5wpRUR49qxloQDsMi080+0wW36186HIdUDq/8VMwdP9e+VIrFUZYFMAhzVgh+0WP/MSd
dsOKcXf0EptcYeKPbCsP0C8tjoWRAg96aUz0ViiVtJKittlJkGSV9YtGhkUgtdyTJjXdIBHSJ8zB
6Lcy+AG4z4gaT8MON44zdeD4UX7njrURChkSE05oMKxVs61Ue7o16LpXQ3LGaRd5uqDJF9Ik8Jr2
EiXiLo009TDS420zCaPBgXScNjWqOfO+ci1apPkDMr0Z59RoI/N17hAbmgdTMW7GxWZaFTXYuKyn
yZ6PXVs9sCXRVpe0mcr+F1b25Whg4CgiQhowtD5A0oz3C7zsjd7Kn3Rpg7mJ6W5Acp8XCy/L0LVY
wIENkUeQeprWPIajfu9GpX7OTecFJHqLpXSYD8wfzxTgd7Hr4lKK4nt1NZbbDLFjxMo+LJ0Wp6/1
6kySxklZWJ7QiWKnrEWWluqPUlPUbRypmGYlPtsRaITaxEcCJIogVj6dnb4fFGOfEXiC0Y3b6xnp
74ejss2S0QX7Qznu9HaCLbDUpW+3PbtYuBOYA1kuyBp5+/h11a33rwYeIV0lLIhYLDJZruS/ajnS
/yr0KaiWmoW8NzB9lSHHY3PZ6JD0MWdhmbeHsNkaDf71kqXFodcXmOBzfeagfiJNTtqCxkAztf0D
8NC7wbLVbVsR1Gm6O0drsEgTI7TX3HHcj6ktqQJp3PU1MqYJ5+ZG76ZdpcTP7lyVvt6qxAroi4Gl
sufZd6zjIPvqsGA+2VgG2DmAlftsynI8KCWVVV/eClEFB0MRqleu0saqJ4NizqbiwGSr2trt8oU9
cDyYecXKlyGva9/mdtqH8/A6TXj0GzM/25pe36YhcIc0VexDOlQwl3S430qOMtQRXQWiBhVYJ6rp
ELUpydjx+OBqy/3YuP06UqRCU1BGQlY0gq7oBBQIbP2hodhPwC3PbW0jGRJzHWTscDl+pDuQs3tV
N45opyQanJXeStv4UNr9fWW5HcbMsti62Jw9mq9IplKF2bNh3OVVTF9QLWlyORwmSgzHBXFO4TEH
1EFHcK36cR40ZD4eG0AF+LjVG0MCPp5raxdh6ufAbDLBMNMDOTe08eL2bezGH7GR5xsMRTdK2Pb7
8MEpe4wjelxjGDnHalRcDIA5t2M2enLV91i05n0tRqPVNnxhZ6APr0VkpxnIsNyZcj4qi9LPiSGk
zNcmUKLie5qV4S6N5FmulhM3qXRfYCPpTCx5zYrpEDFThe61zWC7IC4ydwwptaUkAjblH3o0A9Ax
TDAY8bc4dHAezGOQJpchb+Jbl8w7Xyxuv6Wy6B9JlzuWBbwxyodTXzJZmYYsvnGrN34Ik4P7ZO3T
cjogh+IprRlC8DuaZ2ksRCrODHxqe9guQj4L1w9DwzzqNWJOusAmhItAG9zRq805ORuYobJ0Cnh0
CGMcRXJQTSWYkIn5ilJnNI7Di9S1PFDchsNpmKqQXYEkJoP+nJFze5hBkjtqYhz0XNzEYZYTEWg+
V6HGGGjoOQEkUJJtJ9kxQUac6DApaeww54iH9m+GX+UxPQToijacIocHIBTmCjrRLpXLbekWiAyW
nRxyGJFBN1ffmRzmnivdZo8lLovwqNSALcmZE7ik0HEWRfxLqurFdabXyFpeZmkf5DCTL1csP3CA
UQDr0WPrvs16ctNrcfnFMoZHO9WLo5njiy/aVj9KHNgalRXHnPOEULVTDNh80uv0gQ2BQ8jH69n7
0wUCAfqWHPZcnCDXeqxctSZV78BEx6MuOUKx0ZYC5GRjxIA9c9rmNPo/0YD9w5oIOAeEGQBYrvkO
JorZZVA73tGgSLFIF2GIChvhFxBFK8D8ss8z3MlDwxaT9elPpUTonCw+8wO8yLRNx5cmAq6gWQyS
Kpg7oH83LdAhT1CPbtRY2Vkj1tsUBblbfGlhWEwpydcmgYPh+FPVM2sThdGjA9chq/Vg6DrE+kNi
bdRJ+S47qom11DfyL5huo09O12vN8vdxl6+OrNrmdE+Y1rU6DLt31kIkmQDncJJDWLijmPYaV8EM
cBNJGzSTOp0//o3/ISqF4UmYmQb7HLfTNTauNUQYtm4rg8Xp9X0e1cRLzM4mOiHxJrDPyr4oCnNB
AKLbzlU3PYyBTWzP6aZ1EVnSfNnhkHrhz8jZ6liv5iVlUIGfDjmj6Xdu9FXtGPko+zgUu77rbyht
+k1d9F6xIANCpsO84LEgEXuNgSWF3aum8q3JbTWYp/BCH3EBfsJ/iRDji8XQ2Gmp/fFuv03LHHSZ
PbKqFLQsVdzfNRNiQg45uZbRnZ6Glx6h6q4sMgfJvQkKVmqEHxCsqAvIE3PW94w0QHbXFAwBrzkm
i67ym+GRs5AaRMnCsmgoC9Ed33GDx59IvP7xfoFQhT/nrhY3aGp/lynZRBWP6FUGadHtFze/CSc3
CTS7+zGaaem30/jJj/2PC5oCKC7tFKIm8Bn/fcFcXVTa6BwnWFZ8U44NU+75Bbb76NNwK/Xh5eOH
6x/dKkxkdICI+F2ddL/TL/7oT2hlrHJEL6ZAgvneOL2DbmX+GlaLEeCIQ1MzJ1DzR1CtK+Yb7d8n
K9j7QpBsGv6iHnMYxl73Rxq3zVj7+wncdj0czFENwdmTihkKf+qSBz2mxE8qUCVozD8ZE/zjZTYd
e4025m7DpV1LxT++eqM2LW2EYQrUtEg2Iva0oVIOfP0XV5fqgezc7Vwbrx/f8H+fF+kG/b7u//pF
f1w0irTWwiwyBfgp1tqPqq4Wjeb/n6+CDnNlpqIZZE50dSplt+k6s4unYLJo/k1TyqSVh/bji+jv
T3j82SrxaaqN2FNc9xoVrFxoPPIpELU8m234H/5dxix6RyhVo3WPenNbLOWjFoUWg/r0bhF9tNNy
wwgyk0IorGXECiI3OC68cQzjG23x6r6cnsLW0jz0QhC1wvCTI8A/3rC1Y6lqaKgAJPw+tv7xA5hT
2Mi+VWTQ8kBN2NM2CQHxrDkgjBDIYEErPsM+/uMZFyin2KXXsZRtXj1o8ZgRd5ROMlBACYFv+WYW
CYGzg3hM8kAtX52UAGJ0BZ8ZRXX7+sti0iN+aTXH4mRn97g67VAR4Q2VJGxMKMuQPqJnUZBcFU4V
tGtuyIIPbdApL8eRSQx+8Ldm6JZDI9xXxvGIgcaJfGgrljcpBXkwG9S8mNLKU73kz90yrWcWVX6Z
c/Z/jFuU4iRUEFxgJocuddvt1EUn0nrCC9hTiPScZxRNfeXh8CKt4/FPiCDuIYjQKMhOpDDaJGRq
09ZspsmPSUTxa0dPN8CFqq855FFKjINSavNdjXn6Yf4C5Mf2u4gkOgJw2s0SZryyDAwCS7D99eZi
0TKMrSAMbX2jqA6NqkEFiwSCdlN1k0UbxCTnKHT0p7D4DoUnZXuNnABOzugB0KhOCog2gpP0H+Wg
vjSzsc/tVF6UqLb3TEAZtgrjoSfX/qy2un02DXebEGAUaK1BWqZebvsqjW5rYnRx1cT7MgPogLZI
HmuTMIKwXG4jjqmHqVnCnWH+qDVOoUxzND8bZOWpqbbsJ4mUXxsuaAqrhxLL/RYYhHKoGMYrtBJh
NYQbV2RfzBEfZIk1eJNa4z1w7fqgqsXezdp56zLAtmrn4qILpSWebZGY5r/Vw002Pww0Wm9VS95P
OtGJkbtsnbZWb3M5jRs3JDd9tc0zKOeEKhq8P3GxeEh3vuoOJx23Vqn6OvHcq4PXIQTats6pAMul
RcuWROTJb4pOP9oxkSN0RurxIdLCQ4R0Y5t2LEs22veNzsFSQ0l2qNHiBBkei6wrai+bOD+oOgMy
cxFIzziXoWAYpn0p1SBpkmUfao7L+2sf0CACLWmNXdIWIJotpdrbofAMQpVu1WzearFioD0aqgML
FkpDFY1lDfClI8zaYmTgjXpc8XbMypdijA/svNnRkTa0HuhtSnRjQ9gjhUHQd4rP3XpOi2c3PBi5
/JVaoX5y0iG5MIFykUMgsskK5MvLFyXF2Jp1CJH0hWCeqI2fY1qw94p+M2Yi39Z08bZK0igv+mPD
+eoUpqhhMg6RnbJcYLCNvhRag7Ef+QjtpNc0bxRk5uSXm3I+wIcKpBThQTyipWGbnpJxRyqQB3bV
PBNd0exKJFu6WUMD06b/JurH4xxpyY2Rl34o1vwBGyRbOpbapilEwzRRtls9MXm6w5oiMdr0ahx+
xTd60KU73g1uCAwtJ47JsRk1E0PUea2VW0GGgI2WSoynqejIEm6iB95hNF9s3d6UZzdrr75MjPhE
JNTFHUR1STJvqBg9D7QJ9n2r+pArQtRoE3l+iTtAf0jZKBaKeVRMy33RinDba0CGiN1qYU0Kl89k
nkkESG5wSJupFR+SNVg+xHK9MrLNXfvZ7n1dMjBY4+hD34r5ngCQtO6If2weiZGBjbSGJiif5oFl
My4mniH6TaSRE7qVSKX2wDa2n2zn71gH63VX8IkNE4R28/V123wZJ1faTZAOwx4jKCANZItRWqaP
Qxp7g9UGCma+/0KGX/aCVC6WdEmxbu9UZZsknfI4q1Z3m2kCnGcuq4BABiJnsu9CdmTD1xYZRxME
MTtCLL4s43IMgTsFBrImdq/+uaEtpJMtiyl3aAEb9GLbJq+QC2/NlNYXZ/C3Juq/fVxfaMa6Mf55
3OJr43ew+BfZdogprjbOrIABkBt1Q5rT+CpbzhC4yQuWm/lVczDC5iEaqEmUu5EgrqbTm12+5rZW
ckSTuTgPbhg+RuxcyJaAratdSdlVJA9JlIV0fns6ARFi16xEOw1Vwwn6ugsM8c1FXnqkRQzHT53P
5mD00Pdi/FVSmtuy1MHlWZG7KePcPhkaAi4hmTZkig3hS5AOkvR2fK6NL0jQcceTswHc92dm6GcX
8fUzjN2jPYo38PnjbSXc6WxJc9e3rB8DvPl8IKA3ghQdKIpte93kPtSFMG7ssXgYQnXaM3XfdSgq
2ELxEfLOZMekXnZq20D2Q9176ELorewkGUuc3CpTTIxQ6H5PVQ6NENZTH4EevAoT6YVL47s0OCYn
enHR2/BlFNXDbJGiXjc6xzag5C0/wIM5VjqCX50h1dr44QE5hzRvUD0dSzINE7vvDoOlDEFVxxVq
oGNFapJd2xt3aema0vdMY9IKCFeY0DHuZpTSnmXWiPamWu5iSL1bbR5eUCwJL3R7RuSmvDMKeLUu
0hNIjoOF4Mn5NSOOo10HcFCpZs6p9f2U8fXafGhvUC9DuFRjna3uZo3xOWQkTvijYn4hx1clLZCa
U0IwD0vn8NmT+v5BhfdAIwY+hoqN66rOakgSTgeMpUGeVjPckBZkk2k6fqQqh8TMMMjXqeYJOh1W
o/Ob9Z6M4uWYRik9YHX/8aexruty3pe1w22QG0xpDhvl71UqbqzWNa2xCZDRNJsxASOz6D/dUPth
p8lRKYFVigaMtlFrMWukiCBSO3fR6A7I27u3cf1lceu3ymsWtv9luCT7WgLpia0HEI3bKG/jHT3J
S1nUL3ST0elqCjIrdoA8bX468fLaxzpaers6ZT18G9tgVbFNQnLa7FVNqrcsLg1PfRFNbOKTJN1R
7ZJXiz4fpAisPw02+mIgirs/FHr/A9jZj7hLn5wl7jwSzo6Zxlv78T27lk1c37K1hP9jYS/GsEft
w8I+rWA55JUd7bQsuiAt//rxld6duH9fyhG2auEZW3+ovy9F9g7Hs7Jsgjiy/4M66vWhze1Z+5ij
cGj30viEWKpshxFsq8Sa+/EHuD6NrNeHr7YS9ZkFYXT8+/odsGF3SaImQEjMsYOKfS1s3grFuMc2
wfOCsq8PoydBIs7HV16/2dVyjiQegyMdFQYwv5/bP24yYeANm0hbBRD3Of116gFkATYU0BgfX0j7
x3c0gciohstRz+Go9/d3hEvQkorVVEFRNHdNO3/Rq/RrZQGLUxMBZcHovaZuhh2GQmWDgq5fz0fh
UgFGc285ovjNTDJUDj/2VHbWxUZnuC638yetVP0fdwSLKf5WjqMOHo2rN7WG8sZzh7NV2N1FJ7LN
xAzhu2m7d8q1DjLV9gzHf6Nh2mCoS/pmjgrQKqiGCTT+OinOfCAVbKty9OKrfEd3tiDPzyTgO/BA
hn7fRtjtujSaDvCYTFPb/h/vNBM0lb+hu9OIhhBx9TS3ZV5Hvcs8AtiStu1F/iMq17W/EscpSgqf
TBOUAXFhXhaCgS5OGtPWXXNo451uvRUZZLWoaMRet2P9DsmsBqMJwe40fvpMXJ+F10+65uPi24At
qF23UQmVbVSadiNIHrQMnVVt1NkyAw2/u5dsJyeTlylr4W0MLwgGDlTUYgfWHQsWB1M0Q+xRRSm0
DSl8kwiPH9/H67bQ/z4cHT86EoCJrl/KGvxFH1K+k5gAbYYCG8T5NH7W7Luup37/UBSw6FGZur77
sfBOphl4JbbptYhxpuHHHMakLRThpcvin72l7GpEVhEbuTRXnUszPXz8Pd+tfutH0CxWfCEcnXr2
6onXEvCgrIlDgK2WQfbAadt1QO3WISQHs8spOuxL0iMBKx0OKVPIAOyTj3C9Pa4fgVaISbsT5cY7
SVZaiKhu5TIE9mzcm3NHbnC1YiRkdGo79OALYl8GCEvi53Nqb5BrWjureLGN+TOx3rsO2u+P4moG
iCjBWe+6P6NKYmz1uh2CMkGhCY2H+McMPxy97WI39cp33SUNpyNzVtUQ5MeJ0Z5B7yAdju5TUyRb
ra5+AmbclTF5o1WO/n7tAAykNe7aptn2izJS0dqfxov/6x4aNDEFFnmLu7kuwH8s5YyNi6SxUp4k
cj4PMXMFomXHbRPjKSiX6qbRGBFLl9PREJ9S9GyWcaNEPGsf/5b/eG34JZnjWzTNXf16/UQlrUCK
MvsACcUeWhScESX4/7kEoRWa+F3erZXDH990sKFElSottDQfv2dmuOk78+7jS6zP/J/7Ik8BjyIy
QZXJkm5dO7ulYjeW1jltYJnFjZOkHQYP/VyGxaGduu0oxrMVT5/sxevHvromxE8oB6owWQ2u9+LM
tiO2HqqAIQODXFU/UvJ8jIShr43l6+Pv949fib2BIh4orYsyaX2Y/riFdatkaLaJTEin8pfSIE6w
i/+rGZ9dHmYsD8Fa0QhKwr+vYUklTgpq0ECQUY0EJA0K8MobKvHIV4fZvfn4K73/ybgcu4nm6MKC
JXf1VMRa3gF6UkhlzZw3OomnpMW/oRg4zQgrBaFLarJG5OPHV0VR9u5n0yxmj/TbSZZhALtucn/c
ykZN3YKWSB0Q6wzCN0znsyzNxp+IIdVEjnR+keciYk4ubTD5o+tsDST5jPzRs6M/i/fpbKu7JaOl
hU31WGEF3YyDjam6kQ+Mfaj8kzw7tZF+i7kZLBLO1W2HenIfVcz3TV150mgGlItqQ/QpXV8Ne/Wu
dfPlMEbtD4wA7d1gh14LqISurFvdpuRVod++SdAf7Cw5RF6BhvK+ijSiPJQvShaK+2WqME8q4cME
QNJnkCv9StDRiyKCa4YqBiVaP2bjPAeD1oPERcw2DalzUNR2oyuR7puREt6Hdjwc+xlLsqU+5ZG+
rfgFfUUaILHaMD4PWAvcwlRvnCrRbtyBrvsST+L7Yik/DMw/4CkoDEMn37UxnIoutCGcN4oRjD3X
SbT4FTU9Q0np3GWFSoSb22JY6hzi+9Q4wliKIztCgxZFcvIUPt+mlSp2kx4cm54rjZ8v8QqEtuAc
rfab9UDara5SHbdGMcpj6irajpN2STSi764zOGdFSwPnugX/zRz4bTRNX1CzZkWJ0aHltxExu0PR
EVdjYKDL6eUFNVY0wkYRdLXLJu7ARK3Bmpj7wH1N1QAJAOiXz4A28RLCST1KN/gLXdMfS5l6IC24
AWmDZVqPnyeTvu1iuHDmszHet3qQlXbFzSPAXHf6e84yQQvEIQgrFDAKbtANkB0swoL7NstxeTRW
RsEab0M/Q+571T0wB872M94BqTnlrVY3yt2gmNi+hf6KHoPb5uCSNcoRsjaO73nYxXGWe9qzljAW
mAZch8pKYYdbvbX1orrNnfA2i0hW6qzcOINIK9RyB1aBZnSq+7aJIkjtnYpgU/5wVAYXGJr9PnJN
YmBg2N6AcWj3hjPum856WpZeeTAALjA/z17wi2oeUTy6r1nlfRVbRlBzHi1HI7qoedBguvZggKgX
m31XSKD/LrKSbSlDph8cKhGxpo3H2ywxZunNAVLacMHS+S1zsc2YcXGgXacheVlTZaMeUBEEjGVg
2CEX/WQn5s+Pl5DrEwfrJK4jJKG/d2/tWnhXxsy6y9GqA0fU4XYZLG2jNuN3Z+DJ/PhK/1iqCCpY
RQvwSqi9r1Zk3qe2yhyuFOXNr8ExFGbJdI9FWcvNVxXu36B8pjl9v9GsHJ11DzBNS3sHgcnscGxS
uleB0ee5n0fyoenX96RDMuGuUHcSsFscsh7KYuACSBbwczNknCHW0/U4lPpnM9L326wOIpyTKKF/
oMHsq60PXo3bwNkpAs3BROvO4fe6ux3IIWnn6vLx/f7Hpej5UDZztKEVdb2jy7AojTikB8m6/mrP
5A6Nxt4ksoB3/PXjS+m/G1p/lw8cVtlGLcCwqm47V/VfbYu6Yw9Igm5FdyRV/SWNZpyXVhGtAT7I
t7R2U0Z2vVeF9GOrVwNZSvo6QPPbUHw3jRINNDEqpETn+J7qbxXW0j18WYiScobcOTbtyTWzb5bM
+yNpMNLPV3BXpq6MycQJ8ga9YCzKhSj6VXGX0BFVx0bx2bC+1UxpHKOD/hcDRYTf3dHi6n9hB/wx
zySeZwLsqBJfIFOsHk+gchGfCXm3rwFjwLDSfNUzFAEyrhdfSvR6mcJ8pVTUoOzNjdpa37O6igJc
yBf4ifkGXy3wRPUr5OUfM+cK1mZNBoXaHRUMHcAiwvvarlIaXZtciD7op1TfZBhscYjHP4dU3KEJ
NogUqt3zYlj7Bu2vHOPAGoUgNgLHiJMVIlAbUl6ieAiaODW3cQ1px42z1ltBLvnQZYfekVgC8npP
ykR9I5PSOjSRfSajhBQd2iJba3QI1+JpxAf2rGcQoFSRE6wYFyonncL2izgXCKvl16YWetCh6juR
ASkORcuQiLX/xZ4a+pkZWWVOtF3t5l9qtMmc6Osfsxbp+zIOc0+k9C0KyMiV+pDKKN1judI2Q42J
xc2q9EiFgqaHlhcUnHKvaOZ/PWvv2Wzw3n3V+kZ5sitWcm3Uby1R451Wx5vSELxCjaHcxsP85ES4
qENb6H5s+7NuRYy1cSNYDzjTu0NSGT8QZw6nWtgoNAmG3xtT8ZBHuFHSbnLOejtjRdYc3hb9Sa9h
NkUt0iXDtpsdwvAjKBiwmzFm73FOTRTyFabJ78Qy9YFd1Pc99c9J7+ShUxgeNk6YUNVkiHSqO4cJ
mE8RMdP3bswg0xF/oxhq75M5KNDKySzyS8xUB6NUHqCKrszZM0qj+CxNOC/dQm2c2XRr2LGIwePY
xw0UcGMXXg1tKKBqw4kwFndXQTvaqkP5lPREpwFzoiAyhsbD7cdbOGoUAUnzixURvWsOixRQWxAR
oeXHSXngNPX/mDuz3raxNV3/lY26ZzXnAei9gaN5liXZjuMbwkkczuPi/Ov7IZ0dV1zdVafP1UEA
QoukZMeSyLW+732ft16LUt0MilfgxMApJUlkLJDUxH08BPknlcwzeGuORTt8d2vlk5MVySkrZZZZ
8KBBlBAlY8SvUVIMy4BeA2lu2iZl5pSqiXHg+ynNKqw5c1F0BSkrwOl0W3LWdS99FX3xEAvNOCN9
xRnhARv660vUWz3nl0sUOX+0jyhzYMeD3q/9OlV2Nej9WH6jVcW6eh4ZfJMLqKBQscx51gd7H87K
pivlGrm8B7dYF4RIgB9O5YxNYlyFbxBeFPlbORMJYR5khnMxk1ZK4d+hew5mfaloR9OYIUN45hvO
X1lIq2Cwv1IcB04syo0uKXRbbOuAtiCfhYhMtrkWhXOJPxlTP2yMauIcu74p9lYWPFmV/R1x2Hcz
LJZMK7Gqa4AZaJYeM1kH+KFWtLlKsARhL4iD9h9JybP2XsG1ts295Jgn2waw4rpDdL4fOtwMSfPN
oC6wHbThXrIBoSR2iiZdoJD1nO9yJeaSFmf7zs2yjeiCSxJaykzrB7FxtK2vSf4pqz9TbXg0RC4u
rSVBu5KaYyBCa44yiM5CJ+OWlbxV0tX4gsno6ZTIOXUdAT8ohtQF6pp+qUsC4lUcpOfA+dI5T6lW
PofMyiwnH7amp14N2a9OcqjCitNMvGlJbF9UuCeIsOR5ltvh2WXiPajJWmctvtBr6xS7fnROe6fH
qsQyOQtLwdwLMX4u2eve9F5aROoZwg8ua9Uib2woPTVuQ1PE1YqGEV08xxAHgCwOCBzfxmfVEC0k
R2NRvNn1aT0cPQAo61SV171VFrtEtt21tBCZVWz1xFf/xjlq/Gn6ApgcwQKKBtMygId+/MQmfmoM
VonOZigEaVpFQ5gJET5tw39NS8oveuV3swKn71zPQ4OZugnuBNy3m0hPGt+vNbnBsR7hJkwFsTgo
oFYpxnDydRxnWXI/qxAIU3KtdzHmDmIzajC4XXYla1hcfZHurBY/hKJ3zg51hXMKR9NxGtyDI33y
nc4DERzMslg/Dw0I18G0xXyok2AhNIIhm76r522kA4SUUug9NAt9S1dmZLvWizTrzq7wTXJcBkgd
+aHSWSRYEUYewMZcHXrWhdMV4D9+AZWLf/0n469Z3peB51cfhv9av2anl+RV/Of4rJ9n/fqcfx1v
q/u/PGGzvC4/nvDLC/Jjf/xai5fq5ZfBMq2Cqr/Ur2V/fRV1XE0/HNL6eOb/7cF/vE6vct/nr//8
7Sv1pmp8NS/I0t9+HNp+++dvY7HgP/748j+OjX+Bf/42eym/vHzLxMdnvL6I6p+/SYbzu04LE3Wz
gmfMogr92z/a138fMiHZU3YAzT9qkJl5pllZ+fxI7XcNCCLzW4QJlFRH+abI6h+HxrHtGDwP/jQa
xH//bndvl+m3N+t/gM5rHxcuTKAxHxqwJcE64FT6UPkwJTP3BzSqgFgdpvYvTWZvas3c1KV2kBtt
GVtQAwlplJBBMQOdlyDSm0imyxB+yRSlmXeJ8jXNkfTE6E0SjEZdMNP0pF7VAzKHKMO5rCpfu27f
DFWDKDM758YjvPBXiR8YtsjdUQfN/Mp/jQz5yeyGmeYvPAkaaVbLL3rkPdgFTfuqW7vc1AGCLXum
Z4EY5kkxFj9TECsxbW56Il2zrtEp4Gyms42D0qsAMMjbxIOLZHxyKnsZS+RFio4cFKQudMu4qkPk
c+dNsFWseIGw6m5AwgXPY9VG8T4x1aVMj3uIiMqDj2IV6MBjC2aYsiw7OnxoKbeKfG26a0aA5qy3
6gPAHRb9YKdqzlOjzxKQBbIDjSw5WXq1qELcKfnYwIGpCZYw150RfbIogIyFCFbpIyw9LVo3QTFn
Mn9jPDOJ6axCaDDoYQL/ODh4VDvrE8ypteK4X4os5u2Qz0jCl+XGVeNzrimvPeZQHeZR1NogDMNV
60eXonlGxDGLbWtjOeGZINUloX7EaOHnRU/2WY8Qm7GyRsLCcrmLMfzmTE+zmnp9i/nS+h6KYGtC
XtNCGxakchWZtwtwCxCoIBzorpl8ByBnpZYAqimB0KlA7Jjdxv+prX+VhhizoTzaEmFT+UviRFa6
BvVocHFXJafCZoo3+sadHGqbEVlw32IUg8rnsKVCXFQP4/+5Ts1PwkVzUibbWhqumg6ApNyaTLzk
how0OKmy3L2keXVI23JRQoVpmCDbVbcvUGfNlDTcpakGjQ1xZDOchZ0Q9hI+ZnV/Vzn2HI/NBnzj
dZBgyPDZcZLw3A/Bo9TGVEBYfWBTJCsB6emqK5O1KT8axV2huEusxzduMbvOEtCzbwYftFw66e6D
IIsHa9Rc1MlJr4w1pWlsa9kR4tNz0Umb3r7qtQ1jUD6jzQN914Itp6jjxXsxZnAr4oySZ4bbejF+
PMefocvVwobikUgVSdV8KTJaW400x9+MZHQ7/mzV/5J7Z6ZiC/QGc6kgTbchLbuuyInQd9KoG6hB
+aVEZ6DgadP7fGjWIf9pF0OBb8fnAXGfHzKl6y+Gnx218dPU2ctAaRZ6mGx0GK2u587NlPdpELsy
yY51EO+t0eYdVABU1BheWuA+w59gluGs++q7HGe3DBePlwJOsLJVV6u7EuRfZXzuUejUgEZKCsy+
BkhQQj98bYjZpGAMP6k/R1F2U4YcouiTi73J1PnKsvD1dr3lQyYgqNZvNg5/NcXq9prmUrbFgESk
auSY65qUy0RpNkNsb9AtHRo5f268b4YeXgIrBp1YL/Oo35fgDXVH3dmg5iXISzDN9/1oafrf30b/
uxvgLzfU/+f77P+Pt1FqNP/zbfT/1IL4iDh4+eU+ylPe7qMURH6nCaHR0cfBYVvcxd7uoojNf8fd
QOuQmxetPofJ34+bKHqC3016kpoDuhgThjPKuH/cRSVD/x1e4NhrMP/9iv+L26jx6110+sl07GRz
tFzQuftY/gNFRdQ1upTnpKj8bzAbz5YTQ+iIg+goqTOjSvWTJEXVyfBhehGqXPv5vSp8++J5Y3gu
obaGOFvw1rap4XCbkzMQxCp25bpobrmGBz5zKPN2jVgHeWpek3gN3C8j773JTu6gXwo19r/lRq4D
WCDxt2vdV2oIc/LBF4klUQ7O1kbZKZchDJpL4Z2U1hZXiQbWKq8pWOehLw6215DLOmjFyooifxlw
AyUbTdWOsBS/1XZ4FJGrn/1Qo7Jk1NgPFSO5i+Vo84d3/sck5R9/SML5UAXjPaFh72iECbDKHElT
H0qcdtvkAdUjyE65X+4it7o6mSe9Ap5barXmvCT5qAWWffmC/FVf+8LFgak7LL5ZCGLXFZdY1gC1
t1K1wVAnLk5glW/7yjStN6qscl9LQWm0iU/2c5vfhULGsN2Xyde6qpceqMX1kCTexrG5X7u5Ba2J
jvLnCuS9R7XiXooa6ZBHTgT5MCo+Vz5+tUyzTRiQqb5wi07p/64KOzV/31fewKmpwY5tMYwnFo1t
60NzLCRyvmyqOLnJqB3WhYo1XYybMmj6wzScHk37NH1M9tSc7fuu9zNUoRQ1F2aeVhLRMgNs0C/f
X0+J26UtD9WVlFXWkmWg7QiX9z4pXfDQVENyN43UeQdP8rEgAf0ud9N7qdSkR+KmzB3ijmo+DfOh
61YF2vLVNITB3qDhLrXdNBxfj/iW5G4aoTv9+XpS3lLBYDUV3JngcE8Kiu97NOXaogXtstKmoV2H
+84wWbDLmnc/bZC0x03b3HTyROnIQfSkpBucpk1mx+FJ6HQAigH/3IcD01DV8npe4Wc9gSAnlaAa
uk+eWUtrCMzcHMYhMbGCW6aBVWMcGiGEpDJrbhR2zIuqFadpdxILf2fZ7pjaCwZaNPACmtq786tK
fW2tahNZTv+sFHjPCIGL7nAEO5uyNWmetLl1B/mBfllvNC8qE6M8aNtT18M8DdNouMWOde/F2Alt
T+9vBAYYzGhj0KjjQaIjSNPB5aMlwShQIl5s1uHq3ZK0ap3lRn4MTfWxaDzlMyB+f+l3ocYVJ2qf
FOfkVL38WcuJMkldnNNRnAy7TKZCp1aqdSRl2zpWvWcfZVtZkRvp7af9vBc0BrjVw931nPNoJo+1
wrqooWRe6MyFexgUX95G436hQhM1ZQf5ErK1iypk/9h73dEgjZjA6kp8rnnf90GLBX0axkkZ7LNE
cZBO9s1BlC7pPk7X3zmdoR7clMX2oDvE1JnxRukz91H3nWQDI/LvVBEfHLrjFxBNCVckTLoQEP4k
i5ABXRYZGXc3Ke5jwqja79RESUSRK+/6tqkPXh7EF3fcw989PqRWe58lmc8cq2+JZymw106n6hXx
xrGqZxtPFxp2zYM5iP4Crw37VDuUJwwN6D7ztVYiXhmU4TC4JfJg0n2QcvaMc7vpt5nm7zTemjMO
P3GeHgF2fnSHxtpiOREUhti4MW3Av75IG6Oe8derERU2mkLqaNvVFPXDRboOtFoHGi3fPCV/tWSp
u5lm2d+GvliUaLFwbTDKtJbsxixs0SUxlKvBO2mphtOHz+60qxTlVwhFRFaPJ4ALh2UblPo5Famz
CSw+A6rqkqw1bgJNXKl85iREFd4tH0RFOkiHcNqRom3bIsjVhFTvKak70Bm7rNkPBp0IWYcGPg3l
cR9Am24lDNqn8MsvoN+0M1RB9WEctciWznkQag9uUrwd+zmy1Wjx13/DSc7wx78hHk3Akga6OTzm
o3bz11oqGWluXOV5/OCoBeTvsujviqTsd8DGnirTJ/hJUHRDio0+XtQ5beJUSVcdhM8Ab/1Wt7SC
OCuk7VuhlqdMpYTZ2NWA6FTUs8TDdU8YunwIy5I60nhABPhcVKILLKwvG0ULYjTv/UtvaQC7YDA8
imNT+c1j3bbaxZHDfVEnyiNd2/xIIhGc+fGctAn6LTQ90OLTU8Y2tRQg8lV85Vtc5h0r8fYbAn7t
gQmTdRSS8s0YKvWhTir7OB4rVBZBth5pa+TyoOsbQ/384ZHfxtFd6YIgVwcQ5AXYQkQDafzoOfK3
SuTua258Ck1scZR7g2WU21y1k+BWtk5yr4Zdcp/G5kLN0+Iy7epdXLekM8zzWlVXgRqld7nWpPi/
EnmXmuKhtkVxItv15BGLtJIySb81iP+PpDo9Uqsxbjpvzbmg0A5PlZJ72NlbkgH4gKZihOZKbrX8
64/HJFP78PHAkwKGCivt+Pn4cMOvajy2Ta1mD4DcMmwphnFfKLmxUhs9XroBwyAnyht6JWrb8SgT
XqxvQ7AvlCT8Tr+KrK3CfhVecNY7vdnw/2/BZ7fi3Gb6LgvsZh+Oo65t+RrVnburRdPs0vohJ7vz
2Gh03JiPDMtp+L6JdMc7tlHBRmY2S+cmm3tOrRB9UC9AClGrNDO1mL3ti3Rlb8lZT7dJFMd2cCl1
pBRZgRO/Pc5IjIx7boIYHY1OecSQJs1NAuF2HuKbvykH49f99cplKSpqVf4hjGXJoH/UTbmpylV0
KIZDIFv35B8DwnK1/j4bmSUZWYKvRZdQ64rjryUJ7Bgq5PxiuRFk0aJRNjJp6xe59Ue+kmd8oVIy
i2wpo95C4UvVXPuePymCd7I9V1qnnQd8MHcmqNg75PVnp9e4Ko27PL3EqVUgMmpEpew8ry4W0TiX
hAWSo1SrBESwyOCSVH8KtFa5lE7WuCuEUEcaYNkp0F3SDKdHaTun7/0kFY72Cch3uZSMNtkUVqN9
kpT+ebB9/86OQfQqXZQvyTGCoNK++jEesI7638PgAP1T/RrSf+kaO2GHKB89O70S7RHOSy6HL2mB
SknuxXeWxXtuVPFzErqrLHHpbNlm85Bl8NUAtvx4RHpI84D2l7mSDjmcfkAWNN49JN5qIzc60o9x
GKAcvoN/u8Sh6t1PuwgmfLKcLD9Kgl09uXnLNKxD9JCcz2xdnodyxZCVx6yXnWRd+VGFrtyVnWOt
NPW68eEdplbu1utpJ9P2peLkBaUfTrHbWMiLRKE0bsQ2ZUQCdrkwWW0QfyaGINqk6BlWyGX7Z9Kf
uYBSvxt3E62sroYmtM9F1goqY8WMCqTyKa+TbFfJyFiQfMifZUN7AZRVXbSCeE4E+M2M8FXls5Nl
wP5TQSenTZ6LUFwhFEGdboaAoM0muRhYRO8zClMEdEg9JUUZv6Dml0tFsvxjU8b3vZb5N5Co5T6n
hY/ypzlkYZY82rTJNzIZYGu0N8onI07WrVv5X1wy++ZIDtPhvooI8rW6jkyLInHuO7dp3ZWBjopk
66Kfd4pDEIs9nIFxWfewLXQEPVR+9agpX0rSb3s7ey5M8DBOV3QbtbGNxzAEpq2V3tWqpWxnkeq3
UcH8YXKQGn+Z8GmfNznvXTxeKKZNNl5Qoj7134ZmHsZbywQfO54x7QcfbfOGIOpKLN07ThsrUHat
Wrfb912hQgn0fcjUJlq6IoPL6jrGLTU9f2/YRHd1Smfcpg3idOww0YIl38KOAIk4lIluRmxZaxzV
Jp8o08mZiONYVsMbMoDm1rVluPBtsLChJjDEtf2ThqSFAq+knSrS9uiTh5vAcfonyBLyJlFUdEk/
T4Mu+fWv7wXWWOL4Zb4FUg9dMPWOUV6N9GXUBf1BopjGAU0By+8fzLZa8zG1r4YFhE0piss08q2B
mkCX+Ytp6FrCvgLP3JUmlgsnQZjj21ROF30b2zT6oGGaed+fpo3+85Fqdlfb9BAvQna7Wv6yaHHc
KRJzlD5dluSqPwzjgCPTIFLVaYC5WL1z/PBS8x3d5VJJyb5z3ftWUr57dW19I8VzKdntvHGCha4W
8TXOSguWVUVrwXb5ugX6y4f9OBSdp7LSjVs1OBKL+yZdRg0LJ0v1Nw0OqEdSPLBsKwq/2fSV9cNN
BpbpcTpflrIp0A8ZTdkdQ7MvZpCdVKwADItUNbYhGr4FKEiNLmdA4ziXWb+PG4DABVGdP8fTIzXW
1wONxq3vl3sv488OrezWMP04STE3WMSHt2kTRcgkCZI6TiM1wWCbG1G9bDSfD2hvozrMuDNjXQGS
VjY48ZSy2kFqz5dAIfVNbXcYMR1Wlq0m7h21Hk5y05Szaf90GivCbkkEzrpT1H4fNdWPDRqmdKGV
qA2nA7qakYg0PTQxNe8IdKgPGJmHHV8HEsvcQLsBnK9mAb3EV65pctj4r2Un0fu1tfA2eEmyxsgU
7+w0VraiNdpj5FRfiUUYnhEeLAwzJFZiXH6E4zKjEmSHRB4SpGlfF/bf84RgqRbkphI07tEav3h5
7pPalIN8d1WlvkVqW1799Dodq1G+0T/FEdvxbb2TlEc1hAU/F8TG/nk0MV2LQDQnSgOjSLOoXqTB
ONm+IKJTN1ZSW8KucZxoW1hQjJKgR1KUlcknoMhHX9XNg8sV8Txt0jy4mH7t7pxAKDgl+aly2VdX
LQ2lVZvHKVELZbAMLKiCJIA1N0/Xb4HfN0cijtqbUijx2ieLYDEdrFVduUJNA170ICzH36dKBNOt
9Cu4RpD7VpbRQg9VpNY6tKG+ppEkbWVTeDOY9LQOWtdeJkPYLmUrNW4ibaxVWoizlKvtKvNTdQcD
1ThpOr2yVogEQyDtBV/X0N6Wtdkd4+zBh8B7wuhdYHAYH/qWcegcOVtLmvLCpY4Z3/SuJWpPvaCG
FypKybmWTR3tHZu0JKMo3eu0D4ECZZYUU/807EWPiIjw7Y5iQ6ZfvLJ2vgSF92Sy2nyx0viVVWP5
7BUNuZaNEX6+77Z9W92BTcdwq9ZcXmIfONw0TnthEcaNMquOBDFoPw809zKSrx1yF3WndZHJa/Wq
+jaeHqld1y293mECVnbxlfg1PuxR4mwhSkbXUI7jqxxv2pHbMA1AIji7nlX7dLwG8jhToiza0q8A
faaF0lpiufMM4V1PnyNjwHZqPvajjGvSck2PWH8RypUD909ANBCkPh6moyAfijhqlzmq4SWBy4i4
idq9YspsiA1OA9o6XLX5ooSH3pbUbWlKzZZVdXlIaqJ6mJAIpgtqviwJhruWLLjnte2gCnG/9ZFq
70geelSDUL/rOPRj03wjVrQ6T7vTphvu3HOlWdVr7Ej7lBDWz3YugeTsLfWkJF26a4siWpdpktww
iBLOYzX9l955zV0hHd83SL/dYYbHaaFQJ9tPB+pIk47kZDlLwcVskXki3JqlwLvBvOhZ1V77PjJe
2oZWZpCGyb7xdRD2I/3HTwfjBW85NSTbqS5BZ2p7D3Dwom8672Z16m7A4L4TRJWoy0GqxS5E4hIj
CtfEbhpPm8AGqTL7ePztWaysjxhJpH1hW09BH/kHiC/tVXLS+hh32sn3W0Yem5KQ92WNPoR4K86Y
DsRGszHVWH07raP3sBv0EjXGeIZtWTwVtgm4RfrP0xOmA0l4UJNQuUyDsqxIOBP6ATTHt7IZsP1S
DaPBmTX+Ca0Z8Q993Swi+lAoxAiPeD8wPcqSGoWm0X+aRqli5OsqJgiqiqKa2pKP24L1DEI4GWK3
5ejFPMfudWnTWruEoicwI8QIPu2bNpQyyznRIu1a6iOepxOSgPXWLXfTU+rxeTLGxSqp9eP7rmsr
ScplegU9z62jXsfb6dxp1/sv8/4M35a6dTvIf/ELTSeLXPvxC72/3vRL6SJFyDn9kv/NL/RqVfLH
X6gwMmWJUjL1F51EVq6gaiDPLZmGKD583qhW04uNLfKEKm/Vz0U0OPemJMkH+qawSaTSoNkJmVlX
AbC6cAk3jhT2T5ISzRKdRCZ/IIDWcOJg44Cl/iz8jeG14+4qASoJgMW3EvMq9QH0bbuU7khYVraN
QRq0VgTZg1Mkzw0M9W+BjYhKDotPJsEOS3rd/p67OSKJFGKCVevRIvSVfsWcLboWjhFeE7u9RlXR
oe9jRISNca5abNxtQQ5P6OXh96y2r3iLE3w4ETUWpvHO8m2sSFxRqyD0mdEgXWpZ1yUYSEmTV+t7
Swq6fZ0DvDXGYTd06XVcek4HRzrYfWBUpxE1dJ52UeKs6B/5MYUVzq+xh0OFJ3hlOprUbXGwOvRK
01F0h+lNde+n13l7sdi9oVjKKPPx7LRRRgBh12ymg9DyFdJ1TEi95KeA0Mmf2pqEXXLpzX3oecUT
HnUM0sangsLegS4WrdvxrLBx5IVntO12GlalsRqCksmRkSbnJIE7ND07VftkZWjoQKbTVFE8KHSS
LwORfUlrZJsM9PZBB6e5KkVdXH1mpfO+gZpc6/a903oF998vrtoTMdGaxRVQnP7ZclVg8kOrX2EI
h6uyCtyD5CvhTvVIbaeklZ+JcNQWpS20/ZjXm2K22EVSke6mR++b930a0B/Flf1doxIIaDcNnCcP
0AjLcMonX+1aCRayguarUAObSD6ojzPo3/kZtoxcFYSBqjETKxXpdxRqwTESSvzjjMGTdmXUCaKE
ON9vh/wsNWxKX3ogRMMkZJoRq9hqP4SkiunYJHR5KB6mTfHFUbLgIU06JidNY+7MYZi3eWhdp8OS
3+yMui42cS8VG0EeA3SoVFplnSqftdJXzhLc3TMRS9ccyGkxyjXej02PWnhduRucKXo18yIcMCGN
z+tzs91nlbl/P132CpubTfZNpGZH1kKouzu8WO4up+6wk0J45qmXechjSXWRGi/apkX5p0fT0VS0
4fZP52Vb0SMYsApm02kbNZ/jOFsS15l8RdwpzeQ2czataoCHCaO7Jo24N1jES0wbR42LM7IKLD/K
OS5ps4CoPMeoyEFpedGaSILkMc1XhkXkonTKZC39FvOAy1T5nAuoSJIsqqvflzrFaBxUFUu0Q4B/
emUERn6zSt6btEXw62j5dwrcY6/XYIVngtYizzWWuUuojymcPZPyk30hgEvZ5ibpASbF0P30KKuQ
pspU0xZd0//Yhw66LWfv53wc+9JXqa5Wou6b7w1et9rJ9K9dBHM30Cz/PhliH81OUxxUOqXrv17l
2h9Lc4aJrYVgH/o/EwT1Q0Ec5XNK6cPzDyWggEOgxFE/i1vD3Oct7iPPlR5zst0Xemx2yLoYDp31
yoJCP02joiP5pw3jhypN7QvkiX02nkTGZ3BQXK68htZKj81QNOvSS0kO+fmKlOtITxmHNKVfVXtZ
NIG5ieWeyZBVtdjsZFM6soojfaDsfFDorgMfddw5HR5sAi57EruaTLdXQG/UB5+AnWURSTYQ7EZ9
8AA9vQ29XKZ6UhB6W6amdaY/ugbLCli3oirEVMLN93JkyeiHsnjje7FKfCtDKe3825DDGKrl29se
B4WM5XgurPNUuZEviJagsQni/XmKR0gFWHNuVINEHswAjTkpgQCSKfSUum66jmzudcKPk09FiX4q
boYXPyO2MSi5ANd6Ytz52d+ryBEy/uqrAVOuIGzEK0sNAq2jqX7gZRhSTxVfs/p7XFP+UkUqvLZK
vdpRQhYnIyY13kwa+WmworNcG91rWGa7WhvLrhbCLAp1nQx2mHg5O1f8L4MYHmy7K++loURF3NXl
yvIG9bPDF0CCeHPHdMDUNwIhNlL8RwVq66vdkecmhY32MLRygKCPYMK0M/WtFnTRxirD9C6M6C4W
XtY+IgTo0EbUJCvqsn/zDTu4IsieBgTNcg8LA3cbBWWyUJSIpLCCLgvVTI/mXdij+7ClRy0ZZoXq
OPeaF4ZXFku7KTcns5r0EMnQxCgfN1fRFpiTu+HQjZsoyYbDNJwekby09rVC206jIsy++VRqd+RM
dleT+FJhiOCedLPg3jOZxkpSEx6mfZUmk2FVqc1yGhZyJR28Ln/pBx/9sSb3R8tR7UXXKurelM3q
Lsm5R1WtEZzUgRk5kA+LNR9ksGiTEAJzmHZMj6zx0NvxETfcBxo3pZAbJ6YQcvjyLzpuyEWTqvah
UUV1BtGOBWg8YPTlgVZ79ZgXJgItoRjrUvHaR0T6e63Xsy9WRTycZKvF2RxM94CsPVxMB3I5mqsy
/Wo7VZJV73rKNmJ+Djca4OD4zBITxwyqjXdFSaHtVND7pJTJ9Quf8reXxqe4aMJK35dypwJqIC9i
OqCG8s13O+YDTaVvHDKHV3ZZhk/8N1dvL20O/VzOmuBUUZk9Qeno8OCNP9O3AN0I70kH1r6iO67S
sXPcezlNb28/MyaHUc5CGVSbZu4r1ickRgfOUxjKWD48Zqjch9CbDLT3x41T5NVxGk6PUhO/aiEr
RCWOB6aNnzt/PI/pnb82JREhwrV1aiw/X6vJbWmnimSJ9oCr+fvz/vAytbbw7CDaW3QtN87YhtVI
WHHMmvDmILGXbW+W27iMAqqM70emh21mQ+tuPWHsp7Fnyi9Bb9PEHk+cdr3trw19/37aH/ZVfkyI
x3iYIjgmG/Tai+nEad904jTMBmQ9VNg3SSKZ+2kDGtvcm0GIxaE0Xt/3N17BxHcaF0Irfzycxnmb
kRE+Po8reT7XWwmD+TicXmt6ZGeRjp0tvkWWWty4qB6qyCe41AratUIjGnMWw8FsHq2+bC5a5mp3
VqO+mMVgPAWOJS0V05HW01kua2bLTi5ZbdZ7mBjOwhqSZh4S134cvHY4To9S35RXoHyUlQgC5ZDr
ZGTm6reK2JODISIy6IIuNfZ2eTWCZiBeuHpBoDmC3KiMUEfBqCnwGIRGT5ogdZPONo15Hg8pb7cX
LMNSiY4JTdy9lhXOspFk7SHWlK8KAWKL1k7q9WB1zyXF7INlVsT3hEO2rSRgkCjZiSJL8wjLTdqe
AsdIbnFQDWtDotgxnfz2jF6ex7VsomHh+e5AFr3g3VxMQ9WqAix4pTOj/9+cmKOTZ41d1F0NJvU7
Xl3X1raKCEePUGO+HZ9OleWqOdV9foc/2962VdCeyt5xeLZTxEdR0fKZnkx9zVwrEvzu96dNZ2dZ
ye17WPH3QS8gi36tJEV651LPudPaxNxLwju+7yqJynByKRjAVZVhtRz0pCIANUzndR01zx5W7UAf
EW3t6Actmds5I9Obhlb3IJm9t3QNXZzkOsm3g8JVRI6GT46N3RC5CtPGcYNVsTifpdojNGvaMbh6
wdzymyQlxK37JfeDaVevmgvbHsyDz6fZoDSDLK2yKz6nbjOPUWCcZM9zDpWC8gKdtflljMDugvKL
pWLlIxMjO3BJLs/4WBEG6sL8UtQI+JiPPFWFFazKoSWAvjP9a0LVaPZ2RmqQ3+QZd4bMmgZJ4DrK
kdeIQWuJUjIehyDqSDuXLhrCRT4XNni2UvfCncOn+pYZRrUnHoh0CM8wQVFp2dfAVXGm5sy6HqPC
rg6IfbI1uXo04nAj3sq4jC/F4L2NpoMkUny3UBAfpo0dNTwq/XjfYuj6uZtp+I8Tpn2qmcbR4v0J
1AGh0uR7CsHRj/3vz9VwdZKNMb5CGpKpnvbbygncB49W24KYWtQlbt0/tkKpCRLpzMM0lAveu9Y3
76ZRaFy7pBIPUkDsjDaCzsan/Bdj57Ubua612ycSoBxuK+cqZ7dvBHdSzonS058hVu/lxtr7B86N
IHJSKrsCRc75BVsM+iXzxh+y1aUZovIdxTjZTKGJbnsbaqFsRupEwTZAOILcLhx+BHwXDXPTofrn
UKuKfegb4Ry0IiYsI7KNbSCO4XYKB28e/dcYeQ3CJ22OQDyXyzjJCrD1YlB3FWs/QBOWfujJCz9O
Xf2z61XrE45Ft0BL2771WlGcJhNROxmIHbwGqr5DKxX8loLP0k6DxP/aVu5eDkCDV6OgqYxnpDZ4
i3QfjYH5lqbvPuluRJ4h8sWeeStCqMyzPgJghXMcNnIxw/b+/ClN2v31pwxxh9FxOhYnfYorvC5i
+5NK1ypUw//6UzLb++tPqUZtPJdQfq6Vqvyqi/g2muTtoOiI117PXupeWFdrbqGIQJZBDZ9H4LXP
OCSDeaAbUmh8S9L8SV6SktHG0JHntwwC+Uj3VetjeT6PtQUCWI3Z48lSAg8QYng2B5Qi/aR0Xoac
mqjuNcmFdJQO/zMgbVACb8HJKVwlbCTfo9x5qWPT/G2mT0L05S9NwDCXVyMVHa6d1PhzNduTbFeX
w5+r0X8s3/PBe8nSwvxtWY92rJS/UOBKoDm49ouYr0a94e/Xzks7vr/2VKJaeZ/mxrjzL3np+jtL
96ctDkfhs16RwlWnDvBvUe6xzHTfxxqyM/xhzAAH0z1jo4ouJYXqT6alpRxqavDDBVP7g12q/g5D
PvV+t7SN/9xtQrDh624RKemTBa6TNK5NZSAmMee3VBUUDj7p+iGIVL7akYmeiWU+KAEaHyKvLnLU
oCvezRihZRKSg/hmuDNL9uL35SztVlctlEtYi3L8fQgUITxLbZx2qjFgjGcXkELdbPN1GwEAbxHy
WNjf/5D5T6p5yquZ2Zzut1arX2hZNMA3iRVT6lx62Bhft/AmMzpCa/3+9ccbWgrBOOZnaFr2OUJ1
BkuPqD2KqXOuVuDHrCTJP0ws8RrT97+VqoKU+P8xQklAOmVQimqU15TERimj7f2LWmvDSvfxHfcU
ywd3zkEGPChqh9CLz19d0wBIFtJgt48cdMTDYshOqZLbz6TCwVWqVb2L52YU6zBfDKtcJ6NKVPjh
AUeFiDqHYz036C5eelV9kZdOVlI/FTWkOUIs1KqlG7n1oXyO4Tq+qZUd3ZzEepEoYuRR1IMSQaOX
zQ5R8I1o1Wkjm4J92nJKKNvUemU8jO6463NHXZVeL1bYvjTXIkjaqzzrmDrhO1JHklh6awbU/ysg
B1voZS0SMZi8xGQcQ881jnaamceszRRKxHNnWok3kRj+5q8+OUaO/rpEcSYfAu4/t9Axmd3Wnsr/
Nt9aIwXozlhzZUBNnLRBvqszY1zgHT7ehjKHgYPEQqNkyc2o2/Em+3WUoxYuXJvtnxG+le0ak92J
DMuDP5gjS6H7pYAIf+cu+ruIs3g6c4iojHcd07U38Bz5KjMH/WqiDL5Der7Z+0OFb7pQ7VUcdRlf
stBeF0NbHWN+lUctcspy8dX2mOfWhbCae58MNEVb/RkzyeF2/qaCQTxlM0LYNTEURtOGwnpeWu22
KNsOe6dqgRKQc0ZEuVgLRLJQDkrNmxcEGI4M5RuqNsnBn0J3ObVa8dZhNLWuDA17pznaYka3MOLQ
OavkaVYZyRf4VZMACJWKdW2o2PNMPYIYlqUMZ3kQaY3ePdmeBYJHLFWE1uzCUHtl9U3xPw18TJzM
haJZJJiCutFPg/YedIb2PIzlktxE/SjcSntWPDLBY9MaJxm0bRsgZQu8WEZ5pXRrBcJayaiiW80x
ip2O0gDXwo7AXoNF6zJlq/9i+BHbJ6f81sUYLUMLbTeyScbrjPoUW1fgaOcC4c1F1rTdYSopJSaW
dY60cXyuXUs5pCmGPyhRjVQnrTNUyPG58rEJjqv+CnntjcJjcJYHK8Q+Ew0Q2hAJk33toME5WG3x
ZjnCvp+hKv/3WaCMIQ7oBmoYrPBP43zQWq8/uWk4rC10pxY4b2ObrE3Dn4gck5Um7LYUSYYg06z9
vc9ZGthanuRQQIcM+LqpkjqkuWeDQDn2K/DvgbHAa9TJgqcM43RVa8yLPh8AW/w51FlvLN1Q5Ouv
vjYQwVpomBE6et7xk+JhkIbNzsCJ4SYPsh/mRrZwqJrvvwLgWBHU6Jn2v/oKzIFuLioYdmDHF9lP
9ilG43eabjDO9jZQ1veoGvJ1ZxUsJFXbP2uOkpH1DbpPC+6Zk+vxT5XZCcag4zyQsQ4wS9PHrQgh
wLZO/zz29Z6kiPGoO1HzFCEUa5pR+ab6mD4nE57d9twUTWoi9dY3m9E2xEOi6E7/OLb8Nt28xoqs
TYpmxaKjOLpBtURJotxmg7PJnMy/mLMwvTdQqs5z4a3cKOuW1WjpaxnFnM2/yLMx6d1dUjff7/22
dRj7pDtrQ5/uYt2ot5lpqW9GCSw9SKLvOeqLS7329POkqPZFc+C1y3QcllInVgPZ6/+4Ug4wokBf
ogKjnz2yFJtuTBUcyNHaWH6tVs3I6A89GZJ5afvVLRe5ZVyKrarjq9ObIKHJuu5bu8K5l0/XPFWt
ME/FfJDNIheYYglFXwLdxQ01CbrmqEfR0WMBvAIdnr6Ejq7t+ZE0y1InfzxMcQy9h+dBPTcnCk6X
LiqfZdDRxoVDWuDmZ8Xad6voRUCYeAGUVKdt9Rx49AxJfIDJOt5kKLHNX1qp5khSGIwekhBlnKQ6
yGCqGQNUTs3cyigEIkRqWBdQlU7f5tW9mb91A4K7FOG+N2lWvJn1kO6zZOxWMoj2GHJsZWnuZBMr
NuzDisq8UKSz+boEqQIbgcL0I2CMD7XSWG7MrQTDqAeUKoYoTsiqauURyOwnxbHwMXSaDy0ABuuO
ZbNNgXNtXc3rviXsjuzQ+yi9grUSILWdXoTx24T1qezvEujBNtXwDd4ZIEh0LdzZRhc+ica3LuS8
D63jo7UC/0VbTSNcVd/RtKMGkPvmFmiyUHjsv/d+fMUpwH/p69DbVnaPYiyfyGvl1Bf+954KHRYp
saY2eIum1jF0BQpDpXjvMZlZ+Yj9vrbg8SYMJaA0K8k2ytp0K5vWVK5JBTYvrW0E+6rm1pNq2A89
CufLkEzHd10Llr7Rqb/CUf0eWnb2yrYb7z5fMyhIUFLQgjHcgAxQnnO/SBYgPtRfZXfBUrL5SQES
M2YL1UC/A7ruT5570WKqEuOMDYzMvlt3IhO7Mjb8Z0WFmStEWkCq188ZP/JLargQG7Avh/iXTCcl
qeMnCs5L1QugJMRK9GSGztISnqgXaZp+s+aHqnyyxnbp7oyufpYtNQM1hu8GD2TZ9ns4244gX9N0
Cgz5xlLOYDyNbcO+fysBeBXmj7XpfrNs3yBDStW3MfwAqHChrlPhD49dWb7avqhPhT4Oj15L4oVZ
8FbNLdmlmIa7wm/ExaWQvvtFkckHmJqnyMBp0tTtgzyQEvpz9tWUv/AhnBXbvsKhJbbCTPLHAiHt
8RSXZPc7KwpWlOugqCdmOQtixYZ3RK7Ug+9rdah1qE/p3PXVj0z8q2LAClGguTurUNfWyMAGMx5K
v5QK0kyF0b1XqZuuisItrpPrNnszqGNIzjq4sDZul7qGxHrTp/Nb4v8SlD61yrRuU6kET2OYGyvX
MutNo6QADSarnvZDIvLTMDRg46ljvVtYBwOqMY0DZrrje9ZfLN/r3uSovigYBfT3PVQVZZmloXmY
KHAYesHKLAi1E8qJfw7gUSihItm/SACdnQDltae400BEVG7yVJgGoB8qR0+BaP/rbFLH4v9nnLzL
NN8P0Pd/3eXrzl/jgKnkNc9pf8TygN15fsvIZNwso3tkugsggdGVOEF0GAG4LzDnfpoat7yVvWG9
jsE+KVKFGhm0kz4wjvzb1msNOe2kV+SqZVN30mkX8IkhOsM1SAXW61iY6pYz6/U+6xjDqJ5wpgeZ
JU/HGZmFyQ1KXG4Zbmp7ws4OV9Ea85cyZYmOuKYBHT79WQ+ajYlOmKwnSFpvotVwYB2N4I0FqbsQ
c588k30y+n+OC4bmlOUYJ7XtwFN4QdGtXVku72NsBKzp5gVcnwLcS8vxzW6pGFeIe4Mqi8YPMmSr
adL/7pfj9Vag6qBmhz41/l4CIRPabAPQUouvtVGKcew+9LuLbg0iZemVV29IBk4b26lCYBdOA74z
Cl+MUNVfhg5/nr72nwyrNWQrTxXvSZ8nnBzeTZTymLEAw867rbGJWN3ARfnaXcnNVoyz9Fl3Ct6n
MTvnaKgJG92qYSz0uZSQv/Nl5Ys9vuOhkR89SLxLv2KBGiPVefHL7u+hePGG888lnsxwT/GCqt1A
0c7REPCscMt6oA7RHvBaD0DuW+37YPCI6Z30x9cIkP3doXRrRuBI9IZtCc6xh75X8Gw0Sjda+Vgd
rAx9CmYEYNhuZ07B0ourn0jv2A91KpKzFpKdlx/JaDc/R12zHmoXIlIzhWSL5o9wHj+Vof1gB87/
PT5NUeu4T7Bt/tNNanerNFO5sJyM7YzLcvqfPDRroOym6pRnrc5NNriiRIeyq5U1sqp8S1mmfCLg
4C1V1a/sC0nZx3bmrfUuYLFssj0gBDTZ/SNJ6z10tpq8uJpAq6FXs538QBXUde9N+WnjyfDTttVd
AJbxWz6DZRyTbeQ0xtcGksLCjKzq29iP6apTS+8QGGb/xlSGNCzv0r2gqrUTD3vI+eAZ+FyuYeUd
dbeD2xDrzX6sUgXRBuDyAYsmwP2jvpNNve/GjRk++U41XtvIyffuYPyAMFHafBuD6ZrgRLYB7RUu
70P0osZceFbj7rLuKhwmEM281jGKXKzFsgg0G9n4DNdjXLjqTCCU6qMPwerbxwnYEmZ/JV8PV5z9
6TGpapT8LTgTrWZFt5JayJJaK0IUWHI9CW9S9yDAQdIaUfjUUv3aur33KQrhXe1k+kyqQd+7yFc5
oI50FT8U82C3yGb8gyWWZxpr6TUoo/m7/h+QcdyW44Zp4YTaanFu6qo4yzOkACEs2w0KqnO/P3R7
xJ29nUZW7wER12AfRmC8ZFMeXF1JN9C2S7Id7Ik6J1NXHTNYuCzxczE1WBlfzYn39QBmtX6gJm+A
7R5+DaGaHMf5IM/qsKboF3ooFM9n/6vvKyAviwSOwp1TA1mdr6B6HWLl4MzCi72v3nAWKpHa6li6
1BhP79Ds4SsS96XiLDEtfYERne4Vkg2H1mzEqk7q6ltKAZAnuuVc08wqHuBLfsh+M3bzNdn5HPYM
In/w/q3+0WO9i42cig2Wl+QXtyqm2yQwDZK/zS4fMKEnx3gZvcjYqRFVS3/yj/LQIFVXL5BTDKnL
2JfcD2japfcnPJbYhbtR0ZxFQHUCPecfdmuOC4RxEoBrur2OWa+eEOh0Dno95FulzVUkbBHeJYmT
fjDFnaGGmb+7uFyZtpH/cBRnpBbt/7kc30brRLbFObCRyrdVOET7oa6QXzCUgxN1yiFI0z9nX31x
Z2Fc/tWWY9idKWsdmGSPWkmd5TY/Ps+6H2RT9bSPyI4mfL9YbiKt4g4wGtMnjDzMnWzJQ56wgZqC
NoJ8S0UoGcSrEKp78YT22c4tT4BKEaIJlzLo+FWxw7jVWsmoEWXm2jBZM8poWrOPMwEj82CLxSu2
adWiMqPsLKNIHJzBPkUPfmKCWXfbdhO5VnyOAcwgRhknZzXjv/KndFzIPhmVgX81jbzrlolW4+sX
TEyrWhpPUFQVJlXTrlco3KcYmiEDIw+hw1nUO3zYX21RlCroSMSgSa0EThDv477u3xrdefPtKLtZ
WSReqrTlq0t3lQTxuXDhR1TsWt88MHsb33bqjYz64NVmAEZ9ks25poqm+PiMKGP4kAf1o04qnSSm
e5QPU/nk9Bp1zROS6q4UANHCEbIOfSxsJ9ji/jVprWjdOHgddehiPwzzQfalCeYlsgm8PMqDaK/p
XnYy4kBB8D7obrHHZO81TvmioFS/YGZ2PswgeEjLAelMI30ojAl2BDJWW9Cw4gcMVhKjpaq9BZ0y
QiZQeqDwgwWbsFPOgufSbuhJ06m5mvFdnVF/mtbewvll3KSo/vUyKEPxMon462XqSR9+aG4YLbos
TdCHzGc9bdc/jm6qHPE79il2kwoeOrIB/wrIpjyIuluR5dAvkLuUVefm3bot0wYLwdoyF6OSY3sn
21mKxBWVlRPsAufBL13r4QOUPw/sqYhPInd5OpRatlLiuv8YNOdJsZLqyQmz6JS6rr+U/V3SvgW1
aTyGXQggSpRknBqr/3Dr4jPTqh7LznmJkhi9CUxra6dwgrqs759zrf/poEpzGuaWm6oNRHh12spg
0yICMQaps5TRtDODixeaL1Y2XQuvTZfUSNNNqKA00reuzuoYfYWus8ZnNYxj8IYDWt0EJz8ad2rN
9xx8SUodhIPr5ONq9MJw/dWXjW16qxDHzpWrVa4EpfOTzA5S/c+bFRpfnR6aiL20S0fBHinNPGcn
qV8ZC57VV3MsvHBVFdqfaFmZf6KoFMRqMxfmPPch1tiQQwn1HsJ/zoKk+dMno6K7GG7ivipq90oK
cLrhPlg9sxZcp5NuvJV2VhxH6o1L2ZysYGP3gTjGg/0elFm6M4Gonu35ICcwxdJ/dyY6dZ3hdA9j
0Xwr50cKsjz12gVutZdPEju55G2Qv0eB1x58i5Ut2VpnX9iBC0rCdteJT05MrlCsIvKPoNhmJeU8
f26NLntGuXEKw/s5VJl8oQ02qxec7m0kZk8TW9BVkzrV99LaiiyeXgk55m4q9YfeeHGVbPpetrq9
nGzNvKQp2WJjVPU1aQf9zWnUs8wUwnn59Ic4fskmtt+ViZ1TE3XWuYCxRX1oPIDgdm8qECMg30n2
w9DbLRS/ge8N5s6e9ozuu/Nwp4vadrwhheCv2ibTLsIyzpXQtQsix1D5QTy+W8VUrceKZZlsspra
xuO4V+B2QSZCoqTurn0CN9Ut7fzYkOZfFV05fozF8Fc/drR/9St9nx2mPmTRrdXigDCuO1sSROLQ
OWOKBmxC+UDpsP5I8VNBFZTHRp+5qP0MxniJZqpSZZTtAYBLuGC1viSpY7xhDFHvJxGNa00tio92
8neDcPqXMtGtQ98Z4wpVoeIDseDHRCWL2uZlczIDVl9ua+cfWu/8ioVaP4QuKD83M5WFvM8UVhe1
MD/jqLQh9gdsDkufiUG2U0nv71yWkWM3/Cdu2aSKZDuW8eGfuBsH+z7ok2PvVLMMKi7ABXks5t40
yi7yMIYB0H3RUMWQEQTcU4pzTXYx/MZZj5giLeXAr4BsDi1P777S/SM+h/mldMm0htCGPkfVeVPI
SDx5Hbz/pAisVZib2aeaWmtm5faNMgE5NPxRyZVO1gIOc3ZrdMTkhNFcgtlnbuHEk7VuIHEtx5mZ
Xow16hlmvGkbHHyRm/rWTXb2o7edj2HQumcs7/HiI/UhSPicSL/fQmWEKJ+nrb2pYR0BQ4qSxynr
ksfM4P6FbuEpO/cBThUbSnbOVthqvZkSbJEoE9abQPAU+/dZwqbDSpVVr/WUaTS7snYoUD12pGTH
hZq5q9j3vEuAt1OwLRLEYCBCWObuPiPX8KVL9a3D7tUEWGnm1zzqEMolNy5QUTi3FI7/BDozvFUw
0A73vrqNi6srsKSwWy/Z3Tt9z+n2OvoQ57ZVBLU25QEicnBv+WkVnRr4R3nss+PN0tfU8Y3LmKE1
XCGtjlyeYjoYkLnxBZVMGUynFCffSS3XEPhiD76XqI/3Ux1V/1VOFnQZdBm6f2HRGtewQeDPZG2Z
juFeD1RjN+OOqFoGmKlROeOXPp+CIEexR/beT5l9BuqJ4NBlp7wIlV3sfOUpebVklSIetB3SdFga
InBvZp/kux7y/R6ZlvaqxgF0FTR+v7VpcGWbr/zqrZqtlJF9ZiqZsS5iXUMmJtplrtbuLSgMV5GN
D2o+vlkzLdadOiZKE8vjgQl5qTfjz1jn98ne3QLp3lmbsEwwYJvHtgaq7T1jMdhEpdP3m58B8KLD
KKxqJ7+9XSSyG5Jv0Yaphpz+/J2VAUwiUTwjPYsahxFdwzTHd3yerqIxGpB7HLRrkLfx/wyk+EVc
lYQrTPYhB+SYzWWFDuvVJrdCsrG6kF/wAIxwCHzX2FWkRljVMsLkv3LA/w/5soXKvCl8So+1wp62
Fto57pw/h2FI9XPZNO5CwetiXZUqtWDZKcc4qW7sLds8tHOWE6XPccTV1xnB6nGQZ7LvfuiT6SjP
kDOpKuwfcvUwlO+mo5DLR4J0Mt18k6In8UYBOFn2TYzAjOtXaElYOyfo3cfJ1UOoOnMtk260Z6iD
1wqOJfNFFdriG+Y8e2MPonqLy8Lia5j0JxkNzHLdptjfmo3Dw841DkVWPwR57bzh9+DuWosfp2wa
QdZCNB+Aq40YVLjehHxFhHRyYMQvUKPHKxXMn5ZhOm9Ir4ttyq53La9Uxg5v1FpEZ9nECTav1eZN
C2vznLtAsuRFjiLqjYiaaCtHTboTL6BIO3DuTOUlt5FNmf8qM7TgBSoGv6i5WTB/zmKPNT9uz37L
yujV1hXjlhmT9RTn9f1m1OXRQhm7pY2/58KX9TVlMoJzQdLu7LZheI7w+F5Sj6xXXwHFij1cfXmL
LKeL+Bf69oZtV3QTVgeJcS5KFLkZr9RyyI9KoBWvTefzcw+0b3Dz863FJmM76E1zhlJcLifRjg8F
jj8L8t7Rd+bkH8grRGBSw+xgFSjUetQKPnW+bq4LH5dC0MZt/eJYewDJc5TCPnwBFKtO/e/4mg5L
F5e6i16G+smE4bOqh276bvzGTdV+SYzi3bN07ByV0v6WZc73sfeDH+ZUnYPBbn/74IVs4SoA+8oW
tPLcbpBg+x3y11roF/9whPmddZD9jYyLWChWpt+UqTBBeUJg6WaxQp6ZxUU20+oxwGTpfG9M1p9u
2VTCp65OUIuZR8vrZDdzGxqs4TiCmKP6qbYJr5vE13lRDcmTrgJ/6zWLX20t+7y5r2uVvYjd6iJb
g5XXx27Qf8oBo5MNj3AjEEBWo3B7Hz/fzUXiPFY7aLW9Y2wgKgTkkiotXgWm3R9VDyP0uaWmbXSK
DYHNyVwIhYE33vP77uCIDf48+Vam+4u0fyS76D9ARrBug2Z+k91yFMkCDOLnpGf2n1EupQPVGZyD
3VUWXEwO/ICcBawqBFi7gSJ1CrjyHsnVuqR+tP4aK2NfTUpICA4kPt6v851k4OtyAz9o9MophQpF
scnIl/YtaFqP0lZpbGVTBhK/CTYwAGBEGKrNE5ODlZRMzXb0IVtybOpR9qyThWxA3YBDVJnTKytS
5SD75NCuAZns12q5kff2qZgsOjR3DiWCFYcUyyxcDdhuLdGeOLhxF17LqmyeMhWfjbbCrkk2rTjI
HzXlSTZqOYAV0DKGFrQl6VY/eToTiFtHrzIoh+lm+xsrYecoW77V2ruhS/LlpOoDOHAcbjqDQtY4
uC61UaPVFgN7kwsVsWLVDzpG6UCYL/cITo71hTo9mx8oHZvBiRieaNQp5TWYF/wuE1Qp5Dh5neyX
h8ZlSsqL9mBWnXYoTfMoValG8BmKX7aXuzzVLFQFy8BaC8tBgH5uBgFP9JT3c6NnRn5K9aA45fNB
npUZK8hMTIev/q9h8szGwRX+8n8uHQYQVdkIlusr8BXtPPUgWnDM6Qw8VB2gCl7VJNfEYY9gKmXz
nuTqI2T1+HftD6tOT4fvKNEoi4kM8qPfZOnW99TxEBd1unNSgT99Hx0qpUs2Bvnqd1RkNmAHnO8i
caJlh3fuVbci71j7LsXhWoeOpF4Lo3a+D9qAw0fbsu3DUO+Mcj0s+zlgWz/xRog+k6aL1y0ycsfG
76JbPFT+Qg7QRlixep29k4evN+GgIxeqMwO3docyZcPsNqa6s9Rdla0xC0Qmrrmz6MvqHLacsUuw
mUGqQ62pZbr9CgRl81ioARmHJAhXUQPXHjLjxmod/XNsIXHm+aCeRJT3t3yyh4UeVsanVRU/Cj10
Hw2KnwdgTriNzP2Jigxg3n3UCjjSPkdxAlP08EWk5U3ekOdHtnR63pcyB5he1YZ76brGu/TTVBz7
0YBgEHoXs9NI8t6jSvbmlXlDoZux90BkN9Z69rJeOpqNuHQ5KALkO9bmdT76iAcFDdT1DGa3Z6kH
c6gvKZott0IzMORyXNTczNqlsp8UW7UpSBXMURv/8xuVAt51y3iNPK1m4qJLBhUlyA55lr+b/eQg
1RIZ2FWR7N7eb6XXuX5WgG4I28g2IehY0qfmCpxl9SYARZ3QpDFI2VXVm4rGD1sFK9/IqKJ1yTLQ
Y+0om3k/7RxF+xWWeLcDdre6ReTF+qkqDJ51BeiYCqrVUhtb/SQD03z21dS85hxZgUl1qw7eIgUZ
6j7xuju1MB3sBcq1aKy5VvaoQVSTXEIln/nQ2DMsJJcwxx5siy16u7YiwCNjkGHPWAaOu651nI7w
ukwOCErnyEViDIPLmfY90rQX08qcZ9Gr2IOMkCoNL+hfOyhZcsCgAR2yOwfxh8iodq0xe+Lk7gWg
uXPRdAdCUZqcZUuBjHEJA8+5jMJXlm7t+hD5epuyPJKkR9gre3mpm6Itt5ADXbv4PYm+38kbyC55
xrqILcGgkgqXg79e0sQ8jixzhFjYfOe6aIMVgnv+qqttoH8YZpHo0txDWzcQZpUhhLo7n8oDfqv4
o8l4qHTQwosR5r3erTCxTt9zM+0OTsoTBpBv+t66lbnUptE7yKhAH1QUsfVix3VNuow32Mx5mLIX
RrZ+GNeuO9RXAQzqEY2fHM3Q6FdRw5UJbSzYFc/o7zsMXAh/CRGjvTEL+MjtR2f7+j0YIc5yZSbY
yc2IHIGq3o801btTMY9PfVffqIJ9tgyiL7Z0dJ3lqNu7pwAh65OvcpBn8iADqZarSxWdSwrB/xkn
o11VTdhyzZ21bs188g5FzfkGpqkfLT0+omevbTS8f7JlrDGjRRkmBeUgHmvXKfewN3TYvK54tPrh
01BqAfIsL17covjMjcE7D95UvKBkSAnXja2jDGYmog28iL2XUYqkzSronWinJLpYhrrrrIzAs6al
1Zvlgbwa6MEgCauDbPsxZ1/N+0jZVnpjdjlSVXZbsNn2xVAfIc1DpnHCb5DY49+e6L4NNlgY1xdi
2VVN9KjYYbPRtVo9kcfID0075bP7Y3JtFc9ZFX4Uv4wBNc2i7uPvY2jsxy7F2d0i/5b6yviLsux3
my3qex2XOvueRn+wG5fyIlIZJ0+vhgNlKFhYqtdfu7ZAqk0Nxm1jJtnSx3lmD1WRr9+8+qo1Sv26
McVUfweW5XDg2ZWDychUhqnRbBvFMNMkIIfZtda8YMdkIAixUBuz2xXIFl6DdMiv8mxUVVgfWpIj
HpfSl1nubHNWGCu1Zz6SA++R+bqCDNWmngVfkzpz9+wPypUOAIvipOW89qrjbnKqVhv0/51X3dWU
ZWsAW9Pmpl/B0tVGo7yMpLhfO35STea6T30Wmde0/dVqbXfECbI7okYq1gA9s4Xsk4fJ82J/KcND
H3HKviQ+uuI5HdDF7vzKeNORPkMY29YRmqNZuXyYpVde89izXhxYdrqXmm+2SfnjXxcJMCFbNEz/
usiaWuvaWEmDS7mZPJsaYnRJp8T3M8Wqk2eoCM5SRt0I7eN/jSsi9bNq45PMUecmlV1EOe1V3+jG
S9Q6xpZvi72SEmUqhml5jbxRBMxxaeqkSLu68E9hZ/zS5xZuT9NjQk25d3nbllat7DIsD29yaBVF
YuFBzD5i9ao9myPGQTXOH13aOED9+ndjFmzQ0b+xbFE9w3lmlYRU2zYfFftrgCf0TxMjQWStHW9h
VeFR5sPkITG0fgv6Syxlykz2Ae/BXDHz3e09t6aV5c4TSXthl7yYRgsFE4hpr2ieLDxIS+9xY/JT
U3rs6Jw+eneFWi7H6KE20vEgDw0V9/vZv/psHzmFxVc4VlpvEyLec2C7D9u5TUN+mHV+6pXKXWMn
7j83OqKtUmLe2ZLMzS9+xiN5KqbHbhZmret2rduu/1kpDaSQblIfWhVQmVbV1p40SXa5Y1ejgVp3
KEZye5XpZotCtP4G+qo4u4r2OI6gwbGLUefM2PiekKpeemk+HDvFHt6fkQj0DoCf+9XkFB+6rojn
fiyjudAc7pB/nJ4d2/8WxlP2I2nqjzab/h5QibFjpknstVMmD+hUQmtDnemKsy76HZOhr60GllTX
NtWtcCE0O1VffCgVWocKSvQZCZmA+sk3xa6R5fahAPw/ws6ryW2cW9e/iFXM4VZZ3ZI6B/uGNe32
MEcw4tfvh2h/1hzv+c6uqUIRCyDdI4kksNYbWDbgFldU69rLHtveaM+QCOInH+5ffamA2q4XxVx0
V4vqSGpP28OgdB80qNprqH7tj2LmSxj97qeFENmqcur0RaBwvsMCT7/VIRacJa/5bdejXtbGzove
Z4hT5B757QrXCtXkA0Jw6shJMMBQRxGmv7fmSh1XDUAqFmzMGlCj3g7TyKKuE8YNOA25cdM5/Q4R
67nrp+CRDX94coe8AwUTZRTOHNKKSJ3d96Ib79hD9yziOAHodbGuhnE4i9qvHydZvasTpsDHeiA2
s9ve7JoXOJrHzXPNo+A2CWesT3ABxnTLLmpkwOg7iQ3sFWmNdYfbxzGYku8Z7+LnpvBKHi118POo
pU74s5EsnMrIdZ/nyg226OPmJyznSNUaFZKn3BNhEuwLUInfc+x+t1pvhcfSs9PXwPb2fAK/4mGg
hUfphckrAM79zK5x1Ux6yU8TZ8uhTbIdmWfrzXZQCQtTHhcz2PM3ymdNzWbWJxWzNp3J38RZZ69T
0SYfMpS7uZf+m90n1T4FjHwY61Z7sXtxVhMApaMmG9R7J6ncO1vHcE0bXedRHWUIiP6vI0QUdi6c
vy8kvyrYVe4s1vpYmxvV/Wo0oe0FlDxqZA8FtcJH20GwuEXHFInPFIBPjZpxiMv1DV++xQa17ncd
xKxVqhQ2/M7GOw/cMLRVeJ1JEqGNqEADkV5+DGPRnUcvMs5lVyfQ7+EnJTf4KcY/ePThBvWv4/Ms
fiXii4B3Obnn5DiRnNlnwChfG6TMYhbCD21oj2tcWZo3dHTbRbG2AO97tiP4wAgYWG9z2Q87Z6ix
kVpGAwGVhMdNctHAWS8nqVn/9SQ1Cqfyv56UT2yl8sx1HswFl5P0g8v3HVn70NFKPIcqJz1EBi6e
3lDTD6TDFhZPT5iLN5WXyL2VF7VzDg00xlPIbpsuugvJqj5JY0htbPCQVgAds/BepRyLkNQa+Ebf
yyGRLY3R+PAKfzcqNonBPkRS2s+aYco9gHm5xaa0emtrW2elO003qjvzQIFfWz+gcOg/zzJbz11Q
PcAbulX5cG6gYtd7FlXRJWVeS933VyH3WRXF863TtuYM+b0Y10aJjYa+CHbPQFqhmFj2nm0ZeMD/
t3sdNSCwvuRe4Gx4eyTg6hdnobrhGVba7UMJCOKBbDyF66JcxKgGgEmVdH/1m2WOmpgFNSmz5Tx1
ijRS8XCN/XEt3ZfUPFzSBd1KgcpVo9kURgSEaPyyQW95rtc8yLqlNouaz7oJSnMzppvpFWcn+6XW
nuZexG+NtKO7qvV+6Esvyq35mPhoS6hB0U8QVOYOP3fLYTSNKsjgew890kuUGTcuXFjEs3VKAkuo
+X2U+CVq0cVwUnF78Y/Uy6m+yWdU2mRVBbtMeOlL1aGvPCRBvEWYO33x47Q94rr6bTZMzKl6S79R
y0xHR0OJTW9jOM1Js5xi7ehdtZWlE4NWRuq9sjINXYkw2LMR6A+NP2RPjo2ho0yR7EHQ8TjHonvX
Z1uiPYoXZoSs0Z3XziNQiQTVZX/qqbJ2LGgRVzZNUjtFqQHdj9rqWwKzI8WM+GN20a3LkXY+d45Z
3yWFGa99RNY/xnY++fZcUR2pMAOmTHbhdxXdITlvnYfys1g60vJxaFKDnSH/yvG9P2ZC71ChjvTV
jDn4pZDZITX64tEOkuIR+g54lGme1qNwf8V2J0+OJ/6s9L0fPQq/LUqD4bLsMSYqPjZCUSfV9Y1N
ArLpLQitxTvYq++HKTaBxtruow7Pdt/yhQJArv2L1Opykwyj+IY8PHo7cvjZU54Bth++G7IXmxZF
kwvF2+YmLYNkj5JN8dQG3bwie3VMeGm82y52aRhjQSrOeSe03FwFSc73QMKCqDO/2I6uJ2DgD92O
JDJi27yzTwqIaVYG1UXDH261OKhuwMA0b04G+Lzw+2dwwNOD7INLV4n2zdfIKOsCVKiaBaxq2NqF
6ezVKKKi9SoPJuRMP/X5vqoLMjLs+84oLU+o+9Gormrs3AHLLxIyuxUauCrWD01KFWqZ6C7D1yv4
wDyPNnDJwTMH/ngvlDfD0tiJKcnnfHaejw9AV40FSFFCqrlOm9RpKtj3xiVhN3eGozoew8DQKaB3
xotlmyApdXaCeeMaL31ieke8enVAHLybWWV3sZ6+xlo4HQY7xTxv6TYhipltUHRbgX/9qyPJShs6
yXY1ivYivw1gIns1KqtSWycd2EE1askyX4f4B9+oUddGoRst1+6kRufQQ/llm6AMDZMAkR0qqBvV
k0PmQ5qhuXZtG7QjtTmYKG77RGbLeTKWJjfi+yIK6osKBUY5bTFS9YB5ddAhsXreibnyVi4O3Lf6
8hhV3RSJkWOYAdxGcmelwCsoRxgbW8Ikggxuv7f1RgF1BX61R/gN6VZhWgJb/9D6KnpodSO973uk
+dS069nmMF/PtsKuO6KZmW4rURSHnh3dJtbqReI2dHbd7E3vWs92MnWKhzzuxwcvbvdfr4oo2qPS
AJo14LVsCDwNkeNBro+3dECBdRvaiJ2ot3SdyY8KXNjd0K0q8jw3aYKsoptV1rNpkFarvNz7xLZ0
UxZu/peTmWS2sy1v4mikbtCS0bBcn8SbHxRrY5Gk8lv7oa4hVbKwl7C9oEYiCdj/hZT9Yv2SUK6i
vpE6R6MYu+coTZ76GulVx6+xw16Ux1WjU7DGNHvem1VAQdiwkwEfKKRRoyA7OehjfNOl569NaPB3
niaDgwQUcDBc1JD0eQDEoifZhceYxbcCiA30ubXIerHUnzLypwtkvutL8Y+uGrX7EsRbibNlKQb8
Jfox2lI9xrxlgSgh2oSotfbuGW14NN3B3qgwklwIf8JauLf06i+eFN4qkTN8+hK94izFsLZb0MOi
0qvzV9+PoA1F1Pp2akQ1Pkuumx4BYwv9twp6tNRPWZ//FYdGvQ9KfPgCzRgPA9/rFuP1785Ud/U6
GrQfGJPgNR617VPdJs5BL2W5DnlMIQpNrCKDUWTTdI80bPs0y87apjwNt2owjgbgAGm7VoPqJIc3
PE5RQxeuRhY7B7ch4buiAhZvBFnodWd2wy03SX/bg+D5Ovoj9nWKqJudVkfUJJLxb17w2qvFhvc4
5ChMjZ2hvfaWPW11sAZ7NWov5RRnFBmFayZrhbgtUet8EGY7YJzhoe42h2AjdCMa1sDN5+1XP7JH
d+0ORYu6ARZtrDJliRpGhw5y6/nlSfVjLADWRsum22ofVRgSraefZesLnumIpy9anqqZXfndRsj+
Vil+et6g3af+sxpSEUc49pGdlFipmF+F7ebXAk1v3ZsgqCMSE2wRRm2xTLXR0TWk9G5xKep3vlOH
jx4OGpRlTfuvuQB+FuXF0a0B3fujNG5VM8aW1azUoWH7xm0Oul7aTnJznaLiqutU20iKldEhsGjN
bv2UmEXz1KNV15I/ulMhey7GXQP9ZuMsM+pYhLs5Nh2AYsK695NLq5nuXWJUCIF5aOwjd421JgYz
1n0WB/EhIHW8hVbqwxaUJcYrob+rqFJehDv+8yjCPHpHdug+wNjrlInqV4NrBxxKTGn/iGvLNBVL
NUcn5YNJbJNaJHCXRhthpLe2Fu1hcXyouApdmz9idRHqmAEgixUuqlu4buLujgqs6iFJhkLXEteW
I9VFAsM+Fd4x8Apq6SoU2MPfwunjDZyK5M5dmhgfhq1s+APzoU/uVDOZoDvNNsSUS8teVMjQ8ILw
RFXtYsr1Z90Uuz7WufN+N5Ff4OBjlzfXUM8jdauBOsJoQ+h7yOYVa5/Iu3RL4yAFOjXVcAQhLayV
WZjuJWmwcc0wlVn9I6hOCbmDatxccCcBJVRkEcZ3nY3OBXpxL/hs/K3ceMrsPvcH+Yl45Yh752gd
8ebp1wXlyFXb1ukPvUzIWdVjvELbC3QGD1B2HPt0GJLPvJZIUbvxNzfMo3WadeOz00AzGmEJprIu
X7wsytGuxnUgXrqBR/29dhq8G5buXKEQgQ/hq8Vy9DEZFtLJ4N8pfhMJGu3Ol/adYrw4DvryTmtV
x4xX1gNg6Ww7xmmwgV0As2iJhaLN9qabtetrzA7z6ahNNvSEZYoagBfXnnpI4ddQaAzTXawXlJ2Y
dY3nlrbC8CLDjOs/cdYC9+PYa7cqpC4I0JWlXDvEq0Yrc5jLRXWJ/IBsoe7GO0PqGS7koQOUI4qT
ndOM7WGScwVBBv2mapq6YzSTq+v62gbEaacX0/SrHQoH3X3etEhwUeN8ZOHprQfXHV8KsOPgfOP2
3ajDHPIAIi5F7zxjfDV9WsaMl1ofRKucbJSP5gZchdLakr7PQIuDwkw7q36tDZ75EIcxj1q6eOpE
OFN51THss+a1MilO5aUBancZbVv3b8vVILkuPYwLzkBIgvueyvwr67q1BuAcwlar3wZtiN/rpGc7
t06MZ1eI6VjHWsXTytCfkyKcLr4MH9WgCi2g4Wl6lniJQKOzwAD+Wktk+lisQUCGh9zUorU+G2To
KuwI2FklZ5lh8tJr4VOUhe6nX1an0baMdz4sdwPBG42vYdA3ZRTeFVhk314bayFZGEsjbKtoYWUk
gBFLyq7XOV5ZI49T6xdAu9R2XNRVBnswX9LCxfdi6baLtYYTeUj99tZn5M7dJsjGkrvL7O8LTUcq
MNHjj8mPXvuqqJ8bR7bHViBeDE8heKnEDMY6A07Jf6t/O4LA/f8ZrfrNVECNAoPel/pPoFPP/Wyi
dQ1JhoKU4bwMrD03ddjIhyAeMAT0HO/MbqmH9G3LmyJx2tvKdN192RXWZcpY6BpeND+KqTXX4yT8
1xAdj9Vkx8ZfABvvZmvK15HdvfVDH96aRcyvX9ExFDNDcTJUwzPIMCLzVoUrI/hrdDCjgIrwEmhk
Pvl4AlarzgSmO5kfrDgzlsSk9aNiQQnKNdy7+BNAaEf3oNe88CLt8Ifl29aBnaltrZTagRb07rZF
f/JrXudKh5o5z5sTRpJfMXNy4Lw51Q0Ze0p0qijXoE54Y+LZVHdp8I8a3x9dIf34IBH8LjdAveRb
Rk5rU2haxha8bZ/Bw14ULrGV5K+dkBwpn2X7bE3eV1zNhysa73lPf7RRO5CewDvN7wIBP3UUz4UA
VlyxPv4IEkRiLSrWK2Gy/e1t+UO45LsS151fjLpFn85yh5N6GIYC6STH8R7UJtT/3VuEDChXdCtl
VOtNTnKQaQl/H5GUyxhM9kUdzctRGQQvhj93RwAdyMQu6dK4rZoz/xtI1CxJUtabMGLGLtrz+rPe
NEQEcb+u6ovVjRKpW7M6pXI+DguczciTfg1orLyMvVVdytbp1jBekg8AgsfA1PzXotTtPYAne98h
8PWaJPpRTbie2dpxfcnwXLye2UuJ2XPR6zydKZPpDVsmt4Fq0A1QhKyG4i9KGDAPiuklg3NypwaD
2thYUuue/GGoX7BlAnY0vOrj3DxYZXaylwuUhu2c9bpHcXwZDFph3oTRIiC5jOpzFFNEbRH2WEZh
IzpbmKraTo321JRXMJNWwJYSoG1m/NVcu3zqa6xAUGJYZlzj17m29+rm7H5G8Jj1IF5kbZYv08lY
9HDWQHZXg17pT6NpZDujCaEMiFSeyAbPpzrq5IniH+nOQaPAscSwNWs2McXhdUHB7OQN5pIsxvSO
mijlcULSiAF9YjfUoSlBX40YltPeUBPr2K1TOpnL7Fcjl25M6vTAryJLD3Pt+/EqidYjf2u8SjEN
haFvfqDdjcSBXs1vI2A2JJ788DHF/oQ0pxbtIsQxdjoYsDOEunRCPIHD0YeziWY+uz+2PF5S1Wd1
pOapo9rEJtzwe2d1jfUY1W/bsZ326ThFhz6VcuuGRfTutQ2JfRlQ6w1M9609f0XBbp3SWAegskwy
eEVvWxc0NC4b24GCY3tIHBZBRfg6s/R5atyO5519Up1p8WpmmSzXKHUAq126DiiYUxV6n2qGSa7h
KcqB3WYCnTzZfausRl+h1gBYNBDWo2Pj/KEXsn9NB3/kg3OH72IQr86o+58OCDOhiY7y0NlEsRlM
KmoEESY6n3j6vItmSL5PvIWAOoTxa71AvGsBQElo5QBmEIC9nHAh0VJcSNhAYv04gWS0kgxr96WJ
U1TeLFN89VRI17rqPEszmlZf8wyz4ndX67ueP4uyl5dvJS8N4ABU0isf3SJ1RMGhvwETHB7VURTN
9nE8NyHIQLJmxqHBzGZVp1T+t6X2rJn1cCcyNj0ruKEpFkIGgj+xDO6z2abaUcc9siPDryMV49Ha
vfxxZCdSW4PuqreoKWygdiELXSJlPZqWe5pny75LEbJHiQjlGgpBD70exC/oPMJlKqwNWF1cc7G5
w3MyQbvFHu9A91rotFHb7Sg+Gkbvfuo2UIimKw5OPSa3SllAaQxc1Qaaoq8PTlc/qNDWgSd74fNr
rA2yqt+HoNzYsa+/D5QCKkvEH6lvtpBBZAMltG3u/SmEL9J78QdSNS9+a3TPhovFbzs1T07t/QzD
zP9EdZMk2YKC0PE6iOrR/0BQaeE1Gu5LynJp0yFffoexCU/NCn4SaR3SNXEQorkT6Cu7idqNUOVK
v/Dwk9DlPcs+uM/m7O1qKEwbXhoslTJ09yffaC9+38QUJJGb0Fgq4T3xBH0+eZO4Q23tfOI33roO
TAa8tBC6MnB+zKZd67lAl+JGSw9+y8cb4g21gttcnLAfYKXpoavEdhfDDiN3Ua0udfY44KbjFC9L
OWCPgO4C/J/F6ZItBXXUUn9Rp06D2TxVzg81NIssOOpNPUI0cZ/E6CbA69ynaLTTH8FoP6X4F6jI
76HfB2rOMjmDi3xp8QLZWLG01mYuxnfNNN8MC2lOPCEwKMSbyUnMZ10fkm9Z301rZy6QBBQ67AX2
BpBu43FT23XKqhooI/nl+CJ6AT4pHfLVUFS444RTviuNlm0Z/hz3/jynB2F7DndOEl0MADrbFsjI
S6bBkzLMMP6pyfe5D73Ll6N4rEX13oAeOW24AZBhGDX9vtRwE/Gy1nvNNTNFK6pMPl3M5zuD1dhq
ZJOZYVv2w0X0iaRjPL36BhIhUa6J+xJnln2bNh+TU324LllJaRne9ynio26RR1zliE0tCZAVnu3P
tTd337Km52eRNd4jCijBNpVBfU5RFIWi2DkH2STlbsDRZVemb1NRFKjULbUfDzRNSQmqH6nfkBTB
XT3xDvrQW691LZtDMWjQSXFc/2ZlLvkwYJ/oevubEdT3bS96oN729LP0S/lX01EabKqFK1/KH8gm
jTd4LZ2bRXK/7Jz2fumppfXvnumDHP1ViXMWteFFfw94QbkvARii/ZlR2WuRW7+LskejJY+xLdy/
Heyp2LE+RZHvoDzva9FHOpTIwbmIe4euE63tVsTfcODBaBEB/FtgRulbaKGEAGj+G8LIxZG1VrZV
3ahz4xVlzWjBTVsPrGRfzeX0KKmSHeyc6KCT89n1pIX3+I94RxdvC4hjRUaKtY+sncmrlFU1Kpeq
SagLbwa2C7tR69N0XfjeQO4oLKk85M7XnKaILnnhA3VRl6G2HssBEYC5rI9GDbMu8DJU8xAoLo9F
gY2JqTlU2Fp4okZbPJQ+LsLjKKs3r9HrlS9a92x5Uf2GtckK80fId6Vr35uDB46/r986v1zg25a3
7sZm2hc1krtz1gd3U2tzP/S+u4tBC93pS0wNjPb3LDUwX/odlgFWkn3Jh9hF/TqOTFAV/2dqUCUO
/5gnljyiXujBMXfSde2Yy5LZ2NfwCZxz3w/+bkwlKT8nyu8nWJ3gvY32XddGqhCR83dkP0FTKX9a
OZoEMk+clzFPcX/DEGFnieSde26+9/HVOht8BUAZ+M343fxXotcFQoYUiVFnRv2rwc6yVztSz57r
XQpdJHGAyfJcEY8Us7obX1AZUl3VOIVw12KQ2A0l0bgG1CSQKMDEJvtLn5tPPkRxK5ZG2tOvpoVQ
94+uGrjGKpKANTg2TkG0EzXf0jLDe9+c5MUsneSYep6WH4OsjbaoQi3y9EW9A6lEiT9le4WyJFrx
k1OgZewfZ1TK3/7vGZOtVTu3bP55DTbwry6GT7jGF8GzER2VsTaKuteOE3XaVgTzR8URADqtRYsO
U17RtOIutto3BDnIpHRYsEVUbgCmxIjZNWEsT1HTb2orzTXkvLAiQ5n3MBlzeItpEni82pwxosXi
R7IpWk+Z8J8rAcddxa6j1yM1T41OyxkVxACJWYSq6ERjHe9zJEtBHlHuCe26vEfVbCekZ5NJ0J2n
YEGPVsFt5SSwLQQIrsOiWdi1k3cOi9I7J6P360jF2Bmuqwkd0j/ilS+m1dh4ZKKnZ0uis2l0vjjp
ws/XSk6HVUqyWZAaXxXjNvyalfmzOCmAoyokawLPzeuspH0Jq+7XtTogyhBOQTUWIkn/MYtrXWe5
6LABAL0Hep1+SyG+rKauzL7hLYfH8xL7tyOWWe2qEk2+stMxOOU42pzKQDw5YWE8ektTyzLdoBgd
7sbE079iICp6/FYeVASrEuTDWLxAvWE+q9xuk1Watpl9HfWRBWymGs+aSjiPnfsMjHJRWMJKJ8jm
7IQK0soWZL2rKX3qHYeNmDuXAKEFfCrws6D6HNAS5hJUR3/EBjXRGVCVr4BiHGMjSx5wvxxvqWs+
uei4R+ss5FaCWWsDtMGMKXwr56bZmVUZHkcp/AejKbpVCUXtR1XCF02H8NWUAhjDUDa8NVv7ccow
2FAzvGLCUTEMX1Bbb/fCDyGLtt6LYaA446G0d9bTNj33U9lhz2v6CMTr6VkNYOMkRpzU62LdkhXc
U8KWZ1vv8QQz64doNOUZsSLK15jEJ4iwobTsGmG0BUFqvvVZOq5hAacQiGvzLXbgZAwyfEKXPnqA
dvekwiPMr4MOOXWjTtI6YbGcNI0bYSNMWSb5Zmx1IKnQ8FeDaos0M08DvjsoLsyffMA33J3hOyYS
INJ92LNRIOaTYTbZFs+w9p1d0ckqnemz8YNXb48qWv3NGctw3clE3NrmOL/2kAfjwBLf7AQXHReu
4k51S41NYSCMJ1ar87mwSW6qOJ7z7Zpkvzz1ufSfs7I+9CO7FLykd22HFh65gQKHTLeYLkk5TZeZ
F+Dakp3cfo2ooBpOkUDOk1m/VaFr43iOfxyEfn+9SE09+utygN+GDbSgGmtErm560Co4jJ7KmOr5
dZ461/QxPmlruIm/z3dvB+G3yD1VfNA8zZx1iU7qOy9k8P32MN6YaEW/20Gx6VHOfjEiuI+NjItV
Xg0gRjzbOwmJAFY86hrUg7J9sariaODm+D2sarnt9Lxi0+dE7yFYfxE7+Xc9bAMkRDSYDMs0E+Pe
Kpm+gfIQh6qDXqjObnokfh3dfnWcNEZFHo3zr6sO6cWox/x5MCLvNoz5O7+uOo0fscvSJ54K99wI
UENqvm5p3KNJN9xZwgjvTJPclfp34w6zH8u127PAbf2xHsJ3dSF4+8WmaJroBunXep95mfagmmQp
9bVajGi7rz3oFLvOQ+Oe1Fg68kzRoauwJ6XODgAJ35YEjfDlyBiL9ojn4lMSCnFxh7SlCFuYFdhI
LK2xYbyIse8vcWNoB+n2byqkmmkZVEfQNcS27j0EaSbLNkgt7JbfxVkNjqwzV75r1TvbxmzPy13N
3kSpcy6HEUm33xdRlxNWZ51Tm4Q7pisp4K93/DcS6mIfkdPBrSiz8hxFKLoXtrDXasC0P6laUNbt
7Gg7g0i8FeZo3Rlw0r4mlDpqAEkafYtjFu3O8qgwkzxYy6Ye3kW+Gyor/1YCfjlyzWDTLV0RtPGi
FZXf9zlggClj97rE2Zf0kGd179C3df4Nwj++iln51ulFfetai4pAnhffDGuEtlJRMbeGaniyofWo
y3YaHsxJZglub66mmeVhHGLrOR6s9AzAMFmruMMDYe3UNtLwhRm8mLO1mecJNoOnX9BpCR5TO8vx
Mih56GKli93oYF9YWR9VTzVBN4Zrbr9mr05ACMy4L1KxNs0JRz/LcL0NmqzZTk0ufMd8dB5azMke
vy5h18FWkqLYqq4ayEdEiycnflChCKt5XN0X1tuUHtLZYXmMighZ2sE9u0vzdRTZ2dqI+ND+GFCT
KTnLk278vM7/4xrAYdONF/AAUQN//DMqZs5UeJzwdD3zOrUf04oNNXBw9a9fB66TRyp/PKSbbe2O
1Qo2402Z29VtzroF+hDCTet60urdV78vQ6o0Q6ohtOTFd4nnwu7Fx2hEiSBHqSQgAWokz3Nph38X
or0puir9YKELzqbq+5eCXMOmQtHjrgptYx+nhnYzRhMVamlngPYTEhEDwklU7brXcHaokjhx+aMr
4j24EJTbLbZqKfZ5P/NWfqQg2t57CKdr6dfpoyPgvIMKDk5DK26dpl20vYvq9FWaX47IhFena0wz
nBjzVr3ey8jpj2pANWoe0ofOJi8nuIx+2nSrIfCak42a0ylDxmwFF1Lb8O1k9jn1q18jA5DYTZWM
OHvHE2hQdQ4F+Xw9JB7GrubgLLItzgOoQuPAZhR0aefLR9HmE6gfd/qMOyAw2jx9iGGQqN9k8s5J
9Oom8jRzV+VT9FLgCKSmlkWwRxzL/FZRPELWE2qkjlr3yYVGvB3kgIrkrN2pqV5nPpLhid6q1no3
EskzFfujRVn5Vh0V9dC1ynfktlxMkFQwlZGgsuc/iW7ItpGG7vF18Hruv8XU+U7kCxjH4Afh4u1B
MvnZ2jXjfg8nVvKjCorHdml6KskAH03jUPqWPARDGW9NfZYbTR/d7TyazoMRNM5D4wOQlKPjHVS3
w5UVHKH/BrZfXnDolhdrrm9Y3gc3Q6N1qAkvscwXFfpqxavqqbnZ7xMKmGVrz9d3Y4xRBpza+Mky
HOfBHd9URy+L+jLgrCpHYPZf+mlKdSgU1BM7LQJkhN4GW+5XI4vIbrKBvdhYea3Rfpq+c7OUK7tu
53t3GTCXgXAkw4dKR3KjMK/Q+55SnK5ZfwKaVZBXSj1kwwldgbLGtNQ7a76tBTur4v8lpE7sAtM+
paO49NWYkAzAJjDuYZSgNoX5n9RC4M1O9YTO/nAewulR9WKrq57GLIKInQ8Ybft5/STLugX1Vw8r
NUXFDBHcdZnln1VIon6x71FVWKtBFTPyRZTcGC7sGVHDrzWsjJacy7Q0Jkt2wCFfEfhcE6kYGlmj
cJN6U3IwFy+EEhE3vaFq3djQ/hItHXlsJNb2H/1m6auPQmt5oeUDKkSQYuJ7o+w/Sn1K3nNnrFgj
Nmxol+6IUeaq1sVwMbrRfXFdHDaXuJF7QPFGEveqO9fwgPO8x00G+Jk/t/sQcSxY7EEVIyo9o5+u
+osE8iFySmsVeH6AS00V3vdNlZ/4Y1kC2Zyiz1Nwb+2LIHLvr5PQkL0rhe/vk+VA2vq9cFKDxBXv
TulR7FddNVDFXnzMeq1c4X5tQCL+z+R2G4lm/jpRRVObpLlBPu6gZqpLhFOJihjA67XqqoFgNGZo
U9ZNFpM2tSvXWs8yxEW0M4vnHjA7GAfR/WSzHwxR9+mN2ACOLY+o3CgGEmYODrKWKO4wx4qxOsy1
b2Ynj+1CXdFjDWBP7l7AUDwk9hxjp1jFCPS0UNtFdZNq/q/QdbBKmnyd9va8VXPVQLacqo74c/Rd
4oWUQpbYdUBNbkb2zGlWbPwfAXZc6SpyH73/HOg1C+Ul4rckJvPIBLE2x+GFFzkWaXV1p3rXJs9E
eIkK/da08Zktl54KqRnenDQbq6g+WcOBicIVQVkbZLmFuQ6q5l/WBVdnhH/0y7hutmaXWl92B9eT
bYDPuy8t1wpcxAoO4TxRcm2LbYce/vqrH8aDOPNLB2S0HPlNJI8B8JBqNJmtYnBRBR5yNJU/UCIy
o/B1xBagkFb93nQ++gYhvpUWyejv9ejCWx2jtzwa5JHaXrd1dV98L8b+gPa6/eKaVncTaKyN+tTL
IZJoD3Nt9LuBeuGqw7rCRhylH1amnSfUcpe+UZAqIqsRVzF7G3vw4kPdA2OZIjFdxIDc5aZoTYxc
BN+y2ZnTRY3EwvnkPmKrWbFfBt1pn2MbEo+F1/htJKPpxq355kTvUit1DXtXhOghTjUbDQcrNpiN
BX7fWSNfm2ocVwKPk+/jZLyZUd9/FsO09zSv+xnx6KLEsLV603qwZ7aAtUh/dF76YeqjTVF+MalE
9W1T+lNyUk0yVAkVPe+fXYHJLmuPvlwH3Dtnx0YGdyxyCsqRpt80XtmsSV71r8Ywa/sIeI7XixuX
xwlEmQGriRFXe8gR/+sYFTAPCwXIf8AKaNQp125J5fJrIP999G+x2PG6Y2i522/h4Ix/e77zMwqj
8RVDOhdzkl5ceNTIozPXxaHGEem+7qOA7U0SvJud9pBTKvg+zlg/9PnN8oS9hL4wHiNyIzcIlbYr
1R0c23hEP81ZJSIsjirm1jzCMqvcspM3HlWo/R/GzqvJbR5Lw7+IVWAmb5Wz1Op2aN+w3PZn5pz5
6/ch5LE8s7NVe4MiAqEOIgic8wZs4deZpuGNYBMhXWZlsK1Ek14nJMzvfV6IPaCBaSGr8g6kH8CM
kVjfy1ncMFZYP92t7JTD4M0C1MpReq7Kl6zT3kjumZdnUSe1eYlN+x9kPIGnlAasrXpWylZNfdhF
vvFTjgVeDFAnVKdPZeR3+0e1db1x6xlewYsae28xQg8J3XwVxqODSKKwLzUWbUtYIeoHpEeUZxL7
q2+P2aZAYndvp5a4u5EVLeSIvq2/DmrUvKU5JHKfiPxMZDiOlqXfzCA1bkU3gtzQ8ZCRbbIA9pBs
htLANmUeIttKmBmwjCHJnpNQfAvraRsiC/hd6RFFtNxeuXWTBvTDC8t9U2Y1mvVFvPLMKXhPK+cS
Nob3TwDWmdd79N3ypnbpiha6fjSqB2Gqm8gw3VuD0s0bZkhwr+Z2WR1C1EbaEYi1j8PIWyhwFfYa
k6d/Hgwrbrq1GqvA3PloYmMqZ/P1sHsrMqEhDFT8PZuNT9Ia1A62vuYrQqR/TzhWpZATTrE1Hsee
xFpf2WHVL8OqbfeNV1+GWRg7QFYByXS0SsBzpTfZVtV+hjfCyJqGCv8xnwt5pZaaf3SzPDjKqzrO
Ijg8f+pyzH/c0rRJyDdATS9mWrF99gb96Cs8OQ2pjpUSkv5B3HxRI5H1k0UDlx63r1+KLPqhD/EP
hxw52npF9pZWbb8tWzR9ESbDwCzD1UIKO2Ywy/CtHr9zlkiwsApbvN8se2HM5P16BKGZOYWN9SVV
WQCe+Qj5c2MAkI/3vEymc6/Fl+eApAJooqWqQzDwXzcRUNzUXV5eWZENVjZkzNJCNdY4F1WHUEzp
fZhYj6LYaj8Mt3vP4zB8E40T7BGqMjZmzn7IasMtAF37Nar6BCn3wd0TzJ3zbMXvK4SYBzbwPT93
3iBJWJNiIDyiHzrz1JdaDeLPo6lplfoo69V81U3JIUY2Y9emxLQBX6U/+n6nwKz78FPgaHqMXGoR
owmvIRvKPhXVwf89wHec+MLu/jmgB+/xrRP35yRyjPwUSVf8t0lCvzbWORz8m2j9H6IflC9kbwB9
5Y14yeJm2ri8OE8mP+ih0jRlGyp6e01hwaxKa0TemXim5irDwlDj6TPKYtHez8tsxSF4/Oz2VgGG
2ew2shcdnpC4BdKVAHKgCAU2QhG2ZSK9RRUkwjUWpX2TnYjq1Gref8Lwz7zj6IkmAmNUnAUvitb8
I6fXvNE4jH1eLmU1ygexHXIlX8v5nLyLwb60t9wvsAvIU5JIUVqeOLqIPdoA3T4Kxu6EZ1+4TYSm
I4k+8jKtrPq1sNDQUDL8KFqNWPqUKwie++FVbXzrV1O2C5vENGJXUXOozb6rjsqQgxd29BAjhQpA
i9sQJWM7JmtdqXOOSoi1xJZT7GQbmTgnRDbm3Jn759e1ICFAno0/yPwNtrHdOJlW8nkiKpkuy6id
l+FwU9eZt5Ij5KPAixudcFXcZFM6DPEexiWAKCXHzsXyXGIR7Aj0IhQvYVj5B3buWBIkmvsCkBkY
eK189vQkhK0XG+QAh9bbDljA3bUqcm82argK6m4gsQpkrUEbQU3xPeOO0Fh6KEtzWHqj5y3KMm/u
au/U98adHHQ5PHMnq0mBfKPnE7Hht2C7iLjOzpjZ5bJAUKG+Kl78d4dsEy2uFbCxAZHaBQkeGzeq
FgGQuyzYnWyncdQushZDvjjDdj5NUM9OpihrjI8HkNYQ8rbj5LvnrtUc8KsZhpXa2BlbvXNey7AS
X4LJyrcD0oxbA7PAdxjGkx5o38AzWpuGfMEuKoPwvUs+2rDXvsVB0ZANVMOtYdk7XsioUocRrsHE
3FZta2Mok2I6IKtTgrxxNfd6CQuT7JWDO6yWetP/zoIZfrHqBokQC8MGopO7PlfAhdXxm4Ah90sD
AjWUJKAbsl241HgYnOE1vlJRGbsWyBxtUzV9MwZeJZ4TR2TcwQa6uK1dMRVUVqFbISFs1i7H6zj4
Vtn5m+YO3a8g/Bm4nYLeOeoVzWAX+JPHaGaVkfK5iCLOFtCr2EU7ez0eR+hQmv41IJ2z6MfUO7s4
T77VirOJ52Gp7vfE+pyBXDBV3YP5U6S6fh069gF6NlxlO+m2bKuxNj/uclznzQ1D7QXeZgDFi3Ra
onVwoYWol2Of3joYiJdyxNExtLpq1Y1Rtx3wyMOBjj1Gicw7nzLFeAYFGGtaCETLWzHFeIdOibHU
PNbOunCdGlDh5ExaYSkH/tvd4tE7OR2+Ho8+OaBCyAsbIV85yrnLKnTWmd1qa9lbouRzCkvwe6Zj
TzXyrhcz5yvau/3PzMNVqY/G8h2M8Q6BZRuUdmieQnRupIDkuzLU8TJO/OAcKenwBkZ8r7MWLIh1
Tzsi20uoZmG9znXYbg5kQMC8M/6Lb9q4KQSYwKJqunMVFwcgb9qtLAAgipkKVtQOGIxKS+5ebpIU
skzEVOaO2GuXOtp1X5OehS9NwnhXokz3peY7QhK12Cta5+1KqG4VGSeQPezU+xIMbAye/avZecuq
c6bvHv6lqDGmEKQL3XvBhh3yltPwwUgJzWdjlzDGdPII8q2UoFDfO2uJqEP8HjYs8+oI/KyPdPXd
CYfXKB3Ve+xgRWHro73ofVu8e2gqENjW0rOaJOOrZRgXspSE2Gpzm+Lkd8jnQl4VkcjVpbysqsBJ
OMiM3eF3awLByuKguG1FpOyj1q0XYY+B0bIt+3JZq7PzFg7jd1m0HhGA3r9n7YhOYjaJ3ThE/tJJ
cvKQVu9uEo0ckzaUn3XeNXvJEnk0zdwQdcqAS1STuoB4yrC5mOBx6Qu9zVaaU4ynQVZld6hxmrIb
O2VrwkA5jZxwGIP+HIuQr35lXUro9ivbL/2VgQn3mb3M78L0i2SXOtPnZ5O8ksMqovIYG2rY6mR+
NG5QqqD+aM3mKfTIHg8u6nJWie/e9tHv9QMqpD3nvZ5w9XCQ8w1nLySZ+rj3r8n1bLLJaiMa43cY
5Pnj9FJ16fRST4IvGPKaW1mVHcLPec9gVLSXbUQAGYfcNBic5PhsEhDWwtJuzh1HxnDJ8XeBWox3
lXNoJTy6Jnh9DvdYrM6A73cGODN0JlxLHDn8fJbD5WcolvhF4AQhLs4La77K6RdbaGIZqMlwkFW3
FC+9GXs3sEXdp1xECwxSsi+xX8JYYWfwqGJnUe0IVCsr2TvzhFaulrZ7WbVb75ujspWYWjf+ggLz
/Dn4GrdXjkzf83k+M0zqfR2g3vb41JqUgZIhbi+rocpabxdpepHVKABCR4j/Uzuy6cEB+y4/Zkz1
9qB5EM4JPGVfKo0VyKxZAGWvAWZ30bfzWWzuHcIQlmGqvMapXd7NTj1MNi6iWH2tOZUYV6MT5Toy
gH3Wc7UaIxNGOldo4+WLPBINNIB/6yjabxYAgMuzmbR7duiaGDG6SkVc13HPg+LUyBMaHZJDVnev
PTG9DE0xvRhu4u2NTBzTLtZPEfDNc6tlHtEax+Pf7da7qdXeZdNM6cClZe7lm7obzck4GCY591nL
PVe65mhEg34JRtdaVv40fLjlZ6jo0c+iQ8mwcyrlhoWY2FchQqVDogefstL8HoTBC9+CYNNWMUIP
SqS9dYjqnD2j/pZwsnvr1SZ99YZ/ZJcszJ6cvV/HN1kLtXJaoMMRHGV1RKQUP5bB38pqZ3XlzrMt
5TG1bvjGLHDmL7R4/qerKQYmZn4F1aud8Qpw7yizD3tsvzSWeujWS9XNf3p1AbiltQlrq95saOYB
LQw7kS27pAda3BNrxY+7I8WCkq8QqXIieaec7LkYfLBVneuQcZk7gLMqJ3n1rCLtsFBsLeWpKo0v
pHLIhgRoVgqEQr+kg321O1d78dPBfx14ncpRVpZnBwuI3EpWVRUresF6vo8J1pFbTV6btDcObg8K
EKIa2+65kFeykB1yCHRDe+mFhbrWFaXfAFceN2zeeFRaoGd+UE3H0urTL6S3D0ptZ3ejMqK3KlFB
bXoINGZBePZ0pV/Im/IsJpReBiq0TOxbrbxq14E92xyV6ezy2UY9+lFcyrocg4xatW5sNhWy6sR9
cH5czTPAtMNqi4ApeUArVx5j/prseY8toAHnLu6Uj4+Rg+RnyTGyagRluLbDErsNOe/zp5BjFF90
rLTtu4XG/E+P/ejd6fCnMlsLBLStBz9yRUteApDwJycn2WsWxQjjCqNivzQQmAsgKydI+CHc07Hl
1snAg5L2j7yvqHIuOflJjmw1taBjROg1+lLXjAH1fpsqIdAXffwq++SoEHDLRh81axWrOZt6vem2
oZ8msKixxtRq7SXKsp8ZOLNfVnJGcFP56QaYXw2maN/iEtVGtvfpqQMvetQDJd00dhu8EYlmW9UB
vXerb/Lm3K++BwX0jKqPUC6Fv3EZkyk9JIMyQ7QLE9wQ0TBQlOI78qCbEW+KX2obXyyYie8umuLL
2h4DwIgRRiuYFe7UVFWvQxKHcKR95StUypu8CdDAWuUQe62QDll0RZOchNX+sLu8epWFabbfAEPM
FqwC/naJOMhgV1h7zCMAv5WvhOiWRDj8F9k0kt9biy7D+mLuNOJc3Oyat/M83g/jYq0I3VhioMaZ
HhmD+iiLSeFM74/ikrKCbJEBLNKNZnP4l71/jcaZoT6m0ICjfdJoJF+ieSM/V1ncr6gBKieHNObO
T2bE4+ig5wsW9gW/pdWjNjfxsT8Dyx1OlpP7bxngvnUwdMNajuhVLz3zjfsqO2UTuY8NvCZxkzWt
ME3gfj35rY5v1BBfsQWIbrIQXhTfipLVyGkTffPsiPoZHIKyV+XkAaAc09JWnVUg5B84C5/zNNGM
ojj27AhqL8NSCqmW47PQegJOK82ecsDgWn3QNeTUeSI1RKNACSaN714tF0/wvEAU33TSf/oe76ao
0Q/m7EYVz45VWVTpxxr5jbH02JH+q1n2ybbK9vAXKDXAwfCsXzIcU1y09yusXl5QTktOAKjeZJcs
Iruqtr3pDGCceu9Fto0R8nse6q4beRffVXX/sC6BsDgjEAPCWnGcvQDJWVd6k73prkjfQnwQ2sDJ
L7IpMe0K9RXRsalmvF6mE6bGrBOPG3QjfckbHIsKG3O4wOnuRUVqVY61FAfkDlriQTIBpQMovnMN
VMn0woMMih7/FvVLA80xMglsdjlNGJmz6MbO/zZU4adpcuNfQcbzGFdo/2cqZBqvaX9WhvpDzZvq
ht8CYUFvllHluIaoWbyy0iIRW1nN6uR3lX1pdhhU811q+hlF+6aFYvgEUIQlg4diN4yKePWS/tdD
9I8BoNB+D9BrQKKqEvwqY328EymCH0hmVbPb6S6b0qlsVlB5Me8kd3Z350JtXVTU6ulWk0q64K6B
AT1htRDaCC8+AojHJksTfC3EmzH14cp3tPIz59B6IVrP/6jL5gREhhN0tn/88kjAH3M3rD56wsFk
HQbxOYGygWtXPr4UmkZwykrTc4+Uz14E8AotPTqQl+lx1vH081AmyTY03WSRkyXGf2tulEUwX4Ul
mJ4gCNKNiuyId8hhwU6lstM09Vg4vD1R5CxAjswFlly/r/5b9dmW/vu40fH+mRodI2sNje+sEeHK
hcB5DAN3Nu6aLzPZqmgjQLE0Udcw2bH4mnvGtKi6zePS7cGPj164ylE3wwyaQhM2bDxDBfMcxI+m
ZL56VlWvhdb0rI9t92oPldjK+2W7vOM5Z1xUv6eqiOStYQ3jRzs7Txd/CkvDkhrRKIr5CudsUmNI
QcgRz7GyU5gOBtUemJ9tZaQ/5RCUeNPtAwVYmqAaasMLd2xH4UjVXYuK1J/6MEK2WFeZ/rtfAqf5
1y9sB7VTqLvpmzNhbhm05jdExXgQVbyJ1bHu77KzjDnjtVM7HPTGQB9wliQiwzNeEiP1NtgkomZQ
9okFANQZOQIac1ywwPVqHqP7eolwS601F+uM7JK6CT27WKAW4YI/n1H8GY+It5SXjZT5QCHoaD+k
QOY6P1A6a8svFTsHMvv4N//H/1X+s92uFasEx9iFIBBdnuU3pLCjeqNA/1plKca9ijKMp/+4yvJk
IjvvhDt59R+9SpS4K2LnH0A3dBKA0d5s2+b2LCCnxajoTslfHQE4yG0/WmLhQob/a7BIpiUguZyo
jvl7kogRsC22Y1KF2zxgm1Jk9ovqJuG9qwftNib9t3JutsFLbYIhKLdye/RnlJWk2q1DwhAg9Cv2
ZC4eAUDQ3Tp5tUrHOve1b7324KDXsVvhkRDxmmEprBYwYfF/tu3+rrUiJZ5k6Qs/6Pu7O7cVSUi0
LYvCvWzDWzXCzOMfWXG0bLgrgZduG0PYy2pUFXhxlbVs0mRfKD1gStAiJwVx2gaMQuA1C9lQCgPe
KNK03Kd/xdW7Oz3bn1V5NVr2RcnMjNRaWcCjVxAwrdxpiTxDcnxUCQ0FemF+qv1quOgzo1i2T5hJ
bXKB3mIy31VgRwIL0oc3iNS1q0x3Az2v22RgCm0gc17MEA1ZoFWZ4WmbFHtZdWYAhxeIZBWNvbO2
/E69JfkCc/LqOqOgCN3+imoMunPHAsH1aMfUMeLodpY1/vx0jEW1VDQVwcf5puftyZCv4tEmGDa3
PzudoVy3TqejBfivTypnssPkdxtkLGqI0v+aR7brYtZfKXCc+DNPMF+1TrV3w9o4PueR7YXrH0u9
aI+Pn7vq8MLJNByVLIJlWeSYn3sXshYZb3+TzNUmRgXPrIN2P0Kk/WzqU7ogZ1AeXFEevb4JX9N0
fNdYaNnsesFSZO50CfCFvJqK5yzE3NG3Bsn1brrnHkB5fJOGlWx3iCKV+ghrEELAjsC8tpmctv+W
+VvZ35Whv9G6rNoDANM+VQKNm9DIvxcthzRDdfpTkodYILKpIabNBxkC2I9KYOzWj/VwJkWFst3c
UeX2Swhh5M3BV+rgama1ljNl7ojWY0j8wo/edEW3z+pckOSBKpvyc/I1NZtta9TZWYR7OaIcVPBd
s0twUddiicxOvk4sbbrIIs0D8bgiBrpwXYS7ZVMFjJKVutS7rZODGZGN+Tz40ZMlvCewv6m3z7nk
1TTACrfyYfEY95xf5GW1Fm4GG2WeJhyUOz4rxIhmSOOjaPx61eUGXBWO5I82t1UTAemBMbLRiprg
5MJE+3OXbFZKwJGyzXtAIrUZGGnakHHTaZpWk1qHzeI5St6kDW6VrKpCF3uzGDbPXrPHOUDp3I0A
o3TLVb8hvBQ5nzSnbsCKasVHlCcHVPXQhumnK2hO61c4Jm9WIuz3GDwNFB02ggUPAZgG9YLbY3sw
+Q+34Dbs2YBFvRQuslEeKqvrR6NpuN458g6Yb2kXhT++tpDjul7hjejoFrplgQONY/A2CmqVx8gy
sPjNil5lE5qwa401Nl9ORCMmH9EmJIGyLJsCdC/iBVv2OUTfEzM7QNVEoEJW01C7J+aPaa7IFpHb
v+JYq09G5kVvWMFpa9HzM8oqKpBIakFPRbaeXnmXxeqEesirbCnJmuMW3vaHR18SBFvPE+pKzo1f
ZXyp7d9jZZPeoHqXxupNKBopFNfFmroXJuaIzN8DQNw14ySWcja4nkuirf1RpKxDdZJV69wf3QVw
hhDHVdoMgjn9X3Wl6ZpZG4738Z8xcqAsnm2o805wewUes6XFDI95noPKwXIWJTmq9bNNXv31geMI
ei1AYIu86b//FHKkLDhgfPcMEly4ZUCu6r91g90fyef0R3mF88fvq/+zTQk7a0/aYPm8IdXj4fi8
VV4928wyWbctmhOqrbvHnkDVo3CrSIfdFHlYa5lutXr2tHB1KmiTjPzrUtblHIBDxFoLh3Kh/5ny
vw7Etw9Kt7yxqjz4ckm8e36MnOs5g+wAipLzje7U81DV20DU4/swqDYWdKN1cscAl/IJYrCGrs83
zHs308gWs2kBWSfWVL82ZQgulNwFuOQyY/UGP92SA/3ZRMUy9awaQ4HPSF1kL8WsazZ2474M84hH
kRr6pDEgo24/oUMQL10I9ls7s9Cun5L4LofETdbMMhmwMOc7ZMf/MYkcIIvnRMIMMDL7f04yRO1e
foAQLMEcd/FT/4L7bR8uFAJqajwM//AmfLFJkn13eFAXtZ9XX2OFrAiIZ8S3fbhp6CvFdy0q2/Vo
ONUV86lgW2qlfWpGVAOy1hwPiWO5hyxMx53eFlAcMtPYdG5gXgntZGtrTMd7O9boG6bt9KkySzzD
A9/5WkcKIVDChaggxPHOy21EbXM8dhZ+G6VrFMeAWqR53pz8Yu4aYGNFk21uR8h9YMH7VSkaBSh8
jFRSnib5Kh0sXwEQ2HsHAr6f8TA8OCD4pjnT/V0p0IPBbRUn8PrWZvnrEIzO59bAZJU/ULKUncNQ
JFvDj5BSnMfOepKrNlbQnpmrfUSmbqjM9NLN99ZmtVLHyns1dEJGg6qs5ZSKn2vnzrGyx+dBsQ33
xF6IDMxz5CP4qSBw+u3jAy1+AyBi9gJ4DumxkHeTbpeoslTF1oAF7n2EYR9vI+F96UwsdPdtk6Bt
57j/uJESvuoBpj1mQzY6xBDNcGyCzT7Z53AKX7EaXqTGPgOz9JFopbOcZUbPCbvUC7K36D7OHSKx
yJeS/ROpP2zUFiHesTEFsabsw4Lg/JElAJWxMBF3D7/wXQpiuB6akbRox6aG0OwH+yhprZZ6ZrLK
Wg1JxsIKL+EMvGHp9D6S9qNns/k9BX28Km22Mvj1/corrQPsPVjQ0uqzibz8Szk3BXmmH+3EfHs2
eaNQD36BlnGGTeU8SPa5GVGagBfSQs5lGlW2ioak3dZN75Meq5p69zt/ESXtaWqJO6aRu/O0WdGg
jsw1tG/zQxEGTEDolG9BGamYuWf5OUXxaNmA19/UhT8en8XUFb+rY0LyfPnsmXXbAh97D46U5oDI
WwpVaaxGj8hq9N32FPtrFaZAKliBXw0zK9eJUxoXgXrTLrZb/cB3aToaPfokQUxo0+EfvUrxn4FJ
olgIqrUQ0Vz31UjVib95gItPeGqbRrs9aMTUPCvSbxKNMPeBTNVuXjNcTBDspN13dZ6kX6dAdY4J
YcylrGbAAlY1icK9rA7oMutlnL71dTldbVX8qnsft+C00zaDJpAgd0bmaLOfiPSfmknzFhpeD6+s
uGBX/fyt8lr3VTZF1TBvl/OrrGVlqq0MHfFmJ69wek3qK8nu/SQCFWR0X19l05/21CnV47NJjghA
J6CNxnPlif4lULLPqVkaHy5eRzBzs/FOSMwEAgp5W+9z8ZUU1qZxbP1DCJSjQ3D8V61A6FYXzrBC
2Vf/gM1Q+tpH/IoUVX4Eg1keCa7VwCBTm/xkXkDKzOIKHk1THWPdqgrOiNQfgxp7Mvath6xbjYIN
Oq7dqyxQPNr4gERvska2YkCFFVNlWUXaSLumpb97ju9jdG46x6gPsk3zJvyOx3lJmKeEttG/YslE
wKEA/T43JVGQroNqCDeoA2AaBTiZTRKOoyDwUNWGRywL36mqNSnGbpb7UR9thYdlGqzmqxzR8+Dv
TReYh6yaVSJ2kUbEArRDfLLmIkUkDNsubS9rz3ZZfbQB0looeVQcBf9vNfoShlN99cfuY8SQAGJt
EZOv41umG2HxxSka4ha27+5kNS6xsCjhqR/VQEdty0KBtTHbTwQnvX/ImCwSHTHhxYhrkJ9iWqT0
mCIUQ/I+hS5ubcQ/XkkEBetcA/6Z1WBzapG2R9tQzUPlzk9W34hLkfH+Cjp/V5jjdsDZ5FQmvb5W
Pa98K1AC5J3h9z+gVi4ttsS/8hyeSmq78P/CfumpWfNielO1TWxVPago1+Qab9Q0n8w7lq/aJuDM
uxpEx8Od1tmhBwV7iVLFvCdZAqXKT0EJTNqlJL/3uSrD9zBp469uP7jLPOKB7d1o2LZRpx/qIR9P
YzImGzc1yOhWeDFz2HK/ubFyjFQf6Q2vQOK+dbJ7L8jGkqo5B0ME8NLBCDEe21+kHb/y9xRfWVZG
ECS+91KGU78plKo6EUAd2byPzjYvBUnkUtgbF5O8qyxinoulIvJp/WxTh2I8szqhmR8hYpIB7ltm
qj1uGtWi7idINfzXum/O43tV/d1vG05/HfPWIfDtZChlGP2+nBp843M1UHZWU8YnMLIx7xWUiOWV
bEMm9L1o62gr20etandItX9piTIuExVjRGl/I6um22NPN4ugyGpd5OWBcJv+SdXdDEVfVaz6GGt2
3yg4vSQWMhxBp51Kj+h3OwuuOS7oYzUJ3lEEUDeVhmbi5MFxeihQGEqQXAlBfAsgs30NoXQsPcxS
7hbqWSBENfcsKgxJzLbGhY5A4akXGLPC8jReHFx9SXu1zZeuwkcVWQ3nh644axunLr7cQlm0JeQR
12q+kZgHUlWCDirS0oMchhHLc3J9nrzGYP4URNVsHh0YL0armwjAd9GtVYMLMp3hulQnxEFD6ORk
rvZG5WivbWKp1whNtYWh29XXsapqVknCa3JYqimf7DJMX8JpCO+aY/BO4W6sY5xtqnN6e4xKNRZf
NbIvoGrUN60LN9Y8mcvGYo/akljJYZYe+MuOhfXEpqz9UjUH+ZGlkjRHRZv4Vs5zV2blcSDF/g/+
IAuxxuMJWMI4y8JRkl9JZqvbztB/N8l2WY27djy6HsDIP+MnDvm7BK+9JZtR5L/b1v5ZaPlK89T2
O0+atRRGnV+BbhcI2STWRiuSceMNTrCJSGqhzlMkCIUWCAg7usqCZaPT1KW1Wa+taZ0oQ3x79IYZ
QH21zZudNdoyRyhuaVqZG1x7awQ8U/UmOzroGmenVUljaBP8CitqL7nSrlIDd51UGU+x5vsvSa2C
aIgLQr11Bfdgbusq45cVTRaBIowo/I4YzoRVy0Lz7eqdCOR7gunEzwJiJsl8HK/AfS6K1Bx/IRR3
93zT+jaRTlnYaqB90tDnWPWqE7602TZxA7E2jMC/oTyqroNRHW6xq1Trup+iF0Nx+OKEvfoCCedK
DP/uB4G5cqGmkBibU+7OnHJnuUQ33J2z6hGA00e/FU9YeaVaFx0rw82vhKGaU6/q93CmoRNkVV7q
XCm2gHOJCI8att7Cn1DItJDTLZD5eQwshuZNr7sEDB23aVpfvCTD7jkHm8LgmPbKD3mLnHYyARt7
OTgMyXiXY9ENh1jva+lODoHjv/ZxFSAKm+h3XzHbQwDQbtHapnYfPFihBiJhC5XnbS+rmeoX1ypx
WNedaTlWXbdt68E+FFBFDxNOKrPuxp/6gJWYE4BRamIt/zQYiwgC2pusuDitKUQO774TFp+yILi0
2J9AHGQg8Jcfo8d2k4gd3GjyXZCEQiiBxc3obQFKKBYnE+j/h++jnTVl5fRFTMgJV0VWvGqYzK0T
TgvX2qirrWJoCIna6AHUcR3sWanis5HgM28qRMvNUfQrH436Nw6m6Mshz/tetd73pqqSn4kaYVwB
55wDMGrkpN9xXmMzaLX5DytnwxXFCGp1CAL3eevfZJHrUXh16pfeRfSVJIXp35TYc9djOyDdxzE4
Ww9kDWwDNQ2FDYizqIHAIE/sfwGRn2TrLPCKpRWMw0bePLk1mPlQW9eNkbOlpXB5igmmuy3UZTfg
kWlhjxFnS9aG1Ue/e+RwWeTWXifAdcZGxz8VqEcklsi1hdL24yUTCFFovjIfu5pm2QfpeJEd8koW
+aR8lJMy7OTYAhVgC7fSobyjQOhffRsDuYUoUv+qK6j7+jkyeXZIvljVFiF/i0s8F0pnQs+bryqv
QeJ3GImpZNnBQHZe/DXOQ/uJU6SKSMs8WJPd8jIeOIx5ZYOgyr/PGpFK2g158msIu+/YS3Y3xM7a
+6jlV1cpOyC4BfDmGoFajF27r1ldBAveauJqh0HzWnrWoQCm87UywmqHkd6wftwVRgVCfj1KrF5V
vblptZXtdh8ru1CAa0dxtVuMWgO1rCDV384FDmuzVjJxhN+XjWe2Czatzm6o3QEIuh2MO4BIcL7i
axS3KG0EAXjjaUK4qEJ5Y1I5fRNoiU6Bnf5wRjvDKYgmu45+IclMXvfE1yV/8xSoq8hzjisOA/mb
2Tji3I2o9sydhREUb4GPkqlrVHc5wCLOu4gt9OkjtTH3VhDWxBoNEOKPIl4afaIdnu2+KMdDG5Bp
7URCgMbGyXNornz/knvbAB4p/PRVTf30Lgcg6IfUmKjbx3jZweu5Xtj+YOxLx/ZvTeXsseYG2mKl
JW6M6U+csHhqlKLDrdzHJprmyHKcHeor4VpW9So1FoHwi7NLgOGzqXyfErP42ocJmrgGrmlC3pQq
NvTB2jrIXp3zCUeb8jNnLnFOR37zx10NpDOoW2L3uAuR/MkKw9c2Natb09ffe9Dpm2BKQO6mA5Kf
efa7MADpLMbOzTb/0SGHyDYhMmzAiZhA0YyaYREhZVI5YXA01NG5QbfaaYqdnkVWuDfZ1OmoNyUY
2u8QuRr594c1tADTV1Y+KQyFl/7/MHZey41j2bb9lYp6vuizseFvnOoHgk40IiXKvyCklBLee3z9
HWBWd1ZVn6hzX5iCIaUk3N5rzTnmxP09K+Cb6l12tOzWPAhNrc9hXzEZwGB2M1A0PYtBqc7dOBTb
SJfdQu3C9FAG3qXzbOXsy7ancFJVH6U0LnmsOA/ALsS2L8msyVShPqtmsL3uYBQqoZ+gNm5JD+hQ
BJSxm2R5fMCfVq/qqDGeO5DJMgmHT9JVHpwgUZ8k4Ter3guqPYlX1W3pY10aC+m8Ie5bXnflNAJ4
3tTGxSRbBGeBqG+0ZDDOnDqxK7W6+PRP1z0pofluhZDkzu/0+EbqmtiMTZzdx50XbYqITKkDcgqG
+Ik3unFXGrumnIxdxpmIiz4Bw6eT/ZktUC+xopq3Xfe6vly3/1y8bm0rKv4ZKofrUt8ilnV/fNr1
gycNuwJyEg/UwjLvJ+uURPhZo6bUMNnI+BAHGkY5FQB2VnMuyl7EL307vM++1y/mSmmC9H3RDcrO
qoFck7qIxARiw0NVKNGKe6W4nRxNbLURMInmqPmRDDAeFWag3FeUNNwMwugrsXb3YW+O0DzX/aiC
pC6UFx5eQXTT9RYT8OuPgSWSVZoqa0CCEXEiWnNXybC9yzWvu0m0hh77vO760vi4HRpR9otJr35f
pxuE/DYITDnxeBspJsqxYGyiKbFyYJSs7XBOQJcc5Sx1bhuetUQewl0hKznXvtPiXkpSBT4G3wbv
aafGpUrDcE3FoznQ2UQj5o0H7rvEkcwvxI1eVCoX25+rHD7waKIhorllZgVt8OH7j8Ucog+t44me
K5O+rNGV5wnvzyJWiuC96+onJ1EylHbVDYIi1V+0VbVAK8D34NV7J7SsAGVPsaZoVH/FQYn33I8+
vKmkz4V07CXXKp3HaRI9xVVDjIuhVpcW8eBSTybzrHY64tlw6G4NGMMEWpp3FGayG1L6bFLXc+Oe
53Hp6hafxJTypXCQCmbxtw5YBHUunZJ3Z1QfYUoDHFwuEzA7GIhasbxTDg6diq0V74meoVUBGn/j
16I+F2lVLu3cok4LFoRruvY+4gnWWafDOCkF4BIrGL7gD71HXdS9KCGOCBOr5z1VuU89QhDG9dg8
S60/Zh7sc8UHAJ5oBIJJQlY2tTY22zKp08t13+sulZLshD8ULwBs5EolxnqPhDpfmE3AoB4sq+0y
eM/3sGgr7cxdxl+kRtMfk8j03FRQ/TXC3trbxOksojKMSzcN45MI5VfkOxehFcqqKpzhhcwaHzfv
ZDI8C5X7DJC19KvxhW6+vbnups+LRcCE/robKBT0tmQaTINnkCIy3GXlrHGgRbkshD7scf8Ylzqc
7mQhehwnpPTaLebBSbyUuWZ+hsx9iC/vgwuiQ7Ep0oFUmJqqtowzSP9ddoZe228ttDr8RiM9/9wQ
2eYDIm25u64CbiA3cd20y7K+2OmUfEYqFwyzA50JgcgJDhqSXaDr9Lxzr146cI1fmtG8jYkL+moC
58YjGOjNDH0PprUyUuVzuBu2KbnqkVTv0jKJyMrLjQ+DXIJ0fpMyZh9RUcJMGEZ1UVnxW05vaj5l
4WCHhb+9LtqMXaI2bB7mJypUBUpuONytl4gOwbKm/re77sZVr2eJ/1Kr3LBtZiguPLtzUuCv8/2B
YWakImJ3LONFbdCbhtMU7uGIDi/RmxO1xovOlHrHtDIEvMpO0oA81VltwgHEzyvnjDYsqwjx7ZPf
QAa4vvSKMW16S63dJEz8e0fDUK6AOcPJirvkunjdkHXyOek8XLXzW0lMg7Jy79X/+hhV08gmlvFb
xGwpcnOjm9bd1CD/mj/w+gl+HuVuxuW+ua67fo60vKNWYZK+LlHcjs9hxA1q/h3XD1c7qKSlVRF3
3HhiAxyrWpCtaOzggxlzSo+xIwOhWsUA8F0Fqe/G0OldJQz1XtXs3hqE8aZMRLhZZOluKevbz4zY
3et6tVXVVVrRIrGUoiJdSNsIJzTfyHlWlq2idzu8MRZ97eYoRW5uKT56uAqd8TTAjt0YY6suRDfi
bZvXcfWMJ8JxglXLiJDGOos/NwQN0Kowauv1dUMCcG9DyS+Aomvss0rq566W2uO/l66loSKGK9Nr
zqoiV3eCm2uG3o7pgHrS7GCp2JLMSE+3pm2vk17XBk58X88vydhAcTUDTADz4lQO8b0fNkduk6Am
5qWUQIHbDi31dam6jhpRlG36UCncn28iObtGsECe5nW/biD/rfO5x015YB+q2vGAnOvWdqqa9WDW
Yo7NzAAiqmBCvYr4VV3Z+TrmdTUYqucgMuVqmuGy162NzfgzazpQ6vPWUibozKbx0QwJ0Iiq+vG6
uhpsBAo+SaXXNxHgZpBXb0qGZbzJFuLTllZywuQfPdcf15UMmaE9aHWMfbzKj4wa6QLRLX90xjiE
9eh/kGpMcoAaOog25eN1m6kyC+DwwYSRWboypil4U+Jiyd2g/tZnOPiqvqjPNdCpXeIQWGZnyvji
9/72ukcGIgIHecTEgE6tO+UERSKRvVxf6KHSA6S9sGsqbV5n+/sOOTnxKkryY5cxc16tqcTdOr/L
YrJ9IzTL+7HH9V2+JveUkFGuzG8KEYduwKFRh53fcF03wVhHSfNdE6QBapGy16JG2cdZl63rVjMv
kyDjwRhr81tkoJ3g8fGdJIhH5oOwdvSxhMspsxNK7fhG7UdmlEQznHvmbG5TjNGrlxbU8HmT0MSy
tlOaD7WYk/Ac5z7roQioQV/s86YEGgkJatXUjcFwFiBg2RbKp2C4S0frOxynd3pB/rOpzVCXLGwR
1TQ6qiGfWOXMts9KBMuni5z4DRksQCt+pcP11uoFhF56iOSNaf69gL28qbNu2g3m2B65dReryGz1
x1xSRePOymP+Bvp/t1StmsF4JLqLGgt6Pvh+pnnJBgy8HHXEL5Tu+0vma81tldrH68bWy7pLzl1j
jrks92MQmr93ZLtqrNfZAKKSECGeVUGQuIkMzcfMnCH3Vhg/2hlwE69RtTuBPgzMnNqmwbIfIm85
Dop2HOO0XFxDYOtatXGkUcniGi+ec/oGCOf6DbP3tZL45ZpgYfE6OjDtO1s8hBOl8CGHshD2mfpa
lOVA8PFk3Zqyj1Y13/gyA4migV9+HBAQnjxn/FbO0bvxZDqb0S7H1XWRHhmVAEI4D3I23cxv6sIB
BgPAxlAXwSWpRb8aqrxfZRNdRRd3jZZuyKq3fsh4pRIo+5/a3atqVynpYqoMjBaRn+JP9Gv1yffJ
j7j+lMzrJssTT03zIjp5moqFh8DlwMBvokpvp+physU6MjC0qcKO7kNkX6eUMn2bZ1SauDlaW0EZ
ZiELxrMZqv19ZtJUU3x9ePUVjQqvJGVWR7z5I/BAzAEI1kA0MiM4ktCQgf+IR7humCjVk1026C7d
4WThORAEgBGYe0UR3ZIG9vSuSNAyDZg6a+Kg1KI1NlyaW5pHCK2JFL7EQAWRoyKxuC6mIsgvVaVx
l0+NE3Lv8o7pp7EpaNu6HZ1IAp8UY683tFmqKEsulZppG2WifaOHmorVIJTLysvq83WrGhk9Pa9A
Bfwx7zy/FMMusOPqPk6m5IJlq1mVoxSr67YQxs5dXD7/3JsginaZKaW+/rE/cvKTWaCR1NB11OMp
ozx2T4fvqFRmCdByXvJjaCzUEAmjGZlk1mWw5c5AzF8bVHdoFd1OFj6FhInhQqz491HqIU8OJcOk
ed31heCffZlNIB/nVeFARESTFctpnNSDnjryrBUQ/8EMiqeJ3+M6lZlcnAykLZ0AFKABNAvi1aOj
NVOEiin9wuZ/y6BO37WxjtiIAPaLwij4EknzyQpC6MRa6Ky57Tcrq5+bT0nkHTK4zI+BbJeUea0X
uzTMLdCramXPi84gwwVEC5IleFrde2l7d92NYEVjLUAkb66LgOpRR1849R/xoaVvA/9T4pANDEUt
1nfDKymd5elbL1BvC6kGO6Jo9SdrQII97x9EEMyURq+3mCfhFic6T82pqV0nAbOv22G7KNOufWv0
9mWwwf+jyLoZWqhjKMk/Gt1BcuZ1DOex4d7GrT/Hxwi3rYXCY+0V7gmZBVWr06cLmYRm9HGsuhWf
1VBewnSy3zs/5IEt4/zVQr6zKGt0QBomVlcAx1o3oUg3rVp+qcMAuXfQN3VR6rSRtJGCP6KLhpLF
wceotVLVVj7rVXVKhFIuf/3lv/7539+G/+t/5cDTRj/Pfsna9JyHWVP/9qvj/PpL8WP1zedvv9q2
KjSpmrZU8Rc7qiF1tn97v4ely97q/wmS1ujr2lKOMaRvonfb4Th0LoqM9NjOC4EIvsomBgk6i0Qc
z1yWuJYRLiEgIdRiaTU2S4GQj7WHZurf24RiLNsc6M7QR9lBK+twidAsp+eR1ndMPjmji+H3dddF
HeXTgFgDoVUyp3wEeYErSEsfkohABoWx6MGUUfbgwZNaodsG0TZvNbMaaZpWyRM5KVjkzDxC4pZg
jVe61nn2vFNi9+l71OfVqldzb0ejo7kLKujSV5pLEgI/SGoKQGmkbqz+PcRruDErGT8XZrS77mO1
I31J7kQnR/bDIetlvbxu+M9PR/ypLAlG8IyXqdeCI5kqF4OwizsP1ds5NcyXsEU5M8hBrJ3RinGk
9uPLvBds33zHmXHXDFpe0tyPx/3PFx3+DDEtSkp4n4bZorJwr8dW+lAzTyLjLFzG0ODugnkVCdpI
/IfGujFjM97//Qljyb+eMKpqCENYlqZLOGVS/PmEGSyzH1rkTrdRo/JcCXhcmbORIbDbjCQxu1sW
IN8O13WMHMbb609qDZMMyaVvaN2HlztuIZLmFYgxCrOutG60YXTu+4oL6bpH0VafbdFX87ycFLuO
RA3bWCfX71VjzHc/0TCAExGerwEs9GGyjW/i+cvnPBajICxI2oIDjl3ca8zvlBKzVetNjIDN/mly
lO4WztWnUTT9E5B5f18HwEPEvDGC/bgllYQwqtyKH2v1gJRjrBcew27UKLq5wHOcx8vBjBuXeV14
pJ/BYJC0D00+9q1hvYwNDFK/V8Y7cDjcz1Vj2sdVhXdFbEPqKL9nZ/htbB9Ghr+mWc5QB+Kz//5Y
SWn95WDZqqlRIaOBYtuC0qD554MViTS2RulE907q+W5r0n1oq2K4r4UjN71vku/lEa4RUr1AExaL
98mcljZF6K8ss74Fba4+0nqiRJHWYh+NUX1MQxJZtKbtH33jRXMSexNNSQHgqeNWaBSweXTizA5e
rK6seUmqanS6rr/+FE3VSlNJxLquijMk2zFCZXQSFFFFHE5rwSR60cwJdNd1P14iP7jt9DPjUnvm
0t1OGo//wlLbe22g3xBjjvw002ZZJoV8I01wPgkZnAYlA26fRy5GcRLtzd4INvF8iVBOinZxAl3C
8roQKRfoWvRcibevZlvU9cWbPTTXnzCY60uQSHPll9JRwvN4qSij4yrpRIVSaMeyH8loG/A21EMh
Tx095FM7/9SOYb40HJVB4p83VDGJVLGicFnMGyon3IoyAeAGwS/Q7W5VinR6h+ZclzL64N4brogn
jfeIBw81o0MTacH+5wtpd8neh71skka6UFCS24OuHhjJaueckLlzVmUD0H3GeYEs253eVrgKezt5
mMS4rr25Qmf12Q4WEMbZeVHXB9sdBzHu0gIOUNJW3rKkkKyirInzNeQVk0pXWdxmHcE3WaQWt9fF
vs/VFZ4lxi1plKrwz8bppm7HaBH7pjjASCWIAEPfq9Cym0RG5adiGV+VX4oHQUDcJtR0suoGmpAO
Ijh3hAbwNFnhlg62Bw6ZQs1xorhPIPPcfVCcCB5jrkP7nBevW0InopDk5QM85KDXFgCa75DNB4Si
Op69VKZKpY9W0xe9bhZ5aN/ayagcteyc8x1jQBhpSdC1OA1hC7NzcgF6m7epphiMgef16Gp2dRW1
+HOd5WDMhnWj0k5dXCYbWqfZQTdq8ybujZQ/rPYOskIdYpDudEapOC5DTZseughbOU0LmOFe/JEq
aOBsP1vriWOnzJsHDPRtjqlVupoWN7vKbB1cJQXr/7DLjx+vO/58y++7VuMEfprL+tiHQXWwykK/
neCTbxL4UYvY8vBO5tI4Sidb8CU0OwmSbFP1pnVXTWSIR0rT0tZkUmRExXcrVMBUOeEbtAvB7Hfy
3L+/WznzUOOPQxHbZkxl2ppjS2pkiKL+fLOqE3DOuRbmDz5VlwV2ePU1V4Ef+1qQH+PU6C9EL5yK
zldfR0vVVjk6zq0+70ZVtYMy+ZB2EUaFhEn1jUPFJbHFYTQT9ZA6wHHgJfXRYuCMuW0H8SMHIw6T
NwIA7KdkovbkhJM81iFPX9Q3/imrw3gNXDvYhHqbP9sJR7/tPfp/JkaXgvDR0LQvqO/tSzB42J+c
6RzOqywtD5cGaPbNdWPcQI5QZsXedbFVRA22MAv2BYCUQ6VVR8pa2V2i+NkdA8fkljjEdUaHJYnE
rSPD4AQlv9thi1HX8Aj0h1FQCmL+a60tvSPuSe1Qw/StprqKdCbSJbV2kTgdmjyEYVy5sf5aBNFp
bLXxInC7HbXayl27khrgy0ZdwI7rsCwoCqjS+jVWUI02it6juTblU8J55VaVBQWJCIJl4mU9dSc7
WzUTIWaolC6dFhgXWSPpG1AnUPwJi8v11PivPw1T6+uw9VtejFXoB81fFv95vKwf/nt+x7/3+PP+
/9yu7ld/u8PmK799T7/qv+70pw/l1/7+Zy3fm/c/LayyJmzGu/arGu+/6jZp/jXOnvf8/934y9f1
Ux7G4uu3X7/lbdbMn0bNJPv1903zuFwVPKn/PY6fP//3jfN/4Ldft3n22Vbv9X+85eu9bn77VbG1
f6iabmmGKixdqrZl/PpL//Vjk/MPjdGbTZtQtQxQoozvsrxqAn6p9Q9dtUzam6atGxZd019/qXNA
42yS/3C4MIVjCtPRNINr91//+d8nGT8O1/886dD/POkwDEOqlmWaWMhsBkyG+MuVrttamwQxvn6m
YgTXxCu9DJcSHUA/bOrB2WZoPQnyWxF4ueY2efC8at853lZP923mnBoR3RVtfGrV8BSG41OQUoBz
YHJndw7CM7SphshdaUfnNB4JZA+f2757NariXkNi7yVkCqTeW6FOr7ozrNK4+sjtdmNV0wqV8rqm
PKpmTyHw9Ri6eWYZayNNmLNACeMKbIKvajj+4ej9D7Mw+z++EI3prmUZtq6bJgaWeRz3h1lYCDdC
NogUYVtXxMNUVnKgPYZVubgNfSE/fezzC6PX78dG8PyLs+wsDCgBPFxulQiziqpjhzJi1bkZuvwU
ZNUToYTKK1bW12TK6WhYCS08pQnuwjayF5hrJYagbtojkz9Z3pBsKzKV4QOW1T0hqH6Q9DtuuwdN
/a6l+FNsFWtnhP1ahrrLAE/fMWB/GEygz1U8DrdZjqlL3yUNiplCufHMLkR6MPuxDf5ySqHGKo97
bYmXUNklHakJUZExlLOIENM9HYMKz2O/y6K9IPMQBKap3qeoEAh9VRwiMIXD05n+fmEGt/wthzpB
16T5jbMrhTbtvLpiLsl8v6V1e2sNZncDSwShm9WVxGHTGWkpg50mdYL8U9sU38ZixZgr3vhxp57I
DPg0BuVNMz31PR+bF/8Fo4CxV8qDouvVzd8fbZ3r6A8POk5/zTBNqTsap74qdZur849Huw6oRgc+
TyrEDYU70LwCR+S2XmwtCkZ960HFBcBMxq1l/mrLHoBalL45Lba1pC/uwTKKmyyv3Un0M69VuaSJ
9VgnbX0Oaj2iY5NZi7Kavrr5B0Y3zS21BEQ5tXOxewH5KnVKFCjEtc+k79CjANyOTgn7qVkVlFXX
xQRZu7SzyK3DdE0iKfHlIjeWDaKbhZml4+LvvxFp/+c3Yhmqyu3n+s985/njNxLYpezoAQXErPpc
nT2WzEyr/Q1l7LVi26SPOaGz6ZyxOYS1ai6ko3/TKPnelot+HWHY2eQ0hWolq5e0PUGo0q3FiC/r
Zz1o1EOrq7deWj1WChIqL02dm95GRQSLwag4kxHp/y8zL/U/Lmgiz3VhO8IShiOF+MshxopqJvYQ
EXtH4hpqFlSslX/j9fbE0BOAtjNq20kLG0wFkXQZj+CkHLZDQkHTj2J7JaMhX4/OSFOS+FAV/osj
4IerJYf9f/nujfnZ8ufzkXxcR+pCc/h7Le2vA6+szh0d4462Tn3YMVp8aeIg3YRheTK5YjbTDBxQ
gQgVRLnxYzrB5yRebFgNoafv08imu4s+mqdMs1OGwV/1DBgXQabUqwirDUjW8YaKCqdccxJNTyr4
SH3fhivBZPJOV2QOaV5s22BkrpSdLOlfepNGegD+c6NZ3X3kffcxUCxkkjyIqds4aoOtg3DhAkxj
Vot75oCI9x6lNq7JyPV3UfLojbMjVsWjPw1iVyAg3pQwhmCEzVXqqizdKKq3TiRf/Mn+EKZ1wRQS
uMWQ4yCIhksQ9Y9VWDLdD72HzvyksLxo1PqF7KNl0I4HO/S4pSUPEaF0xMVAdI2Gx/qLcSTuvVIu
Q4vhYgVmqUzF5EZpn23D/kPTSzfO/APfXjQ7Nwn06IIP3y5zlyKcv3Q4p7EFfAR1vrYBMhB5atzV
fR0fQKOe28A72qGubu0mpJhJUhyd1XdR+quhC/sblWSgyU4jt8Ts7jYDWadRWkRnK1qM0fBSYs79
8LCALZRY+6jK6HuXW0CunVUgvNDFvIPkb9oBHV6Oltad4ro8Ubl894S3zBBlLFI54sLtiZe0u4E2
BuULzci1o+k0whXa8EDalLIKEoD5EWBw+sOurQBIheMTLvXmw9AbIjPtqVlUXQ5qfCHBDmJlIzVM
r0JcSsWy42607yd0HpQgQecWkDsi5gSrDh3EoRS1t7bR6jL69V05dbTyeL7sY1nt9QlCVB1cMmwX
uzhTtfNU+c26GwQRzeOd8FXiNExixwEodjK4K71+jpxWXrA139MgwEjIhYkia6PrSno/mpR3PXFK
gzsx1PXaabJbuwQ5iBFnoTci5v9ZJjeMqY92fNMjaF2xtkdaPYTMiwkajzk/BKYxZPqfTVjGGxvG
Hu2w3m0Nz3TBjFp7w3TSdUuHaVFNuBpHpCtQBsK7EuoE9C9/XEdh9Bg1yWemmfWy8XGveU35nZjt
9ViAXy4IlPdeDME0NxteCoI63cwKd7SlULPQT629uWmYhcbCSD66yrDhKmPWFBGZdpPPpJwmm4VH
g0puYKZLevSLYbD8dTo6m9aJP8YO8KeGaGNqQBvH/Z10jL3XZOE6tV7VOMkgtowrPdcpkGVICDMr
c8uANnyJs4Xi4F0cymGpEvaZ1KSsQ1s7GvM93Ui+ZSHwJ6Z8EWuiNWQWddHX8DfIiCQp0cNuX8at
tbGdwtXq/KAkE74Fco5Npz5LeqKqQhSXaeiXzsrrDZWK5EZpOfTW2O4Im6SpDZ5BUEMsiV7Zj4Dm
urIiaHubqk24H2VqkthS6gue1J/hAOmjbNWXLovNlZKlbuJHz1ZWnfEl24tAJmic8xi1Z1Cdzf5R
eNjcm3F8q7zxLs6txyINTrbV3SIXgBhWEcDnJe84+nZJic/ZIQh4HdVNiuLSrYi2X1W0Jreho3jk
Y5Dp5hjKUfGwhsV4OEXsh7Na9mgxaFx7RQhDpq84a2S5tsC/AeLyX3WyHGItfPOlIlG1xDclYrZt
PonHRkbKbdxoZz3DeAnDZKWno4uXJiDoxL+ztLp0TSvNj4TyORw1vz3rDvbiRPN2NHy0leN5KTw+
EMaSQeGCpnKytLVabJ045mz2yH+x/GNpegHWTXwISqK/jcnG1FFWtfzpAKg/A2O6N+bmWy/8N7Uf
Lqkm+k1rQMkOLGhIYZQumKc03Bsyc8FAlOFmIZdj5gWrQVh7icmDQF8Kuj7TWJIbcWibxcJRMjpg
dp9RilpNeninBNbnVdpHXOTKQVoEm5fw5jkuKENsmgI1rjnQ01DtPPq7K09JZ1y0gGKK/pu+27JD
Hb9sm+i7Y1eb2Mi/JSWVMhA2jIYncYmH5kwIL4jmqUVqSLjiQs9FjGS/ReHZbHS6KjBBoHjxpz+J
3ngJNLiK6lj25DdY737WHGTufEwDE+pAUSlWpoGNXQrxpJbUD2i+o4XDNwiMzbWQZdWF3MfCO0RO
R0CwNFzVJEGKO6IFbjK8M/SeUdsU3RTGtPYSVTsq8VuWz7N4htqrAeY+DW++U0n4eqlC3faPSpr0
N4bQvyswihxwLZ0aud7E7XYSDvpLb+GlzTER5kfcd3LBuAlrDnugP6UcX+gwkPAnMm5eGm33SuEQ
Lcosig7u/NnUYgWb2oBgELfaI9bcXuPiywlLZzwPV6optA9dI9iQ+OxUAQJm1Q+RmR86Q6ECl/Wn
xCSyoYJ26FlZzFUrzp38DL1UcXXDp+fTvlf+uKJs8b0Kyd6i0jGA9uula5hQlofYhAnQoI+HtQG6
uLhh+jaM4rG0QjTznQIxruOmaHafUZpHd12EKDYlMahPoQCq4tHBM+VOraTDk38fEgzQdkigG5IG
7r1ocTV4sRBDSBvGRYGasNyVZvxpZMkiiNJLjYPdKj+sMnoAWL7LJCbbVgv0pYhB9JvP3ndnGltu
7Ha6nGwovo7IvgsFx3SOxadh15WJfl3JgwNYHcIppeEtrDxadepc8+N6oqPu3ysIIZdNtjYtk3GZ
Gbj1UJMUIoh5VXjG1ZVBDEB1dPxvlORfh0ZihndSusNCb3YI35YUkfuN1xffzSx6p2LgBlzIrjHw
DC7itVPS3Od2gCXVz+4JVF/aFn+CNX7L4UorzqrJStoeA0QWs3+1ybau4w6WbB4jFfWOlgiekSAw
5Ht2ItTKPAjzRV+IM/g0RhDNVtOoWIcGqJ9J8hiQRr4xrDhYasKJlj7ZkKE6PlklGlWfXioczZ2q
9w2lY9Gd1TbcidFzkCbw6KSCqLt6bb6h7O9dGwHHWoTTgxiLpfSZtIjJfx4U+Lmd7uwbCai/KneK
uBVV5TBSzNdWxv2yjUrN7RUg5Iau4qhE6pyAVjCnr4hghzXoAliSFjrYaj9IPIkoJSDytRKrRdK/
K2GUuJZUH7DcIUuv/RtyyVykJmTRVeJR0Pjhkds+B9rE7UtVl+TeydOYPLdtxV9Z4rxFR2Mhl1oQ
zsipnt/blCfJ3zpSvU+IKWFw0zg5zQSZ33hFto3D8QNp4dkpp3xDriRwcWkdZT2RIEBAuiQ0DFG0
76B/N5adxa2lsnmqlEqB+b5/pbt9MnP5vTYhcthMAHsigl2v+qbZOMgivBrU+HD+iOieXMb90MYT
nXLC5nq8rFJgLq9xYJBVhkJfW9sxHXLVTv2VMSfz6uHDlCpLc5L32OPPeVNrm0jHIFG05bJSZbRN
fSawpjyWIWG3orCeTH9acdEhYF8pMZABHhbzlI04HAUHdxYw7yg9hmLNGwKW9URMktsVAZd5qH2k
Uvfp5XuNm8cQo63VhCQzCqdubXQF7QJhvhsis1e2pW81aPSumdQcBuXBA4qbKt2z6LnU7QFPrGcN
l7jx9kiYlkFYuaFa7kIrQZdWfzJdeix9c1zgy8F75C+KTVmlz3EQMP7E8JQPdDYsHnaylOeilsce
ghBPHoRhqhZnSz0lAb0dmlvFHj5kwX88HWBXpGH1hbq0Q1gdWm+hZHygru2i/Oroj2aRyfOwTwMO
ftwuqro6G7XyHRfm2xREO9SpNBWzl3YCoop6iELFSOerfIFsiKCMKkEV14eGcRNBQ9mi8cIvzyme
EqZ9XO1Uc6fgM/UxApiozukaL7TEPkbW1s6Clyyqd3oU6Hwn6Tpumm9IvheWkt4iuueeNTPc/bYt
XUOfNnG0LdqpWiBikgujs981azygqzxlaUNwxHjJozc/0WAgteNlzsfRO4TK4ZvVam+4szam036a
gfpWN95LaDPDSZR1Sk4UwpHFUOvviZV9geRbpGV1GikOrVISP7aOMHeAm+lhjYhxO2BCnYLFt/aA
P5aJcWcXunBHi+DCQMbLyWh0V3Oa/Wj7HrCfzkclN/P/Cd2yfbnxAPcIq0oWWlnhxaxvVMYqi8JW
P+gx0yCxnxitWVCI/c1Y+DY8Gd7ceNMH7lswKCQfDUBxO57KLpkqt2PI86GjhXy9n/RMgV2bMfAE
rcrOY85vtUGKSS5AAEK8CTj8tCtWDlSphUcNSo+YUSH9ptNR6AT/WfVSacLvTP/esyb9f8ydyXLk
StpcnwhtCASAALbIeWIyk3NtYEWyiHme8fQ6qP7b1GpJJpNW2tC62PdeFkkgBv/cj2PW5PpXCTBd
iaselJlvUVXDVTYljwmUjXXaxBwu422ruFQNWflSaONBGpwyDWN6tiimhGUz/BRqfMUO98a9+9wj
0nuB0O8SUnBrG/gy0ujZSUCcSGtHTAEnH0UuMXZTPJUmiORu3JjWZHJgrxDqsEokKWd+fHDTNtIq
WpzA3lh+wHjN/gTwlOPOL96rKbm5Qd5v1v2szx4O+nXZheu4VetcH37//aH3GDtijTx1n1xLAxO5
5WCzq1P7C1DXK+T9zpsbvjFuZmsWi1OMG8MLDBZPYafHYimOMdLXscCqTH7+wbBpPIic5RYS3bK4
f25FZq7r1Dg4rfkUOka0qfXwVMCF8rKStyDLzJeI1gUZyAdgZggbxnFCReSSh7FNZCCnbPvRNZIr
NukXXfHS5RGZjSDe+hP5r6bPr+UQxCtXvMIYu2ez+9UUpthMIdD0Kj7wml7R2z8TzWJ2OlPXAurA
zA4OvwKrg7FK7cq2o4/DA3AfGhXOn6dkwvIsffFZxOZ+julusHVubEwxaUHQ8psDy8CzxpLa4uSW
P6nKXs1iQKU1NYqAx+Py9Xoeoznx70MefNZhtC8DazMGGhl4LnlaEP302GnWE1gQjifd22TY6X4o
KwEx5bupJWtMWRerBOyjy2U6cxLuct+4GtiX6THDhNcfWWnPWTx/9iDmVmxLT4VFeD+2M+ZY7WtX
VbEnDCoAhf1kKOtTmM06mr+SGWCx2/raioLAH20GRgav3YvG4itOwg9jmJ/jYSz2GWwYPYbOntGh
Qrt7glI25jRNCedlmORDmv1uJcEn1wEfG4Q7x3HWRZgcVEvaLOCCEU0mxS3juz8Ch8gGXAXpbe4a
zjytvlWZp2fWdmja8+jYxwT8C7salbP6n8Iof8JOcZPphjNi+wcbfgxyyFS8tzhIc7/lyNbuCB/x
9hV8OgbUSP/cphh4ZkJapb0w8f9AAnW8dqie2ni4xZnxJMdoXBMENjaGtW1s89OOCggwhXEOQfas
KtXcphkVeOLKgh1wFeXys8hL8BD6uTb7V2EYX75DziXJk2P09vdLa3QXpFOJD11S4RAPH0nd5yvy
QNX42eeCFzkP8YX2j4WwrbXfTa+tI1GlOOOCoHxv2/E4TWG/wRm3j2mSbyVNG/Qrg+1N67XsWfnT
7DzUNv6RwSSErf44Ov8ItK8bnp9mHU4Jw0TjPVb6R906n7J3dnCIWTT7rTENP0j7dIGgliCQYJ9P
6RsdWvkwZeWwytJ88mhOyDzl9jf3YyoiqsCNql7lNQp9XtgIuBJCZG+v/ZwE9mQ1H6OijRhq6UyD
hkxYnSVNpBANfaqDgltRixt2BQfNiDItNPARXSWe1NZuxHaK+OHVgd5srCAEH19w0bNRaogDqkEv
vbKxA2+W45a2gAZtxMSklQN1lNvepAPP8E99IQLOHNOD0wIbj/Xp0R+9vmvrTRmItzoqz7Y//jbL
lo4xx3xJJbHDxMAwXUwL2mJXd/q0Uu6Vmg0MUVNAnd4vYFI27lnjNYfg5wmlbd1C0/cVrD7uGSQ9
8WSvDcVwTJrRa9TwBNdtkG26NHE5WY3ltp1NZ5Wb4pH7mzzOdY5rSQ93+uiYt07ZdK/OCqYkY+na
6rTXAQzGik89sRzimQ2KDl6AeEzE9NtpHeccBV17z0isjSO+cTd8yrJ54qV8TClj2uR+wj7QhOG+
dyWiDmy2twLCHIqvS8auE/G5nPh2/SSf1yg13Z5683TP5H+5YwGDWKWd9g2wmlelCFHjdCR+4qxh
/hjEO8z/+ZoDP+eQSlbPlV6R+WpDnZ63CvRKkWt70t1wMKi6amWl/Wbfhcqaxd8Bu4/oTPOggMWc
yBYuK+QFnEl8TiN3ume+Zp97J34CNJ8yGMssy93gZxPIJpZ1jm0OHarMHgBQD3+SqafAdsGkJFO8
ip122g+BiOkz6AB9ueUnldyAxPRWv6MwOFu8P9EpjFJatKcJPTMdwhds/QUMskjSoJ2SJb9WMYOm
QQwuV7xhvlW9mPaZ21V7mcSkdTTTIqC3NACw32jTP/9JUVvDo5hJUo3ZAZ1K2wIY6V4jR7+ytGRf
uqPt9bHyjzD4kGiUCHZBVdwTsKwnHbjOqqpsQW0c7CWTprgj1Ho6voz0IpYPf/9XWGEY5A5oc+Vj
yoidZ3D0BZnsh/ODKTp7SyZi9prsLosue0iyIb3+/YD9IONK3p3ICWT7XjM6z85wh5btTPSVbDZh
TuOeSOyyNP6e6apgXQM1cahlxEPF+kgGRTz9/dPfD5MVXinQ/ZEDQvK8ZHy4UVcnlAXmgjo50SpY
PjTlUx04yV4fnOY5n5LfxlCWW0to8yFuaQJn2unfUlybpNeWR5vv5W/DMhokkzU9jDduZsQXZyrS
FQmQYKM5+ex1hJ03Fr2utUeSB6BlTJE9d0DenjjBopV01FhOTrlipAbEPrjb2q4wnuo8GR6yZNA3
AMtreF4c0jjN1WtnUONGIxYWYEd+1BxuSLOu3Ys5rlZ5RqdUWhTpu4qJ4tWUX+ClIK5t8Rg1VaNt
hAJaNTf3SgNlr2rjF7MX4DmzuLA36lcHOVvqzQxXboTcYYzx3pkmCtQxn2yITrlnP6qB2iFyk+Bz
TmAA3UNC06yFfk4iDwdQT8coxWgr5bTVeWqQX0sXna3wDUKWCNS82HctGuFUONnUblKohYQyilWr
tf6xnWl5VgMk1oK1OawQokereeTZ9GE1qY0pwuTohp3zYNFNDlqL8I19tAPTOnbKpco7w2EpbdZL
rtXOvq7AIiKMnrAfOLvRKp8FQO4XTh2e5VKIa8wa9UIBTPYUh+1Db02nuJD5fhh8A/6UxcOiO/vZ
gauLafUH+OiERkI6UhE33fUzOloXjAUtldVPyG+MxAJ4esRTjnhxNe0kiQy9TCKIXtlhkC3SfNU+
+BT/LLmfjMql1NxknJPLKhH3wCJfzitXjWN3qeqJxXREQbfZKY+sUgeSNDmUDi5JMkvvHP+rXVh1
80mFwOzpI6156kK4em5FNGSe9gXOqGOQj+hg5P63mpHHl5Ep64SCeQrq7ui0hv+BmHUkJzd5AKTV
ZsoVwfimbLnz6v2DW7SvTh1qz81Q/+FnXZzoXn9tbZvewHFWj5KdBOAFu345QkfE4e6m3ces6uJh
VH4GLBVGLhMFDV9bwxiOKA13GHRILIP41/BKnkKuM91khqiwmbafojiB+8KHxMq+CFWpWc+PoZTx
zYWL8CB4gIvSrc+DHW+gHegwhG32rdE69uSCK1zmfeB8ZMPc7hDQ49E1MCNo17hGphXkCix/kOcm
NrqV7zgU7NVMSXqZEJZroJqFenyFRvDAW8GiTiEDNja9XZWZa3IAZckd0Vzm0qw8N5LdI08HuaGs
QsEzbW708UxvpBzOQ58NuBaEeYq0KD2WtYvRG0iRNbZnjRjeUYfR2BtYq6MJPdd8GIws+rGvNrDj
Q5JoYsN1rViNFnWJfu4f3ZrcE/evnS3Ec2jONbs/J00/9u1NBThkZRil2DGv4b7oz9Zea8UPKYCv
EtFoa8qhX3GTto9xbT4ZrhfVmXHXq17bcc8/NKl2YfBwpaw0XGt+vAnjsqHlL5y3xYEBrr1zl0BM
2wDp1sYSnyBfr1so5SaP21YZWfFgRsa2glF2L9iMzUnyCkpxlo6F/FGQDOmZKXB7kFCo7BL/i2i8
QcMvKgteInc8qAB5R9XWApaItu2QBsAixCPvXc10qoP4R5TvUjbRrwK9Yhf2sbEr4ubRt7La0zW6
xOKB/kc/uXXUmh5bHv81+drXdBoycDYsMIECiSCvdVuxrQMV8HoO2THEjRGTN2FExCSTARRfPz5U
1YV2ldXAuzkA9EVPLY+Z1u3iNDlKewg3UmeM3EfTbc4bBmbuJm5UxlFXeU2vnwa9aznhNqkXFNzf
JNJwZf1JDcRqoj4kPtOzgbHkzEX51dZ0ECZFj+xm2PKcLEjYyBzK+5hlNEbRk1OH7h88oc8mwe43
t9andeePDL2hkWzTbqz3QeOsQDUS/jTs8F5hI17FQQsvD3j3ujLjfW8O9bnBqrht8PLNJm5tIhj2
BufnWlRBuhZpm+xbAD1e2pvZ2xB2GmR9kn6p71jXONAfsjIx/4zl5EWob0WR+M85naenuHTdVVyg
mtQAQS6mGaRMhHYgeiemeW70Ps/7PlCOp1GJegpE/gNYAoBkCaDLqgZyjH35h2/3bU6E+Tq05r3k
SYGBN8+0evtIp+hGosRULgzdf1QyRF+Uw4gUPUMYR6HJJevJCO8y8xtzHwVRf3AHbIsss8OtZQbd
iorx2VjhVtW0s49r+GKrxJud6WjWgCuwi1lcSXuPqUu+achftQTJ1lqnDeuoau5SuYanOz085ZxV
riE1ssZXD311dL4yN/mTpC2nzDilhAt/aGYE1m5wx34zjVRghOxrsLsisqS9eVS+e0i5Ziwm/pud
9VtH4Yyp+mHL4u3T0Ulo0y9txALpvjjjcO3ddodHstu7o++vQ4MjqYLTEbRTdS1C2FUalwtRj/1O
xpRg6v3QeVliRodpQqsWnfu7DFtCTJLjFHVyKz9lHr14rdUovwUDXQt1c5+U886Ff0P2blun40Gf
iycHwDCVBYXPlSiUngZWxCdlu1cGV+qmZAsatGzYhqzC6IJBtu21mJNFCbusCkbysJRyrgLOV7xE
0aoRgbPCjRrfVO2w8PYckMwxv0cTK1Md9u0eKZRXUF8bdbM23eHNaAtkXjMSuzkE6h8j76D+fwzo
0vtYcNwijZ/zw7jZo0zOpQsz3ilrytDnCHMMQkDLMKQSKluN0mVpw+Rl+zuyNvqxI/O0Grrg0o1p
vo0hyuGo2Qk4wXvmPZt6JnVuZiM1WQFaN6zXQ6XXP45r5Xsk7F+Goj8p1PEt4B/gZF9XT7YZJZ6C
q4ddt8PU95pYzcHiPOOFAZo+4D9o38iRbNiBN+rDCybQhwwemqMyZ53g4WZFLu+57EjUdwzsnKoz
7hkO+j41sAnTd0c80n3XMOQ+KUgkJp1F5wbN5LCcg4fvhWkFKnU5Za+CkjJ0fjonraCnF2TneTbN
bpvaJnanxa6LHOdVbtE8SEzBHlTK+SGO/LUKc0xMTm4fVVTsg26u+K/tyyr/Gk0EV12/mgjFTg8M
OLNp7kodGtv6pl1PtvPTV4TSjFgeK/BwBDQeGTFBT7YWJxLrOD2//UovHDLVy0RXN4NjCBfip01N
mIamYa3N0i2QByBpwuel3NBlhGyQ0m5Kaos/in7aMTeBdeezzTBdmifCF+EEsbidshCrJMZMIF/d
3uKyCK4gzNbEgUG9MeNsyi5dF9ZYrerWynmNrV8QMz6sCPsB0qEP5Th/1fQW+w56NOKNVzTcPxNd
P5iM1rb03G39Zm4waasfcC0M4nXrYZi5KCMW+CjfbfCHdag/cAJVa1P57VpFj7qDbN0jRkg/fwma
XmJ8jFhWU7RBUT2jrCOVG9l3w4GGzJNaU5twI067KNBoV62kJE0tiGCEio3qGUIVBofj2C7vod/v
i3q2EHKQOFxn0fgCpgekVQ8Oyz9sRcG5P7Y3MJmIvpo9c+ICC8bLFPLmOu62LcjkYgUjDf4cYF7t
RxwEPW/0epn/JpWxZF7WVp8G66rALBiPv7KErG39UfqVQftHL71KlsGqWDrDIPck/i80zLdIp2h5
Uk9CuCNWDuuUEb7wOB2opyqtK8afK2JLNU03cPVJaD6Po8QeMlYfwAmZfvvpdoDc7WmxXPKV/bwb
O3dYLbMkpqzhXkIjXZMS81JRhi9+265RVZzTYBj9tsvKbwf7J2JeW+z5+b3XQGDSfnyu8hSwXeab
7MMgLPwovIRRYR5nrBEIyNkp6rMYSCsonICCMWe0tB2HOmrAuLSe65KH1BLDdLHJbz3N+XCz/Q+6
f4dL0a7mNGaB6HFmZaJZkGleqlcHHjAmI767UvaiRFFUJ4rge3SCJy1quW+3rWd0/mGglxLjQvpB
UeYBHyNxaz38dvJ9m25zsx2vvfnt6tmNqo90nSTOW+W/GakOPqyprI3Q/BvVKui7AaO2GP52SwmN
YrC/aiamOqYOVXEWj8w24w0BFx6QoDzkjXwqelJP0fILgTllrBMhqHtxxEdnNRMPsPmRUKC3ofuu
Ymcrf2iY3HL6ONCqweGpibGzdeAdcPuCuXHJv7JrrG3Lsk+4yoIOcxvrp8MEVUovpCWOVG7GiINK
SZYdWulnzABoEiFhYwmZdAWc3ffy6tQF8pH4a+TZKkAviZfxHTg3D4WJDb5P5hMPyCGW3XgIy55C
SUfboSjOUUMSiLmmVavqYRVMNSMbekGBpCUo7f66d0L2q45joOQIo8ruE9ol6XKQ39SafzDFcFbS
bl9wBqPyA19Uc/deZeYzFeizp8kvHQFQ43q3YbR2wU/6J5I+Z56E+yiqHzMssU3J4XvU5jxI907n
W8pKpL8XNg6kWE4YA9t208T083AER9LX5bbE4IYlx6v0+IFW5YFzgnmwc07E4WwcqbuFyW9uh3J6
n5owowbrfSqCr2rmx6MK8YOE9IuMirFRE+227qOOGc0qbON9dLR4Pai0wnll6N7fTpVIb45VYwXw
/82GjFXHzDIvH5KEeWhjJ9uEosfNLAmNcX0+C3N+aYZi5Hipo3anzJ+T5jexVf1aKY2XxBlRz5OW
K8nsY9KglMApdffWLO48Xkes14hBWDR9CEPaV6dzPLeVq20NgwIxNFx82UJ8q8Gg7Ii2IccEkOgX
AIdHDloQ2dksYh3sBtWEwyVMtGtf+9ZhijpOt32GzIkrWwjRQrmC1FzObX0JOiSv0L2x/Mv9X+KB
BefZSnHHMpvgrwXjbIh0jZ8RUG2QcfG1rNs/hag+EikeEgM/iz6aG73kVqE15peYbGqxnZqL9Yc0
fLhk6QrYd7Yj0u0SfK8acEhW7DmNAGLIYPKYD7pcs8U/ccWJ4Pob7w0txwfZV7iBokRdZ+AtNW0O
1zQi9Q4ZVKciYhP6DbhL3cIEVrafBQWlu2Jw3yali3NplDMgReopXPBas95SUGQ61ToX2TFu5WcU
MiMLNIBaionzse+KU1Tm2kpO7nvC+7PFLf4UGQHdPiqZt4xyB8c5ltx4Laef3nBzrUKj2P11/v5X
fIW9dAl//0eM5j/++P8emvkfgjj/q2zO/4epGovE2f8+VLMqGmI29+jr97/HapZ/51+pGuMflq0j
ACqyw4aSJv/Xv1I16h+6a9iWkLb6Z9zmX5ka8Y8lXi9cxT3akUtw5l+ZGusfJpkaANGG7lKGaDr/
N5Ea4z893LYyiBVYZHMWy7mw/iNBQhK109PJTajpKdyzRpM3pJuTbtpnyUndxhm9KUnCexGDz3Mk
eSGa2n4OtSZAsB4utJqaB0NVjwbB1r2MmAdWdODYTrmce2+j5UzrfKp2+TTop1yHZDXb2rv6/rcf
+H89kP9OI/gbHv/vEUDLUsISyuSnZErWmP8pGTEHbIFJ76iNQBuhhWV8rPGHWDhiQxt6sa8GZx0s
9wR87BQdmMLLuz7aYZl1z0QZGd511B8ZWh3sxla8OxYnXZuQS9kuQM7h/2CdF2zJ/2Gdt13XsdAj
LB4Kfpv6kgP4t+COXYCLQ9QzNiX6L/NvaCmNmNZVl/r7cSB2S17mGARiF4IOu7QlveOY8mLsbOl7
DFhl1/aozWURHK3MPdI6bnDkIlPaEC9HK0p/SF9XVEPacFATfRWFTMEV1iaXO7sWR2INl2UzT0FP
/cR8josm2ZM6OekBGMGMrHSBrYF5bH6Fn22tql5fOYrpZNylDnFwzVgVbYczuc+ZLfefUVL/VFb7
BcCRk1QafJuN9Q4GAlM3E25ML0l5n0LG2anARxpo19zifAmN9nNxAL9rTv9ivbu2Zv/WZniwwoyY
PHJQQ2fl1mEOm6pzqrND11Ztf8rEllsmJmJ9qUyhb61gYn0Vc4BimLxElXxlmMtXjkHTdHO8DWzz
hA+s3mRdgYPU0VYucyhfaTsgstMmoQZjFQ5QzqJoh2s+2VfVTEIJw6hJoyxesX6fcBewIc6iBYPw
owCQSlOloztlM0aNKSJstjj+uvCtZcK+xtTbemK0f9cY92RhhOtyTL5Mrcc0Q6kKVg3+OheeSdo0
h/YtxEXgwLq6y7PRAvfAuYXMbFEQjhUTc/9Vuj7TQgx+opwqIi1TzREZWWeY3UOxtFg5WlRx3iSd
U4bl1YIn6amJco8lcO7W3Zmg8AsCFurTxieJcbYHTV9LVJlBg6dr4k3VM9P0sknGGC3gAfVZGXkc
Sk0vXYzDEHAZfYgKjDkKjccG740m7GBtoaD7vuBq0cqbPxcf7FL4NUonvdg4ELQkfwxRKVYSz43n
lDCRTfJCIuu6Q5QxLwhI1nthr2cIFQmbYG6TNY+OTWzOgHkrEH0i66+E22isXQboKRtvM2bbRkvq
TRSWSMC9rD7sZS5v2HTp5cBEJAla5of1NkwyctHzHPMoF39QYF8SEOOv7Y8Vhs/ErB5lQbgNu6pH
5x0dZC2EfGPSi42iiSbBz+lnR0FB1nEOq37e6EWfH7su0/c4R9bT4E4oZZhgrXYEg1CnTIFkbf1E
wg9PFcZoVq2zs6w8eJkmStMvTSmbh7oOFGd0ooTV1R9w8UxAP4s5+hAmgTVhM6cVL75sf9k0q2Fm
jfsMMIh8tuv0MkGPl9Nh6E815EOc3XbH+d28lAaXeRRyRKvJ3aqufiVt8htn00tT5t86p1uvKzm+
9fuI1Q0p+bHpmhfosrpXpmiiqX9I81xwKGvsvVwq3RQ/7TocXoZq2A/dzGvgsgx2mQNOVZ0Hjtxp
zTPg3nTEpjrCKdThUjGTlsC1fRsXXiW7104Z0aHl3NdylVnRLnjSOTmzUhlv5AFwk8jm3szdtBJ5
/gW902tR06r8tc602zD+qmr8QEBatm7SHAsloI9RaCrpuEiloa9GPaaDSBR3At07NYu9uTBwx9wX
B05ZO31iRqWHM23x2XsgeXFDw/kKAPyUWKz9EhXV+IhwvOnBxOTA0IkJtvl+dtWjvQggRo1cwox1
TMUpq5apu/mrH8prVjO3Yn6y8etl6iy92R+o+Enidq/s5nnUuCeArxkV2TJUC5v1x7OnAa74uC1Z
MbZFWn7WdngOjZox76Q+h5FaGXZTpJG8Jn9qfur18Isk7FeRxczwkEKawgD/YSfBJrdqbaXrBmxX
65HqvQcJ1RinPze3SDYf9Gxk+E8yfxOEM+ghVqFi0sBAAuvd103rrG0o7GYZPBtNftcyx92Q0OLo
u2zkwjLkITXRX2iwTKgriEAMzyaSMm4P5njZmllt7fV2O+5DqYi+OGyzAVCpLaUGJyBuM19x6J8U
EHyWoMY9J27eeMFSrpoHXCsZcYseHSsqOrUpyzKjBHXSyUql4S9jMN9bTdSAlfFT2QULSa3N30k8
sZrWSfgUMSzb6bDr9rMyi5uRDGgmlS+xaAQB7ebimKHg3xIjPQRNOR4cPc22iu8mzcrwms/Qjqbl
9lJGwV64EmNQ+4x375GXCWXenw9MUXEsBeGegY+4lQ6+246V3dNy1J2gtrTlQiLflB2cyUlGQC2b
aqda8xz6WvsbMV33lsPUc+jmam1FNF/3hEXXTVIOV6wdnZdg6/sVwG5YaXM2XVDHJdMAFC2gT/0m
yMsJ5omUW57h/gJnNd2rNppPoqNtK05wSQjHhw2ZUGrslCL8bM2FulvoPRctfT5mOjStQBHIgY2i
HSPfeOhIg91zhqK8qdoz+PvDPPjz6+SjB82p7jyMJuJjE1TlrkkfNatuIWJLEmjmwt6y4+piZ9G1
pbL0MYZDz8hP3JVglR2HWSO79k3Jkk6XR8XAyeQwUMebEbgwsN+yoXxoIkzQhfNmqMLwCMD7bkC3
YrwS0Xdfi/qmloNiuaQ3VHYDEGye8jkpea6c4prNGRqH1HfUVNSvOgwzbVIHs6zM9Wg67QEELQNR
H7EoVow2kuZGTcE6dOpTXb1QNRkdsOjTO5tzh4xJIWyw9GyLBEUG/KzvzVmyYZj7rOEYt+rygQfV
2Wh4lnAGY+YpFLsikgTaVJNS7jQYTLbPbahJPtPxChIpyoEPrx3hP9VTvg9nfD1ZTNFoijAM4q9q
znagbzRqQ8NO8h9DrJ7MCOXSudCT0W64/ardVHwQn98ONuGOKoT20eESJUXgldI9WNCb+Z0BtmF0
bI1MroCx125BnazRM0YYqLL3ffXZGN05LudLYIhPB3zOyi2/c8b0KwVBH/tjcYSsW3ux1W5znXRG
3ONnyo0U42D33ZrDvLhQw7Xv2MQTKA1bKlhJ+1DT4nHO0TkPr+zWwLSdvoJyZsWLYTPSL1gbHEXw
P6ySGA3NBX0DH0NtYAhuOlFDpTHPdcXttu/1z7KSPyagE69UgDJtMz3wjD5XYc/R0RnWDDme2yje
m4hCYz16DCuBVRDtdeJmlYNZ9yYNmSQB9sZAEKp9694xkT8RVCTqN0ItLLWMwYs8GqFz0Ezm0BLa
qN8334kE5jrHyOImA/JJKLSOUvM0oy1XTgL9tGp+zSRL5/g65n8yv7vVXWmTfVcvmSzOuDj2yGXc
IMjVdRYO8NGOvxR5UYIg6hmPwDvilFiNmLko93oFGIcErMcECqybaIZ9PVVvEyqKF/rWUUzBb3Wn
ZSD3JgxBu6j1f+f9+DTq7aGqX40y/opoouIbHWGL0ddKFoK3to2CXZyYF6sBtjqwBXL9b2EKK3z/
EQtEQMqKBKk7oheO45LGKd/0BvZAWABN133IB/G116vXWZHQS/nr5pVoyYIawqPheS80JEumFPFq
XvxMBWKimbY7LrUcvRIOy0ms30qEyFUeZq9lTHqm7ifMLu10t03rFk/8JSmhreinsSiAWk7kR2k2
R054MBoE2aaZ+ALmW1semSpuCHL8+Mz0VoafnE3HNVbZQQ219BDBfxdaRKakqrl2ksxhARSGTbyd
x8l0+ESkwq+pStWhDAzSac6znEYYKgm7fqZxOal77J86I0FOjmxtndC2Y3PWVZXehj7QtwJSPbQi
6MhtzxZNxNt5w78YEHuMEbAKMtaMlYUqi5Wbu9WZUUF3E0UK1Y7fml+a72lQ2IdJWjO2zE6+J9q8
y7L8LUrn8jLkfftYWvKtOKuk8N/SRAQX0tUSEYc/EjETG4OLicrCQ9jjB6eps6fzc+xQ1s3xIaNC
qrYgQ2IM6I5uBvDJTjT35s5+s0ipVLKWmLl1W2eCxh3gFjg5HzgOI1VETCeN6Y9t+xRxTsE5YKB3
YX7+MLFmM5Oonur+T9o5zcEVsJbC7nFgNv+k+3P+7N7HOvmG/5E8TLT1vCinejZUQRczynRQ2QXB
opEPWfwnx++OiSaK74HB4Rxqkrm3si6+//0ctQeMZ2ZvTCHKRKYZb4ms6wjzJsFpWT6Y6Ag0qs1n
mTI/ntw3u7DafUC07OIUzlXNzY0czleTEf6usuGjzHW2yNneBbNfcyWa9Q8KLrEZBlQdGRx5F0Tg
Gvaav7EmYvF2RL7UbvqVGkVK91c/rGWzzbT6vRgq+zLUi6Fi0N4IinabuC+5bGDKBIGvQZqqc3p+
Ra/KNfwHxunL6UjYBgsxk1ciwzG7szU+TCYesLCj98Fv7hqPEQo9r3jSKuT36UzVW7QzhZI8o7i2
4NY3oTA3cR4+xyUdokm0xYr5oNJ2fJx8GlHTrlhAWfGw/vuv5jl2xrj7MaowYB+7F00W7XSlyYNu
5JcydDs6pDitgRjqD/zSlW988d4trT5UTjVd2G8BlV8coCbTgv2YDBzeFLHeWDsxuc8JvoZ0cQqo
ORuhEgI3k9FrEow7YBrZxc8hHsTZ0ptVOM13VUKE0JoJg70ZNifYF17O0wM298YPA/N+g5QhQ3pf
ExvbY9cb2a7XbEmlgoPfLBDyoTb1qy6Mq7scNFsaZkgU19eMp+8i/pIbK7n4XU3N9ko0zn3nI/g7
FIbjShuCdR8jyzjG4og1IJrGjrtzKgbXw5R90jn5XVTWKdR4FZf7aoZXftX0mLpafopjGcE+i4Kr
C9byWWQZXyXedtKcj9Mi+/jTYxq4j73R9yff9MftXPGbbevd31/9MOV4bqxyWjtV/Z3PUbnNwsTd
Qc1mSN2GHCX9OtpFrACzOdnbrmXOlZR87//8PUoOA9moklNskblo024VGSQil5NwgAdhmbhG26BW
YPL5tINBiP4a7cZ8jTmC5Ply3IWJTMUN86ZyXEep9d/YO48luZEt234R2qAdmIbWKZkUE1iRVYTW
Gl/fyz15K1l5q0l78zeBBUSkiIBwP2fvtcc94WGclA1ynRw/I1lrO9cqvs/DlK2LxW3X4UQZP8il
/g1laV7U31pUGBtde24IO2UETji1z7QE7+bWCuvo9ZxrKawdO9lltmyQqXRMNwwOs23Voz1wKcMf
xgz8AEMFak8SmEjCCw/WmbpUHg0vGqLQa1dnn+zcZDRIpGic2CAA0rg7J7MNd8WoxXUgCCfSlnrf
W113dJYB2YecGhAy8o3qqXHREfLuLYbOwMzvfJcBg0M5QH5fRzEgJSRQxtvUvvVSlZE4jYSxDQzS
12FAUwVV9yfk5wfAysbz7Jfj2hAER4/0+4LcgYPR69YNEiWXpsCEmAMwWGGXsY/qlpBHJqliQb0O
uy57cvPvdeBDWpQXuYHQF/pKiuUkZLRIrm9t+x+rhrKZVvVPUcX13zi0NBpyAHbzGA3XCX4EUzLa
2r5NXgj3EveoacVf6u93AqN90GJnm+ef8IQ1T7GAK2vYPe1/X7v08tpBO22uo4LbUjmhTpuCiL+T
3qpWouHUtEk7V0HVUo9FwRT7y7M2jNqpKSHmmJZ+TSwdh02XXCb3KUQKPVjWscGQvKIBYVEG4kPM
dZ9G2XRKAY6AUWr8O27hNK2T3j6X2lMaAicQOgixOuiR+ELEHb2M2Xb1YAVRj0p4/rMjJY7soi0T
D29NZraHjLKs9p0xExbcho8d4Y97Z3Gf0ATkh0neeFFu5VpmHNug+qY+e86zj+1sWg/ZUsvZGbbi
xY3vTZzQ04KINpi9DQljlGuJ0wp94zucQ0CC8jSw+9w66Fqh8+e14lh7+cHz6/KaadleZxD9YC3L
tihMzHfAfk3EinsnWxBoTumzWSI+LOO537RVRX5Mne+Nvi3WWtiF+8WQ+hBCg9ZDlpKA2Pn3TKCZ
iZQH0ceUG+R9247KMxJDpms0SjdTENpronMbKAmBs15CETyaLfLFYAmIWkBIAXj5mCLuXndSgF3Z
R8+6Wah8Lr7eYPGhM0U5hjs8UQlY5hKKZHX21cun6q5EVTFnIY26aZzPdYUBLKuIFSpKwp7VXYIB
VvU5HeyzMzvFkSegf8mW71lj6ZfUCT/VWTcemHsl52oA/SbmskSvgUQ3ynB9FMAX1yO0XmbL1h8q
CzecqMY0ZnghTeeAzqp5QNLuVdp0r+7rWSe2DdxuOEhgogsvHgAwgjBQX6i6YjTG1cmYPupNAMh8
SLK9pScfLJ36ZNgU51DK9sn6ARwjLzKn9y+hb6dSYM2zpeRUX+LpzklhNtRDTyJQmtPKNQ+OTxKD
HmBJMYjlpQQmhZ2B3q0sBErHvJCd8thCRJ1H/dbJ3GalQrjG3tlGnY6+qoV2sl5i3dvWXhJu1NWY
y2ZA4U7zRkuKAzXCYY2ojw6GkX/15indGllfb+N0rD6a4hTos3R5tcmT5LLIAIlCRPCF/yAKzFtN
idEeR9f+LMaqPXU8SFdkdR8C6l3c2DnB48ni/tWLZg8AkxyawbgCNcTal1GK9am/yPsRaYpgY5j7
v36ihMjRF+jGHn00QwpI2+M+nJGmTl7kcVI4LVldXA9eRmY6F+cdkant56ibqKf6Jp1+e4Z/kJUG
CtGYwgtNg3OtUXhTndSa85/Tr6xOEwnMAJC1ZIXLsbxhfKp3qBxsKnUaSH7w/jlAMLHKGhe/1sj0
MHDM706RT9e68NBL+CNB9zn45sG1+0OKQGxNiWyfEbVyp3GveCS54wplZT00qGibUM7wmd6vk0Y3
D5xGfD9x+zFI2+mZeBd5zwpxp9TlBmVlcIsENxMKMnfoTcRpDpdHK6VMJQcvk+1+ZqLen6n5W7iF
cSaV49w8cEs4BqHZ30fjc1hZ+gslM5cLnSsIAgyBDW0yf0vHv5YGnURcV/p94RrY3HztJa2SZbWe
Q718jGaL6juuu0OmV1/CMQWWOEz3UEiZObsUmNt8WU7qgW+U9Z7gl+gaf7X8voCcCQZjFlqGRrLO
T4UucSk9luPA1gpUW9yzfdJRN55JKZ173ZdqIovAqRDBBtT/gTiQFhr72Wapx+KWE51i1Lh0nOLP
DNPGLhBEg8VRgGGMJE51bVqiilFTZbsMZ3nWtBZfeuOu3WEpN3YTvTQNihDtiqOmeui06jlHToTW
YdSP2OFBiaUGvwQEab6uOquk1k5xOS6jcyEz/eCt3amB55z47ZkGCiMBYLbIl760oG6IcdA36jTH
/OxffDl41GyS3jVATAznqpcE4fo2DYPuGOMI1qa5/pZkPNaFaV6o8QfkcOQ3bnD5o1YyebM0sZmt
NPhE8Z2KPupZrGXuDT3FQ0FNKqe8f16W6Rs2Be0Y6z7TYaP077irSs4bEquoNgCyaTBj6iWPDq2D
RXPw3IWRcycekiqlmFi6NyIXBp/0rqBM/wxH2jMt0JO1GmKomHun5pdRALhXNdROK46QxYa9NhYY
KlND7FEnbejBUzfWrWErguIx98eL5jj5DnvoHXFr+Fzr8KO6NSNSpmZihTlJQVRbKqcN+Sa3tSna
q2bCxMoJOGiAJYFBsKf7acrHfa0V8zZHhGlamX2lnzBQF0/0DVZp0uor9E2yuluR3/3ij+0TUSf3
IUXNc5wgPfBgJfYjmQZyqEQy8T6z/fDa7Wx5rthf6L1dJsIJzlmF3rSK5nPq0wxZRFXdo8s5Za6V
348pfa8OjVtR24DT7BmqUYx8r3XovOR17exz9B88SKs9ZeUrVs4/U3cBlSzHW2PpboVWx7cit0ac
MExd2+LMTM/aQQrd2GRy7XOrh8ISnPu0yXeOTXXfGbH/hhAJV7ZB5u2SRdXBG19cvQJfgHBXwq/L
3Zj5KFtESdHE2ZIBltUGSYxy3iboy+8m0I5iDPeOM+MrC/Jz00YWs8L2u1Uu5qG3xWNsNzU+khhx
FLiJ/RTHa/zcwVmQ1DDGvbdDCAO4x2o/tBrlDG4ftEHlGE0zSsjzFDwpN7hgGOUYniaeTgUFszsU
2a4/Nkk0rB0t27qD4bxYzJfRpHfNoXe+UM1xPpSyN9Gk1NXMQdTHAYz9PjPC7CjV9b0XTkc/T/ur
rdc2vj4uAgnRYLZvHY16fLDL+QGiUfV5dJjGD+ADxlqYB0J0yi3P+ujQJ2TJM3tSQ9yooyA7zDer
wkyhOt/qplUiTz4Xa04by0Xh9v/1Ir+ksPrWT/KF/4Kw7pu/KI/8UaBxeGW6SnCrfMsPuYhh/A/z
bvg/ng7HUrckafWHXESY/4P8Wzc8F6EGfgEHWcEPwQjoVkdY8KAcT3eIjtfZ9QPC6vj/A6/V8DxE
EFgwgLr+PzBY3wU/SAKr6+tILEDWM103XIQpPysXSrebKcEm49VbPmf0DRBJWNV5MZNh22sUQIq6
huiiNqqFPscWQHB5EHOZ6vz2HrVtlDvejlavCH7eMV6mZTagXi/1KWQGhIpkZUFvOb++5IELWb6Y
0fGGMJ1eV7VKPwvN4Ui1/tPL1zchRtPWI7dhnvQ1c+YMN5unz+KiFg7o5eF1Pa97qImmlPJKB1OW
ljol9NYTFy1G3w6KeNyo99SdNZenAlzu0Yzcw/uf0xWjwy+b3M8u/Z592kB1n/l7keL2zUV6skYv
9k9qTS1MoEMdj3G5t6ro48/gXmCY/TgQpV1zqZDY/zjGqWMKDv10pj4x3xYsTYhDrjrPvTXSh+pL
YKMHT+PomRxJ9yyQWW661ii/YA/5Ai0oeey8odlPWkAdIsWTqUE6PGXO2o9zDGRyS+osxemn0/1f
1DqczP9Uv3AOIdYRFG0NHZGTpfb/pH4RgNta3xYG3BoTGTFJpqdULtqeZ9sK9nh3qrqiP6k9alW9
Ih5l3vg6uAOuguqkFqhlq1OWhtz81fpPL9W6X1Z4Rye6LXk46Tcn3RFhkt2pRU/x4K40YQ7RhTqO
puNhmOtTBy7MJR9DJCGOdsmKEGl4OOuwWfojoaOoy2lPGLGhf6LsmB4IP3Z2feAWH1xz2SVj/wcx
q/Ye8zV099wLNmaaM8HxBu+C+BuG7N+rahuFPtCBlflRrb3tfDtWc0wq8kHMCJ6BVCHyeefo/Xwy
vWw+6U7ARfe2bvSjLAnJ/a+71FEBEZWnoUJH9HqoJfe/vUm9+umYji49HQdc+5pr37XtkF8zHmxc
9fYdOTuMQXo37Uhw8MxVRbzukX4SM9LJjO7mZfzLlZ29rrLFel4C0r4n1z2/LRhuip9WhajIRpzb
aa0OGReLdlFUIbixBxTwRdF9KfoQXRpphqeOgtJpkAtTw63A4Jcs0sTD1l0IsAJzRvcRpSi0s57J
UIy/4Nenrs29t/pJaEafgvgSl5szqTbI5jwJpP3pzB1gzKHEwapmmFy3LsDZvZMS9zDYW1xHNhVn
IDZoep/w3GgH+B6MYEOix0xX24yj9UedmZhJhwJoYStfLtR1D0vQ//m6za/2Im6MJ8N4COe4edKt
gsgzXacM6xo+HSoKS6elS3k5gXXfqi7g1DiPdUPqoUWf/SVKSaTM8lthw1HAYk8xIxd2eI0BLxAq
EF/VGiforz8ZJRR8/8kIQwHC5SPq/XPBmmvZXM8ycrMbZrtadCEkrIFpBPdDLVNhVJeh0SpQEXKr
ehnKqLM0bfahVaXbpIRmITSISDZi4BtAwK9pDBAOLtuf8FW5jWntGcIWIJTFUhWZdSbB0LlWUfly
c7q96uVkwQteq5ctCOgCETtHvb786QA4fnCqZgTP1OrWmtc1t3JOmttgjh2zdjOhihOjw2prhtqe
kBOfAjOZ54cfkG/7B4x7aT0FcOMSu7hEFQ2415ex3hcXo4LXr4Nohu4Vlr9hQfsSdf7zxw3WwSXw
gBwY3XZ0S393IgZJl0CIHv2TPkLXyF3TPL0tKl37sQr3Hz3I27o6BhghG98d/nqk2mg57i6ejAII
2P/xY9WOWcZMqFctf+zPv6VqaFPrnWVRu9e6S9ul9J7TOmEOMug4Q6naXEaj4r5KNZ6EggZghda2
6UbtSTB3tgiY4+zHQZNWFEfhxofXberdcmFTCPvxnrc9XZjGB61y7yL1Y4T6MfJoDSL41vYRttl+
ufA0N8n1bbJwOal1V25Uq1yS5o7bO6a+buk+mFlJWHN3dmHmmcj58BAJkgiB5iwAII3Q/KheqW19
tbx4JpJHvKN3vWtt6y7xL6Ty2TAHkju1psmHgHrVxrQpf30ZvgvDIIdLN0GUOQaqYtNCVypvYD/d
oCbfCYMxsSiMN3O+KRa0pOEwEtGaIfEUYWHdq23GYow7y+ppkxYLlkGyMuBw+BOnhVNXqEYYFEUa
gyu51gXMcF93lDbEwZYxjUpvGVOzoksSfkfQp536OgzP6hXOAN95dYW/2zPYAxdp4vQrEUXLkWD7
EbBYmeuYH8WI1Wn0wEY2rXdqEJqdXKDzp1mbOGgoP1LJ8k8poKSz5lY+oAgjWJkmU2C1+rZoJu/H
IW/bGDv45yY+Lv1Rp45MjtBYQWSkFCq86UJ+SMGfJF92c6rZCLXau2kpe27hVhidHLmn0Nt0Xxn2
l4a8ClA19Uen8oMzc2xgTEFIqfFtnbLGjz1v25JoMtbCoV6QUQPXZyOHf0MgvY8q7MFBPfo0TMGw
q3R7RH5jEl9F6XNX1+PvKOPvsrgc03EpKFq4mSzfwopiv8tRyKyZPNLAEtSJSQ+fNzKZCO5U4+9L
AnhWnmmhV8FncgF3F67bkj4aNtmXxeidcztTNVOriej6fee5M142uZd49Y0eYY6afNK+6Ug0mxIC
HHm20Yk7KsUhuab1A/dGAHNqbUrL9nEm1GlrVuRkq21qwdxmS5F6vonaxvHmhZumyf37nCnB/7XW
Fjb1Prng6FGf8MyQHDDMi/+Sh/uoF9FXHEHh1ujG4gwmyXhAhUNzxWqjr54+/pmNnfaYm8VzVMRI
ZLvqmifp3l+c6V4tAjud74k0/CyCqju9bXehrW4FatmNqxHY9OsLGtffuzs9c0CgHL7nesKiDf1+
sNxZBA+ZurEcqxS0UQAT5FKGHjdY9VKLwL7hdwmLi1OCFq9KpkSRXFXb3h/uJaYLfs2riovpx6gr
Q8iE7w9S71Q/Y7ChPOsaCcyLnHnYi440YkkBy8tpitqmFjnExx/rqtwe2S0unQotlXybWqjt1tv7
1PrrHvlTyal7Pa5YmhaEwpCcgsraJkHb3vLCnA0qmT63W1K2XlfVHrJC0uucfVcrtZTXKo2tWqUo
QrwTEBxLj7qb2vS2E0J0sMuRKq7etr29n7mlsemo29Aa4meqHW8/YDZpUTmCManaAcdEX9lhMpAK
TkJugwP6sFTj8HGOPYytlQ+TwBAfwuK72ooeA+13XJHqIw+Kcz/aV0uf79RqY3cgdfC1bebB9k75
aIp7c0LnCDIQIRyDW22VigECvkMHvZS71TFVaxcrp4hOrl2Kq5cN/bIyU6M/aqOJ7F6uqj0d4YHX
Ri4WianDTw+aFhFEQIjmRS3QkugXMRoCmEcv63G55+4SA7JWkI7n3AyIHdXL5kqkdDxsRgiNKDOQ
NKg9aoHgt51W6iUp6+7eKcWX122zJZqDYUpXYaxHDyZ0rcWIzOdlLo3nAeumxwP4Ua1VLhA4/uf+
olYzrc43AVqIg1qlht/uja7VMWrxVrP/HNTAhWwKuXhtALsDNqMvgohxj2kY1b/sNg1IH9jY2a/H
YOdEnS53/HRcHyO69pv7KNcCjKHwvVwcAy/Ml7KDHrfRVq36Q7TQn7adg1o1LD7K3LFtNLkczPwe
m+cwAioI+E/l40EtanU/J64xPmvRcw+4EX2TOT6SEBcvLzHxMjNUepTxsmJtjTTBNnHviNU4eLBg
Y/1rEi3tYShEc9eP448F7NvUyNK7d5sFedRTbd6mfx490cCqmXao92fjSCee7IXZTMBTILW4JjSI
bC6pDIwuJ5DcpHaGRT9vaC2LdSQ68WM3smtOK95ik672etyPTfKYGTJV1HCXctLpujju+LogbXG6
2k4z7vE1fjdj64AXOTzGCy02ODNQ4hMeSeDeoBdscMfdN32LxTuFOakWQPUXvtiRbDi5LRjt+q7n
MdnWnZ5LL0K37euZVETHn2EDhC6KNHM62oL6e5k+x50d/FX03V+OzVzJ0MYGIlgTAyAwijOomHkH
ZHh5Qv78CaUV1u6svVOLoWPWYbhWv47sLNiqbXx5zETk4m2H2vbaQZU7bBKCfnpHWZjhyfe1EvSU
31K2hxtnUeyPnJ1rj4hxRJxQm9eN01hEf9CkZBQ2R+VNdeN8eGytPrlnBGrohis5f5Tblrp0z3Rz
GgumHgfLbb08Tq3Novnx/igFIPbrp5PhvJuHWMKyDMe2fNd0HOQZ759OmpP4eROPwW7KGEEyW6k+
gl4/p1FXPvbtIJ6CGE04PsiPECHni2gCAhxkdHbRUS/3QHfvaM3Xe0ps8daWHzfj7Y8x7p8jBfzZ
AdryY5vfENcXqQ9Vbkrkq8LNPtIbg202Dq/71Oa/36N+zii/OrXp7+18Jvbx7dC/t7vWaB/VmmWB
6M60EeGGM3cnQAfZStdzkMvpUDz6A+kEc47eSa2qHY6gN84DHCqOWzxWJhBfQPAHtaaOavMu3Sfk
A63fftAS0flP8xCsp/y5QZE+y/LvXvfTGrMEiyEEZAYiB/d0OuCSpjG3UTvaxKrPHqy1+KjW84im
ljZiOLX16Mn2oOxiCTZQKZasLrmFeHl+SeaKYec0I5g2GI8e1cE6UM2dqXskV7SdhfEl1h4Y5AcP
Tp/6GwKv5q3alvRm8CCSvsbpUTtHtap2jP2w6dO8uVPvyqMpvUH2OwgUl+S0ynwOqSDom76+VBM1
JNrT8M7/s6p2Ko1B5lmvR4ROwhHJf1ZVK1cdpjaBRLuzIUc8TIzUGmGkzIJLoDDSVwVGycf6N+CX
XlmyMf26q7XtH7vUxqaoJuLo5cYWbuigL+T5zS4q8J4hvdM/4FM0Cgy3TfubQon1LrPIwrHJkM60
XAqcpkGp/58ztMqx0JyUimcAisHhfzmLvxfRol17DOinHLvirc/HYA0u+q7tFpQAWeaCiRUFlraI
aFJ6cmujm/6yhjR+0SIGcxMQqnYNtni89LAtN5gy27NfpRjXqWtdEIq4GywfuxEN6t73HeMjpeI/
00kQdmvFB88dpge1CMM/xoXeX7UwLSo47Q+/vm+8L1/wIfi+IN7INA2TIa+0xP48TXX4C0RJa2Nn
tUhewI7TOJWqqVOEbuCko/teFQU1haREpeeidz5Epc6tWu+vEGQZZbkTGpzeRextuadJeNdG5NZe
BR/7FuJhVEgDPdno6DjANrQBYbs1BaCJQU2cwqRAXBcBYnHL9EOKo+64mOFfoRsgOarwwWa1/nnE
7IiJRhAj5GEpL2cTH2nrPQJmj6eB9iOtiwuFHvvQRkyJTINLtbHuKoiRNrD4O2IsPJCSxScCxa07
szA++BNiqxbryj0O/GitT9kli0BcqCTXKiqh44bulxpWB+ZAASFJLgKKHKSKQCc0mQ7BdA60j5FU
9ZuMHFFmycjVFtVmz73WYg53v6TzZ7V5bGxjb5kk26k3UYubV3prTtd81oqPab+H8a597JPA2zHx
OAy0jp86BA0airPM0szPmQTyMZ9KNr/+9t9PabjlOa5t2DS5LAQyxnv3q/AAKrbB3O1mQHW70RMz
wO3/LEjmBh6d+P06g6S1SswW1nfMg9qVV7M5ieJajqtaxuC8LcxI8NVN/reqtqtzYFTpqrCCly6d
+XgzeIUABsObhz8VIWqS/eYxqIqbP1Xj+Ie4olHpWNi7fZf62D9P5y6zsH2B1do1y9QjvDSTq1pE
cZjSjllSahypu1PbJjLhzz7CSw0QylPt4tGsoz7YNfWUP1lD1GMVItS39fMnqh/jZS5IafHqBDDq
xJM9jn1xfTeWd/PkO+PeYG9oS2ises+Or9nwJwHz3o1BhHdTr/og1sCSwwRSq2pR1EG6FvCot4t6
a5SAE4dAyH0C4f5t/IZUlnzP3p3vGeR5Z76S8GH0+5J8GUTL9ZDXT5jDmIBy0gzGkB97q2SCGsxu
ulEv1WLw7WRtxiZsM7lbLeSIAlZukTi/mTIL6Vn/57dBUdT1bW5griNs8e7bCEx0ZyMhKbvF1f07
kT0mM8rNHP/U66Lyh2ZbLnaxrkCrPAydB1Wlmk6wvcIHfc7Q+C24QF3NdpHitExlcR0Ya1yORSSC
F3xq3pkkLZQPtcsFHcQwWqvgrOPAOeh57ONsRmlhOeQ0JBttghkEwSzfJ84knpMEgULUMX/wvdqA
7QZPqZL3+hJbzCEyuq9dqIFVUdvUwsF5Mvh9j8ySwxAcBBh6QPxSwWi38Ix74sRME8ljhexEJ9wR
wT1zbnKUpkUzeBrgdUIsGa8bw56vRb6sUZ+Pj5NllMwJqZDAZowvIyq7x67qt2jZcHbqKW2JHFF3
UxQ2Xo6g3A0zHKEy5nEpO3Thyu8GfZ/OSEo3iTwnSUL+/Ov7xL9cVjROdVTdvkND2/HfwQkIw7FH
iDLNLvQQVckKnhG6GBBbWeBT613eNHvuM8/1kFSHMU3OfjfC528jUZ/E20uUvc1Jbaw8pEB22kit
X1SfSvxkJ/VKLVrNF7vAw0kVubQUX3d0kbP3aUTPdrWP3Mo8hA2PWgwAwXbxvOmuCfKBiu687fOZ
k1suJshkl7E0IRLl9jmb9WNsul+nuQswTZbkmOM0GC6RYKFW3WbbmbN78g0vP78tsMx0GAjIV+B2
V64Ca+iOPqYEsE6guEwDKw1I8VHwhWNvLi9VZiwH/L3Ob57X4v0wn+oTg3se2BAsPA/Ywj9vcDbS
Pa1ewpq+gAncJFyoVzhBsQHLD+lP88KHwPJgwiANI57KRcU0R/vQcdObXQ0Zci2sK20Y1Vt3oXu0
UhubKMtupbTTJuMAZ9UqlrXjaMNBZ6pw1/ngqlvuuR+YDjnVhT5pfAKbRkaSV7i7wRvDu04uRG5U
N1l17MPy2jeof3MSys4FVIq7CjKYwVP92azn8dkCiAf7hIBAkpi3nSxXly3k0l4VpRcdQSk2DCrZ
amudcTJBmkW2kPik0zd7r4WPXcUO8jK5yY/ARSbG9LFBti6gWLNt6mixD5nFHUGuvh389/sFI4aV
x3x6D16pvM8T/TehsP81tuK7cnRUIHxfDmG+1rsBZuTbfWL6BBwQ556tXJ9KlzHb43NfLuFRq/UR
yT6rEBau+CwPqhrErcIEUhx2KxdTch85xFt6kXMy0SKfNJ5Mp8n/zMjW/wrEZqsbqfbkZrF2UL1Y
tcijSDsB+7J3sUvZA92D/2g5ICeyof0a6fGxxVl/tJZpOE4VE1mp38DXThS137zgVCoZ0HSbTNOW
gzvQv/BgjGznuR9Ovsh+XhRpR/vzbaM6Jujio2cStxXL8SMBarRJ5UKtvm2DPg3y/W39bTeEzO+4
uvtjNJFzm0w809yu7HaZDw+uRcq3NUFcrvuOfIodnl4DJvadiIlsKZlWbb0oIX0+Q1WqZilMLwkc
jIGZ1y4jPQMt+lHoRXDTuuUTRZ5izcBEHHXcx49uWgNHKr78+t5puP9yyTLBsCHI2Jj0zPedoL4h
xFt0Xr/LE2zz2AusQycogm8hRZ5zR2/PIQARUJQkIyXGEqGh6ZmqD+gx5Ri59OJml3jxc+sa4wmZ
28RtLylXeTs/lghj7XYm9sbvo1NExpG8i6pFbJb9TtTpZwpFE/YbPsJ0Mvpr4S+UJZece5f8Okc9
Bp+77ol8wg+DwGdwp+VCMtSPhVpFKXg/LEt+iNqxRUuXt+RGUpvTIHW4U1HnqzHLHsGe2MD8YIbg
czcIxvHTbbaYXztfn7bULWu8dtyP4cxWoKxDRqUHFtulFQe+CDQ73MGIZHRPrpxPdKMRnsLFOMVT
45EVNAwnCznfNXDivUl77xSSDr8JAyNfU3zut9MQNykxl89ehBtAY5CET0RPL6/b6ZjsDTsIsRgm
eMljOTiTM2Ej1tAcNfmxS7sp39Sy5u33JuopS2/30GGsdaebzW7A1nPuupZOHBPWq1GE5mUYsm0N
lm83B02E02I45qEfABQT7W6gnkkkDMgK/kCoyokkWPizC+E6ZFyQEneZhphRGtE1Z/J/mvMgZnwh
hBVR3Gufo1r7ogVldVVrzYK9t9IKVP4BCkeN0c9e41s+jw14jLFlCr5O2uaJ2mR3RRLQPC2tBvci
Iy5VW2igrL3xSU8JqZzC+il0Y8j7UbscfWuYdzXjGKPR6pMlFzHzlJNa9cf8IS7wz5D1+sfUmMat
SEX33EUvtBxnhJiAsrQmWS6YCGe82kwDCv28RBGOVCPMTYYILMoEEPyvryhLZu++G1Z6jkOCpmDB
uPJdy52yrtZUHimUbju32DeWR9x6TFblopFyJbUaTndi6K1jCiGpneqtDhJ+v4QDzEvhFaBd6e7B
D/GvkZy1TmLwr2rVWLrorAkSIxAQn4vJBKwJcKUUDQO5rmi2deLQQCfY5DkW01PUYzePFye+pAy1
6SUw3a/0AE7PbzrKKkP5v/5tz0FtaDEIgKP+z0d/55VhPgwWcOG2GHYA5sanwFjiC9mFf9n2QNeh
Rn8gKG1hf1sj/DBOaiHkq0Wzuc2ZHxvpDsCTPV2jTP9q4PTceeEyn4pgMHADmt6HJQI8m0+ctDwW
T50cRKmc0Dx0/0BPn+xN2bZVvVsw5L9LM7bfddmYwXmeoNOmC4wYsA3kl/9T31wUZheY/A27ejK0
PQrr+ObIRT0PGExqnntB2l+gMVJ9wd1IpiKrUG/BVuLiqUqQhJbph/haAEv3ICRHc+xvSWhph1yQ
3kgCln70lxEaEjLtO7Wg6X527MpjFMKmqp+Do6gMeLtZDaS5QzjYdP6NEAzoeQ0t82ipkw8jU5Hb
ot+B0WbY/UdHb+wlInpvS5OHx0ocugi4+dUN1Pkb4Wco5azfTHf/7ZSgD2lwQliC2bv3rn9cWlmI
MXDsdmT6RneYbqCiyIUZZJSkKL3sICMMp2qMJK0AwDibzZJiQlWE7hkMn77yMtcnHwAq8mQN3r3d
p949OxELtRdkTAF2IqO+X/AK3ScU8EEC8K3YTrmu9P6Tl3xSV3+fkmZI7gxXSPKb//G90kueEL6D
AlfWKHTO/HcVKqOeULZ5hJkGVLL2dMQrh0J+Pa4RKTrrrs+ai1okIX5PZr+Eqfy9bUyJQ9KdjOCF
Mc/O1uQbW04/HrbUE6+OQXGrpiBFaPG+JistSxz65TLpWl/8+FpNJhdATExnPFUXKuT+ajQnY5vh
S7qZoWRIh4CSsDqll8YtMbiKvtumrl9t/LrrD+bgmh+iMDuUaX0LCUJLNPxov74Z/tv14rt8yLZD
/UbnA/rn9VKmaV8AG2p3EwyKy9DN5sUujXTb1mQKjsK4W7SaPpw/kRsl3PAGGN/ER0YUnhCRvrLw
RGwcK0dIQn607dC9pGgDrrvLBucUe+mm1cigySusPc70DT69eJrQ4ozRzFgEC+kypN2uj40PLZ7l
s+YRmuUZ2jGI2m09Z8FmKTxY2tFg3BfgxBNoqhA3sm82kcJA/+2/hrS8EW7pfgHDf9K6zzCtPXxN
9m9KXda/1CJIWOSuadq2i+zi3aWStNhZimhsdx7pbitD/v22bU8nXf4T6pXaRv+iWtvx6G/7lLQL
P3kCNHVhbO9v7pZQDs5SUOvFZOE4dDOJce5PVbCE18K7kV+jnSy9Ns/L0EmPrn2qpMaymuEi2WXx
7CzMLA2HsqMYkWM2YlkvRDya0PfvmtLjFHcBRXYBc/7fnCXGfz0ymauC5HN1Srz0Q99NRXBhLTwv
gpr+jHmgfBWd9QXodITAey7x6vitQR3XxX9kTNW3TnjAvmBpV66Ht4WTpVjAnNYlTue2gtphlZZ8
MlCRHvSrJpEdgSfL2XNAEnKNLDiYyYLUZ0AU97rMmNc6oLazkRyjGWOr2+v9CUUlDggQD442EWcF
qQX6IlITZBFWlg9Hqj6bunGLwzBF3379cZj/fTIgnfd1it4+rTtG5f+8aBY4BjDMKUwNISkN2ZyL
nWhnZ+2QEkdQ+kiUfP0QpSkjQpsIzyYvo5Nm6ZjbcanCDQ/Qk00wMFpPO47ltA/KIbqBwotuFTIJ
Pey/j4gWLwXY/UPECb3OyQvCNQNj8H8ZO6/uto1uDf8irAUM+i07RZHqzTdYthyj945ffx4MHdFW
nHznIhNMpUiTwMzeb7GGVDk55lRt/vs9yQfj79sDTJ51/pF5bApSgJ92RSRuQ2iyRY0OH2IejYGM
jYJ6aZWY+nWd585VjobOQOjxuqk7j7yE+bNwkwFVXjPYw2kgGZRCLQXkMBOsQnFUQgziZqv60b2+
FA4sTrLm7VJ0aFS6WAbHEP4Cf7gOqzJpF/JyVHEq6edi6qstyjAD2TTOhK2pHxV0Da/nDFraR8lV
V2BNiWfVETVCc6dgj3Sok9petSI3l1Zl5KScN4gLgHfJ7XLtEvjDFU3vDlpNItxr+vmtDot6Rlsq
np2u4JYq+yDVg9Ps8OHFJfnvQIOIJUDjn4uqDd41dYj/x+NKn3dhn/8ZBIEuQJ+Ow/8+/TO0cAIK
hbvfBiPacUB7ExR4VSneTQEHeN+9Y3r/GtiVcuobfHCAN3tXSotjV93rh6AdjiimOPuJvc/eNsdv
E5ErGFQUw8dVS6xtUaqlvTaFHl1NPgFepY2u+7mIqvExQ2jpqKZjewztKlg0mbblnzdHIbG8+x9f
uj+8W4gDmspe3CWHJM++v+zWcEm1W3fky9zrk7asfLNYtK7dXyuqE2/8A3bgC5fE9A+M9u5GON8p
acWo7FfayDcBjUl9H1XtLqiCgbzRvlfy9IRbI6bTos334ArXOBhkoPetdksGnFhjP7zYUUJKvUwL
WNcYDExd525dPY1WoW0BXe7UmFAHBZm/ZqmXyQh1VAGHORctciZYCtmPbsjhSha5PxZHLFyP4zTC
udOLYQOBerzRx3GTdhUqX1DxYOl3t3FYW7uMDNAqn49Qlts3KyubcPXLFPwQoO1WhuDGFaD5oFl5
OIeSrXVWErePvaj4H9806w+f/ZzpR9MUahLngU/3dNHE3SzcVm0Mi6yRWb9mVdp+jY2yWytihCuo
Otc+Npc3GjbjS2twHCQsnOgBPZb2uqrdla9mu9LIYygCZbCzUwmctKzr2uU8PU24ZfemuigLK38y
pyEgPe7Crle7lZ+N3xoSMTu5DSD9nVzZ6nYMR/0K96o7FyIGHvMFElzYVBl7PU5uRyS0OUmSAYcY
U2/LOloXdQJH3BNkyubdJY6QXxDwQ15ojnehJG5elZg5bY1BOYbFgCueaaEmqo0xVmeKWClCGxFw
JlKeViacJ3t07ivLc+6naF0Tb+PAIA44kFUQbJNi+d9f/FlF+PPP3CRnrAHanH/on7ddbhGNBNaU
coNVCKnNIb23/ep7OpjJIWwxgUUSQ2yM3qmOhhaqe91TD1UCE7u2TfQ92ym8NavuETnDa4Bn2wKB
r00C5nCn9la/C+OJVJtTvpqNGa+4gU9kOt/AmesPGd/KLjO+pbkZHmNfvQWwGK5GJ8E0J/BfKtLN
V11iR2CGMEdFXSTYuIWx45DsEz7EMtzySx526TcDmXiYuMQ77Firr53Rdw9T1j0EfqBduwRJ7MgQ
WxS04oMshBKjOmfriBAKwjP//XHKj+vTXdMmiYNPEUrvNr/M3x/IpFzbMjUn9ieNxXGalNcaajZe
hOUEb51TWFgqfw1O+Zb3WsT5I+IT7uxmQ2y420IvP4refQxjzMCrHIeALH/2k4i089TdoV0ZQ9wu
lQfDq4qdYaxr9rsrr6q815Rj1SJHZmaatdZ0bQh4PPFNDyHs35RxfWwQo8KBUONftSvewyo6/Pcb
N+fHwW9vnOS7q+mmTpbMgDX46Y3za8oLfMFKzvPmRsvG9jD0JaTYNkHBBSvzRlHFErxQh9NAjxY0
lDzu8Q66+0iWrsqhwU+2KfSHeHycMIvclmqR7hrk/Rt45IjyuBDpEItBkK63dqULS9/ygs1gJ8lN
mSG2B6Z7E5EeADiJn8vYloBY2BQ25DpKKHgC7pU7vvOC4mWYBOJwcJr4dN7ryr5TwxTdxwRefB+j
mhjAwX7A1EPMnKbMMdMrI7WhSrmbcUK1CAGltTfkHDmHSoe7HEX7CjFTYk/5YzXHuQFZGFdNCTLx
vz9j5x/xIs7Gli1/rpbJrefTCVKMWE1ByE82vku0wyjdI/Zp7tFq2Ut4fVUsZZVHsUY0FXLCcdJH
4yjuZLMaNQKg2zxBFp5ZJ0sSFP363OZwpCzYLi1DM8ruMqEic6qY7UZHz+NOtoFjV1c9Z8Y1+3zv
2GqgIVaKMdqrKEd5x2qz6RZxiGzJRkt9x7HFzFtCdWVn3LqJ3q1Cf/aL5yi+UBsVjmIP+F5etcN0
EzvIiF7ahe4h1Srro1X/EJ3R34w8QlDySNOHgHMkZtqKixyG3xwDM0iQMZ2658xvv+VNHSPlGDnB
LXtmNuFhNYKyH9u1okf289jhzKSB4d5VqWc/T05XLuJO1McuGPLrfDRxr1N1Uk0Z9qCKPVyhf0S4
BAzhETNjlOYcjaBKlx9jZ4rjLf9KxSZyycJZJGHRSCJ79D9uKto/z3wIvUPRtdF0Y1+sfyaJGUVW
KDqymRtsyIOjb9ibDlmkF71Nq92gKPZm5HDyZpVPelpUX10rnUh0VN6+SIzpUQm921rXq69GPSFD
4gj1KNLpVAwk9bwocNd6XiPUVtrZEh3l/o2T4+NYIQmKEAP/0liYLpx4OvmdZn4BY+0sQlX4j2j9
gnRU3OKgmc2KQF3xECAcbKRheZK1rE3zras1ycrtc7ClLvf7tkPsWQHhi15Dpi4L5GxPGuHyHd9q
fx2hm6yFs5Cs6+tPc43zAcacNcjnUgkfURv75gwWAkqy1msth1iPD2WuKkPnHlQdSXFZ7R0iZmXa
Ibc36rculDlEgJyvJjJmNz7cT7ZzDqJTOmqquG8r1pVKFP56nAtUPNiHBxEyhv2oXsOEV9tFhy73
hKucA9fyrtb7kiCE2X1RQuWAkKL5o8VtEk095xta0di/OUQXohrzTGDhiBUjcs3DB9Un1Pg+Tyd1
jk0k04Oodb8ZNfA9J/WSXVpbytK3Q2h+cebf4gMM8hSQy7XlZv5eACa9QqpvwCMtsbeRO8BuA5K6
NmtD3PFbTxCoa4unxCxtHtNoggJjecercHyHJ7Ln64AZc8sfj9AakuI9Wc24sv7yrPK+HhE7AJf6
La0D+MqDGw5XIZZhJOy4Qsvj59Xg1+r/2I1o1j8OtPDKCQGpHPxcLJs+E0kyK5jQhVJxxSq9HrMl
M1sMSF5t07j2TsiKonlYh/jYWeyS+LIQCFsloI8AEN/LIb01BvuydB7rkqD3pSjnquvq9RUoocWl
HY1VHUvS6udYWRUi9CB8zzNk/TK6L3CycTSUlz51qBhNwnkCjtI48XiQqDFZGGH7a/XSlii+uCra
x44ITLlIfex6SHUj+SuiXVWEMQrwI7uEorl1hPDuFTupTpaB+pNsN4l2LvVUG4F1+8OpGHnI+RmS
IJu8wq63069g2wmIhHyn3gPdz7fy1CmLvrVQMJaX4E1RgKpFvU7mQ+kwQH0Oa/ZWc1y9gVO5TMEk
rGJhVyaiXlWz7BBaWWHoCfILAbYUl8TUqjcZniYLzx+fc+Hirqsmzb2HYdQRTXf4W0NzL5sarUft
u4l5XhSa2HajgURTr+9G0xNfvLAZl7FaarcceepdzXl6r1eldtNFMTq9Kjca2Jtfgyytd2WoPiN+
a3EUUpG2940CxJ7F8zlpwgHf2xCQShiniIE9Om1ufG2aUl15fePvOkjU60jPiWayPYX2pvf8vBpI
vhVIfkdv6oMs1BnnmPv2gA+MLeqDNheyx86a+XQ117skuOrDIN/JDq2aPGTfodfyd7rLItBxVRks
xCkDJzSuy1UXJ5m7QfIDRRnLKQmip4mtoIuk9dWimNFn50st6DOQsDAZ0ogeKyaeL7t/GSMvkzj0
gpU+kAwYDL9cy0ZzwJz+v/cd/3z8OJoOsJQQk25bFhvb3ze1PCuRIfFVJFZNFbntoOIoNnU1cn+D
j++DcEjaEX3FoD67BWGWghjkqgfULjyBz5GOy1rvgIKdi1gZ422sKGwYwoJI6eSxNZaXuu8jNgLO
mWB15+dXslFeDYjhdROqM9h+bzmVkducixwrZz5h/wHddszdUI56ViF1rSwTKSV0cv3tf38QmgFU
6Pd9rsFtyZ7hpZqmsQMj+vb7Z8Epb9B7N422ALcW8VSQYpu0b34VmnfnQuu1rW+wGYsMzLSXjqcp
KwwWGx6lbRItjd5kr+mjXXfuJ/zxXPeVwF337yUqnrF97to3ssmIEGrMOLnttCK/ibBKwBZO1DcY
0dU3NQGhmxTh/3Sojavc9Jtz00d7mHlzezKY3NB+jpVto97tECnT9iF+9Tdi1upr1cxeGkapr2X1
0jHi4qIi4kUiWrg3Is7NvV90aMPoBM3mokMY6VD3GfJn8tJAYaBEib69VWogFLItVgmPRbdK5/lv
uFwi2eRl6k5W89RdKvwunnnX5XUmaoIhPAneXIE7BadfEjjGED6j1bgSSO28iaEYd8UQIIU9rzaU
0ACs7yoSmw9IMDcoH9urTojhNkAR8sGxlGHNIwfZ6XmE8NPmNjCLteyUTVknUGYa2mwv2+xkgG8A
2mEhe89FGtw1fWof5QuYo5Judbee/eFZ0rOM8mFaVV6nEsuJU3zwRIjT8vzqYRDpx7E3gQEykt0x
upeVceuYypcJmh8kYtV8ULOo3/iwT1d97VsP1mBUN4k2oL1IsG0JneTrn8bKqaj/fJsczACzvJsP
Bal4NoL2Xp3a6DthvSfDHcNn3wz7jQlR/QrZtOgWYB1iffMI3mOn9ca7mq5wQSF8nqbO7ZQM065W
DOyy52qo5wgjZGPyzRI+4Han+cvTom+DNcXPORpg64xE/XUxF/wh01p2gLf+FqkRIhihr64qFDv3
mYYvWKCgcAGGpcRkcOpmabc2vvcwu7pnJ/aSebl3kDVwp90tsk0LLGuWfZyukZia7tTWTB9m/Vql
MfQXshREYTP8GGRVjQlTWphoA18ITsiBlAcDY0Tv1ukU9Qp7wDL6MfBHapPoHhIL50yiDUjSz9Um
rutDEYLjRQ/TK5Y1XmeDb1cnDpKEEohgbgo7M1ayKuKSo0kKWkT+pOQPEXAR5hSD0fKt71CG/FwP
oIBvW/hzi8vvFu8QfV2ZjoG2oHlovNK85QkunuaahRzFrZmp+hPIkHOfqPAhn/sKiGLnvmZEcPr/
PU+uqc6r/Ne8j1f4eD35CjDPihvVar9O5r3TZugMdvg9InJnHkPUSRArSHUsTELjS2PjYKmr2rsf
kgDrIse5bUYlvPJCDWlc1dKfzbi6lSPqIf9u62X1OJSKsR1LcwSwGoQPosUBWY7I3e7KBqDyahiT
udaL6mkKe6CbRkeOroqUjcqN7M5ExH2JlY3xakzNMw8QXFNfPSdHUF01lSdr6KxXUq3qUgmG4S5S
THejuCnmgPMyVut452VKA7fgj2WgTbPM8bJMXs2ZSLVyD2mSqsscw9p/X8utQCbJtRwlf55/Q6xV
K+zzsZSAVZnoOrbr1kMQ8/uXv2Syx+Q4rQpuVmY+iAipRs9ma7TICYGgx+oG12UY6U8VR5sFGZif
Vdkrq7U9ODPDsdtnbu3vx0knhmGOKuqUaQdaN0g73Fnz5l4WxrTUe8JnLhgQDL0eTO5PV9YIS88v
FOOhQgQEEW8+wNLL73ssMB+qMH2LOjF97eqx5ZASq7duFQhCsDHG2HNH3Icc5YTyjHN5usutIUY+
3XNfW5fH4TzAQKF2VfYcYjheH8/Utll71i7VObLzkxr30c6WROXm2fP0kgw40mgLsx+7ZTPLaiK9
wJ1ciaBUIrfxVVGVH0WX5feK20RAG3q0A/iyPMQ4BblqHz8pcxH1QP0dPXuwvIiaWR5Rivdu5IA2
g4VRB5F/lJ35iN+BlzrVlazOkn+rXmxjjGOjWtzy/CIe7qvWO6KWCwOrqq9ZNhSggGsB3760jFVS
mNWXqBlWmRVb7yZnXtAdnX4XiKraewbsLcDD+ZOIsjc5wgqGez1tQFFa3dM0hchUtaH4Mnxc+aby
QzZ9XMhRgdmLLx9N54ub2Kitmyl1gqfBIGpl+1DkiqI/NhmZSWOuApLUt/kksaVt8dK0NkGxEtvO
2MDU2NRPbYYDgVs6xC67cuYRoqafxR2IgkyU+ziJCuuEjQapA7iGKazjpjqmWvSzKKIcOpjWHC7t
ic4HLkdc2mprurZU3Dm71Jlpvh/zwz5VUIpXf3Bb8Qi8U3BY0ta9io2KYjY/29DfVHaZ3QKOn4fI
Dpen/FFNgv2lSV4V8bc+LbQbMkvueWRmec9lUvqAcu2XjiDflesJ/NoC68poeXgUSe7dhjDUlpmq
hNuBjKGyqCCwr5sIiKnslgMTYSOHU3bFQhSGoSxSR6mPoRfvyNu652UAMLDtSxrMwpA1drv2NpPq
A9TEXEt+q4ko7fn+OSfXjNtbVYvqOxLP9R1ie87EJjNWMBsB7Om4N6XeZbdx1pqLtofHFAlssmRR
m6518Ez3WsVDryr0pVHb2qMfWfW9OWRLa64VdqtxA053djCIW1nzg4gzRVXyTJw7Mzu3VombJFtZ
FTaEBhUhGlwlyzfP5wxVmmmMci8iq4VQflhosn7PY2JToqvfCOZgSp9OyrVbp+Z1rHCCTP0sfhNI
w8qhlZv91Sqp+eh0trJJwtjaO2HZ3LrKDMTJ/Ox7tk0cWEOGpouNcOP+yq7FNiBRDKB4rpZC3w4Z
ybcwr4ajvAqGkUPqx+ASHCReGSkoIoVnjRwCJGdjlKN9qDhin4q58Lo0W+eoQS5lOEG2yausbB3k
4cJzJOLSLjtNI3geYnXYIzppcq6bgxWXlcY8UE6y7dxB9uCyEoLxxqYMTLEhmf01xf7rrxGnWY52
5vvER8fdP40eyKPaJI4DrDgzGyVwA+ReN5TT88ekJssJO7Xmu5eC7pKTHOTlNi3Z/DV3pO86grjP
Ec5sul+NryEmxFcqibdVbhjjq1uwAw6T2sSk8R/DxDwMO7dfh/VDgC0eIVrZbuNud5W2/oupNRW3
XqN+nnSwN0RY+/cy8tY5YhlAMrBA9eIs/z54aOFE8eC/cNMOV22hmzADnWhrq+Z0ADOYHIYMhTJz
ClEgHVMHi5IyuQ3nULBa1KvSb6xvk8BRt3OS6GEQyrhB86c7GGraXoui5JBf6dUjaXFAbnFQfw8Q
H3VFWf+w/PoF12vx0udJu+rSMLiJIkPZWNmwi0wiS1kpxi+O+a6SdiRvpeW7MULCv/fz8UtUfJfN
XuB+aoYphsXPMDX3pevWa8Xqa2T81ey1StQTTLGKsJqV3vlD+FQIM31164hjouj8jayiHVOAWFaG
U5d25RMQ75Wc3fny6aNh+VRm2aubqtPS7aL80MV6do8EPw8ebQBaHxW4gxj9drJr9QE5s/SuUfp7
k0zSSwjzex8Wrb6K7OxJA/NG3ITcYpoRoTCIYhpQDbXoJswTfZcZ4i9Zq6uuxX6pS7qjTnBHtl0K
9FWQXw5MRJTI9Mh2PNxjvKYoiIsQplI2pYpjV9lchW04vhbBd58b9bNeD+M14uGwiubm1sd4XeRT
Q7KvH1/j8f1fR02e/XOtcHzXEet+zkRAjKWq/Z0gUn/n206wxWuGh1jS8gKFnwBhBf25OdcBMKcL
v4RuogyTfYeVk32Hn8sGGIZ2cuemTm+1m75pl7Ivm1BJsKfpWrGnYqtxfD40Vtccsh7LZR6g420T
tCBr+JU+exp+QkGZu+9o0wKs8/i6c4JcF31lvyNxzTmr3qGSkz5V0aCsQjXPYar46r6z62KHI5N/
a00tfoNpn7wmmvoMIc/4EaFtzpF7kXmRukQY2IeEojV7JVf/cTV+9P7rOKUzXhEmqx/CskU1eCrv
uzQSxyD3MEtAEvctw1V+0aSJcSqnIr7TR+evmKTP2yhGEj2JOh68NvKfRs3dy/GWY+D2UDsWvxwj
f8OC3Ld9HwAcWXg/48gJfMF5aPP+BGN3PZhj/DxOoXJlhCEs6Wmy33K1Qaw5rO6gQpg8Et1poeO2
9Na3fQYnCdfHxIPEyF74rpzH88RL1/yp074REGFF+W4EivFGlDoPcR5LGv45UM1ftbpuI4U3t82F
p4fGwfdKpKWoyU7LrH9e1QU5gLA2k51sO2sVJeHUbNOmbs4rX+bJyUJHyxPWO16HYmcUY324FNxz
mn+vao1dH6a5kDNyPK/xT8vWqRu+O32vHvkveXJMdBARoooPuNwmT1Vm4NMoKmcne1HSz9bhhEuN
7DURsdpUlZGtZVUYkbNzFMdaBlaWPPHJRwjc4Cooe+VrQCl6P9fKHh1zMuNy6GiCxPbnDMr8ogm2
TE8olqOWXJgbDGWLlTG0IPLTTlsq3M53slrWeXBszfxZ1sQ8IjEB63Stqx5kmxvUyT4zEvYyEsJv
4pxTkWC6Pc/AzW1Ddj9ZhxXmMaYbqzehat0bXui+pr1r4cMRqbd2mjnbSGlDqGKtONZjg1kaUMgn
O04L9qT59B2BfeiH/GoAl/0ync3YdIvsy8/pistXHtJMsTa1EDBOxc9LCQPzGjwDgl0gqZ5FV/V7
P4yVpTlXwR8ZWN9o/kb26pWJvY3pTzvZ2xmKvagSDc79PLiom9c8C6obMWTD84DqT2HU4NtL3X1k
U7roVU6AMPvK3QTQ9gQBJgNqj2yPVsKtTj0FYB17wZeotJFTtsvyIHsnZKp91GMfkESo7gUhAdkc
hpp2hSkpqJh5ku9nGbRbBablvGSOGBrcNmwAkyG5j6OAjJGikICbQ06ymKaXNiuHe1nBL2VAEsDp
d/IA6hfjz/GhGaCqn6cvQyiGexPfxD4QJWLYgR3sXRdHujCDSgoJ2DROPbil6wzc/i9tCo8haMOi
WcrRBh/oScyF7KgAel7XurmU7VpXqocakEdfBtnj0Jintm2cU6U3GXL7abjKvNHdys5SnaJ9MhAt
lL1jnJrIxjv4jLV9dIAeaW9QAn+YWjM6yCalzX5eybZLFcOIBi+3eZps/NMUuJfqjiQ7X+3qUYS9
9lbFDeLhWh5vwNlqb77WHbrIKh6DIcPCBFcQnM1C7a314SeWozoi++R5d0muvMjpGPIkyyK2as5Q
BK3zAiu0oomSQzwJ/UWNrXVfiOSRrIt+O8bTk3yY22Modho+d4TPGCUnObUVH2TvPyfJUSng7nBW
x4N3+hOe0M6wpEtVXknwgrwSgR/vLE0DeAKUwSxzvqWXwf8999NSZzDE/LqX5W2eKusirfHn7UDr
mFmnVudLZ3AmMIGot01pIfYWT8Nw5cnGc9cvE1IdY6is7JqVbJTF1BtTfjwvCLy132a5c18UyorE
J1r7axOhykUdIoS3GN1ePaWBM50weNlyqxwIrKU/m2R7jRL6zvLz90v7eWrQ8pvvbe5jepPCbC/a
oj9BaZMVOdXWg5nfjJwg7D1erPpYmczA11aLQTLNTef1dIH27eiL+zD2uZM3fF9wS4tP5CEmdTFr
I46efjzXZIcsqqbcw9/S4cwx9tJuQ6Y8pZ3xnewt7odyjcsQiw93WYZoOPzyEvKybr1uZRiIZl1G
n2dzpgEGqjdica7LV+iguJ3qzLrvrQJ/WsA0a5nlk/m+uHZvIs9Gu3XOBep26R8Nw7+75AKBvxVr
OakJEuyeq9a+IQCdfprQzNPlGlaPPSZ47np9WeTjVayIzUzEbXXM95GmGpuocJtjmXivOLyGu3Mt
z9qjLkIDbYG5N7T5+uQxq9Zzj2yTRQoHEm82NUWsQxWYPmbDr91ydDlPQUTW2YaR8uW8qmyTK8gh
YeCUhyCJQJt/vLC8lL21MeoL0Pn2ukEIwNDt9hDMf5WneCogEqIjQDkpzHH8UYx8PVxUO466gUnD
SvYCa8Q/AGwdFA16ZJtlpxBbZB3h2xkFhRrhuVH2/1w8RA1q4ugrB/Z+/AzxFyAq8NGHMPeuIe7i
Z+QkxUOToaOkKbPmQJYCPeyKx2kCSHruHGzIGZ7qb+A/5Q+NmfW3iIBi+clMuZjXYytKnhX13rnN
iQMf0eD4WXbKSZ4C8RYTvQZxp53MauFzS7AP2tjbWFvd/lNGq6vNc7sce4m+f4z/ZY3m77GXYfLq
o/0SiJftqWOf15a1898hIBy26Q1OThEufuhAyihMb9V3f2iaHCckndPVd3Io1Ng72SRrMnLD8fVP
E+VacuWPiWkHH+4Pa8llPkZdlpdDTbM8L//7WuBlw+vfm+REudbHG+om/YtTznvKOcb00SxHytrH
O/jDev/2afxhrT+8qX/7gLpBRbrACr5aXb41G9vA8AcJa8/N0o3lG/5abiCVznTv4uwv2SdbzFwx
llbQ20Bu2Y52cZUf83F8lLWJPNVDlY0RghhYjsm2krDfOm2CAEPseukR3TsWBNOHhaI2Q7cSGcSD
mG+j7JGMq3NH06AIx7aVh5kcnjTa3zPRlJ82pI3KhWzM5h5nADQ2aR3gf0s9Jpp1FYrGvbODkAK8
/U5JS4GA399tQ8Kevii0dC2HyA54JDpq5uC3z9PmuYabHwq3GI+yKXCIFuI8shCNcO7kJNFwkkD0
4NulaUDOboMStrWUbXJmW6doc8aFs7m0Tca954P1c/zsRqajjGl8lDWZqvqoyT48dM59MnU018pM
ZLNTDXnI3+Y5XXLfAKBMYYMn3fgldPRwVSrYQWlwczhjhI9J5/7aHkcx+qRTfATAFp3qVM1ghkKY
8LU6OslCjYP4fOU3Oa7VjVEsP3fMg4sqZPdtGl9/mTC3yyrwPuDDQbz647rzMLcWy7rjJyX/kPMw
P+kOCinNnIQFFnCTq15NNThA7tGjtYbt+velbI2iVBFLOSpslMlCOYYJ51Y5wNcrTyzBC+x4h852
mJfCgow223cIqtSRserAaRxkUSeJexgBq7awu/9uzFKFeAvMea9r1H4fZty4QaeEbKf8yc1BS6o9
iKG59dwnVzlfJh7q2AH2bg2nhVNVQK3qYUCXehXZq7Sa2m0b2OWibWrb2mKV9R12aL87dw8N2nZK
oB67XDjWdvDzWVfGd9fn7qaMveNUHQqEnsXivD6+kWtDH/CJmvmHuehDnIvwLmtnjW3ZBnX355Vi
iBEveTV+jaPe3FWVFuyEmhPW8dPUIBbWY8uOc9PRgoB3aQoKO7gpq+GxzUZzL0cNqc2EToXpZfQz
RcdHcsdq1rg0NEsVMsfJr3kOmrrfngsjyZxFDZ2DRP1vHXKwoynH2AqTK4Hgn7aQba7IDWRL9nIN
2XJZDYsjeEqO8dzbIJXjQH1SahU60Vz4ueKNmFqP30SoeNtf2uRlNSJZGw/xUtbcj2myquQO+Jc6
V5ZtzQbaJiYtWX0QSP1jPFs0yeqlkMNEhBjwTP67FHaTmmvusu3SapyKlOFWk/rSKRYXa5Xt2tqa
BaZlZz/87OQTGBe4/35N6nF5zl8IHAtu5uo51SGrpjL9WkXF4dfqp7kevRr+JYuG3/cVub3pgWSx
WJaYA+9UPZgehEi1g80zeiF7ZVufYCqLM8yNbPIny1irjYWIisf8INDbm64v95fxaQ+QrI3UHAwp
S/aG2wCO5YjUdG8mAXxtYRHwOaWlnZ8sD/M0QGeEj/2B6qVjvpK9iQ/I2JrIl61kd+dH6SqSjfOY
z/N+XxBL83IZiGFqV3Go6BvNSFxsAMcGjPnQ4h0o675ZjjdTsQs1M0X+bR4C1vTnEJn8MTPHX+vI
MuFZGnDCLJUaVzPH2ZRRUF9Ho16dC1/HLQ0E1QjFpw+I1ZnlQlil8TJlmb2JhdNvgJbqLx68v4VR
++PRCfF2c5wI11aHaFAkfIP0bWKecoIPs4JD+M2fVaVzzMvDyYl3oa/U214Y8aPrvf8/0JF/GtLq
Q79BO+CraqEfBkoJjzP96vMOUUxYsRT6GSMlt3KyIPn8SztZhXQ14e5wleXuMbKc4isKfioZAi1+
0tCGXgFCsfjulMNWjBUeQwneYgT7xm1TC/1GSz2xSj1Sq103K3BUevqVbPQpiMSjihTHXVtpkK6y
Bq+wOTJveQZpkbbzjpo99C/27fm0jrb5sbcQU5SndDmn4We3Ceej/WVOXij9i3MiIjYttK7wTlGS
TtdmCP0XZcYOGZ6uflCJ+M+Vc6GXD0ro13M2gf7SF8tRVJByCItfVT78h9gtcPnWm7sOWVFS5PlO
/qERoW6IvcHsLMnfYAwIItedkexl1URoRE4Kx6R5KPRiJ5tR3vk5SePMfd1GMRqnicA+WR9egsbx
70fc/u5Ls5s2JfZEK9kmizDRItSe9Xh3aUN44kp3B+coZ0UOapXAADDb/HshD2jlTviBQJacNlkI
J9BWVcGD5tKGc+CPqXNJEfqY49mdn67LFBEN4nbICMDi9a9lncA72nkRCbSxzULEzOdBtpEiLHIZ
pBd4U1qo8Kx/GaQGfs6PYx4vRwYpj+KczYW7SocvtV60h97o+mDthvFBVrGV4XxjtE9wS0C7pyWe
pXOBq2d2m+rpmmBOf5RNU2U2V/7Q3xVmWJpHK8vNTQDOzdFjjERrbReaODCkQSU2UIXGL7bzhMxU
grd5Eu8IUv5szqKn1m65++FSGNoqkdFUu0eioOVbp3p7a652reKcwGXu5Iimu2kqqC+N0Ap72Q4d
f/unAonHnRl36z7zt223se1a/8vqnxvu/cQ4p+zGy6rsi5X5KSJx4lpVhmw9aH+pg14dZaGwhz1f
Ba4frkwtnUULk+bQJyDhEKL89YZb/R9j57UcN7J06ydCBLy5bcv2pETZG4RGmg3vPZ7+fMjWqDXc
2if+m4rKrCxQajaBQubKtTzy5Wgk7eK6j2lG9teTA8sJVIYcVFPaP4Ai7/Mc7esKRtutLJamAehX
jbQOuqf5ID4lsJfml4g+GJc+jbPTeRvOQebXzq2Ntd97/Ev1OnhHNeZHESjmV1SSyzUU1OhKZTmA
gQiuJ9kQq52HPFQKfW5ngtYKWhWBJ++SDiUss7/MqQko4aMIel+NZVVMq1Qud/NXcERp8iUY4gDC
meDvQo08lBuGYEu3mPba+WZ4muJ8XkGsqr26iBM+e6pzkEVEUSnqN92qHFv7nbiQg/9RGXlyEctt
4XJnyylP1WjjcCelOGYH6i7s0uLs9E2ebmRKR+OspsbpvhrEPYpLkcqDIeGRPdaxTXdEkoOwqb7J
+VwH7LfuF3+N2OVzCrI6zY2Bz8GHLTeXMWxJDaE0Hq1lKXc0a+D4Op9TaPHW/O11hzaI6Jv0swZN
0cz7i5L/StM6+4fXIIBjGnZByaqiuPkrNqcYB7racCUWgLH5oVRJUuZNe86XGjpApgMJlP4rxQOg
Wv7UP6tlQkdi7vpPduzbt8akQJ0Oef/i00h6MUBlrQRfZdh6f9FzCGNb9GI/iCmrLSrkd9OHuWg1
NkZ1iXqQEpWe1DslsmGL6AbtZSYdiIhUlH8v/OZoGb7x6U8RWWhB0jj3OfUH8uPp8IkPYGlUx5BB
8uGWngVoMIAof7MgCfRR+yibOCSFxv06ehj+3GBF1DtbO1ZgjVzKwzVPX8uiGYjmhfd9Pu8gteIe
T2sMLbYIx8SLqYz0c0FA6VD2/n2TYWTe+6ZVf9s0ok2jpPWtXGRxrQb2ZM8GOZR4Wb8JrYVuuQrq
/7aVtOk3smdYmKtIkhpb8QmRlfge10EJIKBnlBBITlPQX415LRvVP4ZVPt48eMHsVRWgzDoUw0Up
8d0XlNK4puP5vskf3OE2GE54HtP5KQprO9pOY4NiuBei8Vs70dbQlHFfJ4vI/RJ832c7lbk1OugR
5cqg1PhpLpW2Df0wIdKp03iTcBmCTvs4ZhB2pmpGFzMfh/wnVTVy2AReTUz5Txp95qw008nuPgmW
OPHJRyDB0J/+jLt/nmIby77HZ/XYJ1vkWvlftEYrtN9GZxN10HPYafY5mCYStQ9bZnphF6vInaqd
mGOQVT9jovWYwTjOsa4/gP14rxoVtSMTbP3VXoZUCZVNBqfyepIVccrQALpB1sgz9nWeDNe66/vr
fbfhfClhYVwjJIf2hKpHn+vuuYGZFoBkrV7mls9f3DNF6G1TVu49iiz+hy5JFcqAs/JODdKTRPVx
mcOzrE6runbLTdinKLratvFsh5n53DeeRjswr96Ly1xc4q+9bD8g7HwRvwwldC9rbxzbPVVh2lSj
bt4hewFhcFMnqBmOfLWhIHh5+JIxa16yZRBf09DUICEyJGnSr93Eh5DIDSr7uigFvlZRCy+c1qiw
DY/6yQhHa+vFxfBxSs2PVWHYP8qU9iTk+L78z9BysD8qaIb94BWUHG77MzQwaOp7XDULnP7jElos
V63/+6plO3hISxZrC9QDotOmvnHqPt9WZcHZdPEVU9Q+QaQ9UYz5xwdPQHOZUDE0lggJkyGqRtpA
lfJa2b7zbGRhcBqL5N04Gw5S2mh3pnSNXzKr0C5NVc3TSqbeNHhrQ83bTd35/zgzqIEuEj7FoB/J
BYx7iRbfb7u7hQkg9rRTM1FZA4i9XDddGrp7Td9R1dFONimln9hRxzoXDnRZY9AfVRcyfVp+8nd0
8fmUNTRvLaYsaDr6wJ1RlgfxccbJ36XaidfD5sVZDKgQ4PxGIAORZkyJSgNP2+hdqmwlRBYyVXmn
qR63oOVHeQVUjbBj7x4/HbnWaa+NCbLNS4Rs8k16iIqgnZ4ePgi2V4NWx0fVC1/DQZ8vMtQmeJlV
Bbi3GhdlhmVB50PgV+EsSlGQBt/NaQzU+5a4Uewnbw7fo3+qXhobIUlaCaEJNJAjgyRpDufxKoPd
eeM1KqgToJxJOuxffrsKtmqUOKgMkouU5F4em/2JtkFjJZm/yO/6k5/x7DaCOD2PSmif9eU+RDOW
9Zvp5723cSJkLSXkT3EPX025QZ8X3pXlcjL0y8ylUwpZNfuK3sewskhSwV5hh+/DISrObTV+vecp
lmTFvEQEHBSO4vsVQRt3+N4LPBTEwwwyPWQMns3cyFZemM1fqxYYsK7p6TVtG+Wp6pXWpZmUzPgK
hCZ6n4bjXhzvbzGakYZ0mbm2nd5gfd6hwVWcHy6ZzUX8n74Kjac3fneourXiGy80mYPdpimHumTJ
/XIYdqU03wANe5oKyJ9tr67WNVQSu9RKrGc7GKxnD2KunZl51RrCVrQqXVQVzn4F/fwSIgNAwhi9
nWGvpwHNOAa8gnrJO6zoSEaL2ocRR3Re9MahS/XK2GhIW1xVgsUnYSFISdQZKnctqbS+re1D5Dev
bzNuUfV1VvmWx1BCvgOsAU1kM+sf0Zj11wOKwy/ewn0KI39+ofkVeiK/CfaqWtPzM/OCnpnWj4n7
6XLkaM+PIUuD7gzSz9N3cXNzfUM9ySLnU3UX6VB6wPJ77Jch8Bt+jTK1Jzg4ZZZlqQ7SfaHklOUJ
6oudk2YfncHgVEn6/9TUkAoAX8ztn1Ov/kLVF3WARVAG6VKUuasBLRo+L61vko9uF9h7NzK8vUEG
+YOrpTenDvq/vJLX1KxJxucKgdeT7yJ/4dB5/FewlfUAMruNM7fWqaDgQLUJRkpQCgNNlBZMzu2X
vJ/6k4cWPfqWi6u3m5+LjzBfGelIDZNmLSGPBRqyy1ntjqkSxSfXh/UBVGF8epjis5cFmcmQ+TNg
CCDEpEcjo90UYr8JGub6xc/q/EQqJXjnp9Hf6gRnqFjz8rZPJ4WW9/OLeIa+V5GN9z7L0j0o5kUv
npp089gTGXm4HuqApNZyVRlirTlQM4+uYqm2Z199rdg9LkSPjPOEUNanzGn2LZXMW70MMrOWAx31
LPO+4I4+3dBz8hnsm06irrZvkRk6N1TZ2gPNSvCF/Wv7hAbWxsknpGOX2Pt21zCeQ1jEjz+v5qDH
GMVgQIwAsdYqQlNhUzTIlPiL7pUyzT9lsBQ3034zKSi9jlAdRjkiT25gzptc/WHGqnbOKCZdZnKc
86ZwC21j8SDbCiTHayz/ms/Tz6axpU3E9d1Pc+inl4RX8D33vaXPg37opCs4JDbFX2LJkDqwZK5k
Ovk96DA9RArAVS6PEJnFepihmTpDUKwhWIqs/WdTaa336eSupto1XuzFQhfeWUMGAQxsMetWsVBN
HS55PzZr2HyqXcYRIga/jloqTz7vUFsWdpMpAJnt/hqZrfMyBpFzq7i/3oM9XsJObpJ8T2QxiZwX
XkJSBL+q970ffUwcVJxWatKBLoAmW/iyp8USbmxh0875FtBPkWeUXeBY5qscbO7bJCYL1T9uW9i0
ndznzdfSD5Wve7zotsDm/VqHanOZ6qYCSj+3nn73ybKEOxq3Yy/39I1Ey+AHAOHvNkRt5GO6gmPD
cjEZHFplQE5Qv0Ao7Rg5XXJxaTd5ciYgcItlKEkCToFZsAwTFQyeXyPVn5B+T8gBcD4Ce9Krv5kx
lE+0pMcOoMx/xcmOHG4nnnTcHCvHt05KsahzzQgA06JEY5G5U0JzPCNaPp51LeQb98vMw1zJAb3a
8Qp4ZH8P9JZliYEBOeuAC/+zx/JNa5tOiFi0KpS2K7kk+kqVXxU3RGi8W6urrzbkHUcboZ2bDFMT
w1OpJwcQifzCxdebGZpwHc+F35yNp7+GZIWO0AL+eS/Y240CkUMSXeNGLTczvRkfnDCHKgOhL9+q
lQ/01F76zpqfyzLn3DJFPnCtDOpMGiTtIbOh+UubF2hM6kM1DsW+c2LttS71HxJBJ+KJMlr2Ocy8
fouagnGys7Ah02A75lPte83TH2lN7gwn/UKCUlNTzFcOyPHfSFFk5TcaFNtpSLeHHs+PfwfOMfQv
lRdDa0AdZx+31l/KwlYig7swlTxMmfVNR7cCMtFv/I9Yj57sPaLVf4krIsdOLVwYUH5dTtcHIJ8Q
PIo/94drM3ZoKTel9tzSE7xpCj/ZikkLmvacoW5DE2b17eGSWT1OKJFzOg6RWkP0ppj5vAGv7MvM
V58lBL4ObgG83a3FlAU145HgKsZGLm5M2T5DMxiYX64cojh+thb5eqSXxmvl5iDvloEbW7JBHljb
qFVb6itZlkBjKo/5CLVg6ARfpzBBPUw0WB23elK9iUwVknvTosBaieRelvk9nUkLdG8MrfHcleHn
hqrSxQId++qXYbAx5iF7quK5f43Gyd4XmZNvZDVHluCip/43Way4PZ41JfqmwVhz0xU7vpnLMPBS
xu3fLqEV+mdBZmM95U/xxN+2mN6MVJ/MwlGxzzPPU7kI2jzA9+VS3Rzu0XoIz6ALrEsXfy7zKTi5
8Lqc7GWQ2Z98fwoZ047Ownje/P+3jh28Drmub0X94CGM8DBldtdJkGWxyV//1ErIfs0eC5la9wgQ
axqMx8Q9rhWrE7xpLnTP4WhYaA2pbnEI+wI0GzzS61GdM85sVqw8dXOVnSBVzU4ym5cVpLp2pgOG
29PsZqOpKI9VTgfZQJ6n+pVOsyUhl9WJc0abAp2+Mn83adOrQgHxS+JoxnZIlr7VAZNk/KpLvYpG
uz44wYWTbFBo8t7ls7Vv4Qs61csQZ/lUHsS2BhX6oU4fdtGgRwdHTAnSQtuHAXiJv0/rJv9o2Ml0
0LSKWl9a+tThh8QBboAgD6caKBeqJkO01fJP42KJ6xEnptVZ6Vqx+/JUZu6hKa3uI4DF/kmJlgaj
xuy/6GDeXQ4i3wZQoNtWrZWFEsR4x+f+3UMN5FvWFjwrwjF9pta0UvMmfJ4dn1Z3Vc/zNZQc8yYI
4vO9atouFVIpd8YFx/8R1i+xxB/wiraiZ6lYN4ajrQ0biuEg8af3hdrMJ/p14e9Wvc9xNCY3IB3W
aULqeoUoVvuR5EJE+TbIqMFiJtC47Gq6QMDAp+bacidjl0oXlqrSRJln7VM2hf5VfDLLMu1TYHqI
poaAip3l0WMtQ2V67s3yx49pNuTHhx/lyuGs+O5eAqBVHQ69jr6dWSveS+ADKoxhvydRGAwrtxnQ
sFyaatsoTBAHUL7QUH6Dkst0NnMZ2WcNGQGqDP6844ERboRguSyMeqWGNDBZc6t/mHywGWI+Vvve
bc9iyqqYaku3TVfYSfwfeigquiZy/8lS9HkT5jR1um42QJuRxyhW0vJZRMZfY+TWNy3vkk/90zjM
xSdbM5WtyjGZR+v32QE/JMwTgFPpRzLn3YOaoqUYcNQHcOXDFMBugTZZiQIhCiCO11p3Bow0GCCu
C2K0doUBI6xri2PnMCP3AMWFlXL/C0LzeYy9kHZcusUDq4w+gNeCWXbxBUEwwr/9z6rMxFf4Ch0Q
Dq2PiV74fMz6sJ7Gedy5SLjBKhag+FmHc4TCooLt/uhNtKFCc66RVWv1Q9tpO983ERoWX0bvUgv7
k1ffY8SpWZp+6Al84x9qB6ZHhPCqatUjHrs3Ft6AsplfICGGutHPVKSanPACeCjZBqjCr5UgjS52
o1A1Vw0tOrZJRIIxr/tdnqnp+zkv7JVKfeIvT4m2PuRh//Ec49KOXgzOwDR5hPATKpemc2qT7VNM
EfES60W67tsw3yAvj4JqmZTWfqKyY3JQPk5pBILMXp59Lt+II53tCG2703Vws/xpioxkHlb08Ay8
ZZnKLW5b5TY64ecojxGeWSzxh3liH2PeXNHHK9AF9az4HWCGBEZKtOq1EQzN3FR9so7cVwMOm+c6
76+BamlPYYXSbGLVvDzL9LchLD7lHu/ND9c0c/IEWOYsrQ0nxLLnWxNyb3FjZdhbatTF29CdXhq4
II7xsiohvFuR4FNDMAkdOOfWdQ4oUFxJgU4qxbFQpXVjfoWbiGJau+NmqbyYgeK/IPsEJETXvool
/qyKTGijHX+NiIR/D7P6sV+rVd7vJa6vGv/W09vMzdx9b1roasZhpu3MyS8/x1O3K6iw/xUq6AfY
kTlfFc+rL3QPK2t5vU96d5XwbfzSLGT1BipHxy7NuhO9J58DBemhzByNb0WsHhopnaYzjMcwQ/5o
o5TqlF8FH7XY1DYTsB6KElb3NPeliQJnBEHwaHxoTBMaLxG/RDAmPrYgPVb3WoE3kQl7a/fLumIu
tZkkIQ8m+4Ev29ty9rOD1J0jLb26vJWcci3hwWJ3vr6va8pLnRPBTeaOwfFebtIC/b1NJ/KhrTrb
2dhQMu2NykY2pRqA7mlDtukyC/lJDmRkGdsCwKZufDZjA4LcLP7RGyS52iBLXmslmPYBgMxDFs/B
prR4uRC1B5MEMydxxGWOYsssp5760ym2DEg5x1vwPLeKhvOpMN36DpwyS7XYKFocb/Jx4eea3Bs0
Sz7kkH0LKmJM5uOwDDKTwTMQTrbjsF/d9WIrjaRlh8yNyLgO9G7dtV/bhht57iy8dRAXjMJS8Mv3
CJNd4l+uAVTABSrY7crlCJN1aEOpIhMltgx3O7QbVCaT9rtwrVfwQuQrfeG8unOvcxw56nyAP518
9PbRr3o+uwmxQ9Au0yZF+mFjTuFw6+tmQG+KGRIbvPkbnbIVX1CpqDvk6jRBrhwN+0egRHth8T1v
kvzwxk+m6VKZvbkPvPm5sMuvjZa3vBwHxgenzL8WYxKhGSMKhB6iQHEw7iHX1G9Ux6yNEkbGK3gC
UBDwW+2HXlN3QRejMkN94avMchrJ77OHr3z4jAZKO0tBW7YrtRcvGa+BXTefPJ9af++gbSYmZCwo
1yYxdGqZ1XwCRLFwg2b9VUzDBxSVuB+9NitvJPB+yJ7asLmH1a69kSDoGGOUebjdidlo3fsMwH2o
l8q1HfX4OZ7UDJhE81ksGfIm90ECGuZToPTeMXdN75gug0dNkQdLv6dJgQI+aa6dF5cL8ETTXs1F
vMk10mQtq3moWtc8UF/Eum+4pm7Tv4ZeVmyRKxu2JiJmzx2QnF1Gt/PkhzdARhdFjb19DbL/Vi6D
Pkfhk0Zz5mq0u8RakfQsb4Yaj4emVz+LxIa4qtzzDqlmfLWrtNhMZgSxZVZVwPvU4Zpq2rmhgP9e
XL0/QSPquuHRa9MIOMmZvpFE37pq1RxlgNfd3vMuDU1KHh/duvw01Gq/AyXU3FnZYRaAlX3KPuSl
5kGXClG7DDy4um0A7Tv3jX98ZY3OcJnoB9k0LztlsWT7kPn/tZ1ySb0hF8lrcozCZRujaSyDqwLk
WlXh3KwyfuHQN7AC6g0lVqcLWLoHiNshu9nr4Celn6CzUBzyYbzgJfQfzq03C31Ar7QLV/uQNYiY
yRvG3ERVf5aXD3nPmI3K5U5k96upJa9WZskqsvLpuXJqmv5ynYS3TePwCgnq8GKV+VM7ORG6437/
qZ45Ed1LiUiuqQcrVYxPNoeX0CytDzlt4LdJV/4WtzqTCAQuYWxnc5y2Wh7GG3XJ4eewfT3RLPoF
UXLgNeGS638soFX1RSzxixS4zGQXrMxfxJqkGLAMj0VoUNbB1D6hwTkcaY0ejm0Q/Jxp3fi76fUD
Gfo4eufWs+NBkA+0CJmSz2E9VYfU76fnsn+lhtWjeLSc6OwIeNhczTx+J5enmd28NmUODTWJx/oQ
VwGlyMIYdh2gHJ5MZnykTfUA/iA4DTCJrlpUgZ+Lzv/s0mj5GaTktKcphT+81osgr9fbFdIIIa2J
SfuxAtJB3TT67BbedBrDsAW4zC4PnoJN7wKknaLw1UDTYjPpY3+ax4Ka1zJTl+Hhe5hpnXvl6mGz
3zVzfTXrH8omb2+JUpY87qvsezOiZmpO41eSWfG2sFzANmrCwY4/+bRTTI6tAA7iJuhfkxZkXZfB
iHdfRfj2XWZ7K1kUlzZE1yS1sqsPiAlNVSuuqz1N7nn9orhtu9INyALdgRKpDA64QqSDHX7mVP0n
Bqn6HeDaa6O2w4eiAHYzxk67d3SjPvoL7VYZ/5hdO/kYO17AY29ecDKV8cmYu2GfGbm3bbU42noQ
2G362Qme62LTIAl4sxsvoWRmT9ouUdp83U1Z+Ox0OU61jz9Vo1KQxmODDFpqKkcY9F+WX2S+zWOe
ZXWdH701eDolfAcNY7EfsvZbAMjopNXmvnGXr7WUsGT4tTDLt7/0/6lyxRywTjM7pLQ1p2r91LvW
j/vTvmzK7/yc5DBoYNRo7Pi3WeXHtjIbyBtzupodpbYu1jLILHFD6+JNmbqBfsZap8OczitxPgJ7
N3uqQ1CW4v8txIP6eQ928oca6xbkwlzqt5BeQ1iktjN991gJTCoo48wttk3nbkXyGfLasXwaC3Tb
xTL6yS029wXDJGYR3m5AdB244cfnSd23d3lL8NSIXnawc8RwGIsT5immMD2N5zE63y1ZiMzpEyQZ
QLeg7+KYn3R/F8nJsav6R+jUJJ1iZ3znDNqw9/3IOkymW9x8bl4bKIvDr4bTHGRPGlcvSVnx9wbd
buonf1fd1FMo9/t3ieH+yMmlnMRlkV29urZ7EGtCdeGdb0MD1PRWtK3GJn5BCBUcrvqi172/1ajP
bsS0OVWuFMNIDtEiMx9dOKBbL8kyH4dcOWmtuVdGf5sZdfRpiGfnaDUDf/Vl3629QLOO1IxRITHH
EE47hZNqV6ERklSnXqupvybuzYdS4ugVfX4s23pnWZp58DMUFVTNLw8a9H/rokd7GxoTdCygdJ28
p8aOPk6mU2+zpagJfrZFcs51FsHyqAVZ4yPctLxEyTAvb0gP8+ELmttUJuF9TVui/mfom+2VR02z
DJd8SnjyFOfqeIrLHZwEWLKdYjM/x3NYnGWWFwY1fLHBlxVn3q3nk5MjS0eY33qgBh+L970w0h80
S/k20EHfB8l3bWg1wP1TcgsqNzrVISyibWbnnwBb3uQtAJq9zw5ftQ9RnANwDWL/ABFBe67Rqdpo
6dR/mgLu7jDNVRd/UvpPuRWsun6wP/RQ9d26fvoiUYbZeE+xAwudmBYv1RuXdp6DmH0CeMjRypfJ
aelinLx7FOXWeme3IUphEJbFZB0PdmvG17wKoq0yF9YHDmVgPssx/3usXnlkWv9x4+lDVbv15zqC
90wps/S+Wx1V40D6Jr5yzPy5u9ajlPt0UCy7sxRygshemXP5Kcmz+JVmZeTks9ja1RYPpGyGVZTe
5b/KjuZ/p+qtqwbn5CWBIhtAHQsNf5FqHhRfZ0s1Yeks66Pj1t7TOCZ0R6W6vqkms7+lXa/sF/Za
EgBJebaTQt15AEReMs83UMTV/U9OUn8HhVX9HQJ7v7PzjCq1rc6IjkYwLbQqBWdku56GUz86w0nh
DYpC8HwQywK7BeNwUMbV6hFzt+9rmZFArbdsbzQN6pkQggAx70FyFb+EH6EZkG3ye7TBZeCvKbza
401xo/wixsMdAk24hjPsEk3m6vs3CxKM9pu+Gb3KWbvLJR2rylSqUVF4qJO4R9pYbyNjzdPkgqak
9TEo4uYcBXTsTOQhP6ZGVT3ZRg/R7LLqQem1LePZ28tq1NbuKuA+cZLVxnFR4HH158brKE+HRfKU
OHxpSgRuk0YPIZTftRakPECDQmfrtXST5knen4OyvngQXAXrzij1m+8BBamil07TIpIdDAlClzHs
ltd7VG6VLyQHnVOUNzRvzwq0mEpjxAcJlr28BEHc35rm7nEVgyLWduh1e2Mj8RFwKwrzPVoT5ZoK
YHuh1gr+aEkxzUPqbpFpr7c+RAbvHbRqn6eg31K+h7dvsqiApYOrHyRY4VXvaKiw6JXQF579kgZq
+DJ+tE4VHh79FnJSXvymzWcv/sfh+Zc/G7r65MXuk4nixUmGuQkp4/zBDMxY56XHzVb3OKs1ID9a
AufH9LeND2fslvoWtF22kourBewtFWoWm0cFgdcqex2PcbZ+lCDeyjf/2ZZ4qVbcixliq5l5oPve
PRRRQNkXic/VsKhFWV3j1ftpdNqVNgBW0ajlXvxEo91LphKUrMYg10EW1+nJ5kWPNvCfhHrBRx18
0X/x58EKP9KwY6E8BgXb7kGg99gpPhr2510x8ocrC7Vao4LoFdqh4LR76yLng6C36qTh8WCZd0vW
flmytkQK7AvW1HukdH/+iqyjzN6CsPC20pOLwtHT1ETjTXptjXSodp4RehtZtLMsewcplqzdh0Xs
1dChS5VWXdvv+4tvR+9lUfYkDjptuWfmJ8twv3Jzfd8lhgKwv/k5cLQjSd5cxJ0rvq2Sj9bUVey3
zU7C9MKAakjWYRsedi3C2xydICv/d0Lmrf1bgkaWxM6XVE4vkt+/rcuUdg//J0e61UIxRiqqgq8S
RnnqUrHF60yk2ZDL9NkJMSeyKTL1oowClTot0FzK305rt7CtUHFHlrXWF/rxXwRCQiX0MM2Fi+jB
QKRogKnSJHTWEiLBoNl8MIP+tJG2bgNxsWfD/H5vzxNLLb8/urSlvhMUP+7chNbPaGnZ/tf+Nx6u
ce//kytSVug0FxoMtXd3kdM6QBsMB7ACsy6J3EuPnmAepNnx4R8qq5tXg94NO0NNxtUj+HEBbbnK
spf8SQaC4p8L517nrkyVLGfmZP4V2YByTTWLJu/FzNsRMOYyy7xJfart5G863VASEF8K6z1Y4RAl
2SAaEhRTwuAadKb6LkU8cMVLPLz9VaK9q5eFUK3O9WJJhGtO+ibNfYiwlg0yUNJYlR217H5M3XWd
9uM9CWI3+ockQJe8KMMSxEGm91u1MqqNq6LrvQKrA1eiVx8oUpDiLfRx1/sVwCzhprlP+WziO7ON
UNe8ZbER5xumG6G3sWlmWhcdjWrtOijpx4IXsuXGUhgLR+I/1uzO9rBxApoIQiqO9/tK2phbXi2t
o9xC/kTn6cVTu24BZG7kpvPmHiS+mRLTk494mViElk+dDbxg2jihnqx+4wGV3fP0bIBYOkv0ny4K
0622Sqbeu98rG7khSmCykInSFXCE4eiCpC49eU5yfQDsF1exuO459MUMlSG5qhmEkn4Ut7THJ+15
apsf9/qels9PnaZbNynvmTxLNrAS8i6eg3OmjOLd5gWPlE3g1HLtg3gebtvsvF1M7wDsSITKkLXT
t1lV3L0A8JPld6+i6bEVU4D7MpPhDs9Pg4rsP/rjv/lQK/xQK6bGeTAorzCHcRCw+f6LGRbp7p70
/2XeawQO7bD7QB0hY2z5rU2mEr+TwQrNBnYRVBrSRTlOfDaNOqZXJ1exQgMtY3qPDzRS+FevGGP+
Vmgo5wgsxJs89tWTYdCSJV+qX6aTdv6mhwxqjbJ3eJPBmILolgSkhAtHt3ZvFvI0zHahQd3rzcIA
+wkpDKoYv66k0L208kYEvyQ/JQktu2mPFNzno1iZ5AEkj+WyEFOAORTD91T3q4sMZFbq+0zMQO2+
FwpwmDd+MTNTrS6osdMIN4Dc/tP+eiri9ZSQ0QE2FKyXY8h3x0fUZUynLxlaM1tNh/OJ5uv0WXPy
/3OE6yM4U1jDcxm4KJea4FPQ/ul3fdMOR19XV2Xe0usVjykl9hqOUXPhTZDBqi3jVLfWRqW74e4S
P2SxPfvoLK81pTzfzcc2u7Q++51Bg8u/t2kL7wJE8QmAT0vdPjY84gozKLcD1Yy1rMpCo7nPLsDJ
w4OytRhsqtRZfLwzuy6mVfnR8X4nEsrWYOF35bX1vpBJg5n4ZNX3TGh/y7WHggYoxgoRzVC/1Har
XeqsNabVXMEuBgfuGqkLfMuCDvfqtBJb67Vwn42IcVc9yeONrMslTFU11rUb01G4bJRhLNJoWuhu
PodzUfMY4WKycL/i3S7XGgeYrVGN3kFrx+Cd7fqvbjmkXwoTlVh9HAsQVFH6ZUJ2WaPYQh4yis/c
C6nRIhSwy9Qy3VdF0KyLdlROyLrYn2YI0BfyTJhxFeiKjY+dmb+MDsBUPYrRFkir+eDmVbQSnwx+
qLbPJtS0LZQCd79m+9+9gSKhBGhTu3Et16IBhTSSK7mkIqRRa5FGf/hkRuKfXJIAWsW2lkDftX4G
vkG6vtkswXJVnWThAW3CvaTr8keCbsq+Df0Y0yxNolkWJYUn5j9r92zfIyLVvo0V0HYJf7hlI2ty
vcfaf19vUHNqCUa+10z3Z2JUsqNiJqoTBRuZ+q2z8xs/PIxAUavdI436p32PVUt1f99mjQlvL7Lc
1gYtbjL1zWjcutQ/VmXtkt2nNbU+T8sA/0F9jsoSp9hmQl4BHGaxkxhZfgSKeR9sBcGz0NiN5ExJ
ajPoQRHdZ1CL/5fv/xoXBijTczDdy+WC1v0xO5a7A9GSXbqGg8NKpjKYAAkLLUOEzfayy8MvM/HN
tc/5OwuexPV2v4S0kQ19P+VLCnL8jMdemQ3yIzlOrdLYVE8W7xyUwuCuc6d5UxkprwpAA6EwYQZw
xStWMpWBqgIcK5AHF8vqw//HYLmMtwDIZPlx1f/p0wMjXKkRWLhHsOyVHYWhZUer/84hVFXWUN7M
J2TkVryJ9kddIGDo2M+ntNTm8iBTidF5ym+sCgROPSCuQAtuqp7uywiDrWigLbZLU/bRGXzjWOna
70Pxb1NW3/ge2+QqEvLGl3aILVpxBjvR8jNUn07y1Z9+5uPSilsXW7gLhpWzsGBYivEUZDCuV62b
X0F5LFQKC16smvX7wu++JaZrrKemGV1IQJewxSVXktmyqIUjTDqIJvUJKaCh90hMJ3YbLUy0yamK
9ebnNA3GGSrscqk1GiE9pA2S4a0KvbiqTP+PsutakhTXtl9EBEIg4JX0rqptTU+/EDNzZvDeCPj6
u7SpLmXnqZ4490WhbSQok4nYZi3A98eVwVC2U7p43Z6m+SB4/idQpmHhLU7KjhpePbvYQFNR3O7W
NWR37RLIzgoxj+7PSBaBtp5eAGbmv2+crEBHFAAGxU9Egz0rzBEbhRWo54dllfVPrHd8tORGWgQp
6oH3QKzuL23nAo5WgtaaZmltWHVA8jol7SJSuw60P3gf/9M7ab4nK+lXF5JbCTKKzTpVu6Nfob9M
Xnqa5yk5gzY52kZe2GwnFfIYJx9NhAbFOFpmgS0diTyyDO0IUEMVASERaI3zyctxFFf6KkE3CZAz
dw2TzkUPTuigWn3MfkMxTHR40P9SRIm7c6Gl5OJjfYwCtnW91hu+C/wIC12ycskAi53YI/4HXKc9
tO2IclorBvMV+t79bYLf4PZOyZB6OOY2QMbJB+RR6TNXg4Xc4i2aGrx+KtYspRKGZ16irDys3+de
4yBfhIzTRn9tA46rW7/zSbc+DWjqo5VyO6dGunl4OCwVXuZYNTZboivnuADwABoR+MgKn4ELNeFQ
sUzI+YDH3MF5sdySjKoCL6iGLN2lyky6OzO5T2ZUH/J0+k5WkMHv6xpoooTNVCrQJpqhrhO8coDm
AULTAvrJjZWgfQZPySrDqQmtPgG50UCITuglKzeebcXb3GCoBEVHCCg7mBFdaLZYVnRBfkuBlyrL
3bTyyhRlvrSKFhiR3QWdiXbt1EWzg60aJxTczDoj3VIk4XlC6/mDPlYL9Kp64gWayMD9/mAgF712
Rm4EeYGx3umLSadOj2hC/k41P52p0nBCfqP6IDS6SHBwKZ1ZLd/IY6GaoTe/X+pog1hVGSGme7cn
LZhzoHvMLAXHFeDQcOxbvvTmLAFaaP5DXdJgSAn3YyaXvRnXybcQCA5BzRBdRuChRPFAvO3KLP1m
RJF9jodOIBaQGl/H6jc/V0wEeHlQY4zjUagG9CH8bXY535G0+rjIKzobUuhB0EKSkeh/Xa3NpFs3
1z5GFnrrZbQuBR7DwUAzP6mctmfhbr0sSC/NMljnZMyNYTzOoP01ahcEZJE/sAtXIWKa0QC2n+9g
4Fn2pJei+uF3t+S/pm+LVn9a6vy8r77MnQ9dsfed70hVoYxW3c7d3u8uWVdPQxShRfGz5aL4yjCm
L2VrRbcYObqNV1j178DNQQJdMOdqT6X4gibrI+nL0EC/ujd5WxD2oBbouwStCbqGUVjt4oVdIavU
v4ep96HxAIwLOIfuyWzAFkx60Q3g/K2lvDjd59zl2dYoU/NMgweyz3NSTLIIHmUyaU9tzgDy8bpG
+6x7aJncXZ5Mrxvr5XrLSF/3zr3JIm8To4NhE1mTC7aW1EO/Jy+3kegcoJZDR0M9C/csvWYAU6RS
kkyzVlloFjNwWj2uIQsNdj8ApkPLv96SfMDMgmoiE+ESvU5fVW9zd1W6lQef1bwIfzwh8QaO0ME6
58KyzjZetfiGpr1piQJsgZVbrA7kVSovsmuRZo1pWGea0bCuI++QTVt76PiRlpGqA+AGXoXflpDS
7ZwWVXbgNTRRhOkbMUJOaqAZVWLSrHIadtbi6l1T4aZeE9Ieq+3RV+9HW2lRL3cXfmjGNkLdNepD
tVtkCWTxXXvczCinqQKJaClScbJLLmFq1AD6HllyEWogJUumpgqAeguUfVJYiCbvS3v8frdSr0Gd
Dn91XPe/27lGl+IFpSkcJS7Ttz5Caqtzmw/4OFc39BRXt6LFYzLQcokPKeKGibHXujsf2gFsPesO
5OJTiQZNaVhCFMviWyUEAwoukHfD3+D7bQ5e3+U3ZPXQKKSaAEkc2bL0WyQd8xtv8bSfihMJTGlm
18PxlvzQ7l2gF5EbQECuZxyTYTZRVgW0TcsL+sqsblOCULV0Jmejb5xm693TvajwhZfzq77Zu5sP
S5RSpknvbO6Uc9c0w7YsDrOcrasFkp+unGRT79FHG26R/ZwvRTuAMJemNKAger5UWkkyWYI65dNF
Oz2sIXFdCEzseXUkJedR3QR3y++0D5us6yM2ICRjjt8sQDceuOrpyRbUaNBgq6JBBzBAq6EmMs4W
AEZ3SnLsle7BoHXkovePc7brF3QV1K5XolgCg2iX1wG9yBEIyZWMUP+CpiVQWIdNUa0+czGidEO7
A6hy2vaCZRuLzmnvntbQzxfh23xGw40659Exbhh+gujUIprhnBOC98I+yhIUFy1SOGDXDjP8Lwis
pmkkexwNxxowp2Wbrz6IYWagGf3hTbN1iQ147y5Q3l2evno/7pgUTQ1uaLRcko+XFQ06/tSWAJqe
0ITXf/XFgMawkqEkNmkBJByN7gJ60dqPn5ZhWDZWjg7TmANNNciKarmOc+Q4e0RaegRqbTRXRALc
8xMY567FEMPLbHukKuX4sm5Clr50hnPJJ4USiY3pGmSoi99toO0AMEztkiiWvjlvTqmYAHCghtHn
GSrjULndgWShD0h5N2XdwKAN0TnDTETn1Zqqql5XZ3gTAzDg6IBOQCn59ITjHruQGxlf16tl+qI2
eNOOfZRdaNG6nrwfth97YESD3WCPQkFk04ults6gwMUT5ecByQTr3DoguCZDU3g/vP99CVlRAWXj
qUNr1jltd7fTqp0y+yLckR24+iKv8h5f7J36jieZZnrQOpeeAGRZ12iTozaa/dpDDVARaP1725Du
f3C5u9x723g5UFblkP1Dxjvn96fvbfG40qSnGWlbmYPnXg45/pl+/GJ+/Yu6u6Rs0SlberUblDkQ
V9D5PJwdEGrkQC4EnIR4G9CHAqWWyXMeETYJaErLyZxYgPdftyOZzDTTl9D73O37cEXyedA9XIoN
tbt3WiA8qPvUt/DLS5LLeoO05O7q+nLrz/9wqQ6ZemAMmJ0dJQE37OYIkmJxESresJjTeBKOBHgE
JD3whKE9imRy7t9WmGMCy8/rVm9zQRh+v9pXDXm5fFx3j6yyagO8JKAGJGTJbv1XjhhOPzSloVKH
k0YNFv2PkLzQEUnbUWcX76wcxOOPe1R90sV70rascsRGL6LZuhNterf/iAIYARasDW9c1BKmyE7R
0Aj2Ovt3HWtiAG+SD5/C/2nJ/7r1g9+D+P+6y4e1D6LeygSH3yZJTHMr0miPQDfanc0R4FiFg6cF
wKkrwLSVASqAgaDtp+iNpyn5ZMCmOi7S/7JkAL0KxjlHSlstpkE4IBPuOsA+ad26K3LRI5iqLG9L
exmRa4HAiK7Qlf8gJFVuywRkD+r0SEOnzndrJTCOYS3qcKy/STcoQ5PizLN1nD9xbHYuKU/QkIuY
pm70FSq22y5jiCwSMCKUkTxMCvB2wDC5ChjIjQw0I2RlWvXzlmsb8ZtBDuVy4LL4C/goCOiqgWVm
t+868Q2w/+DBMUoEdslQl3JM9tRksGq5EefrGrKHzSVsQHI0NDz+jHircZqMcVbQwkCPih33kAHV
4gDApOI6IGB1jYwGMcm8CFBsh/9l0pEVXXWvLqRbzdL1s10ohRWQjz8boF3Vm9EaLdLCZan/7LLc
25M+MxGEGjiKvGXqokKR+/nw5CBdNtRLfTEBuv7koZLsifRRJ8erAbTuBz0ZTccDIVsC+im9oHVH
hymoVmvboeFkuzqqTV3HOZtRDETgn3NGOl30kEci0bOBcouaLwDzIr+kfXW66WE7pyifwUXYH+Kx
bi6gam7AvfRjNokIaFEgQ/oimiLck5X8tMudrscx2AONMJ+YjX7Wzthb1hiuotlHzjMZRNUVQBIv
5z2J2sAb+yRzK7pqlemmy9UDpSPSokFWMe9MATCa0UCBKl9Fq2imDQ9+ke0tAPhUjuTzsERvo3fF
ASVGAjCu0WRA7eTcM+o98TFLQGfdasEAYCRBDG+FAKRA2d3z0Fg5Ig6l3BuDb5+zBgU6VoX2q4Cm
NICjA3WpbwM5ohrpVafXVS2IZdp2ijekKw1kxQJt1nuht/qHhfZB/UF1rpNTi0fAhYZQlSUIL38V
SWdxq91Xcv6HzdxpAaMGFzJov/d0b8v+3Xe9IsLeeMCq64K6btj6XeLtCdY9Kur+WpfRXyQR+ju6
Up4F8PyAUAnc9wJvj3gTN+MVKD5DE8IHdLuvq8k/YqgeNQ1nOtOCpkmTU5P2wCbJxPI5X8Br5+b1
ARR22ccQ/bTPSWghHo4Opd+BV8s3XdThtsCn89VrAQ0gS/Z7lnnzfrSBUkVueDMIqmpqf7O7fkCd
1ZY5I+i23/p1KNFcJTMCl6SUMf+RS75LK6NeONqahdlsyOnO8l9TvOecwk5EJwdEK1ca+NvMYl3S
ByiYBodrhLILZWDS6nPgUr1N3aIH4UDtmZseWCZ9ELV41byz0zRGP8QZpO6b2HLiPiBdEy04nZK7
2eDhR8oFHeqBNbAawAPYZ/Uxh3w5ObJtUOcOZsKb3/ioREks/K8qvKtyFMkeVT5iBbgi3Qp4lTl5
eEXbAKloeAC9QpdICr5dtL/eIWT9fzb1kEA2tz2L/xj9AuVbtpRfyz6vLk3oxyAnVFMaWoFP9Z2c
jUN1Qc6s34DzGFXpb45kILEOAdGUo19h7RcRufTRJ6i6RlBwlKL9rfnDcBrHP9UKFK9vJo7+riUE
W2idJqtjqSyzY7lox0Zj15VW0+Ch87RBdf5hIbw9cqR9UmBN7hnoSoOVimQhMhM1rAwnS94h+Ee8
JrWL7jGgjZdoB4KduEpWM8kr9wm5vy6lXd4YUsgfkBo/aFP+xV+4wPnLHWDzsHY602A7o4/2kg61
1ijMzAr8qpRNdOarg3YlHQgS4Kl9VlmRTDIJZK91O9Tnva72HYvbu9Xpl3s+XEKL6w0BwHACzuBg
gilFnkp6ZVavxzSjQdLLtJazN3OnXqFbehPWZprlah+aAZUIL9dz/gcgtvi6Py0jo97qYRWJ2iVd
QK1gVAOYRv0ewTVVcmBa9XKhYgOauUmCqJawmX8Q5nB7cMlmMb6WL/DCksZm3ahX9QzLMNtBlwIZ
LeWxgw81GwdgaCjTvS9dRf7uTSpVTbdBLrSFvo15LgRgcdRiUs4pIEQTO0FxN21Oyoeb405h7doG
yAetU8Z8VycpQOFtcGk8F53oz6GfJvI/pEWbEGrLuYMuSVvk0xYU4r0VPZMNdVnDmdmjf5qNLh4L
lFEB9eYc1g2/JSiBuPU1oHJqNEavBC4GqiMBvYUBoGXAnrWsG5G1JETvsvoMMY9Bq4qvLRk54KBO
0jPwkQMHIeQ64K7VXcDR0F2Ymmnx0Uw+CcsnMDrxBGW0JjJ7j98zaTr+lkUuCK7V14z+hrn7Ziro
+8hyojrQdp/XX4FbXxyAlR5dAY4dXWn2ICY5nrlpPyy7PAlBr6B9aBZK5Bi3eo2PAld7noH6gU3X
FQPOPFinV0sc5S71fOx7aZ6R6TMB0tAbh863DySRfnwzah3N3hMRpwWwmza/5/Ogo/31Hei1/65b
b4sN4HTgJgpMUYYCpkmK5lIgl8K8KDcCIoj5RBoaKFaclhd0yi6rWgeAsYkHUpinsWpRL8DaM70l
uHmCVkjQbAcGvWHodxH9cvHwrtEjExjkJQ6Vdy8yd28u+sWm9WJ+8cw9aWiwshx4ZcBzcxO8iD0E
w+O0aE9lk6Fb9xeBd1pAEXp8u+BrC80MB/rBc6f6Gk4Ab6Of124kkuVN3K46/fsh65sv6fXv9E2v
VWATbQ/WAIIogOmbFysHXe9mnTZm1JxoKvv8GgPO5ji57YSeIuU5uY1jbICxj1KNJvyhDWs1BVSG
2PC5kutOsQAA7aQKsGglOIqT5oTIpGK4X8Ij3vbTT+ArNoCNnA/HSdVYk27g/S6r2vyZpKxzkltu
hE8kgXq7vsUjeuf92b2he9q90cw2+HwGPTN29d0b2I5f9V4+olmC5RUYlM2N+9HnJlI7ioK4GFDd
Ko25vzIl4hv3k225+QcLbEgvzDGDvBXDF2ZN4ecoNsGpAKe8z8FxY0xfaUku3ejKsoXjhQpG1PcA
b1VO7ZasdrgcvQH9/hWQHceAdZ57BZKCexUp3kiTFO0MEEjtCNHfe5BlQBUYkGXCcaeXkkGvo5nl
GNWxyJxPJAm1qXZ78GWZC1Ifyzs+bGkn7JzZIOlq6MjolsZtSYAE4zTozIoBjloqFQ2SgfSeozhg
T76AMkW/EE0BNYz0VN8BeWXac572z17iAi7Cj5uPYLGNwyHe9AZ4sx2z+SOLFgZqiY8F2MOcgxd7
/b7IgXCIzoL5iYYcSEpgQssQ8x6sjh2MeZgvsmJn4K47L6JqT5EZVp+ANYMPwwAq9kS8eHnsPA8L
eyEfA2WAF2OOQZg+Mudl8vz60NsWSqfUDuA/RWFvb4RH0zGfp2jJTqVKiNAAvKoMeGLsauI5eiSV
pPzMgwtq+F9XkCF2lmvtugM43970VjIC01kgAOmYY4s+xqp0bp7AR6wFAMWY2912BQCg7v7e6o8i
tOSVQAA6hQSQN6V3nNG7BFxGhQlAysIDyLntoTNeIwPwcnFvFePgmarMA8oBQVieVKjpRv9DdqGh
VrMwbxsLFC6gYBWFEW36CYVQzV+z6wDhFTkgz1ssHCh964KuqSHa0jRVMs3I3LmxBwpHcqrwKpnl
zAjulOSk1zjNCGK8R7m0oy8dL6uD3vfhWkOb+qem4Ju5z6p5b6dy3s2Zj0NIPqELGt+LyAetiVBp
sBMH2VeBWiLk8vGeiOkyVPz8KK8m0t4tuJuSiZY6bG53wECIg7v97tZ3AIR/vSDPdw6oAlA0Hi53
Q6cez5NrjQWKy2F5ld/z+aH7dxcbLD3r/v/u54cOalLWawJ+YOtb4Mh57xZow4oBeZbn4Wfeufk+
Twp+FIh37bzEcTYmXoRRmOc91YnzCikcqzadMS8ZmpmAhdWP8THP7QJe6NijNj2agVwaPUA0zTKO
Vrb04CjA+cTrPzZoD7mRxJoxOeGJhLoxZXzz4JX992TLZYsu7viikThpRjoL1TyA8Hkzj83wOa1t
vDeO/Xzxqmy+LL3tbIbwGHWIXKE5qR8CmrI+uXn26BwByRwlZ7DS9OjtLqttq1ir5qQbzhb3A5L0
YCtyrF+KZMD/ICAy8xEVhonqiQIOBUAOJzC1dhxd9NK9iLKYbtbYR2d0PF9GnByfzbqInvNmsg62
NPES8KajmQHGGpBeXx/UpeXFO5YDHIl6KtdOy6qXYlNM6NhdZWrHBNMZKghVDyd5TlG3j32c0QFM
PZxCBzXhyEnfLBQmAs9WTVcZl7053+/UmaJiTtRADjkO9m5hOSetIg8yks6qjRqElRVD5dmPbcnQ
N318bfPoRaR/IN6FzjAv8p/5wsKtEeLN2x9mFzi20txkMu93bt4PHH31vvtk1ujymmr/ShL5JWOS
HgGi5W8BS+cf+mlczo2d4wLHwuiRLOiWxsSTD2ennDnejimeh1xRapBBsj7cOHYIxpY4Zpe0btiF
ZgKtJfiWtZOd1pEhySv8lTIaSVG406Gv7bNtTwL8Ux2g0A9G5IsP0QJuhMCr8pcw9qIL6cCoIFBo
hg5WBLC2rjDZbiRQFVcgQGGFgqFtSoIOTSBfBFxA18GHCD2O+CTOgF64td4ByWZwdC/L/Bu43H6Z
KLrLEZHPnZxNYLvePKwEZme2zSsegeUOsBYoQS6vhpVVe7QpZ6jc+KEjQwssiB4F+fChwUna6spZ
hEqbKT9KGYZNwEOAQM80ZWpq1xzo6xNADVXNVtcteEWnqR4yVaKFCCrqtJQPiXwGWMDgo0DIG6Ud
SC/O8Z0QpRucGfmmyiP8ud8GDugq5MnfZJpxv1rOwAbAIbGzfphrMO4kNXeOMePd2TAxZKhpBzCF
MXTnGT/emWarkuzkScrYS9D1uk4flpNTQjtpf9oOn3Jsry8XxXuzQpA+bDN5puQYzejPQrP4LS+o
Db/UkUvljfFrXvBhiRbfddSXf9ccdZ6/aezGQ3Gvz46GiwqVCDyeG/oz2XZTuTuaNlR5p/+gd170
xyRLSyV078pI/uG/gkwFleupfwNEcxq+0bKIUVyCc9Np9SbD6vOwsMz2XZi6FymKDmwf4F2IeHRE
jfLEf3sTjSxK+k8Gs79bYYtmHcdMEXT0UBHmch/xBQyjiW6JVY7KOFyVc2IBmnbKEMIJOzwGtXsJ
fIt2lY02hRMtWv2tMbX3nmz+KNtw088D6K7R4T4GXAHgr9OmB3mCACZRDjzDE0kGklXX2cvYCPZt
TEmZjnW2cX0ZbqfQaPaAacwH5DBlaGyoqZPaOWlW4s+3dyZw4WmDbgXVVg1wBnqW+ji6bg38YdCn
TtPQ7GLTmz4UzA8Rx0dLYBlaQBsT82+EHCy70EEjnYITZgD1YWhhubZV/UOHb2b0tg7oByGwYR7b
f3l9W+9R0SvPk4JHG9VAM9I9iNrFsLA3OmKwzlI4anoHrYu6/Dq2ywuIkIcr0GZAJ6kYRzo5JX8m
Rf9lHu3piwC6334YU3cDxPYKeDfG7xLP2guAGVEQkFaofkwVQwjJeiCf+c3RBs0uoFXSadM0Vfzx
YOLx8pGmrrnEH9FxcELnOxLEyuorVdJ2/8GTv+jb6oBDPPc/9cID9RviaF3FLRQ7pa27B5p9tmti
RK3xqAHU5vq+nYbRNu4KtBPT6zW9meOQBEL11/dz9aq+2vwLGvDbFUyTTgD08NfHALszD9zKm+OD
fgXa1H4PpweCdXhYQrohOZQ9Bxydy0trw6tmPgN3pMYpMlpmwEiUDaLRSkuyUMrVTko9FAnQaVbP
1U6uLq13Z3s6Zq2zJR1tNKMzBRSkajuSaaO7eyCL6bT2ZjZBX4zgfd8tqDZQ2UuhiqP7tnudaV1o
F8PWY4aJ1DDe5wH9BR8geRr2htbcaUleTeTF7BQLwgKHThwvjB332Hfh+enBarz2itqDjWWgMRiJ
b9TgNNGpRNkBSa3rGkBsaIwyoGlvlHuDRdPFA41NhoKBK956PKD342hEQ8qZYnebzC2JYZmMPEhb
278kGcrq1WlpPTghVYUa1Wp2NxlqbwqBEldkTJoPNOSen+ynEvDgWldWqM4tJ5QRm9Yzqa36tzH2
h+vUAUBELJG3S8DvgbJY2d0QBe1uZKAZ6ZDJmFBD7uFTBY8HN6ufpgnEDuNBGvkTGBTFIVJtHAn1
coQ5ULy64hMOfi22eF9fGvmMzLbyBaI9PkD4TyeJBtpI7UF68NaNm6Ib7G1nhNEVGPRsQYOtj9yD
M38iHQrBjO5G07AS4DzPynM3gPHILhBnpoHEtgRUCg5hf66ZgtJFLZ/KSzSiR014v1b0KQWlGO5k
UEZb51VefWkZ7SLLGc9R4DUu29EI/8pt8a0YMvYCBPf60ph2solrbr6M5uQdFrdJd5k3fLeBY30t
ByD+Tewrl2gaJ6EGuBvy9eFXkjoAaX3K0nrZu71EmFm5ky6aDANQMWl3jMzqi0DVC6jnZ5BOZqwI
QhAEnkgkNkWgcxVBmbBXHYFEgJvqVacxI+bK+VRl7ghkA4bilyJqL4PCEh0VPpwgKFEtk5ks7+n8
amjqdYvMkAx999a48QmoVK9Zt/y1TJYaXM+uFZ1sS4KFoDMyoBWb0W5s0m67yo3rJiC45gKUwcru
Gehqk9mz5XiIuqbhc4wmELQSxBk/pzR1VAMpyTSsYqsQmO5k5U7i3XJmWOKIFtSt9gORLbpy2vBT
aNjmjg3IJa25+p+rA97T2ZTOL1PD3HVF1wRUAfDoKKplu7SAAfEdG+yTyLyXOG2CD2VDU19h9KF9
BgwlJCceL8+e4fFld+c6e9Le+kCL2fQpA3dLZsptU5f2i0AYajfj9W3fAhjrQ4Sw30dQXERB7qMo
mrdd+pGGQi5G0ITCPmid0cT1loNmalfOsbtFfakPYg8nfHYSo0GLe7zrRWY8k4oGYET1O0AEAG9N
Rh74HZTzbLMPlQfIPnJ2/HI82sJ3g2lszADgNeO1VtG+LjeurBDDR1a71cuC6KsKCfaLBN5ubH4U
JLllfvbL8GsRiZ3NnfnaV+rAdDeNorBF/fMQBq3nhWcwEi5XxhvocMpbrr4ayJ3EVhq/T+4AwO03
/d2O617pAAgep3NREk17P+yz+rvAn9ilMkHIT9/W6k8Kuu5iGPjT5Gjt0z76Xu4ubD0Bmww5cfrh
9K3lIisOGXA2EW+Ut3Z25+1gThYaRjLA3ZBSW8DyY20cimNIHHxlb/E9kCb7D4hG9KdOsDgARjrz
UQMHpZDyXBa8vyZ+1X/Ay3f/oSvwREJNebUlHQ28SJanOnbXRTXDQTOYJMDgI1R/H7RfP5sgMY5k
HCQATP2gDfo6b3q3KH+6jjIYJWqaWgBjoOFaIqpfhn+XYDT+nBpsPoo4mw4Lj8evc29/AQZP8Vcx
uO86pMBtdjygWprlJp9G8Z8oQboeqJXRF2HPySFeIgAfN5I9uyFo37qJm0GcAxLCSVQs20N0amjj
fp8U3Z8kaT2JNMRhjZ4LmiK4Xm1rEQIoSeF6hbMrt21cGBvDbBGk1zhfPujtz57toDH+J/wv8iDd
Ys3PllXNJ7sqqw3OGOmeAskUXEZ3Dkp0HJAuLUCdJVUVJ83ZSsULqXRwGt3I5YZ5HKkwFasma1SF
5nMnN2u4enKBeKDicD9DdpLYLO3vqpUb6dkfyJ4Ew6lFmj0s1Tq1vs0BFKZVU+KGh9hAalZxKBfW
4iie3e0K+jMVofMk5fAorqA/ITh/yZkefXa69BeW8E+UjWgVqW+d4QD1mKFIUv5Z5lyeEhvtQGsC
o89zJGgNHGpmYIYIIMCsEcCyjLNdPnkVygDwGcuACLUtx3wGrwJqfCw1hBxYKjjCA/ZYibr4h0Qq
A3K69DCKJr2iAtB8jh0AF3YNYFZJnN2FPdOsHEFh4yC06UY1e/bVUNadjxqkdu78TRInACNG9WuN
GgT0JfPq0nUoh0Sr9BezZNEXo5yyp5g1n/C1G68q2VanrAIzHQJc7SYZK7ED0by8TgLci8SuGGc5
KLRy1GIqrkbS05ChCgHsZzjPAiX9zAs5BDyx5WUaq5d/TxhTYnlWjWxN3ccbs6q67R3OiuYRnF0Q
gnpFsWwJpIXQVWjIgDx8wOn0W1Q1JRoiEKZeihgp5p/FO50BeOLIKPmWdDRkUmZ735MARVcHZ5nm
6vTcyp2DHl80leC4TAZk4vxn39yMIgaQv99lgJECE5Ue+qTd+bEA2uWb3jFAbNVwRQ49gcL6wdB2
irtqQDkHGdw87g+l4crAb2XzbAMOeidclEqFVtYAyD5xm+e0ztk+GUtj9SFHz+2aHbqRZzz6ZvPT
Uub9phnaZdeqh1hbR+aVJS36drRMs2FCTXI3gn5zIbMwLbi/rbHq+C8583JPr4teZTNQKBTJgKZe
5NhwZHA2mYo725aNTAK9Js7t4B9jc946iJaeo1hOZ/42I5EMpJNJj+IlLZNZL9E7aB3N+gw8RKb5
94Na+z9c0ZTxvN4KrdDL9AogIv+4lQcfEt+7R9JZ3iBOZvvMMx8/qBrMcWgDMDGLEC+hk7lhzOw3
YLdEwhjcBp/jssJX78TaoI7N5TPpWtsCUJWRod+xMz/LBdDLnTvXezKaUZkH7egBU9sw888Z676z
Pp3/8HDgCjqAHj0Dm89EGc7VLiwTBZ31n4s9GEfOZAw0hh+DDK0BXWfoZNM6msV8FEfLDv/S+qh2
42e79vwnRA9ALnZURAuA4EnCD4bThx96ORpACTEZMsIWx7R16x2esWxbR71toCWkkEdRFUDAUO60
EFSi87Utk2tJLqRTjHMFPmoy9b6WaZEfKdSsI9HJW0za8fAVPFrAH1IRadKTW1pnwGomuagUbLMT
eQ6Od8CKnfo8RK8gyokjMy4/0NADmffM8+7Fn61iVZHeVi8kNmL1xxAPOYAoArYATDPlS8668kMu
0uksS/yG0eGDBkN3as/4RkW5PLrNL/ns/5nOdVFt7BFFoNpazaAkG1xv54YNjq0gbwauE1EH68G3
wwQpTcTitC5Wv32pvhKq0ki3D4auxNOos8MX0suJx3u7yVAA8Xbq0KcL0MhkwDTucrHNG9S9k09t
udN6PJkFW/ZLmPw+zHFxmRvQZYFVo02DKbbmXUSkcmSaiN6hVyxyoxrwcboCohJV76n6wgY0/JOr
Cg9K146A25zEN7DBDdFBGRonRIKbpX100GYvB59tlz/XFmAnFmBniC0X9XRZ4vrgRK0P3rgBJynf
dpqtQEoUqIrCWp6qpT6WM94354FPYmsiXXB0JYoASSyr2HxiEtCjIJYt971cRpAQq3U02KfBdcan
O3WK4CbKveWGsyo/4a8wP+OzG28BzQm4ANO5zawK/45kh/ufxPfQq6ZNOjp4cIBdLLiDA6cpYYXn
PYCXQwdMA++aSUng4eOIIF8YZXteFlt3/u7Z9fKSNaGHVFpRn5zKMD85Vg0IigV4cHOcVxu3S1Q/
6zAPKKsCGHhvm9cJPWHXPkkYwh4WsPf9HH/vsfEAmBWjEKUXdhRMwMTY+0MxXhvPQ02sMqw+rlKS
ZRB9dfZ8jlATVFpPK97TgSsOcHINsAj+B2e6JL4OtvMUN+eHW9GXoJkxoNbVs9q/WTeCeDAWxpfE
nAIOxMJLOlXFFw4st53flebOQv3sl8WPkutUMpxyrFoAvnEOBOJrn8WzbQZJ4lpHw4iyb2ljoKAY
BE0C+aM9KHbv9GAjliiS8ktUjtt5/dtS9CCt7WLACIJo44CAe3vEO/LLKjKvLy/dAtb0dCn+AstM
ECkKGRtlWSr27V/cZATiUc0XcKYBH3I/de5wGaZsvKBoY1xnWtf6ZhUiHwGkBcsC+7C2LO7sHlPe
Nek/+QT0d9MAhRbvnfCzk4oP4DSbv0uLNVvSO0qPcOeqB2Puqz7kuQEGG+sYts2hNbrhJlQWfuiN
5NRZAMUj1njSpeH0kTxIZam0Pd59jICMNET++NHGc+Rxjxn8y7YAT+iswoeVG0kg6Ll5F4g4HPdm
2gOhsxnScrf46LZGsKq7+Wrga6BQTccEEC+DCC8xD7FayLY7jHnzT8FRpkRDpmZlktR7tEqNAfq2
gP+szTTzlzK+Vf6jOld4qN2gkJ9BM1YFvumxPSlrZ2xud1vlav9c7U/7kQ/N1tXRMMW33nncf8ri
GGUV4NhZGxQeQPGcKUOrQjrFByAOREDHVk0Mj/0Mq9NDvwOJ4CU6NDVolGhJWWQo3Y29k9cArwuA
XFe8oLFbZMTWbSC0x24Z2hOiXc95G9uA2Fbm12kYRYiQASciUe53a8gpUeVdodNGBxLRoAZmjALl
22+lszNVyYp66XasB+KarpfVPjSjgQprH1we/NYNtc97W9M2D+tIjMb6O+iG673/f4x92XLcOLDs
FzECXMDltdn73lpsyS8M2zPmAu478fUnUfSYOpq5ce4LglUoUHJbTQJVlZmZ0CF4Olrpab5Moi5D
Nqv0cJYumeP3amq+bNS77oPXrswACXIVYA19eioL2e9yVlwX179uT1MN3Xm+VPccoYKNbhV1o/nH
QWA1kboOmYJ/7p3FDvfDsKn9KdDaUwroXrmKkrI76a6T5lvyopgQBr7Xl8cSIMV9MY68XNEMDR/s
OZK8ibpJQveDOKX0sZmX/mwv85/Xf7iV04H+y9JAAFKyRAN7J8QLRNA0Vw29MlcDL3x9FUSiW3Ej
jHbLTKxiyBSDeasldw60oi7N32tpUmfvZQcUJc0tqz2p2Sfk9zeLa/5RWpPpe5xHvy0T9JMCDrBV
hDp/bKCLWhEanVLrLSvRNCVdB2kINYx/riro4VWrOQytx9WK5smmq3gEmUA0xrdlyXKbD2Hqh41p
jyzsMr38BmZbi7Vwy8yn2TmQpsmm+8y/ybKm40PqowULLzgJlLCno4Oc1JpnYWYoeBpIu0VrO6ib
M/lm8WYGSMW+zZIficnLXSAq/WINVridnMA52LWbP5uh+RPcRvkPrR5UT7+NvluT68c+SECYhQTZ
dzMBAxwCoPqMfaHQ9VNR5mC099CTn7Gfkk/8JUVH4tPA43XTaPyFXKXRrFkELleyhGRIJZrphSxH
jqNvur041Fpt451caxtNa7xNp5Zj45QfwkrzW2z9j/QSFyJPNyzqwNxbRflLn8Q20Jc2+nHUO52D
WfOJ8zcyKD7Ohp+GldtneuePdZRupA51NYpARhkCgb0xruhmeJ9Cy9bxVqiAl19NN0dGSIPeHQqP
fB8Dp3noyyK4WoWJZAIb7C8NZ38V0zj88u6FGKxfXW9/t8F0PK+FXEt5S7TQ/rBWd0e5dhxvXos/
ymCFjhBkLFXXc4zi82YIsnCzdD1bNroecLjOAAM3ICFaNRvLy6YHLWhH4M6Tmn/X+0Sie674BqKy
6AeUcUCG6o3xAwdyA8+XyASDBybq8C1pau0F1Iqmr0tWP4PywzuFpfV3NigVjTFp3vKpsM4uuuaf
mQnt7AiJz9+xyme07irrhuqRNm71rIUS2QPwYG1ogY7dwz0R9YYHrfALFgQbXsru7KhhUGCqQm0k
6Yp8gZ3r/qSgVzSRuB5UGaxwtNvVfE1RqHsfpmwsD8t96Gq5N4v4dIhRN8RvXIL4FcXRHk+fOECq
LI1x9KLLPu1FC/X0sTyTzVWwaeThKukaNCcrk3z/WkNTQJNil8WRYvmwWq3pxh4qba2xJ9494uED
eiU80RX5FpY+3epKSPs5b5/8FPtfSz/5rPRd7VJPLYi8ByTTLaSN0P2+GkSFE5TlhRej8GKojYAh
e7aXGPLpUYojP/qt/i9mNaJf6zrvC+qlwRaa8jFaBxkI3y2GTs1sEscwcSDOp86zNGiF9g39kdk5
Nd0Q7Zq2OIIh9HeEo6U7ZheV+M6gl7Mq0DcK4cQywe6qtvfLacRITSR+yf4zS8cUaFdDAiIyXfz9
45sOudatgSLonb65odYieTrqBRjXMZkMprULRZqi8Q8PCSMY9Cu6aG49urAb/89Sis3x9+6Lti0O
8zMA3+OdJqp0Xeg2RA+19ljERsYv2DNskrp3doUrd57jencamFmDuKsN3tk0/naZ6Hi7pVa/ogDI
giGxofXtzrM0cHGrlRQ7QhoGmsxecSggYzjfbQpEChptw0XxC9QEmRt3GwIzEWSJEE0e5xV2gmy9
uOiKwhwCQpHN8Bid0VAswSOst0Nwz4QNFOiCZIMccoLTN/iTyEfoGvlnYoaTELbGtqxkU9tQro6G
3K/sKr95IsxvYLDIb8MAmYM2BA+96SSetSrUtFmCozzPkx8UhwwtJrSsNk5aGx6WtXSVKXyOcHeL
e74RtInXGZf8THdcfqqmZc8xxO8gDorfYfFPMm9Wps7RH/pnIuoDsdMyqBrqJtNOmSi9TSjaDLCS
WgPTPnw0QeYykI9myUdmp5WTb4Wd55MPECytnm9Ddg2dpN/2srACZLtuq2b7X7cGu1K3KTMdfO0C
TeRWabdvhstiP5Dp9NLGXodcfxg/TGwAt3btuRdIZefQepfgIgGIZR/o9a3QA2dVmn1+j3Se3cHH
kt/txj6ZOLqfyc/xsN1ADQmCXKRm5ymW8tBkABxD8XMzO0XLm03N0DBGzREdgDJX8U/nKd727hWA
qQlkqugpVlbpbNDf6cwaK1Bv3cSD/E46Kotmygfzk/4KzTQS+Rj8q6G9AoR5gc4Z6a7jOJ9AFyWQ
iezLsfFNjmJzb9TsSj4aLDWLX6d3bDG7KSAHE/IV1AAgIgVDyGrxzXdT96giJAoFVDMpFk2Lse+g
6oFMENjQaJCVJ8ptc0wmOmpbSbntC5wAXLtMQSfcWVegm5CVCoPvegLqZC0W1nXxywDdj8KMf5KL
JimerloZ/jDVosVFYUVpbh3HhqyCSn1lKglWR304X5EP/zm7QoACmCZpWGLJ9Erjq1H0f+FFlB9k
lxWQ5jPXBUvEM6i2jqAPsM8h6lxnZGr7faPrd3ItfrrSxgn7eIqTGZQ9ExucQDQzhFmFJkR1m2WN
E5r93mHm/3WvphJAkYLhdq1p+Wnup5Qc4CV7St5qCyWucAyQNu0TN7uP4Hs2ArC0TCLP7x0oLu/C
cYotxZWSoaBMcUXH5zjQIvB1oE0qF/cPE8bCjoEnHjgxPrFgVENZbYIggBCjotFY1hE9Bmh9n0QA
7NaXUKB5MjSamxGOlbmOWMEhJ6p3BxuPlIML4QnAmXTrRoNUnBm1ibJrhVLg+tOEZrrfDRZOB/I7
emXdigxY2g7f3sn8PghN21UWdrD64DZP6AZsn5glanSe82BHPhpC7XUSoXiAX1CACG1HHwV9UlHY
g+zViQ7kos+N/NUQxGjDlf+KBb/gHDsA0Ia+euFBBsPJNnUXNnu7js2vjs7eoLJe3GvD0V+gioqs
TG9+zetc2wFMD+mT6d4NEL3gROyN7PZlZvMGQUN6QctAuJMtZFJm50z8TaE0ZFGAivcI9bd5XpND
d6zz5mRwMzpnAoqQEfCAb0Xg8XUUCnEoijh+q6RqGi+dJ2YM8aPtxStFoRMo2CU6JJXJNKtCgqqu
Gy69GPFO0tLg4Oi5hcaWUuzmfbbabKN16BJhI3uhvbZrme41a6utMIIOqtJlW+yrML/m3nAFezSo
z+0KtBbLXrKuK8m2tBEUEHbd6szLV8sOshVaXD6t+MQgA0mhaLVb5aHND/9PhhcifCEmmCVkgmaC
NlRsJpdZ/P8VS74e2nRBCbpzMK+XunVyWqR4zREU47xBFyASPc61N03nyiFEs4JMabebiti90gQN
VSvEHqmmZA5eVrRqGbg3AcKwlaQu7kQDrQ9C74rjk2wMn6HlEoMRb4AZAICxFJBQs0gB0VECh3E1
6pATJ3c3QiuRvLMNOcit003xgXxVVv6enddQNDkZFHU3SMshT6+ye54dJ4e6zm5go5PsSL4+Tw6O
IaPjhyzdfGkoGs4B1Zw1BTpFjKwrc58NHOLWwtHqA9h+zK9e593Gotcffa+LZycpZ3flsOY4WCOY
NFRUOpUfF2Wjc/PqzHgEbTkvCrUiXkGAIEu9HXiUfB1p9XcA17qV3VguyA6H8ilJopdGsvIdwlp8
YyPfvJcqjE/dCvK57BGiyDhhdzua7VU4cjuga/NbAAbizeBwHVLk7fAl16fffgfkVQDxsnUTcevY
qaHPoO4wX7kR/2iqif6T75P5J+TTrf4/bk8hqNY2+JE7ngzWjQam2datbbE7EzhW7T9NhOZfZVf1
18UNoaTqONbOC7k6ZENvdrX/JOEhUlHu6py/LXzwM2f8ElfXSigkR2/QzkyCN+KI/0AXT7bR9n27
oksKHHRnDmzVt6rR+m4ntTZ64NPnV0vqfoy392NULrqKwa0eIulxW1yuGT/wnoIk5Z9QwSzUZISL
zILy0TDFlufjKFNsyaSfUk2Duyk6M0NRoU9DH+jWet/ZgNtazbHp7VOfdMXOHdzwsgxOlUXIlHc4
IsrY+ivM9GJHvsK2cTikwLoQX6l8SaVKqmsmDZpKWS0idCeg8kkTo4ZODqdNgauFq2MaXsNNib1q
UtURNEVV1dOe0IQMwpQDvgyYDiQil3uhNlVf2tBY6yJzz55CKVhu756juOwgAjw8dUWxz207uyGN
mt/oahrT9PbX4gzTIZtnmPR2skEv8+KiMHSB/HR4gL5pdScaKGJsUXIGnRCIHNTEsioOo3ENXYtp
vfjoFxDpNGzrtg/95VapWstsI9gHDf85ZBwldApGY5F9gtjI/tNN5n+A1XVAso3ToVHIPanQfK7h
aNe+EoC7F161N0Xv7kureekjdIbSEMaexCabekp76h+1VGfpEjAZh9GOipQhMaQDC2AV4jFAfW4P
tQacOhMmHuSzjVSpzlRvnp62RyGsn4UKBQRlvIhA7HnjJY8mmpJHHzrdva33EF3tQvQdwp85AbrC
E+FnTY+cGTrWemsCpXpUXBcwCIFGhPl7LjAfWVx/sSvXfpQ8du6VvFtp1yZoZcDfPvpZXmdzCCp7
V5t57lNsHeTOo65Dcx2UvbkhkyaAnB1RLnXTgwmyZTRfp8W66Dr9ZtqgB267poUUA0yt4PotKjG4
QyfXjZ6aa55DVEdvQOxRK+xEFoQmypi2i04WZWMPle0jc3hC7657iF1ZQaJJpJmxquKwOaG3adzr
Y73X0rI5gd8EHT6GOrCQTQPFte44lvOS/5pefBl7lBmgCCmkQLoAef0AFbNLqLrL81b/fRXG6YiJ
ztcyUMwAkIpZ9OXhkmJqCPPhtO0cjAYthtDIegc0NHouY/E1lJ5z9NSWi0sBdABwcnI06wt3zG5c
0aWu7KHSQ981RbMBKAkz5ERNElUuNYDVSdtCA0wAGvmPr7HU/wLZEUOVLI98MtBoic74P2FkJlaE
Ino8pTgVInFQQvh+JfWoP2dF3Z/pahkWH2j18m0sMgAi0RKYG+kv9B9gYxI2/DSoga40u1NKviV6
AnMz5kANCmvDkeDBvoqloPNUznkge17eRpiiS5pq8dmA36ErN4QPDLVkl+eK7q8aAC4hn84DAEcI
FegpaCBdWaybjgm+p0YG3P3S8eKKWG4heogGOtV9QROqb34Dye1krVcy9ZMyNvbY4UfPONwFF/Qi
XwnL3OjQ10TlBNxdwbQH71aCttPYPnk5+E/LkbcbaZtQwlU+K9PQl55f6L3vGYBw916v3w3HwEE4
AoUCGNOnbzTh5H0PtaV41zYuaO6EouyJkFwHZFZdFjHvnecafdEraXYhDvORBvZZJAyOyzDFnQt6
TAWlIieOjfEq1/UeBZeyOJVu+HForRg8XYvzU0ymlsjecdHfjj4XoNHkMeXOdIyqVoKjBubig3YH
PhGyC1Hc2ghQkf+KW3yirsxD4X4vc6e7tEXeXdg44ThFdp0gwW7XoD7OR1Sf1YA3c34B/Sx66pMJ
EPUQHTp1hCEaLzkJ5KXolLkEpsN3o108mrjfut4EiYdYa5577BYgOJkMB/KhS1w7okpdAOBWblII
nV5Eq0EgyYyhm+11aML3BGfxJhDYfY9Qa6yzsb6iAwvNf12frlrTSfdMD5BWnJ6WdAelKYCcq4+2
NC+fMiBkVqoBaBzZfnKRy6lAh4LqcjYUN2BthnVTRWw9TA7+g70x4Ru89we/Lmzg/DQrP6SZxp94
7obroIhTZBhq+4knofGQ/QsZFJCgsXsj0HqxqfsKL3gPrH+qXTfJeIbvlLqMVIeuiz3CzjLb++LK
eA1q3hQ6vAecxbbEH0pDJMCLO9tN6b7kXiiOiZElaCAA5gkK4o2iDfn9WhK5i8YFt36hlxT59Tya
9rEHzSYWDjjEVAF0hJD1FhMeTXTVpsZ3bjbWAU0H3sb0wNdq9Jp4QNIU78UiM3wjHL4hb1uiDUWM
D922hofDcxPkj+m11T1zD1zg4OfMzrZuwzJ0I4SDvgPLe3DwtOCY1RPzbct78ZysV03sP1zLYW95
BYqE3tD0HcQ906cgFifoCevrHHw4ayXKcovUMEVNf4OwA5Bweq2jTQW+RDPLk9CAH+gT/ZBpQfY2
SbQYOZEtLizO0kcTOmIVGdgzg9AEqJXcOhcVMz8MLbQ8zgE+dG459WmZpFg91INulQ1OBd2HcEPP
VM+Vv1gaoHisnrD0cKRn60RPzOUx+3laRdfCvlq9WEOrVN8ZoZtcZZGJK13RgJMuoCSiDzdMzZpD
jS5Wm+c7FKPGSzFkA/a56M5q6Uso1BeOZCnrGlA4U++CW5lnqrwrgxMN7ojGoQNdQqMZfPNs9scq
IlgmgUIOTlWI/Wk3Jm8tK18IVtpguw2xOwHt1akIdqLr9RNBUmkgfxWYnu8CE7ohX65iaQLYVPNg
2fUL+cfGHLz1gJtk6iYUsdxpuUnl9uuKee0TL3SAPAcIEEIfVnuN0GF9jvNiWmXKBArZO+Ya6EMb
nkiUNUCxg9aMUQ10ZaFzG0RhSbZZfDHL03MBFAaYMv8EkjMb7fRcWdMDexxnR5OLn64shselVgPK
jLxc5wM5369BwsHPIgHglYEgMS+9Gnw3GAgdTVf47v9yXU3ffvLjr3loV9gJYKSpLOneXWHku2Xt
siS2zc2oA9lMiJFw6nGCyYs9OtnGC7k+DKBMulBE6Wb72Y+eqjUq9vV6edXiDwsF43AqIcyM16+m
pZm1YhaAPx0zTgMUqi0UBobfL2bNSTaDarJeXEM2fuNjXB/4CJ2nQB+6/YIUJJAh5H5/T1CCnGZp
glbg6veKGXlITi8o/nUbmnCdLEUrQO9BhUmx7ZgL+zI9HUci5nEr5BjRow8SD9vBs9cUOCvoXXOA
Drp5iqRnnugKZy273pbIrIKNq96TzwafRL3l+JOdY/o8xoeGxIZPQEy0lLMN0h/OasZafkJnlnkJ
XXABfpKgjIPrWHkb5AP5EapB+DMhtCbhNrPYkqu0QQspdk1PoWGUe7OfUNFDGz/UUKMG/YaxY25r
IGsPVHYI3Ew/z7Okhko2zfzvuA+VCppd92pjUznjAfgZhm9Plh3zrz2wt9vOzYts06JppUSF/qIr
IWlSk05cMz1AvwytjhQSmGHvM4HWTopJHYisrSYLyWe8Nv9zXVV7Yj3UYLMkvEjqWO0lbfXDjAgh
E4+iwwwfIRMb9MOsGY1m1X8Fq7V0J/TersCLu5IqxW2nU35nKK5V0imu5KIhKyp3w1ru+GSiOS+7
09VQph9iyZ8UJoStwNTkqOIOfWTz563+I+hDTmpUw0vtJ334y8dO5hyq/mvsBgw9Dkedywt+RNBV
vExTob9MFdrzQ82RezIdaFRBo0bGGzL1oA7QbDQim4tukBeuMXEfhhbq4bAoQlY5tCKDm85r5M/r
+Eealn6BN9S77MthG6ZpesB/rnwJ9PSFAkCAgjOYUXk3K7/yHhy5S5GFiik0hOjRtFLstpaKyphn
6EQSgbZxrTE6J00RAQpjoZlwsaMAlORN9xdNalqFdztdfrYLWpcUae6PjK/QxwmeZi6HO9CIpR8l
afpTGu86HmV/OXigrYqgAuEk10K0VHvRs9QtdApgg7KhA1qShvrZ87RC4NmaAhaiGql7wnlhSxWl
Gt+RRUNIwK7FtlR7NpkRG8B5D6yQT4UfvcfuvPUsHCL+XTci3xI24MG71I3G2At3INAG2KbXmnMX
yOfpj5Q5kAc9OJ8ysNwP7SB8wAcNJMxqSK+oGNI3Rz4CQoTiobMiPQ+qxO7KtPJZI7JDp0zTKJyd
HnoJeNJRj48Lzq9R1tzIMvR3HhvuLhFiupmhFa1LUy/fx9a9OFqo/Z279V66ufOtqOPRR5JU23pQ
p8b9wHdZgt54PwKqh0doHI97F+nRVTVx4AfJ6UiAjxi2E1MWIAYKTvY61lN3zbuuvaOLtLtXBs4I
OaBtmd5sGg3VAlU6/TB0YjeyQDuXRo9slvu11JOvEJxM3pI27lF4qZMt3i7xWyxRB5ZoobnyrM2+
RChqog89flPc8KcM7Vw+haXp1K11F+Bpmk28cd+H2omnrrXWZfzAuVw/gwVRP6MBGFkIm9q1yRGm
cbVXMeC2wCN1nqf4AMTQKQ5LULzxoMIlxdkTKSRQ08GIryBN0qy/LFO/NZYR3u0CTc4ua/MLdDPN
17JEbp9MnrOPJs0uwUwFL2YUmGKHnaNcl2PdPpVsHIBZkOzATK158gaAegPrG82BG7B5EkMYgDQu
rOyrnSEPFUfFBgyl/QsPzO4U9mh6JTPqNO8xZLZPVlzz/iWuQFUggUxDoat/Gc049Ts8dPa/q85c
t/HH9qdyS1d6BSq9GGQSG2CWphMUnQCPBHAT6QT0fGkQvnOnTe4F7SqCouuFhtKuqgtSAb0fga5x
TT6GX/gyqWExea47h9zUDuSnCJr8ZAKa8w4F3QC6zbgvRSz3oNgWXGpb2eCD+zRBZpCVIPGEONuI
PtK2TPww5/k1jDtjremJ/JpFEeqSPPjbsSHkh9PaDy8Oka3Li+42ifjbYFUvk3oJEgsbU1eFKHNI
kk/FhnzLBJitD3hK5efZz9hGpIN+AK+GfpK8RdcxXc52Exknk9logZapouZAiHKFlRKN/Lzk8+qh
AiQ7qNIjrbH0MN0oiLdfNKCeQJPDtwY9OVuBzow9mSGK+H3wHjZGtdeYVmxTo4u/CTvcJkNUfAHV
xXQE8S/OVcpfcPkSTlp1jeW0q3mi36sAzYeVg+Ii0zr9rqW2fufgDThMORc4/f7joyuclDsIWN1p
JbMtnA0LBjCHKNdtHULiOGn1oyJc+Y59ExJn4IB7NkF7t9XRrngGcWN4KiENuzOFKB9Z6DA/1/N+
zQAD9OmDwfbwLuoMFV4HimOV0WG/Mrl45SkLcjPp2lMyY5IUxrKwzzbghAMmhwTJKIrmW/w3AQ8c
ZWs3sdp1l5nhtUtZfaqDINyighJ+qTrr3W4M+y+7kthRu+b7WHu/Q9O4rqHXlmK7pkJ5oL/XomzW
btU2m1aRwKUKjKezCBwjWWNCZUUNndUHH21J8xRqGDzboQH5RoHLEpqc4/gItfUsiV49zfs71fr8
aZSxfho7HIxcTzTfx6bdjp5TfgUlSLEPvVHJrlrWu6y/0XxvAkeJe4EHK+7bl7AOHk4nm+8S+gG+
qOUuyXkL4I38aYPj8piOWfMgMs1YGD+nwEYOrq7ZzuKDi+R5DF2JxMvdI9lRyd4MI+nXoPQ8iKaO
btLpu2DtTXvZoAN5tqYWrZlTnrX408TjA2+n+lJM8ovBRPDUjnl+LqDH7WuGqV8bV/6kbAgNXGT4
MzWQyVoSJnFqtusSBVR88Gj4V0LAAan/0mWrtOHoCk/64jSVz2SUZZ8eBm6+toVuvU6pBo753oh/
DV9bHje/ko79qqBk8QUF2wjPt8m99B1Pj20r5a6Gkt4j6vBp6SI2vg09GvLUIiBA9hJyFN/xeRR+
1Yf2wwwi4PZyA+XbUoNYreU2gCy5QKHLdqzvNLh9bJ5yKG4XXtB5K/IBaBQja1pVh2Zwf8eB+r0G
dxooEhYfBSdBBrlf6ZwXf14ODFzjOpgXqqy+08RQsB+yLtEWBv6AA+/Rt5yAcPXZawBc4DxTRH2s
rdaokr52NTdWJRp6cfKIsltSCQUmk9oebRrRLasFqjvMCb70rfXTtAr2S/q5W2hfok4HOztYoZER
apqHbFM0g0/ZSeNh8yC/YecfXMCclSi0gJuaygzNpK+9PoXoYyKMW6AGEWnTWUeCz+OFZa8oDDSH
SOzZqCZSHPnmIUXROEq5je8z1s7BKY/wLx36XTEASedZAmdiMVyrrkfC2AYCDSwM+qHI4ydkUn67
lsmaQZPaAZWIL81KAxnvnxi9R4qcIU2463gGguVA/E1vad7hZ1UZkKb0BqdBQPsT3WF2fCSzB23k
nRnmiixaVUHQYwccx8dVZQYaVw0JBHAtx+4OMHBnV+oiP4woKK0cmzdPNEhUZvyiQm9Fx9J29g31
PnFS40EBqKpnB0PiCWgDYpj62cRTvzXS3wvSKfk7KSE6b1iRIoNTFHAfLktFDzjbds2AfTXfwd8r
n7LWwnnXYenPaIh9AAWAzWPtW4R9BF5N6d2IoFwEPrjSQKK8hfS4MmOU4Xy8zi1//lKS0mOmvrSV
m23SHARsEKdHDwV9cXWaLhPQg4656ZdjEADKlf/FOuw18Z+tXyc71a/4c9evyCB028CWOIMq3xyb
x+zVcau72+jQOMSDAhBMFNDKwrmXUTmh+mqAIvmPj4sy3dVe+DBc2e4GJJW/Wi1IITsn+mEC3+db
EbMuYJA2r2HZgBTSbKIfpaudKlDp+lHbeketYjhOsCa+BYaG75g8JH0ab/DAsYQPNRSoH9kjWLBw
4n7KCuROg/JRK4M8kM+qwZgtgNStWOlDUYA9mb+kYU1/JybIA0RkDy9gzo63Hr5cfmBN2XDVnRzs
wIXZbVttyA6NNg04G1gvMmZoTi8NHVmJfgB+I36bsykxB2NIyAGvnZkwkQGNVnow/dvGP+Qp4GiU
sRPHOtsqQSqbEnCsvB2tswF2tMwLzGOpLAfH3nJNMRSduNgWOvI7x1cX6RmjrI6T0eeHNgVOzNFw
DK3qYsOMEWxRyqw6oHzoigaWjthfFW3vm6Iqrnpggutb1gDg2u60R0YpX+teaL5CYfKj2UagFVlm
I8C/N0k3fe/6ul8Njmne9Tix7pkYw9sI5oHFZSp/VfFnJLrGfZu69kW3zei1yrYVc43XeBDxa5Ft
G2VAPlU+jf1r0+QnWxPuncvWeJVaMVtGbxuvOU8/WH/mNGGKlwkoiALdU7WpfSmn0rnZA/IvTIRf
+z7qjq7eI9GrJociKUD2EltboIp/GJ1rr9FmqT2A6f7JnHD6xi1NZaGG8EJ+uxI/Re999EsPqL9h
9AY8yFA8Ux9aHubaE5rN10bEjNcpdAKyAN7EyUXN/YmkOWUZ2L++MqTAznJyd/3o6H7rYgMUog/t
je3rum3fZJdPpxJswJgapzerFTpoD3iDvnqYKHgI0b9JIx5PIhfSD1MxvRkajiyuHoY7s9FwwIPq
BvBV6BA6kS3x93EqIUINJQo1/8FujeglxdsPyj31uxmL4rIMDP0eH0wAIt7bMMJD9H/7caKK8bKA
ViG9sJCA64Emlibyc/+8xBbf8haTI4iNnXz0LfCBvNee0pww6u8D+Bs3XdzVR0jUa88RL15oyxVV
Q+Ez206vILCu0eAd2iuaMCLtBxRl2ZONz/XEAiD2A7WHg176JgnMeyvRU9giVXkZOv570AG5vyQ1
TrSAg0zbtC416PPRSEHFqZhCNi+gpbWJLZDW9PMjlR67vSGT84kulw3Sh+fuh8tKeAhNp+z3NmqJ
5+CDcZgFjZbQfc/iob8UCQpdWWQlACaxcF8p0xubEGgX5Cxo1o7dDuXW6BtNJnqSX6yJYXPk5zKB
lpgD9StVIqChJ45LWSPrm0ucPgdUblc0E7SQerLiJNqQWfStgx5DDYgqi43+YPXJPjT69Llw8+hq
5ewKGF367KEq+ByI1lnFeF0eyMdl1J5lKL6hGLDmTeQ+DR7aF/MeggVa5Zlf7Syotw7+FTsyAcUH
YDWc0K9hJW/gLI6hYuJW55h5e1svvBvzbObgsdJXG/QxQuBYOZcBiNbXUDOsdZyAnd/UTOcSO62D
hoTYna/SXDIQ3whnPVQcego0TYHpkLxl4Dj2k0ym5wZEe6cuNKwtkPXNEwcNqJ9ynnzntnlwrML6
FWT9tjaq4sekpGTzamSAQJs9WJep4YQGYTL90PP+vrCXLt0oXVLw/aD1v+ywyBOxGhnUsvvGre0r
mkESwDSRbgNkuX8EUjXxyLLiR2nLR6djS1SEXrqvpAQ/gEKzBHiQCT21bgRk0Tyv2U0TSFkXqIte
QPYMv/0tUmAYisjNLPBnOoc/6+e7WUaz+zTrJDYAfCiS+Usbr6ajKFZkZr2lFt55QvL+Eo7lZmnt
pasKFDNzLJla1LV79F70PvTBAJ/BbnEVDzF7tpHGvw96f3C75DRYRfmlc2SzD8I02g1uYL25nuNX
o82/22HbrbHvCM8SFLKP0KnrFSiIwq2NDN26UdkpykjR4GbJIaqi/rCkrlpFKkCT5FtMFZsipXFY
XBRGtxxq/Ved4fiHUrbCdZQxpOeg5eKsAgcQBw4gGF9FXljtGi4Y9j/K9kRd3yDlau2gw9nOpqvC
aaLQsnzfQsNoRT6HlsSTbuBgZ4cfb+EKlh3wOPtBgfQD6Q5tYxsHpF2/Ljclf25a+ZHL8Hm+J/n6
KQGXxXBDUiT7FpVIXqBp6K/Owj6i5wF/5m037rAPSA9jPxUP1H+8lV7F9V+sPeodr34iU9cBdpfz
mwm+0qMGBh1gyVj/6mT1t1DdDAe785DJ6n8Y+7ItOXUt21/Zw8+XU5IQXY3a5yEg+oiMLlu/MNLp
NCB60Qj4+jtR+ji99z1VdV8waiDSRABLa83mOTwZK61dolVLJtetNy1y5J+qJ79Jb+speP4WQN4g
PbeIgapeKBMilR9tPQQoX+2Pk2dt6my8tfg/XJ02Do/lgHjZMSbyAkWlzDcKJz9a7jjcYiiM6v6R
AR4SNznfQAGMviAEKGmBEFTaJ9kgaa6f7938Jvh46us2hGm+JjHutM9XxMfboEw9uu+p+3HYR59d
2qvKIuGhknNMYBi9rzXjtKobLR3oKgXWaPMa2SSv9WOjxHXT0nLTJK0dMCcPWlBOzw+LLDkYMVib
M77oc/NpB6D7/tb87BukiIEXzR7ccA0RRD+32oac7arM7hBKwg/OgUALvicEf7/21Bj5Njh6h7/1
1xkr78oM6gjzoJ6fVWFEF3rXciDO5Fn9x4Dkg7HMuU19YNnTuyS0Dr2ZscJP65YBO1ez9WDV3lU6
FKuYjAQfoxVk5YLSKho8ozCaQTf3OjqgLqLx0VMNfFm6Ml4ar1raRc3FCL35aA4Qy/0Ql/vbsJ7j
mFYD+oNXLnsDdtx4/+/jWVQWCiPOnWG4QIlTqEMZDjCGui+f9Wn1XhJlHWyQPPwi5yP0ZD2gm0Vp
+A7EZQ5pbQIuowc6QxSBcBMTFBKcmXfZaWxt91DVOQGqqHrjuaLXqOPkmhKojLrCcda6GcXSvsTg
GM1jemMCnb2Cg0wWAKhDr8SDlncfQ2c35pM8tDE0UlEozefSt+7RmzDkWMDHzvgQocRGoYNJoGsV
iqrfGyHiPL0Hb8c5GGQwkfSgSOzrTnee86Gl9tm2KftGWQXYmS7bMPj+gB9XbhQsq7fwSQOUBXhg
uOqgqPO50X2/psUC+AY+0HoJJb7JJx2KHNor7dNDTe/pPglDKiKAMtBd2nlNe7Dppts69mbq3dtn
P6la4MkBwTFIHkErcxrvFGwqHwdAFihR4b0LiZ3rgHzhOHfnDIxPxEjQGJubFWjda3dw+6VRARqV
hIbayplfDM+ZAxii/Dayxl3xzCRBPUjrpgplnOzYWesWWF/W7a/zYwcOv3q+HoykHSJK8T7m64Pm
+el8ft36nO9MabLK+xJWN3NGvvC6algAMPiGuWSt+3JOIOMxj3IOjsGiYwBTQTyILnrC0NZDnxtb
gUj1MwwsrV1bFBwFIDH+TOfpOPW39kdWAHxmiJbOU/X4R8g6AfKTojAPPdQWujIA1ZRbm0McPrJE
H2NF9dd2q+Jqi6e0XLTUxvjn/LBPEGCbhr0x5+xAQ6PkGHEIAc2tIcP3tJiTNZkHjpxOJ9R26Jwz
AY7/lEOUU/fpyV6bDwEZhnap+waXHkvA9M5ti9db6T7gAhWXASgLBHvGY0dqYFUH/BB1k4yQ+c7s
MQS3FKNxNtiQdVPxbsw5ALRjW/1UmJcQQ0TYf/jUm8/146+PgI/zICL3N3SxjvHmQSuvyaEPWbYG
chWZ+UFAjF01kGWf9/QmBCz6o28oyLBOVHz8HPxv5/67Ka5XDqu4S3MAZDzE7l0FsktCmk2VUGS5
IAB5UKSQq7Sq4mvHgdXKvUI+xxK2JUPL3vnMBqpzOCIDgbydGpeuedywnadciMiQ8aXuXbhwQ8kZ
yolmc5/I+oFEafJNtPAYMwuvPpdhXx8yYchAD4SIHEqSjy8mjB5WjWmXYLeI9vNIl1MCi0VkzWRD
6p1hzfbNJMq/FlV7ap2oiWAc8gCmLNxziuJ7w0j71Hi2COKwbM6St3Q9DAbZYT0AJbnY2EW5h4Ki
KBh0hGOyFwpsSN7AADxKWrWtIlhNVTNbLUkJNpZZ4y0FLpvu05usuW8LPEfA90EZrmsvEJWOljIZ
JdSwEgTgBcRplkjy/qv9OT5ZNhBhdjociQJaxqF4qtRMDXDDtIs1R0nrWbDqOpZDeKmgkYwftPui
uz9ntZB+fGZcXo0pCy92Mt7FoiZvElp5J9sk3tnyb2Eoo0cIJdVH5mGtq1f/FLmBAMUZa0uUqYKM
qGnfKvIeg/954+GIlEvjDWthkPbBNjzwddP87d9MyG0+G6US5NCR5zuMmQv2rUIqo+hDqB7MTT1g
qpEcstx7MoiAKV44jEuCCB5sZWLd8j53jtCXvzaTw2+TU1g3u+7PJsHvsdJKUQRGXRuY4sZwvnHT
ZgEtuRj4MWw4FfGBydCFIO7Ag78N6Kaeoif3VgeohG5D36PcRSYAo7UNtWSQagYnjVeeKor7FnX0
fcSQx0tTJ7+v7ZzfBPX1mO7JBYPKtyeyg+4zSDwuWS5jlPgw//Pwj7ONtnmbYHdhdvk9FV1/S8QS
cWN66ONmBWmxcZvPC3r82NKD7tdNQBLwyM0HMITBv+kX9ZzVGxrWB3hOdj7sefiBGsCdf4w4c0rw
o9245gUgsXqj+/Rxo04TOnPGULczr0x2FlDd+jS6Kx5mITzYNgTVVAAMVhshJPwqINRZWKIiEGeX
sQV6s8My8btZQL6uV28O6Vq/GAFkiThAS1MS0lUUU/kwmemrAYzU96pp9kh/9s/2UOdLSGbJA+qN
LaQGxDm0seCcOAUYtU7bF2i9ZdBgebGIJzZjhcqZbiZNvBLI6j32TcsBTAV/TczToI75rBInA/hw
tI6u1Ua+ng+aKZv91qY7A3SyC5D+33W/rOA2KlhBVpQKLPaLATCZZuq38Lr4uWfNfZBH7LdQBfzf
Rq15nj4LsfgxqxlEWuZ8VlPAE0OIAcp5v7JgYMnHkGn7bKtvLTiYB93TCQB9CruKDnlbmguvytpz
6bR8j1WNHYjU7r69OE7YfGtJ7gZY6TCEoiVQuRnI5HqYNx7AqdJ4gMilu85YC5j21CJRKdx9Mban
ETnys95Ycc7PbloH1Gkr5Ov/1Y+7zES4quLNZx9SyDV0X3vu95Idq2x80bS+LIueRGlbF4aa4skz
KFR0Z1qfp7oKJPKe7fJ+sp4y9qK7ed44m4zZaqmb89G5k9kXrMLkqQZz/7ejHfz9O69W8pCy6cWq
aPOQOf0KaO36ZagELBPSnq2MzKteVNHuIY4QQaaaA+8uI+hPzP2ioa3vmKhc68NBbUaqFofXwu1+
Oxw4+j2EF6L7iTaIipE4KA0HmiUkXaejGb240tvzzCK3JmfVXZHUYCTP/X1nlkFjhsPOcBR/br7p
3twZ852HBECgm0nogALg1ebdhN81lFSgKaYzmnDUdI+iGiHJi0vtI2Zxj/k4rT9zmXqGdMjamkYw
Hihf1KVbQSeSnW0oBe2B7Xlyaj6TIURf7V0un5qCy0thNfKiu0J01XPX5FThAowfwJg6kBMcNZZ7
z4rBYtC72RTioU2bl9/69MTf2h+7utfKU+n67uiUe6uZFiUHocKbbPYWdwFRY/ImzNr1E1Tc7yLI
Ix3CHIQA0uTWS0MhqN9J9laGzrjwUPS72HnbAijUxGuQr4z71vZh8yUBFrbEBWi5CCtAwImyrLVe
c4gojklkPacE+RyBQh4AGvG682j+wEhyhSJe9c1zoXgfxt54Lsra3qc2ZCj1AH4tMYC3r86QSbDN
Zv4QYtSLaHEV9IQsZS8Od9wb/hC5TXBTrkTTG88t7T7OkIeN7Yd9Ph7hAA0B2bCW4MTKOwdP3jVg
+CDOW7A4W48Viop2XmXwlZnbVoRy4Ud7RBV1bc7tjygQ/mYApA9g5nW1C/5WOE0nRfLsBO4URQSJ
MsLnAKAS2UmEHV3IrP85wNNqOmXzwN+O0ANR6GCgkhQCdKg86FO5SUsDCc2Jbcbow2gY9gsFhj6A
6g0SUijaPHGgbMykc146Vcm1UGWyTnLXeelH5ARh3fYoIZC8k61HAt3P6+G5asPo2tRFdgfygb2Q
1QhemmGoDTG5sQHhbfSVW9N7w/HYkYfpi26FrTXcCOBQ85DeVKZ3wOUnJ6M16X0B0f1FKTy4guEl
ue2YO85Px+FIe8fb2y4g7nPrQ28SlAEYUoHX8NH86zxuGeoIi9OnZpzau0ElfJPMPBUCMs8zxU94
kcteHdjcRBksbD3ITMCrFeT+EAjruRsQi2aJVFW90c1BuZfYduQKLm39OtdMGo3ph+Kqj6W72vc5
VeU6KUE/tKE5CvQZlhphtS8I8EAE6bmrAvcK8v9OecTSnG6xlOabrg6bOzyDqyXQm9m9ZcMP1jan
8GsjjKPjAZq8kOM6q6rmnI1IgYICCGJkH8pz7rnVQVVpE0zmmHwLbQfxTTK9GC79GXtHjTDP81UY
I/ClypgCHYLr8rmJRD0eKgv4u3LA9R0GEOrtDL/eedc2Xfz0VCZRdC7aBWWdcWnZwLehBwapB2DB
E7OBQnel+U1A5TcHmgaq6fy+gzr/ksFj4SCNKD90bPKWIs6dey8ri8Uwi8f+GCCj/O7JuFwww4Yx
egwA1lAZj1kUGo/g/vW7MsOPSDfhXAMtQyXMlW6mZgft96SrV8ibZD4jmVoanpu8CMN9zWsRnkXv
TWdHFN9NxsWLaNt66SDHtsFbA01UiZw+F08MP2T42k/c10d7qnIXUAlTx84puvvB+Tm/lWa7HqqU
rPThlGSnGi+dW6Ekg2gKimb2dUTC8Rr3Pb/2MJYx+sY+6FYdlaDJTBCJ1k2jw4zB5S5eWH281UcN
yoGeOXfxWPjXORCve4HRQuJ8bBz+cfIBbg0yr1csjiEVx6dnManxK0kKy7ftsj9AQZBcs3/1j3O/
+6t/nh+64fh1ANrdH9rx5/wOd3IGb6QdgnUZDH0LXzLuQnPbVMajwFvEjy0e74v5O4E73xVl/+nc
yXp8rBBxzb0lRJJOY+h+fG/D2N/RAvewBfWYp84lKQhoDBgAQsfHQkCDlZlPjMrwILoEhKS5mVQh
sF/QzIHzN5rSAx3gvzmoM8NZzxmn1gdZnV3iLVL9u4NQ8rBvIXU2hTsa696KoX8lcuPU15HpK7wA
v1YOWyWD6N6hfPpQdUP+1IkEogtpmh3zMpn2IuNi1aQsefCGOlmYKPS/p2a26CrDWFpFjBKJ4VhQ
r8bGanv7AHAXSGmgmPgjy+yDF8m6DvQwmdsGcQDlB+Au4cxeechvXSepwCcFwPMbH4clAewEirbp
nQQS8UUasKbqcjWcK6vINqZpDcDYN/ROlYotvFBc3KyQp9wxoy0U7emmRCb1BGXsOIgrmz2nFFZS
ZGx+KIoCr5OXb6PAgSFj3Q0lLjwhkERe0A5aRGMTubHvZIM/4dkEE6q5mTrQwKs7mFuo/mIxWV6g
+0es7pKkWX8xYcJ6LsIIS6+5NfcLAjsds24RpNkbTlx5D6aevG94u4F4TH3+6JqA7zYA6drqwdiF
Px9AVk6gR7lTYCFJoh960Abv5f67HoBZq8QJ8n3YhluoiLaPMS3UpjGEM2u7wORINWBDtNNrAV9b
KITQcIeFBb9yrIh1vzflcDcYogx4RZ5uAbKAck873H/kmwjhZJ+T6WezavuP5ke2KnZRqZsnWy7U
bQalAtMKw11GRnoQrPWWKRuMW2sjEuE1BU8/Z4FtQjCx8nCjcSm/ei6cI2hcvsN+ulw0LlbOMTch
cUHpk9Eb5nWmuhx0f9lV49exs5+8glsrp1F5MGYeFj/C/trBuwF2ZWGKNX/vrRRcTPYIfyWE33ET
mcQdb14b8QU3CLsOgsDuvfCg4M3afk+h9QVSybzbznLLYw56eZsZ3aIvwxdds/osYf2G0dYjKSFt
AMJq5+vm5+y/Vch0M58nm0z8Pvm3ChtrauhOisbXbDdNaKt6qCrPFXQkxY3GCAbwHj/4b3o4KlUH
T/aZ+lbMc9x5jqI5DIftIfWRlTGnRRzb3lFv6hbewEbqDEusrcOjIBLDerejTrOFYPb5t76P3Zar
K7Ly6fbvJ0NAy0FzKCJfnzurRnXsxdKY9ftNCO3AWbV+16L9ejO1cHKXbgwig+l9CPzr/tpNlmUi
irvPqSqGlU9VCHurT6YPyE1kc53Mqla6jzUcSdQcUvLg99vgPs6XADdViDgIK03HrL2fpEE9wjNj
SoLP8d8OghKz5Zduw8EN7EzE1024r0icn7nHrQWoJf03m1ZHE6oXj4aNwssImawNl535YFXpWU9o
QetcuHhwn8Mih3CNGxpB0/+IaMOWzEzd1SAZynyCwODZnnYEILWdbloxd33qiR9VPaaLKhHmw0CK
9KibIW6ZezpckPYBVRbWWgFNivhlisJmAUUo+84xFRQYE3oXgjP2omRlr1pG8rVupr1ClQSRDwlh
T/pxceGFEqVl83Gp9WXlBchSyI6F22QS1qyX4XJ/8mYTIt3G325RaPUNIwVvuYgy2FaEjm+nFJj+
uU9vqFNnp0ik4yoevHDxOaCPQGib7rACver+sC2sRSeLcdVjxXNnW9YOxBG6G+aW7tJ7Uw6norwM
dCPJh/YuQeL0TjdVLoxthXqQ7v+Y8WsQV4at4KMIKfdffXpPT8azLg28AsLyn316L2tg52rgDwlg
DVAsbIizrjWSkoSQNl4gLQcYplMsPNtLjhp8+TEAxirbovx4mUmVVqBHcJp0aXEBSK0HzZMvf/zH
P//rP96G/4zey3OJ0npZNP/8L7TfymqUUCNp/9b85/q9vHvN3xt91K9Zfz3mn8fb6v5/nLBZXpd/
nzD/Gb9OiI/9+WcFr+3rXxrLok3a8dK9y/H63nRZqz8c/4F55v/v4B/v+iz3Y/X+55e3sitgpnF9
j5Ky+PJzaPv9zy+MU32FPi7QfP6fg/Ml+PPLQypfk+L9/zni/bVp//zCyT8Y4TaIPzbFmxcw3C9/
qPd5hLF/UNOhtuu6QCM68Hf58kdRyjb+84vF/gGOv+kQwgDlgImH/eWPpuzmIc7/YboWg7wCMU3b
o/jb/vU//8tX9/lV/lF0+bmEW3zz5xecB6Xh+Que/2MOsXAWTjzmeWCNmyZ1MP72ek2KCJPp/6l7
GXo5EutBFJbr0GBvdSnPwhyX0mRvv12Unx/9+0dR0zNx3X7/OGYReIg7lkWpZ1Mbb+6/fhynFCBQ
K4FWPqDoF6gazG5N7gWiSd7FjSEBBwNIIJbJGHVBA7j22rWMR2/ieLk4Y7dCba9dyDmLIs3vVqZS
FHq9YoOEZnwO501mAvsK2f+tqsJ+UU2tPMJL4MQSRWA15ebgEPds0xU0f8TrIexbsSIKaw5VMn4Y
f22wAlww21EbsyLssSoaP3KJ2BbKmQLQYd1diBTmOk6FFzRW+Aqp1hcZ2+JMZfvDmThiNZDO18AR
Rxus7qhvKvLAEeZtVBhPPu1IBSiTYy6UlcY70Ylhxe1sb9U9vY+lae9DcP38eFTTpoZKNSw4absZ
ZjxyX9b0CugXAVpi3VduOuOKmi2BLOQFmrPHyCmnwwTxyIVMhdpoKR7C+XkG4e8hAQFZLoSby2JS
7AyoSe571mgGbLYAmtxs3NF5A/tWsPuCNDOqC5hHmnXMQfveMmV78K0Z1NqSVbdLFyPCnQN4WGzt
MOOmUa0FhcWKtIqHoYMXQyqs3M94uYVwQQZFQXYPCy9yyyW3AuPm0ZmFXkp6g9QscrR7JI96pwTS
cVDdwQ7DcSsspCnHPOjUaK96Oli3YgLCCKXndm0Qco/1Sr0lyxpW7Ac6OOTQEGL6lukhZgZGG+n/
ZNOX8XSuUIyAriFTG3egzb0oD21l9zcjxLu2s4BNVJBaR5TYPQKtinWo2e/TDhIQlBgQ2fHsjeqV
ujYqra5KwHzI4LsYFmo7pAhAXMWNtiUQYiitlB/AoSvWeBQ7KHri1UKg0DQOAOVpbF9Vx/aZ8nTN
ir3y6vzUIP11gjeSc6rSWZjNUqDKyIzsIxSK9l4ZGjAX5sh8c3XWm66pdx0USw+fXclsY2T1KPOq
FFIulBXjQyWQe7UccALxCYFTm+UmzNI34J0gpjk2d24EgxDk+3IrpYEhLICDYvfWJOUbTxEjeVkK
qcwZlme1VGyyvsOtlwqwekxI8XWW1cGez/0K0AiCP5TEUJh4F3WSbQRMcANnRpkYM72oTwsrwC2W
QAIEjtE93CAFBEs3IHnY+7a7B0o+OajWTA68g2cfgJsPsRvejCxSj4nAmgjQT6SvEbWSpIxhOwaE
+gr3BzR3SqjPKQb9ExN6KJekGcdLHk/L0lF0UaMSepQ1TCKjCcbcKJHtirJPwddHUB27/bDr+xAC
GvWwg0fx5NdIHrnTANKMKVC/zm4FTMB8K7NfIIyWLMKIry0XaEcQIhUW3oY/QKt1A7FMKO12Gw7P
jUXepe058uAzHufkCvtTEkSAdwwUikat5S4Kd0GTsvUbEYZB3rG9jJtvNcgiS1Dkb4TayMKyCAti
F/WfdHwoEQG8UCPCXd/XgBXW1nQ26+Yeq0qkGphp+VNuDLepNjaJ3Yjn1A246RnBVEftLqFm89tG
90GtvQ7wrgcBF86uW6TAUO0jeXkdvOFimO2s7tll8IsKxaHsknf8fy8Z4Nb7vgevTdRqZdfpBKHR
EmIjnidW2pWwgtAX2JrJdkgp/Crj+L4FYRZPngbUtAYu7TOcXAKhB1YL4DdgNcV4OPoFspsHJ6UN
TJnC5sCn0kHQu24U/i1yWCzojQlXWAhODcspLMSSzYDxHA+9oeMzBFxsBs+Ch54r9ikOWZLedV6R
VBiWdRZKZOMmIIHcqt5Wqr66fBB3Tkdt1OhAXItlNkKuH6vkqu6R3uuh6uao+ka5ODVdmNxNhgNv
HAnJ+NHxfNEMr3zKrTUwr+mirD2ydOqig78Ylyigto+dW6qliIQHQESNZZyTIBSzHbiWNFaB+JbF
DwDgbs248V7SqMKLb+IrN3XKTdkUT65Fu43iZr5TPUpx0CLz29ZRh7IfpiOo7TC/tOOt1xYT5IOs
+xHqoaiyOwzS3RbSARNgnuX8TEcSlJ2nUaVreC2s8oT5qPm8ZcTqH0G5gRPWDJqgzqQe8xbENwb7
caw3wI4FgxcSA8R4zRjL7pNIthuOmwb5cdI9MKu8R5Y7eXPzKYaUS1neSmsmyBXergvDAeRCLLRD
LvJ7CWNeOJFx/jbAGhG6KcOPZKjXtUAqOCXDm1TDV7zXYNYABOyaZxPd5LRIbiSC7lXZA6EQZu6j
K3jklxVcgMZxSpdO7xl3YuJ4mwKWtEPtku6LhsRIa7KX3IEGWQ/dmwVIePUdXOrEUz2UiwzQa58X
FlBSLnAQRpuJVZuN5SvMNtMup1/71hwDGtaHmGGoBFHzAWAxY5WopF7qJiltd60EVBLE6C47I0sv
eqPMMl0CkmD7jpthJcKA7cHSDZ4/82aCqxLgd1QGiRnRddXml5EdmTX4rDIjaL5KKMlJrzpCqwu1
lS79SsEywmMBkFybjlASFA5IFRuLjfzoedB/13tJP2RHNtsbpavU7MO9lh+oTVST0pJVW4VUo5/l
Dd3lNX57k2d3QU0b4+xZNCBz8d7Mczi+UnOZzMhhCN/SoxDFuSmdWW0judoZSbeWJ5+cPE6/Q7F/
Bz1i+zGPo0XaGM9qMNgSZLTyyEUBeDWwF+AmJs0S70l/tBpzi9xPNqtNJStQZS04Adr9rnIatojw
5ISmMvLGkHwKPGoCSGNVMsiGBjROCxVqz4SZZGPBZAZXmw0AwJRtkBhpm4AUugVnv44Xlmi2dm1j
6TvE0xpnmqBt39Ab6cdmVTWU7E1ZtwemOJRLjEmuQzdjQW0Aiz42qfVebs0KiDUZ5acuJsNZbxyB
CrbJcJ9SCi/PKfLAYmTuEdTD5pgOe1DWUKKhFdSw7L5+yvJwUfDcfMly9bV0iuekMFP8Dq0UlJe4
BCwvEWdv3iRdIZecK0hAjam96kRX486rs4vZlt0utu033cp5epnEEB6GqWYLwqnzFdSPcxPH/lgo
67ErQOkpx7y+E17q7QAPKwEul7us8rob7yAzzPuCfctIsQSJm/7ouAK108nWMUgI67KGRGYOGe17
KP5Hy9KLi1PspkCwuY6781xwbrvWhgWGirJLzeBGgktkfmsqSA8L4SJsqxN/Mrh9N0XFqyn7aU36
XkEJpOTHsCHm0clgheOAhAqoCgHr0owfWy8BAdXihS/HVF2pm27tmSYJRJd54iZ0nAHva3dTapMD
8mLlymiq8c6O8+eusY8jItorDKMgjzhC4r2EkmmAxBK0a2vv3ga9bwe0Ip4mUKG8NfIbVjLZCVV+
ZJsz/MqQzMxOOhkw1AXMV4F0Q3DYDYDg8uEwyfEr7uIKqFkXiragg0KjugmSYlAQs8V7SglydDhY
0sOsFaU3IxSMERXY0zKu000+S4zEnjpRAwh+GaUgVSMBjXRg+shH/EiRHd1F0LcA98xGIYtGeKSN
ljxWeF8tw6Loj8SL4xmaWS6pE32llgttf4C3TvBKvXPhrxKMpcdPlmkt4QJT7fBlQpGnW0NIAQG9
K+3lGIH/xmn7rXfN8TREEJCYLO/G2msBVNNONtxZDzLdd1Y1/sCUlRdD/YT2+Om6PXOuKG/ASgPm
ZfvYAtQ1pjlMcuwCnLqq6XdeQsddGOXlNuu8cZmDHO03loUcW1bnTxVrzFU0sz1ElidHM25/8NmP
AQsiKBjh9eTOLghQIZjFVLGBogCEyt1x99kFGDYwrkC+RpbkuyJM+G6SMt8WBhZKv7TeK+iWLw0T
aaxEwpU3J3jklKhBPxf2DCkU36O4y69xTs9pYUD3Yo6H2hjfDiwc4RNmHqWIQEpM00C2ZbRqClat
xrJCCbNHfNDK2LrmOTyIWJQFBef0hoRXt6jGWr0/o+LxDS7Y2QX6aTEUnUUdQGtRPqMii6pLNwER
khnN2oYxqd9wUBBjyI9cI3xlq6SqoaQWZpPPh7p5lBBd7kozewF1Wy2goMw2hdwUVTKe3N4cTnjX
eAuVA1ijynpCUBlNYFTiBoiHpr/KCkShCQUp6eGB2DjkLgVkwDd5pdZdUyGVxu5tyCVCMkTZx0rF
8SLUvttpXYulDVAE4l+EAsiT3o9uHi9gnG37CavotuB256OI7O2rtPvWO+N9Py+dkbdLoVy6A1KY
vOco6FOeqW+gFIAA0VfTMsWvY1VYMfhgYWtc4yKDfWrNpotCXnRpJLw7RWnIyQb1pWQFxGRycqDH
sijHflq4bjFt4GrX3YmRhli6wzlQNjReZ+GwRNh2wT3FT3kpFnBAcA5mKKAmkPDnSqUzcBN3stXT
ZN8IaqwzL4YnYyH2HUP63xlvWQNGMYEcPsDtlblz2Py+IPxMVFNekRaYnVVMmAsgucgm2IEZExjd
Tj8ukXYr7pKugzjtDHw1QQpaJLnlnDuIT3Wt6+4hoBcjNg1fLPDoXmG/HuDh9h0vK5zT7XZTxIct
64oViyaKuKrIfDhSV2tUJlIIV9YmdOiSLWCbCHWqpFtHg8zuJBQCd/Cyqh+4a2+wuhUX1UkzqIDn
WXbxCCh+G48PtUotn4LstKWQ71ryWbXahkfKphxQxphelS3BKifWI2qRt0LaQ4A1ugFLdxirTfCq
h0yE64dlCSM0lGyh1Gk89xYw1hkhQLu7UPcQZuy3ECtZlD9QIHhyAdH1h3QGDJudD4o/YNhl9N3o
uguWMDyNJB4G5Z1hHfKmcXf82EI9YwEsWOkrlMz9Pk/CQCkYV6LGsLIkPSYVTxd8qOiyYvyJcgte
tpkFSCoWNtKGv6+DJ/UGqZSHKhwcWKOdmE2mhZ09stZG/F5R5tfhBEdc7Nit82AnJkRpq0auSUsv
oQsmwxRC0i6FvlmYKpDe6SnEswqad4ARAeNTqoNFYQXTCIjJpvH40oEHre7LGsVEx1rmLuyx0/Gd
FUm48rIIEBRqgLrfutuxi+BnX0dAcfPXhI/wwCI8RpEWLHuRIYNuxuEyhA7qAKeOLerJkKYEKHk0
80WVEwmn44VT9n0Qy7wCqAHudgpy+ELZ08JsBV70kDFMjGkzym+NBQgNxJfx4WMdjHYOp5yMPFdT
dksmCEc2UezXJjjfrlMxOJzdgR7j7VnHTvZQDsE0dQeYG7FAxlWDBIA5LjgELqHJg8J/hujOB4rH
XVTIeSzI/F3A2rtqKrlqUyYyXGW73OkN95JqVyrpbSGb5UzWsGBpVWICy5eNU/1fks5jOW5jC8NP
hCqgERrYIk3kkBSTxA2KCgTQyDk8/f3Gd6OyZVuyZoDuc/6I1NF72/SSI3iWX0vr/HA98Uub+DLb
OYsry7tS67MGBIScK9JwIio+n/JVvIvZOxmFVpyq+p7kqk/nhP3Wt+7kUqt1cU42wr2USQuaaLLG
v/2Yf+kbTUY7skWVL4/uikahmF7QaUDled0LgmGcTiFrz5dDh7hTSyontoYDf7dPyImxKSiYrIrM
QZXq6miORuov63FjP/J7myJOWbg/JXAKZajfI012zNY2CMQLdeoxENmpXZcfS9d97rn7WCv1nJGM
4THcXfvRui6p4njQLqgSwtQdicMURYAe+MWeZoRk8stul79iF+9Wmfpzn/1bx/RfzRPjE41+EwZK
ZKKlSLtDhsyCErhIuXxlIvBI8gTV8W5Ffd+8Og0nVubaRSASXV10CkRjvTXfshkax1tkHxm4Nnld
qJUR1nBHOAQr3YTmfVWX1BQoknKJn57G660nW7jSW/5umoNlbF6K7Te0bo+IaSLtN+eqn7esO6wW
H21l7i+LvUSOapOgXxOcJUO/hyXFO1Cpv5WrJ8HQy+9GI++dkB3apV7BKPR70I3yMx2OEc3S5nMX
WeFes0OZX55BBplRZn+Q0c3nqU6/l9WxgrrKxoBRf1dLGg5dZ5CKBELTl7/KzOJkybIPVy+fpZoN
fyJNz09WhFOp9zxn3leReFM8DJJoTs3CLVl863tB1sOOdVTl7s99d172fCIVieKperM+F0Jh52wO
EQtwHijjiyCR5rbU1qumW+IqVikQUOTgV3ILs8EmXwJieN7Ihy1N4p9Mq6cdRtd5NHPiSgrrRYok
D5d8LxAVkp9351MCEnBy9ETWr9kSP62aULNdEcTpEEugajpsO0ez0WYNx7IVxAOj3du9MjZ7J0cg
Jv1uyo9l3R6bSR8C2Zsg9P30IyGuu6Ofy5+1pkSd92Yve0/5lY36of3Xm09lwQu4rt7RTHE+iL+t
lJSKjprry80+Tlt1NauRrIOpm571YcOUuDl6ZEk0zQbe/2KVnPrICoLCAozLc/LA8Q/ooIF+XWrj
oTKHJdZWMqkqveNAqLYjCVvP5Tpz1mTEDaiSyAG3bCh4T6hOTpKT0DtxqWbaA0nW84J00/2753nC
/XTeoSd8XLPaoVAHJl02IHFuvPmhGTA55/UkSH7y/FXr2k/P2vEJJzCiFEJxpfNBSd3A/iI8hIrW
4p7Q7ZuZrA/Uj1k+KriJgl8G12btPyfzAUSKJY5qJ+AbHfGgNR7cqhOEqRBJqS1zFi4AbWGzumB5
iZ6GuV6yNo0W30e2QymKPCyq9zntvDjp3Wcts21/njYr3rNliDej1I8a3k87nf/o5S6uLgmGT33+
YcLjnHiJjrm3mP6AWOXi5VlYDk0Skh6LzZ2h7dxYy6/E1FnR+VMHqd2uqNmUG4ysBSZ2xmDNSO/t
9RnfmF0aKInJudO8PTZSu45KWZNHmRY3wlbi1iUkj6CIx7mPafI85wNxadYckwte+obZf49ifi1G
7ZaihgiY8v9l5fLPLSjX4XJxAjiLF3Ri57YfKH2QPaVdAyAAw3BMmn91NOwllg5vdb9WxcEiS8Pf
xVeP/uPaLT82T/+H0uzbca3ndt2+Rd5mvuZIAsbM8drL1rjaWg1etG8JxRLaHrlrj4lsExenJ3i3
HKbngabnzi4n4tIlPneAr8DVV4PbxPpay6yOJcPqIqrVX/d6J3uEFawGUF4dcmJhe0pSztbA7dv2
MDgKdbY7kNpcL4Jg4OowGe0VnN3w2YQpmExTKg/2JHS8zYR29Q7WfvcyFGYV7YJU46lSNU8ZrVxt
WUeWsr4ShAlh1mRfCfOwX+bD0Romj0REsqlbwOFMoQQm3Eo7jPecvHRenmc5WAGqtKAC/To6BB2H
E+teGxDCw2m+KjeuM6dhiZL0MfCg89U3KTIKfdc4cgqyhtCYHXmok6ORjY81Fn1e6qlRT+bSsoJY
So///5NplSJ+I8inByHZPcYPUZfxQsJSOOwVhfWTORxEonmPHWKUsC6yC6s8fE4iyGSXw3VcHZ/i
jOpsKDzaCU6UyBHLB6GPZJyZ8y/dLQ56Z1sfbaUUgipgy9SY+g+NReZx35NjRj8JL/+CpnEftwdv
008UPzUPzLDpRWRdQ/Rl/1i6og0qMfyGqUlCUY8x3pMicpPst7q7ZlYy0nEbvo9bTQr/cnZXvf+1
VOafpqzkybt/6cBfWMyEF9fFCzrj7LQNK4DH0GbPDl2DuW6826qTV4upKLKXb0P/QDRGq6AcQydl
w563NJxX56sqtsOOjxyreFJGTaZTg6cRBtGJWw6W5E/5jM+o9UKk2UgCBjuFbwHhBIXSD/r99xo2
D2Fgdi3MhKR7gj7OVhm5dk4UidSBwEqaFcuCy9ehrCRlaiHFoyLE3FbM5omMmokm5pp8BfZW4U9C
0NCYo9mo0odMiPxfh3SPgWo7jkZZHE0wXmqvc/2CEp/LxlxLFNjL8DosBiK6+klW4/KQK6+64J44
2pu1HLRaLw8jqxetd3KJGIkfxiSTgS2z+rpjpfXRQzGSWeu7yljaynt4Pj4BEv90d44ZL7H2VxBF
S5FgRcWsca962Y1uhWbzumhq7neiWUeORLNv0yRYk/f/OIByP1oVyyWdHlE+9MlpNd6mdp/BwBHu
agn58HNmQusY8mWA/viSBjC1QgZxRiT33gvS4/CgfYnZ0g6LVJ2fjZ1xQLn216IFIp4tvkq7tvVH
g+Rp4uGGF3lPzTc3qMItX43Tf3/bGCbePbXg2uijdpT2fbRnflvdZ3a4WG7aVw6Z+Tzo1s8CMGhN
gGwlpWIZVQbI9m6uAzWUGAcMwg9uSZa0oS/EHWHBJm8ptu81DeTV2jRrUgJCKBtB4whgTyR04rY0
op1s6pcGVerDIqHHgI4hKPpblRTh2HTLibbFPiCfsAiHe03Inz2T063LRTi6IK+6bY7R3c/5XhM/
IGZXu5Z59ZDS4Xx2+B596eGatAFqsxLZLPwvxfFmWz+btROYDgRN06MRQm5ZsfWNe2jV26HwOvmS
mWsbChNzoWuRWbePMJP7BH/KElHVSRnkeX6zrJn9eu4sDsC6YbHc3ItOjBMfaAtKB7l+sL3l52Q7
E9JJnZlhgTDEVnjQyHi4tCLfyTZc2hspNndS75nOwPKiJuokci/XDq7eEAter4T+LRoUAjPx07qu
2ZORDj+9uZGRaNM8gA6LDHOdf8lse8pZjDmGe3k2NBFovAixLp+yGifStLyPU+sSISvQ6JSfs+TQ
sbuE8rGu0E7I4KKN/G0iaW6jBiGt8x44f1STOtG09NtrNvSIFh29DoitxgcgC9hv/X1oHJNlMkuD
sZ2H45gBa65nex1K1PikHAyPHt/9g9wT1nKz1WKCTC/70nm+NmksexmXVdvaL969AKhyOqKfmuSo
FyVEjfspIMU9aZwHOJSK3yrQdbCuNtUKwmR7QgbW5JWA9fYyGWI58SZzqm6AsVYuzggFHxEQz1Fv
oGdY0+I0khQQ1q7WxknzVpik4A85XM0K34v93D7VXe9nTtU85LreAc/XW0Rh0SPdu9TdYKVGUl2o
25CQG2rV2shEWp+8nbBobyOiRP6eU82EY8Pdt2nxukNbI3//Tru6Qsoxk2xiOnRMrF51M92N79a0
cOkysYVbD0OMlp/HfxsvPK3hpveQi2zwwdpkwLTSYw8ehs9m42YDeSMcXjXbrdnwIDP62OCWvqa3
VuDcKThiYJ47rU9vsxrBg9Do2+6RSEeWyvn3lsizs82fGpqvigapmyW95hFbfmQ6mwwAsPxx05Y4
c4kdoKGZmMbHlnTzgzRZl6viy2t5RDtUH9E0iFsNBuS7NstQf/+OMUEUmMq8S1XjwTOSamUmrsco
8xfozlvaN160lxbPljOb53wsqSSW6HuL3Png5lP+PHApuZgIkpXNEBPrX1tlfYBFxA4dahyIJHiT
bRuachaPNYe44xKgnG0W1iWxHrsFnYK8I4lYhdfHEagbJirI93RGiGezsVnUbtC2tZePDcB3uDgQ
C4XSzoNe69S6eKeZ6+Y79URc4XrNcZUpg8Iq6kBCb7XMJ0ttcYX0eufXRONYISVBLaFXLLqkCzKH
aU6w4OIKe5tk8ylZitioK/olhdOiSk2flopnJ1nb8nWj1OvZ3OF1ZAJ2ApVEhcDmIsBLdJpq+oqu
S2BkDanI3wagCUMR+lqIuyuihiZ07Q2X1mSW15ai8oiOPQPnAnT+3opDBRx54lD8k7Tpz0zo7Axc
WmEhHCLojc2CcYOkczr6yt0xMhZhYYpaGWPtbUD8WWdhZSCpV3N99ryOL539sBT5X3exUO4k2Qlx
xBuo0k4PBHTAaltPlnSY+wQxluT6G/F/P1DxYZDa2SPhpc7I30pF2sSE3QmG78GsLSOWXfbP4dUB
+Mnqo/TGaMU+yCRKo9K0XYRL328DPoprwtieVLPENutAstAeQ5pbJOgdpTKcR496EFCyfO9iO5l+
S+rFY81Z6Z4YeoexE7FRmjUzpe1ZRcCNOuStNz7bS0lsM8PuceRL9Dh4fQd51ZNWaZ+o7+lsbZE/
0FVzHv5kq5DYbZmCswr1ipnk7rHx6mu9JT08IFaAvJpRzN9/wIVQx802kZbvQVex4PoQ4xOaUWAH
sIxTx3+4W+XIdoT+aPNG+cQV8t+4W5xyryQqoEtmEVoTnE+/jqRYltpygEnRHhPJmu1O0g7gRZGs
ILeZbG7i1npqzPp7lu0rLlf7p6o50+3+2RmR4zYNRZ9VQU7FKmg81hUxJ8BVxZXFihnM2QmH5DMw
m2WGS1l/tZgzzaGpY1ObnlTqauiE0ih39NDesZEsyzAF9IFWV5skoPjPATTnO5fFpRus7UKsdDwB
2L56Y9Hx/VvdpeepfDE+c1vbjk2jv20kirybtXHgVlp+iH381HuJUfluQJ2kExdN5oVqJ8QzM9MS
g2D7SehwsN+toMb9B0gbilkNmk82oTYmi8qLeqpabsUAFlaVzQEHixNV+6EmnwRAWv/sAZBCImQV
UU8lB+x9HaiLBvnELIOihNq17t+iNmfnrKElrNQJfzTT/S3lG/DXmjQU/H9aVEir9hnAUor3NCNk
SnCvDVwCyTs6ZjV3rhC2GS/2DI0686aHy71aE2J0vfz3VxP8aVx5xLjJ1jlP0zFv9gFJxzxBSHGw
JpTnBMO4xvvEpFwxGIlN+20TR7VlY3ZH2cIRc2rM7pO/u1tCJpWH2cMdiWaoatv+QXzEtcDofdbc
/Z8pHREvkqaVSqRXvYM1trT8DWtMFuvKqJD4R64DSpoI2/xDQFIwESJu8kkjJPRoysmJ9x0/vJXw
65xUrYDkzdJXBgjrhHaA1U0hICDeo9MX9ahxAdBIr91GfZv9+TIvjflzs/NTaUAEbDhgDhDLzmud
phtCHpxyrBwxrWFZoIikDOpVs2Krr5Fb9CqQM8AbODwHf3E1mpmWgnFEEo0cYjH0Q0MBvN+Va/+a
En/hT5131CVPiT7q9M3v7lWKab1YOpVQ6MG5ttxt9OHAYS2nuMRHE+gDsdbuROBHRqZn1aTsOPV2
Mubs19Y41ZFsZh3Pv/E+M0bHrVQvGAfJwZL3ZxKlVKDfy3Ys8VEZQrz0tV9USRe0efbVkEAZ8OQN
R1xT/8qqNRnbHIAqUrUweB3rZnknYq08zzm/9ULRxKmvSjMYkf2rxxLL1DN5u1iMqxz0MK9PeXmR
5cA9ZrVkcrVEGEJqaqeet85fnOYPXoueZ5pZjA/TDm19bHj6iMmVs/Uw//Hu6bY0PCFZqiOzBZgZ
Xf64+OSn0AMIQyJWw9uQNkojhtce0OFyAKj2TI3J2Sbca27OtFQVx91JqH7xKlYGBwnX2S7I1SKv
oBi7+gYw63MePiqqEvDI3SO5VhXmW/1cT0sS6JZsIldlZMBmK1CD6TXAvzPJLZSF3fKueEq3Mo2l
nvO9enx1gmxVmyAbFI4Jod99G8NNf3FdnasaEjzziP13Jv77bVaHtcq+7Za7yWbgp/ikv5mW/CdJ
5H/U3xyOeX/ruGTrDPhkhF/3bQM5pGqOmzqkJCqz5IMWrc6wXHeCZansGY9GdUxIQrtaPak1GODl
kp5dkxd5oOeG9LPLYA3huqNP3PVVu3JC38PQivHXZhn6Kx/Rod450tIs3a/zWl2tGtmXY1RfjTO6
F+DvJYLovQidM7rXlxRSbfleh4SQtnzvKTxu/H3GpalnQwPwZgEK4LJFO8CEX8KrR3Vq0TK4mtqx
XNYIxZsXj8Rrz2UZTWimMZcoRLr2HNYTqVsUN/xo98aOu915qkdLXTt4P9Fw4PSG1XJhzHwrRhF4
hpvhCE25kipSvxx4+3KezeuUvU2QqXMK6ajItfEdEhnCtpQ/3KRh73OX93IAZ4KcGX60DSewbUJE
uZ774I7lr3zXrUi4btRudfExjXyyw6TuBYBPuvgoMpMCSK1n4kc8V3nLD/KC7+2cZDltpBSx/8gT
fYTmAXPmyNd2x6HH4dE1mj4qZ62NUCDOH6uxfuVN0wCpLX3k8gVpvE9+r/gN0c7Rk93BLa2HqrMA
aG0usrVxj6nSnxKpr2dTVQTGzrigxmV4mZR6d/SKt80cSVu2Ut+z0yZUCRwMxX/vaTL/tBlkQ5bf
AYC1QOhcFFpQT148bzcDFSpTYYdKRdsf4e2A6OT3MoyT7xlLF+IK0oOkc6qbOzvvjSo+tGWRz3cS
reV6oIbTw7hgNqhyidnId/eCmOsDV0rapd5RFQQjjSvCLeUc6FtKb0Ul75hcCpzTRUtLOauwSYep
rB6Fo7f1z6VmxizrebR0Vn/aRobrVNtiZqwG4jPdfGh8BZCKzuq/H3hRbRrF3X/mOlZxaS/9uZcn
2xdDX9xGum8bqe6NIo6Bzsd6l0MzRnVp38RE83iSdo8IxswzapLxVAjINuj/c6PGt8RR6taO/XlS
7a3N3CPeQhE59+o4hSyGnbCtbQ41nP+1E7VDl1F3js7H28bIKdrx4CmvCZhhOTm4hHIBNtqcc83+
zjtqRAdz9W6iGf5Obv9kd+SRiHvsE5YYjjuFNIzQnRxV71QhilvZzp/tbd2C7e76oTVIBTTaPK6D
ip0Ejhlzze57RDUGiwBLzhRFk2VaPahq/sDezESZZ4BpWX5BX0i+AGPH0Dw7nnYqZD9wMInP3bPm
SOLI6saadajDDiPdfH6QkFs5vvl5J7UMR3AdaZwM8ZymL3aKb7hXO6ml1XLo17UAZBPJOcfrbNc/
aRa1Hl2z+UHa74328DBV09/VNAJsHUjOy8TfeixahZ783g2+FVSpnxuXrM/I8M8e+mPjVuYj20Zs
eUUVKa+r7xvHQdb5k24O9oNe1vDP8i4DURpH2MTouw2aX/Z08QzlcJQ0kOij5h21ooUioV0MbSJN
fzkmS+TThAZUgkC6F21YP9ZcxUmtaeGpTKrsyNuQR/nK2KEqd3saNnmehoWaellRiMoA4DtbrrHn
dpjvRlIXJjk2/HrNy2pjJ9IVNHurP4ML54dhdFqfHQK9zG6ZUZcdaxP4n9qpJcQGoY5tgUmsZR+D
iVsZ8DTlD7LMwrluBFA9jixpp2e62MtoHoELUs6V3inVtVZcWmXhJpyHS4u53QHDRE3tpVgqEh3i
zeqaMwzcj93Vn8VkcSnsK1TcmHGcIyiIphL5BDjlG5oV+rbR+eNOwQllVr8EA2UwG9YA+0oQrRGg
A4gYI9pQr0Az7czBdaFtFSjBcCn0WY+4QC4r+RAnoXSGgkT7YaEUP7OeD9Fi72swmTk5qBAz9EAO
UZ8l5UG0yGCIBJuRYakPwyCt35KQAeP9/26s6M7kH5VWRlJclYSjMHdOqvTL2yfMFMTD+iqZE1Q+
zd8KJj4Y5MAwhvNN71hA8kJbguRed+Wi5wp2YzL4+FOPw4U9sJeefaso91LLwLntqhPh5TUjHmU4
AhrLczq4V/2O19KgGpcNhg1Ql0xqnwPCLHgzAnvrLPtJeuGT4xovs4aKVCSfuuMUoKOzES5dZr62
9R4wGS0UJLDjV3muxUiE/pB3ZBzGBf5X9FQGm1c+uvYpZypHn6aMh3t4rkJtontrf07JQn+Re60f
TZ5DTtop3Mt0RK49AKBv+09MskxLIFSKjLiyZn4awF0CJK00EJoy5JY+SHf/qHsMhPBdW7C3T4Jy
KQTz4JTjGikhfjld2WJ57atIq5c2tO0GrHcpv0aHzPLeq/9oTMn4A6fDnBOJXwgBJMJYTI4H1fZq
ecoztG/EPf9cN4acdEz7N8fjox/7NeOeMdDg06yXrS07nlE3L8qDf+m3McRi7IUjIYVPMu+j3aA0
ZBisyODVDujma6MVmHE13DZIhHrOkxrXYF1/Emm63Hufgbot6x6QXL/1chkeSP3m9Un3M6J5BJHk
pGgteRG6+uG4v9tBGKGVw4iWnz3lY0dydRgc+VlEKJnL1s61M1Ikpxb5ziNBT3mTJYeuQ3swIac6
arRn+KQ2kEWbi+9dNGkwJ4Aqgvk2JjvFuAcTp75B1gJdSjt5BO7PmnJhQYMqwXeAsEDrqnSGg1xa
yPrixh79ZASN7bzgOTDjYcryuOoQbmk2gU7K+rk7K18RAnN/tV7XMScydLOvgpMEgwYM/16fRKcQ
eK/6dOxwdvgaBHXA7ZAfnXR/UnJAK6gz+PSo1YeSgRqx+GGaq3cjlW+Mo+nRQ+UTFJv1ndZg5KWY
726YcDe39KD2htdUCSpVHC3evR1Wpy0Oc1Y+bKK2H8y9tWPsb3WY5P0bCDXO0LntAsKUzaN01ctK
uW2YJ/oQMxplFIHs6pYREG7q5rNtD/XjpC1P+958Ni3tznkJHFOt54WAcxC5RqBNl2gfAVAP48UY
7BeMl9MZs484JA0mBdSY5Glmow2+D4XX2KqIjJGJelMpzUVtPDuYd8CJmjP437PBmGx4A3LjCaq8
5EDnjkbLuSvUw8xe5wFwklK85TSZk3sU2aJdsAWqwLbNgcj+xL4AkTiXUiw/LUuzQ88uIrXv9tlu
7N/72FWhrN23He3KK10KfpruKTP5dHE8qePnsj6SldLb3bLpj9mZMQ3vcbL/1RPLz2ZHuZ2CUcoN
l/1sPrr+ojsvKpcWuF6/HLreeDWAUeN5ZLWqoTzd3nxeNXcN0BA1gZdrVbCY9XB/xZ4J/jeubW0E
9kzN9NDT8DQ5efNkZ3GtS4D9zAwt9C1BqzB0GM2ZsY8BZ9/DyrS8OJ90/DTUZRClUEVSgDV1pU1B
+k/bQCiQl1JesF/9WQpdxM6UDz5K6iy2NO13b/CL9A0YQSGSPRqdKuelgdeChNVEax10e0Hutb0b
LlnyPRBJ4Br9EWfZ9NxiH2IdymI7TYClEy4Pbba5v52k4RPCJNS7znVgkw/0bMTmVuevJi0Dfmml
b1tPi2Pnpn+r8TSoP0KHAXFV/VVPpb9NC9vdxtRjJe5PrNx089lYpdxMj7LpfaX3gAGEFaWwysDz
Mtcfq8YLWgmbQbrVqRqHw5jx+lXIPq5UP0XK7dIw6zgup06uaLNhRpzsyRNgHpmhfguLf5HYcobg
TCPbdvm9biuxTxR26mP6x8ltCvAQvPr76GVh4yjb329yle6BLeqhSpkP0Vk3bQpe4SU0bN4lEvfK
DTJ4JEnokaa8J7ilxWcGnwNhjhe12YxgfXcua288ulJ8eWqNpIl7h9mo0szXZVvYTQDBaILeGZTW
V1PfcbHUicfj7V4mq/6BivCjIy/KNx3dCJJsHcOvbaVznlz4V8T+6Lz7IajZcKKnsWvXC0SvjwwA
AU5rdodmQoLdXe2uSqI5GxdCCZ5mmM+7GPAJ9eSjvuI2FNP4ra9lJHmKq8YNhoqFBNnB8p3M70II
PSJTsemmTy1DqjtZ+XlZ8QnZGEwhiOS3oZLj3DYfDpiFzXvp7+iK8QfqtRVsWFLgy51/RcMev3N5
GXDzajtDeLURfqPzQgoJJBU0Lyzioe4k+RO8LTzzMda3d7lt8Vou57oDxuPDRd1iHum4x/OwoLUZ
Go/wQyNaaaPwS7LXd4QLkcr5VFP+zM59bK5/40x4am315qj+75C15JgIdHxLHlGbNLXJwVrzA3yb
OPZDQ3MidEL7XMj5r5icKargokT6iTT2sdsIkSInCqijIoWn5mtFpGi/Z5wCpqfgc4zhQ84gHCWk
i+PmqAIUoq8FmyJeGxXUwkyQZYLqbhTToLsbRbSv8sUemoZMskSGVYNmaNlZFifjrFW/R7Mfedu0
32y3AOVjhdQGNTzCA0CuO4NiunMgvR8FzG04JOOTdLWX+zeyZ7u87Ob8Mn5PVT/GLOrAFxuaXKcN
WKvFpVSMj/aQG4fCLi4rxFqg5wxd9cL3lNTPRCiCKy6YiIod4i1Z0fAXLu+B/QNKco1+OfuMtL1r
LmNaen47/wFgB3PY7OZYbQcSnZMYz8FtcVvi/Wg0SDZQFbsQFHbAuiB3O2fePKPxncPU2Erf3Nlf
YKO+TWc4jdOeEwDfXgG0UaJIqBO4wwdvr3nJ7Yd5Sd+bnYHfA8RYl4/K3l0ClaxIEt0aJzN6BgPO
oFthw03r5sLkpPZ4GAftVJMheTRVtkbdMIPAFdk3ix+ICBoa3zVHCd+mvvS6eplGgxovjTjc5GRq
mv2Kb/KpgJmIS6+jI3XPb5k5tr82dbnXA/GFrmJHMVeEFDjIR7dDWpZBGps2IRckhf81Zc9sthbo
7PbF4qdyWGjE3KGBDz6ojfylaeQjLvCVC4FnlBXzd2uCSE2eZlK0+oJhNK563MMTR7XVulaYZTtm
O2UZPKjZduwdJMDmtKiL1czTgXjiBzSA9RERc1w563jNJcYn8p6S3T06ELNxprUgMzzA24zioEMk
NulzE1Tb+pf1bzl6Cgy2qJfT7jBydSaLR1k1nGHm8m5qwgzynm6cTuOVd3kj8yk1H5sq/1VP5J0J
PStPPCcGy2HdB03VgOJWD+aYuJBak0t91cheR0NXZ3nuo26uL6PN/y6q2098sCfZMADM7hRBiiUP
Qm/J6Ek5hgVpIIFyEJCshDkg1aNwCeVQh7EzJ7duewNl/WWamndu2On1CjFcimhCDDL3RzJbriPP
WwfgjCkxs8geEe9DkgD7axY6znr6nm1qtfqRkLYdq8qRWcjNL41O++tQL3/zLhHIF7xTVo2Ie4hG
k4XFo9q/bhzKs2VPiIFR1heFJ0K7spltpHsC77UC07PSc7I9r1ByV5I8frn7XPn7QvcDlkr2q+ak
sOg8LZ6mkM2Mpa/TaB8VaexNBWWEc/YJGBd4pQX6UJgXsxS63w0FH5GGGoo29RM2Mv7cWsYFleQv
vc4NUOPvQ439A5AHZVtBb0HqaG/MoSTNAI5q64wSU9d+OTYaaddNiGjOH4hwU1fROK/CQcXgANHy
dgwXR08x51Uk6Y/kjqA+eSj3/a9ZhbY07s6j2nkoyw/Rr1/aVpqfWepKYAsJFVwbRuhMWhNoE2IB
TIFYZ4eHxQDWcuRw0Nn+776aIe42GS8FPvIEFCLq4Yx9cg3fNlebUNXImwdFdpv19LyZyN+11npp
Bv09o8DsQFdVd9Ynjl5592mxGWFQXX+55WfHJ/GTxkmWH9nj4O4zlLat9UYEGsksVZyXbP0Ml/k9
R8p6tPooXzoRyDXxDkvlZKGb5zRijQRRYvTPo1oaJ3sk7ck0mF4IpDtUtnGlZmUGTew0kHadKLe1
00J3Aiq08pQ8PcVQxbR0Fgnf2JqOp5E38wdyBrw7bs7TPLmRskEZHJtW7hFpkklxWTyDCHTOQob1
uh3TmZ3A8DAYiuG32Vo3vdjBB1o2jmzvU64p4rwXp4yVq95RcNw/vG082rpID502JkGRFcsVFeoP
chzNy6iMo7Wj0TQz73m8W/kYbqTP7qefKsv4bbVzEwPnK2pcHUGyuPHQQPlpiM19jyvIzis0peow
toX9QJ3j6zIBvuXF8j+OzmPJdSMLol+ECBQ8tjAk6NnebBDtHrz3+HodaDER0mg0r5sEqq7JPHnv
CtFcB4YDa2buE2qNn5BdgdOSI+nzEcJjxY9NOEGkBzAyLUb+EWSL5pdrCDtqbrKWjZPGTeCEuJNu
GyxBtiClLSa1ZHkwa0ugWnygCvaI1l4olYVq+qbgv7fhTG8i/UfSuKZTq78vlsGgKeO1D8HyQnAA
MBuGzOu2fRqGhTehGn+aRXTpnNeozHCZD2aq+h0aWCaWlBor6Wy6Qj/MZkcpO6J+F9urBxHt+rX5
p0btpzrBlCLF+AuU0uKF29Njm4zSlTH6YMgiHQ3JkAjoQrNq4Wz3NIvxcmtxdklmfQ1b5n96VfpD
bWqX4bOwte7IvBkPdFQ3PJSjucdSFrudRj+ctNCMZ8xTvsFKvIxMmnD+hT0Djoe8rCyC47WjWdlv
NtbPJCmQUcZE5hQmnGVrYlO03GwWK0z/pewCZ8tmkkYjXFgfY2KFZ83alzJwoG2Q00oqnekjKrHQ
i1h+bqrD0o+QHl4TXBBpxh9tQV7TsgxHAnZvr07jIIbN7JGaY+8IcnD7Sh6dqJHH42zq2rWxtyBu
Tfd7ZdW9Ie2Au2LpnWCTkkXQQBsinM0WGGrBaKAV02W/1pcjlTXPxFBQXMzSqVVpzu029DNU957K
MAE5CXvwGRjQOLH3kSNDu6+REoTNZzbn2oMpLY85EmgPDfqIa8eLM/0pD+NPmUAduzPqgxYBsYtq
QXCE9tOI9dfWhLvOtuXo3ygDLKaI6rq3+syNEE0ewnIhjtvazneSAAu2H416ygu0aTMTtCkdEYcz
BAhWFYFOZQ+qvwIKBpeQnnFCecqcsW+D/T/UjcG8urKOZf7vf+WnNivlhYn6L0+A6apN3vN/Fy80
mmgS7WH4Mo3qBByHuQfqZbeNE7YEWoWBjqdOo8fFpk+3nIaXFbBAaaNTpO6YL2om75G/vmhVT/h2
QodkyPOvZE+soCSRkJ4mv8wt79IoeIMqUNNRxFY4OzKLm1Elw2Cx6vZQKKvpE2X/nuuadqTSxUDd
cBPJqp64tTLpLN0bCSeW9BtapYTnRx3QXJtoyuw1Qag9jo5AyKRlgoGnUbJoHYKM+NA2HxFrasMv
3BvDnxPzdUXioo/x7Dag5RDmMlNlY+flKJEbKCsvitCDLuobp2Ip5HcjU/sWq7+HN2V2ppzaXotR
gzJsovV7xt8nc9Klhi8qaXoziEiw/5f+xqzTdVotzEbQ57LstcvSZ4R5yHOqNCZO2CTiMsVyMuek
CxPfDb4lsk5hZf1QTSOoXWsavKLjRWpxK7RWfk+lJD1ZyXfJiM8rUWV6TVQqFxT8bGjTQ6g0Pym6
mRvDj4GBJ027iWRgENnsmEpRXXmIqbWIjEiZ5PBZgOwVLG4RBSfgVML2rSVIR08m3V2ECNGZoJFT
GpB5udaR54tswxyiL/Z/srtqJXaUdWb4MzC4iyNUbrMlf7HFMr1m0xMVg7wEdaRd2gqDR937dY4C
MLbgw5ozlbNV4EouX5g/aOeonoFDSvngZkV9w4oe71icvmBYV/eGBLNQX5tnjhfNGWhAvdL8sBRW
qjHNQiC0G3qp8Iq0Z63mFd0TFZeNd1UjR95VwFN6EY+Sq84bMSU5DMRrUjPR+CHPVUvE+W1+qK1q
JtdTWr2QRTsj4GmfaXGIeEc9CWyFDpamBqSgdhqk0mchGgYdoJCBwBCKvtxhrLp4yGkQa6vha8kW
OZjM0k1GpN0JaEvehSzbDRlI2oo+ACN+ig16j++dsQebegZIUAGyvPINScIsFFJw2VgtUb4coxbH
QZQUf/OUYtJd7GDRkvKy6vlnoiGmt+N6OioskBa5ns+5CH+GfkX4eK/DxbzIpokYU7ECLYxMjwhg
1hGrdB9FvB7mqv5gZbQw3v03x6iRC52IcgYF7kx34o5dtV+SpD0IpGBQNE7y8CAaKDg2zgJXj5LW
NdOw9KoYk3QykvRRohhcs4LMA2bAVcRkewsHJnDN4X4iqCkZNJ8yXueBmkEDDXp6oklgJF7Tob8a
0ypOKF0LWYkZoLHWZseUbBTA0mmyyDq2lTremknZ82gPh0Xi+80phYCuToclnPXTAi4EgP1rZgnj
REFBzG5pBEW/KICVusVPBkSYaRzN5xIwChu7iit+fIAaIR3LjtRruDYsmKuw8tQB8V+7pg3PHrOd
sF2IB2/Tw1pxTiiSbu/mESZOzEj0xCT0DsxaD+aFBIJVIWWtqy1GFrE9B93CBG1rz/yR1ZHbD3KB
LE9FUF0N/yjB1xN2VPmEy+Q7E2m2a1ekRE6OiY84I4Ls5LaVTuyb2GDboCYg4nwafW3CqbR/knDR
acz02l361dqTCyI8OtcSLc8KWCvFYyi0UL91iXn8wsyeHUZM1f+HhqqibvajwGchMw3262Iw0Ahr
8w0TJv7ZOIx+GpMUCM693sqf56JQHxOtDVIlid6WMlLOWYVn6v+/DVtBYLNdV2wc+Kc6rSYVVZYf
eo4dZNZSdYnrUXdwrIynRDWOMcq44xBbF0mKUTxU9AXFloZThao3Yiq+rKX0JcXqP/gXya7XDyow
8F0dVu8zwjEnX7qvRNISj8Egl+9oLMttEdG1Z4ByVFraFmUd+p2o903fE63LptMtVvUYdhykCOXw
9bs2idCnPNI7rxcospZlGd2aAgrjm5Cd3ExswrcQoA0J0UfxYHgjEWQP5Yi5Xh5iT52FdJpBUmcV
K5BewwE1mJzV80C7lkkXTF4Apxfwi3n/apks81m1GaxAqgnhEXG0xaWxR2Vrl1IkMa1y7Oixl7kk
7wQHq1VvfjO9jK4KedpR+tk3bXeTKyKl+9R4yZq3xPpY4mhXWM8Rc4mV2ciW9MkJtV9oFDXjIWqL
82hal65NAk0ku7r6mKsikMlri2DFUo/sIyS5jfU8hSGShwS/nb24JOXg1cfYwreZZOBk7mzO9gWp
DUUB3QpxxNQRRlOkLzUigHW2PCNGE6Ice85eWdjPghVfN0ANmJvD3OLYUrHyzC3ub3YE85voFmfo
eteyotewP5F2ZirRQVpNlNrJUeRX0U9ez8LVbLBFFmws5l49dSOOAqQCDKDOJR62aiXTl99ISQ3X
at5sJmANAA6E5scGEfc8e0yX1BS9U32dkm+r1/xGAVld0gKy/pRAWokFFjhjpshirdQFs75g5yP7
MaY7l1cGhe1HrPMmLnHtV8VzYZBLDZzeGWihEM/JcFQGeBdl251r2z7RemDL+JIa45Hv3tN70x+1
N3kG9dn0bj4N+KeWOwt7IHb9i5BQPWsRv/NNeo1S5WmIXnS93MPF8o0Czut3DXUvwHpQJm/K8h6B
9zEjEtAb2giJfqFh109PpTbnuWFNWNV+2P8rsGqicgaD4C7thKpq9rKsRh1cIdb8BuafN8AaMOaE
oEnhd9nSiylQb2UXQAd5ihU//bTYbWhZ7UQ92oaVWD7HiNBUoT22m8GRyL5cGYfkRLqhLuU7dvux
puWeT2nbeiBpXDYQb4ADnRH5tiS3+15FSVDe2ebg2L4ir91leOOpgGb5A5+bq21yMCo9236qsU/U
xUkwSoMvwT6J0XuM7mNySmIyGvWM6WvQEX1rFVMQFrK9n1S3Qisu8/o5QF3vC1fSEbnPwpX5GFdj
JxX1ITX148wszATprGNMZQB2QWC5XwEyrEjQ1yZ30+4nZNRicw2P5VOu8fUgCyxQ+2nh3szaTxQc
Pq6yXTyHL7Uy7kdQXj3pbSENp2bsgJat4ktj9VwzD83Wv6QyTorIifS6sNGXFh2RROEpI+bSNua9
52dZpqeBDZAVFdRv28jOzazImUPFV8vwHMNCS1WoH8yQM0Pb1fGxTk64zAJDpf6a31GdBxHVP/AM
ah31UCHZGI3vqHnKxFevr/u+eJQZ8mb2s9L/dXryq/LMlumPjpFJro/A3nRaNKP/quWTNOXoidpg
4KMynmh+wQxTlV5mFCUVgBmIXY7AOMKGkd3CoeWBk8Nr2YBFOCc8SxmU2Vak+wljWwQBGI+pYj8M
3fCRl3RGDAlYZwfLtBzU5LXPf1B8Ozh8ZRbCSX2Ti0vdj5x8GCIUtvrJNduACCMvuv7Zlc8FmhWY
v5C6bnn7Cj4sQPVxlfWjjEQ1LO9WVe9FvrBquTTSkRfEzTIY86E7KrNbPGs1u/Wl9cekcsNcuJ1x
sPJbGQXlNhidMxT779saPCKBmA0l6k1Zv3Thnk0yktcj8YtHEyV8YXPfdYzB+NlizNINFstkRGL6
hQw1SfrLhAShmHYjK+2RdFwhnVH/7cuSwMQB8SyzvuZNySU33xfIHEp8lYLvI7CQfaYcixJG40HB
tt4FaWv7zfKzrQP78aPph9ceB5I9LZ5gLmoOBDBTsqMRRrzpYejcsdz0+ngN9PQNL3Kj9Y7KzHwe
mv2kjP5MKoJMKqPW/iVsI2yGspF9HSyUORUQwinzZP0kYa+uYerNRLNo2mVqTVLMdKdjZ8HkgZEx
ZlDDzyfMnAifsyvwkqM53NqQly6PL2ZzkLJzj5tWWW5wefAqDI6gggQI3UJD0ttjnzNMVBK3IsCy
spPdULARjmjHu90ARBNXJQf8rhs1xhZgLzK//KMCgukNRyOWHa53Vjx8390ul80TNQ7krU1hA3Ur
hCgBcATJYjP1j2VcPSRg/7ip3SlBSaAiv8puw8xJEnZHylzXxhETqS2jSpoSFqtLHh8e5iV9wM28
l2lukCAg1G8hnt1qhK2ISTwdvVJkM6nDCB0aH8usuphfnYhtPaQkp4ofipZ+dgx9DZlpijRbob7C
MMG+oXfb5E/Mzxt6IkWXzXKNDciuBKbXtVR/Jlkwx5klU42kNBc/csifU741It2Vde5oHa6RHsNv
ww4U33oazrQTD0B9tjwMV3BulfEDDAOaEg889A6GtYsIxJPLTQPD/GJhZl85cFGcThNwUySwWL+b
NwFj+KVSu4OF2rnPxMFCPjKJNxmXzKqcxuhJMlNXamuc+AbRHE9F0uPW7vaPmzncWO5tyd2gkrGk
NGyluEQsB0nYxFW7brqsY1zofqrFl3bbam0yq2EKZrQ+SPYmoHtVggqkKAIgJA4j+n0LsCvLNJKg
iycCQ4/0yG6qXEjGIXybA7y7qXe9usjb6j4F07Bjk0ELrj+MHOMzL/XSHVnaDgUJqGvuEd6BSmWk
bqVBU9Cbpcm2hX6TpXfEWiZW6KHcN8shhz8tAY5l/88E7Dnqr0PzE3Y/6vSWtMzvXsxZfkKstosj
di+07YTlekOFGT5evrXF5u+D1v6nj4jJeU2rscVKNT23xvckI3GsmH0QQcHvqPGmxh3z9JOyVk9C
v5fTceqYOOvFqVNvaOY2GpVfhPe2Th+sMnGq8JRASIf45RGscAa+vae0P5ZJUOvye2L8Jobm9m5o
PUDHNhAklaaNem2G9Tm5ltIcU8Fbw4olWxp+XIr9oQlU8N6Q4AHZkXPzovQnVJVBZOWI6hmZwdi0
frTyIsrhYEJfMfJ8J4YSplJMHZA6oAxa7drVWFCTFCJs70e8bpkZ3hWO+7gwrxDDPmIFOkdmY1/5
HnLm0BvVlCg/MH0MnLGiE4RGMtzy0GnKUWKAo8/Hdj6ETIZrFW1VeIXwjlD7n7SqLrulU96+K92f
BtonYr45xhLijXcicXezOj3cC/xUQGFNJWMQvvl9cQhXVz1FXo5JdOEa7x5N2/CIyzmoeuSbFgMR
JACc6tYU7xd9LysZ7c9701I3IT9gwNbfOo25Blmg+vwWZZxT6MG27ST0EOKNoeZaHMJFV/hNihmR
/Ju+Fdxj1aFKNZ/n6cduwTFE6oH+Zycv/2jFSUOsHpQmoQex+105baYSImA07ZTxcurhP0t+SZg8
Nal6bNf3yXjOtV/CLXxVArYD9w7cWwVD1VwfytJ6mEibnC3JJ3DkV4uaE2nR1I8vaNSfJ0YhLFZ+
iTVyMr1g9oMIeGKgBjjhxcDYaGMH1thGYMGiz+GOXC6FREaXjBvXIPW7iaULRKjcmk+xqX2udGNU
TPCJONcN+VxVCk7DiRRutF8JJT51F6a/jAAzK41O85K9o6aiOoXYqVHza+az9rggWVwW6h3QfshH
pPSVt8JTCKev0EOpBgFdccTwM0fWzSQhFJ5t0n833VO4ZoyFqidQuMhCSTooEOspkitN8dnS1mNj
tHscmbp+bvX4UM3LAdtPr2KBWCXe/TONyn6pRCBBLExvbZzvCH6HrrrU+hmOqR8VFIShFX2TwX0z
mRSwojoAH9232ntvX+24cyCZOSbdfkWJYdcSdyArnNHSd3lf7Qf+l3oW2D0iPrsJehaUTWd7cbRt
pzsAd9LPugmlUmbGA4u5k6hDL1fjvb4Eq975tcJUeCsspI59e/VqWJWbVsyAxC5Eh8HDohZBPqqQ
OL8lXNC1pjznZfkE6tSXaf4KwgoKHncZqpExgi5TjuQRyZWN3pOfJc2SwFwCS4eJJA2+DeJKNZ/T
cXwOgQJt/aYM/bVzK8KGhgbKiYZojWnyBgIdDpoS3xjkUwRO3lTeRlPd6drq9Air+/w93X7U/g7O
jLVyDL2vAfZGDI4+vKgy9orWpMs1buvwuClCxPhlmOpJ33aL0eei0n0Os1ebD/qKV3vBq4bO+b0s
Us7yxbWY4CUGIhDape5SY7UNU+OoElqArY38KoJe/My4jwukWlb7tvRWw8rAXrPj+FnJdpOqvWK1
bx2LKA0nXwesCatBWRcHRu5+KOuBAj045RxepMsqjU/kkD0mWUifAQp9LXcauNy46YLKnHZDhGeK
KXYSfrbYSMxicBQF9bzJdw1847eFAgwhx5vAendNciSZ0u2m/Zq0O4H9hyAmgJXniPletx6GibWi
du+6x7Z92PAvEIYl7W4SkEeDhGohh8I+UybHhp+SpEXemxOz6G9kYpMrGOuWX4Z0wACZsg3YqrCI
QoUtp+urraG/GZBk5WCNZVS6slaBJEJAl5pWwAntz1QTlHEllXQd9u6ykeLY5SX8boo4FESuxbwD
NWcDw6CdokTelL5WQt9HKmL8+CXUKcoFhJEHOnWXbDTjbRR7KyovZg+UFde+dc4oVez6AQvrNHxx
j6abtwDHI97OCB1qwynH59mj1omGv7bWKZRYC8YGBs9fWZoxdoEApVcXDKKHmVTUXdn+FOidxyF2
RFb7Xf2A/PZALjsLQFRtE0gEB2ixk0NNQJg1pUc6Rt9mIDtUt6SvgbWhgF88fS4Q5ZVu1LZ3IQes
K6HSH7G1nBpusi4pdpQ4QOlctjDvFPzolYWK1mwHofRghOdk873K0xWJAdAI60jlleghdAos2XXh
ddqHwXBYlq4Cx8IcVZSE9p3NLithUSHNOqmSfBpNhSKPOnV9jMRRhTgls8lJGKwwJtz1hAgBn3La
zu/AGiux5Jn8ZqjXWDSXuzYMiOpFOn7Llv6RNkFpDMBeh0UxnEReXHI9n5XoDiQia9m2XCswEaHx
iXcDmSCki7x+G2YUII9DFZ0MNlCsetyyOXUW1kNc9Xm2axK8EG+h2tOsk/+rd7tiK2SIfuJlbJG/
Fn3xBSL2c9ZOBh1dXoaBgvPHbLRgiiB7M/qsK/NrpdUbyzKw2cOaFRQx5izVscI5VTNLg73TG3cb
qhrPW0zicj7yoiwld/fVlP/VUhRIBaDQAxqYshC7zqZM4sy1jMeoe8oKnNg1w2Vzxw4yLf4M0ovF
TxZ/VvZhaqsbMBUvZODfrgyoJqY8w20UHPp+bX1FQj4AF3IKoJ55h9fCqyIvkwZXtNu6zXIZToFc
OmRkYfaBmZwF5eQIVrCqZhSvwODYZ0JZiY0gZknAamqnj623dgLE/LhvBguMq/2VJ8vzqvS7Ac9d
nYXDJSvHsyZRgxl6e66AeLqTNgJRGuQntf3VxzHdQQY4hgrcKHWaG9+Wxbgba8gb9qR3V1ALhJRD
3si2MYt+TIBKEJhgv2S6NoCfZV0MTY/hTJhFB72egrHnCzYWVaORicEqdvglBjWVvXqzZBVmnJ3h
WTHdv452h04xVrP9HGlPWd0kxIQvQCtbIoPSonSSzNKCLlae5rabbuguSx89V8QMErZVqhEwJaPh
RMhDkhgelrKSyZAufuEqkM83F18JyZ2OpDJiUdmgpWxvQ+QKt6hJr5aaXqNx1vZiYEJXjBbzSBWN
zuTVMECDAcHqYWXdpBWq5dn28pbzC14Y2712m56gaL0ik5JjxiKGJf7WC+KobuzmZyC2USUHKtCi
Jb5AwHotJ8yLvdUMJyllaAzb9aAZ3c5cafvMPLFeUqaU+0FLQQERMWQY9Ax2r/rYym9zYswBOBk8
6+NYBglPjt7ZmBvsN/YNj2MJ1EcW8gvj/FcCJ5BCkQYBWWuoEIn2hB2TrIz2gSmmhZlhRvtWmv13
3UxM38IaTr75Qpcw+ECqdzUjUD9JRuHWXTjvTWQ0mjzulT4ZbpubgWBNXBiQ1eEiGI8c5I9E1gF7
roAHDzJnYkHUlkCUfgUarxohbHzO/hBYRG+uy5VFvkhX0LHT/If+eziiX4zdMlQHAsExaIlcqA+M
uL/DuH3oDbP+yUE4Q9g66IMoDmNObTOmMfskPfYX7vDqtwKoG0w2jW2xpHcLmNckVMXpwo9WB1i0
Xxp+qpZoVLfa1jVGGAUGyHin85Yk/hOmxGJqxU6rxGvtQ6SwJ+lPhLgeiHV3QeUiB1BIlWX8WkFI
1G6pDjV5lUq61xSCTzukDGkVosCSKPW+YpXiZdJoz8k2Z/TdYSet7kWG5nYFa/FTZZ0diFH6Q+pN
f8q2xjHD8L2eUu4kuDMA1413mQx7d8HIxdHwYOgRh46aMI5BTDYp8uTWK9uNLuv+4tjeCp+Ra4Uk
71pWJI8VD/ufJdlllsR3qI48QhIoyfXJQsu2PRfNaGvBqgGoK4Td7FsjfJkkWFx6lB+t2DglkQSq
mrGE0JNXNOHmUcPTOyQsl9cm+TGVdzFT8rsll5DUXsRikFu05oqzIKMa0XOCpQaK2WYHrWIEHW4V
8QyYS9WNZ82eiusizEted0fFzjj98ONWtWBuCIWcQHFUOaAQEer2GRmwtVjx43NvzrEhGDlko2OU
GP9QIkx9/AUOnANrnirCQ99HCOKhOn3nahMQtMpFpETc7NIJ7alDmvRhZahod+ZuWMm4bJq9CkxE
1fPjMqxohCGsGUhgVVKzCBxvHwqyPLHeHavkpU+to1AGP0P0Go35rjVV+BXfraFCmhSImlJfINuC
HWAqEn/snw5wtlXqo1ViK6V1S68lfBk3rkAUckEH2I586vWdxsA3jZ4Y3eCSXnY191qTL+jvubar
F4wjOwTkoHAJmGEtLsnlo548Von9TX9cgCkx5Ao/1ves/ZD+wBT1s9ymFzxYdjrhq9ln6LTXGvvC
l2ndRIt01T6S8MBSonCicngz4mwPSQpfT+OZ41u0LoHSgUwOf5imPWdhFTSJeSLPEIbG0jYuRiLi
IUM+WjZbMEHJZ9wrhnpKYnlvd9luJCTAsO9G3+8V5aVZ/2XK14zecwJLVdNEhsyPQwbWollcDM9X
8VHUVA9XMj99VbxqmGZmcO/bx1QyZ6mt127LuR0u7V7HBKnu5eErY+4CjZExOPvWjFiGbHRhg9xX
hgxqTGcBcjBt/ZjDb8X8L6v/QEMgR+d2mpFy0V8QtOUnLbrjrDsK7TkjNX5GTjXxcWO7w+FnP46M
bbKM7SAi8aGcHWibRzV1FOvTLPZlejB0P7fdJHxQ29fZOhs8VITWx+1vaa2HGpIYWTY0K+k5Z1ol
0bglhR9RNZTQG61kvufivA43kCxuVJduPRFTqQKpHx4UTb9P6otle4n1/P/U1wxgZTCLYcXcUmxu
egprMFw7fBzxqeiZiqIDMekyXzLC1pIodE3jyaquStEgiliPWg/1JisvJbj7RcB/4Yma1aeBNE64
BnEDHArhnYpwulQODeIOWrM8nLChsYPjNZDTC402LQ9geN5LhihoyMgbihOGHKZbx9JhtVHfIAPT
VJOnHfm5dADmcVuqNcAew+ap8DKN1oQSv/hJtTeiRegFwZz18E92xmQjkfB5mQa9c8fsM0WnlBNG
2vBw0mJ0iJSdVpJZ/ahQ1oGMMl8c+33F9mJd8HXqjFkpAwqaG3Geh8qhyPYj7TwsTDQskj2JlCMV
/a+miSe9c81xBhwHmL0j8yQonO7MrjlDIDmfuuIDxsI6oUiyjkguMNVtCj1k8C6zKUwiblUhqIP+
aQ8Mv3dajqOz/gJWs42Ohkcx3CrUnlMPnIR4lwmFV1p7Fou7Ir+gerJ0/AUx70jkaVWwhvc4Ie0h
5UFunbAjqh7KeMOscuNBXSvrITHIiMCFRaSAw6eVRHtqaJMMZompy/p0ZT/wWDVvZv2oILMEQulK
6kcL3qtVsT8hMLNCRNQHEh7PgO/Z/L6mbOoAVfmsqiEG/6YcoHMHQTrhjULsKn9JVHj50HNRfkro
nfqcixP55jzizGeZYaNkr8TVEF9N/lnwisjhHpmRqygV0SfCbYB8kMAiTfzslyH/aIS+s6lfZtKG
Q4ZCqYKqqwE6k1NxWT9yhNeFmYScxT7rWyck4biaeJ10jDDQItp0C7EQT5kl8+VUdCHtqYm727po
tAP2pU/Na0+/tMrRWSue4P7tuGeYO4MwSvDL1TL61pdRGX9F09yBBcdddkzM+bnNxT6F7UR34bR9
+D6mpatn89Wo499Rid/MdEubYb7DhzjZlFSxip5oMYd/MzjipCCxCCxJeDJnQLyh2XCLqcIx5s4j
O+ghxGArr/exU/2h1D4hmz/0GxWTii6+mpG1M4XP4vzRGnDQhbZbdgoiFdx2qWMwnx+b+bzYKbXO
VP6/KhpbCT8S16BVU5viI8j7lwFxI6CXtwxhjlC+RlF9j3CR8z6/lgUdIndqEQ0bY579UnKM1U9F
vBl1dDe+RP/QYj4Lu99cOoVq/K118rFTEizH1sckzTtl3Y7K7COdCfvhk+EA/+gGhk3UtCZP82bz
ZR0yApUPixbxG7GUuLjZ3zL0b2loxtjCJlQdoyTxhgjBjs0wva5tHmHjENnafgD2acv1oWnZyGjb
ouRDFjkK4+VtyrPnoasepckMZN66Uv3qoFHoykDHYp3W+UsMoHpUqFHVdEjgbpfgCQxrpWJxZKf6
nc6dAafXzX1ldIewQHhLuq5psVtOyLsHZV0/ttjzlBYF/xDfCjvm3+gPdQwqqjkRsw6/VnhKOj+j
yTva9eA25+dJo3ekyZFH6W6IFb+c6tayz0cgmcSG3QoWhuy0MFycqlp/Dhd2RMs3haGgP/Z6kEMW
Q3X4cqzAtZXSnA2r1V5baSQqKaFg7R2eIbhz8UZmrFEO8R+N89xADy+47WXcLZH2h4qgxEqPAk+s
t9h21dCPGtJCj3L3kdvWg5zs7eURCTj1bCJOa0uYtySCFBh/dY7REsQcs2v1c+d92y3xC7lDHkri
02CYe6n415fEF/NSjMlbXD/pOHZKoFZRoXLc3xCqwrfQFx+wkQ5F8VIUt7bZsQBBxmaKwMwgP3uY
x40GrxOcyIG7kyS9XsZq48HmxUpkcpGoO45GkKiss3CzklugAqB5SF85vHGsS0DWscLozC5RQHKL
uaa8p3ItUQuTVfDEYtg48wi0uiO9Kr92swNu4BMEIQ+uQp2XPdmIQJ3kjOCEjbRyQA7R/ktV5SVX
dEBbDP0VuCM2RngLLMkg2CvX99QoA4PbzmwB5bUFS8rOfOgLzf3J2QTGlnxQBN8Mplsf37rcHKy4
dkkPOOQVZqphYgjKXT/khyJDTgnpVReRJxiV2Cx+uFEYFEx1QLxfTu5ngh894PMQF1oFNKHzS4Z6
3kNNmrduGDrFXf1Xfi3o8W8VakwAI9IxOSyH7nl+wXBKpKhFKVx7zQdTARs58+h+RO/VM6/bpji+
24fmDnrXwdKyYFJ8RE6MJ1vLnyN0CxM3Od/jLYczMBZIiMaF1Lec2QmeJbaJ1JILi7NZfCdhxejc
HP9Jo6d+TixvG2917SNCgeFZOwtuIQXLM0Fnrv1Hw2FDaEdiyuSD5QgQkt/ijqQO8xyNXym9wT5n
tSsWX2suxlOFEcba87X12XGuuVmd1q+xiOIsRx2wXmbkwAvQdqf8t7xDJUCnjO+CMnTFDl/6tvpR
bM6VgLkv2uHIwY1bWhbiN55diiCHWoHnnh9tXAnm4QfkR8FzPqy7hhVhfiSjrs/5mVAdYrzbhbUn
VU94apAH4OGconMu+7YIaEn9aTxq0UmyTkV84varlwNFcdQzNw6k+oRKCB3MAN/oWEGr4wuEDM+1
+V7t+gsmCSV0OvMXk6/5Rx4citkKytgUsDlhjMJ+DxJes14F6/To0pjfrcXkdD4ZAzwir4GHc0Dt
KvTror6wVY7yZ7l7Uuud3ry03F00o9FT/VlpAcGvg37LqkOU3bqGH2FGsw4zZ7iFHbfH5UWPeBPe
5HRX6EGPKgAwBlVbyC9qPA38VaU8SvOlgFZvIAMWP2G+k/7V/U6RgfH5HbG9j5xECKQZs2HgoxhM
XBTrqNjYtmQ/AqUiECDLf0FZ0GkvNAM9k2nzQuGH4qTTObD2xCnXe7YHVvEfR+exJKkVBdEvIgJv
tmUp7830hmiL9zzc1+ugxUgjRc90dRU8rsk8edDR4+NBhtY0zvHf6IzBkGoqay8mEJEOdRUnK9zb
pbo32HKGD8VbRrGLplNv1mWyUusNVJuuvHNQcHl7GCK4zkgKYnHBxMz/ApPtBSh4uOxJU1ll2t0W
8ybaWMp6uHXpfBh33UtlJB+gTDka0rLTSWxqEWIvnI+YsxavAR407c4lkhU7Pt264Q8fvHZd5XAs
WXZx0rpmcRi5XXzvYKCgXqfVhosYFRrj8EvyClAnRJuqmn4kjQTE10jUnT031qXBqRp8GvLB7HdW
vqtrV5a2NpGoyZZTXbHn0YLaZ5i0jdNcIiONZbjxA8kBbdxxJDcrBbKvr0v/e7TmSs7DoriM1sIu
cGctzAHTy1olHijeZPlfom01dQtmx4NiOp7KZqmDLPnjreAz5DlZLu143hsLzTzCbeHjaTb9Ee1v
gSIpWOsOlRk42GDNDDFTT5167o9zGaxBtaD9Yo0rZWtlXBbVD5NsC4Jcs6l8wJDLCBQGp1DEKmDZ
YvRGKXeg5GQh62Hrz+Yanxebg/pF4EdEGQoCBbFezjZyXrS3mnLG+aEc1GvWbqy0F8BynXImUw3F
OKNm5QnjoX9K4GO3B+xbLLy5Arzv9mMk/yOGgjUnMUtkswKVngopjcUFAl1ccfOJcaTD8mSusm0R
qhOmpqxAvVW0Q4gZDPLZJxv2Kb7hq1LrHX/OQ2xJQT+rTOYpC9Q35kv6C3mijBtQERTwy6YFyLJO
eCLmN+4afnRyado1c/0MbmjCJ/gstFX0MWH83hokOWeLXE+mSmnm6O1SfgP9MpoRB8vHDHiQd5ec
mwovLBsrlAr3pjM3DSM8DjtSvowSddOt7+kLZdpupkIA9NXLJChppatFIAT6IXwssAXWVuuq1aFE
dIT5SEbB/MjUNSu3UGxtzmBukAROAbGbJFcuKuUwMEoL5WPDIaMPN51lprHsGcnrmG7cKF9XNcfH
AvBBfO4W/zS6wlns73zerHfarziIVW+T+osEiWF/BnPGNqWUwQFcRrYybK2qLfNEp5wzHyC+1FHX
pglfG8pBwN29J2iW+3BAhtsvrHFZpjjEGEzMuv3k2RqXCsBd4pxyUtANTuwV3rkkuAS0EABxkNgs
VBRT7Tr81zvzwTl0IRWei5TTI6VTX6BUaeS5VuD+XPiWC5KnAD9CgEW8UsXMvzNfK78Vouse3GMU
cLyzIBRLm5N0oVV7LTjVXDgMttOr85kNc1EgkcEtdyJTKp7Og7lZMeIn3c5FrSZFboAs3jk2IJcx
BBZzkGKl/0mUo0nQmbotZJcfLQ+Wsb7MYRGwy//tlAWvb4ABx6rmw0cmeZOqo342sI+BQ2FRScyk
wbN9UX3GIauJDS0UYlZcPPqb6BnqJZ6Z4IIa/Z3l33K5aKsrUTMtX1Itu5+azBvqkyW3E7cFH1u9
4eIhiiT5DI4j8jM2EWT91dNpC9dE7nYxH/V4hhYx6AyhSCGcib0U30x+TDFnscI6Lq82sbdlkWHS
Q3Dpe/ZJd7ZA5ZnbNsvUcjmoDYILpBcD+z5FebuK2OAXswa/7IxdXX/kNOgZughs3VfggixBsXbt
VSQDzdaALCV5r8FyEeLpw6rWfkfSCkIs3af2D18e9IDvvFrYzXpwPm1rU4Nm1yE8VG5dEozU3bRs
FzR7xliRzOQShBLSMjdGUFBZNyZv2oPjojvxZE7xfYRuftKeufGdWl9D5XY4guuCETd/qQD9hfwD
iAtEVHuTo+iy0N6vKtg4lWt629Jetyy4qdVRaowH7JgsPTseC2ky15GPY9+YqYwzltxDPGKxl9XQ
GLAzoQsfZ/QCOfcKChhjqhLVcYcfiyMNfWoJfIUjEusr9bE6j9+U1OJUHK3LhIHcmG9t2xCrFHXz
ZEQYCaPhKllc8EtIYHRQ1CUWAK+zb1N/oP9bJPKJAlW0zH+whM+YFWfFL0VJaH1jreCpw50vpQuy
zmJnExensQZ9S8Owskwyp8CqLDt2iN4n1tu5IJPjRNQF23MeXzGDdjLGVzy3qegRNzbOLY4eMKCC
ufqGBGd2TAV34D0qnnfKAbuCz8CkXVTJwsi2FeKFrNvrZGkg5CBOrWsORXBS+qsUofstONeJEcE1
alEjqfsITcp9RAY/wuz1rRWXGXVVTgsJhDnvd1h7iLHlvuC446Yrjlx+Vkdn6YIOA1CDTgzu1dqv
DoFMRuXEk+Cisx5cWdu8z1gFQJOaylcuqyBbU9BSAYRnk+n/W3dm7TbekxzJwcE/GbdQynCTqxqr
tEfXbcnSYCGzMTEL4ty2ltq0PmS+PNfw8PhQmMjb5fTZwxQF6qPEy5yFQPjtiAV4AVKR/J/+yNOh
PI/pbehgzspnqSAuAVkNHFqaW1bMsjQLyWSqvH4TOPLGL8KtGIXrQ6ftC0KVaU7RBiKxRTdSLk3W
qmYjX6c0j8H45aHdRR1SBUJhxJuUcKoyi7jwe2ijwepOUocML9nojF2YkmiKO58m2mA6aSXDA7SV
CZTGYEtiJEoGHuMw5IQ9ubtcc7lczkZdQlZ9rwviMQwcwU62kC1CuyU02nQIoj3D+FyU56E8Db2g
zzhk+ReBNBzv6OyCS8XJnmcfWjUus+Ezwb6N1jP7qDl5B/KnIlIeJMVG/YJARvkw6gacdbGyc97n
VlnKyAu6jcFQrACVEIuIjz6hzoC9hv0otjhWuFnK48jpr7fvxmogE+mbmvgoo2SX1SmHPhmwsyDc
MC4+sYDRyKRJw/VYGWc7gRrEhWD1zJwTa9YJAgzHfcLEhxVv1TLJlgCi+yuho4Bb6OUpFOyyfniT
m5izfHyE6ndWkTrhE25dfuoQXOoinqdtx+wLGh91HJ9dzezTP9fyS1OxYn09suSsG8AKWDB+1/qB
ib3XfrSFMWscRnvnHthUUr5l7YNsLPTu1zF4IvpYEYh4TVAdQ5w03b59JXrJuNM3gIFMMeE67U5A
hSoawscGshSMfDQ2oiRByrCJUNC7q1B6c83CrVJw/Ni6Q72Pl74NxMrXaQzUiNNZsTPXd9i4SH2d
svvqMvLNeupAmzOxEUhZetzssrOQ4p5jBlsfoiuS6tm1LMuSzV3FgJbd41+dsRtqWtW1Uk4lcwRz
Re2Byi2W2E7B+dBKSAElK8py7isVZZxnMxZD/U4g9yhFPK48iWZ8YDlKgPY8NtaBmcRbCSIqq/9i
35tcev4+tMUzhOriO4aHCsS4eAN+BcO7kXDhIwSW2M6bcNZK1N2mY6OvUq1X/T+D5zogSZJ+PV07
5GbsejafgS93mBxpIcL6lSOlyEXKStZWYGkpZz1rMBpqS69nvNWY7TINi4fBqUR8Ej7mjcj1f7je
WrqhdmVoziYZqmMh9O9K8i8kwS4d01srDQODcKT7SWyTkkMLloBQsHo88wY3upc3O9n276kSR3P9
SqGtl1BwR4kc3tpiMDbIzlk46Z9ZW18tmaZRpq3aIdlhxt4oZfPbeAZmctqIgtVXllnzbgiwJ6i0
muq2TqJ/hexrrF6mUMF877UaKpvCJsi336sKJIHqp+fMNIp8RCkUQ51UnZ8ylb6igsF9TooX+g38
PU6Tg+vyUbvYJmF/ebP1yK5lvzDFtF17a9gbOHYXySHr46vsdREL8GgHZgPPZ03R0JAwoBYM/ECm
66vWklZCAh6mGLrJvJWBDUHQaOOnWqjndE40UQGRwh9eBpPGe13F1S6GnJZRu+K1Zw2JX3eBxFFG
fz4QZ6aTctW2PZAg3kdFvct6cEly6xX3UAQFPgKQDzuRpldNFrtJHUyRXNoKCeqRj8W92jky64hS
cXs/+EGTDqscQCAjQghrFZE3OGv2bACPZJNgtuZwAStKOrKttZugOxgM2UpiqAyPdz+3TK7+dCdl
5lF1xK9Zcf9b0rv3ruUw1bnNWY3AivuM+uGcj0a0JaV+m9hIt3vBz5csDcagWWT+9ZWxa+D8SlZ3
qaE4z+yeUyVrdwqJGzFy4pgPT7C6zRjtjuOpYDkUKdq6rqwvgIJYWAisgdSFwimPsdMw1o+95EtY
3ivm1J0FCLh4iSsornfA+QdllLhvzGwDEYD9Yb7Van9lKOGmcEhpCUDSMhj0r4ZAxir+GHkePL0/
iMG+4SPVmuYCOJ2sCwnEm0dvqdLjcxm5S42GjtLDtdluysBvNcbMWrKg/RidEzTbm60wvq70ddXw
iJ2mYyH5BgVzxuYqim2Zs9W00kMVGOu43VVD68ZpfdI0nJSG8wgV71BGb21CQU5rfw21MeavtAnd
ULtXGjbshglFSrvWMiiL9jGySRta3EAxZhJIPoXcRujPBImPZEXllDOXNk2ZOSYohN599BV3H2PU
whvfZ9o33E04UeOsZuUL5cntGoKSRuZabAjxaaFIzVinp72xLChAwhrRKJV4i11KLXrCiWz8Jd48
wpBWTrIEHil6+VmgHat5X5RQWhR9gGeJ7U7CmhEQGjGZ6LQi5uNjbc6FHM09KZvLw1YhzS38sfx/
VY3tiU6Zw2wlITWDOshWpgZkgrxayeeCY9aP82XfvSv7Q7M/QJ8RNb60g1sR/yP0gFFPR5+FIrNN
93UdIjTUF7Xw91XIAdMkmwS8tt+c1CnWUgdO5NXrKDVWGQiyXDCrlEkyq0yIsZABSHZQWodVMClt
BLcSirZSoVjrQHu4AZoCDsrwDZNrZjxq0RxzzV+FxkeWoUauHUa/f2AwydwJ1nANl0SdoOHUlqpX
cKshZAeN1QMIqod90b9l2zkoCcvlZI5zeB+N3jbWxq3at8SiCNLeMro6dnLqVu+8TwW4NCuIfd6M
7E4z4sIGdBsyiDmpZ08JyDzwiFNW9qxT1hExsj5ewk6wiO86xkhgDYVmvHVqMYwEJLLofXWTOYHZ
DS86f8BBAXYgs5Y0kQxaQKDMfaeeq9S7Of7AeZQwXTXkRcmfJvKrSIdj6+lgcqyzyqK9abBmd4xB
uppeQyBD98SGU/OMCMn142BdZBkbCTpZUFNnneFmaPO3M1sesv4clkcDwNzMCeW1L7B/ePKxIkyb
M/qsjuRQGtKuZP1hpPZviSRIGu0rBYiHcV9WLSBfYNcOOKIJ6stdBMdJ4f1JZvcijGinjOrNDMYt
FtS9hdKSuBOo7qS0SADgLeWcwSBVc8jCdu/68lcdHLzSX3WedMzWTstTOHchll7UPj06qbaOx+o0
moy02dk4inMdwgr+Kbzv1twHmP37HkgPJM9HhnHFR5oTIlPWSLoBrLaxoGlnNL29g9k/32tjDPol
O4quQoN8c0aoEk33hdWPKYbCe4u1AUdh3AQbrbOZK/8Iprpmt2I/fFSDZiNl+sLw8j+5QTYc+veh
SVZUpSd6vIZOpJHQ6TOnMy35oZkKeBfd5XsykJL/5No+DuEwb0oNiJrsGgBKDFBrUa2+qq54C1Ef
ja7ckYdJSPC7j9Ewq+oe2iWB6h2PSHE3DYs4K5BZAcpq5F/V2L5ZFFGar03rWgeaG/YS6RPxYWQD
DdkHDJ11S1lOlq13rZjLGimqJQv3sVO8i/Zf0w6HMS5vWTu+ZTU8CNKY8N/D2oy/RX9uSDj1+6dE
GxeVTJHw8oNjTg/qyBUU3SLe3N6nSk/DhRUUV3hmrHH8lv1RvYd7BUSXPPkmXiZAyGrlwv26Qg11
ELgdEm5DI9C+7d5j5FjAiwm/5KaelWG98v3w0qgOubQkPRpmd0oQr7NGphnqsL2RJ/xQiWJAKXjs
peTWjM4zk/2bwRhcYVAH7WeTKtafLPCQWjFVVQZEmBESdO4Ci7IMMci5pUK7q6CVYAlD0WiOdc6i
PyILkb18nphA8sNDi6w49cS3FXLJw3FdsOKx6Cf4rtNQCNCA0V/7Scg83qAtX7vKejpV+KrsclX4
2k9Vo8yJ8vwdIBkgnHzVV9UBwiX5xKZzNJzqPBjqPGQHLxdoq6xxV05LBItnuFf9QwQhy5ZrGMq/
oLFPNGGc6Pa+yvO9pU86i8rHhNecbH3VYElOE9OZGQJ/DWKSTcD6gjCvGHdBk9dP6LJPHl7rBMOG
3j9gQL0KYulykTykfd9VR7uMH3WhuGnecZWiJquU7yKZB0HvxrmOGKSpb4V39TzxQ4GEorFd6tPH
TYo65ukebVt+Q9n0NegHRInnLi+3hhK/Vd4kMK0ICdfl1LFBp3K90dvFAxfbIP+Aj3UlP0Tff+xI
HSkBO8UtO7Qo3KlTSoSBUrZoFdqC4FYmyjEXyjzuxLqr+mNQN7+DyE56Iq0ys/xfSol0jPmo3zB7
TnqNNKWF6dH+V9YnBJezNs0WHMKojf6fYtWnTMkO+oB4E47fMKBcz/8RNXdSQTqsxhjvlJ3uqSt8
VXuZY0Hslc3MUmrXdj5VHd4u98UePhIciGTeOHvSFVc5k81O4gCCyOAniluhfKnYpxZhPNmIuPMm
e1P8kUZwgdS/HLsfFB54WD+iXdXSrqOKqIsXuHmgkc84YVKDK85HilEjGOCWVZIvwhcI64YAsW54
Ck6s5RQMOQ3grCvqVYW9RmacmqJiqEM2VPazZDIlYacbtBarDQwTmCVmsvAnfEsDpbH+IxiWUuHT
7pnBUoQNXgseDOZBgxLCAG1ZQNDE7shcQgLiEg89+WLIyOTA7UAsBYT39RjM8da4BcxIVUGPkCPR
fYUxkgVenO3/gypIvuywTqOCJCPfFe1PUQ2Ljml5AYisQZ/VOsTOl2wD2TZpjj0fhwSCPsmQ+jk+
eRFVY1ftwHpsutqnJ/Ngu5VYTFg3Wxn6Nn05Io4pUdApCB4s8uDi3NpI+UVgxYrbR5+fJKg8VQTQ
VvqwmOpV6GON2kAZhZd0CgnpsWwPzTri8TLg/G10xOCslZGYeRoYYhgC2CbbXkaeSij8lFsK4coO
8ZrRIMrZU6+tucRyrFSbBVkVbAN7lJz20vT9UxS1rlQyQuuaLWXv0jsKtJ4xx8p0B3iwkGs4qTJG
Sh4ji9FMfzT/wZwKad6S6rwf2H8z142Ki9XeiqLfkg+yaiqXM46+ijehZco4SRQJFqiw+Efk2hY1
42G1WZolojK4ESF7DQuWp/I74M4dCbniSNSNC3IJzTHZlxjrgh0OBrKKMpd/deKplZtQNfe+3m7R
dav/cLat9Pxn+jbdNC7FVlIh4E9PPUwgFQyixwCXAO5ZwBwqQ5YD77D65pE46+o9+sZZiq25+hoQ
PMk+w2PjW2QUem3CBuTipVwgr9i5odYYiwPoAwiP/WZCu6rxtjW/a+nciDVfqUUPyP9O+9IzV21/
sYuUyhf+2Dj8J7DBxdGJvFy1BvR1Bc7EmbjKC3LqeMKldXggrOwQYKrAzlltHJ9VZCmOsd0/ADgh
YykODI+ZLvqWsiMvGdUOEoWrLNUuWHNq2M86/6kRJ6Vbi7mYIV62OI32+H/ZnSSf3OO6SN8DElpF
v5ZhC3DdQfJl4UpYWmJujieTW9JB52kiP2ACSTHdIaDIwmEhI9mvhlfN/olagWXRI59o3skf6HSW
Qo8CSBTCWlJlmY3TqyJZhqAAyZTiRmEWapQuwBTGrwqibO0I/y6Gk6ZOiijhLARSMtydiCrdNkEp
WzwdDHah8ZZQ7WN7Zv0OsYZHSYUmKR73AQ6TESe/gOBWY7muAwU0BhcNngC4LnypsfADezUdKMSs
LjV0HqXcrW3EJcxXBaQBTT4FnsN0lK0fB1pQ4SnvLJc2nCyiin507yFSbDtv24JmF0ywcyx+IzQF
AdzHQBEqBQPlFkpzdU/no8vmpi4ZIDDurgHh2X0/l5k0CTR4Y87Wx4dqWeK+QuY5qG4CE8ZEnaPz
/TICtHL2HV0Zb21YaLYAeIEd1mcyCiprngeYcTAle9KzRBbas6S+mDBfw4EGEhct5yNjMEBt8WqU
WYoiylUQUDg8qwPGhMhtkXOuggCYQshYEFME0V45PIMBTFaLK8WM0OXGgOUK1gP+Q4/x/3pQ0OuQ
SZvjhjVTg9itayKjOiJOQhQEnfJvsJMDT4wlTeM6w1ji6dlK3TFAY01GM7IqWMaM/rgA9E6McAEf
Vz9K5NbCrNDw3QwDtD5ANV0Qb5JYWxf8CLHBbgzxEg+tCymgB1K6SrYQXgCdLOkWk6Y0LKIdtKaV
4Uz/byJ4wtEqtHWHbcrp9N3k2CX9etsomBF9oizylNyQDgqKTHYW8lgkxTAxiall1wZPElPLcgQ5
rbgZGlehtAtyzhc62gb0ES7hKXityxlfZAzysglKGKPSgnZyDT70ChlkFTToi3jSB124gZU9rXoj
61mL3yRmZ9BerEkKzBmqmx81M2bu/Dy511i6qnTCP8+Z/yHqHxZ6iv89/BNgMrtSrCT5t4zpvqz7
wNgIMOAq+65g5HCTNaQZGNm/tryAMvzfeYQ6xgR0Kev04dSixJAjz8cmA98Z/4uUsYt9Rwzr0Ek3
9YdEjxWMd1+6yCNiX57ACJZ2A4YhP75k9jNuzob043tATJHAGBb5ZE+R8nXARyR25Q27vRG3qXpJ
62cYXrrgrVa/RIYn1T+reRfac2Rgq7F2rSSilMIXKEhb/pfTk7doqnpWKiny706cDXFQwnVPPeWE
XwMabeCNuoWHYy33J987gx3HQD4L0UObqA3VGaD37oawSkvOsriN6juJfk0dangKOw9G6UXQ+fX3
ICBddkVS8aA8FMJkO9gkFtLTAvKDwsa2tX9p2vTU9dMcK1wzdyKuIISxYfvb+FtOOVcnEY84Np7C
70hJfwyq/RQHcMPSyIb3YbX3sIUiM5QrbVARAADAS9K1Ry7HwL5hQFiQjjzysIYFoGCsGPOIVhyc
c0+uiyEB9HEgSnMp+bmJiDimBOvmD9mr5lgIV7LDyjZmk8ikg05a8DE4jBjV+KKPX5NCGGA4GAfu
K9WYVeGzHd5tDdAOJktKN2dh4cxaJt3JPbVpZE8jszDlgWHOlnZOvjLLZdn9heYHA+W2ZlE71XcW
0xsbYS+iGZDZSDFRlyM6HEWB7lTM05zqozWQvhqLyWwdxccRdFGnLgFE2uMqlpm3U5ykhBDxyPCI
VO0OQDV5MfvMv/fFF49cyXyR4Mal/pH4QCCuSvgzajcZRbze/hoaZHj9xsepjfe0vrT5XzFAFD/Z
9iaxFzXjF+/Rt/4qNjAT8+itXX6QZLiIau9P8amBA2YGUD+zCumds0Kr5XsUPPOlH93s5jNFHAOg
qMO82XQxSCiqi61l6XxQh8J0C+VpsLhv8ktGTZJQgjrilVMPBNo8lwa0K182S2wTKTYBRjPTuHA7
dvWZqE90FCBxolsMjGSUn3lOqY2CCfeP36Hmds5599Ep7LHTnVOdjPwyomizffgfzMLrlJJTZYuL
QwFsiJ9PUkbuknNssqouEdqY/wzE4bnTkkuLTNL4IpJ+Diyi4d5NEuaRwd2uP3lBGMNN751Jayf9
LFGhVdqrd35CUBQ5K5Eg/GYitWiis94cq6l7zPdCnIV18fWNox2D6Mw/42Dl59tYP6HN7yUEOBKg
cGSFOl06hmsuHjTx1mSL0gsWe1SNEVLPqN9gBGLGNy5redjowjvZgla06dwIranV4ZrMpeNk8hvr
TW+lj+k/JRHvxqBkx416kk6UXt3tgopTdzgAYQCSTvZEcO0KbtIRyyukJSUa9mpob9UIbYZubvt4
7/fEzg0fpqqsS5AQBGOtREerpWjEjCokJyp7EM/A/2TCCRQwYGBaAKobCgjFWF/bnmBTTLeT28gz
ozPU/COg8G8fDagXMOm2mmsYKhd2PZ96Uq37yZKFH1Y05oonbJGITchsU2bgZAtgb06+C491pUNe
Ck9WRwpHUKMY7f+plXJFqo8Lon/JvkpmybCC/+u28SPUVNaUEIXyiAFntta66EpU53bopK02hYv6
/S6mrMrsdhlPgPYq3w/J1Kxx3Ex5Mb39L+ehZoaY7sSwt0RJrhJ2jS5617p/J9300pJf3WEzq010
Yqq3JuPTTRlfJeq3hJCtI40XLsI0X1NGw7W8DreVuc0AZnlRuh5jY+NR4pgwJwFkoEe3toDvpcDe
RFWz0ZhaWmrg+h4pLmAHA0o+laiRnKE2iBytwWEp6ayeutGNbO9mmDjxtPShqr00U43Wwvq88RsW
pFnXPcaSzaTP1p8UsUur8S3VTH2YEw82KBjceVwBCI/Yd7LDncRcHI79spsPnUAqUiGzJbKJukz5
KUjiNNSpRynfdQclS73kWtPuplzX1GOqkvjlTZP0vSmatRKWbOEkyCjakRe5iVDK5KwM560Mg33M
D3pafNZy645g0yfHZTotjCa+VmfQDg/Ol4CoNxAlNfNrooo18xxT61pkPPAQGE+VRmHhwWukBQeq
vwCZvsfeeOmUDjbVXxu3x1hjzdgH8l8LpY6StwCbKUvpx5hxker2p0TpJv2Y4DxG8qNKQB+9ShLx
ZCXC4Nj1X3a5i5+pLd0NxHke6rWqKk54mT5TbCN5Sno3+VesAlkL4JQwauW7dyB1mS0vugxZLDCL
8PpjpShHndcO1+fYWd25NuVzwJ6wjaCLFDdVjF+lCM4YPj6LtxUO1KKs+7NJJQHS0/SaO9T9fc85
pqXQRems2ffsdHu41lD2LePR2aHrNb8xtLDCll61bJ/1Mrka9IEoBZammewMB4uluTZG5vR5exlN
7QRXcm9q0X5g+VfDga0FWaHytmTKn4Xj3qvGdd6mV6g8JmG4KQHnsuQzrFH6WxgFb89mbSoEJnuV
mXEGrj2llbMydYkbZVn01VIj9sKx1hqM6QQRTRLZhwYtbyj56540XSKHgYx7RE9ApO5y1qK4DDjY
QWyc5YYoUHLpBQ8eMrWAhTezQv5T4pXDfBOH9qh9Zx7gp4zJlGBhkCuNG/kUwtZdgBup4q+wHTYj
Kp1IB8sZmkstb1ZTbxgAfbHHh8mU1WCbyzcyBmUvB8VZy5SXHY/zMXqYrbSN2K7bkK0GHzG+NlvE
8kWzPiMgYWDAyQ0IcTmxDwXTCYLCNVPnhIjJuhWOjrOZATiB3xiPFkYIVURnugBgyEwPnTbt42YC
5oNdc4F3H545bIHtooNUlkEj3LFGRagrTA8/9fHUox8llAh5dgDjtHa6i+GFFzihR7AqLhGXMmKk
dvTQsCKAbkLiIAMsGalY2RJlFIVE376jxEEaQuZflGCgAeqpUWlFoNkRPGcpQyZ4KCakxcrlqa26
GWTQgJu+sNVzxC/NNM+eYZ+TBvU+6C01lhCws0B+m5Z/8SlxYU9ugdZ9ROTcNUW4SdkwCKG7qlTs
B2gC6oR+lbJNotGeWcO48UJrn5c/DVLeujCwayTb2nHwImAll82D3Wt74x2cTb84qvwCyXYhLQF6
u3axA5wShfpZomrOwf31ifEcB+UVytKH3ydnvx6XIOSsdz7ER6OO14lAAUkql2EyoMNYnir+NjOq
F42kHsAs2oTIvWj6W4hg1l3Nl3RD/F9+A0gFQBlZM7iEECxl59HajPanx4GU+Wu9uZIAnKsHvCdf
OQmD5b7uXKXahiHANC7Hvd7dx4xD2wVhGsZTVeRxpIAm8K5++Yqi7wCQmsGvJp2m8SHyMRQuwz7Y
5rQIjn5W002F1JX2NV3m9RVU1Eisn/4tsD8Wd0X7G4pwFlbnKPqs+huj1/6tZKcx/ccKpKe416+N
5TJ7o+cr2rflrFNlI5SNZG+lZpOD6imdueUd5OGjw7/JetXK/tWMG+zmqakvUYE5pMDDJ9JIP2Ca
OM5+MFwhe/2JiTzoppc7ELmj/ybld1MgPvunAnrK1R9bvypctijQJ2vZCtl6iVwjvYwRMKt7Jf5R
ZevhnbRu3GUUV7gLLfkXCQLr0rZOluM0skA5GONF7BLKyuLJD9+Ge0h0PM3QJG11aWdlV9PCf3lo
SMzLznGJtRbTTUW3lDseNqc/vBLLsdrAkD8SKDfXoITHNXcuv1BjU/ZCwWveBrRIKTup0h7GRj1+
iXpXtf+sbutT+NUcEQz+JFbY3S7xtv1wBJ1RIuRiExkfGqyweFLVv17wVo03NXmBmh6REoZ7qznk
zVFxfKyx4Uyzf0Pb3ia4mah/PRA8nm6wWZ1YrnMyDFnPk96DLL2EidoHV0gv08fL5Z2rm8BHTwo6
MkaLVaTQ7/fUdzLGVf3bsNl3v5RqwyvrnJ2odgXgaQs0ydPPfhr7c4RM3HYvmVlekxE59talfSXY
DZyRREe/9BawNJv+YHVu6qwkcujJzBabQLv69pGCPsHCbVjAHr6t/EOh7QNnoddfMYRh5eyVR31c
YtssApJNOMHvecHIu/k17D9N3Iv0SqZTkD8Y2CveT6LeGqpo1ovcAzaTV8u7JhJLJfUzNQ4+bXPl
gfMbvnL90DcnZsOJAbNlDoO0MjBlPrhpxgj3xl0Rh1qFco+pd2LfXbsBifvWGz8CY5/aO4RXWcNU
ldyck8nY1n7RvfjKZ4SlueKO6xmwZwkCnZMD+oo5F2Oeky4+B3bzaR8vbUwFDUgi1iYzpY/nevo7
9dvTOcGLB7LJkGI4O/lh4KyH6h624PG/0vorhBQzPdyOEsef93RQEZMchFomXLbpIelXgfnT9y9H
/Y3UP9O6CS6vnpG7apNfgz27IHMzpEX+ajvAXcXCrBB5FS/V20vQZsxFiA4bx7s0KaKxMgZnWwfd
4jbeqW02ojom486qL41ytM2jWT3S5GzVrwhBlmNoMwvrieLc6/gM8F0yTl685jcJB6OCMyP783yw
A/bbhjoSQh9WGKXDcAL8cwjM3zLZktEuIyGVz7F0HtQ7kGdaBLbVPc64Bx+9jOEE/oHCR6IWz1K9
6/6hwmatJCtMW0ONLuhgdgiPnoH/52g3BigmxkFBjlH2pTJt0jFU6szcZHaUTJXg5v7W9bn3sR/k
z5RBKQ8B27kNzrGIPurxoMGtUV5J+THdYHhM5cn7pvzH1XksR6q0W/SJiIDEJVOVr5IpefWZEGq1
hPeZQPL0/0KTG3EnddqclrqrgPzM3msDT3V+mChOGCxM8FIw7E7qG10+J+7ZE3ddt1/GezZtMyZz
8ZxhGpDxU9Scq+IaGYQ9216/EwUCHhxh3MVh0emJS0jR7pyc+IHFR8y8VuMymO/HFVyAiVJpxN/z
0oJDgdZTxk2wLawkIMbZfyPR/iORqJQRMlzNgq3OxB8pDUEiMjSXRButucu0qYROD+FTZQWvdZ3+
tYruy5TFTlPsOGb4Dqk0t9H4UeD+u2kFMwzJcnEg93chQI4lvX2dA8rjWQ9vYzWhu09siCMJmHEZ
yi0hIuRoV4ReRQFZ2m0e7ipCOjtV3TmiBUXlAGp3EkSwALX5RDqrYIHQ5lvI9x5q3RW9Zk3fRdci
IoLXHbqpv2u8AUF6jI2CLcsPlA+2YWm5og7IjceBFKDNn92jEzLy0V7DGNfDg5F7Oa1c7ltbbr7q
EKjmRKEfX0omyOjVD5buroGrt/nkbn8XnsRtoALsO1af6X6pEOCGKk2ZcARcaAt8PNyskMUXve9H
+1wSo8JoN7jasmUd1QKdWQy9VTsflC/NPRxXz4bY7+cMjJVBnV9a6NfRjvNm+NtYp2JPRPN2bjK1
V5oHoshooNol+q4cJfYFVLNGsMTNrZM0TgaOZdjqrIICYQdYJr3UcA8/zaN7qeyUgMZyYF5tWbce
RRTL0opqkC6dvEwOBjYZIX0Y+WrdQ5xGB1lLckoGkiwlQ92x61ayT/JHY/FWxnw2Fn6WfmXj+nU9
U200F1mglWwSHiHr5w2l/yQJ50a4xHkxdSSNR/9ChuV2DUDOBy3XAcDlfc9OUw50yRr4207srzch
LdusIC+Hs+F8gF5Bool1YxxMMGztL1nnmaPqvZ9eyprIp39eVa6Ujtba6NFOTwvR5/tyalF994zY
SWwDXJv1Ys+ks7bfPAds54IOQfvikjrNUzf17ZPDBc5aGVws7q7Jb7982DZE+QwXtiTDeWw44j2a
zrEpYBtYoHtRsm5ShSuiC8qXGlXQ0H8sGIJS13cOZCPy1HTcbYq+dGOGpjsQa7QzdUio15TvWUZK
BCfr1G8918mIZg4f1vZ+CJyfVjBh0GGHH5GxAN9ZDviCDUZlMVrPvhU9gGGpMSySu1ZH9b2suo6E
zPEQt+9qQVQZSpCjWeXVJ00elxmldZfBFIhtMZ3zjNInxQEM2f92cPGKlWGOkDzlqC31xenNXbFq
H+wxRm/a9gfPooOPWlLeK0beeF/YzUCkJwqqS8UuHnJ4ODOm7DnjjvWY7jQdmgm3B3LHF6Y+SINb
U8n8QevljxzKer/I7GBbnrtVAArxxbvlKaqj4JBqgqkqmZDugpbzxjT8L8EwUxMtLqhlYHCeoWYX
VXU9ZkRH7trYxhcdJh9zhQ8KmFGIqia3H8dhQUq/PM1M7Q5lyzLZ19Yfr4gfKLziy9xMQFgU7pEq
s1hjKIcJH5izKXwwIQCCpQGtJaIwpK4KzyGZWNQgyRUOG8L8oblwVdsbKyug8xertzrwHsmXwRtQ
lHdjFbDLyLERpOOTU+fb0mPF5Ae52Gc9JvQCKbnwMK20sYdh1ibWpaF9UvFNO09qOznwMNDjbvuI
cdfkLXrjzgFiY9F89u5U3tQNoRKe1eOeQeUPOT/ZkNiC2Ggki6NmFCaJyEVuyoDXZudcldYx72iT
/DGC4sLWqMhR1Ae6B6vWxXvBuA6pNB+DV9asE9go6zZgR5aO82YgjIMYxGzXjz4uiuhh1kjkB2nA
5COtAqQ9nkZTo6PNl48sJaPLApO+Z7LynFfBK1fagZLth8kzwNXFYzw6Tm/A910sCM0DwKsPPx9Y
H0tNJeD8iyHM+A2+DDJ4TmirHouYzzjPzcANlJ5KYU1MiZKfTmDgGgxbyRkJAugpvfHofG2tHssK
C3FeTdDjoseogulmxViwmFvwcEegWJIpvdNd+Jar9DZ2rQtzNyvkKR017cc4eS8ghZ40JrqhiLeT
cATg/I5cUd7cQIPPG+zoq4Tte/B0fm5cFl8WswnUQsnDUHGKOOKaifFsWH0CtnjNeWZvAkxASeDu
GsVGQJrkVkwpwySDtoUQed6yHnsjq7RSFS9Q/EkjCZYv6dqfpFR8Vs7XxBgpNwHR9ZAdSBnud6Kf
f9b7dBpNx086KMzybggy95S5EAU0IS4tWXQbGfrXMOFUD8uR8OgSPnwA3LaHBInjg3UEj5Mb10Mc
POSufeiX+m2FzkNYRutt2/OusIjmSEaxjbJ1PYXebEmZjPsLm1IkGs8+tOlo9il3ffEvg/uMwAdK
+srOyyvvo1z68qqQYs7e/bSU56gwX2mjBXEtzPfGeN2mlhG5C1Xi76Gm8ujFLFSYkCSiM9U7lRyX
Is+qmEP61SXqrPXWTCru+H0fdfjr6BXb7rsamdMmaRvsp+HCBhcV9yDZyCN9DLr40YiwOiJkDzkh
ybasdmYIFQ9D1t5j2cHvq69BZ7OFJLk0ymBK5cHwkKHqhc11pzwf8LytXmIFGymF9oXcVt9GrGCU
ixVk5XCCfo4nto/Dx4j1hEU7s847BEwPio4rDBf6XO4vl0NmoiyM+mM80rmTROdu6wq86YLc1eQ/
NGScnZd4YfsZu7yblnCfs9BOb51pp/C1ixBXUqjIFGs9vGksJSFJDvjluqs38z4Kpdwbf47frMXZ
jC4PU50SBKgDRNZNg+fPN5xTBg91yH0cu94faS+PjeUJemN1a0Tz0ZH/kc8jmpEUN671KCOd7IHN
85ax1TXswaUOvxIn2jfgZ09tbpfoQV/GuDz7CivTlFaSm4czAdUun07cww1D72JVAWUp5q0kx58K
8Ya1v8Q4QDQd+inurtp6rmrgBd7Q/+uGFbIz9tfKBNPWoWzMrQCZEVSzhqyvovIPpewnhjfQZ2cM
+2X4kYUC1BF2GOSyL9GS49ZlzBAzZ90OUf6SVZKcraz9GNCNb4dftEiPm9jZ2k31ZbBxJVMOOj1l
CzNJ51tb0YsdFQfRUHOKkOLACw45z12ALunnoPMnz+ayjCL03drfKqFzzFPPsTXJTRe+RjlwUHJe
vk3YJSejwMixHl/5zDG+qILRqM8WhDfJyh+CIlpT8ADNzyHhAOxBct/HgzGWBLNGIiKHxb2tx+Fz
VPq+zF+Z7X6nyXjMrPFE+tvRR1Uj7WenwzAzq4nlsd/hO9bffv4TFS6DL81KqcGjXaxTg4hUUB2W
H1UQvCKh4Mrgs8hdnI5l03Cr5vjFC+CzoiI/awS2NeLhActgn7XFsrawXdjeZo8pAUAzq6IxNeeE
8nfQNOSd4NNwZX83+6hV8kS9+sTBE0HA6AZj3VFR5EGUmRx8J6wD2EGexjWFuISmYloohaHlMk2O
vsL1j9UTTcBS0NpP3rYxgY+LBkusRGG2rcriwY+ZXOaV7fKbytpUvrhbvBHNjk3In1egMmo5yPOc
Jp91L6k35Op65hvsFBaJxM0It6HjREYSe11PikviHKj2wSu5LsnzEbtRF8JWN+DksMlRFB6Wemne
PK97KtsDx/7O7qfvsISrndyrBRDLGKDDVKM+itq/+AtJ4V2htr//R7N+maXJr3Fu3sKpoWtSHYe3
i3e+QnIwx+D2QYyztbE/piX6TATnbMdU/IY57RLVHBUdxlwzDSfkL1yw/nhXAi52SK+RLTqHPMZG
bVnieaix0bimpv66agvtXTLoYePY7WvaUtplrSCxtGxfugFMkIM7p9WEDwZWTjqPwAFlFdAzQmI/
qwpTWaPyl4C2FR3O38rQbqc/kR9O+94FeJjSTQ5kO60GLFg1dXAOwm6GElXLPTngp8HS89lrU6zr
I6ruPmCWGSHDyKZbCN1YDNrpxV64FBYVgINdJqTpHhCSAPdeY0agu/ayp/lcaCqmr5jxfJKiWup4
FKQWcj+YwzXOL508xcEomaDm+0FWOVr2gs10NiKCBagRBq+qsN+iGcdNTUbTEFYP0xpsE5f6feAZ
xT8bzYsWfJCeeUc0TYXDXhQAwHWy7S8vWRXsQ3Bb2OlrnjIbnJMO4XSDmR/SDzveydq7dJ83ZkSM
EyfPXmG9WzEO8SzxEMQ5bIk7L/zyE6opRBhIkRRgzTmGfcKQYjOUSX6QGDAt5V8S6I8MIFBX9jKK
bkyxOnJEfbSHBXZa+0LK8sZ2l89moBkls4aZTnCWtT7IeQJaWGhnq6FEo1BHaSpR3qBvrCEBFBa2
OOjfL05DDCe7CMVZ9OGsiDTixRAoC5IT4vDRtnI+yiLCHp+k+xwSMGqvMNqNjbm0g67PVdvxEOZZ
MQ+3ICrhK4gMP7ZJqws+FAJg+5PHRWxyJhB9AZ6VdCqNicJPj+NS/ptdKuIkwH5g6nNWTt81sZWb
qBOkSRcPRVs+O6J3t4X7htbqj8raF/VaPVCVrLQa2PsmRdYUkjjFsHI/hUir3YgAQTq8J8RYP8Wc
Jvj7+1fVMbgtva0YQmDTebEyoDkFmCnDt/tb+/WN6MO9yf3XFv3Wklv/wh75tK+bQy1QWiw2J35L
5ECV8YRupz9Ow7SV8HewEb01HQcVEFOiEWTZhsrCI3ldWmReVFTTI3xaRt0W6zU36naJuA9qaLCT
4916w6w257xPX2jXwZ8mWXpJXG8ftrmAG4yNIHHZimR7jIIQs0gPY5LRdNfRc3DSTL7cwV8zvD2k
w7jVW6SZlkvIElZHkKWWCWKXcQuB9cMOGr2P16DEHofhUlJzuPpVu+kth7ydIFUYQ5aNXu8phLSg
iUqzCtV8RjO6lsQ6wBWe7eGYjcjcIsj1fRWLo1OmcKwUiU8xmOFVHIeXFGOPOg0BAlcLiomia5ma
DKeOr54Wa3hokfVZLqEHVG4Mt6p/uRyZ+Xa3o06+J2X/rchaclSAJQD+SV4uL450XoDH0jLUKZYi
B82X3993I6izIMMYX+KoGmbYgpa/EB0rlkddUlUTUcoyKo2OLtcJpbJ1sgjKtmdYwgX1XN1lf3WS
vtPN8W/IFB0G56iym1PnoY6xHAKS04Kzb1ppLs0+cUg5MQnfa0LRxgKCi56RnyXn51J197m1XFch
3pDM/B1oBnJdpKfMeuhaMvPq2j/niX7pI+73TurqlqTsTSNdtthhiGBmnu2bukV2WxYZlUYEJNKv
ETV0zsw/k4yprgiPnIzvEVl3yvIelzXeVYr0GYch1gGO9c7tAx4JNR42QSpCKNRAZc+NRVlLMlmJ
4ONZVGmGpj+9ZqvWAKtRYZxpE67fKcLblo+k+cXSOn2TVgYTqVLjboqeOsUzQnUeIQ72e5hwBPnu
J6lEuJ67i5fkl2rWf3nE4FgrMGUwOzjihjwiqPuK4/G2ScJkEw7jlc8i1dZ7RBC4j3GYJSkkRuyT
gG6qdXBICZ/kM11SUqLMGB6SVuzNGqtRta9mrB/VgMEks12sq85HnNq0XpK/jCrafdfNLyFhRsy1
eboYLpa2Gf7D8NltycD8Qnn50ivYvabG4pAJos0WQZWTSybb5RTurLFNtuq7bZqra8mTH1qIdxpi
X6D1PUq0Nqs7YNjYsYd6jkyMqQzpNqf+3cvEclYCm3A9gWQA6woVws4YQ0+PKiyPftthLOyoyHW1
emJnLNmEOvgorreWG/+NPAZE0Zw8We7RZOIFJcUPwRdyZyZ49eFATqCHDjsl2+TGZ3BiJbS4cTRD
Z2pfNZ79l2X+CmXCzs5mNFyswSEzm9lRpR+5l2FsaquFATOjbuXM5DcTJwb0pGAqMyZXziqwF1UI
ncNGvtW1wmxqHf1JjaISy2DelrbcJzuXpGDEg5QSLTEqrgGGOoHCYiJM6kYOXcDLv0Y38G6Ecv5O
Y94jJ1uNgozeu8B/c5LkkanWHaHBlyrzOK95xjBk3iowSrPLseTr7qcfxYbp83+DXxEQwRPeYeNd
9rC61h4StTZKj0+aEIbd3nmqCevDgJPdBHI8mRaZ0DCwHnECnsFUqOsMcQPgAdKkBDsZo/jZ2FYM
eZAkKILb8BbQzZRl/pBa3nTuy5V9M24W3/y18vrDZ04kPf8kJXLBBe/riBqdoanzJjL9t7DDtyBL
N/ADZzRP3ICyA+qToakm32Fc32IBOAN+9KdNbC7e4vkWudGWmepnicxhQPCksDgKryB2tosopalc
Fp3U21jyGLbb4HmylgefEAEaaJDUwXrWuQcKuRGmSebtazQ5g08cQk/sACj8c6zy/wSNP1JWh4Cp
ie1UFAi5k4SFjRUS1youKlLOsu9ZFK/hEPzImHuQrn2oMfTXzavWEqs51bcYAc9oBReiKyOyNNYX
0kzgV9TrThTvH9t9SKNOgIHDFwenLatd1Lov+GHxJKALqxeYB3i3ckGQUza555xPej8H4CRTLIoy
X1mFJCuaDPOb8uFprhoZ0tx+5gWnGeKHaIHNbsfI2trIbvbkmq6DZyl2wv6ZK/0WxNVTTbK8GMUj
KOL83p2IPbFC+K6NAYla9MuTm8bMe5J1+g5/Nj0vhiMKsGy07ar43Zur9zhHSGpiRoAraK9KCiiZ
af/REehUhsA/cDvz+LWiAV8FFWaeI/lY5vwT4Lsb6/+WpezR+bOPIRl2pZCBqnEJe34YuSnJGHnP
188tkjGZLpAR3XM11OrVZT/jN1DBR9UgYm1J/umYI+28vjDbqGV/UnvUPK0P073XTb/+Bf8aE7wP
hHrg+krY/OC0IOa6PxQhSG13WdgQF3/8jqFgKMPr2LRoLKxEbFPnOGrInVXUJPfdIIcbqnBxbFz0
WkWOm75Glox+EuE1uWTZcSRgjI+S6zN2O/c01IwoDQpr2JvsJwMjAV16WOiRv8JBIpHYUKpa9Y1d
wKgqZ+MibT2PCH4ZWqJdzrEqMjjlre23owQV3owiuolb1bMxKzjRs33XsF2OxgiCnWAn7Fb8cdeD
UkEayWzD9OiIyEUbbzt7DJJzWmroUeZfi+CzbsxfsWZzTRZovyV45l75N5rARslbim3JmrQiPPCY
t+alEbgv9YxCLSphztVeyASkZQJ57CRfwWvqdIdGaOm/J2mffYCrTsLyxAmBeudAa6xamnMISSkU
hdrHlfqIg6rclR4LhNoiQH7hAu3T5g+Mgo+mGcFUaeYEvCutlVLA6mT10l0lEQVM2LBGVT0ol17g
fl7YN2wqQn0TXx6j0QVIKQEWav/JHcpg74UsRy2g7yVn6MYp8dfZ91PvOvtWEsETUGEGff+GiJ8g
GvViFTgZuuXICPlPGQbgwvCbhXMLD85hJerU/+J4Ort+bVFUshEfF30/0CJMBa2jsmZy/UIQUCVM
FUgZmEGyLSFz3Sa3NAZKJdbN8kgy96Ong/cuYQbmWIDtYhOQAex0536cTzoABQzftd7OP1WShRtE
/TEFnYNpixWj9Wq1i7obyMTGKjofBtc6Mpi7WkYNm54ZIrZ78gGJLNt4FtBuF9M5d6KzE+H0FEYu
lK4YPXBonL2bLersVkgnG1Zbe7mKNmqNW2TxmFv4ec9OT5JkDnI4RPi1AjDdcoDXhAlqGEka7aOG
fMugs5lwz9a2Z318cRSjnQZVQtedB0NiZjmPa3vL3Vmh+8jyifrBrwirniBhRERNVV3DFAJqluuw
RJnD+9J2Mcl7ZIAnqf1S1dymLUVkGcoRi2zx2Dex9xio+cZPyB8NCpTSzEIJywlR/BLcRSIp3Qz7
vRpeUhAGu7Yq6q3bx8VuKvEsTIBcLFeMVx/Hucmuk/HF0RekLPoMGZklBfbRIaaYWjdCtal86zF3
2qOEgjZhVT+npn5zVDWeyqC5DWLAM67lk9TjuERVzPaOAA3CRgxrraSzPpnk/QwV1EIZtH+tNAIj
1cWvEugMEwHe7KInC1dxKWSzgVkqQkjt2T/tgXdJ7eBrDG3Cr9F1thNGGiQGJowB1uvM7Px8OU40
woQ1iWlTY0DIIhsFNbxRdzX6lGBuEX1j+eBRvUXSbBGQV3rig478vzZfZjCd6NOXji1PNREt+znM
nBPiw0MER9wWMzYaRDkvH4UPtC71P+f8djYck246PcDxZT2QPOjBg+Ea2TjIxgSw1chec/nwTRcS
C9W9EcAcbFDlPTVe+ThZZMnYqfPfELSP5FYxpeAN48hmHsuONmbiAHkIWHBUrEvueH17lvZv5pun
dEC6rrz6yczes2+WkfEXLJopcF61X54o4NlbjzgqO5TFfNs8vqMzh7CPboSAFFxdy2Ono+d+fLfI
tAyC5ZZkEnHD6A6mBYAzLZnuqnAZjxXL1tQnwrMPsJ+0ECOFY85MmhK29OQGM12kGyWLRwckiSRM
xVZD3SyAUCwzkuH2MC7w9MSNYtvmxiMnJpHbZOXq2RwaAGk58m1yn/lAAML0GCTK6TRwUy4gGZ3q
T8ryKC6/k6g/1Tq/73gUDz9FxPkdamYdI7up3jqLUSsGbyVcqb7ZFizLD1RtA2USio3G2tmF/5hl
1X9xlbyzBYT7MbLbjdA6xfuEhn6UC/sypmTIwxK+RXAXE6HXRNfIEjw/sdS5Yheg0+ypU+f6dmle
5xYvpA1zum9ehynwUCnDUY2IJnGJjo4lsSWsyZXb/Ffi3WmogXw1oVec73KY+xVyJQflUcIcpgDQ
Wgv+K8ER592NX3322bXUIwM6zKwYYDQ1Ozmt2wzLD5l6zG2/HOUeiaxPucGRAS0aInSWOhuxPpg6
yewSBRBff2nMlmHLjQ2Kf50FupDPB5q6ida0p7NOMm+DidXdZYyKqygCNcBCuM2ONbG2MHkZlQea
tpKxFTsodt8wUVESehOkSOpC7y8JMZuRVaBNA43Zads1zsZD61IVG79jS9Qu6ZfyGQPX0WFeFn1j
SkZ55DSMG2qa65Rj+ypILKcChDWZEiKLWKG0Op/8Jh8AmbV67g99FHFoB8fO+mgxyQ5jiMUj27eE
kpWA7QpNg94W92sie4RQdrZpnmR51vjkeLbd0rAoPuPkLkF+MNafdvjiMx0t18xUWRFMlHHOoZO2
cYw430ltwzuW3btU2qV8aaJ94DbYReF5xqNDfx2jkomSYrfmqq7hfgGuXxtwi7EQ6cIDzhlgAg2o
6OzL0eCaqW+ZPeOs7m6l/x8CtMqXAamwaCMTHm05QSTugB8+Koimxs27PrLxOQB9QCZphg+nVX9E
zGOx8MMHodyPJo+g5jt0RsBNWiHsTeoyWi3bjF23Vb5qz90HVr1VtXpWNj2Ma8ACevGqnD/4AtQk
NsKOfNxo2+aN/yoIQxP9kP7xGkyigQaJwDLXehoqZDtzOS63i49SeAwCjWrJU+eKDFFwL/B4SPum
hYw4hkfX+kxyPb64I6CZYaLHmd85bGxtXoMlTx5/X1CGm8tIJReH1mtZzum9HU7YaJD2PyQSnOVY
zbdsSbrL4kBjCuu4vm0mdl1GjsWV7XF0M4SJfZBW7xM7AIVjCXEvy/zNa/vpyVLS3Y6uCU/JOJLk
Ofv3md9K1EhtS8ADnwLDmPLctmh/uFHOuH/Mf1EoJB+tO53DRDev668TVjG5iHGDePULp8W/2Cz2
Ldv+8RQS8+nmsvnwhvTJGlzvsVEVFjf+799fXoogIOmkk7ts1Gy/VNvReObpsfIRlA+MD15XVMpQ
V+RDujo8JzZ3iBssxUfgNeQtdeG911tmz767eU+X+sl1Qnll29W9TvA8f3+ZiQ1z/hbXTz2E3cYV
qfzzO9fP57g+Tg0G3TmkQB9mBPKYwiP4qms9Zmp/R18Nz2q0xL5F3fTcNPDFBzdUXPm7dE69f2Ju
GdZKJZ+yCJFJPTNhU0OWPIQKoPqk3f7Gjqb+Vi3IfXrC4l6zqfA3EifGc6hQHASD8980ePk94zZC
CjwTfAtmdOpqR779KIs+esiH/uoLEGl85/c+A3Ztx1LdKvxafTnRqCW9+cja5av10+7K9G986irz
EHHieiHr6SU5DHBBIHcZ93axJKwxRz+V5F9tpeV/tB2C36rGGre0fXGQLnodF/UCjZA1XKDL3GQg
KI4GUfmzRVZiCI8sddrmNAg1c+3APWoK1R7yIHleFxzH0EujO5PqP6GrhkuHtRUe03wG0pb6Cb+j
hHWveZIXDBfvTFEq4i3nsxlKgSoqwyFUWf+Vy8TPAs4M2GCoZ5LyoY/gy/WaKBYNPOGhqACVD9S/
JCsA/P59qUIkQktRyQO9711gc8nbsZguQT4u+2SRoPG5gq6zJ74SYG2fM5I/IIHevZsTXMgUlSVd
GLv3GR6rmbuVedQw7oK4LblOhHfbtC0ykMDeS5ugwrLv/swxmQFihoq+wAA1nFVpA5i3z2bCAGwB
v2Ra9oAw4Bk709/AOXg11eHNkoX7hRX3zvYCdZhGPs45jMCn5YfUTJihMvXpZZrbXxbmkgYwkOGj
5JsFqpt9E7T9cHLhvIXrsj1lhLUkzX3koFOn1AaGY0EJ6NmV7x1vTewWlKrMjI5tlCIS0mMWomRD
5zrZDgKZRfQ76vInNdXJ3RyAxZYlJXDVmzOnRnAOCwBsaajMH1R++OXaDPL3ICIQY8unrUT/UreY
kAYF8DeQJSNHW2wmZtW3xnCON5PqLi7cSFnFC2WhTasiLARiDdgKzrNTNwsaLuNcQjhreKMeIn48
SoHALijgLZHcpJpQnoFI1O8Mx6gCCvVHg6FHoMs8Gqin1adPRsN+GnTY7FL2lqyEbbXJbQdyOTLf
dq6cZ+EiHEy4Hr5sUT+Ufr61DHJpz7emuxzaCmtYxNqDsWbGWR0iGpqcPV82P3fe3m2D4Jb2HhOu
JcJdx8dxKr3spOQ0fAgX9oaNycLnCQFDyC/v5AqoCVZrO+yCOqSfTkZFfeJn3ZGhCjIT184Pgcnl
sZs9trWj3bf3JgWf5AA5A/fRs9n9fcFNARFqqVHe/ce+BmE/u+kHLFAcqaWBMKZKJFvry6DYqFsL
ynKUL/LsGoDWhPjdNSWSzkyPF3Zm9JFt3hPsONp3np096nbyjnmoiztYn+om7fpm//tTzyqKu5vF
gwjlcpPcLAAnV50mAwvFdLAOBbGF1vCChbC7Sh/bnyNL/GNcrdfQc65EdeNfClV/UeuL3ZWQoGxx
zLrKP0vpxCckKPk/SAFYufrSPAk0B4dpcP8p2/8q+qq7RFGgMJJENik7dUFNMpxSKtktMCL1Qsj7
dBCtUiz5oHR7TZDcBSgVbobAch4i4cKbKglD0VFu7qtZgLmQ+2H25XcdIxothLF2fQQFNVExyVWL
u+zFG2qmjCH4l6CNnKwhuASiau4nTT8bzS619oSLC+CGf6tgY2Y9zY520MkVc818KhoIIQ7s12ha
pYEBFOmGRvvcB5neZWmDecdCjlhbiAEt4Hy6jy6Nn3hvLXlOY80VWMcGOkyOT2OJmW6lAniVnnDG
Nj2ypmSwH3W8akYIu7WtfRNUTJj83EEbRzpU6hQXhRPqUnTRXtfxtD7Wbmo7DNhYe8UlscbiYo8l
X7ei7RHIfd5mn5idpXKaI5fTXwUL5n4WTFeDoQKxX3DwSa8hfD7Sp6KR+jlqnfYaB5JGMKWOL5Iz
TUB6CUoWTc0haQf7vqUte67amj9KeBWqRXMjp1BclIjni7RIklMQvX5fWCGQqsK0VjKOv02YxbZA
Ms7QOAFck/LlfIhZxY9KOxffy8fnFXqkU1ej8HLjo8ovmofsXcushP3gWD/LjjSTOpuuPHAvC+bJ
O8frBG47JjnkcpVREFyW2AIntb7w70GnktZmS7y0yyGU08rxkBHbzGX51nS2e1utLyrLXw2+pIO2
01jDl+bXfn83nyqAXXn8SJdXrw7XFwZuQPuhAdz/vvz++u+PlFj+M5rq+//9+u9PXXsNIRKagO2o
j1n8dl1O0iOlfVUYeT9AoMXdmh8b4ezmcRphDfMEaGoaGpJ3BRYUgYIi5vaRsr0uQYKlf4nT+7m2
kKMvhVPuZLkmKAx2eu/AHbz//RFvQHRxhgH8Dw+PnBLs0ruRfWYv7DNPz1D19eyj9qNnQbFLx3vL
ZmTmD+vd8wt3Wl9YKy97meCRyMZa35XMY7uEsqfXPQTVOo8elkJHD7WPYjqPQp6RonvxcLEdk/G9
D5zpbPXFdGZuboN8Kv0/oy2pAnUUw/TIw7uwjD8Ch/d5am0FbiJ9RDVGKbx+gr8/UutPf3/UC0Y5
bGtAFfLvbFc7ZKOTky3aBVQ1L2VR4Bte8Otl6C8Sv+j4Osp++H0BGYrHdvAuxrZPbhK3R4yjPpD/
RJ0hDbal797260ve9f3BFqy2fL/+iXJvPg1+m4PMET9e3qrL/720uFyPMndIce7laK+MU6R20AcI
PuGxRhvDGlkP0VdkD+RYcKBgE/2Zs0S8hQzIOATW/WJEWm2E2TVt8W+kg9RIciI8Qk5nvWYLtsss
BXRcTf3zqrDRNLKzFevLaGz/7veF9Uq285YOqsqSVH/hFQeEJWi22ALCYU2QLufSFlWJwUxmmHYg
k2iWQP2U9Fz9gCEokHG9D1FNnFHByFuWt2dZ0f+Kvnlo+/E+x0zAPc3TtJjxPZnJMKTxH1AZw2Oz
UFd4ZRo/G1ScG6GYDrgl9bht+eV6+8iXIqpZBZGCCLnjf+ydSXPkVpal/4os1v1UGB6mtlIu6PM8
0elkbGBBBoV5nvHr+wOlzlJmWqdV7XshKjg53eHAw7v3nvOdHwX91atngiJKZAWSqOGWBmxDZISE
jLhaj/RLCPVSDIinQn8d28HelXHsoICnUsNhCf7MNUlds7z8ESp6znXDPqeEYJggQVgytt/WNnz7
Hku4oMiaqym0XwuE15yIIEpF3VY3ylFxMvJ6ZaQ8dxEKj5ZGkzt8L1DDzPB1BEcTRMYuKJUrv/gI
W3vYaAMkfZdBDoqURWwlkJ8q2lIlpNaFCzNzkVZ7ZqOEdvs0PXKYlUlgAlK0FBwXvnqlUzJXc+tn
6BTUNK2jn/uI3CY3qmJCNzyDMD6dbouvO5cwI+oh6UvKKkU/0PskA2g6KSD7pExAPUykLW+Zq2of
MqSh1DHDDdveXet9oR3S2L6FwS34dEcpFk5a90swTcGLwtNYpKNCOjd5aYu8Dh1WDgMdk7vNjJ+K
Y0+peZPpLfWfvUh7bY2U6XasPWc29CmfaNRtP8UGm1q2rRvMRYmmnKyAqk2m5Iiwq/NXYUTJkIwY
cAdGahoSlkVbFQA9bDIiQ0eWB9tBkF0FtgI5q6EYTtpnRcNFr5TkJQKQTLGA0Q7xpake3STWjoWG
KG903WU4LUkaTTsHRTiiVoxBeIhgL2np99jXfZxijj1vzaY/oEXJ2JOiJx39Ne4AZdH5It/0IIBE
oE+BCfXwGgtlKUSh3jy3nehQGYUKjuQjwsILSMxknakNZJjGC5671kKJUQTrzrVpd7dxvexUK7jr
6ptittotLbPwDgZ4V0AdfsprUq4RdA7P/iCRonvd76MOtR/VmrZlEofExgHfzzvPLq9xm5XT+MNc
j2GbOU5G7yLw9eeRahpgE2OhvFO058RHJZoWtKqNjPm6+L3LD9LXqlMdC7xz8bSYsDtbBYESXu0u
o3HpKzE2ESgxKNz7rR80/QoZVkg3wPFeNBf2A5Bnb1l11qlnvHGFdvHmqqL90JSpqKVeN6Z2wehq
D6dqaIeyD1zUIjaWLRocsPHEpDq5yHDtt6S7tP0nAaLtH/fWr1toLrDTdR3e29g2s1OVRhUJCa5Y
fH2aDHF+Sh4qSMCFRzQeOz+VrqU4ky2RgnIwvNeUtCF7dPGCNuaqkkm1yW1s3HivCChgB0KBAcNQ
8+zwqEwf0IQMS7Wk1MPCCHRXQucomT5ew0QY18y62Mjc6H33ODJkwaREK7S1k5BQCCESEQpqSARl
VXZRyvEl7kT3zLr1qfRgQFrD99apons3SzyNhE1z5cv008nvlo6vq5O1vo16wcZv2nT2E4fSeRoF
/C6I0uLsZh4qyR73pOWrjyRzmeim9dkqYEdlqSLWIkOZUuoKeuAEDada5+qqdYdLODTW3rZffQ/p
sjaQ/WNVERmnZk+ECgUxfUFyfPThvQi7H+gQrdvYJksH1utStaS7jCs/erCk78gyNN77kjARywBM
MTAtQcdSIPxCGvjITCvBRU1Asdelw9UT1QbpeDoPKCFXJTmDz36JksvrumqJo5nVeaywWnU99Vnw
9MNWgD9KGMxHWrzMWgOLEE4/wJGktsq6Ng2MdQHRr1BB0SFgz7Mhn4qqw14MsmFmNcrwCqYoGPRy
n4Z+BWIOwWURhmhYApi2QHE1ACaa86FUtdzYZV8trNguFsIDRzIB6w9Ogv8nCb6TNbZyJDAEbEDU
6LDFAxkeEM6SS91r/dzIXjIke3BDiHAoqgqCkK13C0u0ztozqTrGAb9Wb0Yl1zm0Jck/aMbJ159V
VyQfCEBz2kQBrX4nOyucAxvHnmyFpXlVcuQK6DOrtS987dAnUPdNz5cnNCPa3DAkQpU6vFP6CmBx
sjiIjKtdKw0Cj6rM33dO+JEmDPT7HBwunV8wQhUFqWXHNw5wdrRkVSy+/fIff/vP//jo/7f3mZ0p
EnEhVH/7Tz7/4NiXgefX//Tp39aL6+LrN/7+E//4839bfWbHH8ln9W9/6HBbPv/zD0xP4+8Pyp/9
82nNf9Q//uGTRUrXY7g0n+Vw/ayauP56AryA6Sf/u9/85fPrUZ6H/PO3bx9EE9TTo3lBln7781ub
n799U3Xz6wj9cYCmx//zm9Mr/O3brul+BPW//MLnj6r+7Zu0f5V0GQ3bthVTNTRdfvul+/z6jvmr
YViGg8GaG5OjSvXbL2lGFspv33TlV/p5jnSmdG5LN3X92y9V1kzf0uxfcSTRqzJVTTEVQ1rf/u8L
/4d37r/eyV/SJjlj/aur375B5fv2S/7HOzy9Mh7bMfhDim1o9JZ4djyJ/OPHlRYaP67+LwqzwisA
LsyNosGjjPYSqlK1HD2m9nrPnLrLGHQjNWBn7lcKLE6KA5yuQaLtKtKmFDdkkUuLdutRrG4tGDvb
//q0aEZ3rughabHMBuHymLLZxtNP//E5Ub+EPRWYapmubdOxAKVf1mR1647ciOY1ahnHDhEyZQRV
1uCoV1qq0JgbD69CSJK6Jp+dwu9m0UjqWxZ5DPzTfh7Yjj8fAlRHFLTgQSMXiE8RZuugBK6uNvGn
karRllBVIDfPSuI6i6jQi5UHmb4X9vOgs6fQg+yniZNkmeQjcjkPLBsCueRiJPVBaat16Tnx5euJ
pY790nuWQheKdb5Utm1qYKJgIzx3q4LQizQGshIbdP1KLUUQHwICnxqP+XR3Y1fOfrxZa1518Rlj
b7wBSbExaDAHFcy3CYTlHhuFUCUIvuygJpX3kowpKJtCzmmAIBf1WpaJ0V+2tO2ZwjLJr9GK934D
ASRDDZBqdJBCGe/8EtibF5UxK7cr94Am54nhtVszhUBTtVhmK3LftRCZCUPm6pT5G5Dy7RVV2Q4R
Oxv3FkCCC6TwqMWQWa0o7ueWp0cXsDFeBUZDoKhpQuiH9cqpymhvQQoYYn2dNKJDtT2M27aCUB6g
BmduUziQDoe+XjgJRhjRXAeYF9xiZrZakJ1aGHRhIiKt+s72Dzbzv7it31LFjtaYqJxZh+6EXEln
Cqlv53WB2ECQtcaQ51DWE0RQeYG6OPVPsbkARKoqA+NOr5Mw5MZ3GKCzwraJA4uZR7WQOmhjjE9F
0ZYbK8QeBiNnP1ja6zgY9qTdpVnK/tiO0XWSNW6Dl6zevCxbVR30t2yk5akH0uQES17oSgKEhy6E
43V6JWaHr8yzYUcOVbNQINA7PY7eBCpCXUzsuBihaOvFa0n8kSbbcU0qBXsSXZm6tiq4VBXlob+q
kzJeF4bxwHGXzmlTueyeyp0eoNkYTZJBQTAby6CHs9ZmTOLT3s3mMGQBh6Ymyea5TZ4HMd5BBmy3
zQg6lCrDvtiA685FvRJhe05tFcVsxuyZ6Ve/4uwSq9FEdN/nUN08WxtfPAc45mg9t2y6z0ZNGjky
cHsmi+KU1k52cUupIh3GBVuQMYGcm1mzzSCIDqD3yX6b/n4CLiLS8N2pxGRF8mDEtbP/+kDlspBo
L462OuL6zRF1G4m5bsG/3zqXLCAMtSsDqBDW8PTFQh23aiSy7jIAC4/iKt8YoflRhC7zFCbrG7g9
IGEjZubCEdiEM5vpZaaNa6rnySevIC6skDp0DTmhhkq7LYo/ArLR0YXAwE66AVlCXT5jkKHIwiY8
Q0kVEZbIeVCHHpYs7ANOBMS0bvGnqw33dISSbZvbIHc7YMYT+5WpyVOfFJJcTTQrkp0jTgiejlbQ
gFBihQ2fYh9y27rm+Jx2VkIQh48nFOWPLFioXKFhtKsoTaVHbqEr7XQh03A1CihgsiNJAEtLXVOI
eLKdpSHmQ0I3oDcrFq31UbfIRWViD29+VrXSXnUZejo9LlX4lgaMGcP5HLLi5vKWXzx44Zqu6Ecv
KGh3uNrvyHy6iw6G7VLGabDhpoYQYPqak0Y/aTaoW04TQrcM4AGIettLF4Jty830zVKKaqsIv0JJ
SgPcilGHFcVYbZs0EgUzU3OrpV6xsoRVbdMSE1NHj/6vH/oYUI5bXi0TX1cSaczP1bFcsN/Nz7wU
BMysO0qcH2O3zY9UTMbMiNGVSGIIFqWJMVCj0RxP5IjWwpcZhT4qEI380bBROQtJ7+t6IZa5tI03
6XL/qFtWVXRDa4axEi1ap+E1+ihkDf6yi5JLxUYSS2+frIwcVLBahLdq+mZhOcU8d6J72afwwbXG
+E5qZ6vZ2g+9IDyGK6WFENnebT+MDi7ur3k4wk6iCBcXTfjeNZrQIp7r4K7U7B19PeMRNtUBAQCo
cNSsBu36O/xUsQw8FQwMg6aZVZrKZfRLQr+VxtmkzJDyWo+PiVDQ42aQUVoITospTlF6QHEGp1K3
GdUVveQjrwLKnVpgKBkhi5bd0deSU4JI+BZlbLlbI+xPotLkJqsU/LnqYO5zrQZOnBFxIZXoU5RA
bAb9JxINiRwhK66615NA7WnpprOQzVk1f93QsahpAGMyAmu411jaxvIkCHeD6YviQY2p6VeYdP+e
+cV8QbPtwsSXG0NR7kNzIMiesO1yD7QTBKdlolSePh0UVg/8Orj5zaTac0oRb/b1z68PqkNWm9JP
3kNZz9hRYQWG1khcsmNUe7dDdYT+EnuFX9cEg2j13tPbzww9z/LrSwkI0H2EemcdWXiBRl0iJMkJ
DQGWRfgKaqLBDeK9VFyIS0HRLnPbbvYaIx1k2V8fZdqH60j2Fyceh4VaWz11rx7skeV61uB+L2P3
6DB80kjfeRO5hU+up/byi4bYuDoLNzpn2IzM7/AQtjpuCMvCFijMFzdlGfODwZ1bSUJroCX32RZa
e2hho+S880mZe5tCjNExkj7zMg0So7JXOID72kDWDktugL/duDulQpqJbbxhSoH0zIrJGh5zahVX
ckNNVXWXMGah/ju6EJwvPbx2lL2Cy/sMM5/eUoy8ou+8cRGkvaBLJcTcclVz+5dt9Z+717/uVqXy
L5tVyj42xjrbVQvAwz9tVhUqJn1EszPPJ5l1Y1IciOQC9b/jvpXtSy6gZcA4iZUQ3LIWtevcs+A+
xmgCktj9waLwkYkGEb1Xr5PYJw0Mwghy8X7LX+0g0uavvl99F0OKsXVIon0H8tqJ62QbWux7pCkO
ec0Ava6KtRv4uIU7Ug4d2o+eQnJQVp7Z83hz4skwRluvY1IzVXSS/unfHwjV+Ndtu2krOnt2HfCB
o08Fwl+37Ug0DYZeQYNwMqv3yH2blZ6ZypxMwKUEZnAwjAAic4Q7T9CrXXcmIkup5QPEQq5nQARH
svNQf/Z6cKo9nMRsMtYiUcSbT+CpZiGDItPKXYm46IhWwSwpGyKUA/07igy59gQXQqRmP752MAaT
/Xmql9FS0O6bWQSwb3yZOgvNDn9nI2YxsLRfFKWJ982o/G6YerrK7EDbZhp2Zth3dIeMrafHJ62I
CGPoyE72necGZy8C5SY9qoX/sGjqz2WQtvPMH9rToDQrk2p7l9t1uizIecC1KINz5fyYUnXhiprv
0ksvtrDyNS1TTvXIhfTd2jgjGmOpdpDNc45RmozAgdp0ldZQ7Y1JHG+Tg6kjAsOH3qz1gX5Yi5pO
G0YHc51xrAi8stAqEpJIPvow8fUtZi06ewkHNNks9YF1hPg9hNDfDXrewB+Tal6ScjZX0aH06AxZ
OkLMxDI+UbkABHIIvIeJQIZvPpNUJNtQu6elmW/MDCWROxa3Am/cKksad0EKBwTr0qlIzQVr6LbF
OcycYV5G0cOdjq1t4FmsUHfOsRAg6FUQXEc052HB9Y9C5O85EuUyQVkmtPy1NFiTPJTSEHflcyzC
u8TwDmBNvAtJK78n09Pyr745gdQsgrNCDxNv19vH1Ij8Q6Kx3XGDNyg98jnVw4m8qBGC8dYBi04E
/JORsbrasuuNLOUWDZ8JGAjy58roZSBV5t9fGgal+T8VtLal2lI1NRWB8R8F718K2tjEfNt2Pulb
NdjI0uVQKfCwVN2aD9J/1hihYTOgD9niEJ2xS2jrEZv3SLWQlfYONfaLQIY6Vpa8Qhlyl1liXJn2
EMyFeY2ulFFRCET9xm1iutU5UasodfCwPTN834npjmKNE+xJqwZmtOmLliVvYBl+xDW7QKedmGId
vRxsbNNMox405Jt1slPinjlXzoZYNZx5VTgoXwvlp8oSgGAXRyFpXVKnM5/Yaclthg5iY2NNjHQc
05p2Cj3iF76O5f9v9Py/Gj0OXRjTdv5yxv1rsyersjb7a7Pn77/0R8NHU3+lFa9DxDRVadGp4eH+
aPhodHWkqiuObpj8FWmwaP/Z8JH6rxoLumXZ2M6kajnW3xs+8o/H43uKbUllaiD9Dxo+NGz/6dah
qTabI53Nrs1DSnvqbf311lFTlchE4p7XCfnSTcvZJ2V1bNhI3RsNBvNY/ByTjlrdOcgghyxsO8PF
Q9e86mJsl9Iy12x/yXsjd0kRcIXZ3x8g+QvUm3pO1HFQwTId3xMwXC+WBJwWJfPGRV1tHTuNoLs0
o9aLzO9Joh1alcaOVhVYL0y/eVpSb0H1Q51bwCp7UpWHkbjxPuwcb2ONwysHqFkSIYoLteDHtU5f
iLj012llgP9nCnT8+hDBLnlS1QgtM3d+yv0ynNVjcq8WohaMy52z4gwm+EpQW6qjAeknetIhaG+u
+djiVJZ9jI3dAn4a241hJ1T3JlXfP6m24y0QRjNCqUlnzN400NKZSQwDcSgBsmP8UBNsrbCsxRBY
QC/jFmFESRumDsNdZBs7ItCck6aS6Qg0a5krAEnsAP4EBpyFavT5BvSFx7N1rUPc0bpixtB2wQZV
Ctp7tlg0slpac6P87POKjAVEZIySGabYjblgZvRaZfj6OXxPdMU0IGhWrZL34wUv6ObZXHZuSMZc
sUk0R1kEJlle0D7APjU7XKPLrM1fmJwcIipFz7Tw4walOisLh0Bde89Q0NqEPROPmNPHSOv1oDoU
IR5tBNPUxZRShpoxDkDJcJN96lLo14rCcjqUoN4wsDQLG8o9GzbYh4lerlziLWYupjDZQkRRJCqw
EU1F3mU3vbppOKKf8qhNKKPr75L7j1nrCwo6/Smx4suQuRe9IRQ9ynwIUhZE3gKcHmzJptu6FX18
Yck7/iAFIh19ODg3c7f0+7nqM0ZNbOtN93Ig3Dlxe25UjFibQQXjGg2uBRMy4vbWThbPOUXnObp8
hqrzOOmXKFRpVTEgb2FFy3gzBACSqEKKCOCg19+igO1iQBAdVlYRA9TMT2VRnhwj3/muPZ98pNWg
rEC2rDOLmIKsPdqlvRrx8jPAXmSGZLSvzuP4WVGKFXRUI8X8mKwLO1sAqJsjv0CmV62sOlu28d5X
xNwFt5JWpAa/l+x8vSnoHQROY776SrHLkCHqmb0eUKvr1rhWvJDc+2Ze1gBs1ezQlf619dMDBIwT
9IeVmamrwYkeRk9wHAy7OITcmnZLF3h1bzjbIORCJqWEXNonDYSO3VH3u5IJKbd9wl/ClkQXzAgR
jZg4gNHo9neFIbuROUeGxLsJ766A18srJMglkes6ZKqesUkb7mtek0nUWgZG1i3yeeuTMNQtsp4U
Sd4G01FWg2KjPR/Wk9LZGdoFXN2uadfTlyaeb9MoZ+7/tM6cJ7XKgQ2zMUJnYJYvAymMtmks+aPr
vBlmge4fC7Xb20F/mb6eaMZJFcFlkM4mJ+7c1t4abVjqMR25Rl+UOHCn/ydVvoRlsg2rYKWZPLof
/FCpAXIcuwEmViTEc2nBB8pnLQmXWgj1TlMgOY8zrqaVH5B4aT5ZDgOleClOwFzxmJO35WxE5668
YNjoQOendzoj46Xzs/VyOhzMsudNbK0dHdN4ZJzNbR7naydIIcTxZgz+sXZ/VOpUqrSTnRH4H0IA
Ng19tkC1uAmj70Ye8M6qO7rlr9OzxLh7G5uKNCuGpkMxqd6wIQdMVzaicD4N/KMj3TCnTw66sSlG
fWrYbn1a8Pp7C6cgHKOtlSaPyCHP0K/mweDhXgGXgUbMgXitau1L0CEuEeNat3DBxssmCfe2yjOq
k02W0G5P5AKf2pNM0FNi3K8FjLuwZNNYUFAz1KeyUGnQhD3jOQ6ThjESwmdK1PKYBCx9zsaLoXOz
CY+kuS9G/FQ8ik5+T1C/TafydMz1nkiNSYd4xR71ZHT+AtZXSNlAEzTyb6rrrBj3QcEGgK7mJ7yJ
65LcxpxIbnQT61GepHS3o/Av3nZw/N2QcRZVcs/g9DxgJjMs7SQIZhvLbO3RXLJA1UIT7EZCDASy
Tu+IQn+F5nEjoTl5aMwSNBxt7S7atJyBWpi+bJFl5Mb2Wg+7pY7gsMbo02jiwH+zTC5aXNDc1VyH
Uehq5FqugpbZBPYaeyQEVQDbGx8o4YhUFbPp8wa7vMHdWpTgcJnfZl4MsckmrQjzchYfuKEuBw2f
bz+zjISqLfr6tgoXwcw7Ln3loEViFdfBuYRc4JF3ifrbbSN4OqShxua+D4nwcBLi2GHxkzIKbseM
h61QnFVU9B82lCO1Igmw006+6r0wBzo4NMafLL+8Vt6sd7kaYLVAqEJia218+HGMSLckzd/jDP1z
ZO6dytrYHC8D7F6LWjXyYOdYE6ycdTqyt3KM8yfXeFcF9Tly5QPRPHvdZN3kYMf5oygVyPCIWryE
BmuFFqx/VrIBtXBDYg7C4mXBs7ajd4EvI6/zN2H1ZzrPjfboMLlHdriI3GsayTeB1izzo3Od5G+e
TFdAKHB0BteKhhJmI7lkrdvKeW46CxGNh9EuVohTX5TMvoIkwc5YzFOPU0bFAY3FzRmuJbolRx74
FyU+qR6MFkZBP563zv8pahZZ+8nsKUqTfNErP2MC7osMZijLrYyWyrCoJDMpjLKi8SkRBfOGZQ87
PWt5S2JlrbQ4G4cAUQC9JpFvu1A7lWO36UgGikKOY8hCjfY4wbTsZflOt0fmGiN3Hghnp0qL53Rt
8bkgdDXaCummuYzIlI/KcUYfynY25YBdtlYPVsFCBM5qMMJV2dibStWXAd5kUnqI2plW5olSndIy
aHhJmQ0IVbtzUPC8wdKl7E6TdNZYJHPTVu/ai45JssTQFbFpQEP+1IM8CbECaiU+i9BbSqYbPerk
6eu+iY+q9jYM8WZiONBMIBdsCmjaq9VnQ/phhf4/Ey6pUkyV9q7zM2/kbHoXLMigXJozo0I7Yjqf
05OJ7XxHYsDcfhuakyJvnZ8iyB4OlQhWodtc0wGEWeREr+W7HyfnSA8vQzFqENMrcIE8Zm5hWcE7
lNR3zRcXmcJ3aT8MkwwOFgNfdVboI56UrsKj2jx5n9P5jUj0nLT5aWx8on/xq+SrjjkTUrSL1QTX
yKmuoW28+yUNj+jo5sNWb51dPiJ0CJOt6nj7dgpxsDaW66/yqF8WqjsbCFYsA2VbxcU2yeC9O8XJ
1E124gm50Z9JCHWKmDqdezxKdVPx7i55BikDWIdTL/PSWUYKdjq8jGbMQo6HLgCqpw2bik1JMwJu
9Nqb4XEPNj18Yrj0Rkkg4DI8YZpPjIca4DshQbbufgqf3C02gY2yo8X+pIJe9UJj79O5IhN2XYDH
msVH7rIMSreVpp/0oV4NPOWh3ItiRK9OEkEUzUk2PodpTZMX+HTVo8Pv508lbv1pgRhT0sETxCW1
3MuQ4SNA0LIZ1zYX0KgDEM3XAjCar+JOpqAmRsjutkrRw8zM1nYRvwrTWlspyyeWCtgNVxcmBgi2
QrdXOi3TiExBIdtnFUbedJwH4VzT+FR37SnVLQLc+5dBpu8oQZ5NjX2ZAOAdqj/7FB9TdpYWZ6Kf
JwdhAADT5EkTyFp603tB+LKamj5uWH1UTrLWyZ9IuvBSjNGGxgcdg2GpoPSAYLOTwACU0XkWAQeB
Hb5gLdUJzqhHsRoQ3Flg2VOs8g1mSeGwS8WAyQlZF92s7lMSgsW1HaI5wIGl6novVmVD5a28M3S5
eZNXH7JM381woWvFFQ3Cm+H5dzu7q0hATbxcpgCDC5DRKZt7Zdq06JYDS2g8KUSNDkrn0B6nG2FS
VXd33pNdanTjrmnce1nzG735hn/kTfeVRySj18HzngmxvgEuPBom+A/tYtXEImTJucXqJ9t9UHhX
EI8/ve7ZRwZuOh2Xgvti6EjRkvRdOkjLVBXAJRGrUdPcpm/0XXOn+oC2zfZz61X91Y2He4prqrNJ
NSLTLExesafdiiQ/0By7dBQMVUJrfepmNXck3GdVNsDr/WsKWGiw+lOKXToT92FljeWleMCI+94V
0XuTc7GFxqwvk0OrcMlE3vN055qe5/QqHIVkN2Fsp6fVZcPWZPBJZYFd8xnh1YUd7xX+7FMvk9X0
a6nS3Kdfiwb3XsOdM0R1oONH0BJD0xjyjxOdPU4itzXffGN86F19Zcf8msflzQ7dXdqN6Ms8psGg
GAm1LKv6bvX1ndz2cyNJjsObahfiwiD61kbxOdPVd2Wob4571vx+l6r+0U9XVtY898H40Ozi2Ofx
eYzttyraN0YIH6B7JLjeNLYRpVuzk/7AJbmO2uz7wI7Tr+E5GK8x2SgiUbG+2TfLaLeBFUPYqc4O
tGji8IrSeKN0vqWVuCeo0/TmPJ0UMnbvWHveprdRJA1EHeaMWkEVcx7o6TIN4Mn1sEO7h4H7sdXi
Q17+iKS7Vp3m1jYm0QrdXbMbbIf9JejTLWwiSnscCsAi7RHoRtxebVDFVuld9YETK9dOXoyCsQzP
dfWRa+ahq9ONNLqbb5pviSi/j6j7Z9rgvbhm/Ard9SkPAuY+/UPI7t5XmBB072plK9ctDr5bHYNG
sBG0b7FeHbVGfUBqPnjiQMcYnQpiLp54k4hbWLhE8nkv04tC+7It1e9+7u07+5oM4RmE8EvIvKEL
Grj0Tzmzlzxxbl+PX+LGAC+iafeKN3J6k0drwtJ1Z5Uzux8rrA0fItQP059yR+OI7vc8Bt4j78Vd
pg2ZEw+/5brv6qOlcGNRvGtZIR6qvWvSGTD5p/yxP06bggip2qyOsgc7OtlDeQV9tQyP8dFLKwbT
FfbTYoN6iAmY8Tb9qOePZ2GIuwLRCKkgxkf/mk+xPVi046rbD9HSHFjpzSnCzC63PXZqDTSGmd6d
6kzpAOrnMDin6YWpJcvkedqa6sNJ+cDpfecm0ZHMSiZM59PMcE9R/Zox7ecqI0iNTg/IfnHpfe8e
F7Pcqq8qg+YvOqlHeafyHFvr2KjiYkHz0kh/YdKDA988WqxbvT88Iq5IEZp7H87OmJIp6iln3WwO
I/33SHkkXKCdwtnAClpKIshxB+JGgQ1w79gZFGp1Q0uy59zc1CObK06+6YzCy3Esjfol7HwE3THX
ont2DtB+3lw9Yje4xeDeme7NUbhg4viskckxPfthCJfYLmnpqKfp+/5o3yCePXqZHY30DEf7buXe
QsGLbtfdI7VH0iOUJ8uLCZhzkBkr56Gub7Yc17UC1F/vb1Ivn8Epn7HIPmwdzU1vgHDnKKiR+D4o
hOkRG2whJZAAy6ardNSGx6C0V+yQsyRRdgx9rvXvZexcxtx/BXqpEiCJpT3367meRe9OUH3vamU1
3R30/h0M0iHlITRaLyo+mAksX1GverGNolbsRls5i6K+T8/JtyyQ4JSidGZsq7ibmnubXuN0ZgPR
Z9M7bKdrFdAguDFti3mX19ndq4FbZujPskzcUsItUs3ZE8xZxMWu4tQOOcX1Hvtzn5wLMg0kWJ+a
ppQaTOeA+piOrm91Z8NJXvOsuddO+V12HU2j6OtzmjZMUrQYdGLxCMryoMbj2o9eRxo73PTQWJnu
QelXmvhZhaSJsTcPUgpsyzvaUXZGwMr9csg/SrY/sUpcRD319bP8RON0nfcWc9ST6pfYAbBKsEHt
azmv4QdMK2qKR/jrCoj8lZS0PKN2mQ3+XsGXFoFHYj84nTQjqiDoVJOCjXRX55kIMKg2w85wHyVd
CDC1Vi2+Jw23BU9ZTf9v7J4cc8I3E7FI0WGDF1/41rCOJfDOdNsxnYkkNi3d2sBsX9RatgmMbi2A
Hk9LZ4YpQITn3AznTriz29+bJDnkKSIe6Hu1mLxw5S6Qp0EPSAerU1KFuG+ZlDigG7eFytNG8Vyz
Bc76+mhqMY4Qc3pX6Il4xyryAfNPDktER3EK79BcYobbYdujFU3HqCVVXjuR87WeHo7LjxBaOZdd
cFRBNbH1XOWBIPFUOXcKRMv8VU/pQJjztieJy4VYR9vJzN98+dwrlPX+bDrORXGRnr9LSkKeSmhr
IG5p480M2o3T0aoV3pYYzJyTrhOr3Lsgl7lLRXDwu2TDUBx+PxEkHkTPqt6jpyQphvklv8k65RX9
mr+fg5e0fbqgCKjNHGHGQHVGOYXYcF4pwarTkI4gJopiucgAJ6ZDwcbzOB2TznRWSpetzQxYvOEu
KivdRhWi+LZbRtGEEc5nWrQHYH4wxbY3xO9uWpwJpv2MgwhwuIquSxKsrlTtQ7S9us9QPYMm6g++
tQ8j1Ji1S1OqAbRKCu27FmZgt2Wzixv5FChIGTI68QFRH42WHwJngqVGoN3TaJfkOSa50EO26VgE
EBUq9R05waHMng3X+cRMUSxghZpzOn6wCowL1qhiHYbOrcm9W+UuXQcRpFsZZHoQZWNM0Cb3/7B3
ZrtxK1GW/SIWGJz5mvOs1GQNL4RlWxGcGZzJr+9FVaO60ECj0e/9ksgr+1pSkow4cc7ea5flJjEJ
U9RuKtfadl+iZnho0u67iyOST7dtAKMwRedI1gfH3KkM8NZnRE5Xw198c7wxLaLeSHIq488p9J5l
g1sOPKUKr1lJiwiIagA1aN3b4oYA/tYOSbEm8bVbFUZAjDJnaaOIFse+IpHA/ps1ybfkiCDHo5Nl
pJbdVWJA9F28JMC1ts6ESzha2Ixz9677lNixJVaj/Qg8TbpbGFFcuM9JChutEmCL6oTQaN9IDzkm
1Ci2TbBXNA2LsH0YQn6ItMOiWBHWYues0WjbHCCTO2aC6Fhb71yKzF5L8NeTZQQQxvg0oOQG5wQd
iU0AlR7B7A8Rfykt03d3Lp7jZsBkamHViWw6Gmr84xRVtnIVGDNm7vsJwR7ywwFCUJLluyEh+DQ0
wCPg/ULTOfX8Id76HNKf7kBL5d74PQzyUIdIh3MaCtDSZxJcuHoY7hFdtb8Hp3tNg2HvRA3nS46h
5ON6QwmJDLIkG++4TkE3MHH3X8Jq8JmsL/GroOE8BHrrmEsNR+7Z8vDHlyRqCJBjTFALxHDVvnHB
E1k2PcLcyf5yV+JYgUij2b8sT7ZrL5u/azG9GiOSVP2B2JdgJqexESqRFQLzBsRIC3eF9l8zmFe3
T68xigpgQdr7/0PU/4ta3meuiZ/g/6CWv8XyX/3f56di+fv/OTsV7n+EIeqPEHOnabFZIvD5z9mp
+R/C8yz6OsjlPZuxfoCO/n8OTy0bSTxzUxOdvjAD/u//Gp4K8R9e6GEjdS3LN2GtBv8vw1Mkaf/7
8DRwHBNmCONbG+m87TDc/e/D05mOgOzAFMUGVQ8Ds1WJf+gYmMEbJ0ZKxppkLc9CoeyENHv86tYW
DCurMf/n5sSSB5AUoKsZx0waD/khbOYnDMgoPuaovlUgbJLxWKR+fFKDh5q0jB/hroeDu8aKZW7M
OME7E80HgQT3rO1F0GrnuLMhHq9bkizibdfRc1lRD7dqG+Pe/eMFzRbhy6kh02A7l+ob7pR8HBYq
oh2SPljUrnlLm1eRrstl3KTcLAFibpAe2ATVRiniQlHIGRsw1XRxjLLaAuxBqQDZ7ZAO40OdJ+/a
j8ZjaVqUexFDQGm/KukXZxfL9dqjdCAt4E021LrEh4pTOmRgQBL34OZQKKQwbhHt+wMy/p1QE3Wb
0c5bLQDKdRhvyhGiD5XeNvYJfLFMEz+2LNyV62Vy6/Yj+2gK2g08wmqkHHMN45+zALfNMlt6tfW9
y5kUF3P0UaJSjnSZnCRLlUzqftsxorGFIlzQ9AD8BuA2Qs9FjtFhEPWn7lpHWKxgGWPqSu1/Iy2q
wVX1QzQ3w0o7jC/i6m86uoxL8oQjzJhvmzqCNmR9ZGIwNi6au5NmZGQOefDu9126owb2CR1gJLtA
FMaASE5fyr3qnfoptIYXG1ftYZxaCAGOu62CsNlyrZzdIDv1MWfqQY35YcawuaWyguaYEjnXFd0X
miEP4iqTuoj8TmK8HHxV/8zZnrb870j6EEl7U1lvE4UzoE6GDpZd371geH1hUO/RpWUqUlZ9AnXJ
AfCvx/qW4Dm21OTvh5r8QtN1N1MPmS8spmlbCA/uVD36V5W/pg6o3MRwUEwnZnjyS59kBiTbndvQ
3q7wlGVBcYp8u9yZgfU0IHKnNAxIeuexhr1K1dBUhBxXIdnqcVZXa3N2xpPh9+Op6ke5xS/erApb
HpyUxB0vhYrsANb096iI8KikkzpOmVgzyq5XVUL5OBU3InlNc+ivRZKqjQGjPpVB/9dU2bfujX9N
7vo3uFHVpnN8+4E9x95qFMij1WTHJPjSorWufPqINE9tUjYrBWb0V2Fh0KpHtWF/cr5s11iPbqS+
2WpfpIfQ3akEuBb8liDhcgpcJRS2lvGfNE15sKqQINc420CJRDNbJ8xz++xWARGn82dCZ5VkG2Ca
uKV59D7lGcOkBFkhAEeyhSST2Lo7pKkZ7yIJJNaj2+qrXu9dlbz4wPgB7JFyH3XjmliP9oo/jCHX
WC8ataQ6mRIzbqazG7vugTiIgqAdD4pUrr2nvvCso0WYHmFh0MFCvnGcqVtY9uo2hx0wvgS+or8o
KmhS78XErJ0AjK1V02AFgPQn6u5uQo+j6GJmzLLajCh/zwt8GK/kWdQdDgbfBzvMMzVnFNV4L1ZR
S9oaVcYJvzwJML4+W5/l4M+XOnHNrYO1jruPJ9xOimmLoFquMwPNq1SLVE0jl6pga+3QdCaqoruM
Hhg2kfyV2X+8rI1Q+EUE7szTqUaFYsRTtQedVx1ybX+kjDcxhI/DfspLvlUXXTjeg0KJS5ywVNNG
KCDodCnqdXhXA4Sy3G/vFc2HXAUwzDieMkirFkaTZQU720aigPTxhAeqXFl7sw3/NHb7OObcqa1K
hkPdEz+x/AplN1jkKFRqjSsMmWxIdTd149Zt2uEeFNJ8Do1oX7sxfVsgrwcjCa9Jhj9irs1dEQA9
kJLy3FBe8Dw5bfCs8OuXVRPei3D274Gqti2PKgaiNNyEUX2f9Zg+hVEb3ev4F7NKYTjlfQjb6vER
13EOrOIk2e2OICavuuZg0XXpI7oBWsMUpvtAEgfh1O3jz0sRSPpqExMhdgaPI+JDPrQS7Sfoz9GE
BJEw/jx5BM2n2j0ONqzqPvfLhwBCFqwz/bqkWRIhNF5KWsnYXvHJBkHNNjH4n90cHhgpvhSsrsNU
2acqxETh1DcCiZTZYTQaLGtbOVivsTA9G2nL3hdn7tFAQVlb3WclyfTyWkCnzFYSPdoHcrz5rKJF
+wfGnmifmmf/AEFYgPAuWYkpsFcxkuhfjWA9dqpxvNZc6hcbnvfoqw90Sl1TFUd/4XQrC9KdP4AJ
STPEntPc6L0wuvCS+X5z8HQrNljMOTOlpX3sOyc4RlPeYEBPG0ZbXXZtB4H/PyohTsz6NKZJufFK
inpifOQWBmL62Eyg/0NAOnc6mhAC0luWKutuWAhywAY96SlzN2Vpo/xjagDxK34Oe5Ss3PCf3mDW
+JDH914ePU1Wa52E8wbv73dp9hwwdcaeahh/nSS1kCEwUS9EGG3ojaXgRrt7ltjipbXIBjc0s5vZ
Af3o2XctnlqrvtqWc9baZs4VJm/IwBdLXTHsSfIb8Qi8tAugwkU+9WV1PV6cIfxmYzuVzKAuWcRP
HzJBj3oYmUkaZGvP4LNrdX/oSyNHvRCLja+I9x0nAXg0qU/A9gD8WbybnYhHcMwICS9uduMYR2eq
TjP6cDzUXrGxsO9OE2m5rAnguAsmmiPZRmlswY1pctJFfZo1FUqV2LccYsGyvx6zbsdF1Wy4yXsa
9jUFCcnO0ZCwwtV1i0IIBmqsHgCP0frh6LmA4EOuPW1NJDCJ62xtEr0FMmlGFB9OwjY8InmFSrJN
Xe+f6RGZOHePDWTeCz1kDLqLRyzvXA0dZRmyxU1Nw8U6RhaKYa80JfPVo1Pm4kAky3M/psG9aqEs
EDWipyDeIqLLVfFchPCRI1GdUt/6hVfhysVHljI6LuKYW6xSUrCEDVLM5nmZeh8HuUXbshpvfF71
Q0Fq5BJjs7XRmzw6KCfYJZ6wPJF2mRvH1NcjOQSHJKYWakMSWLqK6IsZfXxprxtvhMLyTSblks4I
rX7C2werTUgmghL/npDBRmrvs2qNhyY0jfchUQQ2URmjajJRzqJhnZK+P9upwQNBMwTHniRxATHQ
EJ9GWdzR4b9UEfEMhtgQumKvHURoPaXHUyOMV5BKRKq1+jpkRISJXO2kMzmk5lyIXgBR7Nr3vmgI
ZVpc2WFGwyXGEKlq8VUOIR+3KbdxUn00FXDx/G9r1mI3pwVB4ARJrohT6K5pK7x1CZd741T7yJjD
lS9MXERVQ58hvlWabwNLiQLXfi6MozR70pXA0fQNfRArO9kjVpQ4l94qBJmykrmB2MKUpL8N5YOK
+nuT5OWpq7aE+WAhkrBT29k5Y3kCK082xD5FGhfExnV0akx4IU22eeLpiZDHaU/tyfTbSz8O9jGm
I/JQgMGMCT2LkvWEFZz2Ek1JOPLDqWEDxUvemlwSTvO4uWip52a9C+O78rCcVUgwCgqmTU8HnxxT
mnJpuFMdeKOkIy0eQLMVpQWhbl0JIqm44rr4Ff90OurSo8BmcB/7v8cAhfKCC0hCk/YUXdYn48Mo
2s/OweMyiv5Xi0H9NHraIoyLJhdyn8fECSl+lPeIWhaeBJULXFvYKLEZYjH2BEf27BI6fvogEzJ8
UYO0G2x7wKnMCVmVUewB8k3IAecz9r2nlpTavZrIJfYnxAxIdsW2SMYY6Mxy/UV9nnNcdvGSy4gR
8L0S8p6CNscS4b2zpglybX1CH5W1xkJGXQPPQPKhTXP1mBjVVi5uAM8ff9mawK4sRkfWCuumBInw
kY33h3yZup5+w0PuVp5NPqomxToelxuKuBPGl3BWg/Ed4AwNTJJ08SpBXGYmq8Vy59V1RBpvQv7f
AovFYxuf/I4uottVhBaRf6KWpmuYE9SX1+MFWWS+iqQNHJixwmbSJO45rfUL7ISzyYLyMIQhj2tH
eVrEN8utXoO4IV8TSf9J0VlbpUbVIq3i+hmkCIxTMmys2TlMmf/UppCa54IyvHLsQ1TMe0+mR9fT
j7i/Gdioal97dOO8E2YqNI4Tnaq6f/1xdgeDsDeGX347XnXGb0q9RnJuFc58FtVbVQzAcJMYMGBr
EWbhk9ZhZereEMdI0pLajODzF/PgtG5Cw13LjqMfRmlq6bz4Rjp8HyY7PyCVdOmj0vEKSUHGooGm
k49PTu2hsxlDQ4Vpt3PjNdc0dtknKrmv++oTtK3eRSMPURLudOA+llwrxLEF0Hg5XRgEpVvVgYqd
8rNHR5lmqTes+1Bj8wD6tGpkp89TXQE4RtdrsA+t59I9ttM0vgx19BfX516IgnXDa/pD4uRcxyQ7
sJYVL65gwO6xvjx34Go3QVjQ5aKTsAHQd1mcImtDLqhfu7maxoisYKeVHbBHAiXWErEBPtdjO1Dk
OiiuN9qBGZqbVrlrajM6pDH4zsr+ZzhxyfCxffY5cACb3ethMm+6nNdG1Two6UCwxf+4y5MKPWb1
ltSu+KUzdDZCWxROTUallSwehnpSq43fRN8OsUPoqkdEuYIip6U92CINt/yUGAST+F32aWWF13zM
YbXP8thAf8XHh0QLRE1qlBvENlAuSZYjCWXPRtLfHRjSx6ChZdG4TbAmmw+dbjQ/SKlejMKNCG71
QDTaU7YNmX+Ntm9sMPb4zx5NUWFO7oathR5nH8XnZrLNdUGnkVDN8shQh4NBDb6fc5SY9WMVIlsa
zPnmaNM5eh0ZpW4C/XpgaNYuAVlKOOifHfgEOcDRtZ8WBNdS+c7YSsniaZ44emx07pERErpwNyTH
VpZj8zjE1R0UMw2JgeC53szaJ+xLmMZaE6txvROW+AKxwq+QwEQnnuhKjT0jJYqeXMOMN2aPSM/w
rLvZB2/NJIxzGKnoloOMivM+344xfQgYhGRXDHh1Rq3RNUb5QVk1Rz14nrPbUF+5GTzDzF/niT2e
QTXuu7aYD46bwaRmLL22wtnc1UH+Rprl77rUateY0dWozWCfuPO+VDS649RxONDIg9/L6ZDKuTzH
5Txyl3YuLtkbA8z2JHTX7hr0TK732pvWPc+ZOplz/50MiERd17jbJgbp5TD+85LOPs2oQXCum6vL
HBvu3vWKe9FyqfIB8qqbxHv0q6hoBaQG/c2/TQjOtP35bj8vankmkHpLhs3tGpIxj3an3E1uynKt
Oxx6vUrtkz2hirTQLSDwUuR42EAnJ9VW18Y0sbkDRFvX9ngwA9CtA3Biw1OYxN+YClhro0ve1RD8
VWFiXTJky9IaHtEmmpw+kGAGD5SIwRVCNNodKMrnRjBJZT7T70Cv9yzXPuIWcDpsSylNpG40dwia
fLgFrLF5RE5WE/Jjx8TItpH9KIKCWIJpZnTHQp54gToALpTMj8K3pjJ+T8r+tlvMD7Mw7jVPPywX
FHBV8kulxHCMAjiVRDWUo5PUhEptoixnmSxIhKsGZubLCwdbDG4azW5jrsfmd+gbx7mW8ytYUahf
7K6mBdJmdvwz3+DbTZDFItUnbrbs/9RxQhfNJk82qRGDdZM++aEhj4nffds9G6jkHlxR9WdbO093
8DO6I49TZD7HKWftIcKey3GrpnIRI+NJAuGdizaDX2DnDmTPgyasw1ffMp7DeH4vupcoUE9547wl
Mvzs/BZlFaHbdQ3XLq4RDk7bnEMdeWsEReoH1kbFXKrkZ2yBp1kANpCNyifLODOX/x0A21lZFfre
CX8gmYDdgc4cSvT5s+j4bchXemyWw3uHEtEghFMHX45hX1Fu3Yog/l2jVs17M91Hwwy1jMApd7q1
icGIVvlbK7J/Ff70j8yXCa9kBqkpZfwpv7slbrOOjLsrpmc60be8l9sG/53y+t/utJEImydlnSss
lcQdMlkfUC46o6Sbsyj4hL+qu8e+Fq8lYO8VjDJ+WwIkOHKjPhUHshu/elmD7o9vKv9CXn32che7
2DEBo0sW4PAQQ5ICXBl/pJF7HgVVu6JTSBiMhVZ9Oprl/NrHDBr9mH+FXRLvRRsu5QlGERnFl8Cf
37yheaj7Yqkfu0MEwzHz6g+DGzY1iQye7AA1l4Ap75mf7NtLGi7KD41/v8pSd+tq9ccP67erXdBd
7Oh6yiG6pVP7gH2TftKXZ45HPy4yDim0l3OCThz3VchxR885hHnfnAZJa8Iczk3AEWbU/QMApHgF
kW1XZ78lVLS1HWP30ZV7QlWP56RjOjYW1I3ZEoxQoH6z8t+l0C/TrL+IbFr3PMuchJqZCSQgjnVe
bM3ZA/2QuGcdAUuIe5+6mIifjEORgPm2AnVCCyNX58SDdaoHuuR4hveTa5C5F4onK+LOb/XJKRHA
9yZ+PjrFqfRAZjq/p7i4wPtv1xNnaZERIiU71ADqZQJr6g44JJKOYZZUQcC6tLa6eBM381dSRUTL
Iuis8ZZ06XgfskrRKDtBOaaL0QLH6mmDTnY4bJvIWMlG3DvXe5nqVw68TwXILY8oyd5GSJLSElmz
4l5LGhkr9EkNt2lXb316NTMj+t2cmw9e531avX2Ulf0pOZyT8rfCHEqgxPhggyVw4Z4CnHqk903Q
F2rItjd+QafiWITqdLLPUdhwzhHuZRibqx6I4WLBHNd6mL/saXxTjY/LOL+Q2w4TV+TsxckML7Z7
K7N2r0D4s3h+0VxZolaZLZutRWAaaVmEyrLHqvjWB4Tcp8V0htcK4Su6QDvlsFNqsbc0fRd35KdN
6xMLK5mQNYDpCBUwg6M9k5F76ZarCi0DbVbz3Gik6hY4UsFpM4LV7YTPUc18YG4k90akp61fDw9a
pW+DkpfQSEkcK28Bu4D7yzTsc2GmEH7tB0Hd0zTV62BUDD9mucGJsA0M465aTD1JPO4UB+dypi9A
bioi+k9MaRt6Ch6umHo6CNUcUBFjnLXmv4OdPkJXJ/4Sfpfdbe0SbXQS93tOINtGuSTzhRd6Rbve
b79JiSLRhsZfUtU43aDOTRVHRFodUB4jMjKn0fucWbQrg27oJD7HuSehykXFjSWZgjfdmlN2U51x
jXX17ajyUdbOPVHlsZUhcieDimFp8bbDvqPwzwbrQ1fBC8/CITC5fCAxxi3lPLNzQkIIsD9MHD6W
sK2nboLROOCxDxAckVnhQBgWZMKIzK9Xzpx8iLY++ZQHUfYS6+kuc4WXI1zZ0uAs4FXrJHc/Qq59
zwhWaWsPms1oHmXnE0Mj7OeSBrVFUrO5ZDGX/VuaVU+pEZ0GMzhVKXYEDLdbd/A5UdcPlj0eJ+aL
G7RL2KKrmPmE9+Bh2SugHCeTZm7HMmL0q1RH66qH0GNm1qUx3R7PHyjSlGbhMOYvSWjgkArhwOno
Iozy0+8xxesGOFCXs+qzfWJe74ilXzmiepQOkzvVElVPxgGUIVZDZ+1QpRiZf29M5622sRiL+I/C
I2gwVIQ1RK5i5F+GtqfgC9n3HPleBpw0W+7XKmZcqO2/A2f+gFtW4+juO2b5zr2u4m/MAz2PaCQw
aBolFN452w9IrQhVF3F5IzYuONRACtKhuFhpeM56g1+efrNYoAbtQ1v4VBfYJmhfnbUzLc30f14T
9odl69IAk6DWk8cm2Z7AkLNgamI/fI/uNIJ5Up6oAPzLslb7mXFJ4/DVI1uKSca3kbjfle28lhUk
Lg5je9EAw0qHp6QpjmnQk680UcxnZGsqkwU4M/Mrd/5LRfVA/fs4cDP3M5n1BEwi5Fr5iM9WLjzr
oezXDgwbDuRyY1vhC1xaEkXNP4EkaO5CxN8WDQpk5iXrpRrTff7mmmiN5xxG7DQfiCO8UsDtADTv
rYJQLV91PQu9/DPV/T+/x3/2PJLcHKZYAevEfBKQpKaIYgFI8xdb/qufwT+qUQthgqVjFaCDHpPy
TGeXPj0umo5UpBDCjwfCc7SfuoaEBvRB6XoxPgaNfgtjxEnMU8Sq5rhcdYXGMFddoFQ8SzR7BdZa
YN7E1eBcSKrys1M6BsqTlifwv+XJmJFr+JLQuCgL4TfMm/Di4atpqjndw+3clOH8Vhv177nziKVG
vpo06k82F0z33M8hQ0mZtGvVpEfR9lQJOn8kH7Vc5y5tlD74DL+mERgu+odk5eeP1ti0pyzyD7Er
fIJAeClKYlpbJzkPeIbXhk8PWWC+pQeVZvuxQN+horjfNpJ2RTzR0+p61uNViucBpR4vkW0fSqb8
e6sOiD8VEyYwlu3ax1f3MvSRt/MArG3wQeJSaLsItQbc8R1NDNE2HFEYuZGUMGE/ir/pZ/jXqHNZ
qTPGlDK49URWTjq4al8HNxk68SZ3SPYa1LGq8u6Erfm1s6miEbMwPytA5DQ1QbS9qbdV5b+3PVxR
WQQ8ZdC68t7YySD+mvrAOicV5QFcs2Kdi4QQSG/aeainL2VqXsqpItmaVt1qcvsB6yttwKmgvqEq
IbatI4xrWlzT3egwTG+w8ZuSzCbFtrjqUwHPrMSOZnUPTkLeejQhXU2t8iswU+LiYtyLls6pJOdD
MuOQGXF0+RNzaYtEnrC2127gyoNe1NhVyfCl0XBrpsJ4Cup/qHH/JWE7HWII1yvGvLDalpieMDu5
nD4JfrQ1Jyia/RD91joYYHQTbXHSI/os4C7GOZe0lRo0ilNWsTMlDZYI6hYsyDS1//WBJpOomVEM
Lt3xgTAGY9gGtUCZeGT7/B583e51Yy2te/rEoEP2AyWwa0WsPG1j0Lyb/uKqSFcqpzWY4IqgE8xp
j5HbjsTxFG3Fg2HmAcU/M3XVcnyXbruHNfMnT6I/Yc75sHBU9dIOLdm6GdzjePioq5Q+D7RFSuvW
Oke28ydV+inpiH6YqW+DMI+3ge1s0BKh9w2eQgr6sIh/+ylY0cCKfM7sjXHIkpzSmZvxatGkaCtj
23ZqB/k/vpsV6L2J6BbMzeXQ7Mkj7A+lG5+r9NUoKuulSnpYPGmxmwYp3tAcEXKVW+N+DOJs1U/N
fpzY/niarY1ILzmHsVOhPXNr4zstnE+nr/7FGQ4/x9YHyk0QadNet93wkIxUMUHTBL/dJc8lzkUP
Shu+Fz3NUnvlJixbvWqKJTA5xeJs1SD6Y2vdN3x404hCzJg+kTT0c5n+xqGR7fqkB5cGYE5UpvmU
yehF+8w9AsBOa5Z0mONmo++eqtV54K4JDG7rzDS6PQUm7HJOAzBWfDDARorkAJSfwdy1CQ+uhAWA
Vufohunebeu/pFBp1KFp9oJHlUNiPh78Q2dF3MMI2ky83aqIuHIz5njsXYjEr9zhjx21264oepN6
RZDrRAwleKw5eSRhAb92Fb0N8FhT5gjrvLozmTReeJTJBO/nq6IjjfiVWJ3R8p5FGlAKIjtOsfSv
hiQPn+jL0R9a3jU9TjdEDEuS0nSEWoKPkJp/FAQ2dhVi++U5rAb5R+dtepgXsl7cSG/r21Fxn8gi
2c4je5VtgpqVPXiXGZ4YkPb+GKv5XATpnuDp4oB3CyeClfEEgVs2B+rSAj70boTghD/bwPOYBMw9
FSnw1kCXj+p5PPUwps9AL8sD2l73Os18hlComcfM9r20NOwCy8ZYQJzjmgl3spGmig+tlrgXUIUU
U/1VtrZ+9NMecRINbaX+itk8lUnJXmYut7ESWbLiVBWRaRWErGmKbdii6PwTu321am04B2F70pbP
qMbSxROdmGzL1SiAzwcFraHqkmYR5wKoePtQm9YlmXpx8Ii6PesKL05kxtYxb6kaGHJ9ttiNNzUp
gFc9Gene9wb7ZnhdvBN90N2B1idbhHn6KSvh5fRRetFoXl+igcSZeJimHS2/ZGdkZA+FIpEf8c+5
DuoNc3r3rjkTAdhP9zA9229/dg9Fm3j/vKjnpxjtMw2vZzKyvLVt/4J8Nio0VvOudXzaTFFu3XVP
U1p189c8yr/2GAcfMqXqGUNRvaWyz9Fggk4KIifaU0cowilK82k2CzJCOj3eSYRd2XYJEt+Wxblw
q+IcksVRuE2+cl1Uv4jMNm2ukyOH7m2Ht/ZYu3ALBetoERHAaNjlfBqGcT6Jsfyu3Jp0OQAD558X
Txx0k7eLZfelLdnrdV85KBIquMfou4alNqFrbDrc6IltnoW1hteFVckkkoK43DNdnf/+8r++pj33
t1nhsfj5G+00znurrK4hmgYG5VkQnQg8h0CerxtJ8ymQ6YA3pR3OxfJSSq8+5hVC7sRkAm4LdPzK
hmNotOVZoNsgMianoiy8zNrR6I65b7f2xGjAq2R07GLuXdfF+JK6f8hahWyl/cPPh1cAkpJljmd/
+Sjn0V3ooC623lS6zsFw3QY6YLsnU248y+UlxidxCs3n2c5DDqpOePp5RzEZnhrWw51nmr+FZefn
nyv08+7n30YEPE38pf/1Z2D2CxbNkAaeSWBfZhbxORaROuOAjAmxIVdA6N7lgN0x/HUdWtzqX+PV
ekcznzaCJdT5511d4sgPEsCNdfuCUArDj2Hi34TfP7R/gh7Le19EJvUYIDFkTz5pB1TZQed2e0t4
r5Epzpkao62T2q8mfmHCKHXCqd5GkVckWGx0ylFIVrCrfl7ypbGYjP66tVg3Se1jemHSc8eWcPYY
pQducoVFgwbY8O0d3Kb0ag5iG4FuuZT2rhEcQssSboFfk2+LbaqlvqX89YKSOEMGaHvhxd+xL71L
V1Gz/ryLyeLre4uGNLDBdSyN96hAryUK4gBWyh9x8TEDYmJI5q4Zxxvb9ONbwYWE3ZVgDxrbR1px
TJSCmVutZYrIw09iWDrgmcp9uYAugHAY8k+Qzje37YnZ8PXWQHcJ1KRcWFjtxc4AIwZORLwhokzG
MIb3BJekXg2aoUrj9WelyBosUhK9Jnf+mqTIaHrU2dWB9lt0jTzRgOguLZPq/dhEb1i5Tzlnwq2M
g29ZWqQySyz5rcB46fEzqSpj2mUCLoAhv/PZhz8KT59TgSMQNMt4HRUdq25o0BWVZcEfdCsjHm26
2058nrxcv0/dVzgk7i/fbcqr77cOpwRsVt4AMcYjUgdLaMV8exbAatt8eG9lz/nO0C9J73nEpxG/
OUKNfS/DZN7CcSV2rVyRrje8L7Cy2e2lJJ+TXq1XRv8SfMZwY7qPlvT1tU0SjJrL8QEYO2GOMst2
dCf3aECshxQ6IDMyA52Mja3eAu6HApMG5Vz+rhOPJtRUn+k7W+jTxo+Y4TixabI51ahxtmHsM8Lv
rTcH02beo8jXVOUxdP8j9Kony4wIfsKHT8WLPySjkr5EVG8EpJB/VSR1ss3TAEolloq12erujzO/
W7X3SwW+8ws8P/5mvJxe1rBquRQOTnoQTUcPLagT9FZ9uumNhGKsDXrkAftCyq8GtD1NDwIX9MBB
pxTCPhb3OMOqqQyW/zgACmq1JAsgRMUPZ45PKmU5NRHl/hrZPgV1+WSWW1C237KLe/IMDXEuiR3b
EL4HrH7AWPEg/GD4IgSPHkmaSca1s7q34xJHU4vwEdFTtdKBf669ScDeHzfesGguRj75GeiHl9TM
l4KzL5GoxwG+ZQLeHhkMIHizIdZ1JbbRSrTBLkZ+f01U4a7DMm+/shAoTTKXH4N2C5KaIgFDO4Rs
TBjbYayzf36QdF/eiCdJjnO0neqwA0LB1ZumpsXcgZY/cpHsk4o27Yd82tHnHHBVoEsalHlkCylf
cVTF56EiC9bXXf7ZdeI1iOrHmHirowR24ZBCBRuj+D2oN4IYWjQ/MxYfuqdsiMt/235K38r9ef35
KnuF5qQr32FsfOL0IJZVj8Pp5yXX8TWTYb7PSdWmlx8gH/6vdz9fI1fovccct+7a8ZVJCgSIkZYA
t/F6tIro2i8vP1//edcTPLLAyJtdDK9zlREQvf/5g3BJ6XbiUzrZyYXDJ0hx0JpsS806HEhAxSCj
aTpzn6px9z/YO4/myJkuO/8VxezxBUwmzGI25Q2LZNGTG0Q3DbxLmATw6/WAr6SRJmIUob02DDa7
mywWgMy8957znMqq6NfmOJWAXt9OPWlSxAgpxH35OZSNICeGuawNmYdBIaIrRwrST9EH36IlK25z
3W25WA/DgFH998v58ncSLiHdVmgrTTdSt1K3/X49IQf89vezbPmsrNXrPPT3mQQAJWoAG78fwKGg
wAKNPbFuc6RLqZuJUWnwrQeVeq3KAHu2i9dR9xCHfj/zocFuapyKaz9+y5r4anomAzz6YYfWt28H
s6WNw5EZqySPRGcb+6wec3awPNqTto7jzpb5mfP2du5s2iM/jE/EsbF6XLvZHtGEtYGed0szdFqD
f99ZZMpeOWvhGjRhmxQhbVlHO5jFEBN1g43qQRKDJy1yFsaBM3uapeltsUzEQnHf0RQUgwrAezOR
tiehnzrLZIbumFezCsbH2rivK+sjZCodYH09klLjoyp+RHfrb3UKQ8XN8X7pebwNDX2mm/kR2W0J
L4OyjHOB9ZRrJa6g1zeOUYdoLNPoWMFswgLeUNqm94ZyHwq3rU+lNsKNMhGxjoqJk5W7IGUyZ9wp
nadP0g2Ks+USthHT7d17hi43EZ6lJzihw4A3FEXOqqyL+hyl4Q/lgjpGM49PEH+5uhanJQ1xmxtr
kzQ2z8d8Q9aIRzOcWWLfFzh/RionQ7zW6OU3bpvOt0loukehTEGdnu7oKqOzbUZaDmU23SYLbouA
uz8Sv/zVjOGRF5ZNMi3Pb2cZf4JyhJuW9tfedOiLFESyitLfwvrgl+po4luMu4YOq5GvGvXSJy4a
sKjZQELMds6Af2FcmTKtfzANo/Oj//icteAXtOeNl7LEBV55TAMFpncjax7TLvlIjAS0QUR2Eqdi
a29gnlPT8D00NJQyOWIsG3AgyiLJcEGQdcpU9zS0TXkdajC3Fef6k2pTZ9PS8lm74JJPFTHxbwHq
1KwW3UshG/KB8DVks7m3IG/VMToQhBNqWxnNCCvgWPekMgXK6rdMz+1rrrr+mDgcpCymQHvMwT9G
079PkJp5cp1qG+XZTgyMJp28gt5F3p/fjvWNXRXZreUww5xIxdOd197lbtduC+aLmGY1G7/hjtvI
8K6t1PVJaqVWzZI7Xcr0cfSBX/2i8S08DjSM4G35DRGkJq2cRaktAK8l023+Cjxz62s7PqN4wKmW
bJVZU+bXj63up4u2lXmrrcE9hCTL/f4pBVuM/MT8U7j2fNsv/2CQsLM8q1DM8fga6glSOSn20nrs
DnoqUcmtu94KoEWgjZkQHA/9i1hE1lPGGs5QLGCE69fObeoQosdx4F1CA195/hJ1QHze2i8Wwiwv
SCTOlxNXzKCnAJvKkoyUCpbyfsDLQsRop3N0x6W6QFTrbjkD4QQdPQDDBrW7K49tWIeEfZXTXRJy
zKV4AqnpgLiu5sjijibIbRzdN8yayES1hTelPnM25NydmM2t59TNbUFC9c7FC50pqHwho4Cocp9I
OdgjQi42I8PLymrLe7jW5XI4cvemU6lbbyazzULUHWI7OTuFPttNTXUeGO8JgUX+zMy4z9zXAI+o
kdKTji2Z3oSyoJmn0V/NdBT7ShLumc8pxXIGTYZ7lfyFFNxTjvZwRL8J8ErltzJctkJZ4EK0aQgI
d8Im38LyGZrXdzW68W3e2w2i6jK4Dzv9ZCY0C+yRdL+RCKuVa0ievF43u5G41nVvZsHRCqEGJpn5
6tdPRVI3Lxg9XJXdpaX5rY18fB2BnRwcAzef7xm7qdbDK4wdwiaCUJworoHsSiBBdQi+tPTmB6Ms
nAduGmwzcrzpTbwNse6LE4yNdNMmDHvqltVv7tx+zRrLdDzE4OMYk3M/996L5E43gLM8R0JMd11f
feHlGl94Bvnm5t4dlIdrKfNfIWfbq7Il54FmU8V+QfYeSWWkI3SvAR0RbNZoqgJCF5+0O+9MJy52
MwIfQOMqfTNSOt4+4htrHLF3o1R9NJtk3+M52baTL2k609zsEkRXqU6h1ZuFt9YJJkPc5fNJ9XH+
Rut9baS0eHMt/HPF4OB20Oj5JUmmb5nGJ+TPzAqCmOqfTdhH/Wm+p8JR96UK5aMeyT1i4t+4UfMc
N+x3fRyffUFENm4gyvqkLc4QB89tAnlPiTS9YJKKJ1O8KGv/e20KSbjSwA/H1kgMlFPBHHfRJGVh
rzcc9sgNoBW2gZzQv5L2dpMa9PWZy1v7dlTDtWnqx2mUydMkaTj5fg/QxjY2BJf261AV/Q1qgR9w
0EhSl6sVJGHx4HjuTQTEf52wHdy0Q+se4jp7KWzMsO4SrR1Npb8alpn95KN8bpL8dbCfZqxCbwSS
SoSKw7lv2ooSIHBeXY+tnLf/yIkB+Xs76bdioUtDoX5uo9LeO3H6hddvqX3L+I2xirWl3An38+w5
J9GBi08T81FO8KrbcXK3vuWWlEUwvsTz7DsA47vUR6Mcltugyl7cJofcC7HzbakY1gNetZvf7xzb
J7vwUS4qFHdBwIiFa4l213M7aH704jzPhxZYtpCbbR63CAFVoV6MIsqvTmu6h7xAeRj07sXqeKot
phxHmwUFL5y9qxfiVrqElPew9HA849w30BdYMzhxhKzvWV3pe1t+RtYo7xqRvllMly8mI5GVaGvv
Nbb4h4SdsTTqOtxPztS81Vl9bzbCR2vb7YaZSbbTGh+6dqy3GmfzxpFyhzmpAxE45G+S4WnrdWcE
XdOViqgn3V0XuNP9jwh8No6M62z33/lCfWNdwI1sBZ8ZNriEKLVDkiU/o6HvPQYND321vNjB/iOU
ii70RQLSLBK98/q83C+H3jdqp2c4q86lQ43tJdFwtWgIKug4b4Hkmsx9/hQWCkVVIXEugXCChiAe
PDlcFNgvwl5TUpd41Wr4A4sQLUrMrdD65lM0m/21msZL5rHoTMtt71dNDc2k+3TrmiTzFMEZmGYp
FGyFpDTekm7ci5m8lxmx3b4QwcTO11IcpU77FtfDjN0QqtySeu01kA7rmel7O1dPVUDhJxKOphb7
L2M7Xn4q5befFfGKxvJ4ND1W8aRv9G3GTWtDWRm8YYENgGnTIpsRK7AAaDdrd4pCeCM4wx7ZRa2d
IOt5T0+CTvv0mvhxcKb51YMqFKwCOnp24Ouu4ygdbhCukAEdGianUeS8rjZeVVTqtYYChHGd+95g
6sxUpr5pvRS8yvLqsPwYhPHAYGXSdo/Z8SEda+stQr2/54SCHll45hvy2GcWe5Qt1MiHOZ2qxen5
YqTR+KYqx9+lKr6noR4jUp3stzDOH8NqDK+/WwigXargofqyCsyKjOLwRaGkWrM5sFsN6JnpZzP7
KR3uJZUcTI3an4NCtIczgkqOTZSyKMdDw1WTM2N40zfUcTIxQqYNT884ig0ds+ZZdoV7iagoVyWt
7Tefp3OLoYQd3Z6TY26LHId6vvGSZHqxooj4CtXkm7Jzdi69lcex/BaKMgQg70crPSQdyy+zIkNk
AHpOSiTVpzpKQgYlHojfl5MtIRcE/ZllLG+ahCa30/5lFaOtId4qw0vJ+zHmTYmMkSPb+xSbaxrA
lzQT0bVI1b3MguY8pv77HDzmNX5PmVAQ1TQvthhs5SE15Z1XlsW9a8F+E3Z7M3cC2YHKXmjQ6Gdo
H1QAg3E3SnSqXFH3GszDvEqDGphXlL/QU9iQ+jJ9OHGzqAnL8GYCJr9kbUjcE3aZz2/pzPxmTOPD
4M/xcQ79+6mPxpNZqM+kj8pVjq11bI3vLsP0KTN2unFB7LtE+HQvPod5GrAmbCxu6aMfRov4rdgo
K2/eQgO+TKzUD8JERkkoOv20CMG/UN9ko1c85wHXZHKJC3FbEHDK4eGc63rTgEq4bYHkbc3ExJih
jPscg8d6zEkqSkTwpLzh0Xcd78fPPpRn8wDNcGX6PH9MyNfaZYK1yC7o8adujqbAypmb5Yx3GVwz
qUt8RETDvM4GXcPYj5t93tf1lfp1huZfhFffD17iBkKM6Rc/cqYv03jlX8+Q0ZqwINR0SZsQoMGg
xmVUeqliPzh4lJHYUsQ+62bvTkdknDSNOjXelD7ZnnqwhbPk9+SPnIERyvXVZ8UDtNKFdfEZTV6T
Ou83RMhOdz3CCuY/A0YwLzrR2c8uWlJqtp3hbibLrndjmqYIKYbsA+fiPV4Lh/5ozspToZ5TVsvh
/soKML5bDsBh7Y7Ro1CGu0Ui1l9qzYXqDTS+9NBd1oFIXPxaeLgRuuEhEaCy64DNowl9TIa6Qwol
2pKhBSI+qmjDr/DWzPUXnfbhWyrzG6hX8dr4XbHBvPA8N4UmvTQBWquh83YCikuxuGA9rBKPzA4c
pHNtfMoD+MnziHOgs5lz87/nqF1+j765y0cj/gNtEMFYmSn2I2EezbwCtmq0HZJzL9jLkYidRnKs
jCeOdU1RiZ2a8pHdKUFy47ApgNH440grX2t7zA/gIRg7WjSVtsrG1fXPn8tGZ3vQJaD3OahezKqP
zvSB9yz3/GnyIEnwxCZrJ8rsLVjG5DYDTtRs0qFQx3KYo8Moki+e8uDy+4H7CCgH1lpILcOGcnVm
It6R59DEk3EpvRIHzpBUdCUSUiQT3BJeB5FbaDyr/wRRl+lRj6k4tSzC/DPFuZ4E2FthCfMG+xv0
/oyUgQDvF283OSDF8rr/+WJqPWX0bW8sW6Q4D0AiEnR+iQO2q02sARnWOStLbMTtup+Bf/7+Pkz5
k9u+yJPL0D8DUMAZaMTGNrXpVAwmXSarzVwcojFCLHQE+a0FW3tvuihBB6UcLJPsWmgkUQhFI8GQ
y2e55o3po+5HMLTdFujtEWcZ2e0/3375LGxxOYWBeUGFYu0mYiZWZkwDZTCr//GhTHjHQcgz3TXt
d6Rn0XaeMW83dfHcctV2fRI3J1hPBalv0iO9OWeE1btILdoSAVUtOcKr9JRWHZKTzrqrZmveaaoi
IE9J+c8HPJ8T/keg7fPY0TrBZmelHKGoAykjE3TktLEcZoMGImXaMqffD5Z2XgTQuy0Jt+okJmwN
3Df4bf0OE+gSnVYb0dkm5sSRMNpF7zeHMR8ILnMac+sPxn0ELmbH6FqfXPg1Te0Vx/EWOC9mFZAC
K+mnXyA+U3wo5MlgcU+MBp97iBDsVywP3UXhwBlF16HXKvpN3riMjOjZMaB08oAjbPPKqHg6ycFt
d4hjn1q32ZUM1BkyY39pYXuRYU9GhKvlc9GNX9Kf+rVIcEkSN43EhYutG2M9ce1OY11/5QD+4EPv
FMbYPXKjrV3jsMb6Zh9SmscsTc0paMGYRYTlpKqJOG6YDmj5DKlO3BytMsWrXZPUVcxanXinvE3N
VbHLcRdB6yLLVRwL3ozQDnHrELLDAlcAPmhRyZhWUZ5+P6sgiG/RPS5XniGziAnp691xZwAq24G4
B1/H3/mEXu4G378SQIRDHcU7Xnb3wP2+YpEvjijbuwX9IEgFpmEawW21/LWB8G/NABij6HL528So
V0ACZrBsyKXKhI6WwXCRFX06jXFSYwkayV6kKs2bKN3Z3vz8e5106+1aYkD2nZfdlyIFgsBUeO9x
+HccM6VllvwZK4zAw3XyjPTUjdva66m4BbhT4URnoPz6BPbAQJyEmTiNivDA4rEYFT00GJ1r0b6S
bfJETrGz9jytDm3HkUoaln1g2icOUcsqzv2b4oKWLtXwDA8YjdtMFIy2xbjVgbChNzDQBLQ+cUEm
3Aw8SLn/MNHF2GZ+AO2hmU5gVijcQhR6ddmf5NJp//2sMSwGukO4T72u22LW/qZLT3JgM1FTAceJ
PCoLvjMWvtxYAX0Glb58BwAdzSocC2szujwbecwp3xoIr/FqmoFJeFTeiOChxpGB/naIbKziznws
vf6f6ztG6NfSpHvOLbs52XJ8q4Sd71TWrQEaFtvO758I83vMMgbXotbmRkYd/etizLZeuQWF9GxA
GTo3pnpxxxZVvq523CW4wRwG7HYYxmsWQ3NF3ditQVnk+94xrjRnq5s+c9Dn20zMmAeSgJCo+oo4
7ZyNMK2zBHpFTkYBLOmKEiUoiHlHC8XDzeGFkq8hSicy4aPZRP2uwtIF5NEYT046POLmNrdm5tyl
yYFDDBadiWNWztbLfSJBLmUeyMfozu4XnGEMNs9RwBuk7RVbkP3DmiIiI9/a6Q6GwW5ocmRlyfPO
ppmDaemjO5nXlxIPx4nbe5sGPKzVBkQ4nVWQlwXtOyvCqIiX8xRhTaKOaS+RqBAkdcM6H9r8sCgk
HGpS6q8BHaccz0pRnJHhOuWg7ca9E2HZ9gvxwOZlrWLwBeu+N0skKTHB4xUmZU2E1kRk7UqbEHaH
MhHnsTj3g9UdXEuQDjTe9onOtlhpsMAA/ESVMpDJBk7TIEHVnAtgXrgFD44XfFpQabJsaL71rJ+m
YCDYXRA4meUIJ9oEUVQDLmMlFaos7aBpCk27Oyw/QlLnY1d3o6MUNRiwFK0J1+ld6T8jigO2OzQA
4A4fMgRQeBguNkXdvpXPalZLnMM+dLzPNIJe4nYViozeXrISkebYmovYze9pT9hBb85UrdUApe5/
fZh9tqnZTZhoxFhjEqe85q3Yk62qDyGzZeGqP3ZUVFtUDVi5K5gya4em57obWI4wxQEOI6lg2YWn
XecVj4iLeL5gn2VQvuQgamQ+7IldDgzQc1jRUgmVmfJ0hEhWaYQ5K8hzxolDcXzoWFLrlj+Vy4fG
8o9E/TR7n0QJ18Nm6fPLeanTbfy0HriReg6hLRzuNjgWPSS8MCm4eBNe9gyA+DCgR53Qy+HT9vbM
sqBpD/bnOGmY31ETL6Jtk2EJ1O2q94YzUnNXTvWZI7hLhKqtQMvz/dAG59zHkDx0upjuSlgm1D7d
OZ/zBKawF2LE574pAkCeWbfEj0+JjehefAVVT24dAHBrmj67ngYW3eP3mWPvjtnltW8cEk1SdFre
yLJW4Mb7/U42YkbUiE2yRVv+NKVEtARx0t7kQYEgPuhISsho7TaBew1d5Jte2j0HKRmqJXYMSjVi
Ye1A/2lbegCp7PQ2rWeSbDJ99HyMwnJAezxPnANWFLzh2cUkpVM7wSBjfOqwomegpqeuRCmX4fxY
VUH8TJuLqczyISrNcJdm3pPptNBC5aw4kj35RdKe4uozRNe7Q9iD43JxYif2NJ1/PzRMErgYHEI7
YmlTN4H03H3oIrR3bSnfq254ZuBV7ocI+LXXmyA08fkVQTeeLVMFJ42eJfGR1yCLP3sV4u0UGIBn
xqi3aSAcgZXTRMyg+9Yjos6pPdktViRBFtgW11q80g4RJmC1d6EXHcCjTUOOnTiO7vPsZBjjiw+T
xzUb/2CY0FmAo9s7PRK5azcctZXlSUSBwYat191z5tGnkbojtvBq8Ju/okpGG8S8dK2R0XFzmncQ
KJpjNSWou2JmOaUmLcTpkHH21MdE3Pu7wMVFalZ3ti5Gri1HS/pjP4VN4JbZCtoPFcVtbbXQnOkB
nGdvijduYBCQqfOnwH7KPORcWepL9CCOuqtLsO3RNU0b620eqIfSWsQvPnFGHFlZpgZzKFcBGjys
8RIpB9SLDeommxbwTd3O1n5GbxW7ZBH1GUZOt/M/3F5lZyt2ebcyzKgMedd5iS85afAL1PmnyRu6
m8bxEUID3KHQv7q5/rINthFlkM7sxdlNWdV/Jm0Hp2gc3j/hfpCaFtUzKCjbwhxQ8uMS+N5ecJ5z
aeytIvuiNGXbtWhxZhH+EtO6pyfzXtitOkTRt990DIuNNN4rEPqSBY9bntsgtYZkQ3YyMYCuontu
jc1dFkuifIEuuyBp5sSUB+2Z5S4aaDTnof3UF15yTDqYKTpq7ub8x4EeckAf+jVjW7+ZLI7iNbrd
7RT8GGKq9sNE6JllSBD/KYNLjV4t2HacoNYV9T+6TCYVGZFRYebfIQGoTjSzACwKWjx1cmEDpt+A
hGWbET58zmobgQ7b2VkNxOksEZXTgLDYJW4UCIyHsAozda6y4BAGtt7Vzb0WL3NlzLd1iWJsdInu
5Mpr6aXEahS3mYpQF+dYHdLpD0Oxv2QIopGtcv8IfnndFv5X2HkBAcEJAhk3bzShHJhIWd1wFmAw
KjAUbCPKVTo4i7vNzeRKmdgmjBrkhhMCEhtrSrUhOeUJTutpAurgDsUlKnrcCjGB2v0kHx1HklHs
cG27uMIQ5gThLQIUc5Xn9pPrDd2TLtAmEF/X/rXibo9oB/1Fq45dTqREpECDD+Zn3lU95HWWbaJ5
SfPtvgMaKRvm8OoA/RG2AKmPXoBdrGBbCZ0vghR7ZsnWCwXCpSex5ZbCZW36OM+jQD0DAmgXP34F
uTS0Hz2dbAw1uGQDZMF2MsdTOHKYwFQY7Vqpvhopqj3djo0xps4KfquDCNTcR02Xcxq2iYstys8o
sQkCwYS5ntNBbjKfcJa5JPULUTJ8+oh2DS8u7kib8UtkOnIOgH3EPlkQWf6diDA/G5HzKcK5hNbS
wvMd6ME4wbY14MkfZCu+aclD9+zpyzMiqmYa9FmEWbxN2NrJKsLPLOmoFnkAHBoXh9k+jbq2abFZ
mGemYU++HjkyLD1YQmBZiBnXLsjaIfoeR3JOeG/50TgBOitVe6K7VkZvPfAw0TQSxQ5TrWJD6zZT
YccrCFHOZqz9q06Mz3yqeIJTzOIiDMJ1nLa3hkrkumut56lrB64UGbQ14ydMAOYqNqrHbhh+xNCf
kDitmjAu1+4AoaKJrM3AQVfFAQKOyWmuRhFe7Nha0lmggsHNWNOWC3dz7vydUr/hAAPDNXEFdey0
B2Y9rMJGOJs5h88Rg4PaRIubpGNmtjN1fHUMrMGihJjcnQemo6vB6b2tDNR18gvuyhTbgh/FzMOj
qFwHYXURaYdKm4d97YUmSDaQDVhI5LXFg37oXPnjCVC2xISslSb7ow3xSg7vNfEIGyQ2e4zS/r5n
6AJ+aMPrBMxRYj7xGY7tp0J/B/4QXpxAPkeNYxyisnzrquy2njqgDQ62qgGzYMptuem9kB6/56wY
lDvrwqqY9It5Q2mIgEXVR+RX61FZ0EurssICq+ddQtmmOvcnk+ImHRJU3+7PgKnwLrHgasROdujn
+lZ3rnnwW86K8/TOoQRUnrqiN8LM7SAWKA0HbhqjRYJcaMohUl63QqP8orYuCqNjLUFhOcUtbhxG
a1u/ppE40iNdzaNLoNeR0PGaPRILZgaSqpdGcemihERieAaRN5rMLeeWZxhLRIa5Gevwa5K0f+q6
k9x8HJuKGaSAKosnSB2QFSOErbCHCxP4sioQlcUBvv0y4oySphvutrcphQgYpA+MkRXWE6jSfYHl
bPQAq7ups658mIRE3Fb+OVPti1TRoaD5tAkX/3VmqoaYtOzOp2zwPU2QNW5Av2TyNGhjmVZfi8D/
IDLmw7NNRKJzZSNVSXn85pQ7ZaOjmjJc9IBnGhfwTPNoQGLY0SKu1uHUb3TT3c3NWOGJQBLQ8PTC
1hsM9K8cs4wgsdY2rIcTM/hlQYrQ4uNYqmToHkrDqk7K8Bgh4Jza5HY1IeGROTl7sdz/R/MIU9db
DKEFxwfH5JAyHpuBNk+qlN8xHRi8+dgxhNnTKbDnK3Y8Y2PG0V051zx6WOvowIA58eIA+etsDJwC
m8eiIolsDupzB3t/04UmmDi7Z3/pk2+v95HA4f0VwgayPVonv8i/Lac+OBVmmRxn1MbDvJ1Nfbt1
VIuy0/d/UDWFt6goWMCTIfmoHaKAXKJQgvklyKO3XuZ/3M476kFO1zC7spjyoP01x8a6pGJFBq88
IHvBC7csCFMM+FfEiVrTa+IwFDT1Q7TrAMrpOngP0Dy/1CwzeH67ley1eMD38EnxFq74u/hct6bF
YJr9v8eUdFf4+R/LrZ6ctoGDMww+7ncVb6q535lDgw0iMKy7qSL6tXT+1ip4CwoYoPgVqerCOMjP
Yxem+6w3Hmbd4byJKZYnGW0nnM0rIx1bJNf1Mfv1uAXMeU3avxs3jbIDbyeCHLfmPA2kxhP6zppR
5GLWvni1ivaAjo0Or3FtFe8WCPmxKGmgmEcaAu0l9UPEWDmZXI0tizc/QszKMT9zcNEkposvLLiP
K+OHWTdJciJY1S6P89Cn90G/VM+d8Aiq5B9GFpauxA6steEfZ38Gf4P7WGreaA9bDDQGJD44qpYi
KMD6oPozjptuD+eBjUntp3oG6MQt1Y0B0i3tPHecEbo0JATWBIJiJdkrIgyCSrqZVgu45TEiPzgP
WpsdQtHfaI1mY44LZwfPB4mBNE4jiehGB9axDcBfMe4qqOKIR6ak2ra5wy5jhvmhHDCQkLC5Mik7
CLOJjknlqENQ97u+5/gzY6xusuKEKL2dw7vO1jXTEXPc1dlATA6u7VsnH985J4tVgRYN3rV5HSNm
93GR7tvMgvVIWICz3MlZi9MnqdnnCUFC304hCxKFphavk/Uzz0hrodt3gLiNhKiZuXnPjfFQ5Do7
RlZ/jTiSr/rUP0yIw7HGeR92+Nm4FGCDB4TLwcQfkzDSj8viaGFOGpkvbUE+3lnZ/DWaJEY1WORi
c+YxL6qfFpaclS+wDDTt0YRgTyb0hRhZhThlSuo7iISVM+/s2Lu3VD2SBzScHMThVRf8OC6DXHlN
JjKA6X9s/AG821z+NQm9dr0bFX93CZLfAgkLgVdRfOz86qGPPH7tEtb5aGXl4ZcrEQA3sEyEVQbB
nrDL+3gAcp169REtwFcdYYPjWt6iuZMo/aL0yc8VuuTBiDdN1ca3DvrqNgrsVxOt9m5K0Fb3WSDv
K/CdeBJ5vA3dluewxw8wVw/OJMXf2fSRluO+v8vrKTujWQvAheh6azsWh8Qck47SIfnlHN7mHC1Y
yY8MnLK5K5k9Wr1pHqooIG1Jih1DZSg3zoMJo6jqqkdk40wjVX7F6n0z0tdzuMKDwDxUpXRMESpX
a25zCaAMItujxCIYco4wA/VohzS8ChKDVuli31pk1WlLPwUxmSuWJrJ+xqaKntOw/5BM2tnPIhhZ
J8G4mwN+GMbm2yhGDi/yh11V+lRjtEoigV4nm0mUUiPecVzbtIIbQquINiIbg8cCuwJlG73pMEtW
3fICB2zxO6+45HNyn8rB45eZadIBSN1Vo2K8IOb3aG7Hm8A0lmhLiz5f3rtHX2aXjKHsunaJ1gY3
Y93UXbPOC9GQVdWeTSu88WpqCs+F+DIMFQzmZIaKWMfTqqpT2lwT7QbIgHQ+El8cfIzPq8jQyAAE
rY4IjlMXXcbMem/rBmoU40/fe0YvS21X451M/kaWWvIxUMDkifo7+Y/aKj68XP7QReWYK6dTYnHc
yWX2EVpYDIW9y2yL/dxZFDdLsatDYhy43/ciIferav/GdX8ilqbhiEnHepwObut9oM0/RwTfc+Ui
HriJNQ7VPLpuQK5xLfotbtfumAj73a6LO6Fw0OOq29Ko0KuioYzJ/fTZj+MbyG1H3xsfCq8+ffSG
ZSJ51SO3Lgtqa6FhC5pWL60EjdTiwYkC5oRzs8uQtq8iJ7woTofEr2A2C0VOqjwZOG0nXfxCSH/p
+MVbORUYYtgzIvvsctOtg7oGGR1BPGzEkSea+Heh9z6UBsyp3jUjIyDgtIK6jgZIpSICSadi17vm
F7shOZmURVsgUGpv5rW9XgBemwLu901vmX9n1yU03FHGnn4vrCt0RSw3TrRJMvwIujRuTE9kG7Pn
DWEAG+zryd9HFhWXRxLRzsxS2FTBePaclG6AIJMrImag6yH2pBOBB9ld4bQfICYhn3E0PCseq1Wr
28eWqYxCLritYrIa7XbYqQErTYulFOIbopWkg4tRnhN5Y4fXULZvsywreDpFcBYRWTMe01yOzVUR
RKSQtJ9+N2zRFtfHcWr63TokCo3ehNm9hgOwM6hnFfmT1N4Afa0GrIOXIatj7ZhLsKNmYNoPdixe
tNlRZNMEFbZ6znWrj6VODk2l71Qv3vyiqQ5WZcl1M4eH1LLEpgyI+sNZ5olp3KSwcfII4l2m0IXS
CSyKsD0iAsDaIdPqINUg1hJcup6YmnXldIm78cQEjAgV72hmwBGVsdMJLWwnIAuxcxR9bLODMUqs
BGvaikfWPmJQpM9NGWF2tbxagDOE3EMHBviWDcw8dPhkYw3epV5/4fj1psdPNbDp1nk+7yOtobx0
OxMUyhoJhosOW5xnFAbIGOuDi3fcTXEeRdLGFZ+UoASbjjyhgETeKuuoJcAqYr5KEDPM2fwkhn3I
JGuHHO8v95e9CtLsp6EjC8o2vM8NF58cDlXewzBlCvrRkzd5BxE3WVllu/3/Ae/197//2+d/FfC+
xGGTDvB/SSeoVBf/t8ufz++vCs/3/5FT8M///SepwHb+ZTpoZgJHOLZredb/nvIuXAECwbOYknuS
yIH/GVQg7H85nm1jaiEg3pGB8x9BBcL8FyQPK/ADTxAZ73jy/yWoADUy34o0wCmqyuPXv/+bZ5NE
LizXdLHwBQ6v7z+lvEPAdwabTspaBeN2cAHiRVS3KLXpwqMPyeHih/kGz9m9idxU1up5+u+0nclu
5FqWZX8lkXNGsbnsgKwaGK1vZDJJJrk0ISSXnH1PXl7y63PxRQCZUShkVg1qEI7wJ3/+1LA5d5+9
19YIzFX44oaUsQmKu12hE2o9i2EGt+ugxR+2+QBIAP/W/Eu6hPZGTTu6UfjQKxe9fdWieq6TlpxS
Zji/vLk550RldWQdxjxM9PHJLtgkco9v8XddRnDPPt0o2CdTfyOz7ag782ZwJ49dLxENtPADg9Bn
m3QvSPFQbHilbc0F2xuZ+CG1uXjtYabz5gYEraWsIYusv4eO/2nRfkmPCGAJY8AEb9kw2eoFH6H8
F3cyEDGM33pTX3Tb/FP7DABxqo4IzszHwPHDJx6XMLrmigImu2HhY0FCiNH1kIEIT+FCZPgSYRa4
72PNkRhwNbuioWKIeB4Ua3sfC2gyLviQCihZncw3jt9jjQmYcwemnN+42iSrM3UBqDA6KPGNykm5
tVBvsaWPvflqgVsMjLa7ZiQe2z69lYSB8dh6j8CsInxUBMT6cYWJ6VIm8pFmhplpo66wGWsUw9Jc
ieO7Zlk6fCAufupjGwWQzVDLBjYlXrU2VH4OBQlCuJa9zK659mH0/qudg2DI+SVJ3tq6/WqS6KzH
SPte+QQEI157Y/lsm2uSkxeDMBgBmOiK6/Gs6drZxD9WpPkfTB2n0YofpMFegRpgnWS8/2I3JmtZ
57cdytfEzbqVLYAya4rBiSHPZ9kYFBHBe36auugeC3wi+LRetbK8QXi49aQfmKAQ/vTx03VQy0xm
bWNpXfLRRJjtoPTnZXEnr/aMD/kgbGNe9d2uUONjEvMjCmsdA/uMAUP1zzXlFFpGW0Y9WKSuOIjH
hOXD0Xsm5LsfgyQbOKmAz1p1/V/eJA5BGH5OhY75ydTlc1kluyIxPkorc4Ka0GNVLcDCGO6H/2zM
9F+WIZ1q8BxrUPHtWpPjmzUabw0QardmTWexNemKXUbhIeMM6MOSDH27d+V7F+GAyJzoU4utA6pK
uk5N76ssjTshWMq3cDPqiXyxI3aUGCxxj8hdS4kWIRYupWhCO5qxSpXltYv9Bcorfmuq51tE3fQa
OJEzWnaQdPVj5cMdZfL+66N2j5GiY7hDdckDCw4+c6O1G1Rx1MDeBDAXv4eJcdALT3FCPkd047HW
vaA28y/8+u86ZWCemL4Sbn9ItktRLkvk0W0PEGxKp4RBlBWPkey61eSpKwYEd6KuHB+Nhjmx7beu
TcxEOnwRYkDdtkhPMvwPTDY5xEZwgDI8jyRcTXu8Cbe72BakQT0+xUg6tSg+baS91WuFQB3Aaj+r
CWx+FF1k7B0EaBXVjWsjNChqHcaVpfCWiZIgsGQQZCcnkDsTbV3Bfp0Gcx2O1pvMGCV1/uO4+Pny
w30xL3d33eubcEEIClZ3LWuXQEXd1VQKRZYTH/FZlrEF9cguRl/ONvyGo2tFLbuPwX+2xzuuznZF
LAKNRKNvWrZPqRs7y1oBIR7sdw5qSg7661JZsdf46lBRNMLlD90Ap5zlK+jazD1GE2hfiHphkv8x
FSO+Uixnuk5tCPiAsqEoIM6Ie9UlfvdZsFBO/4hGw/pgNMS2OSPBZs5xHYOOygwNFg99Kt30U82U
FKRW+zQFuDdAGjoo+LM9basqJQyHp8KUpbeeSrVxWHftZK1jfgZT5ljRG+6sj1lQa2/6XbeeR3uX
WXPCtwhdqH4fCp1Pk06m0P1R8OdX7bOm8pJPWn5GnYnVuGNH31e0L89wGXGv8bA6ScYr3CjpT2+H
dGfj7MCPttTfcIMZif6apsZpnk0quTAjBuykqWUGLKhaNp3K2c+tYqXXedB7Kv1rEh9hGo3YGyaK
s7T0JHByHlhurjqJBUXju7uyAAzjVMd21XEg1BQ1Ydz2CSGaUGT3UuZQduU3YPaDOaHUtJDjV7zx
qqDnazHY/IGS6V4L1odbuxfnrFP3nF/YYIOM1xJ9Cubkya85+9TUB0J153/jUTgxTVswg+wQLyuO
ehQpmN78yF48OzTWPBbejeam8wbA+5mMOC5/pQVtDMR/2R1EkODTsMNTUFP8WAM3NCiAto0rLz+E
W9/lcGR9ddj6144S7rpzQsoyM6RcGT6UTXa2PK6YzrE3zZie29A7e73+qUXN7yE+Ch11s7n2lvVr
ztzHYc42IwmrlRDNh2H3/FTs4s0dxhdWR6fOee/t+bWtkeaY+DG9krRR4H6bgt5BrYbxnn+bfsgO
AJlj5Zotm1GVbGeTUEs2bRoDAnw7wnrpeYGOMGrquryzHkVbbvmOJJ16xQIAdp0Ovsrtvh3VUABQ
4SKydE74PDMD7gC7dajp0Dn8eE75gBOb4Rqkysr1MxLnGG3t2vuMu/lOigcqUdW/IEVAD4LOpISg
P7Uj82NRVyBzcRkmnAYNJuh1SiJ9bAAyzKAnraJ30HY8VrwIfdqqSvITx8WgsM0xaDqLemq/KiHN
YRCx9bhftRX7QaMFWGmbV7dL1Uq6fM6+rT7YP5yMZXKZX0r8AIGvUfzcWxec49FMcrxquLiI3K0G
qV79wvwheJQGvlc8RbG88LjbqehVdfo+7exXqzJeHEegnDArRfDTgby78UshXI5XsbHzte4WCnFP
3yovhLhca/NqdFgE9XmGJO4ePYWI1nvIBJnHIVhP+6uFE7FTWCjchNlyoqQBBKsfcKVesMG+iawx
d1CUg8LUi2Dp+By74diFhIKx4frGvPOM6hCZv/4ayqhdlAjgKcf4IAT8WtXFNk/dc5W334Uln1D1
7JUjwOCX6nfn5c+NXv9in/LtJa92gtAwpH/6jmO4VLEiodNe+5mwrJUkLGjti1VQPKcxw/pO/idl
87uK0PJ55rMdaljZhaEMV0OEukO8FxBb89QMGTOkoclNDi14Tpv6wJT3qx3LazVQIT+U+HpZ57U8
G3iXRc/47h9H3aYFgYRsD2YW7hB7HVLcpSfeNZFejT76w5tvlbbs+LGkfYW+8TJO9XUZE1mVHUbb
eVEVzx5ls5LsqdlxkgZfnqa+0ooXOWcFWmwnHNF1u8E3fWc9gXfcpbivBW686oWBl8P57pPiTYqZ
CBUvZsDOP1478PhKSSHE3odpbcd8F6rqCQ86eMwCH0ro0itA5PxpluKg1SwevRy2Q1inby4vdqM8
pr3MdyalRV02aTttbn7URPIUO+yw7RcUcC6iczXCCKjn0gh0Zt9105qwTSNAqZ4Vvmspvq6kDXmQ
xRjCRIezw/pG7cFo3Gk+pjh/5wLrT02J85Zo1sA0R2kP3jDNcjcUOjAPlMYA9bQR23o/ljPtjr0N
xKmgm53mKg71EH/T0MSQWAQubYzrZsSXQdRx3kRj9hIphfsrNNeyD+egjniy+6p+YuM0r9Tg4lo3
pm9NZWDQczQjMoll6s17zCgX7BK471wkN9Z5e4dJZOP06R19/gfTUGDOEf1hNbKmb7wX6C2rbCQZ
qAZepEwoQeane1VHfjAX4tmpCZlznszWVR9p+FD2rSnVwfcZAs+wx8wNIWQ9BnQ4afNVjqLYewOT
BYiKNxnxLKeFhHst5T9Ss6DA2ZAE81R9Oy78q8EmyWGxICQVP23nsgYPGOa7VneHvZEdTUDM6wKK
PuOzdkT+ZKFQocQt4+nQTn1gzRcVLgNQoeiiq+GUKC/ekIeFkyBMqHUMXvcuLSUPkceU4ApriAbz
wU61nrkbZ+O7G0prNc9DhtehOlTFdJ6c4YZmBNNuDlwPYde143E3dPa7bc08kVruWZwQ61o0xop2
M6DTs3k3Z94E2jAei+Jpalho967DAbHidkNQmqvwVrr5LaF+A0S0SUIJzT9vP/oEIhGXFUNH91yN
1fMUIoiLKgkELIyVCUSNijYHzzQkEL6siJUn/c3aQF/lQmg0dKT9yOHzRTEaVp7hw9nIaoSrcGJl
qE1UvS3uRKpO+70PME/6YDCnxOWE6pytwX0AhmEEhI/l3uOpmRkExvLyNRzyrXKHk11qYPzGdpOb
PuJ23hxA2rBv0iqODhZ+YWDMARvYNhArx+eijnNno1vZL80bnI0vcWib6BNsk0A+zOJnbmS+n+yE
xFYfMltKoCo6q5Fi3AxzSCfbmEL/slV9CCVunARbW6O780HvW6p1DXmwKulfc+gyxCnTUx/7O1GQ
JUsyo8du7VCTUq5Kfxg3aok0Vn074IRN7qXzq55oL5in4hqXRJzIeUfXlkNTqdVYbJblJ2XCjPC7
AivOqu7DiJ5haaxrj91RyuG3Q0oPQMGmriHP3Vq12d1AhmWX3nLtxkO680qOKuzd0oe/fplTItCu
QfAppBIjC/EBAq2MeScPw7YEcWNJIzrgcM/PdfmGw3uELm9wDtLGgDYCXm2Fn1bbwVDzKi/Mi8gp
dSoqyCDcUbX70If5gb0vCTN5NoEhvnbW+MWPtsUqq+otu34tgDNw8frGXfsR4DEdVmUk8U3lECx4
Mc+7tJsmqLVRi/Maiwt2TwTM5jtsbqZT1ndzbB7SZPLPcIh+4oGYiWbiz9DuGSufRF/CvRbIEVkb
W4sCw6bpXtJ2GXyyBhGAPCIgEm66EVvzCDEbCFSQDz0wkoGRbjAX21D01jmEAewBl3zbDE9qgrUj
7XuaG0ByqqdeLwZs6uzWmujWNcW3VSbfYnSfCs8995Z9UWl3G0JfAn8Ytqal6PAyqmc7Mu8Vj16k
sH1GSJ3FEuc+ktV2DQ4k8pY8rtZvzdLcRN50a3uvWAMpsTfcUetuqehgeMvJFdaPUey8ezXxdq3Q
1GYS7lPZJPBDAYbhz2Kn7zEmtUNro4Pk2zSEQavxGid0T84jBd2pK/OXinl+R9SwMOOln142Wsfy
ZkJPCTzd+qPZ8BNK8vgcY0FII/UWNsfLBhrMJq5AUvSW3Eq3fbD06eKa9jXhINiYBI+nbRQlPAjt
6l24NW/5fGq3cF++sv6QN+0cQJ39Tebsw3SHh34SvyeteTck9jBRDn8i7dCH9T3jzLxqrc941Hbk
W7Nu5l1DT3EAyw960/I09J3yQCj6Z0RLh+65ScvkWkme/Ms+q9AsgM7VCxv7szWX35Ijjg/Jn7gz
oS6lJ6yl5Mbw8YikgGQpVQO/iTDANDAhSHFQkYuzLKEm2rJqQh1Ui9CtsdWGq13KD46DDKNj5m5R
0HSN7BDeK+D2ezgeEMzDFJEnRkCiIygix6hy/RmLeLpqhhEdEWBRR3kL2B+4NMbAobP3yzWYjm5d
pUWzD0P3bnepvjXHcztTqiA3goiStY5rZJgJePhSZ+CzyI9l0MQQkIuOqqUEaZIONHEIbeczTHP7
WOhioWpAa+H7H9RQQmWG8UsnX+0Nsj1mkf/CWu1N0cre4XNdoziBSHGaz8hp/8ym+yg8a2sAhFr7
Gc/sTrCXjocQySuk/aMYwmHduxMuYE5SU3HkLJ17w7TW7H7DP+pj93dV8SjjvBciZK7iFMkpGeun
lulvtI3bUHTWhtzfC40kHySLh1VVhZRYWwPjH0UjdNNluCWeAHcfytabCSpb6pj5PH8mu7V35BHW
g+V8u3hINmXYvkoRb2BE59vMc3ZirMKgS2wWE6q45Xjrt2SQf4cTJCIwGC9JrD6kPRZbo8eO1Cly
cth5fuURgYH/D+uBy/P25d/+B2W/v6t6apMo7v+q/v2P3/2f/sA//fnuf/3170c/1fqz//yn32zK
Pumn2/DTTk8/nEv//nf/40/+337wX37++lte/rva4v96MfBTf+b/tA5YhP2/LwM8728gSS3Tth3D
NtkI8JG/1xZ7+t902zFdIUj9OSZtwv/oLLb0v7ECsCgZd+gRdkyP/UFH2Cn+n/9qOn+zbMfVPdt0
HKY78/+ps5jA8v/WWSxM3RaWAQLF1akdtgWlyv+5s7gTDTEeL2n3reWNgbIoaptdmyVc0ayoIqB5
rT+DAyE/b8h95BTXKjSeWL2lARyQr8xYBJCx6HF+SLCAPfzmqeLtWjIXlM5wjlLHB2iTXEtP2luy
hX9EFhVH3TrkLSYZlbyGJv0U7CPOuS4qPKHluE9kCC/aRu2wZg91waZgGB7fWkw4B2r6zGokvLaR
v2bm/o3klmwnE2XLMa68ZDk56YJ169haG6PX7z1tMii/9rk0S4BtqWInOFzTNP6JlfFWsJ5el2N/
seyDZXzPgP92lNFcXAzLc95ZJxNfMdHBjnwR5a0+cX+v24zYGIWZ1quBo1gg2vJDyumc4GUzR59c
OtjFqst/VWnzZmjqT0ioewOl5BFb5a7Gn7tG/RoAtNvfKJHMlgltnNpEcR4fWykcwEjOOVwzpm0c
lvpOoP2Blg/fCcbt+TmyHud0tSmJB1B4hIXd8JvtAkbR4wFfKvzwU28kXwjJmNUSVs7VBERJhBeB
Z4TurOFRq0a4BHT3JK08JWPsbeahvupTfcloPcVj7RakDTmWKp5H7TQRMYNkj/7XvfodvTKtBVgW
2h+cctqrcGvpcdFsGun2G6z6jCPQmdh0O0/d7Kijg1AFaTSDIp+Q1o/lTM4dS6VxqWeK5ipyvika
kFT4fLLe/hCm/ZQ4Tr0T80CblUX2AUjUhb9q2GIbxW5s4tdtXaqadWwpBdDbBO+GIQXRT0O+V3Z+
6TKIpCnjMiFbYpoGQO+8FlhDGaYdBRIYWM+HjaEznXK5tmsKOvIuuYuooNC1iTC7tBbpKpctFkZ3
3O5H6HMPSBDJpW3lDbUkmNnE+wpWozTbBllgaK/NoG7ulOsHSOKkXuYUfVV4QGQz95c0OF2zLXp0
fO+akzo9DZYFkKSL1qiyFG62WGU0d+WzbMCKBL5VRH+qpGiPLJvBF2SWvmUc5VS4GBWx8vu1CdS2
v2rJ+BN7CvuP5p+9FhxVLdoXF0w9LkF1JoJ0H0sVH+npA5lZ1GvM4oEUtgN0rzv7QHKJEsfXtsn4
/lBUtKIBtuQSY9NslL+iOPltAlGl81ZA6TbKXRh7j84w6ZQKq6+EDoVdMZqwr5zPklTRihULRygA
D+umEGqrWsmCzFNnT44kXt1HLa3zLQUSf5pUOxoEcuDjgRVws57Er5OkWxFRX5gSf/FhNJ7iIr4C
8pzWKJcAVCQOkbTp8eT39WH0MuOMbLSDEqO2vjaP+75JyOuT5lCx0e1dbwtaJ8YPG+I06kljpiNJ
X2/E1NXN7gwbQzTsZCCBJiRSTCgugRdZdzEYXPfjo+Zhx6oZ5YNSuT9+Kbttn1p4XGGmk28nLtXG
CMLdxMSSd4e+5ebGuMOSKk+utcuQmYfwZDq2Rwb0JdZ6X5yUp5XUpId3o37V+r0auGntweeJw7i+
5hGGnGjqP5xqTu3Y/wJRlhxSHDUR3ephWNhQ9DhESO6PlJ8h7h57jdm+XGuI43pmFttx8cN2BPL9
2Igvk+a4HATC7VgVv5wkjreNSp9tt+TAkBANHI3qNHULUmKZU7TsbKQabVzmL+6eV5oQ59uIwdmY
5Asc/hP73vCVxuN7mXdBX6b7ROFPA8qK/V7tzLiZj9aowYYovOiqq/bVsRV1CWq4cIQmTz1OZ5fc
jifXPvV1m764+Blk90zhKDP91sEy4m9EhClLA8K+0vjqDwCcrqwPQUoVEcS16hVSALde3AJG7nt2
ltGg35lGP7j6XGtsH9rS0W8dclHVIS+Z7Ri9YGIJ7AZSd5gIhiWJ+BVNy0KEJ+Xad+vXGiSp21F3
a9gYWctJRFseWOgS+c4aCbHEy2tHE6NczcDD6ZhJrxgO68AeP4fJ6MjQDw9uQblF01NM4IWXxDGc
i6AbR0uw5TiS3tmRUp8VF+B5HCkzl5q2qy3zZRrTew5Yx+09EhG867gYh6AvBu6AHDenUXsJa+nk
5IYprs3aGnbOwEm3Xyz8mMsP4dxWpxwXURATqcM9K6Ba28ZiFnntKqMIpN3C9hgejajXdh4nAB/6
usAK71jsgfnMbp1NGqoE15QItNXiSnZrflHQqZt4eDBTcrPezsmi7BL6RzMe7Jtf5xVLggaiODbr
YPl/W4KPz1WJP7TNKUKpq3Ttzo/pKD7SuT8mPr6zmPWdV2h7p0EDnnp3S1Oad044YzfehnuJ7sCw
xiSnyJiXrcBm5ZoXkuIpyu3c7Vt0FHYq7rrqBOfZzqQbwWFjtSgDk4n8F3mQY5D4FM+4VWY9ZF2I
AG1PB4qtT1T7iAOEazgKMfV1xsBe1eFghzMEKkXmHQwssKyXcDuZhqmTmbUpd9PTh27h2nDA42wD
oQkhnNVj3O3c0KyDIcak5Te52MwRRsu4VeuwGFDTWkiAtl/fnZlHdKkTPNF91Bezw1BcjRn1gc19
JEyyoU87xQuGyOjUGBI50hcMCE+pPTnHpqJ0RIbRB0UN0O46qhskBuCWDtpet+29jq2fSrkdTkpK
34fCxgfKMa312WineED3uR1t7TR3CauhP/b2FC/XZwC395sF00UQY2bx2r4muhWfff/RyuOn0j62
An+sTQeOzuIyBmgTxKMrz2nLhWno40WPnmSVADHJaTNrqTzCIlv/NgRb+Hae2Q050ltneYLVMeMY
TU11QFnBDzVYPjrVRyOVdezrZKNA+bGus/yLEbUoVH11UCVtdPXEoONJdiFT6qKnQFiX0Bg5LWYB
5cwro+Ht1r4OoCkOKlW3PCp41LJ43KowjgLFcarxgatFRQqdwy83SaztzQagiVnb5SbXcRcK4WE1
TzDANu9hZLpbEOQc2c36Nz0260j53qnOTfzqGcdpj86JJbyoZ/mXSThkM/UHSNVIAfnSldMvWyC8
BgajkMT5v+q0ZEdBqr4nT8/hkfSczoO37PtXHmT7WtEjZYOc3szkFYOOtlVKL2mabOpu7ZAAXKXa
3Z1cgxiEwcWRY4gdyWwlUXvoYo6aQ7i8YwEpU3vIDzjB9OyF5GqSanQOJWoJh1H2L45JKiczoDWZ
3ZMh22uiOAobYA+a+Oj3hFGyvE/W0NbCE08iGUQRI2XPHoOyRs4NRDjJehR9gqcZmbBYVpC9z9JH
yzL64VrjGkP2P0nDqw9eOu0jdSCyTpojxDTbJc4P+g2+FudEO59G/HCAdFebtzA1KfdxHK5zpwu/
YMix+bMRZSaYm0EkEOahOQJMi7BwjNsYwmqZ6zXYNe897y1jP4ROtLNd/wuKUnZo2owVDzuxdUxw
+VAK81UfkQnzdko2aDzEurvIOIXLZ1jGxXlq6/gaN+FWdr5Pjs7Qz7O/jD1lEq/tirGS1oyCfEDQ
RmRpSKhjP8dUtaomVqBgukFULgaQUNoPXk3YXfIUwu5h3VKTI76W+MEIW3XPmyk3bA+J1cyC2fLT
MyTXM29UQkIu15MpUCHJw+3RzvJdFJe/YbaSkuv+yKr+wIqROrzuCisXB6Mv3nOauyY2LkymYb8Y
1/emiOznZiQNmhW4PbBKFVcwVsVzOspNnb+7kvGVL+8GxSqngnt+D7OsPWil8ZmIvNqmffkRLfpJ
FqfHLIZebdFFPON1LvyQEIW+An0Yn3QTfpeZtCCZ+oz0mPkzCg/4rYPyNRBby6T3O00MXJhiqC9S
QRVuhHl2xSfjk70F3oKG6YRI82DsafSkiw67VKuwCmjaVWqUvlUUuiUadshBsgBx+HHtijzMrnhl
i1VpqT99XNwEq7SNXWgfSaYWGPlTSwC1Yru0Abhvr30Mq6Bcb32bP6qphnAVkjmcGBLqGer8zNg1
SPfRrq2vaGxfPKO5uCE2csQ9is0c9wXg0Hwd6/SJpDMWNSt/A+j36iaa/9JQpUK5dO2EDqdSnqvQ
0o6lzmjqezY7lAgdbqa/nXQkxjt377uQNtnsuMbU7TGoOWuM2FTMNglatlek+8Hdmx4OqbFwnF0l
EG1JqdZrr6ZoN+/SA/lohkvVEuFM4wBG2lGzIPQDFd3h7KFdjpPkkMDjLLueq8w/hI1tAPikWkkv
KdZyuXat4tyCMPV5VSauSUUbMP21gCJ3GuOjxIBxkAl2eN+vKJimTKIm6uyrinOlPe3K0CbUOrnp
LpnwPNB5eUDL8A+9c5xnakUjSsF4LKacbap2gsjASJ74+qFDLoV9cFbIIRdr6hiu2KWuTRpoH5Uq
d5Y+0GA3oemmeb9YOzJjG7vfItLCm8mpGcTeVB5Ns8JGI30+NjIFD4omLZPCp6mednkz5Gs7Memb
T+c3egeQADnTLcFZVttegP8xe2PbgvyuY8nlaQ2xTdUWcqFQNORg+MtN84/Kcgv1MzpmFpMZ8RLe
Vb5NiAO+4SkFs+gUItkn9CesbKBW+A5bjohzyOCUeNo+VmQXRClVoLHzAmLaBHqodZuyLj8yF/WN
QgZcMGmDf6yeoOR6d0tFWBX414bKix6okGb2jnWxmaTYxq8N3vZvHrI5EsJHrjgruuO3ppsjBCpe
DY5ZlhejxZAXymyZJpMTu8yZcuIcQCYAmx3vO3yWs/6gTxbrTdz1FIFQujHQBFHZ7cmGRLcC/gK3
YbRuDrP/CUnXJ++7yWBXbYwM5HKE38k3nWK3vOXLsaZmoioxf8w1hRUggKmNzrfRXNqgRRwqNZJ8
z7vzM0tDjiXpB0XU2jZceLMsRoWO2cdxSk6WCJ+uW71iR4r6fpvS0rOxcuDYYR+vDT1/a+rkLi1c
Ofqsvc8n347ODvvqrrrDXvAC0IvvUHS3tjN+Lvjmc9qz/OgcL92yjT/nDOuMmta8DruPuKDVwAFP
igiN8d3O4jtDzUFaY73uqmLm9eb4lKjI0SLqje2WNSROLsGNTF9VYqwNEiWw8nKW+LWzya17ZhTk
FYX71iajPJRJ8xgD0vWM5NACBljxkCaY1cPyqitoLE4dXtkpwp5puqPnXZKupdSAdT6p9ozS+5FK
eI1H+lyxEIUB91DNONwmmHw78nTpQ+xPHgvN9OzOBY5J1ry6688XSHU/nZW+mpJwUUKn9xIy4dCM
aUR3MTU2MCpR/SnZAHJk7Ypw/EgEjRATUgmZ4PzAupEAZnJVkDqeiDh/dTxvwmW6KDoyKkb+ywMc
HHjKyNc1kYHAFO2wDpcml7apP7jLq2XT9AZqVK5jHGX4XdhLaYAOcLUx15tZfU7Dydhmlr1LWo8E
sT9jGsSPwrNwvpeCNoloHtYOINlbP9B5wAQB2q4io6CIcYCI4ifiUO1bNwvvd/o9dSq/xb5x8/Py
3FHbQQmOYRFB2lEM8lVACjmXoXr0bf/kZLCe29Dc0MvI7bi3DTkdrcH4gVQlV20Gqxd4DZgDYOhh
BSbAc2Ztm8wuAAxxkNlIKJZDY28vHTZDigdByH2IpXJvRiypxlR693zw1mOoUZgweTSLLPXoczoe
S1Hah6FQ3sbWsRLQuANmQz8JZziOTvk4+KHHIT/rL6YDrbHVd67sHlxZXG1/5psrZuJ+sPtWrMTk
0e98RidFlpcLrYKnn4QrgxwiWf2zlEDZm2yJTCS3WEdpHYXm7H+AIND1FQK+GkuQT6wd9iFIFMi6
JCKYUtb08ME7sqoX4eZlgDUpf6DVdIPn8VQ7zvhAXRm3dhs3a+abSDAqT95Va7DPhECCMCc3N6e/
1rbi3i9+l1pvPg4dASxKKo5wrXlsFbcyw/kbj85nQY7zhHMNkARmCgxMHGHxwkanme5Am/aICs3O
QaPjdEONr5suk4OtcIaXhGL8ZTmXkIexUhsBLmYt5eYxFS7uztNUculLd+2YxtNYgwiw1fCqyUqc
K+U+p9KtN/BlgWt19dI7DAujae+ZSJEpeZk6uXGWGq8NiDmw3L5IhBTbhhq3FTvR+gYRfiNCyspG
y90bBhFfxwCC6OAoQxJNrj7HwiGvHqk9wTdR0KATl/6RDEheXL2027hZGj/bCfNMkWP5daoDFWlv
olPpLhVX4lwmUuChMp1qJyIBoo1XD1FPmNAQE7HJfjajCyJzplOvaWnqNcB8NT6mywbcz6qrFbZU
2cLzq2kM6DmbHnmSPEa1S7M1NAlcYyAWvFCvTxIvoRnjJRjQ6QcCSRRgumbQz+yJqXef9ip2d1pt
+GsLF8QGlY6CkgJRqzGe86xWV36s7JfzmBtJFZd2ZIibJ491MEXgjIQ/1myEJ9vCyDsJe+87PoEB
MjXxcx0n3m+SwpcmleYBWxYz6nibpQd8eEnP1aRekeajj7DBJtdTqEwDSB4k4YjAMeBhx7LWrTUT
w13bl+DWUuspc7tdLmZ1zoDvCd3YxbGtb10sknrLvJGOOIbzrvljZXSGDy0zVO/Tr5kWSNk8EotW
4LD2t30VylU96TKwOugJEOXiZjrUX3zlBMBqNqJuKOhn9JYIn8w3ia3ekNpXXIHI1sR3SePm4zYX
Yk8zebHRuLxWBWmH0EOLXIAPHA3xmEpEOtge9T42P1tksX0xsNhAT3yFsaOob3Pqx9J31vRju2S+
FhWqevSpEOI6AAhK6TsmYSMCdlWO86aGwcGWnF7FCnrl4t2qDt7gKVb9xTaL+uos6VntKmL9hWWn
e7cVBkTd4gbNuUfE6ugJtbTx2usG6dXEvFLK+1LDAd7Rjrhi08GZ0+n2jhzXpkgO5VCe3bjEjDQo
c9cvQb8ZFMsYFl99xOgxR8u2hhYTdgKkH8tZbaXF26syYCX6bfwA65HCqD6/K9baD3S1rUQbPdrl
kB1ZO/wyi+TMW4UGRfxPZ6H8H3p+1Q4frf/v7J3JcuTIma1fRdbrRhkckzsWd8OYB5LB4JwbGJNJ
Yp4cM57+fqiSWirZlczuojdtvSmpKpNJZgQC+P0/53znXPvfuvCp8q09PpF+nZzHrj/MhSfOv//D
VWW5rxeb+xhyFOtnd+sGAzkokNCbxjGiA4HTlSocZ2Wr93KM3EOYT7duTWMVjaRwq6fZJygMWyuP
L5U0fyQ2exX9Fvmzt4elt2LBXGx0tdghDWvf0nG9YXamF9sHfo+NnpV4R8+kQQFZyCSt2eLcJ3lW
AbGigpiIITk4ymWwk7WNlucq9b/J95KKm4YViaEPfGQVBfTNL8pZuu3oa//QMfoR8WjvbEgFfcwu
OfbsH72KnG3mE7osCxs9vsuTLSSobGOapoKT3NRUmM02wTwfFH24z8IlahfLx1FHD5WfHP1O9YcB
y+ujlsFbGU/9hnqOO25TJXiE6I5quk+rN68NoPz7DpUMIu5P3ldw12NzsF3i0+AcMWMlhOsDqZgG
P35f3UYRWw5V1fUeZx4f10JRAJi0mIdiyEbCG77dxn5BiDT3FVstJ0ZZh7QlmaV+JgRAPDcMvgCO
nZEDNanSI2VguJUdb61Yma4Dp7kmNu8VF6HeKsuHk2Bg5R2a8JKHg79OOwUMIsZl0OoYFu4or0HD
CjOX8GIHDAVGpKGz5GAt7fQ8lGGy9zzdMittxzx6NLPoliXnuAeAtBNp2R+NIHk0yaQTaRc4iumT
g5rGMr8liGT03acyiM3DYmeEyNz8NuKZMhHf2HU5NPoiwGkxMdZvMsKInM+ru3ino+kSdfJWGy25
xuFGqLHlVNCSyyHfK3oK0a1kP1Uq3YqFPmrcc4mThZauR7S17Va8LnurqsGXi4LuhGm0qX4yH4lz
YkmKD5C/OJeTXKBYJl5XNauf2YTWB9jvg57WPmE53LWXxC5fKLgw7ywJlCuIgO9x1/bXwOO2hSu+
SxZio0eacq5NY1/b410RLFl+WNcsrhasTHdDLsi4T+f+amAmxWFz9p0KkdFiga4m9nWl7W0qOlyu
PrWNnaM3HWkGHB8zHqZSzbRDyae0GRxkGLHv9axXI2UOUUviK22VT+UABcqUIRDFJPWYuoO5D93C
pjzF+pXxOLsxyWxmHKE5XIfdamhmZA3QOETWzevok76SNC8Qxio2deXCfc53oMkJsg4eJ05fX/sk
MTZBJ/XanZCEym5mymji+L71MOC7eoOb8FFyleM0DNnK6EdgHu0+G7tr0NNpz2esnqbviHQSJLHE
xbvHEMzSA8NNF9zh8VqRHrgmvHy0htFUJQoanWo4bFMNOUDsYDjqUXw360i0D7HmgNRY17LiisFK
sq9MxISE4ig37OSK7Aerj7n5tnIWTi2grUA0+sYGkTqZzFBlru/qias0UmlG61F5hgro3eSRvoIU
MAciplZxsP0F+eTNp57OJhhL345h/MJu+GQ2gnV7Vj0YSf1ULqq452KVmg33Ns+edWXP7Kzldz1E
Z0Cb8x4XDGDedNuMPMlNdau89pSk3TspVFxTunnVvbWaaBAgzWLOiGrUwLwriNuE/PsfYpAnuwTD
4dfz2S6aA3Z/NLBS9Ot2Wvao3aq06s+q4swX5F5wKjzazsER3EzOucsEqL2YZ4W19psKAb6dzuxO
bzxD3TF638oYoRyuxDEPHAzIobEtldg2El5EJj5rgJ/rMQjosg3bc9trXPb5i935jwBWexYMpNeK
lg8pfyDFOu0EUrP5PZQyRM1NN/qnfs4/FS7WsK/dTZUgtSCLbpOu39lF9iMo8l8GVysBhAPPWQhi
sc3eHq/ejd/w1lQ+uSppgOrqx2TFxUM3FXGlTRYuZTP0rbkpywlWmCwoPL03IWW6afba5tk+rOyv
0nb6tQNITjKnArVbmj3CQWGpfc2LCWtEZFw5O+NxmABOxn27ynXIDAQmcTs2vyZx1yzNqJZjXzKr
k1iX1e85yktszFdg1udwdK+2FRRrqpfu2Xc+sfjZOvRC7YJgbafqoprgAfg7XW2h9UJn6F1v20+8
Ocwj5fTL5rLdmDI8R0N7j7/qYPjko5HuNvN3q2DuVUG9Y85f28p+7RyJEcCpSelpJkRBIRNQPCck
jjNYXOHF7D7Zwy8zmXkBoSg7L20bvhodiyAWVAIlkBbQtkjXczXfgkY6lQ3glToNOL+zrAmz5LYI
uFJihoWdBISIQdDKkLq9d1CHe4mrcTcPM2k9N2N0Jx0elNVzSQddNUS3CdD1jbTIUdmUy91UgWt/
5H722dlB+aCChzmy8rM5NX/9R+62+AWsbFg5I6a0tP6pBuddBDn28yxlWU8FB7d3HBFNeqRQiVR5
lxqHEiT1LuhC58iTrj6bFsM4ItiZhjfv3LqLpbo1V3ZGB3fY4LQ2DZtj1cTBfgKeXLRQJXSRvsbU
rJAluaqBsiC/VckG63TH1Tb2wIk9itZKg+YKXLzEE/w39qwQHvPqKBKouVnjriMTs507ta+o7A1m
k4kGS8NicW8An2Nvk9ckqoaqHSnIxT6tkgMBG4R0W/1I4iLjzU8Ro6K6XtdS7HXbDadAvle9pgWp
d9YRuIxTV9zmDXp2Ikn1jqrZz12Jj7jVPE0h+JbSXQOE8Ldpy/G/TYMvyxVvnc/np+QchL7GJzDk
wbYxqlDi8QQ/gzx8Ksz5GrhMVob8gWePOlsr8861YcTbtPax8FX6BdT9XizFPGYwAuFlu1HasBzq
ody0U3oP2i/d2Ym1FTGO377ArwMjTwLF6yktm+LmNoiGL1KSF5sfRA7q1amKB1v1BKIEjMWu+/K0
f2Lk5tOO88/Vr2zPznElkKWtzy4bH21uwoDV8K1muIRMGL8cLTndQoVESDfv7Iq1UVloag2yuymd
YMl1zTqBXIC9IzTlxgrMozVSvcC2/FfE7fwmpUgQ5w3CYokIBlq3vplgmPEUay/csygaxE1d6ydi
hw9ev+AfiOGsuso7eYP3Wpbt20IJcal6NbH+0MMmxK2fEXgLSwYWQmRJrh6AUOiN2QoKkrDtdtdW
Gli+bk7t0uzV5c6tA6X+JlYCgJA0GCY4QkAiZ3rqeUC1njg4CU4n76f2Oio/3MBfach/ZtC+OUAu
OdW9ZR0QIK1PRq6+PNP4RRHgu+OjllkWTlFq1Y48XsZ5FDwNzKfIKV6Wq6kYiOUVY4zD3eD5PzlP
Y1xxiFe3YiIkGYDqpp0L6tGQh/eD7J5FJ+EMge4xkf9uuBFw/MblwOtCnBJ5cRel4a5dgj9Ok0Sb
IAay4tTjxKFQgm0Tzr1r4HfV6ZmayxsP3U5bYbarfMJjafHeuXu3BJ1Jl7KkD9rj74oEbGV63UhZ
sQlH0oo8ch6lvm0WJk3O65PE6ROy8Qd0QE65RX9BKVibvrn1c2zajABeHZ2EizyQRCNcp/TLG6ud
7GqqmnuUjObaSQiKkLtugpB1K/Y73DEdwk75mQbTycGnuyrkWK2C2fypjX5rQLrvjHtRgINf+HtD
eE7s7Gy6xpXX/erO9UnQnlpUchuBEFdNt+swKC186QEWDVIgjGlBilQH21TDipnqihB2H6OrLXrn
DE6q6ESFqOGchiI7RzJm6lxwnw0HaZr68t1A3yvOklWR44IAEUvxh/aecg8mOacl4M3VTFRfY7U1
eLYFZiPv1ZhGW5eaj1nyoDQ5A8nMeqkLjMW2b7KDIIO+qbEKgY5jYTrW69mh7dqsO/vQutiwhmUs
iDb9FDFt6zF5NlMWtfWi5EaDv1mgKl9d57xPMU6rrsnB+83Fs1312Z3DfvpIHzvG42jR4mbKidrH
kN+zzxI8DE8BIa1TaKDk5R23SVKrmKmG+EwTDccuOhVbVTykzPtGxNQYVY3aSJom6GJP98vzp55Q
ypxhNpDpFHVcjT/uM9Vf6CG/ZqZu32JZoyvmYtrrISUQWYl6CUknK8N+xR033RdpeQnBDtFO2HBO
FFV9wNS5ZwPcnilm+Qi1x01Yk720SUTAJYfR5Q9NQLLXKLcz7KZnQdGjIrd89Yr0V8XUBnSUW+RU
pJ+ozY8g7lkIjuLOYDWe13aweHSyQz58G5TQU6fEySwPwK1IIhZi4g3IewQt16ifU+9GAa7eFNLC
yMdp0sYnRCsqtRYEF1RIma4VJ+YpGHveoNF4KKxhhlaU9fD2MheXWHl1Bnh7QaVI9beS9enREjAo
3aKmpIvpvA9r/VhR90PCrfsmAvGYk1tGuhIJ9dcEbeuAGok0g3OOD2slKPqRIip2RrO0LbITq1Lz
UDsZJchmla5hioo9Lropw89l+0DvQA6VXJhWeKyk9163g3gDUaG3pI2flKbicshn4yz9/DMc86dE
BOWVbo59xeX4YE1XL4fSmIssuG9KgD8zO/RT4luEwxcum2ML+2ym9WXEI4BEE996RnOrsJJuhtEE
/lU5fHBwY7DQeSA4hEcDvtGmryrsUDXCgh3FGLe4D+cFFQf0h0hSekLfa7pyHFSSY2JeihS7E2US
BJsRPsqzI2tjXaR4i6LyicEk/CMxwYo32BYg3UtGZdYw6mk08G6FBW+o3hTeyGc4CcNDwWObAmu6
yfy17KgQ0lW81NPTUkOrcmVTRjv1r56eTzbZaGw66QLadHneeRuDEi48CBDtU/KElCdz71PTYybt
dywDnN8ND88CbJt1JY2N738HInzJI0hyleKliEb9ZpFzuAkn81Y1bB1aQx5501/1LBaTEAmtvrmn
EIhQZT/vuwoma8HtE810Z9fnyLXt+9L7RtA5AAzmgcd9He79W4ZecYgtZ99pgZEu/WlqyjpMmAd5
PZIoIY/Z5aE+BXNAaJimdM43M6zlxO2OsmtIr4KsI9JfbO0ep1Og236NXc6p86NrjTA5PfBM5fLz
Jpa/E4tPY7Ra3HXcgWEY9BC/Meizz11ZLaAgx8wlHQMcMXKnrzcyhDQOdjD1Y7lPStjoRVaOqxYg
xW3lf42+3e48Qm3rTpXTFgOgn483bjCVGxnNuOGCNL/j7zHfINpygMW5gUOxpcCxp5zIHWDI+zN3
YvDBk/YeDEE2pA8DDXqVclXHH+4sq33gQ09Bu4qePJ8dW+2ecdIhBGV3FcLdDXIMfyXPPxb4Gphv
PNwHc/8IKSNmpz18dprKetJUg0T+75/Nbv6iVXBvEnbA8RZ+AURCV+bo1ScI2ouHL/cbmhvgHJ7A
7aZfXdF7u7hiKkg40FsGd+kwva/TGdSfuzHo37ItGeztkI4F7ta3o1TH3tpEYfThw7nHW2k52JUG
tijJjATLVIaPyXIGXEnvowdjOukZSonJhfvJcy+Mrg7jRLfqq+ZZxwE3bc/akGJxLlbS2WtNTdfW
iDz1SEqQT0g2sgeoOYebRtM/17U5ki0jHCsMPnBGUjz2GjBWCsCeGs9V3WPG0eO4bUJAZcCNmeiN
6eDrZJsMqjqnVvMrE/2TlA5n7QaELRrJRtDyAkdziU+zIrZHKoxm/GAbTRNMxmWXieXol7ebugEp
plO6XRNi7XxyiEUmQbcZTL9foRUm23Hqeqj7GBdalg83wcyiMZIPPQ5MOkMm3FtOte1HqiFkWSOn
DhvZhjtlMvwyC9w4iT+diO6/M6jvW761ZNm4Y5VZLhci7e90JLENyfrbBt8Pz2UFf6Cre6ZvHWJ2
tNp71jZs1h3Xv2lcZApAdOk043pC4oasQcwZZz9pHTbgQ3roOvjU7Rtyh1zrfGIIi4iwAbI+TBia
0t7CrA3lkNANR3kl66c89+JjO5HebsyGT10K8lfGz+wBtya+SARnUCacGbPIujNLjyoDzWfGEJga
Wokos/g6cpZC2xLHp0kO48YOc2dVQASUjdee6yC4T+MkW/fqBfKXs7GbslkBo9vT25ic8fpLn+2H
WVC80NrZMXCn5OCmzc5rZHUu819sA4KVndbTaklK40vojoIAcZBNwZ2BVRCVftX6t3be3TkWy2fM
Uxcn6i4GTpq9xSZL0kqDoSw16Dt23HM38MgGgFNs3D47J05s3NpSWzecK5Gro/6Y4SwhgJAPd3Z5
nQBd0z3fR7cd3Q8nWKHVaqry4TWPB7EpkYc2o2/wf/xk6W8BN8tbFxfuMxH3ZJX55CspX7lGPVXA
o4eEEzFAln2AOYkKbvQ7YB2sVxu8s4vEKtUZY0GAeDs9V9itm4QTqhnvpTk2eyMXFztpz37TIosE
5c2MYcnwTQqWq4dkNB8hGkPl8d03MdO9yiawTLsfMLRXcYcjPaSn8KYa5HM3iu3sGCxmFXEOe3hj
JZLQyxsYVze3H3UdsNCrWzyHVVtfO28d+DwafNdG9tITVye2+xaTL5LRomkTKNc+ZikBDzt4TyiJ
aex2iYV0yabXbz6eCoyy4tL4Ub+uxgX7gnV7JytmosxmJp2MhjtrgowdQZO8jnbx3LOvx9iR3Ft+
dsmCrD7l+tTGxbSZKsqxMmbEnprIlSE51rmMyDOq/SqoLMk4RTKmwnHTpivqocN1jgoNuT27CssC
pDc+8wxqduxe+zKlLYXjWekw4AF5IGKH7RMPHXbsft8Djcj9eRXPNDV0tGB4bvcrKC0MpJF+aOJg
k43hnejIJFsliQhWue9J/GOsOPqACjE4xrp3meyoUwDGMUURRQ7gi2eTaDs7Sg5X3MYHdjXHqoRW
oFymff2M6rfve4vPE3KjUf4Uqb3RmNg2zmCXq49O7VVRtMch5+kxkE82ZZszsdVUxcRDcqUJlI2Y
MvnwDWqjdXTObds7ujIL1m5nsecaGRcsCqBmsz/3rZMdM49Q5yAHtooevte6wKvcRbXL7MK+N6w4
5+u0ICQIeWoRbfi27L2jbLhnDOaz2hYHx5CYNXJvZ7S93C+RI2zTbPIGTsSxNYOz95o7wwKl7E+/
avjqm6Ie9+iAuH6I76xoYvqyxUsNJGYTdV1y5/ePeFpgbMWk9mPbQp+txpMbbSInw0FksACMGboo
73Rf7Sb4IQ0wDWYVQai3qZ6oy63r42eXTrUG8TOz8NdPJmQ0/EvztnAW4bMOITxIffSzwD7b0Qsb
ojbsn5pOXie3jW5zWLBqQRX7FJN3uGv23nCpTQT1YijyNdmsR7sAQ9Sj2Oi+gRZv5ZtS63Tn2gXv
jT2qk5Nn970cXUb24AcQoR2+eOKkrGNwwdsFPIKlOuEShhLLT9IaW6x78a4saeqGoEpsdU7uFzVr
3yhepdIk+JnCpNJ2gw09PyFp7FKHaaEKyket6H03+KLYOXTsYtYqCd+lYUBPHvRzqYN6WyUdIhN8
+UguyqJlrx2Dlzbvy3dLVAG0dIz4FhIajKizVw98PHkB+tQEkR68loJDYMwJTJggAqI+4a3C7jQF
ILxkOO4dh2XwuBhBUwnypo42A/WLeJE4GaSsNYvwtqxMfPIcAqNuYM0Sex9RRv5FxnW98oGMnULW
cTwzgTeHXQm0ChD8hX0/G1yX0qg4PdC2IrcaD81z043fuu6p0VULwlxg/3bVvsZPwKaiirimVL1N
6pGbPRUK+8xhkW1TopoLdcdy3L5UZNeqFgZIpQti2RWW1EpiAUvRUZy2MFnCJPUuZPEUK/Oj1lV3
6MNPG6vbMawxKWgR+SsmmS+8K99NCHg97+10W/dWSNLUqfYFe4qfaInhFQpwX3PDjQrkep+7LSQX
mFD0Lq1GmcdPVV1Mx9LlvQjrR0XcZef17dF4qjyqkOAFJGvDMPBrqA0FeVx6Q/zeZTlFg7yI/C9O
pwoHT2GcgBTvu5qHcDU29FoW8z22ymTLcKSvHRZ5Mi7hXUTrzZ7hdeCcDYaT1di78tnHI3SaTH7i
KHXLKYThF2vgwOVDS+WAXGNmTyITzoagU7PJdIHZzsMTBySJophxebtQ79fKrvx1BRxvVbRgmScE
8AlowUWZ8Wk2GNTjYNxwTMQDmVHsxZDKGasahmOj1HsofH1c6vBy760Gm8PLD5gwaiLKfECWF10O
ZmQm+FycK6IAZzxva0Wfw8EqEH+lGXBhggJdWyQgwAdMbO6n6BqBPqpN0oeO29IF0awGYTLyz3Qy
Nv5MgX3SnaNQiH02tE/GAME/T2BuYL98V0QqNyKE/yUIyp9cu32i3o+W9z695TbqsRiI3L2agdKS
0IPWsvj0+sBFp0+PeUsEByHJXXk6PtnUfe6TJkZXT3/GLsD2TIYnh9oM4cvXDt6KJFdCxCx8RxkD
25y7Z2Gk+Q6fLOv8gdydW+7HmQ41vK4tT90MJ2MSxvQnk2uu2eZgyvcm6sa+otSq1v8NkeXdV3n3
kX81/yNiy66wYHv+a6Lpocm+/lJ+wzQt/hRf/uPr/ggwG85vNjZZZZqudCkgsZ3/SjDzSwo2I28u
gUzlWJb6e4jZdX5zhBIm1FJb+kqRVP5biJlfMgk4I6O7igS0R+j491g40e3LH5hSUt+Exv/+73/h
Y3Ep46Jt/s9/LLDSv8NMXUfiefAlI4ASlmvyp/45wQzZxlD2Qs3JwoKFw6siORRSxeN21eofXpu/
fud//E7La/fP30qYjutaMEFdDzLYn79VZxltSrLQYObJTjY1FDZhBzILzgUPz86K81NcUq42tEcf
1BbLhscMdG/OvEJT00lI4J2h/uXX5lcqJuB70ytDLNL7fCDFcJJVcqmMZJ3BQfIM4/rvf3jHtP8f
Pz09p5bkr2C6yvunqPfMzD/GmRncqJohRdHM0I3YjKi3idcgXjIMzB1oHue+ipNPh/tgXEIST+ML
q87rYJ3qKns1K/tskK9LWNSqH043IgbE4cHuwMsY0PJWpsL4BEvGRT32hmmfGUfHrq6ZpJBTIBsm
vwODKkBnnoZJPhV0iJvTKQyjH0MB68cwMaPJKjoNIt7KyT8lbF/ryViaRX5MSK2qjjjS+KewZ6eb
4n0bOS0ziWOSrOE5pEZPNzKgxDbTnCNJxGXAsNqle9zCFdZm9ldEKchNAxhSRsYjeZMvcCAnWKy3
eoqmm6KDQsUabr1ghRJhlWvtyw/2nagNmPa40B4wTTRIBeNtyAqGxfUxNQFg2eE7Sa+1jvhRWq8+
VXDwAvrK2iLaJo248UNW2j3kHOFRnxo1x74PHgbYS0XgsE+ZxSFH63ACQuXSOht2ciHw+CAKA+tn
tk6tiEJeJGQuDkrr9qJU2NrcCRcrNhwHkdNHMKY0bTM1wUdKVqaNoZZ20VMwLowefLFl86M3I8kr
aH5RNnNTynXUJledZTvhj9s4pFA0cnY5jQVjbj1ycLhLsmxponmyLOrP8vYyw3sU5gj8Ot3N2cBP
453qmYL2yvtQI9YjSjNrcmOGOAA+ZU7CZ5XyN2oHilKDMrwG5NRDb7iPIyQd1Jt9UVs/gtE/p9ju
BofaqdGCU1gW4WqYp9t6eAdGij2BXXtBsE4kHSm3EEE8QvUuczZxVaeXLLN4nYBe3fQ4kheXx08k
kcfQ864Y2wd+o/bZw6CftCp+VpO+C2wXZ2DBBcvtJSS3iB7kw1pULSbpCGbVKsxBlc0NNICgW0pS
G/J0CYXaMcn4VZD02ZpeGYb0nNq5POVP5t55APa9JZtjrGbMUxhOPkv3V5jM37pCEAuHR0JhNDDN
rzVxPS6lgW7Uenr3WrWH2zLcsB/fdWRbcK9TTtXNWICXT6hPZ+dNXYtoqxObANVon62seG0L9+S3
4kfe1+bKx3qUt5zbePL7GL2KeGcmXBAjs7XZGqBCyjs5eT+C0N/MHsbhtMPA7VoqRyTDJFqmJ0wA
b2XEK2EO1ZtHbYFp+U8l7zT73lt8l+T0LT7mhVKPjRe94NRcK7JyqMjG3LyDCYTahJlsApkZD5uS
OqFJjOsxr+7cdF9WuPEoEnVT92Os0heaqx5UFL+Egm1UVxOzHdehat78RXgo8cvlUIZLDFS5aQAi
DL4J4n339bxRHDu7Kn6ZZnV1qeaVifvhOSTIRHtGbzAzTPCpQmvrNrEvT7NNCMmKP6eC06pQXyyQ
wa65H9LZDrO3CiLrnOTpBfj7r0l3DD+E03K9B7oAMkvSakjm0F3iCQ+Z6+2zPn0h0pSsVIuebPzo
MliaNK2ASdthlNxORUfT6LiWAe0rfP7mvl4pae+yhXLjBump7MOD32T3QN/3XtBcuum+JfNI1Jnr
zrBIZrfhoQxp5FlQBCWHtDnaEQ8++YNxkUP7xo39g70AfSYrMUq4ZXqvRHMs0vTSzNO2ntOL00RX
PG8HwzPOecwRs26buzxPTvQW7Yo8ucPp80M4BgxRvQfDiJgfPvdleMTSdYPef2ir6MHwk9fmZ2YX
HDHHjjk5aG8zwQac02Fou1BVmHlnEuaz325ssvU1LV0rCjZ38QzybsasrGLvQS9WVTeu7kgQ3AWk
xyvgDVQ9UxVcyQ9C7uf/HfH+LbTecnnM/+sB7+WjjT8/ir8sBql/nPB+/7I/5jth/eYwvMEeNpXj
EANj6vkDULP8iuNKTJbAa6RnMe78lVDjiN98UzpAYeXfMDR/G+5+/yXTUvx+JaS9zH3/NMz9u+HO
Mf80tEhLuGxOpKts4dnSM+Uykn1+XOMiZBQU/9lWqHHDaPP4hIOuu4fYeQjajwBAjOT8UJBY3Mnx
0fQgfezvt3l19WMgkuGGD/baJYRl5NXWDone4MhS+qmoX+zqxZ2eo+HZnO+i+tK19TrZ+bBTk3Hn
BatJPXjlJ5ancDzL4OqKx/+9Qv/9FSoZNP/1Ffr4pX/+uUvBWr7gj2tzaVIwgSAp3nyuTiCG/3Vt
qt/4d9vENu2wGnGU8/eL04O4ZJow5Pga/qH4or/ikyhZsGzBNWUJMqsuv/b/c3H6Ht/kHw4EBt9X
OpI/7J+uykRSjVTE9GaptB0LQrBu+CF6aBFV6effVgFbwh18TPhhLfDfpOLYdt1025h9D8qMsWGa
NVXAHXtNAuTDOat775NceLWJc6zO65HBEwcHpr+LUxFN8WqTlLjCunUMxYSPKM05I0y1S/smILlf
QdaC8o1h2GW5Ed7WMbWHdecp/OLQd9REdQKmwtcgV9azJ9CwbKymi9dUu68T4cmtahvJFM8oiJcO
nkI15Zsh66icq30eEpnZPdDvSgFrO/p7W3n67AnDhZ5tsJpZ5FGRwyz2ew1XEKPEJray8mCNPnnL
PvHK95he2VeVKatG3VrQJ6pma8+CMtkKnZmcRCyBjVnFGKMTzB0tBbiM/Kr9KVXXP+pU0JTD4/8b
WBWtkIkX7EoWIHVd3nVhC4veG1KKDyfyegQD9D5ucv0stEc4E+IB9O0kNI9ZUGdQrEN5GFlrJCsc
dlRF5k54GUxhrCvDpiJn6o3vui3n8xy57Uumy/6nb+EWQEUhPIDc+JTBjIA51Ev50M0eQ5lhuC+c
dbLlGJVzqhmA30EOTClzItliOcASxzSkXy6Lh6Nl+/qL/PtzToPgrTtG9Qt8AZgrTEcfuGT0U1Bp
htgYHyYIVIf8bplHtyEjOFQlY8C51MQLM1qMSbsDoUvb5FAQJcR30gRM5k78jRGqhX8ES6ENw+oZ
ljVRXY7OdAtPSj3I2LVfp7qQH2g+6WsWUhwGgavZdD4L8ooVFCMHPvUYrtl7FnfibIN0esFwnz6a
EEF/d/ByPw1Yin3YZBMgJVrQCZ2+c2lK7JlnqlDFbNjtoEM9scazcJvsJWztVN/MdD0zt2S4QutR
Q6mx2seE6ZKmjjJMgRyz77RwlX7GmR+ts7H1qRhhTSUjSiz5nM/XipqPc8vLB8SgaL+zhEkUWH+/
aZ3KPQZRVe2aTHicI9hLkLlaFB+bSowmnyRJcUOuuRpqxuCQxG/ExpC+bkisM+iUnhUYpY2tRv6l
3Im+IBdWiTYCdINyfB9dbMNzzokKRG0KvXt2c08CQKE9jyD8JlwG4JC8V0hh8EqV5F9ZXxsnojXo
bWyfD703R5xZfTOGCGO7wRsTGw4B9vWs1oB+kUEbh0bcelBPi01eJMlbrNz8DmcK1SdVnrDxE/Qu
qRORnQaw3/KtUzl8JmgShMxt3e+TMW1/xQOmAnZupAYlF9inM4zVC9vdvoOBib65qSphX+CTlsSC
ouF+QgY+hsr3aaKedfg0U7JA/xCbYYBhYWveqd7TP/1+wNlSx7wQSH3UA2aGWY0rVuXBczIL/4fm
EwBVJrQRbkOV9dmqcyM6V/oWp6pn4TK9yasGk4eMtHDXQRXCmY6yKj+3lqVpsvKNSy5hBBV1F0Jy
k5LmUIyzpQmPBPEV+EFtjTszHYPHJLGHwwDzZBfnpn6cSwwINXfsM0QvYGAhe/YZ0NdHOWWwIt26
YdXbpgto3NLSeM4bBD728j2eMwzK/LXsCEBWmRgNhbVdBT8+mY60vI1Hv7D5aUIUztvGlzFmHi4M
unstcDguefVVU1pEUijXG+/ZX2awUlP5kQckBW2tNB/9oSp3dpabzyQTh3UDFvYVwLDAojj78bUS
Qj46UY6ogfUtfERXkhuf//pQasEBkZsBd2IEyzKquTHbxNLIctsf/ZSaGE7H5jPF2/PYRI5xEMpp
djUljEjuVaNPPDWyFSvtBDsAX3i1h7LfzU2erQMvLl8mS1l7+N4Ao7rSm7djDesKUjYKOcUbr4YD
Cxsx0CPlRBEeYMnKyHa8IwMWX0pzC2oPJs/e2K6OLkMsnXcwc9ZJc1N+SsvRue+zzLyrZhzPwdyh
C/teZWyihbWJWiAA4GQlKKu5dr6lQwJ+bVP3jt9FBsHBaP8vc2e2GznSJtknYoGkk07yNvZdipBC
2w0hpZTcV+f+9HNYfzX+qpnpBvpiBo0CsnLVEkE63T8zO2bJqxiiDJBWoSdr/qRaZ4amrVyL+wQT
AAOjAAQsw/swKcpNhvOYRjTFOrCY2s701r2l8JRU0UzvwtTkMYhYAZMBDN3XhbsfRDf+TjTIxJ4T
FA/BqOW3rq5yfM/0C5WV01KZmYGnA3xNCTd+/6RY9egKKydS5bg08YnNKYpunskLuTB9nMyrsIiq
11H3onY1xWXEZLLP7GfLrgmF23mcvtek8R7ZtxRvjg0fN2tounGR1J40ORU8fbvEyla5DZWxRFHB
ZzLnoJKwco4RpUTYDuUQMnxJsHynhmb1aCoWLhykE/cZ19ow4diLyWOiktHtnlaCmXuUUcehYVZt
K70GvRSYHRUrk9SfVQ6gd8VjkcYg1Pr+YusabZqi1YN9ADzixYsm7CxeA1pY1PazoweU8chYdVel
Mm9tFMCxxsZwGXXWNXBfS2Uvjp6Alcn67hybQn/KFEKsF8X1lrUTnYBFOMAyF0U7mfXans0aQPmp
whJf+f0paJz+1mqpdyZ8Xr0mTcPnLtnP2Ev+ImyMUvinygX2xnTBPQwsCS/gocSjRocR2W/c60hz
/kSTlFYcY+HiD1em9aBNvvHa5WX3K24j542gTPh7ykn5gZ2oPlC/K7qNKTm3nBj/WpMGPzSrzMud
/sXi4d+ynCL6vHDghNnYs+j0RFI0i28loSIp07Z+tFiXJ006yZ8wpv59RG06FkHdvyXkPdHM4D5R
xaFTVu1q2ZNbT4jWQVYiWDYBrh3Bhgpri1FhzPbKLNgUbV3tYrtyT7k3DvcWRPkuKixezbJOSRWE
lkUYSVjlSPCnjaNdDaGJEzlZaMT9PvgtG8Y7hh0KDXLiQMhdqByIj8tIf1VXqn0gBtgceLY2p8Eb
ZyIF/CZMSZzbw6RxD3WmzKfKpQhBdXH7iXU43bac/UB1d+WnH448NQvdya1lMAYlG0TSWSFTve/C
nIWiKqQtFP2NVngjc+WZtb+m5zfWrtrkJUtaPqLHdLCwclKLtelLMZwHOY5vRhE52xEx7YGGEP81
FnVxZZdcfnRRW/4Y0iip56AyfAqoik61ZuAOHl8Ms6L2T28CCk16eNRZHAJR9F35UDczRoXhFIQ4
ZRsWrCfdWgLkQtctpihkBKbgg+JkVT81Ou5hCmcBNVZjcAzDAMNNwlMSGyWe6BuXjPk+QS/p1yGi
6D6002pbuEm7jZHYlnHiQ7pQBmaCMo25kbuEMKSZrrMy9FbWBAQ9NdR7luPum5rUxoSWhXucffoG
xAGmlVrzzmmbhY9Wm7W7MRTh3q/NjI7PkEA/jwR3W5D2XdP6UuzgK7s4wUji4nWtlwQUjavO/b6y
G2c6x1UxolW6xaESQXWXvPKnKCSbzsVebZTuTV+pUXmYkXycbc7Q7rjbcXUUGDpIBpvh0S3hygR6
oZ97xTcGCF/vd0RurXvFm30ymo6ZJIVz7ZpMevvQZL5/bHqn25f9VGxypYuLhqJ8rqbRgFNNe+S2
NLqYD2m5sAE1cpha3l2KGuq6rZUarS9jEF5UpQt4CYgSPRQODCZW9Y4xMGasicE2nyB9W93c3Vua
ernkLhAfcejVxMhi/O+gK4EEQTGxcZd/+FEVXX0z9yhMtl0Afgq5Hio0xMZbo3EtRxk8EmmX7i5A
q99BJgfD0TIIx/c/rOA5SVgK6DOAdrTqM8N5dM4BnmIWLgusi1PcMpychHPIC1f9KvyexgWuFlry
Mh5FfjE0Xw0dkd8hayft4BUdlMRd9zKYpkeT+nkc63XO9LJtLGtV9phzpwlmM80UhaoYbVAaMWgO
rnkeYzhnYJ9AmaA4dSSnseG5Wl69XAtIwRotKMUcPvSmjQRTEZwbxjpx6rlhPA637CtCCo2sfN0W
bvlo4JE5QmAp1n7t+uxaS7IqExlhZFg/9p9Ykn6yME53TqA+qpLGhbGjW7tih3NiG1Ccp9j4ssCU
nEKr9s66rHg+d5DIYymSfeN51IRTh6wUaNu8xwJrl++TgbbfBuYZCMQNqxkGQ+asblk9oJNfEPfh
O0ow2JwcTOiWNNahjgi9NAF6qOjsFUbzxkVdHUlKDbcQv/MOlG3/JivOauwLDfZGWTCZ71kcyPfY
LryraptxFzMBhisRDRjVg2Bk1FlqkhxMlgsdkFPXXwe2l6uxNatzlEz92rLHeQ1NuTmJQPOwbHll
1klfu298x8GtiqydV+i9oj6IPu2hlO2bP+JN1iLV7qc2IwE2BOVr3hgmIfSgIPrSh/j2CYm8FiB6
NnFauhfRpRxcKPOAvwGM6LE1G3zRIOQaCfeHQgqabSOOYlrHQtAOl8Fq28/CxzNnpik79CYqzY2X
hlRcOc5wLv1kPCaJPt65TygQlWPBVLsyxNvQtd2qivOfuIm698ynZFYAYdi5tRO/iYxUHNQRNzxb
FJfAo1dG9SPdDsqwXjAwJ/RcFs4CjLQgu2uSoKGzS+qHuRTyHDRTANuyLbuVi//9btujd/HZvt48
DqDbscPMEooWBw3AAvZWg3OFMQBbyc+JpmpltlV9X97jHnvAgrYlKAt5OZIyIyi9HSLNIQgb46/J
oRQAgTe3og5ttTaJKnmrAi7WKzRpaj0Mpa3EqA+PKs3Dg8h1/Z6KlGQhbdYJBMW2oTLHcQGz6oN8
8HAnc9aLxJa9HKaemtgVXmizoFTb9re21ebXXg+aT4c6WFj7Jm/wEFjuaqrMcmOjFKcL27LiW+B4
9QPT0n4/ZVTI78xadA9RHBeQugiJG06dHzo2ja9scEIq5FuPzFwTVow+zLlSqwmmoxY40U4bfe3k
xxZyWJ1Z97YEzpOSV8RQbOKNFjC23dIzL3aWt3s12OiwQSUf5TRVX45FhdyYNjrQur4Ln6Q/RLP/
kFkKrkkB+L8CoskbTIiMG+alNOPuFtQjSSHXr/tDFFXBc+qE7b1guQDhVZgdIHsKsx4LU4PNWYry
vUg5xXVlYKIWT82T60TevioS47tySyrvw15tQ6fRfiHQZttB80k2107glowlcNrDslFMikxX/goT
yizHCkdQLzwY7yVoL85q+IggkqxjwkgLLimDhGDJk97XWRF6oxWvRRwNsJRgbxNb19TWyHnyihCc
Rc2T+RW6gPVmCZ1F5P/j1PZ/INAeE8B/NZQ9F3nzk//gp/2HaDD/o78Gs/ofNNySUWOMwoHSRhr4
SzNwURNMac/DV6awFurEf2gG4g/bAn3H0Ih/pEsTr8h/jGUNhrnYEjzHIARjoSn8d8ayBiaxf8xl
UQ1cCBOe4cCNYMhrSgD6f1cN/Kbr08jAXNQm8ZOmilM5JEedhqJSf+0Ge4FR+mxoDhKcfMmtFh8n
T9DURsndRCaF0J0sz5WgLlKa+kOJREFyhBa2yMLCred3vSTfLMGLY5nbQZwl0tXe3YSBaDQL/KkW
QaXr1q2FWSwAvt20o0PZTIgbdMwvk1aBzpqsp9agct0jkMc2mOg4drZjkZX3KhV7CitgvTjmgnP8
GyXPLlxEHXdL8ijz4dqp7MfzLMz19LUvcfqfEsqP8KUV20gWn2lA+UWKcue62YEtXbgEQ0s/oVu8
5+p9iJJbnE7xwlQ80PPIP7hBNo8r3Xffbz+tWh0TTM+yy59Uuouj7D0Ix+fCBIAz9F11hIUNOyuL
u/cwsDn4AeYOqi46MebFVmGDi0yj7DVocv9FrzCBDTSfPRjhYG+qrFFnGonoXC9zVuvSX5fqmbzj
h1bn94rdWZPU74EXUFuj6S1hOV5MaWnbqXomIaAtWtuTC/IrrJmxcWUycR9JyYFeo2mnUyp+oK2U
YKUAdcZ4cjJ83LbZAF2BYmIkblR0s3PfR+bFG5hcN6MEJzGJFyG/HBmj2lqpWFV2uRwKDCpeBZNx
CpW7MqKbxt8yGFsz+FKblofeIpp0MIKiID+REpsFHpiNyEWT8xkhz+q2OoM8DxcBoY7cpcfYy4iA
RHa+8kcpeeykv8LpVTK4WgbVY5SUGd25RrlskuFb9P5RNTTR8qzbKmlj7YwiwmEKyqMoHmKitauU
mifNIPKd+a+Das55SMAkA7djgvWyxPRGl8whsCijGtPXLB4WfFCqt8DW7EPrt20k3sFNinw3wYwK
aU4K9LTZtI736cjsDClrlQc+ZYFJvdRl882o8AFaLCZrnboDz//uZMZUqGT2rNOqXM2oL3zONDmW
waoSOc0MBAPC4Rl/+tKR3oWs5muNXOfq2S4cpzOHvU+RistYTXdplWcvNgC2xAXYd4uCQqslR05e
C6z6fmzEkRnunkK1B5F249KXxi86HBeDkb9z1KZptZxQ6fue8Hxwrul/KytYdiZFf1mRfVryXHlM
cDJlNatAOXO8HgwWXwwmfIBV8QH3ANSJkk7ZnBTtEpeEHpqPNdkAnMil2DWl+9Vz/bNNM19jUL21
Igvv9UeDWurR/x4MyJcWRURJBGMkL4Yf15oHnPeJY7uPcQPDrHMMixZjxNKo6XtuI/bCMO8y81Uk
TbtI/PcafwNzFUI9GGgGIqid6u+xU+0LHd973DerCKfuKpfy0ZBFs55MLmyVyG9yRmpuqo0a9aRl
3cUdu6dk5NswJzQpXqpxeMIMzJGubQ4WTNVl9MqLR9CUWTvemSLt9lgJvjw9Xqd5/pnlTAEZbX6q
ELaHV3YGI4G52AJMROgvjZ6rmmEQ+cnMONgpZZaeeugG51UWR90rzllLowCueFM72PqwcRH8Gyc/
OLa/Jl+0oM4L7Iy3db2AzO2lGKttOUNn4WdX+B6sqSYUCswbDVcTFgkXteLtW2iuWtCYxJRk4rOv
AnPc9eWjCTNExcE96sW6jGgMg3hA4HxpasO+8/N9R0mDCRfA32QD840Cbxq7/YH49fwvjd5aM1sH
2WWvGF+uzTGmri46SuMaT7D0umjZEKJO7lK8W9a4S/KaVLYilAt1Va5i+iYZW42h/lhFdDrZW7Mt
6oXdR2hSBHHzaZVH3oGuwF2nmw96t7fcgZjWeECvOc6ZMj3NdxYW4Sm3Nk2C9Z/XpC2xUIdM8kne
00R9aXug/HBxawNkFx8Oh+06aHN6QRrIUgKKMHC5ljlvq9nQSeFb5LQDZ1D1u99+fJznIUHyWAYh
dXjBjdt8Fdv9jqLg/VgUa7yblKONCyY4C6c7hDMaO9d3ddyv64QHSAkCJEz/fLV8d9hnlbGd/z83
r7OLvGhgbNQb/qNjQORQDwIC19Yyc/u1hgGJqN0TYZlt0MqtG7/2eXxKqp6sKjlBxR8343J+nUeP
IrnWXhkQKphd02fl02NSr01qHwZn55PHKIvyQTaeA34HHyLTM3fEeFRAYXfIRMcOjvDcOFrC29Zx
tTa07wmmmCR6bPdEzLSUOeKbTpsFdPxzxUpk8oB0bQLoRcF+V6Rvou+BhDa0YLX3OineUjk+arp4
8KV4LQvtiXeFvliigNQVNEP2aA3JYwIDvVHZY022x1OYo7xT4cpLgOcOWRBfNkyecrxTs3ApaRFD
n2GRSR/rTj9kpHvDMIeH291HN3hOWERTMdD+2GBF8N/NiL83dXfNMR+NKTwFzHEBCtJXDbUngbfT
UmIaGa+64Z/NAeoCl1ijb91IfTRj+uX5zWowMVQZwRVAmxm/5bl2pTzDcTrSUMZR45QAtuom+Bha
5z+JCuZlol3sX9EY0ATDxhokAkCsQ0xLc4m7SuCab60rXcQw+Ih6KAtqPCnGUt9VU4/FwjvJtD/T
mAU2ZGuq9taJCHwZtzQ9PByVtq5LeKSMrnHpHSbOHmgILKLBixfkMHF6Mp4x5bqQypOCqBQ+RhRT
pJmCt16f8h+derjklsbuBWrBXlbjJ2mNW9pcorL51JLw1bTke03DJ7QH/THT38Jy1STNsdIo84EV
G9ir4hyUIzVm2o1B1+voxtf5npEGxPXC+vG57DJO6UBSyOTDlybVjDs9Ek8AaXj1jbPrmF9pNfzu
B7Co8XQqy+nFqcPXxEsPmdV+pJbxOMCAD7RTL/JzVJAgFDaHqEidvKJZMBgnnDBuHUXEvwzWFtns
GhJoPOlvRX+MvE+z2TbT2QeiT6BuKb0QkuC+qEAY8KI0o3YDf3yudcC4lbuF4IFoSv9QQGFP5eRn
YuYk86PggRnBi5NQfpx2w2/C1h9V+uVSbjfnwozjEI5zZolAZoshMb4G+vRWTv6ewzaVCpOz1xyI
EeGuTtFNa/FFY/k2ic3nJtT4nrjnwDKzM4a7uODhiE54i6D7x5UriEVrEIQtsbTQzRcig00Lee+r
Ku99Ct+nyA8S8yfL+ATiz8S4C5ZyTTMLHTPeLlAlMG2xVqU6Kf9GY7tACYU0C9Wjjm5RmzySWd5h
MmSB5NULvb2uGHsk4ph49UUjFTNif+sLiXL0xGMM99twDyv34lq83doiV/YTD8B7qrR7Ibu7BYWg
zBtWl98KK3BvcCRNtR0nyZMXO3cWkKc0YLftDHtJplWaSI6TCyFsfIW0zKQm3VjhtPdNtmxx9jj0
rB2TtUzGAKsu3IZc5TUy6y8OK/o+qszPPmILaTelxB9KKHNMtoZ6Nn0Hxjs5c5RHcK9BeEoJ+46J
e6XyEt5t65yyODmr9tq3O0zJ3yHS/boYKXcUsnRXcWJtCp/HsCLw1gx0BcfDeGyEvzeUA7tz4JXC
j53Ks6/Xuzywr+BxcP8WkmwyGgm9DTdGCThHQ6Ke3IEM/g06REoEpUjTuQRo92AovKuZ6h9GgPl4
CqODdKh4gdCTjhV18xy+aeFtZ1nc1ZDZqOjRqtPQoT14yOe0Q9WEngizdHZ1YmPdn+D3Av8sBxS/
UhgrjOV8AgZfZX4iIH9i/k+fbA9Vb7IfyoDZrx3cEPApyolREc36PoxkSjiCenN9BLl5z6dBO91Z
dn9XFHhlJbdIk2cXRrIYuSfpbuwwZloOQw/GQV2ocaVrfg0ejFOWiC5UnpW0AaXZxjIYIxsE2jh4
rTuHB3KjcbYJI4Jgk9F9+hLQm2CPzsBzqTcQkgwI6k0I3bikFaEw9bWeq1/Ktreis7aTH+cXhEPI
JF37Xk8YEyaznrYeb3M801jdAuls0qtPD81+Bar5PLQYF3R7id9EULI6LtIqD0k1F/TFogJHbdUt
KSgOqKIQkbmeRt3YdCjWXH2dWb3EvvhtdOGP7us0sEhtQcVcy8KHXEHl5ePkJDpWEioFNQ+8VdIE
OcUetUFlO6sU8L5pxcivWzbN78gC5wYWGCy+RwcA3wnk0c4xtmU5hBsH0ZT3l1mpQw0H6eBhVw85
I2Qw07u+yvyNaWDFT2fkuetzzs3QKTfKbpdCsIbWBE0frDHdkWPL1o6fsZ8Bmy+pKF4xzfLW8RBH
x0qYz2nHTBSuUbSqi2qtV11/ioybLKvkXswB40QONPVMyloXMe0TdjYmm1ET7cqBt0++r+2WWY7R
g1UbWJr3pZVcikLIH1+1eHwV0U/FmFfLAIiiUpacOrkWtbynBJ7twIL4AtdQMF6pNvZXgQhj0ibR
sNJ7NFMy67wJ/oZRcL+OuG0MJ2E+DtN2LYrkO+ixlNgDipRBDDeBXrdrE3dfmQmWYOPqZSgMNu0i
q8DDbs38msxacJ9oRViLDrdEn0G2pOiTyYRHDKLBOe4RwNdlAACdvMfjjNVE3ot2jW0phKJ9Yk6c
qliAMu8hGYKMBbdDYJa52loODmBXLTHtmNRP5Z9tVxycKekXDo9T3vuU5rGuPLOv/O3JpeEb4BTc
qHutW+dFwqaj9yr8pPcEpJy3D30wK9iD1UNMqdKiMnjaO0Nhn/okAtPvRTSZGuMD70bO0cfbVC0x
ZMKH9ShBedTqr5+VrtvuDQPeAyFR3n4A8w0Nmk+jRZy/xSSfx4UP9IlpgBdrI2zF/FGIkOxnQbWr
mOcqJNq6FxtkqBeW6JrgcIncJd1TnD5KTG97ruMRtG7xVaaZ/eR4aNzkzbyM55hMfsGqLF4CADHw
iB5Crk0m9xYLGtTFW1TUOEezQH9IYFAuiP4iveJbuzHRmnZY6yBtiPqkQsqOxlb/FUyZXNFwtmrg
9u0yYF8AGmPvOCIoLhPL2kzwo84AxfobJ67DWGcYHcxq2nh59YZhLtsx071rqJxX1/yZnEm78qEF
hx+z3iHgwmWmUGwvIQPyst7C8LU3S7llcvsr91Lv3baNF4Te4aeiG05104sU8X6coqWU9OJ0KAWc
UPxDDpVIF+YxCj2XnQA8EuIhkodDEWns0rcY6T/CMvthr0PlTfaBX+SltKIDt/emUNO2MBu1xEtz
7S1r29QQWFV6TrruTFAG3aq2d06ukctxAOsfXJlRVqO8Z6WNBDGQtTOnZH9g4+XTehQus7B3Rc0H
0OMtAceAE8NC+mO+tUvtl0+HSSRx9sbqx5hSuaQoks8N4pH8fc8qiL0XCku8IHgINZC0EptZtpzt
uiPOZONoons8n4uaXDz/3k5+VL27SYvot+YVH+4gXtV0BjFVpd23l0bfdVm/8eBYW0DdA8vZV3X6
lA67bvQJIDFDR7xcGhlzBw3Be9maVItNw4Pm56eQdpcghkRjF/2zxnhhOTR6CmBCX3TGeM6G7CtD
vTDtaR0V3ryqbOVGRGeGUVTG+gccq6+V2qZa/Lt2xcWif56U2UHL2+/Wis96nO8R/OqF4Qc3VpOd
FqcfQUxe2VfI9TMoEQTz7z4VOAJKcY0c/3n+P/32ZGGDW5pewX1/ScH2jX3PufYT2nxmkEnOPb5M
InnxnfSkbMVuaTvZCzGMGzANPFeZdZZf5VxD5uT1G4Ex16jvvZ6fmtZ5ZhDz5GkOtC9rWzfe2bUf
sp67Bl4qZZx18Nt3Z8pd/KvorW2KpEvmbMKEDZ8hJw/TFOlHWjQw8dTSIHnPAWds1kEdfpkTpB7F
QTjwk49g6FeFa14MXKJgkaG1hf64Jm61z3SKnT20norBzpS7a3gjfE8ZlqWaIl5NpxZDN2fAN913
qw4GSjCgSAriC0tUkW3tOJCUDXbFVvo0tZj09OgpjJz72IWrig4ErebNANS06OP0S6T+ev5OKZV6
TKL6qc7qtz6td1rgfRujfM9485ckmQ9k9zmxM+g0wSvVGhKQ89xW3B1ugZuxYLSHt9QItWOXWbvY
6K6UV02EiALP3MlKW8ueiZTKshMjgl9ewbc0luFX39v0XI2/ATutu57XJgcbHKlwX6Ddzj93JyJA
Lh6uh3EINhUKeS2vuou+UpCPw9WACmrbO4vG5NhyP1eu6s+Ti45IGU1TslNs41sP39ymnlvJFlyy
uFK/fGly2pXpP6ihDkR6hImRrzU3g0usOXhkkmviip3RUEifPQvuZ9cFWgD53OULzS1wnYLP3Of5
I0mplN4Ptn9l2e20NHiObVbL/ly5sAUL6g0ReSioMsIdhoYO3oyEKCv3KudKJaXIYd2Btf7aNNmT
b6WMu4eHqa7eAp2rLNeyp6IQ1wS/AJ9knvW73lNLzIitLZUeje481zGHkyF15uG73I0GFJEcaWzg
6ysHuU8gtJLzP8AW+QLuFrP7A4Y4N7OBekyXnfUrkM6mnHjZcUFWIw2TVn4SRr9ofCzhjcFrhcVa
ixK6cTlKjSEOOnuwL3XZvI0q+S21LlgLkb9AzXlgnraNyWSah95IfpugxXsijCDQz3DofotmTnFL
b6X7wDhrvuQRQnuo2TtcXNbK8H5ECzShr3L8ZOGX+srwaeCQ48DoHUIt+goG9xLN7I1mwh1TghJf
ICa+65SqYZR+aTztEGjeoWrzjygwoV1qa8TPdWVznY4y+VKK1VWE3flY0DDJ2VocUroxSoNOAWr/
aBkbb4wb6EVMaaeQl9bPn2rTuvI8fPICF5oPHVhuSFaINU0vPt0eMB/X9DAhs8RN9ebrLVG1Nvn6
XWg8y/Fv+ZZ2GBPzmnExpzrsajvntQ+UeXUtuv6MskX8a98d94V23dzbZwVHjj7r5wpvg6xnEn2n
NFF2NqYJ196nfnCsx/ItnvoXq3YuQwqUxuecPrh0K0DJfhScJGXUvzgMFKrIw4aRfzQMQgeSozVg
guUQ1yV7OXsNSetpUvkTbhNcWA4PEW7x3F/Du/jVAc2ksAmHOfaOFpxS5VBWEWeHqCODZUfRF1Pe
jDj1whH9Sxf+km2dbBzFYix6+exnwFQNNdfUANeCj+ZqFAmQ1o/ZJXYnDXO7dSl6tOBQbiqlrdNI
bkH+wRdOrV3FKMJNppeiSEljyf18yRZm8IUfAfsIj0uIX8DWSPdXDvkvuceg/RzV9Lny+Kbb9WxF
9q7PzStrPPsBap0WWrfP6Bqzg+LRyBjc6nyoKMgfsSNtR7fBoUwdolWzzg/BiIk84p6c0Wetehsq
8Z3rlGWCEFyI2aySOzcoKo+dBj2yo+UGVcimJqBFQltRDRpt8wqypsYXarvzQm1FOA6ZIy4s5jtM
sjhgGWsu/QcNK9aq65JTHctn0AE04U2+w+YJXRvVn3oZEIXWoCDKxHBMqF5/7Lod9VzU4NFvtdSm
HNZeIlYKa8ICUKS5jtM+hNybm2t2ZT//D3Tj/1sJ+j8607f/CZPgf6KwbP7XaZ/+5/vnH6wBc/4H
f4nK1h+wWzxdnxM6EqX436qy8YcOxtHSdWYlRF9cQv5/ycrS++MfWrJt/yGEjSiN/mw4/M/+72jJ
lvlPJRksnMQ1awtpuy7rrPe/JX2MoSos6ZrhuiGfcWozbXj0hrTFnu5iAXsEH5P/AitkLgdTNBd+
x/Ao8wYwRfwYc/5tGo+TzRwP3KpJZNrVT25Mh8vI8Xxp+SnKiRo5ABTpLScsfg6VPdF2qUUrwgnG
Dhe1tYs4SkIBz/tVbh41sHb0sHVUY0uu9BHeaIyhB6HRcbZinGiX4w9fWDDDhMdqF2T2Lgyr7l8p
tv8cujB/3/+mLhCKth1I+lJHaZ/fMDn3yv8tlydziqUHshpk8Aw+OwtguavgBi6o4h0vVuhqLxMR
gGxIaeOxzHxrCE3dOA5UGw3BOJvBsrGSV84/lAJAWd8GgzVPe+n9DdBlP+JEIxWvdLh+BnZeYEHh
2e9ljA8vYz2winobU3FCPDtDNx5zwAUOwZNcGeIk7Ebcp5A6mT9/GdtUCPrOq97Ko9WYVLDOPyQG
GZCwpcDXMDT2Kklc3Aqvqp6BJ5jHgcZp9g/m9DzDxK5I8es/f+V3nf6s4c43k7S64l7VnzuF6pM1
tUE9L78MRx8L+DQgZMw7imQyBUc09jFgYafzn79Ur6lVNbu/OTQe//Xa/51OYf2fbwnviHBcHdOD
cBwxX8p/e0vCIXadIrWp16phAU3fnQnyaCC1seWpk2wygg2vtPThe8Q7cA5hA7228Xz2DF/S8K4Z
IyRhEZQVROJyPHJ6Npe8js3Kxxism5eWPMjlz5918y9FQQK4CqibqgLN3RUYexcp52jO0L5/Dsum
eQ2mCyaLEvK1NB98IT700ZQvQUhMKhBn+kseRlGET8xR38NBfU0Z13cpeSh7QdPcE8cOzm21/a9f
pX9l8/5+5RoO1hAsI0QG+c8Qs3fkby+TNyVVMpqOtoRSXR4Qh7bw3f1LhwB+o6JVHes8+JY8cLbT
MGobHsPTmYqqadOFwMcUte07T+8dXsXCeaAEGU22j7I7PsFpYfV+DV+33uoWW33WgD9/EDZcidqU
2j6u4+hp1BIG3OP4/u+/oRc+QTmjDg596W25uTrKjjzz5DickJVvlR+Dz/ZcmuVtJBt48Swf5T/R
L1o+cYRLJzRv+ydJk4qCT9CmtV9O6y4eq3fDyV6IkPjXlg3ng6nwRQzz77u+k6+mSdoHbFQo72Rx
zFsWpeklj/QKULmOcmt0dNMM5iXVYAVQA4Pib3bHdP4hYXi+E067YZfbHQVIi8COjmyS82crqTho
D2Z5YAyUPghpcY1Q3P2Jh3FdZJX27Q7TNxpofceXUm5Mu0VzjfX8YjRuvdLDxHpPzGAvQB9+Z337
ag9h/xJElVgnk0PBOyVkPi5AKnzyt5bq7YPl1dEl0IN16A3VpZ0NftG4JthX/AyO+GgLmkEs6e0i
p3HOQhMO3gySv0GLUqooOxrxeP7Y3rNtgSfSlU73BVIKwN0A9YylWTWWfioYch714bWTx0bvMqbA
nb92yc7tsVqIezcDrGI/+2xdP1oireRRlh67UE+OKBV//fDn7yHrNAtHTtGlzMUtViDbOlHHz41j
8JmhE5sARl6yPqrXAaD+c+f52dHRtHETRGJk/5eOwG2C5nsQzw2GSWiiwXc/DJ+OZ7sv9FTIVcmh
+eJ7KjzYUWzMoij5TRB/S3iLsP5ydj1tRFNdNyJUdkN/qECSvw6QLZTwxy+6mfJliQP9qlmBgg3l
yp1nRAV4m+GYtJpGgQy29cHSu+fJdF7iRLZfTKY5tGkZa3pUIbK32rBueExuVOnVq/9F2HktuY1s
2/aLEAGXMK/0vgzLSS8IqSXBe5MJfP0ZAPuc3XtH3H1fGGRJXS2SQObKteYcE0Ynl3MqjEscUOHS
DLulE9w9VZLmK9QQ30agCRgxHKIpSqtb44Sxtz7nYFQwIdHwPbQWbH393TYNc40NAn27Gp5MgTK4
an9LO4nOpHRHsMt5QNqb8cnMT3Xb4uny56lpRGfLl3/++5qyLBn/XFJ0R5i2aRtwgWxEcTMg6Z9L
igrNhHwp/kmNZ8ChGRzzHRTHcOwcBmNE2Fjvjp/hyIUryuKHt4dJHWGDESEMXhNw9sW0JCvrvQe0
pIhqJfQGxYf9lArL2MvcBJI/YFhZuV7QbzDacM8jdWdNAQvPBIXOZ5+Fh0C3JQvPL2kPxlVHDHSY
xjlmMu/U1YM1+KBp/T9LgGU/+fd3jVXYxZUveM8unLR/f9ctHrHBNrR2ozfOuGfqCk4P5vZlalvr
2jU+GWF+4e4sPDibLoncI31H5kUo3z9Ct2KEotFeih0vf5483F5llHE/VjS/D6Jyb2kan8TUme9m
02QvISkawTjDsccuuAkTHKWin32HG0bqVMqqVsSmOtnJ3Hdp2mkz5KBz//vX/B/4J2oeh21jrgKF
EL7uODOr4B87R1LpbkWSTUc3X6bIKDLr4lpZT7JrkjOWCuojVoX3OBq97y0zw3TwvHeU1/qBQNlX
JoKEOUxmdykieO2YabpLE2N+xaXF6+UhxlnMKczxPmvf+F1Eo/EKENU8aTYJZ2YFq/y/v6PlX/zv
X6FrU2zbpmO54Br+cy/EKKWULWwWXWJcLbfzb2MXm8ekrDDfMG/ZBD3OmLwg5si2c3ID2fKGoYTe
Zgfnfz1UAwEhlaada48DcWXXs+QO02EbI2sMI9BXyRhd2eOHV6+ONyZeReQNAGUMfyDYorXHa9nF
01WwjDcu9m1kxq82OrF9BoX7TGu1ACdYfaWUmtfCtcOrX5we90HZSetWVchenMT77rtasPHijrNs
WZ6sMQyuuYBD7o9GcSy0pvxombsWHUrQvqyN6wjE7uJxZN0iUNM+q9i8TprV/rJ89WkE6v9ToT10
p//+eeOr0k0L/j7mB2M+xvzzCtKquesUGcxYNEyjZebmW13JDmslAZ7rNkZCrqMfe42Vx0R/sD4z
CutjDe510/eW/9bbRgYDOCv3SPCzSxlAP1sDrCTDOu8/x2nQL4YdxvfKb+1jN2Wc2G09unuaif1Q
vhM55p5ZiGN41I24y1Bs7SbcJgNTJNePGGU1jjwYMXlKKxHFp9RoO4741Xgw50XMT81iE1VGQ3/R
q6lXlLgbUSJJh1Kz6wQEsmk60CxpSpDkEJN77jYvZYbxMHH8Yywy96j7bXzIGYI9S4hgDkUXlrFM
3AvZqm1b/kqmlgwnmCAnT0usoxIZArZsQqTkE3gm0M0gZDiYVqKtAV/5T8vDME3+ExdxU+1Gu+i/
l0aQbQAaGyRChD81kfuEpEP/6vUR6WpasX7qjK8HXaPZkWf2l9XmQBMS6x2RJEFfSFT2mg6Qto3R
wnXTANiZod52Wcpzy4Sp6RvptuuMYF35dg1mWDV/tLa9R7kkz0MFdfUtFkGEqUC894nbHaWv7Btr
368WGcXR1pr85tfDLneir6Bqg61JK2OtRUA0rS7nV1QFQO04H5pLRRCdl9/bvqrQuPjljbBPQln6
YXwiHihE5yqcb2ngletKsVMkpcAHNCvxLRu0M/Br55nDi+PhxzRBbQar3vfbU5ZOLxmhnaty8CYi
2f3mtXSqr1J5+fdkgr0eVkN7DlPHfmsqea7nnxcO+aqDM8qdCvHn7COodetYN4gad8b+5Fmy+rDt
kIOTLhqxqsPAWElPjV8OtYVD88Wmn3wgWqJ9TcGzWHJkdhaV8OodMkGWba00iAkQVXsOiDP+DkAW
0bVlgR9FW9hNRAfBgPiE7fWCuBtxTuVkwUpVOE2LKsSQLC3zxDnObnYyHZ7NerAZpEaoPYM8eYuj
1t2SSEwwglUdY58I7toXiNtIkfzBuQrETNJtcxyCpwzn+n5KMb+Y82a+vKR9RRYyR8/5Vij+7y/0
WMOfhD6+Yb+hd9oSx1PNd25fmMeGYs4bx+K7LWY0HaA9crttbtmsidJzWkQZAbDePWnS+uiY1sAh
WX/yRCpvklNuQOc7zr4yOys3VWwlTx1S6DKVtBth1F88neB34kngk7rAu4jvIHbAwj0lU3tfF568
GlSLTV9NBqbqoj35o5kTAWbqm3awcfErnYmM04VXbbLCK71W90gmnXtYbjXlh9BN9NpE2coKouiC
lvaonr3IW9VEZT/18z03GbJZN6yYuxLb/2b5GxBZTQUYpW9+a2MfoCtpYaXxduCTqQCcNM/gF5Qb
J+7MjUkIw3/f1IQh/gMaRDvCQ1cFtsgxTMMVC1ToHxt1HzCV0iKTAJvl045SB2KabPw9gvQMD9Q0
vGWTQ4ocI7zhndnBCNtVx4AXsogFSgTksIDaYtZHN4NBOMYgdKpbc2K+OaWMMCq4X8z/y5Shf0cQ
97xLqbHG+Ij6/Jzg4o+FfWMCYN8M8pe5h2nFBH7zYhDbSpK3TYNbEGNtQ8iu8VIhcC7em67t4l1o
MqQQTfc0yc/HPyWtQ75nLIATHet7VlfaWg5kQDcGML1Jsf4GAvG2SWrC1wQikLCZ4WcUD8+13/0q
gs6+jCKtXs1O++5V3Ltukt6MRHJQC8jhC9M+vQwU2NrUhRuTk/m7SQG+qQ2ThHoUuGEjxy+iwmma
Q/caZjsujREE4pK/7+DqIhVhuigVwir2/Q69cpEdHutgh7yFy07D8xWTNks0F54uDY5KVZfda17n
DkS7OtnYBKo1cR6/QgFkVu/l/VbP+icnHvrL8nkHMweCsNlVO7TZr5G96vpYJl2c/FXOwDfR0+m7
GDDS+w0Qbcxq9k5v6hKu/RC9hEOMPcJAeMXMTUEeCLsnG6o+B9/kwyTM5cnTgr8swjc+S4TnB1V4
LxUJnfbR80qiekB9L9txkhef6QiWTVZ8hwkL92boTPPWWLZzKJymOTouolboHofatJP76Km/Iro1
z60z/bJqwzvmPWnFktWjwyYCK+BxFRmh9bXcZ0NGG8VvBYF70X0MlFwvl003XzudaSFaWXaHImWZ
1E1J8vrIJCwyu/qQz3VRiCJkrSWlDsreSTmrz9umkkzha9geW6Mb+B83zfg9axL7WEg0HzgTR1Kp
Ep9Ds/CfEqcaUD8Zt6IY6FE6OEW2aYpELbOiH2R2M1Gzk4YZAUb5Q8ovn6uAZgqnQ9yQiuZiDL6J
+aGpcW6pZR1DWx/vMpOCYr5RlgeHhtzu8adk0GBHThyTawBqfDK27TYwMa4VBLQdQn341BLG20XZ
FV/g60YmEzomazgNSE9ZsSkzKQhz9K8miWrGiIQwNLvom2MRXpMQ5JhTATbSuywtnseDOeYYQrCB
xKR45h1iiglBE+EnCPd1cm4ciPp/QmHduoRNbar1FQkLqGTI7nbd/uY60sNlwEWsKHkv3VETZYwb
uDdfI2G679CODCZ8iBe7qEOl6HbPbQdIBUKAjm77R13/aic8SJXhDruw+5kJr/0eRnG0g7KZbV2F
3IsyuWlXLvBCkhaG9qcFEF2TNq7JkVDA1A2sm1+OVA5hyeUviUQGmYzshbuEM7x9hcU53rwgwyHZ
tVwoKiZewMlp/fjNvPov34ykfWEK7jeSNtQBlBQi89IYd1R6H34iEVWN1VtWWPKau06JIh85ag4D
v6Kw943Gxdzukbmbx/FG1Z17qOdjbDPG78nY/ALIyXHYDiZo2lniYC9FKYQmVB4k+RJbX1kbF5jl
K2WZAlsqijVGjPIgalPbLr2sbHBfJrd47fMBqGw5fgxMNYd5lKZp/V9sZzSL+3RLMov8qQ1DQ55l
+xN5bI1k+bsCXHBM0fggPoybp0II7Zh3HQzXwvD4AOxWM3kuK1RdRoN3supesLpV3x63mMD6/wz7
c49TNfuBXAbQd/u17B1T6/qHpgWC8dhKJB87GnRMh/yDiKLT+/uyjoInHfDUW9FO4rpYlkpj+Jh0
pY4qCTwCGDg3ljKybnXPFajS1jlJ7vLtNPuW5kKy10nZxIkZ7TUn5EvSQBaouP42iuiKVV6/T74V
H5LKfkvIItqyotkfYVBQqbszc9K8yXnh6Ie3cix/2Gbu/hqREdiGne3y0Z8wukJu7Llknlqrlq+W
J57xkfpfqJUJT+BQuK8Dx/sCFsK4L1k36NaJcPfio6WA6xjCrZ+G0uJfwa4RhEI/j5FLa9mf2qe4
LHLKXzt5Uy5hAUWcmZda9NqHpuuHYoiaPc3HYYMFkZmd03zz/VLuCFcgAzkgL8ImOym2uYPMuZef
14O/R8SEtKsRhN2yL3Tm777lHDnaFtg+9RcqRlwHnY1HNGJKkLFcrKNKc9dOXzivj49TEvY4S2Tl
a95VTwapXhRd91YV1Sc9WTK1fI4j5Chp197oqawAu9d7crbKNbiF8li1TMZzFgAvIByW/Po0Ny0u
aIwFhRZvQ4/dsrEH7bteXhyPaTo1O8UXMJGPYELt78NYOtVh/Oa36C0YZhO9hK12nTbkRJQMLal1
4T9DSCnIUndIrNVSxPhC/6YmeL1xDd32nBshdhOOKlZI/7zsvwSd1GhDbkq7pbHoEU8q2yc8Wgiq
k+5305CXaQDA8dBSgnvivvvXM4lehB6b+5vSX11NG9Ucqa8DwIv4D+KT4o30Ees1FMZKtxPtzeys
/opghVV+vkhMDw5OShTmyTRi4yt9hxIg7mWbPk90s5ARkDyHy5t2zYgI1CU39Cz6jrPv0gYjhNjE
8ujYCO7KuUxuvXWliYT0hxFpyhTmf1FpeWdYVc461zneFH3PyXOuIcv/KySNHF94S4rD7rEbhh8l
WGQyblaoftPP5dk0kbXezIoUxMUBxr1xIPglPKeK/89jR5sXzboa0/ilyjTrKGviZ+C5Fv5uTFof
rYjnbL00at49Ef2iZYlZc14pqsB96bqkijZNoDAzSs3Z2KLdar7Ao4hpbdvWLTll3mAj8ufmTXJi
IpxAklUWQ6xxuze9nMp9BCrhMM4nRD3QMI9p3aHTvIvtWeOX7RAPU0MMMNHdBJGTnfR4PPcT6oY+
NjY5ON5zFPQnjOrTrYtEe9e5UTVsVJWOIQi/LYrBBNn/8lDGL40YxDnFXH0RbgS4aSko2mJhmfjp
xUENeknHykT9pV69NN85Lm8mJ0ScZUov4WKkziknaSdnTnlNLboZceXDJAhhNhPo+pqPSGGa2oPG
bMbaB/kDCXGmg/3sJEa6b1KKvdxKyBSuU7lR1djgZmiaV8MJnv1w2456hqjXiW4BIzI7Jd+xEx6u
xdrK3zqtCw/VkP8MdC+F9ZVEJznVLnCdtYkl9AIUGIJcYzdnR0flCrK3+Kjap+U0lGop51iHpMFS
5C9ThpNmKRoHkEKcYmlydDYxEnGaXDuaeZs2cznKwU3esFNgQRJNjhoEbQp4pqeW0hJb4YQVSo5n
1Yclmm0eFqADAtEOv1445A43z0zq5YBE4kd9WGo8NzC7m2NrZz7lnNWvz/kmyjkqp6iOjY8SuFvO
Z6MIq61TjeMtESSrKmjqneWNt5Im/m3SW7oQNMyuZYnRLAuIOQXw4O30cfxrkjZtWGRO2yzhWPyo
+sC1ceaSNbQJKecH4VMhc5atq+DSGPJK0ftOkIT/VFel+Jg9G1zG715RZa+9L459NO7IhglvoRO2
L4G0UfGFl1pjq4HjJ+4ctMNzP2gNb0SzadNHNR7queNdpQZx6gj/3hbCcm+82a1rvMm4grusnbyy
0WYHbLmjUDHPtkZURRki7w29Rh44mMWX0tCw3DTCfYp1v9tQWXG6mqFubR3RcQJGSx6v39nXsbHR
x7LneY5474ilOy+vbOWrSxqWp7iqejquHtjYpkFel/Dbr5VjfC0NMeh09l3M76pUEdm8wL0sMkNW
j+ZT6ceSKKzy9GhI+fWH7WbJPSVHiWGg07620iHWsEWh6kS1tluurqg99IS8jSYjRt2KMJyGHOwL
Ncmj5qMmkl1GWTzleBACXmYl6Md+6qKdQS+gABGSH7ATOc63sGq1nYy06IzttmSgMT/FbstT5Qxk
gYOjOUBWPmpIlD/jKCuOEfZzpRA+L18zNN9y72eQDUvTmTs4DCWrLNIqZO+Fg5wRr2QkEmr+MQXU
48Nn7lw3PwYoLGU5+sYOqhVJeUvZ1PQ4BTk+hicT0TAFJ87bpes1tDZQnw6JrNWJT2koHXR1tvMl
LN64K13CWjmhpOUEE1KrW1Q6aliliu8wCvxXnBD5KtDS8gbwA+2oYtQf4UN6JRLFX01coQd7EOpV
d1X4kuJ9VJxe8jXu6X5tR90+raP6hiMA8oVf9O+da1Wona34Vx812HFkggej6C91befPEIC+e36a
nbuYoHdpReJOgbRuZRmSZD1/DlXG7ybh4Uhcldg5nOY/SxW8663MgBv5d12zAIOm3aaOW3HNWDj3
CjwUoadmeetE+ptUzvH5UQRAaFPP5HBe/db5ATpr/G6WjCWNli6FYRPhZ1W9d/f16hrLwvjWBYDV
+tRUB7ZIzPx5bl29kGj5RnDBlmnN+SrSfoZ+9EQeRfVGfzs/BwghR4em8DbLiX3vDYc3AeRsXNOO
vlNokusGvf7NGWifY7enopVNuPO8NNnSCUte7RJlZuPVNX/Kyxp+jwEjFhesTg0gYs9l4ccNJDNa
Aq5iaWwmC1RWXBfgz4J0A0zR3AoGtzuwNLPOzf5DNNorvxH5fGK56yTKqa2Iq2I3I0xeBQQYTAE5
dbRXXOiO0Tpgt9n0o7I5spUAMOdD6PJX5pcpnNuVCbNgG8wTCMfLgjNyN+8Itv7YtUjW0DyHO9lo
KA1ZEL1u+qGN+RuChR8hHT6vmpNH52cU6QUeuSI94k5ItpPbopHrBcgpldjXvhmsa1zgczGK6kdt
SHEWgRDn5Vk/+tk2xK+zJmiieVk+4C4jsy0ZOg/uL6TeANTUZXkoXe8Afmo6+XV0MiRTyTVoT8VJ
cF8QbEj/ixUYz1R+GG3wOaLQGRaaJAY9DhSFrRieuSvVpOMV7m6Hiw6ZoWVZ8RYhM72akYtsnbW4
cYzuGZ12+6wCwuhg79JmTtC1gDFVN/xb5Wvetu/KrZNvS/EyTq76qluAvWLODqPLe8nbscS3qmtf
nMG2DiLWiKDNVVp4GMcKeKK8sfhCCER+VRryR69ooqvbRX8/pAY0qawMn+J0+A7HLvjNlrtqW+IM
H5OBgDSDtZRyK4dQ/0tlWcFI02rgDHB2a8R8k/mwx8A3lWc6XFxCy1NTcs4+JNZI4ArkyJ+u2x16
ik30QQqCj5+mm0kPsrPCCrQroJcdEOeOf3eUwzCEWK9eSizDdLvUS2LScqKke0lkGZ104Vtrvhvf
W7t08M7+/DA+ykDSpkyXJAptCrNn00yycyswpnZJ751wY6D91dLkFLTCeiwfotnTlU63knPOtFp0
BuFH8RlMQj33k7atiG67RiIdn3WJjW854YWG9eEvVwvkpAu0R9LAJf35bqQFN0hOKCYbRGkYH24h
p92ycrjmD78MtS8nnQpsFvwYChZZWcEgg501Cv8MzukWq6T/bRv5OTJc+S2TJJM3TqmOdqbcdQ2/
SWenu1l2b59buH8Hj2bkMQ8NY5/KuH7NGnY/odfhL0N7jT1vZ5Co948GjorImMQPThKadF38Ez1X
C+qYzfIS29cl6YEO+EKj5h4yyJ6ONrYbJvAgO7PmLAUX1tydKivn/ugq4r3XSLGEN1bWeN/mc8xs
AlaSXnZhBh7MZa/ZuTRqr42xcudClRlpsknzBlhxTfEKxPJtJGsBA46mr5YGDSOf7Jr03Z3pMxE0
blQy0KF1vQyO8EWlxLjPUzQriqyVg4XgmqeCDNVZS9POHIeGw65sX8KG3GpPhMPjWZcCo7QY3V1y
4r05xrznWW69egSxmKpQwJIL/dYFzl8qoAlMD9A4LIPL5cGZfAK1DJEjEvetfWHiLlzaA1ZdDKjX
jC/fxOwbbskFz6+DyeESK0L1WeX1O564/nfC9xFLpyO+gUlTBWFsu+yaY32puia9O2BOqKAoUVXT
v0YQKMLKNN5Iify3Z0phK9ebdBNA6bsaejHDFXIrRLZS7pafIQ2P1XyoLHr5bKGDPtLkfCrbMnsy
BwC4Xo+wSOuPjzamGAnc6Nj8YpMUljHBp1oEBUlrI3qHyQoqQHITacHz4SOeHwpN/8v1W2NNhzF/
I7exWE0NUUPRrE+33V7b2rbdHZuQmVZT2M1Lrjvl+jHG8qS2E2NuE4mnoiNZiC3FMzZ3GULpgaBQ
7a1JBi8M1pPrYzGtzPQSz4c+g9J609ZN+7Q86O5IIuboULk2c28PY8ei4bAJUHUiI8DNMrXvSWxi
cQj0p6W3M78a+3S6PC5dz747Tn9Ok4heQ1QdgL+Tzjov5qgk8w3jn5flR65lQAVM03619LX9zH4N
xiY7ud01yQVMFYWsgZUdWacag/iYC+2sC2vfqSh6XlqtKemwG6gy/i4MfHH3R4YTTRedYzsob3UT
/O8kbak9xiZq6Cc0xsVsQYtYPYjJ0OJAmbYnKl7nt52+qTaaqSUak6cMpuQwGXSb5slFawI3TzB8
rfM++W1o4XBzHGCtZNJ4G3I8jG/QD79V5FWe6bh8tWERACntnbUkAo8AFuMypIV6DzOrPmaMk3el
dNcRTMYpbqojBuj0k6JvY5ppjics0Q9uXmX6PsDq2JgNzIxZkJdGUA8CdD6cJ/G7oBjynEnAJUva
i8hbZ/f4/OO2GTeTR+945U1+9vfu+VgRC18b9yPgk0szI9DDziOrtWadXr4CF8T6FhEZmJFJ97yV
rV0em1Wi2Vy4sxx+arynnLD2uyfpj3LP54cB6CK6D+S2SSqiC6Y5YLquFB8Cm91B9AY0kdxK75iV
OADF/i0L6fB7sXbOe9W9lvpAOY1+qZltBS21URm8VPN8zVEhACHl7cU8WaFNHT3R0Fk52PxhR2Wb
kJ4Lzga6rwndy9G01VOgjTbtaWYXrYeaLi/xKISC0eJyinxc+qY3FoflwqVyJ2mGiLLCzonrosx+
ycfMwhyN2C2O9CPzz/FLD1t0Xx5ptZFiZ0XFWW1An8RHem+odLGjPmt23O0Az2dXznv6XksccZly
vLiixnMwKzXAkw5HNx6ndeZBXXS0jhJbG9XerGDyGWP3WxOF80tT/jaz1Rt+l+7sMNOXKACZh+ZM
hm0y6tO0rPeL8rqWyW+yZ91j0zfkFpIhdJQIdtYDveELsBk4cz67IUvON6ao7honDwTEWSawKARA
me+KyvMvyBh/BHinnsyCS7IxanlONY80LrMBQJNftMIOf89PICsZn4TJ3TEWltflAePi38/UN6M+
gfmLT5jJ25fRS18jp8UfyWSW64LILdyumCgaRxxzYzgsV19eJ7+l20y75ZVP0OTjjMz4X+1MzTIo
7k/LpR8FgLEDTZIkJCti2Nu+2LiyCc7BUP2F7OlLIPuz/E7eA4QcDK9xk0V4LpEEXB5fOoG95kM4
EVgtyaqhU+1Q5MAk05S7y+ug3i7fUw9Td0czItikBUARG1DL/l/P7KSlRZlaiASrj8rl9L48xDmi
JQbuT7lhO9sUgto2ajEVC8vJ7oAbOAIEw7soJyKp68Z+xXn9p6AUfMsF1DPG7VvRQWpc1jS/28MV
ALLdx9oJmFT1mcn6SjPJeNI0G7xk5KxtZUwgXzXvU1SMXMgrDI/gnlk6lpGDTrJFnEOVCR0j3IhG
/yihX9NCZng9ZmbyJMF1FnRh6SMmLYfTWWQxDTkroKHvytocv7OYuY0TfQvNyl5lwv6TmF7Ppgco
yc295t4n4Jhnkf7A7HltGgKRfqmdJLpK4hPy2toY45DvQ+QiNHZVeWsmAeQzkNqmN1rkKTWTyApS
6i7Ouvbqjq1L5dDnp8i2nHMfhzjiexMACNXJcr0SEFhvuhrhiY+yHHdTrF8rn3gadGG1Lp017Nl7
4Wn9wZsvSm2+Rr1ssve2IY0diRrZyUlRzbYyCO/VUL8DG8f8HE01YB3jJHUfs/Uor8EsDMiNtng2
gyoD9k5A9CigqUIMQNNc5GBFsZ1ua4/4dn5knIVKaSvWfvubaOF5qAqhqckH9Vq0kbkLkLGc4yTk
PLg0C0rZ/S5JBAESFFfH5dlk1POzLj6oyPqycwAB2hC77XokQrvMWsa2RGiFUm/gIZj6qWvkJSQ4
4NyVQ53vemRlyMy+laP9uxu4N0znF4pPRqqadxpMiy1+mXQ+2mKtpOUT5Ooy1Y25VUltvWQmxa1f
V0/mHo0iM82hGqNzkI/6BqwPaO9RFTTRvX5TeTXxQMqn9WwkzRXhabeXvfhdTV1zbesS13g9RRwU
54ZwFtjlalFgFV5Vr11ZWPtlgEufSdEQZoEnkAFZ0ry32VOl7TQ5aniZxdfS8uwztjVMbkToUTEs
vWg9NcerlugMWaV/cwRR1A/Zy9JR6Jy82dQc+teiaK2dFzDT9hOvPhK9lt2ArEvCFdLxa4CWQQ05
NBgAvXOj2zHwLZqF8/KP5zY4hQxRyfJijlPKX9Lr8zfj7xf+EOdv5jyF4U9shvMH2XFIW7qAimVi
V05oQ7gEToVkSrFsMtKa1Hl5WRU0g/thkiA7OOmmvG083mEhxS9QBhdk5OVFeDPAJgRmJ7vpfZpw
cMQKsGEGBOybaZkIh6wJ4p4XW7smUubZbbViF09Uo11mF6CWh/Cqk7eyf9zW9QBZwNbjKlgznJfH
ciCCeBEIMVppTw9RyFIfZc30lQR/Fj+/M2XpK/wWNSc2DqugrwQnla5b6UGlXbt88NdRCBwk9NN3
IbmkXNt2t0lEwqc+hOLQGUz2lWtZz3ac2M92I4unsGvDi1mZGadk/PHLM31++XjmN/omyqJhl7ah
YpATbTw70X/0vT5tAle521aE2d5Om2GT0ExeD3SGctcIT8F8WERSvS3csSadYu42jJN+cVEq8S2q
6psEsNOYgU0qC9k3Wxiw4UOEU0J3kDX5MYkW/olSDumlesmbUSG9qwl9gNJ9R8ahdqlCpWIBSVmu
EcQeeHCmZhuNbvK0dEtNASKKcBoSpF11ihAErELbGr8XLZQzJ+o/4djAIxmCA4jH8WTU/rj2CU0N
0ySjQLfMe9kTuSAS4uW5NIRe/Pm7Th+86IVm+E8OzhARDcaDK0tvXio/t/b8dzgDp/ylLSb7jjJj
tVyoQ0IdUJLMwkTqYwwynAGWDqwMQ+8mjev8UoHiX422lrwqwkq3Bsqe7fKy8sgjwJbWXDmZ95ux
CPqjbSu1T3GaMh9yMW81bkvHY/K2y13un5fDptPVlJQg814h0ZMaORXOiUJEXQuNA1ufjnQ8NYf4
9t5/rUWSnONU657J7ukQvxbtzkzUCNh5fknXGnFx8t6LmEFG17yTdijXxVxmqRgvvjFfUXK+tqJ4
NEhNIZ5p7Og2AeBF3SUsgUJLHStzlCctT69dZrIdwQpYQ0NCBOl6XwirKXUKNT7HcY9zZ8Sl4mRj
8VwALdwDqjf+t83NN73scIzf8rXeZ/yvmOOs0lGPtzicp7MwXHcL/BnQtlYx38Q0szIyyM7jfKl4
EYlqpVcTVqITqgKYo/4eSkkG6ThWj2fLzx5/Kqkzy8oGD9CbwUvfMT4IU8M4Eh+kvbSiDl4czyMP
a0sgfa3K/lOKnjkvqKRb0Y+0+qbaeGJIF+6K3jCeUGe7G8fVqm+PCS7JTSAD2YvzChYTmhO10cJe
e1HkjvO+BzywAkIA3IYx+LsoyMxfvfCzjbXsIDJJmhXiFOcmRHeP9LF+Y/HuVxmKx46wltzYlBhc
Dqn9vqjfHt3epgq450qMDnyZ2cFpjOlsOMmfVMXPser9J8QJxakdOJOFuR+R/B57FZC6+1I3OK05
boE5eErE+0wwjib2O9tomXMAamvsfNQ/2xIVzpsdD9Y+1BJ/iwu5e616ippRG1x02zRBavnTsBy1
iXufNaq0jhVvdFUT0LQzHP+zk6O5bh1nWscmX6iNqlTnwmGhHlCCBAa+BFKKE9J28JVBCKyqdeZU
LxWjq43WOYizy8OY5ChQApt5dl7ebSIduNuKmp5yffcnTPdoTSFnFQUMdwMXuNVOqyAnDBOl+88I
G24nifVxZ8Aakl7isOjMoRvdagSBtT42laA2XrXWN0+8H2IlIPY1M8C9wisYNnzXRthqNJqjEVNZ
7q1V3B0FWfSMgyEGGso5eBasJJ84eXh867QttRWC+L/MLPd2QyQ2VeeBi6yaBIBEMyGammivaxBe
EKaHoW/tyqYe+PyvFlBqgOz9HyMDA8XJV3yQrDPLb8ZdpHH6zOYrSY00YuGx3bohlCjq4X06rkHS
W3wRGlk0BiKtHaN6msDT8OT08Tf2zE1TFfJsRXXHZz/GWxmLH95UgdmhERW62j5Ks1/BMN0mvFlb
hWiShes8s3DhpYR7W/CJNLp7HC0t2CZO11/18HcrSJ0fFKdULKPrsPjkjJvv3LyU2/+h67x6XAW6
LPqLkIoMrwbn0O4cXlCnS85F/PWz8J2Z+2mkeUE2Du22gao6Z++1oUcR9gOGESE2dZAYzTwKczwo
mr413GrcALNTGHPFL4iMlz5AqjY51mE0tV+6TPmV6r/p3zZEPsM0xie/02Z3P496dBpFeqePYl4H
4fxFvzAGSGreNdOm7Vm4QSKafVvLe7hm/Ymi9HDoDIXJYzi0G0OH5BM3n6ocL8RWyJU5tb8k0ZMf
rMs/ZIiQiub0gzcaVPIEmcXrPh0extlYp5PLihmAnScTZmqzyfUg7s2PEd86IDxrLRLaSUr7CiwG
/VipferkT69C4e4QNcK6aMvab5XXblR3fdHG68ioWAqq4hpJMQHKIU6cd3iaLGSXokQEH4ATkyMw
vVR4UxkTxEMN9VJF70OBOG0ERPBQjrA2UaDQkQM/mwnnpakHxaslEA03nw0WxM5PmM8gCdQ1epJ2
O7ShcdyklfIUYbhrMqJTVNF/u8MmmHLk53axdW2qZUGm4oYf0icXRcN2b1NS3zfgXxEw2PcJKzFi
Xrqq0DajiUaT61XlQZ5s1uTDmITqyg2vFRsKZXINKXVVN+lVwofgCJl2MeImT9MRcRehE9x1rsIz
O22JZ+OUT3tV7oMSbjsjWreuhf0YsvBnjRzDyR2Vz4A6KhfqZASBNrd+k7cDTdpWXzXSMbcVqV/r
NploV2pauR8srjtD58d9X3Es2sO20C3WuxrQ0U6DbGeX6z5It1MuPikEfg8GSH1qidQNm6dQ0MQd
a1ylano/jDLx5yAaPK0mYqOca3dLzs3DRAaAX6aQOyvF9WKzbmEgjx+aXTkbuD5/CB+CMTUAfMrL
1LtBJEbk+h7nwx81Dhnw7G47ugAZHcn/pFbMN2hE5OuigjRpTrrwbarPnPLxj9NxLGSmrfqZihY2
dGB8zqrtazCzaFwwdVNGbd2GNUZkYfhEea11pY9WHVmlEAqy9OBG9jkLGOkGg66iydnjNyAOvTjX
q7Pdf2OR1kgTivhXTRVGX02JQStOqC0X1G5w0Qhdx0KZXsI62GY9WkXHcg5FXhyUBqVxQiiepzdk
XljafCkjehmd23Ug46R+E8auo6E6t+QHY6Sk+dEQpr1VUQ2oyAZ3bSku6ANVL8JuiZpNo/5tlbh8
Ej6wEuYo8bCnA1W72isnW6zW2hNjAfBi0+zXapDqXhULb6ZXxei5U3sb4VAQfKiyU3dMVbUFVBr4
g9H9Tgp4GTsCKeFoXAYS8BJJl0D4TRDydEB642LjKPQh1bo4BsN7SXOd0svod5FaYyQ8xfmXCFqF
RMuWTAerTTfxpAmPqPIrnSID+hLQv6bUTiOflD9SfqelenVaBBiyxr3kdG68q1LyulCAjZsuGKtD
EO66JHjoQIj78AtAc0ZvZdeMl9ZItrOtltesKl4ViIeFUUXPMtF/yzr4CVnO+KMDhLJ23QNnkl9W
TX5XRhB368klf0MZ34WZOb7FfGAl5cEtI5L/ZCX3+ZBuMgMfPFlj5k60pNVpc7fF85hiEMwQTLXT
3kzCGIMyGyNun2cRf0hz6t8zSqEkeG0bsxUPqchO6MTgxmaZeyRZECR8C23SQYkMB163HhY9jb6s
TMw2ZeEfa2+RHX46UZyfGZxMgEbyNUtd5xwzkfbxytpBtQc/SeVYFcN9/VxJMlPM2n2fyva7aIJ7
LWYxjRXL45IBFiBHUxDODpmhVH2SAbZJ1YIclIU9nKRF3pHaNcdSHfiy2hwUXBJdQ+T6O3XWOI9Y
lPQRCeOtJvFlO/Sb06ZQrg0lp7XOnHgVIBFyhizYpRDTNhKrXNjK6WJLviUKhdU2THGXGwtlswMF
G2busA1rk5hPZeBbR8kID73/628nnNsEm2iF61h3aW3RhccklB+zMYvWirEtjZbIebLc1202lJ6c
0q/CAv1gF/Z5llf8Qvp21Fj7CK6ovmzq55LYc9R5TGa1AjBsGyNKtcGRtcSunMU+67L60EhcK71Q
Nm7QUQobspOlwwrsbTLEoeisS2Z4XmrHHDaGzaWI1s8yIlyUoTgwd8aKAEh1ZcHc0acOvVlmpiuV
usOmqTQGKyzaTO/G5tobqbHG6IG73yrNiwO4FQKCE617W03giiZAPEVrEy/LlXxWYkANoN4w4uGz
FtoVOgeTIYdFvFwHPvkbxlqtp9K/5daGzQCLz06nHZ3y5ybTxcZO3GRTDD1O7YzU2Hjudx3sTOKN
8kOqbPtYgA4dUJ+FMBK3xaCf9REwczTalj/Y7kbVl3p1gkWKkJnNzMdD0SlABc1aR3nUMf007HD9
6A/2IOtNSZ1/1elMak0t/XYNeLTKlBqETiKEBuFRUpqrv1hw7EOtM5+j0rFh45j1dsgfygYoWzSg
I5lx76ArN50t+pmDozoeq/6Uxo0mLr0pgLg2quIbQ58dixDbM22dfp1b0jkybfFSvTDIpQrALDIB
8zuKN+Q9uXxRzDBRtb3q9Fh8TPUtBrPmj81SL4Ctb8FfH1TzJcfeUSB86o0cW1iOujYRh4W95rNY
ooLbOltX5ICoknYzdvjUc8xpe1ujK6rr8IurR4XV7IFYn301IRuHMFqGRPdwEB4pumunTKNDkloR
YTh17v81oNfpzxARpKjrgfrgLOpsNEn+TJQ2VU24hyxJPm3ogbuYolk0WGI39K9O3VYnkRamH9uE
FDWsExB7IZLN0t7wzfiOATzdhbX8HYLsDu2R4RFis4VHS+KUObxLzYoPRLCxwhpmEjql1mxbCl4r
lq/hUTGG3NPyrsAuxUq5ska57pQFVKA1FPCI5WwShdmSmgHDKu5ZvYO2CDPnQD9rZ7VZSsrAwvip
WTKNrbENitTht4zuZjlVG9tMOFQthC8FqfSRBpREkGGLfyLf0Nr+iEb51S3jW2FXYjspv0NyJTYM
fkCW4NEeUnkKA5uFLuIGcBhDMb1UWZF46BkLooo1zvC5Y+JGquCqR47lNa014rnKWRxjvlk3TbS3
OTxXca9lu5CffF2ljuXT4p58O8OTp0KDDhWJRdQ1T3kHTNpJejyTcaqhWCiTs2Gaz7LM5R3V/K40
CZKwxb6NxtFrGfiQgDTV4bZRdbmZ56rep1lO81CiWgo6lmq2iuzGUHQX2OJYbvK+ezTTkLM6719p
9mReoDF+OiCZDrFScU7dbuqZqA7Jcsn6d/d2K0dhl8FV5+n/cb+87WXlXa2dYPj9e5fyRnqQsSOe
KLIrTynCzzpl0IiWe3ldvHEuJpfbYwk5lytFlGAk6yp8TjuKBVYbutvboxWHGm3gflxn+tQ/kGKH
nErrNlZLa60iSoGjJuAUdLx2DstNJ/vJT5zooiJ1OUuV2D49nfdOmcoD4ZCQ8eCL608YBMTrGLUA
bMrSeOks5pVh+2Thh7yUKsLlPsprz4wlQMXMPveJjfIbh0MUL8CLnIaJ6ME3lE5pHnLi+RjM/YEc
2L1DhX0d5HMC9SrEG0Vx9a2xjqjV841ejMPWJPeLsxTOnOjKO3fq1WuSiXCnRtFH1cnvJmvPpp0g
iIirbhFpvNRMFwjDFN0DHAjfRDnR1l1NzvWSNBNE97dNNwntLgt+kehMaxqVVO7MPN72pGmiG4Gb
xvJ8gTrHzqXu+v4yVElAm8LEggC4FcCOq7xqigVZ/hoaofZM30x9oqyiWOVLRwQjbErRPxbzgsnu
3BUFsXLLEljcExCZHvANkK0hRkgbFE73wDgR/g60jYwxT3aFRvl6RqHMaZlfXmWlDYcqVy4RNZbt
UIXGWe0yl2hEl6UfGWo4lgri48rpPFGF2Kv6bE4r23XU8+2BNujEUR8WLg1P+7ex41E7354GvroD
fQy697bv31Nut277gh6vVTZ1KqEU//MutwfERCLuSkP0IalzHv7PG9zuqg3c/MpQt3/fbvlg//FS
mRsgnTNU5f9e++/D3/YVio6HR52bze0dmDqNO22q77tQVMWqcULrEFUxN0ODZMTbfdgA0uACzEOB
zk4j6ihmBBNC7GXf7Ym3B0YRR+tKuolH77qMDMq3dAWo5dgBkneBaYPmhPMHPG1+vEkt8UBElNrm
YzHiU3Td/FFOYcPns3wuN85JaEsNtjL7+vz3Zm4YGlLN1F5bRMZm20SZ1r1JCCPTOlqo/7Ppq6E4
54Mb7EyjPTvdbPiDC3NbjWAz+1z/m/UoTQM9YDkHlDhNZ18G2AuaTr1o8lAVCOtRkNVfhBwjmEbC
wPABxsjsfitHzS5l0nxnekzEdFwm983kasg+2vpu0Cx9I8ZePadR4WybjlQKAjpTcsxscRgcCym9
1lV7si3dY4jAbWdgYz0nqu5suiExvILSwV4ulclKcgkckX66S7HSKgjJSawlzMnKD1Oj/JG50981
y2bue1xdJcvy2z5rIZfEHMp3NLiXAMTylSt740dIAjil2ASsNi+3u9GoPFjOqPoJJfiVhsKBCMCi
vRj/e2uIvsFQF3uDwm+f1dElztqMak4roovVdG9Zxgwg0rGpo42DyTKUW/zewdNSAks06jkjJmql
Cu1NNCCtAIdgXzltL9lcIeypVKxdIzak1gke47Q8sCZwKfKyMV0W3ZOmDpt/+9rW+DNEvXZINOmi
kEk+HEijx9q9U8zUfUjNwX1QomoPXyxYx9js8F3EE5JzNrNi07RAcbO1yoaZXw7lIx/V8u62gS5W
3ZmdQXlXPsaY5t8NDemjGaLvUmSdPzH/Pdz2o22eN9T+pi2kQfluzNnaEinc/xh2D2ZDfRVM2GSn
0v0mC96JTcrkfZJvykRuugmWE2fwNrSRztUgR7Y5zpTIQbEXu21B8ogbPKdaRtWO6tlKzYFal4Gd
b5QgpZVa0R0vw9NgG5VnUsNTdTd5dNDRz5GodnrCZDEbQJtHxGCtCmNKik1maRLPsEJSKMTOd3Cm
04YgQHm8bZSCBi4r42dQU5lnJ3N5n0e63FlDp+8KV1pXEc+k/yy29prl/1SE31KPwNGW5VvXTMVG
Qbpz6ILMuY+bBdA4auG3jRJ5pKn7guYnJKhFifbRUJaPiOuiv+/h5DMRknH2PFLtpxcypLu6t7Un
aVdvtz+iu86PIIfimEQCictgz8eqdRQmqMvNVNeiDSmA+6wayUa2c91T41jdGFlf3Ldkh97HrSQ3
tinvDCObN1Bm2oc66toHNRAbgRfy7raLUmF1FN3wc7undO1M34QoNDAEFPLobB8saopPKdbPtZrY
GYbiuWf8zsiIMbPQYzQrWfzY5kelvYNTiFEuFeadU4qHIArVx6AZP2eFjn2RhubVcnUiqMOSpVts
lJ95113CkcV8IzrLxzqM4lQryDc21BRYf74idDR/r3D0L13/eavAaX+LVULF2uSdTl4POaBBHKq5
8YPWWvUuZZG8ixVZ7hrVZq4Iy2JF2kH8XbbiGE/2TzelyonGKLwJhZCvSDV3sSmPnWl3jyzrMdOz
5NvUvfNASaZ+jEXZHUoHRvftblVr9SNR7RtwRcz3ydfKSf94NILA8l0dkQ+1e/cxCAQr4ZGpmqUS
3zqbtdcghdolzvRJ61S/KKb+I/Gd+EolQMDw1YKunWmvSQweuus+L7+y3hmgVu36DdTpTxaHVCXD
/hlLDG3k3Bz2Gd6iqWxwFyBivMIE8TKK6j6/zuNQz+W1XtYnsMySVbfcve2zy7K8Ek78XHMGHlCL
lNfbLiu3wx0/O8P88ox/LxiB6FhjHhxvL7/tR4vPAR0yunWS7tjq9khYEVbQ0GK5vZ4mKdnGZZ+u
ezmIw20jclMcpmXz7+7tVoUokrn8//ewWwWYCzU4YctbgY7jybe3ub3itvO2MXL7c+5lcYR/dhZZ
HJ1icCoBP8GY+H0SmGuladXrbeNOWbtvmaUvcHqlXVv1Wulldp0JUFlRnzIOoRing2Ez8BbI1O5t
TrFBG/U7UIl0atJAfW8ay/ZMoWicniFZVmnibCbAeF6oWN2z7tZM0kbS4Wqztlnk5mjMQk2kBxr8
S8M5O982Y6j+963bXbUd+yPcHIrhbXxEN//fm6bnZyGyhPtjZkVHu1LrPXiED1nC7BdjXj7lOjZx
Gsa3O3YwscfAjdHFZnca3upxJnCnLfUHfFikLtkNYgVHe7htnK7hC2B2vJ4tF8+tbUwbPeHaKwOi
nC2nba62PmXnbMLhPBHd9zlXGca0sHvuaqXej9KONmLZT14Z9N5PwhKLTYNUe58OnfEMihus5uy+
JEaxs8gE8KwmFXdBWAboMnWESo2qvRI3TFJGa3275LsQCKArYHV0eytAa+0wargProFg/faU5Y26
eHDfGoeOecNFmuYnleAp7ZuzAoRn8U20b1NWXJiNhL92ON0pzRC/hTZiocjUk3NsgVOyhaGuex3A
Fzj419tTG95aDm744dJ49tEFjZfOZrhl+Jg2QPs11jqSnELsm5dCBkgWOFnXuYO5J4ntFHe3XV9J
aqqvI1TTY0ndZHIp22Hr5YFcoxwhkUDcnnF7btgNO/BTNnPIjzqN9BPue+uMILfBsbbcBG9TreEe
78AeBUchXXAXhS68OESaXQJvI0Bg2RmVREqSzc5Nvn956re32yZeKb9wUsWjEOqTsVP5ydQ3l9bN
fhoWmV8RrRQW89qPmVd7BxoKHh4c+lUUGzj4inVaC+rrxfDZRS306J7UWkAE2Usv8yO1RuVUkkTw
dzMvd2/7WLZt4W2nhzBJXODSnf2fz/v7Ms18DnFi7YYpJ4qGjiZpon2INEciyr1tQisOT1y+w9M8
6SQY6CbdBVp9ZTq/hXOcbEepxyfCttAW3h4YBkf1jZxYj9vdwqyeiYdWtvh1KGY1FpTOsbGnS4Hr
fgqdkot/UEXbikyZXr+z7GeiwYNr2qrKtYpr5ZrXwMOJgDr/25+XCwODL0lMs9w2U3LAjdHeayLK
751HNCrzxjAFLTOt0c9zjf5Rt0v1C10NC5JGftgmeS6KM5gHhFf1vTMADL09w84qzrPYec4nMP5J
NF6LyTD9AWftc2+piKRb+ZX0gKenoRyuYVTqCxfSXiqD8gvSm0LPWctKRKYl9vNedbZC71yvqONm
pzpo7gakmi+MUHSMcnUxQ9Wd7+IqvzcabLO1Ym3cKlafULvkm6COxLpc1IijUaUHhV8WyxqP6jGu
UY0cNLV+LGRVvhX9RHhwhuAQvU7xhukft1fkdkDaG+1OrTqykOoxvo9Yx2wo6dE9qMQAG4PDjeU3
c+o2bTaS1uCWpUlEh1Ht/BHt6WOHxseLkrF5yS1slhgQTRadcjrlk3nRtUL540iT7nZS/4RRXq1E
LVuSnR1E9GWcruMuGa42k5QNaxwUwkquUBDO5TkeDYY7hYYVHWqdeQxjJ0feIXWwabT8bpeZbDHK
G458Usae4iZgos9ons5xpLvhCm04cp+YuDkkAkMVz+jS2tyrbEolkWhaLBqge5Iqf1LI8zqS+jos
0kXxoaXquW179Ukl7IDvlLbZbX+XjEeMjwQiBWIAF0SYW2vpV4gY8gl5oLMK6qw4CGuQT/Ysqw3e
Drk2WDlQJOxHn4HKXcMC77Zdb8yvDhW7FVDjfuH4ZUDXPMXNxKvWVua5DPsWBUMwbzGVdNvCNbeB
FtofWI1nqqmivboancasBiKg6qlyboloClD0eIVIyi+hVMecUNyXtJcEL0nJzNXIuxfmD6fbE8YE
hU2HsPnOzNr4TGMr4uOJ4iulsYVGLj9R6BwYOO1mQ9aI3GcxEb/oDpj9aN17UFKsVkPC2Gz+BT2c
74nRnO7TxLYutXD9f7tw/3AcWOXd7Qm3/UloDgdENKwLec1tY7ejSkovyTBypF8T8bMis1LS9ISk
726Ysui+WzawN8y7Qv34tycprfC+IBrURmpzue23iLc4tlqe+Fmsd5twrvpXFUXrarKt/oQAvX9t
2qU6JI0nGtH2NWs5RZbdEhf2Xneayr+9KHHzAVlAVexvL6Jp+pJ3c3sdGqt61lviH6zS8dHgTDgP
SiyW47JaARTTeY0eGF6YVFghllUNcsVf02Yy2mBk3TCsjh9Td61Hy/xEds8hnFKuxTgzPeRm+Oe2
f4gIRnVmEd3HaR6famROfru8oG4UwmJU/Q3rV7wNyHnaKW5fv3AQHUynMT8V28JX1+r6IY2Y1LAU
NJ9BJOU4seLwLCPXeO5diEdaX9Znk3zqZyoLf9QmV/8+WPULXrJcNxPGOLsztA1N93grl7vouJ4s
NW7PTOti6Kfk+OK9HNduK3dhCf3EEh3+8WkHptXFiN18DDa0r0qVCFvLiIW7mn1nMD4W/7md5OsR
yk6UJ1/5oH+QDEuLS1Iy1rCQLpddX6rTlxHIdtXos4DFlqwTU+jogNvznEfFkYovUZDZsQtZ+GMn
oabXINZKI9vrDHmeWqntNPphMMaN2Re4iAOO0d1sm/2+76nuG7WLiUo5juYcHW73er0OfaEngx+g
X7+EKhvBQOAR0J6sF4LaoSdc5WHB8Ggpcwot7oghVhUy21TwMnnxzkjLehpNOezZp6qIXE7NpDw5
+fiWTyAXKxT6MjDoKKXjI4zntd1NX0yFTW2iw6QFF2yfMGSDRPMznURIU4eMQya3WdYfjpWAYKbY
48WKfWq4RL6qaXgfRkqyiSaq5Avb4sO0SDnUMI2pTlAcijQ/9Fa4hKkmyvMStRIPmfZJTOuEAMfQ
92YQnkHpZjSD8gc7RpfYGtFWz+Jim7Xak12MDxAbPUNGz1Yyng0lPyI7OMVT+6REipdlwddsiT+4
OvHxi/kYzOILY8bZblMyjZF/ZRZfvaOm7W7pZpsIeY6NJmCzxOVeIaLImwJjN3QV0rwegUYu+Mll
iVzLSQik7gYqE/y74DfyXV3S5iQR2zgI+Kir1tFJCxwbf0J8ip00yLxSQUFZKhcgIu56wt1B46+A
3JCHvmSF0BCG7ncttm/NnaBmYKP1cqi5jhkQNqdQigE96fiO4kaePqbUvpkJwh7St6LBa4IkZGaw
DuVqQip1KC0SW7vIov1aNasuN/2IzD6v7WTiOWAG/HQafht3mM4slr/zAM6QNPvtAEenYvjz4sgQ
69gcnhJog8/pnDwVDwF9gEOgMGTYAvjCKAmopt3Vk4UcvtLF086hTdEg4Z+BRQi4e2SgaDSqnZk/
hRhv7EQHiZbqTyWaR+JFcIIFEUFGmiNo8+lzsq9BcKyW8ForOKgTkx5NgB026++h6JRVqMeDV04F
6pb8WQaOheKNswJc/LoxystkESPVFJrj6STQsWhyPFFGS7DYuHczYBTUT4EyPESFjogqNBMatKzN
1WEuD9qQPBC85OkimPZjEUq/CukjgeXyGWu6PqKfIMRJREN/QvEKIwPxH2qYw+jKJ0dbYrsibd5S
AH9MgXVtQ71jxFog7bZr/WGyVawKq//Nl38ZpbqvRymI5MaLRlqFVuS+tXXyxzCVnYiSF1yn5OE0
dNqqWNnQ7bSQ3dXOOssebTWgjSaKJ0fUBPDU2M40I1tXdoXeoso3Tp286nX6RV0HqXGfUB5bp3EI
NtxbotTgxx9bZGCFmmprQ5AVnc3DqR/8bAI2qoO7xR1DqnsGsiB28xfGOrlqbavwFGXYiyrYQxNe
RbCepYx/xTygGOmHZzHMZN/R6F+DZhUb19aaQx+Mx5zVvzentkfPOd44VRt4RSovdG78UYkeXTXE
fFrrZ1cJ6TJL8c7AzhVMu07T4ED5Qo5RWSgF84pWY9KFJOAFF4OyudF7Rakd0C/gcwgEzj7hy9j4
kixVvCyXzwQDeeGYjigPMsJ+KbJxoT/OXVWttBBCtTaF30pa3S//5JTFn6QRA7tkFTSt1HlomGxr
xa7spg9VM6YtPsRT1SUVF+0kxThYYBDUAKcaZqzBADslbY7arVnNg0WZnyQqcEUEDXaZ9ALF4gBP
gmAVdVytDsIZXpth/gm6mTktufIdljxrcP84qghWpQo1A0Q/2eEGJ6nN0Z3O6icXVpSAmhHtlXAs
tn2tHrUsa/xMwhyIMfifbeMykKu42ukln2OK3Ccim04WhnC0h8WjvGQGIMGSLrvmZM1SufiudYpB
qQUVrucazKJvmS7sAUHtdNS2GKTWGcytsM0/HRsx8ShJCa6LDNtIlH9WCKieYl1eTEd7DcrpvrWr
85x19IBqJVqNhc1XjLYURT8nlZHuKrWk/d9HL8bAlYXaPhE2sf1gifpnVNzTEAkEUNmrRbpWL1vy
wWocHWipowBvQlWkAF9IDi/5Hiv9XQcqCHAQeFg+tcggDIQuukXoZm39KnMdeUpM+winsJcOwbGW
GRmOqf2uIJLQZLqP0gnkVneysEGPPW9VDY6PcWVP0ZCQbhIZaRdL+ruG7K4TVUHiiRuP6oofW0su
VqhgYoMJGmHczsLTaJfnKB3vLUOSm9wnIP9dATA7/4F0SdqyQWgzF+08ngg8DBZxrYhZnFvsiorQ
Nyz9YM9kygKFwrMejJuZJHOymLNNWwNhVYEStG6AZbEVKNiaH1QY1ENddJdTW23jobsMuflid6yz
UQRzkhI6oi+yBxl8Mt0+OtYWMSQ/zAMELS9qpkOgkRbUIFqeRyIB4dhS6RkzSnKTpxXJU9cZyI1K
1iqGUn8NWovv1IqeoqY/BoQQl266HwXLLWA7hJfXS1uoGn7tXDk3Sv2pzg9hbdyZGCHMeNjlsbZV
zBAV/eestWeQY79mlZO3Hn1mqHiz3o02bQr0OPxFBO/i1qg5v43gRaFEhph5z0cbkPY2kHXLY6Ny
7QUOEW6R5selL4icVRUdOXI7sdbmd0Aj0mN0mZTIBnqHksMNETrrQUassY5+PRuaeDPnAV+fiva3
cZEgmWOBUZxKRyzGGbdMt56blPGmE8RwMgquGmxbghRFPP2/YCtAs1iC2Fc3MUAVANRVmvc+ZWrv
KtWfysh8uyfmTTii8VyxLesa4QV1pXVFJlNPTW0PntWvmJPtWptuUsZV3nCUr3buUbO5xSnNQ7TS
lH2ypPcLasHEe6Gz5VidPAPS0p0lisZ3i859DYz8JWqb9k86kEfVld3HX2NpZ09XWjURnuLMm0bS
s/kJd3wXyobPlu8J+CpBy0A10xcHmZHnlW9h8cXxyjKzh2YUEjPlg72q3ouBRXlsoEhTDMd+Dpdb
haaIw83Lkiv6R6xqW8sy9D8zgc0aAqhP5lirqC1pNooAfe2kHBUSaN8HDb0QFdiJXzP71Rbfkl5j
5Sxyjj1lcL6KWG/g+VEyd2hHmMpwnipN7NsWboWWFtfbZgh7T1Mf/kKJw8rs7iR5lIdqmonsHu12
p6JYeQkdgE3wkz/LnlReWjRtmPnRZNpf458kTPLvQHFpI4Pl+6iM4G1SHd1PdAsr2ULT6sP84a/5
U4tJXclTuNJp3pf8V/DSbm6Cv/Zh2A3FyVWKFyLMpo/ENM9/Ab5NPzUnUy36rTFSLDaseTyDlyw3
bVM6HDZKflVABZ/zhfVJzOwahcv05nCNXmU4EsCQDonrFyD+tlZjg61uqR6ramf9VAaLPLd/cWqb
yQxIqH+bpr+fddAxVmaXx8KCG9dP7xHdpqW3j5GuGgU/5ZQO9LUmLBIOUk5FKY6dotE7vNEgKgnW
Z6JkLQNzE3ft9F4w+XQydf4MJfDWns6kX3VzeC9pY2Oi6ZQzoLdPd1nMjkmlv2J7YvAAUIYtNL7L
qyY9sZDSNm3lft+MtUb+M+JdVFrWe4BHpxMtYetp7OYlehsifzm05hOCpHZjF73JqIiwPrFjg49r
N/emhvLKFLk/OUUMFYlp7lU3QdIAF283zOtg0rSlfW7k+ERYS/7cmPPbEBbTdaxnXCJtt4/1qX3B
CQEl06EwO8TzQQRNddTNQSHNWb2ToQXUcoEgZMI9mwW1AemAX5UZnQ9UafsuKR5S/pnT7Unkm+or
fFF+uTBnDDJtD5XoN8KuLs1CE2I6IRDGW+12mhIkqByntWnb1zZKxH1nAKn2eh3Z4S1/aKzREfWG
SzcC0MCMMmYzQn/YiSadcIvgGdTLhqFbINgDZP/RFhh7/9rmQA+tnD7CzbN8jj4ezS1lB6h6QzOc
wRa/tKIUh8JsyUxyMF7fOLPBoH1gse2uqls10GHBTlhnUJyCFHBskk3S8WdNVpnxZDzAaTYxMDTC
GwIZfc2turVpbJrBw40r1kax/oixj8k8Jz6FJToB1ON0rfXDpI9x/PIJWcwUXFSi5dD7U87Udxo+
skHm9U8oHqbEeCk6OXzRzn9ReuMNb17zAG7hv6g7syVJkTRLv8pI3ZODgqKASFddGLab77vHDeIe
Ec6+o2xP3x+RKdOZNS3dXXM3Ny6ZER6+YAb6L+d8RwVQC3LWrRI+aJnVE6Qjzzz2TT3eW4yv0m7Q
u4yESo7r9T2QRRJ5pYHkpsyn/jZk+f/LjOaHP0u7zp9+91MOP5lfoAOgd29WUJpueLpFZXzKe2Vc
R2pVJxbag9xKFJXppQ+/PrAGjk9auD9zmPDmaIyPc6cswMp1z1gsqcgCpLoq5v48zG79vsQ+oaJp
3mBENYCu/jLeFplvXMvI+UAsF26Ahoit6r+savaQUDg1Igoz2+nRuHIb17nSbljijioaXpXjSEzA
0+8XIhoLEsvd0nkscqoJdp7JwSiWYO7xjf7io6PEf3fzfrqTBHDsfodntcir4RUWLEdmF+BiOnJN
saFG5xqeEYuN+XERLEdtuuNL6sH3cAf7ldyC4tgv/s4cp/nRaSFfhA2rD0t9FDUpxeaaItaQoY5B
ZIEgOsBSC9P6fu7HmFddv5VKTQ/IIeINpcv8YhPA0tUrnFOV8x5DQfEEJMg+Y927gT7lPU11MkLg
9bKTQgW1C5PIZ7BqwjtaqRi/yLdDhSVGa1iufYKpR6vBOMZzJa5+Px1mDIlhVcpNl9n9rukneNsd
082Na5Xyyvz1n5NyR6boDZEo680KwZIp1zfRGMPB8t2gjKboWEY6vRjGEcCLf1cTgxHgtSn2Zf6d
xCqPJjNV04FgZOu4AMmEE60+6o5wXt9prZvOQ68zQtzcNeOoXgztPAwVrNaYd5juk/7B47GJW/bG
H/zVXIcO4NelhJyn8d5zBJsiyVkSV+3juErbPHTmRiy9s646cZypSgONyfymacgUkyucPiqK7AGP
bYoiFYblnGdyyy9uBu4a1dYviTpaooS0NS41ENURUpJZ9fvCPpo4kapg8MjgrWDq/m7a9eCB2VMT
3xvdrMBEeIzctYvBtIAcYUJ0ZBzGLg2umWVK920RKPe6+HNkHhl43oDFKp9PLNWjl8GckHznQb2E
xivINYkbFZM1UyWosVBYnmpBMRgXAwrrOOPQ53iJGLzAApbM13/d/Ird12H179+grkDi/4aT4jn1
xMGDj3l2JjXta/YaR0CGbPBnrZ/gLhIkm6Y1KU0rGD4NwUtHCQKkVlS8L/KkI0PFrnY6mvB3ex2x
dUbovAwWDxLoD9gBfh2yXiSf7JPH++j4i+j9Hx/A2TgHM1UfcYqyvbRtCHUlQFvwAdA6CRIqNr9I
+mtqZPSz+iNSrvvHv/05a/Kf/vcf/2025XH3sPu3vwRR/vUL/uPw/1F45X+ZXbn5SYipLkirLLlj
5tOPv//tP7Ir1W/StD3lK+KETWbHf/tf48+u5zN+c6TETQlhzjOFI2wyLf9IrnTEb47pSCwEMLJN
0/X47l2l+/jvf5P+b9K3Xd+1TcuSOGnlvxJi6ZMq85fUGd8ls0j6juU5ymbczt//KQ4Bdi8tRMGU
IMQtT0tIuBIN19jmTyH0PlqMR9K81vbT+W+iGGx+g//7OyvhWdIzpUmS0F+/c1JFaN486VAeSFz8
S/aUGumTE3cHsXzVNs4HKCJOHm/J7HgJR/vVHOYPLZfbKQqTjX8mPDeiuHDFcGaayvpxvL10d56O
rr3uRhN0J5vxFKG+sclc43FQbohyvltH0f91poTw5T9fRIGvwfKkTdSlw0vt8Dr++SLiNQ6VGYZI
GyU+diEwNax5aVotaPdaOgntf2IdlGidkHelxXLqVEliWWW/R0jJRwu00NT6a66ZFQRuHqmjHWZv
lBEkK7jT19Br+PBhLfi62RL4RsKiLWQSW3uI93wrADb8EYUxc4pCMEnLL4mtfuJQ5Q+giW80kVRO
63dbhnNMwqbcZqACZmw2x290wKwn0x1Q6g+Yzwh/2ozsi8K6MtzhOSy/7DenvB/N8rsEjZjErb/p
wU5vI6ttgbTxA/c9J41sIW4W7mYw/K/ZLIyAKJuLDse7ShlMvmT6QmuV3cpU3+ruc+pNK5hz0WO0
RrlGxcAIxX30dOkFLI1v7Nr/4nYDBLVEhzIi8jRr/Fd/aN8b7aSkbyd344O0i6BY/UBhDSF38Zpz
hxgs6AaICtqmXItJ3qrNi2n5FqmimAOyYsxv0w70nDfYm77s28DsUcAUcXhceqTbSwpEPmlHoJNT
eYabhCUaxURb07/7sCX3uQZRh0nmoBemPjnG262B5Y6LcXIyIsZVk1yBHjeOVGHow1Z8FS6Z+SAL
ievE5qlPD7RpUhRpmcUO01rCfT4ve2SPGTFVgmiiNH+bNbiHWjp24LQz3vZmeaqTT6fpcWXY0aPf
MKJz0zSDkGjdZRgbzc6FcBaFUNglmdB406IovmEbfDAq8xWYbhdUPknhrTIfE90znaE1PS31bpn3
exB26ZUoGHAtHsKNKPYvNiUG14hxZooSMNDQ2aQJv8lToQs+1dmbctWtiAZKFFNvFofQCEt8lpvC
y+7Js2OlGH1mmfc+R8a30CE4YZD1DmmQG8zOfKydr3pkT+gY7IkQCJyQ9LPJ786OWx+MSR9NI7Nv
bJtcS592hdlQfqdB42snTvdYgW+6OjoXdsKSBgH/Ms3bUDWPdeGJTUyPH6CT+Gr6aOdOAsmBScfq
onCv3qZFiU2HhKXY1jbTVj8KWegOLmw1TTSimC6zwcairBE2TNOSHdOujW+jRl3PBSMvd66w7q8x
RAshVFA1rgYD4nlSIl5smdb02AyOERrFvpyGu1/Ku5QVvTh7rX7PvLQjA2iaWL3Hr4nAdDlO+YfT
SQncaE0pL66kYEY2u+Zb1KP4LUsRmGN3kjgSL+QpXTcW1qPRrt4q4WLsUGt0t9fscsbeRFXBmcgm
5zv5H2XAZsLaIgd8z1HpSQV5j1qk9FvCasSjXwDWn3tzxO3QXLlVsm4CSBTmhAqyymS80rWan4dx
Q5OTp0mBdqhU+1ghNhsAbu1S7a8aQrm3Kw3/z8epUhpOt1nvjmwi8TYUiBcroP3upRrUFcZPmF4+
b9g1dgXr4XyhRb7BioVlZS5JxkJNVYZfS5SB7ZXix7pACIqcGRQqhwGYeRtBvGwPdmTn+0n1xkZi
Pxgn29kvLB+3PqrnAM9OXVg8FX10Qv6aZkUU0uMq2DTsiOj4sq0Riox3YZ9sXHN+7IzCZkTD2gAM
Ie8MZm+hBcZjzhieQRbEVfU0VmAYVG0/QcBi11zVW8A/n0AomGKnQr0SY+JOP6rc/FYD1OH2Q56Z
wqEPZKeh79af6J7ew1bY92ZEvHnkhN2WBPc2kGeUra92X9q0uKa7jY17Jxk+CRu2HpTyqOO4rdPw
OZG8wIVLxolh9Na+hm0m2LS3hur2/VDeGqWCChwhElDTvQnCZFu8WS57XW/NbIusam83XCrizXlV
KtzLuQFSQi/Z27jQU7QQrPGn3mdz9Qpo3NpELYWsX55mpp2YNDbU+ZfmWawQkxUsLfyXwvZ4bcmM
ANjEyVET8j4Qolnwfa60rPE8AsQCUYNxQ3jPtS6mQIGq2apYfaRCvOicVFVQ4qwomJDuQyc91Asg
6syuz63n9CjVYEXV7hYB/7rFovpo+/kI/fo45PV7q7xtV1fGVXsplzDci7hp8Qiaz0hpvjo7v21m
5otR4hBKS1/vSwZpFVLjJXzXRm7D36udQ5Z4W10u1T7zjK8x8d/SdTLIIOaxHJbwVNSVffDDjqwX
o2MbahHB0NnLfuI+hDdcnZuwTveUdemm0e++cN+16SFSi92Ck1OedN96QZ+pZiMbxRrCygLEAAGy
0m9VAWbVn+J71uQebtUEuAgbRHNRyMdH3DDXjI4BiyKrAVuavE4mlEbgFqwEAbjSC7DNyorNUOQP
tMEjN1Sxtzw8F7FhfxLRS8ZbdGldHXBsDYb3xFEJ31MGST6cygxBS0d/w8DMC1BV1QHJLjxhR/cQ
tdJY98Z3Ka+gbDx1L1cNttISh1JXVVtIUWCEJdl6c8cuHBzwWVa23OiOt1DlIpq3qzvCWtlbClHu
bdUMm7QJHzzX+ERfgQpinrwg9Ny3boJMNjOuKhD/D1O5YZhIvcbvUs9bR5Ir5IB1sUZ8PUvTbfFI
3IRjFGHCmO6rnoVJVlTPseJB0s/fM8slALDlvOdsu4FegdBp0ummHTPvUDElSZw3kbkfIr2qBrPH
80OYjinu2onnSubGNwsG8cC3FnwqqfU9ShCMcc2DsUE0hlUO43yRXiEmP1mhbdBPiRwzVv9lQL6A
tOhw/htZtKORzY702QQHVroOOtBP10N0sKyDnsebBpnqIxaj59AkcK4Qa+FiZc0R/vwUzGClDmXu
3iqnpsaN5+vULhh5Zt3G7qC1eNGTZfuPRlvTL8dg9ir0RTzLiK7p2buAml1C5xNJ1MWoAQchYC8G
Nxin/rtwCZ6IcC9qRonEODnsVbLymzP5AMDZPQbjiJoAFAubjKF+aGqs+2NX7wBzsIIzPiB9cVu6
MtssJ3MFjHcyL5GK8rj3xuzBccZdPc1sBK3kZv1hLC88xEQ1To75MjjWrSYpE7TDjDwB/Wib2JQy
i+ftUg4sShdmsuNYBi3rxYvLCXnABGkyenhMME5eujIcDnPcPXe2OZ27qTv6GSO8fI6zoxl6JxsJ
21TrfThC+TqkdutvY48nS9360X7Q2Rs5rOqxbQ6rthDOgDHu63XCJgUTJ/jH1jVPksfUi3ggixCs
eD2enB4dIcX2Kx4ZvW+XnnNBNE+xtOqjrqf0WhWgsmYCWy6W/6PyyOhyfY2kH1fLGcMK9qBJIzHl
p9mgpFuI4fVpRIDCo0v19r6HkdUVqygKFzAQIeuHlYzF8xx+dQPT2ZK8xSDHC32kQkXUFl3P0KLP
xMXvYOqUW9lGaYAz+EQwQL19ouIF22tWJ2tIeKthkb4CUyY3pbM8aWkbr65Su8SV3ZtkJrxtU7/b
z0q3Ry4ZE79MteCZ/EtMMPUZ9oeR+ZKYSBR7uZG/xD5D0npB/DG99nHq3yRLb+8E3y30o09fLzPe
wOZ76qT+sbRRMkeABN/tov6ZNUN/Bw6guRiZujYy657zboEmDgluMYvAqct0N/igtXGfsX3urZui
MieE5jK/iJXxjSgW3UDVHcs15GyOBSYP4VH3VfNWms2HOdozHZ72TjlzHhQW46OY3Oua4SUDeMR6
kfaWwI7IRDFAXAnhcwER6XE0gRFBdb6sc+w0ZFwGmuRxwTiC0mc8p4JRtEeq4aKTDagQpi647DfE
SshjY8wla5PR36GmgYTGUBJr+fd5lF3AOloHVea92XJd5zY9DsI4vS2q+LLGUhvRddGnb78g8WTe
oIXuKFNNVggShQPCIT6oWY5II0vsRyMr+dFUd0Nm4pNEEgMyfC9XS6qa3mXfzTsk4XTNCVHz1XM+
9yuzA3c5VMCMJmQ5DLN4M2kcIH8DUV8Wg5ROshpb6ezJUCK9tGSDiOuVKags7mehonMUTXhj+T5V
m3HMpZwFo0mZ5KUmcC8wRzeOGT5PVaQe8G08d9DMqsH4Pk1ARFEgRGW+XMZFfTdyjp3IqJggDisI
CyQFT3nWBUM13CbF/IP0G3a/jU9NtyTkdTHQP0eL+4Y0tdzXI24+NbavDF5vC1oAFDRyPyFmSLVT
XDI/g5VCkVcuHkafkZdQa8SjMClqeKU0jjGPNFQkVejfVW1MhFACTkdb9QX5AYSRLjGxkC/vQFW+
2MCXQTUmP+njgAkt69ai7YDNDtNVbeYedHdCYYcOvEWDCDHIpwaugKxhJ7j1lqDpAb/wJCgoF/SM
njsQCmvVp1hz60cu2GMCWi4gTow3dC7NwTWA+g623RKjGS/BgH7xlLQJWa0pDZtUGpeXTnFfLq0K
Ggv2b8E6aW0w6xstIFTwNFa8pFplHQWSP2+ywXZ3A51J22M2whXsbnAl3DjD8Nr59p3FPbkRQ3w3
RJBRRixWmYn+rbBnGti+vTF878lujCpwo08RXdissgxjccbm51XMyXe5mNmxEhKqgvuCbQAo8/cG
eNZlMGbzxDHILYwyaAn7OwMoydErCoKHPGwHWURlzloe7w4qMYGLfjjlJuCdmRDKg7bZ1pDkV+b9
94wX3tIxFd/wZDMtvaXES5SlL3o2CJawqsBHZ7LJZvtOeeVHv6aQDE5DnIcnrMdsOI1m1dFfY+QB
buM4ZByZ8ZvT92vJJq78pjqOfWweCp1fycb9YZOdsLELKg+nWRE2q99Z1uY5GpbTNLgZGbuDeZMN
yt5WiZnvEdWRH9b5TwLn+4XIAT8QfU0SXcoyqPLrA+cPCooivxQ5ygRZUjEkUEyJpNbvxSFWHESD
V5KDnB0VYqlsGiGVjDupObPj1j3XrjKRNZNQXhTQFUi4sNyIXFzx5g2o9NlN02Z5jTwODrGhvBlQ
fxTpwcjDtxLjwvUy6k1lpMlNnaIlTWKi54TozotrqAtQWKI54mNa5T8jEk5iGdPbtI0dGA2tqlem
CfJVBIZ93ZKYQClJAd0evb6kKyxvM9ZRWzdjlB8LnLlsqivrkdxPyH1W+uWExpOYUHH9uuccH/kt
LwXQrpPZxeaG39w9JJNfn5smJewRmHpB7ra5AFfshQn2QgzRc4yO81w0lr+xQG0ErPXUYQp76wHN
KOIynDeNMliP1vKBxfhwcgr8A4WdUvrn+qlKhuipnvoDnwM7S995reEwG0c8oouu3iz90l1+fVJF
T7/pDE1ChS10EA84ybuyOwzCMghMggYjRhaEQ6H3NVFCruv5d1lUdNswzbwdG6knt/X9C5axLfI0
bq1C+KdOZgcZtS/oQ4q73z+E8gVPAYN3uTFBZxFGLb1jktnATkfvdrEwaE1WPuzzgf2Ebw6IxNFU
hUPzc8zkky9dHKO+0x1Cr3nAjxPjCUDxHXvTkz9uGCfN7J2Fu2v85Jryxd55RvVW29z8TjHJDWid
9naq+qs51VdII2i8cfUunfWO9P4adakZ+MittovgGM+SFtnRyUGUpoS1SWvM1Nhd8Qi1N8uUllv2
W1HW3PWt+qp0/OxM3bhvQdJtyx5pxWLf6aVBXsnCtCsJHdIVXmz5g6wdJygavBsJWxNmetU8sok1
poIUgZkt1gK0SlLEhGsl8QG4GJgyd3jpmkeHPRKtRU5v2Tfmbu5oyMJq2UeCParHpmxH5hJLTejF
whArjG7sg0ihdi1iY7swJ8QowxyZULlLUnF2DZWLfj5jtYJvw9gR7C64RSeeE+bR1zXR9UOGvpz2
FZ5bSYLt/F5XLcGARQu/1cJ7bc6f/E0dJGOHQ7tBAzUjyTcQOW+TQn9i/U42ukT5sgDBZUeN8Mxh
F95kyBc6W+wwLAGWEw6SauIa5umDOT83HrVJTcbz3rfaB6zx3yXEKGaqkKemUp3aufneUfq2Firw
djKPcIsBlVdjs0vYvXVhebRbOjfXiItLUpDvYdtMJhzrB2k0cH4FIQU18UiEPHNdWeFnC80XM4+7
PErPDDjNfbhzbR7OUZ8DQhi7ancRyGm3CZMky1S7SXMbS948rYA4lCbMHmxhfrT4cXJ4Gzz8w4cl
L5lymegcgWGTsq1vfRtxWQ48GHxIcrcaTqBQdbzLcNhYqbvtZL9RTmG/eBNyQ3/4LAPbUO+p3VCW
6fDbOAncsKzfADrxNLSY5xSoL2KopMQ7cJEBRTDcRYuZ1IO+R9tz7nvAH3XRA5Vjf32dCcJdpkbi
BGIiCREw2aJgauEx0ivk6Cd7uzyNXVbsMJiANVGIKVXag48lDC1KLIyiKbWDKGli3NuFhmKFym6V
kaL8bporTylqem2cp+oZ/lGBbo4LzRx+23jTNmJtyitpPODQJYoXCaKaPIOJcp8euqEH3S31VWwP
uzSt1viR5pQmwxTAJLpKWJEELIHJOOl2ffoCbg5aMLJPcqXGw8qmBnDA6PFoQ52712bxANR+2NB3
nn3lDRdVH/pp+hxHewhUOl8PFbRhOyvmoy3F0RzlN8VsLI8dHmBR9iBLwB4Utohs7WEA1pgwWOHn
rTs4mnYfPZG0kRj1ZzzxVPDT6RZSNM6TJAqyfLEComDiw/pCLmpDOeKDKIifMzeqdmbm3jTwBQIK
SRIrrnDyAYvrgLHE5QHEzWtd+NsF+cEms1cIXX5l75OkMveKSS/awux6zNrdGLrgHKoENgHoIjWt
DjhyLJBaXpQGJiV46KTNLfSuR/y88twt2b0k7ekewi+pI2YQ9c530eibNC1J1sX/VQJLjv19EhWU
sFIfw2y5ruPZuK7KH2gd5gPJjaQiLem5NeH95oY7bTJB/8/ulAYq1rj1K54gVs4inxF0MEN8CqgY
3X4mhohLBXwJqGSov2tRHDzD4ing+3uf5ocTXbJQVsMdOSFwPWz0yJkxNuu8butPvLeqlPFQhheC
sWuE2qphEzDkbsFr1a8iOQStc5uAP3MCViJbq18pNPb3pPdQmoZjxygmQk6p6mPNrn3jutTclVIr
mN5NmMcrMoItikHTTcWmijeVKomq81Ud2CHcaEa9+yHUA6rHa9XQArYek4E86bFN8dnc1ui2hmo5
AsuRVz6FYJoTi1fiW4Hv/EnSc7PnoHv1K9Co4dhC0gXxHgxDmRGZ7hyaWnCuZbw8vvnprEl9I4zW
5aZovGOG+uaKJFnJmFE/YGdJiSRrN618NQkZYRSAfBdTw1cLXZLYkeTAe59hEwEWdCZsngbpncRC
g1qMQDix+G8mqQlvYZruSiIRvGh+dN15p0OQclDMH+alw/7hM2sqi8XembI6uowDSr8i+Jv3cuC7
w3BdRN0r9sszRSQvH5gndrcrUfHYGigvspEwX8dRjEgE1FQoOTzO9e2MeqmupziI5PKurOLL7vwX
QE5oyMd0J1yaAwvBH9mlDQqh4RXa9YsGx8nOBwsiIcQdrVnZ93gZWCTOSxshUmBbE01PjJCOSrsn
wZIjAKiLRlCG3Izo+8HgPiqneoYSb2xS+4cXE1Yyz/F4yBzzLl2bCwSl4942X8RSzGdA1VhnkHXi
x3IciGF9TJsMVRndqW2cIwPliVsww0OyEWBi2FHxUGPKQe97dxbXwM72dE4jvjFYMTO+h6Xo35Za
zCdtmqdwccZjWZrvYWLXV5o/ICRr60GyIGrMQC1v9XfEC8SbBIPtTlrpZ9snAP1c298iXFWzdZ05
7nxGEXRaUqC8nosrbRiYb6pkToKqMb7NygxivhA8j90MlJjTI74dU+ryOnMRG7vjJ4qa4TJJ2H3g
F5iHRJryIn42MqJXwnJni+SrrYV/K0t5hAZECT9FN0Y2sG6pLOa0mTwK13zKUp6KkkF4YfgbzsJu
r70Jbjt7EXyR7cUjlm2bVNxg9siFJngX0CX8LM5U5kPct6y33M0CcGLToMmb8QlfeuY8HC85w9hd
XKcvw7Tc1Eus9nUWvRlN7d9iLIKM7rBexH98DQE33zGypvIxiV2Lp6d0rh/S1oLM7FYPSBAfkoFa
3zKNrZ8uTzC9IFVlJfuJQX2GUgQGcxF+iOq5QgK7sbnoW87TL0wyd3NICxeVExeKzh7qOXrGUBGV
6Hs7apEERw7aHrNZCLy3d6FPuzFVCkhTC5mhI9t8ZBw8sn/bOHmdYYlDJeS7GnZLATsMDv15prpI
1/TruEdH3bb2p9U0z6NYZwtEuAeLmnhDFeq8oACe/PAMxM8+sli4iw3g8VFJb5dODIGjHNuhHqyj
41enoU8upNAczQrrSwFfdlsTblWMYL1cxnGjvSPIF34PmkrR984WIgJMyN4lbS9/ZKAFB3LnmPkW
1TUEWMMClRCmFxTrgeic+KDc6c4fy2c/A3hihPYElQtpO5SEPs9iCuxjMc0PrPJ0MHn6fqhYxPXJ
s+OpTxOGHVgxYv58kH2Tg+uQWEEy6OwU2ep1CBrgiPUBpo6BsmEA5o8OtXzgffyZeNEXTBG/4jdI
4wXnMbpMKKHIYWnosCRUl7rJ5fWMT/owtyaRZ077w82Jnu0RNeje5oX1qodV++j1dxa2od1Sjq/m
grOuHZyAs4fkqOu2gMPY++PL0Dgh02v3Hox7zSiw/VFZ1hPKYOS2zF6yWb01IKtZpuY7MFrFgcAj
soVyaoYiY8MvsvQlX4b4hOkaj19bnbIlIuGDVfs+AY3IaJ5JCWd74JZ9fohSrL1RzD7bdeyTOyF1
jtyMoMBU3OTCuPXfSJZn45OHOtxNCU51N+O+p6Oag8bv8m3fdS9eoX+S/5XvMo3YwOynb60xPxYM
oILZ1+ErPB9GN+juG8N7kFWc3EymPKuJZSu9IlTeVmT71lY+JuPy7X6JTCquQbBLm6cXsxrtgACq
gzPFEaqCZu+0xvPQ4WaQNZxas3Xbkx/VDz2CTl2KD1jGVfCv66r+n2VTfxZr/afqrL9osZBz/SH3
2n70H3/5H7ohVEz3+mc7P/zscAr90m0hDFs/83/6l39ooViN/vz7375XGjkFXy0i3P3PMikfMc3/
/vOX/+Of3XwU/LOD/uh/Fh/5xz//k58fq4LK8LzfLMHKFROQJ/1fYqg/xFWGb/2G9BMdMxIqWnaE
V/9HXSXc3zyhFKod03d907T5Gf5QVwn7N9deP99xPClMJZ1/RV1luab9F5mTg7zLVfwcGO3omSzP
Q/31Z20QrDQmdUvJtACQAGhowSlo9kc7Hh+QyhThStb3hDwWBprMggKu8/KTkZbPY115p7Bxbpgu
3yrV3iTfSsNPTr2/3Ib5zRS6x2omjyorPmXuPXoGlooGaPwAncR7LQWy7NDC4pn1L2lZ3qSkc7Gn
QxTB6ipmAjMFMdkkPJhDoiImG9OmpTYSL9IyXcLsJY+snzn259kK9zHNaRGPyZZt+EBxanMAg9dq
KxKBaNB6xOXPJGEd84gv6CcY+1q5ypMG5wC98EnNDnyaR1QDyAN0R/UphBsQaUzLOgGjepaq/F6N
6ht7p3FrHnpL0DcbeWD17A/riNFsnwJmKPJXnvpMhUYQWfV4qK2FGBar+pwxvS34vcLJB0kp5wc8
Ppx5lHcsYN0NjIEkIAeDPRgaSxHN3d6zjUsz6Z9a6VNY9/Z2JoSx8eQPo0SiQjgJVWjqPMwTGhvR
vMOEfg2B5WzIKXmAl3jSoJD8MnYoIVLMoglxD0kICmwwv0zHuUSJT9beaD7JGwN6+mbIGPUK7f3Q
9t5aFesT6/2T11fX5TqLy9V00e2LGL1jYWbiqlRcgCbNIUEynWY0lYgNkKXmrnEw9aWIvjrpfgkr
3ZNDvlN6yg4rNusoeqZftcrEVjcmWHLznWUkGJyOVAZtVaSG5F4D1LWM930tWiphiIsGSoHAZO+9
qfGk2QbrjOlijFRKid1tR7b3Gdhcg8CR53jsxm0VomcuCB6aME9su655658GT02bTvhvOfzWLd3O
6zQAae2WbZoU67a6M/bOLmrHaAvtNUjT/qQY0B/CZoIIUdQPiVnfOJvessVhLH/QDvtsaCYexwat
41LFMSxBHOOA98c08Y9jQ1CCuQSLm34TuYvuCs8t4+FTHA6A5WGiZnJGLDXZj8SmDDtZ9HRBor2Z
Su/Wju9wQIgOW9Tc3bajfe6ks6vahWFITkbZgleLkm2civgG7a+zXfaQBDC+M2tlF9pHVoJ3fcE0
LbekhvDuNGmWwEH/YHJ0QDD0EOoUVngozsRaHmIJ7bMR6bsZsnNpwuy6rfCtqeTmkZXNlXYopnrt
oR6mdBgk+Ti9KM+yNkCLm4+wsQxgCWHbv0dFcj3IFs1aCk6qKY5ZycCi5+hMPIol5t6nlBGJ6kiE
y1JmJxh54dpHcX41pA9JTxHOlyq2UGiSY52279ifgfoqieSgEQdo6s1W1ssrLoJtzJt362MUxJV7
VJEYCGypHwpBc69aD8N32wFOFJEXDLkktzdxLm3KQa1CJ7ooa8j3o0E7Bj+4gPmmSO6AaMibjvvK
s1jPWwRrHQGLbQiosNkFT+HVddYP2Peqxy6fTmA3IJ8U3/N6OSiHBADLTeAp2j8Gsmh4q2M0z+jL
PTsqL36id5b2Pwj3ZTGeyeQkBipVmXrTzmqn4RAJlkaEA8NRmJtb9LaHxEJZGU6Ix7rW1UcmTQdP
z7cqil5COFKwFuxmy9Ak3PohCEPTJ86ACWg0xw9skqvA1sapDW15btlJY9R20VMV0VXlM98J48o5
2HI+gQxg7rRuxEo/+4n64TvPIepepHmMUdcMlwxaTDuv2bKdfkidbNpCEfe2maHh0SyA3sEPoTfh
ITdC9Cy1ieeYlRHr8evIRkcPD5nJrhhu4sTYCSXHe9gBLGZLVi6a8wh7BdDVOQwRHLC+BytCPxFO
7wNci6COIkhBZmZT18HMx/tLip2/XOcFEMRoUg9GkzgvSbbw0DXqnz0ZhAm2Oyp8qTZ48r5aJ8wu
rQ8gYKCyjtr0Laz8GWzUURKdzqIawyXWaofXBD2B2yv7gqssfGradsuel8HJIn+So31DrKm6NVcL
IeWhQW+dl6+ckxZrcpZQU5vj4NdsBoWtdrgXMPVNFrp+pfdLrdorrvORu7PdltrKrlQxsyXqiuQh
ss3hUJU+OHynPQ4m6zPLZNpd286/s3ceS45rWZb9IqQBFxdqSgUCVE5X4e4TWEhorfH1tcCszvcq
u6yset4TBiiCToUrztl7bYDOWud8a6fstaVP8XsarZ0jyi+M39VzGjWCenUqkX0YIN5jyWCgiHdk
jPE5F/kZIl7mk236Gld/Ijsv1h7MFjNrBoGv73ZqIk5ETvEzhdU/VeAWCHQiOPO+DBWwD5OhNSbQ
IShGl32SP+WpRmdZ7keFha56KczU04Ou2AqRoGwCeLwD3bNqOHZlw2dUYzna1JpBP9V5CYeUNS2W
tLDX33tCR3e3ICl8Nk93BeQxcEi5y+nr0MkOcYjbqJLTAHNParxQkmhPE6XFQ5WAxNcLoaN+jKgy
WtF0rmlmIa5EfW2m9nvKuLnvcvVbbaJ21WhAf+HPLTut/CoD9jCtipUzmInEe0S8CZtE0anWScjr
xZdcdOd5iNKXTuvIqcnG77rd6nvCauMrNbH5SArzuM3gxm8oCs0vmR2+E1n/NHCeX4xat48ZGHeE
dzSjHCDggGlpwCsBxYwRhwNB1bEIyfAaukvSNZfZYoMGloQia1Fmu9ZxZpc5y9olikUxuCHTZ4jt
0e1LUpCiwB3KSEdblL9PekIFPOIXotBpb4aR5Vq/MC5Wt0Xq4VVQsjmCovwepVZ+smMDGQzeQHrm
jCx1mL7qFPwoMw3tNeuQjDVNM3hdqC+IQODtWzjMTkqv/1TianpiIcabiIonE6TXtMR/aMR8I/sT
dyA51spgDxe9Q583zxYhLSL+IAUjJS4BZYjUjYoggCi5iw5XsDEt0/dipiamDsp4D2ganTVmFcZ5
47lR0g6k4GjQo3pHOzAezFGLtsXqiozatS7ehPGJE/SVcwfufT6XxzCpv1g1yjOdSf1oL9ov+BUe
0kzbh98xW7Sj6+RkYDClCjRvdY0CJ0mFgWvNcOWk+j2uomvTjypa0PQ1Q7HYahnSTyd5on81brQg
ujR1Hu8zuQBJHhjLc9zu6LG62Dw5qeZWDrosUi/CaHKNpnpDzXCrdOFrelYcSqzMsJ/Qwn2wJkF9
UbCmmnjdOEwvFV362ax/lLXcW5ToKpCDmz6tcDKmNGOCxWFpZN8mU9ziCOlqIn+AE0PEJSrKgYtO
IAv2eFEZ9g7jNEOmyKO91bz0Qfuq8Wmki0HcnnbMAaht1fnK5mJnVg4nsNWgq0s4K9qyhWdQfgJ8
L9mK1iGsEfU17svf6DuotOh1A+uqu0Nk7c+CyDLX6YJ3+v4RxARiZZGlu3H0aofpeHpcOKUW1hvc
/DDX5ySlqsk9/7zxcRiVcgwQ03Dr3w7/+YBm4TUKXbj/1z3//vgSexuZ9nqM4Mj+9bj3nzfRYPkv
T/y3Wx+PauaE0iSDbjnXrV+vF4kTtf7j6uNoIe3nb7f920PiKJ+QLa7/5a//93jM4xkWobIq+7f/
89fT/q/uHlf8Q9omFrn2BtifNi58QI+Mt916+Lj+1z2P2yKUVksYeI1mg/VqlRqG2b/+7+PocVuf
ScfLC4x2zHmwc+h4OEby8/GMjwvgfDF6j/XPmBCteapBlOAk6LdTxE3WzZ/4VSPQ2ae2XpDLHK5O
aLBDrNUIxAsrb5iX/3yJ/foqHk9FMNW3oYZMS7zzarfVct/Jp9x/HGE44CiA/JOWkMo1Rdf8x4XE
G3oYh+bb40/lTRBsA4kgo1n/qFIOfCjra1AyNHGD0sFmXFMCImKLOREsEMO0DeLKD2uz9B9Hj/vF
Irn/cePjutVTA+5tpt31wX97isf1vz3PX/eX7TJ5qEpxKJoDs1MvK7+Po9pPmtEXS1i4MwqndJOu
H0BnayhossrCSlBTeBrXr6UJQWduSOcq/Mf1x1FDLPnOIVTon4953CFrmio6ozy6pPXrkCXGVx0t
C3ZZMRwbEiHXz+BxEf/r6HH18TFVgLhws276JqUitX5wj4vHfX9dfTwe5Od/3lst68zwuP645/HA
RJudbaBdA+QmAU6mPaEf5jaHzuY0gOjQ4YXzAsVy1F8c2IBmml/GOrhJ7Tu5jsQVD+fa5CsqNE9Y
tguC9MheEmkkW5lUOVhoEwvm17m4MIFfIQcxBGjPWt8em6J8Ug1xKuJ3K10zbR3kSaVfRaFXATZO
7ipk2Cae0ZfZrmkH+6jpjp0B55CILUsz3UYdDxS3ayppBVuNatgzDN4aCTJG/AmLP+0SExMXerMh
EF7y7vDTVKHtDgSW8kW6c9Qf6pSQc9ZzBdlNmXMThIlmvFli1ZsZVTIC8W6vTC4p16QlRn34NCOl
6pr6EyvbfZg+ApWGG1veNCvOem8RNk6fsYdYQCKOKfMT8pzTke7uaUrap65nIag3bqpKz0JAYyED
0YtvhJz5Vt+eRvicS9ACKRTHUtpnk5BSZIlg0bSfUz6/9oH8HOPovDTf9X7y0jA6ayK9MqHd+nxh
RzCdBhqRkIi9BPGHTmBNYclzP3dHbRbHpgSqstqE6UWO07oluA4DU4mynbT0Gfv2QWlL1gHWc7DY
b4SN3e0cqFJUHwnDoVQbDy+sgy8Em97WNyCn9w5zrJkdF9U595Pllfn4O820F0qtb42j3kgCJK1Z
bBuMXAkIJcTIz1TnTrQNfxFyh0YnPGVpz7/FjZLupaIQb3YEzVjaE15zsFVwcVFxjPwmY4Ovad9R
jCn3SKeOtBIP9mUadN/osnOmQEFUhFtZ9Taow+MALTLQO9/qqvewR4OyYCxTjZ3UYheTmz1P19ok
7DQRR0nvsZMaFZXpHojqmqqLT6fEX5SCbBb+ulxO9je7S1Fxo482LV8xvtFZPCQK8Cg7uCi5gQLB
Oumt/pKaZLeVlZsG7HHDGWylfpn1N2VIj7EtTl2oPtXpcusTavLhQ3O67/DsFN8jGuwJ9KlGNfZt
7wbOsqPjvJ1UCviz6zjKcZGBD2KbIOLi0ujEy9lrdHt8SW3jVFqvs5xvASKXVfGkp5Qb2vijz6Jv
hFVaKkNNN2ceuMBTil4BeQlhHPrBtj6JcdhxDsKmlQBnUnPxQfyeSVbsAus0GO3RkuFzKSwv7d/l
9EPMuhe33dlC6EvI8SGq1nJ4vwvnLfbGbV23T2oByD2GFh7r14GUTfJivA4afZN76mhzGrDUnOaT
sVb3hs4fcXzX8qSO1jMqyj0kJhpu4dckhqvBM1A+8HnmT2PKntlRk+M4ngOqgCxetmm03BVSlFOZ
XC2ExV0S3odaPVSZfawab5DtRkzG3iBuzW66d7WyTyqskKWSPuATCvrS7wBpKHb00tOZW8aCtdax
oqpiVoxW0HUYodiU9k/kg1xT6L1W9GfptFNSl3etbH2Inny04BSpIgECifrhs05puVnZDtv8ruoE
z6C+x1J8ZmI6qrF6GZeFxjZFPa18zpCy1tF8LxPjm0PnJIEHjw/v2JUz+vvUpWy5HSZ1WwGkaqzp
lBbhMVOp0BHBUoX7wO4AMpebNEQyF/yMJlAoML/YNxy1KlitJX6hnS1heEAuaJGhx7DC56AzvJZa
iGzORcgei/S2ItO91Fh8p2J0T+TrmgAM5zFJljPsuruiFm8Vm4OUCoxjLE/I9g40aE6poj1h/nMD
DS5AZe5mzrcMqH8Gth98/L2P4R73dProB0WgDFbAhDlYzyxfnwLNfh+C4FXC/rNCGGMLiEqcX4ES
XIZUeTXwX5V1fqkDx5Ui2q0pRWGneDjl91hyD0GALE0v0guMLvPZQl5YdpFfKtNTHQ0URjUPptRz
XNhX0CfHJYtJ3WvdnLzY3gBPEe/JJN3WmOYTfmexZl/7IL4kxAdkNk1wh06zEV/GMTnN0rxBhnnT
o4SqeCYPljiRUbUrRLWLnvX6HYj1rjXZ6OnGXkWrKUV4DIIMjSFIVt05Z9On0gzHMb/XweIDO3RX
r6Yl1MPjJ66n73Mc3TIsD0jOtj22Pno7AmI+Pra9OcBJ1chFUucLzBw0erOnJsvOaD8DO3qNF0yQ
xuStHpBsKZ5RGXp6qbqjYeJobL0O0pZxTNaE5IVxs1S2NKj2wb7Mu9PYviBTO6mGRaIBigsTax1B
fynUySpQt53R+lrGvnyABVaEwDBjX5IIlXTBh+HIXzJMP8zI8oO28NRpOuV4QRqtYujOnwH/viVU
FFNbHlS7vhSZ64hTnbyqhhvTcnTGu/3Dat7G9FYHZCRu8W8Y1XkJEQR2X7VzQBxPOU1YV4mlx9TF
rXCeDWTcrabdyt58Tp3yXrfZazyFXonuEK0mWXxXfdw6enUMIS2CX2QIHKK3yi6/lWSsa3kEZVGc
DRg3hq2cxJxcbMaTeUbdTFn4IsmmKhHoWGrujsQ2rhn22sKIECyHyCj5JePWiMWeV2zJ6steCE6v
44MGZ6RIKSEqB2FOXsBqIoAzVp5j1HadV1jIjsNLhsoNbfUzKRVMSywx5eCbenwz5HNDcvxit7sK
WDKmCShJiFlFto+UYjfhEGU/djRVOgvGrkaa3yF0N7v8rAZYGwyX3KJ4MgmPr5514k/DPHuSQKkb
+zc8JNkZN6VVScRLD3Zj7+pqKyp6yPh6Ia2o6GMxYLp2REM7n04UpuccNzD2w5Ec3WAFKQuP/OpL
1Ugf9etnG9Tf2TVn0l+VE0asbmy3DgiQq9cxfN7PzGiB0x1MMNB4Rk9zzRRfK1AFUbpZ9zRDMW63
Xl8V1MGnQzYdMy1z0V5ST6dcaSNCSyO3zhzXkDjXJcuv0OuRkCDr3GlYXxwyiYvihx0iDdbifU71
HMoBguX0ArfIFRCBHTsgXm95Egfd2nWVcTcJrbDo0ZRG4BUFLzRg40zIVpi7gdU+oUc9IVb1lHn6
2SfLs6mU3qK9J2nj4/dw035+jc3ljLrNhR7AQo5w0kQ9RQqBUdKhEGDAHyYjdbEOo1j2VMAoM1+D
RZ5l9w2099nSQ8ajlL3EuEc/tpVskWaq3IEyeSVTY2MxpjR3q1hhf1SxQZStnsGFTg7N3XFBZSpL
bBzzkS7GPlADmMGpKzAOk7l51NOXKScHRgFJGRaXrGbxjU+PgtNbL+kfBwVphdUNdl5ZRm9LSQyb
rD7wlb3YAZG+ZnSgu7ezLQsjxlcrht0gR3IXa79mXmxG8mJm34iW/WDHe0VlpczIoWnAWQztrUlI
SgjnDepD/nBwLD80QSo9EaRCWq6p/6Gat9PVHJ1CdCIL4TmCur2E05knpJUS+mrIqUJedQHXBmdv
m9MSbMjApNMwtIeoJCKDrL7RGXfdRM8MKnEEKYcSDgqQbrcYFTW1ZZ+DB5vt6lD3Txm1/DwlQshU
doY+nVS7xRIxHvrU2GGp2mQ5/v1KRXdjsJTP8RjEdOHqt5LJaFr2cYt5IoTk0hXuVEB6gW4Lj5xf
knlOpvgkOtpVuMwgFpOgcBiIrVQXa1Wav0wTsuSROaotXGtM3LikVa+ZT8pblrBHsXFe5ypla+ji
Bh0onTV+6zF8U+wNdkGh75TJ79CtEefuQi7bFxjIx6ne9bxxApFw5FAMKj9TAZlu0vcWLps2RiCo
7tMCtriBYkuuFuU947FPpfIw0V+TAJBNXmCUVb42ll5okx83bR0nOOjEDSLRPcdygYwzuNkkaTyU
+CM6P/+NF+wQtLcA4wmdMLft3EqpXWk1x0gZXiIt+ijxOwSVeqttlg0sbkvM+QBnUD4p+3qV6BBw
0LXTYdK6fWa0vI/soM2vk2Ud0NkDW8CfiMklQEPf52xwGt4EifAKTcYeUcVMJJd0LnPTecCanjTG
ZxDRN4tAzyHFfZ1Z52BuiZ1/RTT0I1hZ6r3jq02DshNFONsj3HsZC/ie9KvJ6aH6zLcRjyNiD+qU
8kYw/S2MzScTyXZRI7BMOIFQOZVDx/uodnmLx5TpT+r6l1InnrlBEbXHPu0GxsLKF++Do7t0nMGK
Ez0wsIiKTDcd12HM3FHhJ6hGvWD4o6aBnExhldQxtjMC4tkArxfv0cYdWKOcG3nSGhKk6/hiQFjO
tGEzQ/wM8auU9eC2yFbZAkUxQFCCJyuJtLhNfW1u1sTn3TIj/ApDN8xC1xYTGxfzmVrAUaIxB+kJ
Cln3yJ1/laiRNU099Njoe9U4FEhAc+LOLN1NsYamKGjpGghTv+J2dXF09ESdJdmXLXRvZMICnHHo
xLyNAZI2JlUZoR8lGv24KA8JknjCL/frl5d3yq50VpQBLscK1SbPbK3lnaH344EarfIUVsKTULfT
vttXvXqAtudqrPSDMQigRFD8QQqPlLGlhVh2OgUoGlKlHxd5Av5uPXxcROsRibawoBs4wdCMStqw
OfqszeMupAhr+yFAZ2jmaEzjWCUbQ5YkChUhMM4Zr/Gj/PFv1ZC/bvvvqigxvM6254Uo5DFjCDJg
s06tSlMu/WqEwPc2Uh36VwGtpi6PeIyB0gA7wbdWeSxpJrdt5WFQegvB71phk21LWeZRunH66JKU
pc226f9Ufx63Y7yZDqYF71JFAQwXbaKtZFy7Oee8blo0XWhPiWZRNVCO1XIhK8x8I6QLRks9fESl
Y3tjmQ0r2iu/60aHtjsA7TmzJIIk1n5LqhPLtuC8jFgDeiWuT2UQqdvcHJqPOFf4YYaF5T+uRjSP
0sjU3ut+yi9t1BqcAE7zgTkTkAagBu/xsC6UrjkFrqzKajtFPT5W9cbGWrstY/eJHd7eKZmWem1g
w2dmDQVPIa8/rMVEVGZ7EbvBmxWM8RvQhJ1VGcvRakW5J7bc8lqMUk7F3qIhwuA5bTPWKyY+I7yf
3mCr6RZOWnyukoFwjH58UYsiw3VQ/YhheO7k4nBS5CMM9VxOTHFXw4CFRbUxdTWqFFms9htSZMy7
VsOxHg2MtJQIhKkd0mlSXvW5+y3Gub3AEhdo33K30YLgk/AOkqOa5H1ccXwloMjThAGajnu6CwO2
q50GWF4EsAlQs+sBelzeNwOfQYEz0iiNpj/T+R2JKTm+9KrO2ipJ8dHo1+F5VjcxRqHYGwpQt27B
fmetlG4HMmo1mqc320aLgKcJ/ZtymMez8WAbhNsSVetI8aNCVVAqTD2rUtQRblgV7oiTajFn+Iyq
76gd/Uve92B4ark8pVVBqWz25uYyoMiAkHhaajh2qywnWXCOdV6cl4cO9UFh0PWzSM1luMJO4GfJ
HcQJjeMEKe1ImnexywZ+C44C+Zjcoqz3NEXSoCOqlRR3MHYt8naouHsEvW6hHZ2J7VpRrOBlsh6i
Q2rp/thGR4XKTUxEyqI2h4GeCsVaSoHzMR9a1/ptshuntwJy8D3g/DY6GEwSSw8xvhZ2+IDmbUno
CPLdXQHFI1HzNcnOmx7QuHZXhl8SnBkukIjzsTmmmgN9nk5wfmgjRsht8UVKQ9cgWPjS9SeKHMZn
HnymtOc1Eu1if2ZWVT0TX1s/n0KNKmCc70ZiEpTqTROnSr8ERNKHjk/U5EQ/NmZ0ig4YX21C/ezk
QMosqa/Ra2M+8Vr4GNr0bXI+RPPKhFizYBkpoinVdu5fOjjmhfZBtgIKFsIQ4ZpmpoV0ED3w/IsO
6wrX2An5nSPtjbV0RjiLch3lmzB8C6FXE34zOK/8GMNkhT1tJiOzwJ+vlxbqIFPZQBxPuu3iWKzU
sXRNnTdV8sdkw1qouz9sqPQN9eozPIC37Drq9tmQiptWt3FK9q3WfbBGor5CiZFw2xZ1RRu8ddqt
Yo7pHHtjNU8zsqAOkqvMvyr45NnRIKRcrkAZrOos8yOShLtYP1iKYBcIVLHGONs12rFLxiM63w6l
WWPxV0pKtUomSXTo76m20GHVccd/hIJMwUB5ktbX6s0sh1PatuwMEIyTS9+zC9Vj4l5j69WehZeH
iKiXybfN+j4XsbtE1nHAFrOJZjLNqcra0ivpvquIT3tDvzhm+Qp0gg13hn63drNFvYdiPKo4/aTj
LqnqLfz8+zr1nNz5loDewqR7iqfuAlv92GyF3e3MEGfGBIIRz4DJzhhxrLlN5TFhyWduyfSM0cjQ
Q88Xdtfxpl1ehv5HJdxFuF3zPjCYhvf11NaEmwHWH/BZDegA1FfUHqHmbKqrpVwDxOdLfs3MHQqy
+CfWtvEFZKiC+bOCs+N1+glwEDCBPnuL7U87geD8O+H8aFF5V0Xu6gahLjbnzJxjxgmP6PGB1MO+
Hlh/z9rwOrNGT1C/Z/2bPox+3HLiqgF2hAGCAd4oW26i8NZMy6UX9plQO0LO3UEJDlhU3bXUoEjj
Iy8UOFQ0TsguHqp+b3wa9YYkcsrvCJMwPAvzEoruEoy2p1pkDsf1d3+U6hvZMV+oMemPttfKWq56
qp5LqZ6o1hTMFgO8i6bJNvqouGw/LpNe7OqJtV0I4iQ1+DUn1x4tw4Aegb7/jnCmoxVX6OufMzTv
OQN5OzyBb1YG662axS7Vndfe7EKCEeZfwdw4z7Y+tj7mDZLfwPF+tyjBtnZOIGs/s8kThAo0WJBy
3N/X3FzkSnnKfjrWObfj+IdT2cCP1gcgRd/lUylPCjnEO4Zhiq3ZxVlM8VNTWLqMjqLRKm7CU1Am
JqIFK/qwgYQ9HmECd980jqxeyolzxa5WcIjMrFPeI8ayRFj52WBZe3y2MVv0ANh9G1ivmAHUK8kp
L+YYXzOhm89O05ZurZs27fmq/iy7wJsTp3mlWJ7hpFQZd4hg+Uwz2CJ5AV50aUX4Zi0qZn+r+oy6
+gV3Wu9amf2ziLPwGQ+Ucqdwa+Ij98oZmXtSKNlLkxTZS9yeVk/68+MWQwVMOmm2un/clw2mfa6y
8EllRgk0q/YBtDoXrE9sC9YjNmrOpTWVAag2uTtm/6NnWd4dSPhZwVmPSxXJ0qnFIeImdvxqK4jA
1kCJ0bfXi8dRqKRX3aidY68U48RsPvxp5pDuZGLqvqlF8DBJhNyWevm7KijCzaqC3FQXZ8g84vw4
mqE1bbKQ0DCjKU32/gaiwK7B+tM0aENi58LvgsqCHEDOjwAwwS8P+dYOWla5GezZmCKo0k7zs9WH
0ktp/G8HPASvRRAOTDSkTKzXHjexAPQGwrxuSXKqkqp9nXQro2AQzd7jqlA055DDVWH85t4q7l7/
vyz8f5SFC/t/koVvfhfxf1GRrw//pyRc/wdFEJiatnA0VTP+httU/2FZ0ljvsvnmLV3IvynCxT+k
ZuvSESb9qJWr+S9FuPkPwgk1Oph44kw2cob4f1KE68YKtvwbchNoL+Q+nlKF4WlA6Ftpkn9DbiZ5
EDUoxja6QafKSIbV7YBuN4/s5SqD9hOzu3JE2kcXhvjfa8+8ktB5G2TieJKUXfzFi1dopaVDfyI3
CokbBpxJvgF9I7IIVvCpqcFfKX1+mdRWngPGyCV0Lo+LFsa4bpo0sgLY4tPqrOPAn9UxvObB8jul
yusu8OJg8bFgbhfjHKKHOdvj8AF2mqLXeu1xOzUQMkdtEjUM2uHYpIxPR2jaIUN8f5Kjku74DD7Q
/F1H6uBJi8HSKbSAYT9oWXnmZrtXxfQWIadjHUHbiA41pm9nIp00bS6xwXxoE0C+G7LOOiUBOk8I
OTiBY7s8qWlW4cnHiY8C7MgYFJ+sIYS1xs49yEVyIVO59CMtde31GgMAu1WVtT8vXe4NDKYbozJz
7KzUInIt1ghMWu7LSi9mTYPnSgXG2KXf58qIfT23/GoQsz94YIoR3kU7NR6ncyJU1pXyuSOQAHll
vwKuz41edQc5pE/GPOVboPWUSBzrG0SSyAvBBfDN0IKpcYxW5kLIgQFpPrOTaBcgfkT8pYGueykz
kioCyigko8RZYrmKPvw0imhP1LZEAgY5x2hHqKCV86ND4YMfHI7JoEduTJZPNYfH0mYFyqRGh8g5
hzHfhjIZPV7O9jYY2viJ02qvaOGvtMbjX44swHCwp8XP2FBJFKsFa9eiETij6Cf1NkoKe6LGh54J
uAsoA3tC+eJ0OHQX1ozmisNMu9zVhE40dl+O/mCyeMK5u4mCmggz+nm+EkWfqphfmxxgwFS2mReT
eyLr4FdQZU8pyP2dU0VgT9BrllN6iQjydA37HiNOPMWKshtIZbbmsD4Qc0OhuEK7mkVMRy2ZbUS2
EJoy1QSQIKKVtwFvUa8e6RCS4TR23QHzgzhBBz3VxqQcxQDFchzAya8XiuN84u5n/Rd2KqQSlc7t
ScK/oHWT3/pwrYqjavQc56dsaTYIK/wQEY0qMpkS2tzTc1vikTSaDiFF0BKLbrA/NwbKHktdvJsy
hvNZhb+MBl9Tl+c/IP1oQDO3Y8qXqNaz6VshOVRhL4HAlBUNn8gfUv2PgEXjx1Szt4t+1JUUv7Ca
EX2e0HWxCvq/ASomdZx3S9jTnTXeiiQJN0VF3amo3/Di0GWo1drTeVdJqJ4MVRZUdlB3N6tXVTGi
C9SCTV2rkPkx6p2FWkv82ZXY1YWdn/SODxb/CjgrsxldfK+/lqACWIf8A235iBXAjRaCfgyBHrup
JFrR7INXTYMwHLllkq8VbrV9sQqBY2sBu5HhyFt35JoW7CsWrsBB8W2wY6TajFF4wXq4b0GybaK0
R98ez9uG3LedJMljHJnCQZ8TPDSR35LMBbKM156cyJHW4qVWqF7IvtF2ljKmW5tenmFh7jKK14JU
qL4W4lCrwVYYnypSoT5cXK1XKzbJM5uIJt6qVmgw5pRbGizVdkAXs1uqpSC/k29SrUA4ruJNBcsl
MkYabDhsPkepPesGD6Js/oXKvtopPRrlBD+IyKFlNCTQH5Ikr7ZLxlBQRcMWtB7e1jXJI0kcgLw2
4XKaVbpqRMuFOGj+PJELmJW9sqVwHhURWVldCIG0Im2txn++ZUm2VwmZY8ds/pkktAJT8heH0vqo
K3zX9hwhIhIDSyTehC67bdmjL1BMBcrTShJee71py/mZ9CZpazPO/qiWcP7Ema8I3TU5zZYM7tFY
XAApaRthVx+5reCDkwBrRu0J4+OIA8INUhQaacoWPO/xOmZ5+APzFZxPKUz/QF4twuh6Gfepnr8M
kF43/YVgOAukwADn3+HlqFc0Z1iapensnS7cApbA7EsbFswR9YoR580gnBITp0KcHHJ+A8BbqlsQ
HsoQKgZJqHE+3dBkyUOA/2hnzSQKTHQfqazYxYH4gO2Qpl9howP4WLTtUMwcaIBhli7/QZjkFlYx
AuvCplnXZGx3EfAD3bij14+HPz18K2AQYD9QWsbo9MdOBXND994rdf3FnnHIRB0xcgaL4KzrfCOY
zlERvMsGC5ZtLi8lkJXSD/LikJSR9tIio7LA2jOMIiZDhU0/XgbKwe5/2M3IutSIn0sJXsI0w+c5
5UmgeKN3izcEAd3GSGAn0uLnPGaSSi0IVOBAVqPmxkQbVxSraCsLr4mKmlc3cRjNZGvF47gllY+Z
rXrTaw38FXtXDJr0Fksm1SQASZc3CAcQOvgxtA1/ID9xlKl+MNthZ+pTSXBfjMprfgLVRWClViOK
0AqIIMOznoQTtiydXb7sVXhLkbKpZOuOYxmifFirYzVUK0p5hJDXt8Sqf5WWQHs3VvtO/gTgr28q
i55IERtnq6cDzafCtzZPF2MSLr1ZEzBiesYxhEIfO1iSTcURuRcR6fh49p05ImvAqBKK1ROVpNk3
I6TD0iYQmvNfWEV7csOLHJd06GwMOTg4UWp9bxohWOyYX6MdlaAqzA6mH5wESpRzSL2iXrMRVM1y
tY5tTBLm74MVC/gWt0pM4Sns1SttQBy+DonrSbqktwQtf94s9j36mcOKOeQqFVN2ZhiZRqIx2jY5
4z5IjxT20GhZPwlcofNBIk051PMpd0K83pAyHXp/9EJIpI3m53xcF2M/0XiCzFDlzzisTI8U09em
LM+WYn23RAZJmcI8NJBrFdnfjSq8JJUYSf+kkWWYg40dqqf/TJt+74zyIEBZbaw2lttJJHeFnBUs
/vVbn3ZPUQdXRiS2dUhVgQiFb3ZIp29qy9SANUbyY5wrTtIe1WryWxfxU5NLHUzCWLk5c92uSZvf
Dsa9g0asjOoM9rVsqZrGS3aUwVo7saivCg3qgpOFP6sZ5N0is8wl+Q82d6RmXousqoMoK8EYQFJI
7ksCMWkh1eMw27abVDi0IrRy0M6hwVNUMhhO8rWMjSEdXA9QQ1pOonjt0p6zNRldgn3ROs4nqa2F
agAHYDWWH87SvNHKJSAvNT6jLE4PRN+Rw63Aow50+8Im2dpGAC0R2b3kqA5Rs8gfZa6FrjFOG9I/
R+qcdEIGmHyJKIW3WPSoJzt0gc5t2tUXz/YaR3pI5PhiHFGlgOuw63sdafcGwivq2TXt4atqmf8x
O7f4o/dmDbllSquvFAzXOI/KnhU2/E8VvlKpXxvBeoZyly+7+GXqDTSPtG2BEjgkyY148mMqBgIc
TFkMRKeBDKltA86cSiFqqRKq+CWN77hZzkIUxFWYIZzymgqXXhceRJAfGvqHHNrZ3oI8EDQovLQE
4QERqeMF2eZWG1l5qJSixipsUPSMB97buVz6GEUmiwaSkAh12ZdLtko7mHv04TISseSZ4fwWM/je
+zx+CpTqibFH3IK+u5bhiOoxWOW5tfxNUpbjVTjWt0oi78HqORslTjGHwGBqpK+1w7nZ8wPYsYoy
73pNjVOxmUM6AgAiK93FFBXX1cXOSO3nlvZOjhIfJ6HpGfgRFHEfQ3qUfTsfqoDou/9g7zyaI8ey
K/xXFNqjA+/BvoU26R2TySSzaDYImiK89/j1+lA9o+mWNK3QfiYmGFFRTVYyDfDuued8x61+ZGxn
H6AyNsJrHtzW+4okthFvqJa4VT4Cg5yeDLAp58YBflR+TIknsOkrb1TCHmVMFJexaW3gLAD2GV7N
uXrX7dxqHTthuDZlDwbG8HYVhViw1fnLgMzuhg23u66GlF73aevpbGDBx31OLYob6JWGykqe3rke
JADgzalyxQf9Z92bl76oKoYSY6mqQsd/yD04MauPVGsSTEzrGg/FQWHJyRmNlrJVsDObEp5nSPub
DTRgCFJ60CjhXTssq6ltBplZxPu2SdVxGD5h8QcQkcFZiLTdcip4DomdaZLkrlYxHGRa81I7IRyc
nF9YL66sAtFRHXrzREeG1vMseoCDfefQtzPUgMHqOjmV03QZmzinwvAa1rq4CyAssr6Md21XVI/A
3m8oV+OXb19abrWx1KLPSCH0+PNhoc6Jn+ngdqWGa5Icbr3OIq1eOi41egTCWLLL4o68dHXzgiJd
jDKr30oA/xgLBQXoUPw7XYNbxtB6HhmvTiogCjYk30WddjuOAPY56Ojrjn59mTN6CfZsTNnja+sa
yfnXFwwq0II0ZE6G3fEcZJNkn+DLhbmcsE5DiUGm15IieojTZOd28soLDaKCwj8GGMD6bZpR9h3R
pWT3z34abIuiWed1D7OsSYv7wXqrcqpzmHAnYuE2p77Qu1RzutGL4u9BIwHHd360eeFvfGPbVeIJ
StcpiUtAl9RU5mzTRAAQpiqbsx9lYhVYbP+dKMexWDgvtj4UO93yl9I0jyQs7SOiGJ/nttkEnBFY
JU7butPKFW8DarNeOGDc4WmlpJv0Xhh37Cl6L4b+AtnLwTuG3SeUHGMqBDVlxXLP7x97mOu5zfXL
os9myO80roCpcyRmnxrTQVvlpEbmwlOnO7RIfMNoxwtbagSDO4oyLKrVZYIlPJvrgRMJkr3oGMY4
0MapfSLkPXMxtkVcZctYCHNVpmonZ0iSSuE+1q35UibjvYNFsDB1UHcS41vDsWnQG/pvzR8oPvKq
Zy2VrEl9cGG2yRIsbgvUDeYfG9ymxIHOtRo4XfOMFDwsNuNYthvXZZ2smm7tNvUnRCv/2EzetNYM
Z2H5r27Gx0e35npDi/oi78EO7+y6OJZZu4GLvmgGl9B0x9YlJYxVBFbK7+rh2gDO1GAOrHOCa0ND
KKu1VL3IjPqN2gz6kqlqhawX+hw1as3MSLBj76Sd6QiGY+2qJN4EYsIKDPfEV7lirgH7LhwzXg0Z
HbEx52F49z6QFTbfhc8tA0qxttVt4CWd0D8yC1mZYgloPEkh4V/3+OXJ2xEv76N9Z+tfI7uIzUD5
23G0mUcKPomLpP+qheU8kAJdaWa/Nclv7JzS3Bv+cO50OGQ2wjpcP1pyUSBUGd84x0PSE50OZHDA
o9xRBCBUugcSTL1aIliRIEW5MegX5O5N5RDFnbprl/T9w+BklF30zFqAEei/HuuBGA0/HPI3uRmO
oWmOKkFcPHWjW1Zyk+vJRcFVGNdWxRPSNvH9mOuvSYH5THHwAHDEaBOQ0OQRQflRdAEHCkdwPTlH
p3be8OGPuzDnuOuNjwoHUa/e8eBRllpwwXUxYo8dpcUyMnTaBMXMH5AbTfD6WvFbRL3zJs7ZcAUs
C41KfkcieJtc7tn5R017NzNIxSbig505fy9x1/aJdwP0dIqj/CkR46slWF2r6irTgc0lOytVQOWM
XHM3jZ9u0+Lk7wjn8ePhZABuajt9MVnAmQxcPrSHKWjknnvqvfIYp2aJYZdXHqjnqevUsIrbYlw6
FobepLX3mmKR7eoajGCe2ROdJa/ZAA3R1H2Gxok0Ssga5SGewoud3rUGreuUf+YAyJGAwpGjgq0q
Tmm1BWiavVg7lD8KI1ALDdbCOprQ70ofo43RHvrKdBbLUUZXUIlHDqZ4Fb3hYHA6Wfhdvy9j/cY7
RJPv+WjqK8doblmlU7xpizPGp2QO5VIM/gBIXp8ThfnS0rNHos7IK9i8U/ORmDJC4DLB1gGxVYdY
ZCZ01BruTFQ+5FgF2yp6GPKSSjad7Q5VzGr4aQ1sAahBbzmH2RZYeR1XBj6l7jg/hK5rPiNnVRUu
8XFTDFup9Q2QBjJY0/SNQfWeZuJL6I7X0WwBffrPpYUcU7YWnnw2OXH+HQXsN0ej+qiG8jGJ6fwa
xovSIB0aRgHljSWiAyZN6+fYEg5ftjkc3sSZ40e5ctH5ZJeug/KnURjGyvAqA4ud/tMDlZC0hCvz
DAm1K6GaZjWkyDEy2EukYmHp9V1DNA/z8FbvetzJn2Nl/eCWsDVrx9v1RnXtB/sxHQb9uegDjrZQ
W31W8veAu6pNbrIizKsHRMV+1wScrVmD6qNzQaRgPUNJQ2pqJeEUYAxVKC4+jh9qznm1qb+DOVAZ
L15gNmcHuONyLIRxI9YPvJcsb5cq6tND7dnUPQ4yOuYku+z8Td7DEIFziGSWPE/8UCrYqe2htri7
8+KWmlh588BIIDBq1tKwxwIbeX8GxkBbBHcV5b+2ND8maVkcR/UdB9wV6ZI6jeFnopfGvUXDHnrs
+5Tp4c6pgFpydGlleKiC5FwrKIgacEgpIBtwqFEVZSW60V1p31mVRpUDEeiuA3IuTd6ccGZtSPX2
XpnwtpP+O/ZosYG7MRTiTRZcVn0VPmk56nJWP3cG2JGZC4bmL5aeL8hlePipCWg18o38HimzMb5z
lMUIORxYF9ohWOQcq6uRqTnC7j62E0dlYlpLilhKTnPeCQ+RvVNV85q6+9KkBiebmmsasXuMx2gZ
94O7iNWw5u2wY8UAKx3r6mjgFhv9B1VDxqsTUt9Qs+4SSaX6mCALBO1OdAjvddJcHWLUC1cbjpKP
RMk7DUwds3bkWo/taHLp0qa3iWhzTymMMLnzdMd0oCui/+nH3aH20rMwX9s2TleB4PuaXF5z2p+p
SG+L5tFHrxLElBas7fEqpMnGqkm6j0OYbZnPv3Tris1FMmRM5C/IzPP7l0uT4DNMfYqYR3BxYRHd
4sb4tLECTQPxt1580wp5SHv5iCC79nlBIin0FTfxt6yUt1QfMABbBfo0ywk4ICuDGOB6kHcM7UAD
8Jc2OWRo2ZdfrrgxF3PUpcekopadoHBo2Y+ejm3PgC7stLlFRFFKZoANrZo48UgBAZ+jo9R/1pT5
kuEocft0GznGozn1H7hNQzf5CE0PO0uqH21ruHMOkftCPMEs3WZBKPg6eYoFC1H4UXJtjblCLrw4
xd8Sjh865dKFXWKO+PLZwAifYSUyyaPzcpzqSq7rAg1JT7oz/ZKAMcGXVLK81tjYJ2De87V+Bfzv
1nfgQ6tbK/r+6ElU7xwkam/S4uIRSTLVlxu6L6Mb7cKov3klLQ0grTtw7G7JnQ4Y+rGNqqPfZNxx
RnisgaE9Vt74pqVVy7vKwPY7kLhtr9HoSKaoLFhSOI8tkba0xOVUbifXDFdJ6sdqq3Qaj0cNtKbT
sOjuD3VBCUsySns76enRjvJnMdF1pirvviJ0ViNXwNDh0jCG8bkjQhNP9Velq0sXpXsxGM9soE+R
ph5G+H0rZ45dNSaks2jnw+dehJqb4wgZLlNqrsAPZjtvInUwwB1yzdzhdmCwcJFvbTs+dgDgcGXn
XCs13kTxvQTDyFym23hcsci7xKjYa0Dr8WfsZh7yY5qH3tKWXaseBd6/JqKNyURtnZi60tAON5o1
3MLGXOslVI6wibAcx43A+t/vu1o7GJ2/7yubUE9NaCht+cCaKU4drtwp4hHBskUfc9HX7PwaJXJl
lhAAs8bBiKuB/7etx8rEKlKFxqI1GojFrf+LKxwRQUthbSykA/dPeVkOQT95RNC6ToFYtwFMNWO+
+3dhuOo6/bF0/S9Au3Ap6xFPV/uSmTB9ecLk0h9iDA5VtTPbRKwslqn7Ia3WcPC7lQhaWtvBHsJj
fYPTumaC1mDkTfdpzAei8IM34VNHnwQDKXeVHHI17IR8bwSJzVxr0nVpu59y4m0VaswWgQlDdqCq
fYy7dVc/9+0stAf2KRXttoHSUovIhNefyUUrl0kTorsXLAzgJHzRsrNjSd8W8JBSDb45tsiukzd0
yKYX7BN0u7lMit1FPVbMy6gDqg997iGJtgxtgbA3tNpCRRSqhkS4NV/sVaY3DzhvAtP4bGgS39ti
wKPa8NH0G3QZgtwdMJvQ8Y6y5RNP2/y37OFGQMNY0twDk0Vk71OTyHXHoLlOgAeZI3dCGZjVNRCw
3jOvfIYawoEbwSXiAVQgyzkUp29VYpi7JMtwFSa/ytLkxGc0eU0gO22sIsbFyPrhSIVCgcPxUF+E
Cs1VN8JOMpPRIOVUMciwGCD5n8fE4RsozTo6cktCbUm5r7uAqxgtOu2hb234YGV2CwoXd5Aft9uw
tTirmvVpmKKT4XDQKqaUyC5YWnQGj6F2BMcXMVfy4w683PqiLlV09op0AoU2tgjuADph4mfXyGdg
N3SmfL9Jv6PWv9pgT4sgNi+Nhr7mQHVetR7bHIesL4Oq0WxhL2/aGssObH6E0rhiZW7hcQSwy0Nu
3K2c7VO8gPQO4n+LTDTONJUY+lR2VwbRjj0lRtAOVaxWxZHb/FF0k1xUOegHQS34uuiwHurRaG6C
yMG947bPvTum9NGw8qqD4FbpKJwpjMc7zgb+eop6hxbgIXqZatIxbsJJcGqLB6FxQaxxoLItLo/C
RoxLWpbiRgIX0uy/xOhVNA0FNOT0/ORWlsOxxgWUdDNmM0MJtiSnQ1fjUYrkpZZptKkVaFuWbF+B
VHddYzVbfaqjbS7LyxikFvtRvuSpzngdWQsa7ylrCjqfgwjavyRxd3DojMPw79zVpkvQ382hQXOg
xpBOW3ztEH4g2qavJzdnvE26gytZw4WcDZZ0pwHKDxgAjUhscjbGXdFpvGRFtilV09JnpuAQxcZj
Acln0eIt3HjpLdMQlSYBAQ6hP3BpQUzH8Fj2FPRlA8sY7vhvLhD5lSNyBd2Y7aSnYSUHnMFpeBp6
xhcNoGgKG84MUQCGiz0TsVjNT8vGT54Gbba44/czVUb3ezKejcwHhdKhMoFVYnYey/Q06e5Hb8Gn
V6m3mejLWRd96C7MHBg8opIi/pk/t0X5MSa8PYfOx7ZoNdRsAtzbVFZlss2MuXX1Rr+zfDrc4Xdx
yR/qE5ktrqWSjhZU/0VfleSgB4M5q+jfgeyYVRJsk/nKi7PaQXe17kL7nu12+9Qnw+PYaSxqrQcx
MHfDwsPl6IwgkAW7pkTShdDYH2WJMAvqu1znYX41p7kfMiz3LjMIOyuUxSpmV1059RpmtsX1uYqb
QyFwP2SOwxGbvJnMR3jkkXEyhOgPilTzYrBzay31+GjW01xwUQTLEKvFNs/N+2QMo2NpOw+lTfB/
moJiY8vk0cKPAUhoLNfSZGqx4rHelYXORp71aRDW1krc4AlFtERnao8N2G88VkpxNhzY0D7DFoJD
D2K/murqlANian2N3cawbjUXPmrYHUVrvHZJwtGpSLfWVGqbQvpkQJNhrac+TAOfwJYm/bXDYKfl
IfsXBYBLd77DWs6jdRjwu5qbStnjIcpsjCzxQjXZsCpDGk97JCBaR3E7ezlEC8TVblrS1g0mJiHs
qcW6ARhdW9o2XNteTIJtbcmHAGlhpdWNxK5iVQdGwn7N5PThz7iHX1/odZEUcdDi5ua0vzns6EKY
pMe0nxmNE2WJkMUWtU02EnXi3ASEqX99kU3H4iyB4CzqF8Jk+qqx2Lb4WbohkBwdKYkFUwv/nqFp
/nPa7kpoaocmHdh2DsLcNpxHFlFoWkeSRyz6Ca1QjjLM7S8ZBhmD2wZlGfxIk8IfMyzdFZUU28ob
rB1Ms37pstKyOfaXcp02LXEuPaoXfPouzTTcEiLdpLzz19C7k9pdHBshepNMNqOI62bB46VTSB8w
VIKWPZT6gFveN7eiDroDBbzdIZdUZP36YoPNGajBpdN3RyvHRFLoNMwhFF2kJFF+0VT00T7SAEVU
UgsZb23EgIPG9uNg8o4hkOC2zIme2uEv2WYW6hJ2xx9aJR6T0SZQMf97ETqj3WDyKYbZUlART0Mb
LSiIeygLcbJbZa+VyKmLC73VkOqXoho5AjKEYGhJTwHbKL0aL5UZbiYMtVmD52DyNZP9YPUAQdpf
hEn91Jt4VibX/uHYfcp5J+TJx4CNMM4yf8wP0ojBFC/w4LBSseOrX3EY1wuH2XjgPq/KCyTfj6nx
h0UvhyvbmJ2AaisM7kIkAY8TRAmKWLuMaSe8FhW9gQN18XShv+sNtzfuP66BScr4keT2rWw0aoK1
n0gqdF61YL9S8yc0aiDHmlNQJEIsSMgvN2eN0xPZ1PPoIiwG6MBAPmLjQLblnrASLWX2iA9f+6zD
YA9oslzkUr167BPYVYcNNDz9jha3L1djoWTp2OZbMPDs/V3tg8YMTlMK/HsOwdAfWHloQGji98QA
EzzwfDph9G1w6k1j9cCp8aYP+NYjn5bNhE47JBpvnzsFmYKSTwH7qUWa0uaoyMGL4j5rOd0B5r8m
WbCNXPaIFpsTJKiBvrs1gOQdqE92wvQTrxKPVqFe3A9qepkhWbXzOcS4ZyqW+bPRgC5OMqvtOF0I
tGKfSW5pQVY9fjA4JS2M2v5BgQkRjIB3SManYYqqg9tH1LOkQMazbOe0/Usj7B+90h+tMGTzpVYN
DVNZAWplwEmqiPPiqVHqrsnUuy/YOViaeyxPOHl+1G55SEFzg9AmniAV00vgvKSlVS1CI7cxNMcf
56mgTCrGq2UTWZaAoal7uTcUI/kMr7D8wIX1s8PekXRYSfI07HYl9LKECS2zogi9icLbIR7Wozsf
iRNsWkOyj1rjBxj3LXtsA6wcSfq+HTHf34FHa5beI5293xFZb7pP1c7Ft4GPB9ZbwEaiNNE8kYDe
AJRyUtU8c+uNF5siAUo//aeow5dY5cHVClPgGko7OibhHzY/PO1OtGl4cYQNXlRGfMQMHfhLifCS
9zVpaRYH/zLP/qV5Vlh/6Z6l1+L9M/8jUfnXN/zun3V+My1EUDUjkF0hMcv+va6ev5lr2pWl6LI3
XNP5R129CTXZNgwGOxvjrSnFP4DK819Jgx8kHVy1Ot/4/7LP4rb9s3sWHhb3PGlJQyrdFOq/da0P
Gm0CEbA/xPbyWOqIdKAW+8bjQj+susfkkUg5fDu8cNu0R7Y6q4nPHp0kHRHXre0/S/1bsvqidibl
v2ofuuLdpzG8eml6EkigZB4EyX4qcFiqk6BDgorc22huaVam4dndy2hPkGA4kgCKmBvEDsjmKnjs
o+HBpH8oDGBQZEsRLRkqx+LmIOhwGbUJQ0z7CIgSXohSAWhYt4LD1Ckd1jjfF6o+tnMn8AH4eYnB
YWpRMe7sYhXzneX6qMllGf0MOwihlLwgVBJCCt1l+qaRrYmefOM16TfWS6Ydwoe59Q+tclxYz6gQ
XHqoPSvJpFHQPtCcwdFxim70G6XFNnkFY6OJVf+OnnnCofLtPcJO7eDBgy0NtqraY5WMduZbO55m
kXozLel+JyW+GFB2qJPeXrtdtqhYIlDXdLK/PWfFHK5nZ46WSbkolqSN2I1SwbIyd+FGPVbclRb1
O9aXvV9vovviqO+QxF3A+IuEKNvJwJ5Ds2q0Qs62ABym4WYWMLT9wJjD48FbV92cDzs5y+HVogci
efS8S99cQ/nEwSf31qRc7HTPFMJgZ36wRLQIoa8ppA1ZLgQseRYOx/pgNcptnK20bpGyHcWK5IM7
WLTvc+MKWM34JIBoTOzI1629AaE6jJuRlOy+GTe1PLiADqhepMXbXULqtx6LL/MbE4j4TO/Gc3LJ
g+LUmfdqolBbmv5Pt66pqnfSBy/vSO/OWmMRGz/G9hC0K2uKvuHA9Pgq0+O/rn5/ffUzuSb8c6Q8
SKyf6UfeVv6froDzN/1+BbR/s6TLpUqXuPMdAzD436+AFmz4+QrI/6Th6CQF/gspb+m/CddUJpx3
BESFyf+/AgSm+s00bX4WrHkCBoIr6t9595ffcwGQ+EH3g9f/25//LWvTCxHRpv6Pf7csftIf8wM6
0rlFggAAy0y9F7r+5/wAhvTAN4isLOSs1gygmygFIucKZAafZXkMJWcBFjt4tlCfUsEHIlfPQ9Gn
u6jymAsLiITYSdZmhco/eSyTiVd9al71HNAMjVFySte1B88SIxWuauUREq82HFWtFTAbzqRTRPOM
TD5ap37oY5gQGlt4xvqe8zXBQwjDlQQSWuhffkECtwq889gcKySpoDRofLDC70yvqHOadm7cgGQP
imZRGgOfF/dDeKigUqD09d5DQcTQDmD9WP7c7hHWt9pBvu06b4m6OSwtr1ij6qyqxLs4bXr2OqDp
7EnubXN8VU54DhO1d8i3RqQJUxZHeIsP2oQ40Hj2mi14B4q605c0AL+2dYwbn0MhFTFDZowLc2IB
lJK1X4cZCnSuXVVr2QuV9ytXowEq8/WZbS5bEnsUrngjBtCC6sEid74Y4Vn1+KwanCnAW9GYH77n
cukibAH6Lf8g/gYL24B+rSpKnHwrv8JKhq70nYQtikr1pEYd1xFL9arp96T0HoxBg6iDEaqkd4jR
hZoYB/ueFgBsRicHTV77X0k71Ii3LIrpB8fPTo+QmY43s+5PSXQGDgutJzNfEhscBIDzrioxofq4
JM3g23H0Dx93ZKBp912Vn+KwfHKsZNpkon+qB07CCPSrYsK3qBG2WPs+sY651aiv7WnTt82JKOhX
5WX3oQlnkA1mOA3o/f7aNiDE5anFfo9y+0qsvS+F+Lasi4BbjfNkg/bWcqBbrQ7bXejuM6Ss91Fp
PD1OcWn9gqhp0ZJ3gKe/SOXU32VVymEcZv8VQgyrkrYxN6k1zkbZ9gSaiBhBUzN0ISv6vXPL2ILg
xMXqjgODFC3hCNJo2dKafadSB+BcoP6UZQf93aG7j45eh+dc195E/CLTKtvQKPkDJ5+2CzjvYAwL
NpW592kEdr3wEI5YNGqruGKItZjrwINRqVdkNpVAU7eVqqOSTe8BsKDO+3RMU5FwK/FFkeCofrB0
Ql3sAnsRfaKLPjiEWkNV3sC3YFOkTyGpfSD9rfXDbvMnvUPxTg2PFYE6kcq4JkH3A/127fYwGLXq
qS9OboDlLP60+hqzc2f6m2k4hQIHnWSiWmDMvuvYQ7osTZy0/KEkY1cwso7SMDt4OFBNL6UbQnTP
4M4ZkzRzbcoS2zJh9LHu7hqS6LM9/5QNFL2I+iMripC76rSZcbzW/LAjN3lHXb54ekvIU5VwjIzt
YJzKMjgnRMk9nNmYeONPI53sdVsyWgm3efNFdODpgTMTvmP/wqK+CAZIUmG7GvWd76aHtjG6he+P
KA5KfFSUXy+I+CyHmESyn90sv577mXpEv3I7ttE7q4qMfQDnN+RObvVs/GguqNajg/XFnwA2xdUL
Pm22ZTQxW3knmd/rfTORCTI7NnPN+OL3rBnZchBy9QiaIuQOQ/IODWliHgyegxpbMxmeeq2q9jXO
AbVLODGUbIKWv9AIBm6j7HadJqhlcuCBaKR/1TidRrCAwUQ9haFCfx1qTN1mD5Df9IN7wZZzFzkU
OJS8/0BtHBvV2iuFy4+nxOJznCS83QOSHHs8kLhYhvRFY3jTTWzlArQiVBC09W9WG8kSy69YKLt8
RMnBCgj6PjHCfVVQ/uxpFFQ74YYSwX3aRZehYpKskIIWdU8ArUrhWE75Fub/Iavyh9YWe1Pj9cj7
HPpf8T0S4FclXVkuXJQ16I9ZO3yrdes19v0P7jsnWhIe8qFh79ZPTzR6USPgj9xqaq+wGXPNTTyZ
zhpoEXkPr9hpOnDMuCIUB3gbX3Tt0G2fTyBH59a1OItOeBA3/Ft4xUBWtBT7oE0+Zoqm925eBXi5
/iwqY6tp/rlB9DBSgUJIG4KonXrvZt2yU/rFjqKYDaYHB0L3ruCXaEye3sdoeBL4AMjBC2M5tMQC
EAVeQqtPVrgKCU2M04YrEAg1ajptMM7r+crFirDY5Bblnl7ojVtNxGRNw7w9c1HWdlYZnky6T1aa
qFhhRatiLKdVM5GaYrlhbuN2Jnu14aYkmroo6AwgYcRqbgCmUoFPJYDmHgwj5cCpuzskSE6jbl4t
Xcz9JGhYmqd9cg/Yg7YKTicrjIlHnENYQXSsc0Z0V+mUo45oDa0RTwCuAwwJmH67B8wrl1D10SEI
ilcdrnAUgPQo6SLcln6yl4X65lZwJs3vLrEkeSmyeZgFyXKAkLcUJiV0ElEjq+/tMIjvDUw1Pyi1
PLZaewEg/zVF7kMTy7Wa2BeFuJFEG734JaZQidiDX2m6OYkHSrzY9+ZA/3ZMJZnLndRhQrEKig5r
U6xoNFv7WoOdy2qvk24DSmqmY+bO0b3hnsTgtuSqta7q7DvHVMM6uGJNF+Kg06pwtil6+HY0WG4x
4rQzvuctG1PRDP4uCr4t338phgSwt/3D11DBXNzKnkpRY5oT7cEENFRaLHJVvyqvHReZTscZVRvX
pJWnfx3W//Kw7pKO/edn9U31nn3+/OM5ff7vfz+mq9/mkzilT6alKFeahYW/Vz9ZvwljDtY6rs6x
m14ISpmyvGoCjtPiN93VyfLqlkDnsB30hTpv578yxW8GVVE2Z39DGKZj2/+fc7qYi51+P87vv/h3
TMekNF0nXWObOn+adZQ/xnzj0vIqr2DlmaT9uOsMFGgMPlh2Ohmc+rAJTsQcjU3eOt1j7q6HPnuj
9hBnjUtcDbob5PZhLHr8LoB//vAk/i8zxP98bBaGBWEQdHaoAaGT78+PTaeztKlBLOCuLSj7aLEn
4YYG4jnqDzkXIJrPJQmb3oi2mZwcqtQ7bZdV1HyrueSh0xsu/C0Tsh9xFPrrBze/bn9+4phuaLyy
ZqmJ/ztzo9Yf8tF5aaFR60T/FCs1JBnDgqPZVWcvc631+Er0KjhHBh/PuOBO5hea+Rjz0c6sGzvI
/NxW7wVctY3mpuJUWQfPso0b0PqcpWJJELKMIFLXtQ9apRLLug/aNZ0U7ipk84eD3idJC4jRGIJq
q7navpuovrAJGmAzLBQrsz64//VFKUAioaHj9ea1/j+eBPHnIY/3i6XEHDqXlon8bLjiz0+CAW/T
a3xjrnGc/2nd10GMroZ+yp8DJ3fOFbJ/kphPUvnGjQq9o0hLGB0I+vtfv02KPemuAX3zEEecVK1A
XP/6ZfpvQhyP0GavZ5gCLU6RX7b5YP7xZQpb24mCSkMV7uZKnD5s1ZYSsDuO6tNdLitzUzjuqtRB
roRjkJ9TqJNrkscDldExeZGE42aZyPwcTWW6mmparIcBhk8G3usxCNMPHHf3iTlczCqs9pUanTtL
Sy4Gno2rIufs9+l4DDCVIJT59X3PDgsMP1fxOqEgVMJ4q6MpPhdhZNx0kR2mgoPA1DZyz3msAvPk
L30SHx9lMN1qPIX3DQXYLtXlG8+gQreA439VsQp2pv/rICdXtdGmT0aL/+z/eCr/xzseSoHimbRN
LlpcrWbN8w/veHMwSRfZeb4Iguqr07Ha1VbYrGtOtvk0igMj/8XLRHahTxYvUpz790Vcf+tkne9b
u6YfBSscJ9so25J/vxZ6Xt2ltnrje+1tOwKTip3gIyfFeycGqlemjqnc77nTMgdRgwyH5h8vB8YK
uVdRAk8GZMvjIMFH2lV7Mk3tPvH6kxGE1sVnATdZ+RnswMJxvadfeJLJGaEw4ZxZTIMXb/pCNrjl
obXGwGqx4V0du3rouiG7r9L0MZwwUdtDWJxpGKBihP0ip9aDb7X+7zfVfy6ZoEHzDP7jYgzWF7VE
lzrpE+FaBsrNn59hoC+2oo0zXoie1S5Bb1oPGnUeBvkA4Yj+YTHRmQ6wfpuzYfEkLgJtOnskVjHx
nELQNkuNhcUJ5+qbi1poeV16V1ifhH3COy9g/MAp5izGflrTT+bcJTU5pZaYEeFEZhRfQrYdxlnL
kN/B/EGepPc6sOB3nKk9TkJoMz4PNbKv4IaP9SorVHWyS7kwqFJfehGWOP6rExR7eWyT9ilABnUq
qCikpq8uCnVHbkDG2lupT/auyCWb3Sq6VY2+RYM5GCC+YQGsLXR1VkLpucX30o/rKoiIzgYVLOeY
gIxbrITpYAKgkprRezLra5D2DwUlCstxKk/SpoeTXNzaiN2PJIp4yZLHOMDdSE2poOea2MvCVYLy
G1/c6rh6dMTjVCQkcJTjLROGkmBqEUtJHEKrw9t9rel+gXroL4nVD/dp8E3vDukM7N1OKhaIYdZx
UuLialq0V3qolkUHTranhHzR5VZzV2XNsAkScqdRXmcPWXYndTe6WvH94GrNdPE6hNpUWAohubOL
tch4EFwFBNWnpD4rCg4YLEa5hk2UXyQBv8LV3vtUV3jbx3t8HvKecuG/fbGkDuXGcu5zWnV3TpdO
L1IVB6dsg9VgShT8yacE14feXgdRv25VUNxDLIi2JG6tE/RytSOWcLEs4W57uum2Vlt4FxdZYSmc
pH6m2+I7SFz3q1cR3siNlTKB1ZoI7n99oSrG3A4jz7LvYS0QnXfqUo/1nZ2ZNj4I9IS0wE+8COZL
bh70LLtj86cZP4MFI7Qh04L16+h/FV7yGiHBvIVgJOZGNfM/aTqv5kiRdYv+IiISl8BrFWVURqbk
+4WQuiW8SRL/6+9iTtyXOdNnZrolFWR+Zu+136Iynba+447P/hCFVpVKmHmVvgevvZ0qs3zRLf1r
3ATWxSPzsHC8l0QMn07fTPfmIBHTuj48bPvsgddCtNX1L+mQ7yypnPdcNeSvdyTppSxmlBHrV8ML
3ggk8g6MIdtdoxJi+bjvg6Bzn1q3Wx6GDr5UPNX3qge/gBICi3ub7zg+/btgWBiB+O5MUnk9QXK2
UYLNjfXcdiTRJDxDrxBxvyaPUK9IWU/1bGbsd10afmMIgGr05s7p2t//fqUzv3H/9w9gzZHL5ZwW
AQiaxpNM7P/9xTLulY1Xi7PDdcJkfcdV2qSnwque+jp9tPISMrXVq4tyMKqqKgneGZwWUx7sRNNF
uzhYTrUbdA+dht1RR0xVnIk4A1tbAw/2FMPKHGBBeA5QuP/9xZUkStrsfbY9tn4MSX2Hhv///6IJ
hDoSXqUREPDhQJYCzZKPH5EW8pjxpUANTVBMDCoiDTGx9wwOcDFY5iVPEvGUCb5BCFX9nVX00R2j
67fUfDLS7scDy7af0vypGuf2gfGQPLu5g0IQ04ipUGbiwa2nZPhGPhJtrG5x9d7hBTi0xFRcmsaB
78Uw579fVQnBbY2DTqu33b2RDfrJt1PzQr7Atea3f+oIIdAptKw0B56V5TPMc6Q+YcsQ92gG2a8u
LWstcOqtr9z3Ok2eGzQmW7Sn80ezCBLao9klNFiuVZLooc23+O8HiJJQWVGXiBK0hKEBk7nLeNPZ
RKxU54jDhMeiCGh5u/HHbPV3ao36IbGpVky3onoEYXFSPg8eYkXrCcDwqUEMe8tT5NayPQSk291y
IxS6C24wLm+V7ahdGtTd4xCL7pFYP368kRUd0RoGJ2S94F5if+c5GchJuBzbZS7/4nnNL1MG8BtH
3U7UJzGbZU34JetNZLcfrptVIBvG7eR4gGm8MU4+iiGY/+xbu6te3KFDnWevZNL1l3mZU7oT8nYL
5vRn6Pn0ygXCRckO308c9vnNfP7vL73nWQcTleObTZxsWMFjuUxt0W3bHgZL7AVgh4O5CofJprAY
HfC8WZqQCeBHX8K36yuTcSo9iZaUMbyzk2MljnzKhA22mLAsD9VL6zCWcZZyuBkI9i5xULwPLjD2
GkbHzSNBO0whpEN4A4U0OIm6W1gwnGfSFog+Ra8rKD7PYztM5MVwXePHIDjEcBjuGevf/vfr//7O
r4io98mTn1C7PBZ4n8P/vrVI5wWc3/fWVgRLZrrb+UCpNR/pGLcg6Rt8KQ0wh30JWw0TDwEOOI+n
R96O4JDkiCRbE6pnY6/uZi6jfZmtEWIFmM92ziFmS7Z9/9WeC4gmv7BAKCJfG6zFulLptOxwyzdF
8tyTMS3eU4Dicr3p4KfwfQqSnfrMLx8hejCR0K3YBqnXkhGIPQJ4AgqNrtqpsbFfE/gYm6IC7xIV
+iEgEckEdZYWLH6V51eXAZRF2SzDyVBlDb+l4oCdR3SvKqleIqUWlsWk9cZdEu1jD3QIIX/shaSt
nmMklAyzb4YL0BcxJmf7JoODwqudvCxsALjShluGr/lQ+kFLNoX/1ExRglB6BPugsICoxe4PY7Dc
40Junjo/PmvZ9xf4EWyZ4+azHPIT2dm2NbzOVeOfnAnEUee70DdrxU282moxILubxkA7mnSY7GgX
rryNLESqH3Jq5XtOGGZoMXF9ZK/UhEsp9DPkmjSsphhfCMup//71skVDEsu1+tDYY80lZdjM1DrN
zT/1nA6XoEvb576M9+gf3JD2poY4WD8JStIQl+OPv+5qewfK2zI9ILbcpJIWmVulmUv9l63XP3us
kxfbBTidMAOOMXad9Dzct6xRCApu/KvH9OmC5DIAd3wp4kTtWT58phlbC2AMrGgq2HJMM85LI7Cw
1BUQyfbmcJESqdWM95YGhNoN+UUEDa4tP9skTUoSJhhOK31G2J4lzh9nyvAEWD5/ZkqJ2Cxduh/8
B3vsgy2is/tyqoIwQzB1FQGladFexyTLX+duuOqhfsL+zssyaiari73u9eqwVvlbZsbuRdNdM/nM
EXRq61lm9huMbn3mZzcsxV5OkbslL+WsUKKdmhHFFmwVRJ/RPF/tjFUecDas5cvwHfD7YP/aBQRZ
kV1Z8KkZ5Q71/L5TjF8xLTTMnWdp7AJBT8jybrjI1st2Kebb3dLMD9KnYGYHF1YiQwcFCrv3uuqo
yVIkKzTaT9o9EbmIf6kPpnsE40BqIow3BkVsZVCmWQb4V39CxPogYCz4jY6fCo8Fn6sAA5n0MHb/
PMVDzbP1a2TC3g8FQsTkYtrmyi4t6RQIyAoWxS2w2p7FPP8RuchudnkwcHk49Y0hgIc/y2YKWvOl
sHh7wq6/nxrMfF3e7OEc+SeZrjWbOARJ720Quz/QinAbttYUtmeVimFHzERLOx9WeAW26RQ9S7K+
jwYxBDFO1VAG/R+3CuCilcVPP8f3jqzT+4nCrJ36ao+8QG0CQGFN6+IgEctxKv4tASCiOBGXyl5e
EvaLR7R46EdYREVM+o8QMIioQsFS8lh6M0+7n0wSi/n4Yva63rnBp8fdgjSysbaJ5/jHyKzfsyIZ
GZ4beMoSypi89VA5/2ntYOR7QB0u9CedNackmLkhJfFmKeafYM4nNMtwrYX55pYeasYsbUlzaK69
8J+sERuSRdbVschKTJLBNWrNVw8IOZZxNzoonT1kJlSM1JK/PYfILrGGeVVXY/E3PysyigE5Zh/p
jDKTQJGe1cBysn1kIKTdFmFFzqSSWNHpTYfLXIyPOv87SjDqQVE+zPm3ITL/QF03PZeV+CNee577
YzBOBawg1NCBtvcCBNHYqOVyjQYrnCKUs2y/041DdG3vTvUFVzhpxtmCB2g+aoSpO1PBB5dp7JLb
Ue2gIM1MbGih8o70OjffD4mCmNPZN3OmQVvticjN1/q9cjkuu7sReB1KptbbekUlCHD3r9psXtxg
UAhf7Xu36aE+MzDsCYzCc0YEazPgH6lg2EcVMOS4my4eR72QBDs62KvGef7JUmIsYtJrnM6JUKHC
xfSC9qxthQaQYjKzieJgyveals7jPDXLfuiBh1V18JPNK3RBwU0jM+JQvcCcIQkew2JMODSrU1Bz
UcZxSjjF0mP91rPpnxqU+flAQrBYxgBnQSzDmBazWJqXmBVJGRUYimztX4IyxzpsZm04uBmJ3u2p
LIf+UGLpq4woeA5IWpaZ0Ddj3WGTI8fitfzGC+5sdIwxFpkA+SkId0RAttnaE2WGqkGmeHz4GS8J
OyWGwsZ+9PEtLAuPMEAcYIgmIWsml7eMoxu4g+UsFVtOUO/HduD8x75E7F1gfFUxjqgKfkPgqvJc
rOmpZQDCjenpL0ZAFuPCZUdHfJiX+xeEEgu3gX2OYiBaBDU9UVQJy6i/fMd/mujgrBpba+09ZVrG
G3uCQ+R6LVGHCLQw+lYAv53qqpG5bcpVh1GNNFMLMQjsvBkGduYlGdRfqP9cjTRUPJPAFHrAehWx
DhtvqrNt6vX5FcXeuKMMsskZCv0SgmwRkQGTdNNfJRwAxYO6yz0iH3FJOaH2790M9nQ8VP+E6d7i
GVMjURjuVtoxO/i6ZC7EV751TYo7YYaTreYtT4jedgg3lwRtgAmTiEhHjogKRYWPCW9Y5xGRJCIl
h2IB/prfSSLvmip1NbMIs2aen/Mhd+6gRNUbt52xqIKY2zCvwIgcVye7cz8ZCpCouvzRJoH3hVH0
+y42YEN45VZBi4EghjPCwWVeLeWxIZ36VtWSsIP3nGDvbTliG/IX98nHPkn7XMyAjypobxaJ9JOb
0iork7MRhEQ+xihsE40EZB1EWBMJS5XgZ1DqNe/MTLMdBpxNAVcdkZwzbAsPta0BE2f08a4NaXFI
WBgB86vC1p9bVA0tn8GcfrQ4OYah+e6i1eVjWHs5mPD1kjqABeGQZ7KUd4bNijIYPwcjzGP3Z05L
CGc9lsxkg33ursbOt43kM7qS1SaeTVtzYCFrlzNoe3+vktG66933wsKS5yK52OY+3jtB/drDBhvV
qrWbySIhcgz7upncPAQHcUYesZ/DzCe0AfMxjqFwiTjLCEFO+uwaO2oCDs7Czh8ZsbuKq8gX9S7O
Jow3MNC2sebulkSykbNa4ZRxuMccgehhwnVjNnInqtbfyjlKjlbk3plMAaVE8LCuG1KWsKcM1gbS
puJ1NL19qxeWm4XdgMRTeTgmNYoA/NtibK6tPgBe0fsRPDdm5gDwhAZpnAYSrNyhHThIU8sCC5wz
DXZEAwsbMYRnTu9zwAWPJuPZ67GN2z4tWlqnqDQByfli4UqxcA7gcA+FTUxGa1IZ5T1uHpeydjR5
K/zGh8/ZYqdyiJoZ0gHH1PpUygodJ/yJPxaicMcq/lSphjgJczl0XPwFhXKuCSrGElgLS9vnbjad
veOLnhdu2+Jj21rEDEED4UBjaO7gWx9tf9iye8f/8y7d5FsYXh+mafdSzt5z16u3pALnVQ1oXWmS
QnfmE3aRrhzjGm2UFXM1RFeH+4E99XT0O4xpToW6ZQZOQqCH+LYYfYWYReOdlmtZJxhzx07+3A3R
nuIULQrZAde8o3dYqIM2VeEjlfHzHUKuZeum/rCZoPo7nA4c/jG91jQxOvWRiHtmHHYTmqiyUhc/
s16NJPI2oGbQc4xedS2FDVC/Yk9t9GhTPc84DQlnnO+YvENzf9ZTAqQrLiDdAGHcRjZ3aolCAokF
WMecSJVc8N8Yw6sdZN0pQYSeuIu5G02Nx6uk1UXZRT0rtx7//VGn1PKoffiAM2whkQYFRVl90WV9
rwXO0sC1B5Y5/OkLMd07vKK7UsQgqkfGgTjZm9GDDdPh5y05+MaFm7Bzj43NAAeXd8NcV/MndJJW
NgmdZv7E5/0oGqYrMTNdJjHuk56nByxvJ/iqUFgNi/Sq/TBHxqGwEnKgcucqo/7MkoBoKyvXBx8h
w8bF5baRbKb2JhDze8b4O9rZl4DMauZp3CU8SkoZcDmdNlS45rb0e/pk2DXNRZvBtvdjeaoKiUs7
j+HqwOg5mxAtz64XkWIbcwC2Y3CMF6c9IuBqKWH60Iw8WjHYULus9n2oaW2wL3CniDYrQI6pT8Xn
A9S9J78wuYtwNR1SI7GuU07UMbqOU6sbonTUZze188nsSFlpZMlLj35sY5gn2sj5zW5RwHoNGguX
9jLqOYD1EBuPtJfpMXdrQho07lGiPEDbmvcWcVV1MIODkGij2SU9TvIxXyYXlWL3G8sJ6YhM7l0r
Jmtw/DbcFsQ685lmR9l7H/hcfslQf2lh9rvWt+8pNDakhu8DsgF65wPUwJeXA/4ATzRG+Mr0Lktw
isz8X3ZRHn053/k9sRozJzUxBL1y/1KN3fLV6q8OQyF/In1M2Ax8Njzg2nZ2MHPfYPsIEADeRZWq
o1Lgm1RT9cKKB3mZ9jZynOEoCiAQReR9ZnPubVqT/tjNfvoyu83wDlCSy4hUEIJ9h7lgrBygjDYH
NNrMJuXfZnS+9WCytozJGzcjpBqius1/vWnVbhbTu1nOckvJ8NJp2hZ3vrPmwtzSxc/hGmeWUZdt
sKLB/g3Mf2APmSeaL4zAeO44x4dS7Yh3qbYjFMVdIvkiszkJR80l1CnYwnOPwMxropChyQpt6WqE
4bBYeDHSBwdGaNWcoqgm7a9YI5uy4qXzCNAsnzIwsltvbGEiBRlx7v7g3oEWgIlSvRWewSh5au5b
UtuRIiGzkjhRuDFR6wlHO0S7dH9z1eFfKRn/lsN6+TmcK8NzVMGOdi1kekRqECIGRBI4ADsU09YI
r0BJEepzItgERfxg/gbYuteBC2AHD8W53ucs1HQ7CdZfOfthx+uZfiOtHRE8dgECwnRyvql1pn2b
fLNO2tkjtGHvr3bXSYvsnDtkc1EIi2CHJEFs45a61PDW+5XQA6rYuwzkza7idkFXAjdJFZTmRTBF
90S7/ACTupOTvhpi2mej+9YxP+frWbmi9ig3eY72LyN2Dyhht53KOr4nX7FGN24PT40iZS95nEXd
X4u4x33Ff9vN1p7vtryQGwC1Wv0ZIyOcR18/CEIENpNT/IyCcYLIvyLaU4rz6aOhP934mhytij09
6WZOeRyZlYdBWm6zLp2uLbPwbSxpymt7YS1vQa7UkfEOAHTv2ZoaLDLSkwvgzBmHM07lBodmku6T
nBGwsrvbbJH3YADV3GZuT+gIK9iLHl65yyE6EMQEqSD3um/C2F/l5OSguuiv4jh/U3pERmm9VX4m
HkSC0jAeWi5JFMsrQwAMCciQPcpphmZm/5Yo2lcCPB+YZq8JI19Oyzy1b/N8O4OxsdlCeJWiJyLz
KGRhzENmaXVBfg0doQTgt5NpN34LJM82IxBwuoEkySZ5jhChbjTgJjyPtf/secU/7OG7RRXLB1Hm
Z5kvYEzGs48BkLHiRnTeBdLmxzQTANO1z13hitAy832dKgJTiIHaYIHFJTFHN231w7mtiRa1WAAE
2gdytlKNUBLPQzmekmk6OCbpH622GRHUdblHIIcyaRnpBPP+hHokCxWSNb5BB7ZjnZwCWa5q8PEe
AeJJ9q8e0O+9mS/uxpE+h2ccMFnAiOoPXdi1sbfhxMr2ipGK36O6YGUcKo5fJ2q+1j1j5HzYcZMS
OugiCcXJsTjGu/JwyuUW+Cx/JPs7CH47yMnHcjZercq7L/oBYqrN4LKqaBEIwH1ojavd9ycF9CdG
DwpUC+pT6wGC9PdVWa2UMdo+j9aj9OKXqI8+Ci9ZK+boN2YsQ9APJyHOndbgZHGpVIX5VA7uR+2Q
+EtDMW1114ZGj7AyzTMqdcZnUQCfykTf7uPFCKxdZnII8eHe5prhM3Xsp/So/fmKcYKDvCnVrc4x
SaPo+XBIs6klQGQkx5K0qk1nM8VaqqOvmnEldbqMJEbgqv57Lrq/hWrfcr9BTqD1QTM6QrZnAcVN
m8cKpfq0Zs2kUUZnMVCdTGN+HobsRUb6Rk26jSYE6Eq40b5jX7cfGnzn9E92ToCkBaYmc202feNo
7aoMIyLDrhI1OfIHy/YwBYCixvvZ18j/sQS5neOyvUNM1GN/fIibiulYtvBxzRC8fGYyFYcuJIf8
Yuvsvq5QpQJ4QoiHSHiaGhWy7N3kjFY30dSQbLlxxgjcrjcUe3hKUObfk8R78qLAPNaMJBhL9BmD
2ZoiE7EccKTo3JrWMwKI+FQabCqdIn4JaMZC15VoBuZ2Fzgs+cyOuMm0zu7SwkboixCH9xetu9Ae
KSZVEQqO+avJYA+zP7Z+zaRxxAP62FT6EE8rxwnitK3KfdbAJSsYVwcIdd+NfalRmjDzw5HsbWlH
btrw/kir++Vo8LYckgX8bF60oDQ/CubKW7er8h2ZH6bHXnky4cxajJIE4TvmITEYBcjZIeS16D+L
Zbi4xHE+jPOmzCDuMwituKqWKKy5rgDvpOQlntJvqynMQ+PWv3LAyNAbAr/XFD+BZrnpgv1q4MFp
6Lq1dZHiLvGpXtmIbhCz+YhNU87NEiPtciwwUcQ2t7BIGcFF5rgdM06nlFZsSjp5XBrYeNbEy69K
wOn20vR0HexSsEpZ0TeaTrHxasZolUQSUMTLfIj1+CcT0P5Htn2+q8iVXnKCXIpyJ3kcoKVOKzfN
OoGUig4ZzOt6BmPtxRQpM3lHifWF6pMXTRRvkcTGwcRvjOtQDvpOQQHbzt1fFHAE+gK2YuzbgxIh
VBkCEFL72bpaxKvD4M7dPwWb6bekVI9KIwkeTeEc8D/rncqmIOztAfWKIPdxSlkRehw0uWfdx7W5
1safrm1Ud8jOuzw7zMy4oCm2L1T8hJePWGVqLdutdNBTNY5ns2Ca+M0q4z4WwUPuTvpgL8Ss4wuP
ywDJFT5eNkt69eXGtrHRbec8k9l+9ggc+u9/J8iAlA2osNv23VAFnZiDm6VjfWQMZXdy51YeAmJ3
3AQgaF56lExsR9my7Ea/MXdmgF97OS+M5JH1shSrIWbNGav0HllOG+REt8U1QXhRmp90+U4FVZ37
cTiVjphCEOW0LMSYLaNxV6vlC/n6uIkFRfuyYYmDf9spP3LsakZu3dPRqyFYY5HfTBn/TVBKz4lB
NLFEfpCusLS+NdM9W2zSohMfJVSzisZLChXnh5Y71CYTfEYhtfGk5EcWmwReR6g8un5xH6a4OEiH
Hzrol33QugzN5HNSMhCSXlPvVh0f8AV9FD03+YwcRPvGS0doN/jKesCaPCZbOtQqbIr2pykUozTV
b9KYrWLARJp//cPsQJGYOQjX3h8MghIQQWQpdhz2vXftS5MnzRXF8h1REi0+cjS+PE0cJl9DUT2S
WDGSo0SeG8I/PKGSt40R5i5weVNyDci5ryZ5cBN1RRdmXEb/Q2lCAK2cbMAkwuuSq/6hGNFxBPJf
qQlm9Fr9FQfPSa1BYXGN4g6U4uqK8m1peS5T1x/RZyTDvRPET8lKftaiFx+ZVb5BcT0WTVMfgo6N
b/PoUHdtxxoMONXyP2yJiZLv2kCSAnjEdqC1WM1C6okLe4c+Pem/YzemkIsQwKUJf6ej9F85b4mN
wuQocY7yszxz/5AjDtNc5JzVqcZAMzu/beInxNMu8Y6tx1YhyoY3P9xXrnucVF3s4n58bAUoRU8C
AvcmEuKBbZ2bfmzvnGpilYkCwCagrJuNrzlnRObH1FN56cZPU3AAvYykpMMFkbfpgIA9jojPBexB
iovlBaeyN2GdWwgjHP0uK2bHJCRvjaW7RwS3b0A87Ks+tUM/hjTGElOC62cijLFu2QtnSJhoierJ
RKKzMWUFsF5iV29qY98atB15YSc7kk6vncdRbhvxEqbw9LT24NBURA9W/qdixXjuZu/OdmmvGiuZ
wpV4Jhfjt8jSR3NODiMP9l4ofcwW9mw1FrR+BZQyPrOBuBLETeyYumNfv10A0/BD9FHE1fG+a88k
6/3huCKMobCeKpwRG5Hn+b6oXTvMlW9dtc7v86LjS4WM5GbH0U3JEZOUAbZg3CsjrvaMmlZ3sPFm
XCdZCTaXSUIU6tc5ky9zUHzPJkkssnevNpO8EJkTailmxNthncoaucaoC8LB87u7xJ1fRb2fW1Zz
OVSzzPCDTeTvdIXkEBrNd2VmybZJcNR6tHQJbG1MDr5mHnUC7IUigmxTXvTpKTG6R/bG1sFS2Ve6
+A8BYydGNDHTWovdc1/faqe/6j5PQ1soxCcFk1Mpvqcpe5xrQ4QjHR/CYtpBYTebJJvTEIPQdXGo
Q+OgvReGOIusP3kJiZlGYEHVdqN7lFI3O4kPIKYpu+TyATF4XycCeMaHt/ayLQYio984UHivlRyg
LZdWSzg9rWqn87euW+5VobAvMpOyxvbVWE4wwd84JjTEHGvXsUI8VTrF9tv1zm4SHFZp70NEuzpO
cALNMDzqrOUam6+d2Xymhn1JCwzkLPxeloG4QEe1534moknm3j/lkGFtmhS6JbNyPIKe2CIQId4m
7t+lNdOpKu5fqM0QLtsJSR5kOCu2hzu8BSOVqrHCwoMD0krkxYZzc91L4UUxwMWI4W/TH2tdHsGB
cSYh2zrS/4JvDgDvTZAVRom0R8x4htiSYPZK60dXQKJugy+KMwzLsgGfRgj91qPo2sSKe8BcRLMv
HY+1nrE3HCHDFiD5pnesn0KmxjFt0Re2weeoVu3ZOjlF+U2gPN1TjyivQgfDZURwp1f23FOe8dhK
8yAnZJDJElA3co8hITjZjJEYNxpn7bTveA15aIOYMtXz7+YFT6KLDiZ1Z3yFeXSXxuSLxGzZiIbz
MKJ24KAS92gnRx/yblgq42+deARK4DadMjLnBCD/1uBGU6jqN0RPPJiMPUkwCrbAGZt9xnDgnPrp
Gx9+xfRLQCIenNuIq9ME4rdlSk5SINIH2g8cfpy8GUFMG3MC28RyNApZhkNiUQHr85SX1CmB+lzd
HjmAXH5I47hyHs+hQpzJO/An19575+II8mMbmxK9ZWdmu1grRdVeUgEmz74TNzgbq79+6T6mjQOc
TbN0AuPcEXp4r4zsaeiWZsXQsXZ0mEIWxpLjr7+Vwvgldlw+MpE1lXdY4c6FQSHdMRE2B2gq5XbR
kXvvi5LAIEJLiF3in660RCOL2sMM6cia0ENZEVGzlFAXcoGyENjKng7uxSz9r6UvfljB4Nsyqh4F
SRGi4j7RRxE7O9oeOfTVP9XKF2/CF+XZPIAsPQ9J8hU4SBHSXrDJL3xMyl7cHzNp73yTsdxSNg+M
wYfZVYe2KNH22BDebbBdu5/etgC8aUhG0mRb4ffOtvexaVlMEdn9MIwIRMtVE1S7bH1dHZKLtoKR
msQJjPycOxRvcLeahB3cwuDRwBCuBmLFdt3AUQz+E7XVWpw6/neL5zhZ29VgtSFjXzzWoj3nS/Gb
rkZljWN56c4a/3Lyn5EZR3PV1wf2mZ8UZkiUsDwPDnxz/E9M09TTlGXf8Tor4DrCublapqNWsXkJ
7q2UvhXZD3uf1WBN2m7G5L95B/fyV6wmbHe1Y8fEOPVkQ26rzkGjYNVEWg7vmLGjHXptuIL4ulUa
VEdAOucppSwtWSB1nhjCKFZYY7Ek5XK81atHqenaeVP36nNe/UvN6mQCGnMx8E5og7nn6nXKMT0p
luSsyD7y5NdaPVEjIZYMsr9nvZC5s/qmbAxUvIjuIVo9VcHqrmpWn5Ux57+q8YwwqeWhdIYHEHUh
stuzUQhg4W5/48rgoMO+la0+Lomha16dXTQ29Lwo0CdMX0tzZwzr7hkzWNkl+PFWf5ibJB+z4zTb
pu2oyswdW/qnzkp++sQ4L3hYUKJ4v5W3cVsehL4DfV84NVoFi3Z+4nIIWfsGG2cdIovqr1M9tW+g
kBAzvbajuMiRGQfZVwiN/fiLld4YJOhos/7P3AWUqlOB1F7lKeL3gOT1MWejkZETEth5SEQfmtr8
zAhqh62bl6Z1v4KEUnNF8Gbw0bdAq67lOhDvKgh5Y4d3ufOm33xIUMVF+YdfxPK49xa+YHdqAxol
H4eZ+iZO71O3pE9W5L+LuQl22YRkrZbyO2d5RALz8r4odAITUy4DwzMSkIxslcr86qfuIUKKaLZe
e+c2qK4YAzVMwZK3qCdXDuVTaPB+6oj1Sz9Pb/3AGg1rid7dkDh/kM0XkL3m5Xs1od3zJsaus3BO
zOIx0mfGzSIh2uWF3ixBH73/tw/XK6iqm/4UfUmGcUZmsujbH7b/b/zUCNBDf7OVFND8MzhErgBG
oFM4p9vprbGDhyAz70nr8PZVwPiuaty7GpYMS0EeQLsWxWGRNLSseJuQY/dkxCy5qFstipmadYDg
YFuG5M7Ks7cq54lIgmYg+sPpN4LK5KD5eigOgYvO8iMojHw7cfrVg3ip2vrfwAWOC9J/anFzhn0w
vq1H7Wa+YstflxEutyK7Hdvr3i2nSXbYkx/hiGu/vlkd8zVyHD6NukcyPPT/lpamawE9dVAcNdda
1edl8QygyM4UNgBC8gSyZFT302bo7zM//pVx+8208Db2UJUwY9JC2lCgofSDQgEnCRlSFeD+Z5dg
i0iS0zEhS8o7OJ9d7Xy75ssIVhXZuH5io9UTvjXeUv/gOjK+EIaxj+jJkWLT3uVQF6OxevW86dHS
bnLwuwgyQHoeexTXVU48rBRFWHjLLjfey6p69mvTY+q80PfMvP3A47OFZIHJ3jke34EiGXWnCLCI
41VsWST0T92xjfNz0FIUN7Z1tBo1Iiujp9SBCjaBVW2REjwKiORH1s8nwc+eCMiTkFO8D6qUKbvJ
zNdW6lW39jcqMI7WJODubyv2ryVbI8kuIgo419KMGKd5YHRqWJgzdW1sy1RdBtRyHbBqOPYwbApo
rX5rPk05UeNBmWQHQR9CjE0P9RuReB/LW1Lh214ieohaeo8V2nvHsUAhwDnipFSvDOCZmS681gPk
xQ6DMERcZHnKfMEpQJWxAuby7IYl65byFFG/t0wRl5fIsndDAxAfzhZrk4wASnbIBF9SXyw1owZA
DB9qSeR+nJb7tMEzm+/YjxZ3+HmABPj+ufWtk1gZ4RKfArUKl6v01bnsgFQYC1FUE55mDFRgu/ul
CS2vaM/AC0lXM4aHBln/HtE4x59x0mu8lSvmF4vPRXgTYt5Jmds6rogI4/4nh+totyp4WHyDIoZ7
cKCDmhME/Vzb2gE3ZhIWLiFlnIOq/zbtRR5GEhog4iCLH6hCudoLge56jsUWXyShKz38YwgdtD61
Cy0COUBm9nc+c6aTdMXVIcq5ntndK2LVoKl9Sxt5S7M2Vq3VPXYmTZfPenITLVYVlpqtVddcPHv6
tDwwoD0+tyHu5rvKVR8KsrgsAuirfUXdvKfY82bz2jgkMgKnw0iYmTuQBGC80R1jUmn/NKuyH43v
tk8AqUhX493O+m3i92ERzDtrKefTUr05kPf2Q8YPGqvBo2zlcMi9QYd29U/j7sG+VL5i+X7Wo0IA
6PMHL6LdNjRxCBq9uwGCLR30S+dYz8sCiWPJKXTqrnvv5uAwpe1DqvBzcCXsotF8S9zhfVD/x9V5
NcmpdFH2FxFBkpDAa3nv2qn1QqilFt57fv0sSvHNnZgXoqvV97YpyDx5zt5rwwaktFsMvlbsS8V8
qYPZagf2u22kfwMiGeiRQ+eMm0uS91fHi5asFOkGC5G3dLghF9rAm0BoBWKnmS3PlEDvKWTLiujl
9sOyre6MKsJdTg19D8fuMHHnuzydJH5ns0cZBQk+qMNHh3aYfx/XTqJTp+IRdSghFiQbrBQr/aKg
OqAkGz6opDCMsZERKzI7zhFvRxjnttmAD74Wfxm8sUyFMUIt82MQFahqCS497h9QrMgOCr3slEp3
17sXrWLGpVrcd/pXkGR3FZuwKHq6jF0Ju3ysRjLUq2rtAaJZVIn2oXA3bUw7/3IDymvpROfAKfdl
Ls0TnJZpR56DwscEoJ/NmBaSmy7t0qXIN4mERWbfVC0iwVQtlQvtq1DcQND8hR0JaL8cVVuLB6zL
zZA+qRJ0srAGNkiJKFenYodLfuFr4FsiNCaEXMnfEr5X1HJLQ2ehy3iktRgQg8p/0CM9XdklhXJe
+2qbzLt2EWG0QhRKD4IovkTrkUDImJ77VLuz+PjG9CaEpxwbS8clth64/KITAOS99veAh3WTacWX
TDs2+b+KrJelXgtyAGFkY54NIeXaQUtfn9JpLp9TjbOSNjDJaKPw4BQuc7BkpO9r/sbGAgSiHs4j
5/cdev03BjcMlux108SIE5Nb0NeXoLGoAvVlkQ4XzCnJnARCbmxkHmQRvXTaZXCHh92OOSeg8BjE
Iwha8iE5M9j7Ig9/9Ihb9kNcrdOKxJF44jatAn2D3sI+gqH0tqNZa4t8lvRo8iOGE7+l3NwWWbPG
YHgamSknoCPiwrokCBvXVhy8AW92WVfpyVjvFq6wLelF0IlCf+n4vY9zbriGSDtZjIqvDoVm4/M4
qmlVeQgrLeKBQl90KxObIlj1kgc9TB9pYDELjrCyBfbPKJE7M05HGkHIvUZCsIaeZLV2GL7sYusp
pzv6iX/oaabP9/7DDP3wTieI58/ZZ1BXyGVPbMhvnkvDpo3ehymsQbWQFmc6BL46JzkgrkqcfN91
yGwYWq6DoGtPTlpvtSiNtjZONoSm8DXqkA9E4sPIRi2qxpXuBSuHVj/N9yA9jPlbOLUaoz61crKA
ZBNEgKINJFCYp2H7Wngi25qAnc1Gh3fNKUqpqKHPF69DYmIQhNOOHYp0H5jZjq/hEBl11YKsafo0
s7q4HEpzA/lhV0WOcy6p1mdZjHko5rFA0bX3OEAxyzB1npaWkCKGEXg4RglZL0OyP1aIK2C1DAIa
fev9zND/LE1NfWJ6cRGND+5f20rle8N4TZK0UvajtU1a5APhNJ61NrylOvmCRUUYHY/hley7xSBn
aJXT6BvX9l/SJFZ7CTCmyuWvOHRoNwhd2wDVKpEchfsUryjxxmtjgM+zrbAZrPusdHnu2nKhccaI
dXJLooPWhLdkckN2x2ieV/KGOYo/NHYwccmLX3pv/UkkpuWIFin8y+TIz4S20jKynaKDzyEfQwrE
p3rQd7VRdEeUJ9vMzUD2a9Z+qCRpFOLZwfyNc+IBjwqkN1vrksTfhaW1vwobxPs8W6/sGlnzINad
q6EdHiiQBT2SxZi+MkfDpz/PMsuRSJmUtGigFQyqSqoTmSbrJoxAboxfjsGhK8QbRXBH1TBNIFmo
qDJEXVVJAy8+eG2B0MTSd9B+2aJwduQ0wde15RIpMTFnjHLKMysJvWNKpYklHwlwoK1y0XACAze/
REwot1kvNgAHZqBhgXRQmPpGy6cNkUCEIjQldqUaDpMi7GuZ23wzSUlloDc19PwX3830CTj2p5jD
7LDTXQCDxQjLPeC7LYQMz3hbkgJNoxEbfzQfhmPtHYg/f3CvTVtd3nK6ffSX2nCFhoJ8rTZ4ayv1
N4jLGwIMfYgQyWtddZkC6AGsClqPwBSYY9lzhggrjEjmOqgZa6gg1pnrNGe9Nj6LjptH58umqD0J
rz2NmlFdEw3QjlCUYnFT/RA5IY+VG55pKdvoptqRPR1lIzAZaj3i8qjfNKd8GIwbtp5po7yIzVfc
ed+RNIO9iW+Ks7CxhafcbWim4j7se+caxfLo0v7f4Xj41JCOISdyjOgS0wYhQViUaz0O4osvGNkO
cXATmm+ZO414eLrhuEYn04E0pOiqxHUVXDPFVkOs15Zoat5XN87ufYdXpOn0r46DJs2j4IDapFiS
JIeA1yzvvec4VE/xPTebszeM5ZGQRihnpGe9tmapMd2nP8Ko9sAWW+40T8NTgk5oFM0xSYKczHeN
CZJvkLODCML1ObAChc2a6DuN7XBvudMwnyjjnbSQF8BYfnDqqZAFQOfCNR/+LOO+WUzQYa4Kc/ol
buRPk7F4RpxgXiV7J65+owuEU2sNJ8tztRszjK9CDVhq5led1S1Hy3CPeVzo5zp0/U1HZ9tjsLID
SU6ibI9o0iqQZlVzzjWC2zUdEBSKcTSuu0nLDk2e1wZKTj/ZIYl3if+mQyPiMr/I+fL8qBO6f6g6
7/zf5yvNTAlEdZNddOaUVb+UCovPhIJ/2SJ8EYhwHiZYXsSMw7bugCotGsPf0k8GehW44P+bKtiW
LtUDKnQsqiAhVqkw2huCQgfrK1+H84iJSxz9ql2LBIkcdplGk3SB3cbBpRh6O72h5h6cYQ8hYcXz
nH6h+metQwAXa5l6HdMJvTxRUkRG2darkbk/qzCc6x9jepcJAwNiZsKLmRXTe8bq1ocprM3eVm8G
QayzlI/xZniXYDme/0nuCOfUj25DX7YaHzANtkZhZQfbQoUoqky+/T8v2fYuWmm/V63R3dOK3DiR
Paz5gqAj3yP2+dIRSsixNS+e7uRHOfbbzh+QqQkXyJDyL23a2JdOSqAYg7fJUGEevcw1Qebpr2k8
SbUIUufQBxla/MlOzm5jLsNSgEifPOvIE88fdmDdDRPbJm7rf5ehi51jFwF0EnY4rfFM0KN0zGaP
Kc98ZHGrLsImb6lMjWWWVgDbVJa8FbjbY2+Qj6HXkzeAKhcz7uXVdZLgoozuvRx548m4Eruq0YaH
BYnlnnkfMKWGRz1nGZnpUG/IRbPPJExi6cXMUXfOo7BSr6DS9/4Inl7HTNKDCV5mT+CwtbBLJ9lM
as49thxvZ81SJhvdyLqhOtnBWCs/i4iN0KnSDwxmh7xzrW2M0WOVBqH4DDGLE9OVskphMyVISbjo
62pmV2F9T6Tz+8nQQKA323zfQvBm+QFIgY2RmNb/6CK5jA0r25FoS6RGY+qn56XhJvr30fOlYASw
CMNiJ2iG7bTedZFCoUR20+7NHQP/7LhMuyykD6vWrC3ke3q8wRqhI6ZR/btRViGa6LbcK7NZB23R
HlNplef/LrbHTZ2V8++b7QH1CTQi/7v4szwVQPe5Qje8z54WeZSxNUcjaAbKlAGkL2ZK5myxTPqm
OaFZWrdISy5x2M6/bnFUPiPHhZ5jJLJAS66QRiXBSaX1Dku6vzMl0HutDoSzfn7YhRk5DLT9ahdg
BDj+GAywwQZhgWOpi/o+JsjvoP2lh37mtGjK+4IiVGyF6Yij00/iGGk/jAJywtrteu+NjZ34oIns
XA5s6FiiGRaEpKo4WeNxJDV2pWs0Z/XB0Je5lcVXW9I7m5g5CHab5yShDJtDilt5oyfFCWF9+21I
62ynprrn+vQjN8ZiSUtHfzisb8jTHfJuJm1rWBcb/9A7vxxgXmvoTxa9XJLFPkTc6nhWgb2PWovu
uKRz6gA5H/ogPFrYxhkujIwKPWPTZeG477AQUDYEHGPSIp9dLHtQP8jtBmFeiyJzdkZKJZ5i61va
WYr+bv47PC++jgSnLYdNbeqUH7OJtjPUGUW9sTdnD7jv0aMNQ+x5Qkz1MsGvsombz3+LRYJ7YBqI
aTaj5J0JDH2CmQJToihY6RPRos93Xp9q4MdRqHgLJQJ/rETlkdlVVe+MSrzHOJMYfsn0xqCREBAe
SSoiVa7iQeIRj7NzpEXB2hmC4ajju1n2c8e1ZjyL1MQ9ovX1jsLA9TpFhFBEho5FOG4fCMjJBygt
/4Fibj8MPhu4O6XnPNDE0tXs8KihquhbO1z41bZQF1WJ6v7v0ufFNbRz5MMZ/EmvvPX0QG5RNen0
s0N3W0/TpyqU3DWWl20NSj86ZfYtrW0kvXpL9rs3FaQlELfqlsM+KmTyzhsVHHxDCzZ4AtJdUopD
L6X+vjLTxjr64UwMJaCWwIaqRK5ofsZFT4NQyZ65k3qtlN+9FXYVrdREXdmY8kOEFV5BtlQzs7ot
SIH8RViMjZgshI3WvhPEtJB9BysTO8gPOUi1qusi2VtN9B7KCQTEaLxUog8vCTeRD+/la0rMW0S7
dk8UEn6puI8/TGqsNcmV2QaZHGTHiSTqyUk4iDrYeiHsoDTnpVM65W7qm505gKIGtgI9kTMQcndW
7RyPTAsfMPNGYxXbtnXLS5OecF8DeM3LatuiBL8kiDwvmEj4WVr9DwiraY0NAaELR4QVI/P0VAUF
uiS7NhZPHFOcOP6Nth6OUhpd28kardcqHBSpxdi20jEl2F5L3W0V2pRK6XA0AXCteRwZakXNeImd
d8yLQE91C8h/j0w0jTVx4ims3eC90XPtTCHavUqt5VBd3DtA/2saRtQmKiBgmSyleDe0wECft71I
AIT3TvMLnKr1YkZ/+pbi16IxXSC6gO6DV85ACMk6QSqfm0YcdPPoXM6AB3yoxvHf4hODX2hnXBGN
w1earrQSvb5GjRPkV1OgOs/lHMCajz8Vkg9Dusm6mo8SQwsnaqK0O3BrJuBj/ZYwDvLOgjTWbyRL
/xEJsqzCl+JUhTlBKkNlvRhlfA5wXiPMAttgYl21Swu3hzvEB7AB2Q0SZ7LWUNig9MdoYInmr11I
tFj8ludRz4gshRixq1L56AxsR3UF4bzKO+9ImtQ+VMnThkwjrwNmohzi2KvcoozPXEy0Klz3Idb/
HI3JAguZsXq+sZ7TPaTe44Mv0+noqVFuMU+mVGm2XLNgexiIXI7AQaudAjlm8+JAG1Svx9NgUoFF
ykMyURe/a4NN3ucQ8FyhWtbCDRXwX0OE7iqIHHAlk43XoHG8vQjI2cNxBHu07zFAjDVG7CD89CFc
vOQ+DWyKP3tvcz5Z6p0UMB+4aClJpKgBZ65Vhyjp6tQuBy6WPs2VCU5x2JEiSfTDkNAhL6CqDQHg
CkFL8Ln4jwGholbNc+AkSC18txXH52UwSJfs3DSjCeNSJsfk7uDg1axtYPY/0HBgDqsC1hCXoKUo
aNAyO4Y4BIwS1yMpMKd+vgyNUx8aWp2WB52Bc7Q9HqK5pRfL6KLo3SmNmshnMnRlo68XRO4Rfx6l
P0hAE2fcJdkhQ+uzqKXSeUiDlF5d2bHJoqCwcPttk7qeLmM+l9G9fwP2425zn+Do59mnhgD3lgG/
mE2N78ANrHMnVH3Ppl2lqP6eS84Q1Aerbco1GatXb/SavSV7GoNBNVz0ntw+h6Vo2zTg+zV0r4QL
0T2mHcYoxkvjVRuLkVySgpRlB7N6A02v4Ku2vkSHXmWZ2malIg2T4qPuoubkDqrnLJa8pCw8KwxN
/TsFTblJqimgO6Vg6XTjCbOLti08IncxgNiPzmGBmOL5TG+FHDbBwyplhFsjUStyGndm1QWPjLRb
tHwcwSN7CX22IivSDDZypl/8+8mHsP85zCsg8t3bZBnUmCMHHNARAaCducTTkAfD7G02WVUMK31+
ZARGjl0yv5RJF2xHLZwjFFzvyAclmvWY7KEsAnuBqllYdUvFl8Muqz20mw1NwVA3kGn401YViL5x
PoPbpT2198vsIzdpVA6BIw9RqqIT/0eOv2VhXgir81Z20gyYgdJ3B6fcDrdgwtEfDI4zopwvvMk/
RxC8XJWcuv6zn1r7auX0L3Q6lT5GvevzmbONQqwiu7HPXm/CXdWNtyoyDr026B89gqpN05ovmGir
q0mn2lAKzBdV6YIfjRgyIgJXZZnPKl68IkSPLUTq/yR4GoaTS5C7o5c8qTywNASj4fT8qA5Og/qa
vUCT8kOyJGt1Iz5F3VSMqq/MjkPiCWQ+//s08jjATGDXkiHlGD/MCRQVQGSgqYteWjmEZBK9QyUv
qmEwxklB7qLOlTdRl5uRw9mZLtq2LqPiFM3MPCwI3tGu2p1pV5Q8sC1WWVfF4PX8+KyhEWQ5W01y
VK963jlHTD9qGdLH/hw7e8Vet07dTN0dutLbtsEsUKmiYF4ZeqfRasujMVXdzYnydO9Qyy9E53e3
56UU8gw7/VtPpruZ2sy8KS5dMdwSb/KO3VjDobJQ2rhjcQxVc8wjKyOFt3Xvluo3z82gn0hA+nev
trn5A7bZ1dC4HUQTx6+lZfNm+IazQgtsbuF/xnvpWtZqAACFrnmETlS1S6foraPRJpB1Bp7qCe/T
MS8EI3O3pviDnodc0iCaMJ+0T7qfzCws5W9VNkVLwpXSbVlFs5Oq8i/Pi5IC3LBvjocqrvYMXfVV
XlTQXaIe7mcoB8QaRqTdefKoJWLv4QokeqJF65vbU8nAEM90VAqyx3xXW2tdGD+k+ZoAjEPhrdgP
oQU1TEm3Ru7QTCnKmBI6NsWxFYx8iBYP6f33izEKcvIoR01tbBbtRTDf03hgATeAwFgryo7KB+Y8
hUNyGuaLapNPFoWBLSeMj4Wdlxu3mDB3o8N4HakaWhI5cjU49aboW3eH7eauagHl1+AEaCK9PtR4
Txfh/J3kLMIr7fJnBmjuaMk2eAlxmy+hWAe7rusA2SCe2iIZQpmr2/jYaTVtbBBASF9lcuuVeen8
hFyjwB03JBYkN1eoyxMEFXdDuyGTcDyGLaKtPDTtbRMzE1AJ0Yeyyt7Ltuz9vWUVDroKYL9pk+RH
RGL+qnOnfqlxdloUbdNtCjqnWW6klzS1uju2p2I7o2GQDhlnL7TutHjqFznRyyBQ85vSt/+M8Sb1
WpIAxHPZWaEpaWLk7GUk5UH07t+IXO9TE5Q2jgvmVsx3p33moTRLKxGsBPjlG2H19lbHn3kg2xfY
xehLOu/aUouy9Jp5lrPSIgNgV+U4i+eP3tLQpk2ZBKvnSww2rGgZ+GZKAazfPWce8sq0BemcnIq6
4oznmHa74YLntsxjLOwc/7RECqs0tNOehJtqe/LCsgv6oQS22KXYbKNBq29dA1FM+jg9isZ9lyZl
RcNpbyUmB3XCrKhfSqMiR68V6mRJL9wPQfqiynwXe254mzLhv8o+YAOqI20rEiSDuZiqox405SYI
LObxjlq1uhH+QEUKmAKB5mUctF+RqrU1YbTZrbeD7XNB1cBOxkL1NCDuhe/rR2VP8UkL1Bmp+9xP
nX/LENOJxZ4CVhthyNTK+vVJVyqTfe8O5gVSknlCCwZnwjb9s2mEzPZdpsWoUptyvJkqltfY+fQs
jeql6klX1xTh8u1FzDl0dsP3wEDI0IXTCy0VKQ9jfSzSSIGO1FtMFne9JY3PmLtanFoWdEy0i2ib
F7fwYhZM60etRtLR5jA6/o9E98g951pv9e+gZWTVcqJRgPvF9beVk8yaTTftd4K55XEwHDY11mma
yeAa5fRznMBqPDFQreHeCqn7x5SQzINKKNX9Wu1J+fwu227lWxE6aRCy9dpK4o6Bbe5eQf9HZzck
v2c++lZGB5jBnHa1iyoHYXy+6jm6HJ7cNvIaPsupYlKIG3tdl05zgjj6HmCAvETzRdXqOphVdijh
iUi/30o7sa48AD2IobmRiY8vPZS1ouVYqj+1kYNbiPvgZfxqsXNskoyv1PR2Igy1Xdsde0wBh3Ns
hPZeSnpkMJ985qDi3SPY5AYkKfwgZgfnRVmROGggOtikBCwvn1bkbMyCc8u6lmS/5lRS4tj49WsR
Otf/Xqal2R1M0Ez/yGex3rnbgjEuTp7E2wZqmQGSfxMG2ltL08Z1C6SFN9Ssl6bekCXrsvnWMbLk
fC4ourj0QRFEuF7D4k33pwNZl6jCkpdZsXrB4B/enpd4pCBQcSGPeJK1N8RBMNxvWmMHXwBbGcH6
9bcR403stNjaiXygzWZuCbekfwTjCooAtr+Vl+HNVJpL7KfWwXVvCxru09h2B++77PPuUJVN84MJ
Nc+q88OuMZ4SSpu+uE5xUqR1M/vPpo0XuybK77LaWXpXERS1Gmwxn1NG/TPXJe+XGz6clCG/XXev
cUy006QBsyuRBDiBVR9ap/TZd6zxzLHL3/gmeDhPtd4BUThmHBuqodRIU/Dbbk8WS3oNORwvk8SF
njaY0zEOvb90qtCMuy6kNRZNFmP0Z6ILHLRDbXbRhoPV6yVYFkDLmpYwG6Ia1haaaZxMDaZHKtSv
zC4nsuXkBcyqeRUo+wVU3H+vEgyyUiT5RodO8GPKHrRQ7c/M0mmmDoRkyaG2P4nP2cCetN7op2FT
NT/A4HXEFdvyJY3m+FHG50coBmBgmXm2YfIptbHcV5h4Vhnrewbl50XDB7V6fhRGDAqfH/W0/PDn
9muzQaYcWaFxf17MsEIxaKNimj/VDk5ymeeyFWkopKw0R4rF9EG8vH4L2bHbqAZoyg5OtVyNAAc6
HZ3YfJlcAAP0opslNcW9JzV+Y8bM/+HY5Uh0sOQ7aAZOSIxs8mBBNKg+cPdpMJHt4XMiaHrJ/Ffr
z7kznMSEoNM0KIeGlnQ+qHrmXE0QQTxh+IhfFcQjMhysD3zGGsUAiIpQJM2Z0Ndq2TOf3yVgpzdW
iYJdQknBCmF/l1hsbh2ldOH/ofUY3p8XxrbmLph/IDuT7k3/O9hYPkPN7+6WxJMY0LG/o1rmdDlX
ZfEAXyUXJLr6Ufo7RgtLj72OryVmghXn2t99rorXTmvXqOWATyeeCz1MqQ3expuF8sxOuhZRc76a
dPebmJWMfGq/+FiZLcUUglXnoRr+iMUA0iGfH5I8Lu8cr/yvrqMeq+BAoU+ot7ZVpG9lxOQexYFA
Rh0iKgRXoU/NehhIRPNr2xH0GU0IMBM5YyC3QjzXyD+SDtxgh3JwDXnVOg0F+vPYLn/EuNuWMviu
UDMfKyoEq67umY7/91kHd3l9gYbMAUBrXRPxFhEZuuDApTu/sC0j27VRndJ789bPENhycCPU9DZC
455VuitSUlODIyOhDYxYdx/M3TIxBfnuuXHUIRIXj8p7nWj5oUv68YepZ82yTl3GHRQXsQapuZ6I
j2ssdHoTkVa89Z51wIJl8P2/SdqsFv3gVq8WaknIJunREKkGi3utSr9fJDp6gHHMxauNOWkdNbXY
PF92RgZDjYBWMFzwEB2m6VYwOF9l0V1D2eXvfV1U21pzkGFXTfQaOOMvWQvrUsdWusB/Zl7SEXdT
hqZml09I9oh6GpJ1POpnZsE4Q+a+aJnX9X0GyXBu5HOa5df3wVDJATYRYLLQ5kv8Rtt1KW9nqrUn
wx1GwIL0QtOksX6R9v1FfVo+SE8JyK2+stwVOwCeKVLior7WNguMNoXFlhAQjlvmiGN5hoybNQcy
YMi4EMkLj/vJeY80eW4nlf6uoWb5prEBCaQ/qNsFMa5MO0sd5bXpMlGwYQzcq3yWQZZu/Evk7bYr
KRp1yfSBTOeJbCwb09H8Z03t4dg5QIYkEjrksK2xKWT5hS0EZ2Du71l6nEPAmHflT3b3otO3qTDx
fjDERcAisMiT92QcabGk6wk37m0ovh1GYEs4If0HRQBsatsuza0z8AaHed5uWiMPzwCOwrPj5UxK
/3st2+iFVOtm9/zUf59/fpQHZOWZGlglkrb7DTAbC3eTPl3+u9g1oG1beX8izW92z88HqhsYEohv
3WhibTfShD4OqJePo6qJBWtN8YBB2r21vyoDhSAOApyaVTPe+EszrXP0ZMGqVl29DGSS27jhjw48
0soPzHhPZq+Eil3vMH3t9IHSAiKK9fA878zmMP7oGIRSZwjgY7n7kkdIeQz5h6xcfDJ6a74ZERt8
2Nc7JUB/Pc+rSPLNfTvYm5y5LY8bqrnapWX4bEqUOtyPEU/Mo5Rac4+9rXiHT93+LkbRLY2IboJQ
eXJESsHtoOBCdvTqnpdeH+BsILDlD/5GW2Dv5q17tueL1umFvhpq4y/3pQl23yAr+t+/4JDe1r2O
Efz/fjW4rwlcwEQZ0tXFbbCnPzQ8jP3z1fNCeIrYsR0W7DS5KLBDoeWq1HBUoiLDWOK67HD+Ih+o
iF8e5L2OPfP6/NTzkuQBkVkluJ3/7x9sr3kTqrxWBehtpwmCszZJH+JK8uFMZXvo9M5c89clEzs0
/vbRWH7iXqL7P/lqX1pp+kk07Dy/zE0l9nZV3ChW6QzbhvmoZcfpexLmO4oZ7jBNL95CO3tMlbPJ
22L82Su3JuWJU3wGr28Pm24z4uh9mfqcPdobJbFDfn2NsiMq6WUe+vLQJMT5OE1CXuRYeQKnKEs6
vao/phNwAjOyZuePyCTgyP2FYzUb7ypyNQtZfei6vtd84Fm1yF8gstRLWfAK5ChDb0BNjNAnLGOL
qDJvceQvS13+HdQHrX+OpoYdbZMGFyD1JdJkM5II5rvoIA2k05peHezZfcxIy0VHmMxrKhpVmzZC
FXxyrNCx5Fu0g83WRhUgUYJ4qxQeGkbQqdpo0ZdkEryTZNwLNJ57RCurwIakqiLc5y7lpoNmjuE2
ho4CmCJolvyoy/rm9Q2SpjoolvmItrrhAcl7byYGIgm2NLkYS3dYMESWS9SSMZyF2Z5Glw7Ze3NX
XskwfP4PM5CftCjitas5v7O5+2m2iPIZ8S9bUcHt4GC4LmtqtiDgjNz7fwb63xZ15hJ/MFMaIMVV
l5UXHFcwjWnvee51lFoEENNx9rqK96EJsoQBaEF6uNw6MFWWTlWCKBlO9DC7a4p5LY/MclEWU4Mx
1TbQEabBerI4WrfI0VxRA8TE8KIiCih2sl++R9vGpx+LFGK2fhIp6CF/I/9HFOexQKrsm023a7Aj
Jz22UBqQh6E20/vUsFyEzHMLk1bYbIF3zWjfeempbrNT6df9sqFOX0xSQsEI2SPpv63G9rvySByh
pgawm/u3VpPuSSdgpHBagCodp/ywwKlNNUPHUietu8XGG9jIztt8Hwl9mw8En5hOrW1ySwfrEw4l
Cz6mLgsa/bJJy5+6DkAi6UpAL0bhrT2z4CtobWriEtpxsSRa8rdUqKQHJc2fmt4tPbcmqGuKgAeL
ep+i5NjlIQ7NTt4CZrdvTqDwXYwtvTak69JGtGg13g2tMM3vmSg6eaR/E+/dbjkEbfS4d/dlZ1zp
wSRbhpELDST/3svDcN+V2qriTLNyyBnA6AV+bUqAgIye8xlU6bIxZbPuiQrbhUTuBt8evvGHB+Gy
b4twP7WwAkyHX7nBHnjIGjwKfiQWySz7xitjNdingNCuusyOTz1ExspvaJdiOirHFtyLbw+AWxk/
j4sqHyrUE/EDugGTq7T7A8buJxCOEYSibDZFOVyHApMcBtFk5lgKlFmr0R4+HTOAjBgTn4vK+eBY
8RuCPWLOeZzWY0fh2lvfHKLWhmH9UWgiVq6aKGmGjTnFYiO7upmHpPFKcQheGG1hYiVLN7rsvINX
IppMAMYx6QO3CIKQUd9EESfTt1hjdJxJ/xOHKq3G/Js8FnNj90Z7lehIbRNa4lQ03zjOrfeChTJ3
5XaavI8oxSxajQwqLYyYhyE0PjUbG12urJsfihTTHAZsLTC/Q9vmLx1oP10apUTMtzs76O4FVGHK
4mQTV/gsDsJ246vLCamY3JPg2P9TBs02aiJ7LVh7QUVxv5nld+10317MFJLMkHbZ+WRiFGO5BS3w
K7Czr8FKZhDIDEaCur4MUHOd8/lRcHQp1hY8WUQvhAEDA/6Y2JY7QibWrf1a0D+4yggCv2+AWoBi
vzGC3DyFoYdwuhoAqJBYwwbAUmUUkG0kvK8SnbYacUToXZIs6pzMiN4kyaBb1qr4IhrmEkpV3CCr
0zOOABzR1QAUWcV/6hnso5gj0sUV5UpUNhJsa9/oWntoe3UdM/NUCGTwzIhujgGn3HSncN8YKpzl
3bNfmZIDKChKg+7ckk21iCOk33qXPkjQwfPuFT+7Eh0GcXHFxpu6chUYxnqqMvMA/RDRc0QKWkKO
sWTHtrOb2zbhulD+MS7FX43Wzzrri13cJ9qhGh3voHj0aOpM0woDf09np6LsyHuE3y1qZMDrfzXg
j6C/3GPZOCGadP2DO+mjJAwR+bG7cRQcFLMWNo9an4Fn5S9Wi2qVG6j4zBxFmmbBE2nTPzDXYBWG
y6z0MVMLA9zue10AlE3S9iUuNffQeNeywmmNT6RYoipFhWQxwXBjkINDb1+TEiLN6Pdo4Fh3NvKm
1ewd9Jj8R+WilTQYyFPvGXtZa8TZA00Aklmd9CRzLwQ+hWvPIazBfLQ+CRCQ1c+TwbMmqjE6a4P2
d0iaa4H7bFvoxEeMvfhLjusHnRd0UV78t2i7t6yafvwfxs5sSW4ly66/0lbPQgtwx+Rm3fWQMc+R
E5PkC4wj5skx4+u1ELdKXXUlVesFlskkkxEIwHH8nL3X1rO4yggvOxadykb+TEW4kE4l3BvFJjuF
ZKzrL2MLmob40s/15HpHq8GbNvDnGGvh2mZUjLPFvROV0/FZzSWD+NYs9rnH/eG1eybsG2+IrRO3
1itAH3YZpKcO44ShAEIc4vldMhnDMUES5ieFewA/fXa94eqi/j+iU4ALTgop4ZYkVIQ4TVqjLo5d
TJRsXnAtpbhRx4l9RlDn13RwtxgZfs6heW/76maFpbj4TXqsdbh348L68Bd5CDKdDLl0/FWpmBcV
G+uEn70OQVjQtGJZRzMnaOE+lUacbEcZmFcxvU/WhLg0OjueiTixZA0WEouSsNGLwE83zBd8eHjX
cUPvx7j4ruD4JEbnbZw2X5mmoNssynbnCyqP2hjMVTCF6MtaZ9Phbr7YFfv3AhyUqwVyESQjfZn/
okXYX/sWbatNhgINrJVa7PiILNfwWZ9nl/iL2Uuee0xgwXie2+9FRYhE7trbJjd3VRZ+DczqZ+GM
qJnAItB6hwthJdfCtNM9A4Wn1CBMsqPBa4TZRuC/2DFpee4N8QlKXeKX30VSfY3H/kc1OihrsORs
adYOiJmny6BBxHpZ9RtH3u9EFs+4oXAiMBPY+yMVYd8qxvsqro7WqKsjNRMj5EuN/+WpUhB+pCZf
ACGis/WZVbxVo/iwoAtj5S70mu5yFgDeLtIywPI8vyCuxUGdFvs0Bkwa9f5zkiGKVqUCyQSMYiP8
ARGYg4LMsbtVW42EftKd9SzyYQIKwRdtMzuwTHiW4zpNsJUzunqOLXAIHe3TleOEp1Y39mEwyL9s
vJWr/fms8xR1lVbuzano3s63CJHsz34wnjGAbwbiaN5bVi69ACiF+8Zl3VxrZPYzIfGO2/tbckpD
q90IG6hDi4qkRCnc9qo6VAKzij1G56QpOdThzsMeO+PXuiiKq6c27cm3qNytdnIAjYb5zQ8r61bl
gXkD3936RrhXMCSPVpFuUVNR+kzzp2iGMErE6FcsP8arbTXtIUTs8jQG7kfL2G6dBtYLDQQXMZqT
7VGaOPup8cEpEInjcZfsGdRCN64gkwRyHG45rtY8b+WR7fL/iAYGQ3a6IFTaYgvWcjjUeFGTkFSf
yaQLBmMuxtRu0BBxBoTqxMTkYXXF6iff3LI69R40rFGuUfcIiZx3tG5jESX7IvYO7KW3ZaYYrjDK
3IcpKQrl/OKmARt5m57jtP3X+WSWSzpWmU1hWSxRhvSHfClcSErK8oQD+W75+T/kkyG88sDvYdDW
M0kzfgc4J0oJbPVJ1GH6ha7E44mIaDAsNg2nGnUzCoGi81/F5HwPm5UvYsnQDOVJGo/Xf/3qxP+R
7eVLx+Q/sCR2SNLX//TqQMWw95laXl3IcyNNRmj9YRY8d84WcyGnsiHb1snNTZ7a04slW5QN8Ydj
RRceO8aWCOoJiFZ5xjpggWZhJSkEneXc2BP/YX7M+HjwIlf/TSiZbS0Bef90VpVvur7wPFeapkcb
7U9ntXFB/2Qd6L3HwAQObXrF743+TE3uGZ1W/sLi9A0rabGfqbD+0MTAy4EPZtgkB+GeY3DtDPTh
9LQ1Ju0eB181Rz32G9RI6Zst0rdQTfk2RDfM0Krbsop36B1z8wWLo/nSYewyGhh0M2ZtUiwgI5i1
D6Qx+9SbTn/uimTAS9wI2A9OtHZakKCYlYBB2sQZlCV4AfJjzwi+81NYzuO6xkVBoSQ3XVCX97az
mldOgA24iwQIowL01SQVs3CLDmVmFvEphnu4Qj/nYJ0cYpbsESZNm8RLsHoD+BIsFww5vE915ft8
ug5UthobOnut9tQXkInS2FoGvHA3S9VtQLCxNohUHUMMgRBnQdryOwQ+J2HsklI2l9kto50dTeEq
yux2i56+PjqVAYN/OTy+BaP+KUHHuP2vP8qiItrSO/sEq4G5WJvSRuMhkW4ef+Xx7x//1ItccgzI
jbGDObq5y6EusAAL0Z1nXWHBKNmaWmC61/5UMN5kzMQaIH7UQ+PfEfw/1UszUYeD/0p3iHAPC9i5
YPeT9u0EJJ1D1sCd6ByU+RjYro/WV2XJ6WD1SElCGhmb0SgySvCOKJJY0FUo8eY+Dq7lvqNHtnd4
pZINbp4S0krt7VVj/GiSPseHDOmD0Mvy+PjWTuPbxDjGb8zxOOf5S9c69Z5eLX1U4zq35GLNUlx6
hRQUgthni1rwMEUSYrtVJSQagNkfm8l9FrpCuuGT9AB2Ijg/DkWdAanwGrCmdmScc7OkJjZbkmOo
s571UMn3GKCiMpL5dS4KgaBwFuuQWsqKQu9rqMSAbwsEigzJ6BEjo6a2HlZuTHJNRsebGScK/4nP
Qs32XVSX1Ff+rRWlfW+mq5faxtbpWnX0RwQFg24B10p3ZEvtyCNpNFDeKz2d7yNX5RmPskbl7ITw
AxrdbhmBEBw9e7F9btmXGcuwFKtXdnzoMHnY0oGZTyOJ5FcCxWrGh/oX0FGyTD3ytE2qG1EP1nGU
Ci+pmIwXuiWMRemGrmhRJjSqiVMoamtcpct90i53R7FRoZvtSfIrP/qqSJ9CxltS59WLDVYQTsZM
lMICEmCipM4OBojNwHJOolYNGZ+MMcC65mffAnxh9wJ7FhzrexbiFiiL0ltH7rKHiTNofY2HkG3O
m5XnjfoosNs+kbzQ5A10We1jpE7QVzCOjY+TH/5seEKgTpnO82yj5IVVL0RNUIZbHlo/0QehKkpz
ul97Y4qbaxw0eElLlGRBrZiYLH+WsN6QX4b1RDc+WxVKaBSgfl3zuRry5BnqStBcyqutojMaih+B
k44Msy8UDfY5sB3kq1nxhTm8c/KCIYR2pDEEpk2+0TaWyIm9Z7AkwsrKZntiFs0mJoVrN+YFAgzD
+oWaYvocLbh0VeYEco8DAxwYwY0zYjVGDZ4jpULn6avoN65dsWduWR1yKJLrgeVm1UwGTM/BrO6J
nMM9ltmTl6nmJmPtUKxW6XsXcYsY7bG08+yMuDDZ9o1vXg2PNoevVXaUHipeuxwuEhc4llRJqEuZ
QLaZjqmfJF+6BeA8pZ1HjAGJ7gK9A3Z0tBwi6L4/fEAEvs5PifFB3MAIo+roT4iC4Mc63SfUvica
bmqvctKyY7P93Ud9/hxnY30tLNN7aqXsrigY7c3UyvjsDOm070X/pezpfPQDZuHRG9c5xswpcJuP
pvgc20h2Q8keQw9ZSX0CATPrr63TLdMVo9xh1+hvvquOQWRdYiJUbkFgG4ep8DWBItGTGUhqB6hZ
V2opJnIzuw5rKAz8b7rf5mW3nNBlVCkxphmEKdD/d39WsIXOyQA1qg3D4aiXg00HbdX1wtlAM+EJ
6tXWnmFb/jZD5957bDjIBqJUlAFopkzAGAKNeYjJx1gbtAu+G/0exE5xoldT73InmFfhhFqJHj9K
6zy/2JyFj3wIAJoGwXhkUCv+SPz9n/+UUtr89T/4/kdZTTqmcfinb/+637xs/mP5F//7b/zz3//r
7ld5/Zb/av7lX7q8bt/+/Bf+6Zfy3/7tZa2/td/+6Rtsd3E7PdNpnF5+NV3WPl5A+Ktc/ub/7w//
7dfjt7xN/zL5WwhCWP/f0d+v/bfs+zf98x/Dvx//5I/0b2n+uyM9XyqfqC5BSUqA8vCraf/zL5b5
77Ztw22munJIe3UI5v5b+Le//Mj0HVdRmCrQ33/5e/a3Z/8730qKAIskcX7w9/d9/6Ni++OT4jz8
7ft/K7r8XsZF2/znX/wlm/m/Cjt+uc1/yiujYY6CT9p/Cps1A8ci37Huof7Qk88dkwcnBzQ9eEXN
kASVyY86pNV7CwouM4RJKQcZGrgyIvysg7sAUzDi27tMdg3JVtmHyNN95ZTWpQv8z1FUwVRmv33p
p4k5bdaRGdAR3T03coQERGNYEqhhmXNwDHu2voSeEznrDm8U7QMx92i1UA0rgIU8XWmgw+PkmWkc
auOr9/AMFJN3ArW+NclNfQ46VPUdvhY0Ct4WZlPxVqQOnsh74fntfrGFhqQy7eK8R9UdklSmcSUD
jUnSuzQ9D2TSYjuJRnUIbECDKWjHdIbCFZVIXMucO1cLKGl9lMqj6zV/OyDOXkMdiw5QiZKTCMzk
1AmaIjoBkhPLyntaoOrb2mv16dGE8foUNnAig7UStIn+4eL7v3yoxAX/6VO1bZdLh8A76UjLch8/
/4dNEN45Z+4dAhfx9AY86q3yQP47sBTfeh+fyJQkV8L1P8/uOO4cVYD1Z1S1C8YS1yE9trGP3ptq
Rh7li+YJTWluPpdLv8FJjZglt8caEFknioDwFfzsjMB/jGjtYqNY/LV274zk/DbGYS6YP7kNTKo2
BOlp+uN9aWVI2X8P0MxpEw44ajX4DtEA50LyQMg7/xAmfkUwXjd429aUnwiBxVUegOI7VDgVDBwF
slfJ2fI0+XFezyTbCMD3Fp18DpiRdR1TKwKDRd4Fd/LyxEYtDrmhgTHdy5hEW6t7911t39SY76LK
w3qsUr0vJp7Y1AP217rJbo/9xNjRlA97KV47yHV0OHeFX3bAQAE2QScCQYUEDaKwzdt0Qzg2g5d1
p9rMl2gGuBReh6mIPVElEah6nU0CS+s9W4AJUXg7xWsdxt+rDBCtmdNmcye6SVz38tjNPmJ4CYZa
6Cf4Z4i0rJJY2sHRWFwIQZuG0TxKuAlY9hALWwjSVo8THZlRcW9qvJGunSYb4DR8ojII3Es/jtFd
l0erDLtz51OWu7L6LHNoAejdv0h/oHsSdMl6MEEOJc4QXS8Q2xLcgznhE7V2wRurBqD9ct7HBN52
iCNyrb36i0Hn+KCQ0a1bh5ooimKsnnS9FINfrzuxbZgymigeenqyqyKxGb03IJESaKBozxD5Vw/7
GsoUb5s5/Tfd9f11tKkqGoOMPHaJl4fblTFi3vvmqRL973lxDXfm2NJ7DPptYGUQMRU8X7bO+c5s
/V8zfNWH8dWqohdy0KovsyLYYWgLkr8Kf8Pil2yqTJTXoaVbDa2w2aT+NN0iJKgUkv1bpoNLnEbI
gHM1nyuDeSs8p5TImhcCFce9wGwGOxDxlocS9ClOguc6Vd768UtpODYr2LHQn622O5jxBE0iQL9b
edV5GOLgHkjrc63kJzfldz3G/Z6ApBwEZIbV/sk2M0b9FuaZul8UNKV5exzcbshXqFXRQsHYBO3k
JF/jwANZnJJPWTVvVZTl28CIun1aAHsJNRzvvlLxtSdLbEu+DdKlSG/oegxfmhaecqVOj8hYJx+T
nevH8TXCmuKE7H7EMPxyA/SiA+p70JU2pVNBKyvs6/iYjsQMFDgZPqSMXpOEMmqOnsFaWizwgQkK
ByLTKk6YIUsjws8GtWaVlt27A6OsrCCmkuJxVsshLZN0ZQVQCNViYnJ7D8EoqUGVgfLT6Z7NJZVd
95xNAZUjnxeBTJOVF6/qywtZj81qHol1wh9MrMhyhRqqw+ZPLp8t3ZtG+vOijOFlzvo9crDulbdk
7UXsGOvYjjOECxkjrcVSW1TeuME0C3kCX6ihHbZikXPxlq/YTob9cBoHmBP9OLivQnGhS3zGF7M9
YJP5bUQeD6qSvdGTPXLaOdfz2nYFZohuTsgYmcXRz9trm/rzSS+HQJsIT5rsW7QYvf0OsEtGxxkI
AtP6rsYO8TghS/e1y+VwanEf/jddM5ve058fGY7rSGBh1CKOg8/pT50pmTPqnmCJbmxU+ZaBLL6P
FkylEVcrx9P5YRiN94Q53rNsVPKMF+yDRyV5WOQprDPhmBdVV9MlOjBHY/nNgIEUAQ+5WEJdLBIf
EYsIroQEg0oDAr6mQzheMFyuaTkp0KVFtaLWNi4aJeHFrcT8JDuXPaHbdsjfU+ScjvN5SNgGA47q
j8KgF6/hmKG8t0aUgQtwa1HDVxlXZY9CtpK+A0VFf6YdQKBQ6Txj2cv0PoMIu9Iyjl65n1KoNTPQ
AFsfDdJK6DsQAzhmHtRNQ9ySNlq0bHH3pPOk21IkuLukppEtfxgVDlqAQerExb9y6aAyyw7bNbt7
CIvEmdKFIgSCCMEG/kAOqvBHV+Eeqg0Z33nsvDNLsg5DIr88RD+jWXrM1aAq6xAfolnb2YaHChNB
IgvexHRr0ii5BQl82WaK7G00u8k9hKIVOMNvb9GqWM0I/Ni3zYOnGnixhVjCxAYSqCInudBt/mS0
dXKqA/AaZo24qqCft2+ChYzQtFdmRc3BIYZrlbjhd15DsJnTJD4ZYXdFPMnkjsHXubR1hW0DpVoZ
i5Pr+veHmjzugLIa5eA99VMabUl9ju89055tJqxlsj9N5Gt0n9iIH9jtOOcAt/2TENPII9Vu9mOA
SMKgpiu6ITnGObf3bJfZxdEIFRqkqmvTQ7ltHhEEyLfQHwg0sLsBW6lLpHw//OyDPrpmoOTyosVd
ZFf23c5Jv8PObZzifDKPYSgvMy3MddiUxbtrpM+1b5y8tI6/B1LCeTJBxo3OpVCh/wJDIUCo100r
fJUbLy2MA9HuyK6T9E0aaQqVIUFFMLWnRNXbVAzToc6bEBQ/4djQYigPcMV7A25wI/d3XG94eFtT
QZxbnE7M3hjwW/EttEzifEBjM6efTdgZyPYko/WLsxzm+oBnWO3CxDR3dDTlW9vt7NrFPjF74zHu
MGL3DhkqIADmG+5bdNMejR0/e9VlML42VY540jbYB+uWOXRDJmVmeOGqyg0HJwNI3BRa450RC5L+
aBqP4RwgwJmsDzxp6uAho9jYOZ0bm5xqplqZgzyveol00hyTTF2V9Oc3XWpoebHGahQQ6knwdnjL
Y9VS6yq8mPjmMzROb4wSAPqOV89KTrlnl1c3AVU29x/uJIavnZphIBZA12wqr3vdt9sYESK27PsI
cPQnSKonfR4Ww46bGOoysRl4qoBlHlxcJNugD7qNYbFhKQBrnrwykzugAv51QriyARBNKTVWOBwJ
NYpFweM9LtSevXEEWLfG+mzVULVlRpr4Q5mcdPUXhldYFenrXnDsMHwhnXFdLZbih+WAPCFtYpCX
Bf9B40LfKoAInoEBxee5hixd2SOdwUFEZ9OxyGfBfT9t3KX1PNPRPo2qDcCuTT5XHb5noMaYfYzq
3Pju+xh04piLMHxG+kK6KcDaMkZHxvSyee7NUd2R9M5tHj2h5PK+p67/YcC8IveeoIBeV7zOcp4v
ZTZuUCY3zyKJL/UU4DYNO+MNlAFyCcXK1NJUxoAUr4w5agi50p9aBUnBofnC2EeP27rwcTYK/JlE
XTXvQTxfm776LSr89xrR4IpcdL2le5uiu4GZ2DGHxgFEitSQZ6dsykF9dtFz1QY7x6qaUzgftF6I
IkzuUXBkOP7THOz4RMV9VlwHmJCmH0kL1qCovro2bTU1qZKKDIWZaUxqpYeA9pM7O3t3nq9+rRQn
gvtqKD6h+bTOIuIWFpPvrpBjuKiDY9atrPkexabH0FeD+GDlOfcJzuUU1rnZVN26pp9zNMNo2CJn
+IrS6HmcaArx7odLAtkTRVPcbegykiS9HJrhjJMouwcBiLaWDfrOGpwCcWrUni0j/2TRDSd3S8hL
EKbu2igD8ztryFM62NGtVd9Lr1vKH3NTt9bOyXpsNLUzqu3jwkKtE9kO2+/BP05DBl/wcbIq0AaB
xFikqK9OU+5eksAOCCcgeqnuibOoOu9cqv4VFpY6Nc1oHCreo8qmI2BPcdTLAbkoRC1Hlht7KnBa
hHG7l35xDhbptpqB5+aYJzYl4grUJEgyn1BiL4YwUmkWnDfWwyTinqO/oc6FkRA/1rP5R5WBQCqH
+OXqXzKiYZyM08IPARbPhYdMpLBiudGLp8+oI7XuCdXAfe6voU5Yl7nBtI3vmAxPsLEpg5lzvBy0
RQQCqU3XorZt7DNEVKhk+BoPPBgqNhaXPlef0d3Mytwh9IlOzPHI3clHNgodhIQ0q7YAoIIFtH7X
CNJBEdDZK33vxcgiFOUIfO9Q/lE/I45akWmAEgX/1cSIaCyI4FU2VjN4iRPpE9I/PQ7Tgjh1o+FW
YHnqhzq9JIV/JFvcZUY+d/VuhPFYEVwgDtmERhKJKfKBpGWE3roNdYLfjYAUfXF+HIZC+Vvbre8G
LvKhAwOGERfaZY1hAHYa8TkAJ/EtBd4u0wSCohHKrpXXW7DZJuPYxt6nib7TPiTkEz1QfzEBLt4K
3MdBT5O5mYHnqagy1lIrvSuQJF9E98llYn2peJZNTUu2bpXtDN+3D9JgSltXcbvpC/zgaBGMDfH0
AXpCHkilh8nW+KiaqNx30gbGPdcmnoSmIQQzbQkuRJfT2hMyIPwxgKn+XoUHE3DNsgQVhwh+j98y
fy2q5qyNekvQfHEFWdfs26oRL8QhgWOvk/ccVqjWqYF9agBRsew4JkYUQ8qTeoYWcaqn6jp3PpKE
/oeZ5t0VSnAZu1/q6EuG130jhnDc9GESvsO/cAqiIsg5fIaqRFpKWX5BJ7TNlseZ7FT+2k6b0CKT
0Mi7YjUzz3iPUvDcyTR9S4WP+Q48cUE4A5cskKVIuJsS6s0nWqZ315/k3dw9SlkLB8hFFOUqookO
K4J5lmkTp2FROuz14i2hY5Lm/XAYJJS4auiL19Kw6r1Jf21V2uHWDMPp4Mm2Ofm+tPe2l+KAH6Ed
JFl+Maf2e1rVE83+HhGCmGG/GZV5kqirNrVG2RqXjoESrEaC0yak1ymhP/y0DbaPBU6jFUTVibqT
EfHZKbEOYtg6z9iMwJcE7hPRr96x9RrknDH9Bc22EFmv7q5ZwkCmK3ro1IvYdIzRYzL5JDlgWTgf
B9LRQNhEPOcqQSWIdhqJ80CVHk+Waa7A9mG3MR15jbKnPKS1bpBdS2uImKWWajeNw/TSqiq9UJb/
lE03bFvR9tSerU/0NAv8GPodzJfvja7Z6y1EDmjOcv3Hr2/cnD147lp300S1wUQAEl8LCTNLYfuV
jE862krlfA5MrzllORltOuoPRsKdu7jj8EgBCUr2Dqa258fBrnhkhQs9k7S6tdsVekulB9fASIEt
4flZ6wL9qF0BnnUH42S3CCviMWV4sixpQmBvhUUK+tXlLUoWARzO4JkapEidZZuvmTF263YCmJYn
1rcehCqrqtMDKuVgkLdMZwX7sjWz1Qi8SeDJE0xf+rhcd/QP17Q6vzLQnXe8EZx9U0NwlUFOgC4l
S8tyeHzVqz7ZxCVkb9sJGNh1dEiShXhRkIMFMYofOL6b3gwz9Q5+Acc+t+KLBBr06vdjfPM8SoiG
mxX2wrVOp/EKWuRmfs6SrP7czqZ5CntmLb14C2tOP0QM85l9k0mgDrjkKUYxjo7yNUAVc4NHtJ9t
BKGVWfeHLp+rS6Ph3TJTvCZUZTez0cWNsvTU6PGobSyXD7MRYtJh3QKfdibPvCs/sXbNlH8nE6P/
JdihHn23/hHX+V74mQLhG70VRN7cQyu4G/mSyyKMdF0HpkKORb3IDvb48HPqDJ+kzsR7HlJv1aYh
jkU9ikPofJ96siqQ97F+y4y7NAdpoRdTSpaO9pPDU4k05ZEB7FJuWFWGzdfw0MVkxcS2QA/nKfF2
Qznr515b6T0f6mPFsOa5M2LIrDT6SKfLjRtGtIdHioEBHS6MXatMDebWL/n9NS9FrExSFFaoSMyV
29UkIpI8Hp3gtKEY5Zyuu47AoSf4E6DIUVtuhTmFAHL73/YgvbMcXOZBVmKs7AVIJ5aD65FWicmz
fQo8xSgxLGEnVWzIBP7wCo7AmCx24eWQBUm/H73od10aBLrXtIuWmRLRq6TPl9wx0dTYQFup3eas
Iw40t/bgr03jmDEoTxc4QiY+OoTvx3aKaXAO5ads0eo/DgZUslUfIwrh0beDl6jhOnEIgvTuRVrz
QXYEiUmzO6dZwZB3Lu1LAv/swj2xN8V8NQYgqrHVFJdotpcWppi3AzF3lHhlvUuWuTFIHwNZN5tI
3+yNicwXcmQREqUEBJnGaozbz2Or8l2wRPcsBT/KWBMkN9ZjdCFkQpDsS+xWb8TFU9S0REfKqd5Y
ekhu5uD/JsjOxGgm9CaTMxZcb/JfGu0ddDVXJ7gL4xEe+KmrvJd2nMJnmmY9nZ/MoSQEgOPLb8un
Tcqa/4l4ua8u99TaCwO9Rt3YY/cS9h72G9sJS16YFP8SvSvep0LLi5jvfo2BC69GzCib3buLax3Q
E/w/mvn+tiqJLOHBTQmaTHoNE6DfPT6pyBWfl+Jvb/ljuY0qZj6iEhnjb9rcQtG6CDJnXDnGLA6j
Mb1NwD3Za5vRq6Pl2WuD+dAN9dWOlViqvOiQ5dMXb5Gbd+0Ry6a/NbPO3rEDSqFTfARZnV9qAgaC
xrjYo1K7qBs/KmHJY7EcEiLctsIWb8ZsQ16ZgHcWIG6WLXJxZEN0iXEaXU06yBcL3pVmh8Rmqj7H
flmfCwx+J3PJqSkT9zSn2Bg82ROBGmBVzCjxyfJKL4zQ4yuRxKnhpHdQndwShgtWYPm2bYAxxuqD
zVh/Rpo/nLMW5n1B1xWlZrGr2i59j7MofB5JK4fW3erhpxGPS103tjuDihbfZ1q/tbE/oIFunxyW
LzIRjUOM2/+M8pKubQTUJ0QocmWO7V4NCgEyq6KjRdTKVHIKH7ulsVe8mZEkuDKuyiVoK9qIMunP
sVbPKvGH0zCHw8k3ykOzoFJFQgoHl/aRFLiMRykH8mZz+KAQszVQGbKieVPDAFcDZ8uvVKlvVirT
nbCiCfBolfMWoJHrrpTPwh6w9s/wtrMcMLNa9N85sXqsgvO7Ew43L8xeGblHdylAyyxhshjUGM/3
ov4BpDq51V7pHebEfAciF94dDRendFtBvhHC2liyLNF26S5lwScJs5cMLQuyUOGcogiQbq2bWxpF
TB/04O3Yf4gtTTcf8mkrPxkd8RZOeKxTd/wps/hb6ubuC46WDTT8nN2gKz9JkqNyYR6oWUas1hVN
PotrmSfWjRDh5MWj9CcNAfwHAU7yPbEg+zRSfptzX7ybfRHAR7W5tCfYQS5bNIKa60sD/Rw9+hIP
J2swIhNp7mN1860GpuWE5F849i+PhOyzqaAkFmxzvSqMPjO7fE1BAqauVe18RxHKWaM9k8i5DonT
bh8Qr7kE1AQJk+Gck1j3ejlkUKSQm3+ULaRZLuLyFexYAM5W96uySOSODKJ7zWbz9DgUHVsrNxaE
oC2IBPKYJDu+Mcck5dZAehhTNYmsT4/Byh+HYdfnAaSD5WH3eOwVrmBfaB7bAkTlA2I0kpsQzJ25
J3n5u9EQbzfkfbgSOVm3zI1iSGDpwPI+ejBW3Pw2klZ4GzAdn2017mChvvMw974dXEZpZ1wEENvR
BtllZ3y24cZsE6lmdPnsrxdzB1ENV+Z66fPkktmnVPb7IeUD677A09eSS3ylIpWd6OoKPMe9Ge9K
7b2SOdGdB1l1wB3hOtuCHasxGMh1Yo1JJeZjBFYIHppRD9TA8HOOMB+GTBm92AF5IsR36S3AvvDm
+F6zdkRmrHu6KSs/r+bLZMi9b9fq8jhkvb2NYy865TDQLj0hBS+2CXuSBKlhrSvWCTDGwzXvOEMw
4SjOqtQ7YRngmvARNAc+Y/G233HX+M8qB0wdtYhhigXy0Szlmxdkv5OyFE+hA9jjcUKjbMhvNDu7
EwObI5G0zU6XLtW9l2FmGBnmrxr6RWsR2bWP8gjUY9OYoL8KttYWW99Twxp5wr6+yZbrLq965Hlx
yMokkn4ZPeLV0X77QfAMyiNUKSdvOQRlG8InGDdkkvimttEqmiyNy1Ly+Eoti2Qad5g9K+LLzKX5
0g8aVVo300R0yKXE567PoNIYp00146/lW+Hqb6FflLvHrteEEgqas6dNE9RMF7FPq3NosS2xM6Rg
j6+i2CUZwSUAjQQRhjNLnZ7ZKrxw6r62EhQUYiYCSCCrrEa72kERM/bMd3G3DDZt1IQ20plQYTR3
caMumP5+mQ2tUPo/6tWwyhsB4elXWY6nAOng0zi65q0bdQZkuYuPVaGyC2i/k57kC9m5KAD1SMQn
6BG3Y9vwkHzFqVmvLKd6xTGZHbBxvCWZ47KjovLgAe5u0iILX1wmgw0ZAALESkWG4qu2Y5e2Y+fi
hHWaV5xv42LXJI/R+T6Ird9M9Pltv10LZF3rhFtr8xjpFq4hNmWGK12gmjwZpfIOWYSDfZlNzRAJ
NplPy5WeLNRWKKNTZ554Q+bp8VWErvdkW+XvBoXu9gETxlDlnB5sYd0nNysq811cjfI4JnjBAuR2
x/Gl9FsDnaKbpOs5pNcjjImprxQIj+wR+iOGSMiWID+cWdFSefB7bIvSYozIAu5sakI14HVkq6me
qZGnfa0CqDDLeKnsnV94sZ3d4zuPniu+P+9JVW1LmjKeACWm+Q7A6qy8Ojmkvp0ziOOgvCra23H0
mad1cymWQwsfyQWDsTImr9qYC7GyTbGaJzbIfJ7OyQVzrHmm3f3qRA6rRs+ZGtv0i5j3bspmpkxJ
JwOL9il03BRAOJV/ZFKOAt25Pv6IgvwNHQWu4RJVFZkeZnDOCaI4FwoeFLaqY0Ro8tm2q2RvhvaL
pHXF8Bqh4elxcDq490lnqS0LRdPsCqI7XaOr9tU+TMbqbKNsPT++aiON02eO98z/orNPhPj58RUi
0Ww3ueL7SHDeAWP5G7Po8fpYfOhDLxRukNKlyLBca3yLcwJa439RdV7LcevsEn0iVjGH28lZM0oO
NyzbsplzBJ/+LED+t+vcoEbaQYlDAl93r5YfGcwi1l7vEJCSt/teN92CzRFPjyrCp9aiTVNjCfsB
jzAv7Sym21ze74Ucn6nYuFpciccrjIGWyfB9EsSQJoMqtO3UTjy5jTeTIPTZaIvgxZzHdg/ns9kU
Xp2thwTskDf0xSUnwIuTwymg/wiUC7f3zzS++mdncah3S9KfKuI3QLI5W6FtnSfw48zZrGOsgX9c
ea3sx+pJXaZ9xORSbty1nGLtsEbYUDKpWkKx6JdM/BQtkzt131ALLSLDMRvalzgY2OuV4gGbO38n
8siZqjkJPMz0MmTuJF1OAJlIZxJV2aufPvBJhVuo2+vFxdq/qku6L0QMGFEzon6lu663T82pI1JS
Q5uOotnYJfSVbf0xCj6nh2qEyB0TXo155gFfM1uYYdQkPpuEcE43nlHXkFxY2O1xD4eKs43H7A8l
LM3539IBFoNkMz43OipYVVBOoxYLsukAUoVKmMl4ONp2FPb4wIANqh0ZeR1MQf2zDOdDQkJu0+Uk
XB3ek68e0eWcOeCzb4PO0WBHxO5Ubqh6Gbeh1tPcWvbeyWoz7+QFEPOLuf6q8xVvJF2wQ8qlnYs9
JUPf9Tb+Dvmm/dGD1EUAnd8orZsIkKZo/2Zur2cTqhalyOO2r4X9aDwOPG48asST6DdzMXMsg6N/
cwq8El4XxZdcsyi6cIWxiUqc9lhCwOGn7DpWLUiIGkf6UagJoVxwhlUXDYmss2hnCzwd1RrTRJ+3
ckNjAHSZRLFNdOwi3RDWryK0u5Od2I+k93aI3gYt4rVJZzmv1DI1tAtoHE5C8KIzd5pIlhe0Jtpg
MIp+12lo3ouIb3E8Tc+6r4e71EfFrb3e3FcTagf50uRBv1eyB4NC1rwXf4e/JRyDNbR36sFKvTwK
EML/Hi4NDrtDPi3n5E1tlKIc5zgIvbsTtTXJA2c+KInILn6XfuPuNcMy95GYYkSmPjrxkGrPdjwc
mYWEt9H7S8Sc/Fa/JWVKe3gLridMFdSbhjqvcMu9EpgqB/MwEEDUaBLOTwY7i0Se/4rERg6NS0Sx
sg0PjdZ2uyXNN7j62o9k+EkJfHgKcgT/knncmoybdbYq3sFVk31JGhxjYhTJXUnDdR0eo/KHFYXl
S+EuzNedF4/ippavyXTXHPwPp1n8W0bMcrVwlHqYARayQQ8eQzctYIkgaZC6/pPO1nV0PfrH5oj9
RytKyIJsyzefKp+bvsDWgh3IN/mkhy11VjplGiIZ6IdvrfREG0jnCzLQfihPELxRV57HzBamdHVT
Lqcso/zD70Ebq/2aWqyAGT67JSbgi7/xY9q+uImGTGtF+JIUOn3C4SSZrnGsg2mK6NYyexorfFDc
o5StAy0hS8YWSGuoCiGMeyy6Ln+0RfjT7XpGHISs8MhQdTFxniS+zdAJJftHOjZMuUqXODr/tSnn
EBnNcFff+PLvyuEXL040KLeUb0wgZ5k6sCOdz9SSsLPLxfhlKAIG9C4XRo6et8c58+wxSFsBySt4
ELrmtvxQyqEdkkRm5sMvO+og9RQwN7K46o7zjJLem2I8AgY013bfdVevYWqce1q4T5jybDlpT696
DfNscW3e6/wqZmN2XjpR/aR0XYMxGtFTKxPO6vlvGiI8SODDhmTFt3YiFuQQayAq6nUXKy+6VR1V
5NjjmcqqIXsYNq1SSTacmC1lj2BoGE+VhrHNhpqAFMik2erLN7z8Fzb3MI8EvYXYIaKnwPS0W6En
+XnGz9b1wTZjQ1qv8Qn2K7vQ/xhG323qhtwmYrwZHctg/D0N5heIFBHwSs7vTt5gTXJRwBlInXQm
8Cf1CutOTiBCC9YB6BdpYlILHJ3inCaY9KIgf3Q6ySIbvesLow5KL7PpbLOt37QakaHI6adzNXgj
mTrOb/ZInU+imfV1AXVNRQCLN5S72C/LI00t89kIzemMd/Y9GCeX7nHu9dtQPmnV4rZtubGJyAOz
8K1wXxE0uOuj3m8Tu4Y3AZikB0d/KuJyOHx69hrsv4T3i+qSZhCh+gV8nqRidgO9jARMiVq0ev2o
4etsAZd1hyYbedOVABqHIsmpPXA5QRB44DiTafC9GTq/wdwZzwu3PtLsjFYwMRzVFlpdtXXeUxgm
3IW8O9cFnVAtEGY/21SMGE6RkR0dJ6ReZOJUIxMzn25Q9vG0NWboLZi3VtzLl7MrTw9taAaXoOE9
wgRmL/rCQgHOHZyoGBWlScM1dNQJaPAglETl7TmocX/RsH4Z2YYQd3KIeqt7L99H7g5lYohHZ8yo
WjXtqsoetoRdRsC5Znprcg5LYChv83AUNDA5xi5qcMqZLQCrWgzsJmPmYjQBbtsRKSn2DFq0CrRw
vYWXTtcf3rsq0wikNLp16c1RW4uQtIoPxv9k1rJOAYbRcqI+yv680NIF5biTlIrU5BZryk1SQ98y
wk/8PHjOQNbKG17wQtbPw3LXKuECHMfIk0YMbruIsC5o8+zJwhSVS3heMNffUppwqRdYTkPY1i+l
WSwbaL4FhMKhfw4pRAtMkz0E3OUrJXf6viX6d1ywqtwEV+HGSH8Fgx3cbdt09yNbhKMuOU/9wuMl
NfCx9EMqm7H84bl1EirpW/ega1XPfSzpnyefUiIQmSC/QuoN4Xu91GOHi8gy8223tFRjAMPWzFYn
juakVDRNhL7MACKBEs8LInZPTqi9DJHjP0H34TZn8vRUEqQHp2bNs8n69AUGw+skJuNraDO+MLk7
+j31aKEWfEGr6+9FSutqhtP2ZcrDCs4osZo2+gh5Jq5bV9fvS2FP2xqXjymJy2TXD7anG4+pGYdn
9Mi9A0Bn6PXpNV78vWu2xmEYe59pVuje24FGMWdmH1aX9gLLhUNKhmxASenfn4QjeHNTDFpckQ84
nP2VRgVrbTWgyYbebLiEh/K3Y/YfjEdWSh7pEs+/d5gvBie7KOiuAvSrV12npbDHM8SI3PqAu1Ly
JAqNJ7VkLv9ncDwDcJ/4Q7G6ktpyn2sDCH1rAwNaOufFNcnQcD7x30DEtBu9NU5t35gHDObdF6OZ
eXot3VtfcRPyFuemWfVZayrS0qTkn/OeyXQzE8xuBvDG8leW4C9d90P3Xbh6cUAcAkdpBM9TmC8/
J/qPKt3/mAtoLOp7bK2B/4lRXXQKkPbZwjUb8Yd5ZjB6sALmjjhBqQ6os2ZL+WQJ5xLetbRwDjqe
UKDK6xoCPgiSydwooxrWpRLZQbSYK8y3sTRj6ozs4eY5/WEWuAFTaeUNjeEFm6i9sWYc7ZRjQ1ZF
RWY/fbBA8m67fBTfIbzvvdhO8EXz/K/bAr+Ohnc9wFLlzph9RNF/sSDQHI0gHjeNlbqM1CvApS47
c3Lxwaan/m3bgDaDWzJ5D1MnjzamzU73ces1fnnNJ3N67tHQTr4GVd4Ci8Lb5l7KL1aNWw5Y3o7b
RX+a+xRvKug+fCpz86jN+mNkON3abvxCUitfT2GDumFaBaWotIj4WNJAVpUzFa7FNyLTwKMLLdxh
kfIfGMiLc95rP2o4Raew4PgQTGX5qhXFH7OzJu5TdnyigFly7klLJKNrn9ypC96ZEbznJMmf0ha/
vZOxpN34xQvRjYVRVi8hR5B16mHdTXSKgkcRx6+kmJKH5ocwhbzqqQyMw5zzi185YWvv64me3Myj
v9YDfk1VIrC7FU112KHUmYCrEkP7kDOViI3pa0yXGAk+d4Cr2KEJASI5iKF/0a2eZhh5rwSKbR59
jRKzDDeADr9h3cRO/h1AMA2AWUrKMoKHY2OWfqZF4MGopH7ptGH3T3oO2EXTRUchgoPx8PNtWJmO
u9cFFjtMdNO68J0vAusa2fkq9i8llQ9g9pMP2kqKTRmSMpsyMLjwtI7JAD9AvZWrWntKZ8cDy4bR
LY6HL/LNc3BEmLDZF3/KXpcMEi0ECE+kbhxya6c+VyMQYtwwr2btu081UIIUdwFyQh68emhPbGqr
4g0BiJJ6N/e+pc273zzEcOehtPyILdpS9aSuL/WcPRsCZs4QQN2eCvMdL/Im6Zf8lI96do5S7cn3
y+xgppO46HIZ4644iMR64YsJfSUySmmzgrNflC5UWqcjd3S5fXDBfuwHnr3UKXrO3SFIOskIjVoc
maOBn2Xv7ba9lExVEKhZUDq1ax5ndHZV62oW9T6Vv5m5IAmP9YgkP5zLcyAXCu9OAb6nE+FHaxeZ
Oixk9py3Kray1yKCSmQhCWzZBdYHgDISk2s491HPvyEc6ScyQM5dLamwr2UOLtltL0Y/jj0hSgam
fZ58GSyKOog0Jmd3qKHIJ2Z8DjxRblJojauS2wDbY0lYGQoa0mjoO6qhTloSoqUTzTvkeesSmJqb
Y+z3AGJxkvZI8E1IrYsnt5KNEsWyhjpL/heQaM0zRkvoh3LRJr3n0M40LS32TquT8LUCXVzUwlMT
AnGOXUYdWxFM/p5irZn5eOT3nMSp1LLPI5uW6zyWy5VxHk2F+KhC+2ExYtmrOdUiSeGMgV/oRDOP
HUmKyyCgAHmm+xQbNN80bLvYUV+lFXw1+davPOjns1rgb/x9VchXJRSJI117W09DJV7j9rUHHFN5
Zu6GuggoOeTR1RsWFrbFfwGkszIJSd5HnBwPb0zFHoJDSMAGdj5Ungv/MH1SahPDLpv9lf7NdgVC
TqWdRtnKkUmPh1rUh3r1q5skAZvYUb/Kq3a8WLZ40KvorBmbf7itmM7j7E1nY4jngzfWhyaXaOSO
A5TozA7kuPy4Nl6wGHSn2tdjBPII0l1I6CGmvxpCpYyfunNZSMGDR4hHO3oyV9mujAJj1ee9dx7l
gsvJO6cWR9BimVqJwNROlrnQKZ+ZBE0H8ylieEz9BYbEJTLMfR40nE6kMqbTKnKz3ENv+QKZvTMx
aDy5tRA3SQBpSvt9gXKNqGz2B8cZ3wkaOgfX9JyHpip3uE25yaav++xr4QEWLrrqR96CjKHXsf5S
0je96mvfvpQ2GZVkotQydkS1tzvEYaVDKJ2ns9sH509r7w4NkkM8zfwSs+nU4bmh/nQJB5RL8Ge0
Z0AnQsnX5aKm/2RVvb2YE8J5UHuj8X8L/YOY6EQOf3vWOdRIqWFysNiGJjtlPjBf8IRoZ6GMcW5Z
faWmIKS1U7oQejOqt3YdAeUr51NDPGdPYkU/qaXCFHgazHKPUxpVsS+3BMcRYQB9qGW2B/2iKt/M
mWGO1V7hR5U32yCAbLopeD/5YV7b0CsmjKGB1dvmyo4cMl9crsEIodFPmRNLl4Mai6pXREawR/Q2
rIL//9YdcG2u0WhxUUsNQ7mOPps+RPYnokkHs3VOlQUK2cG0eIMtE2WruT/8mHKcAgyVX/BfvUca
g+IEIHWdte6z1hEEroEZUPEOoGYV65ySzAA2HI+Vy7/9YJwuB07txlE9inKLuGOY1Mu2be2flC8m
N2UsgCX/09ftK+Hp7DSUHgzDoDQ3k4xI+AOqltqXguDlFkBf1NGZ2noDcq3Y9oUT72c9pYZrosMj
Cz1Q0SVN3pbb27toKnGw+SEHpdnRNzbF80dGIg9mSv0NSFG6w4RA9fEgvJvreBG9oyTx9ji7ho+c
2TEdT/2zllagbSDLAm/jnNHNhKpF+KeSXEGsN/EbkOmZ9wgTfp7A6oFDTX26x+8RbWLPelv0wfyp
XmQg5fMyLNlkpfzS0FqnzTxG9tqkwpBTXhRu5kkWFeXzhZEzKLcutoOV2lXaSJK6FWQrLXOprC1F
RHbHaw+zK06oxdkWBD/ZVZ/7dO6L7NMR4kctmKuOUp/FL/znvvAoOyMTKzxB8WtWR/vPo7sF/mOl
Bv1luJSnCtcXDqNhuqTSNqAWspBMs2doKqgpRumOR0C1/JF6trfkVqUvJ+Dwm/OEAo25jjM8dMSo
OFPKL0N4nsJmP9WuRqlNr1bc7uhCUqkvFa2ye4KSNaPgntwxnSayZaArLO/8SNMlO6o3jnrPlC3a
tdsm3cqr6ujsyEW9mpqIEnH6xnbdggc+mGB76YWXHJYm0MlvpfXVSD33YFixOFXVL2VgnLk5pwa/
sTEQ3zMGBRBo2bLAkppIE7gBHhCWOQLtZEMe2lRz2e0qn7YMvCf+bTJC/9Wfs7frUbVFqYVAO15j
L+Nc3o4bs0JzZqa9QE1Z7EMrTdxqoeyrP2decKtDThrrrLPL86Tr4038t+RGfqbxa6P18S/8FQXH
Rr6fJ6AQC3Vos8YtqHWeqDjUTsHI9CJjknrJGCMdCecc4h4STooTA68RUyq1mDF9z4OBOznPKaTW
dUkViPX5PjRGcG2q7IP5tXvonCZ8kMPTqLK1D4+mqXFnkoe5ToNjXbPILo4FHjQa5ZhHJ5fQCMKr
2QRcln6G6Z0QzWpO7GzlLp3PoLYh+AZneG9N0GOx0TP/VsMLKVhkjQ+ZSW+AmBIUQduKy+DUAZ5g
y4QXgOE3xVqA+ADub2C1G1uPAPDn+IGgAacYfm5bGtbVojOjnD/YqOkv7dKA581aG1TQmB+qsFz5
k+9d+Dzllj3zMa18a7jG4SQ3F3SE/2GzpPAVyg8TTkLEC5MRC7FDPVulTQeA7/mWfZ28DTi/rMi5
1/DIqMHJm9dao37Pmupnz0uhz2JfwL5rQf+IXWPbMpXTXOGdwMJSRK2mfpod81iOrUOtWz+mRnMe
PsbzaxakF/VRxnd21o3oT2lAPR3y0SJ92FtvDVwTBBK4lJ5FXAbpoZB6vjJX9tmyauMBjnhX8UsU
88+5vgm+RN3Ks6D/gtwDH3jgXhFV8c4G9wHwfuJxprf7WZYZlDpN0antPamPGtloMC4t4TnX26q/
ZY8z7d4vI9NuEHZWSUphTqqOErg0Sk7kibFQyb0rSAhx5BZ6iLGP78H//lyyTojVTN5159e4hqlA
EcZKuKC9W/xDofycEKa/UzsMteeokhapEL95lDrz2ec5c8gpnFm5gtvw0mreTrNH0KmzD9DXCxir
T07DESihC3RhHGszyYAFaocPTgEEW0X/NBuTtTYqyyfeNSYffkSAU74PijE5OLkL+gx23loDGlRy
ZkgA1QM6HWL8+EbkvGhO9ewNYfgNpjgyUExD1391TYxlA6JI0dvgJ4dWDfe14LnRfJugqN3eUjn0
aP5oFZgN5S7rte+F2WvPOEriVddSQ2EF5tfSw0I1jwQD7JbINRn5abv4C8pgDYNjVY3gznTQqCfG
Z/F1wdy0javfVG6756q3omdaLqIVZQftj67yHmOevQN5tw+qOrfkOMshST4mZZ+faZntjvKCjZZz
zTqc+x+cpWnX0JKn3inLQ5yGwcapoW/qbgEK8w/5CffbSPZx5+Yj7BCLft3OWB7Emn/ZUV8CXGyW
szbo2V2XKbyCSsV1hXn5rj7n+dl5ZtNxqMoA2SN2rBwUMN5/LdIpfqNnLK/b8CWvwvZSJd5vfenR
QxkTDojeqEr5yESNE7nZNu7VRG+59jNtpT41Xjuv6ah4lcuyCFyTwUhPU4xaUPmQEUljdtfCB6hJ
9mKQbuHEYpZVC4vdNTw2J0z09b/wXGPayYo26zrbcv02x6UR19DOxD0u4URZI5clltfs1Hi0Z/Vi
0Q5mZqD9/Se6+7Fvb3pjnNYAk8m9J1TQyVut4YZAdRfjgul82CQdhW7q89mwJlajXylmkEFU0Iyh
YH/A9jhcF4mgyBDH1hlbdk6s3WywW/P3Mwryh46DmiZFyTIzeDIM4jd+3uunISLvpIpQAi9g+tpv
NAqsiEAz8q8QFTIXOzdZKGPbMdxeKYFJlRKqV7oNkCDwKJVWR0N1SCz06RkN29hRS3xHfqz27lgF
dHNNAni4Qhj4oq13ShpIpKAQd5JCoRUyWh9me3BWKRmxrt/PjBcPwDtwunIQ2i1JmR/gNUEtk/F7
3dKLjS1aSGnywwFqz34a2nYVp7R80hlD1aeZI+HCyIBej1iO2hZjseP7MBuUpbjJqRSPW2J9/uhf
OP64l2Fteibzb7morEPVo/IsZvqICv7Fz6okK8H6khM6J9zbvxpaM15Fshg7r0/BQ0+MvdaJluX7
su7fi4HJC9StAuAfCYNx0h02rNyeysnJKn4hFMVRUwVIvACBVDEjg3j/Ru1NwegePqfruflbhmUe
8afCtcqUa4vRId2MfibOdjKIsxcDI6WfeF4L6Y2JpUsmDxP71Hb5tyAL9Z0640H/xmRV2QvH4v2E
z2GejfIlAX71gmecklK6qzY9YMkXkVlwo1M92XZD81sbRvt51FMdxijTUUHg5VnAHH2Y1ndQtMkx
hqdcWVSpUWH5QTjKTfYGj5amJvXU6H1zSUXw2zC4JBzpIlFL4T5yeConnwKrckUsyNhMHtj+Xu7R
APlpJxMyt6Mm6PBjon2al7u5Ffp7mwZ3nC35seKCenh2AOl7ITMsCS0+bzLZEkbCSUNtKngmfo7Z
Dc70+OQUHstUjxSMAhiyJh5RdU5qYSELvta0Szsa5sYiXLBrKCd7L7oQowqUn4J73j2ax+Ocd++D
j2prTT6GU7nYOWVIDam52mRXHRomQSgctfckYBjqms0PblzpqezCN80mRSykJZGTK4tnHiF3w0sL
xRue5XEfpDX+xlAbzmy3wcampDpUVmeUZsIiTH+58fBScfoA2OcBlgLkZlr1TfEgMTZx46ZtFIZU
/KsQcBjTHnarQWqatJv9FcEbX+NIp2RJ3mySpXMUV3sYGbpqbyzYH6vYxXhO5OlIG6N7bcno9M1A
OYhPBNQ0xwAKOJsZqwDKA8BDlmRMlbWde/EnrETobO2koPOhZBeHRSgFDGEbe9f2zFMifWB5luJJ
szs6XV2sPq00etZyKWUzS8EQGsIHZC6qagg9ECOm5BbnMXRWxz45TYXUa+gjhuPA2RH7cU6Muh0g
YLq1LeosXhnq0OSlDrY//zd2XvOUY2g4qVcGB+SjUNSb2X0eO6vdIXbqm76l1AvNV2faguN+CdwH
6LPfRkuEtdFCcawgD4IYhoNT4wpwOutugghZhTBpYOdj8VEL2mizdlI93jJqW6e5WC5dUo8mhj/N
X3uwPDbEAM0rlMTF6y+W81PFqNmxZteRbN7J1Ow7Jx18rDj9uJ676Ba6Kecda8gPnPQOqQ2bJZyE
c2SKTCdstRvrxgK66b5RIAvBokkoPY1bvTg3uCtbZ911zk/TiOr9FBUNOEBPvOmgoffoqQghBcvn
q3DXW4110aWAK+QSBFRGplhC15A/andr5fO+jgy+D75Ttsk4eFYBwswuKWkWZuPL7UQb/XfmBAej
R3ICi2I8GO5lW9d1/qCyNqtRineBPdE85DtHv47uMImHWyEf5npMAs+GMqeJItiiwnH7G3xY6y2T
889RulW385EBaQHmaN57eWW/0csEABOcNSWmQ/XV87zpOZBLlzqnZIHrErnnxvSSpxHSPdkXdEja
uslI/bfE7kAath2xaHmFff635DimVk2EHUf1h6tlJLR/iZNmfoKL9RpNwHD7OrUe4OXuAB/cXTdj
S2vlLHJkGH7CA3WfYwzigalrzzgHmYJQF4uDX7v2atoj476dXGBQf2iY2o/4j8rn1h3RoT133kak
sM6UX7Qo7rY4DnjE1TdPJd6AmMySLmLZ6YXxO14CwkkItedqjp1VKCNxBvGNS4OZgaEFifznfgSv
N3VFyVVPVC0gVLWdmq5Fqva6x9BbF+jQGYUFbnD43HrrM3uRvtHXPLOWs6KCxDFylMjjE7IXT2/5
CHdKkj+V6fJmSXrtWBW0jldopRxH+ZDEcX9aDFrXrKJzDpWZLE+KCmDY4zMBHG1Ku2tq2e+uWIzT
v6XvfMpjwKCXjldePwvMLGN6A1cWbdNxfCddL3Dw6F+x4k4Y3v38koAFuLVGN6KN1r+RgvwzLqoW
Lc8PdyPi3zfBYVEPBu9E3jLfcPkxn6VLDXuf27wZ30MZYVaLOwj/SKR7PccJhS9044R7bPkrPbeZ
vo1j89405SXGebfLkwqV3R6SLSxCC653XLJJScVXZpArc4E7lPc44Z0uyCgzSOvkNtFNwiR0Hyee
e86g7TBIzTHMyFdoh1T7tKHH7dTQ9pkM0+ZarZ2MYvZhZ0QDJQkpuoxyDRpVgJaWydo+290UCd3P
ah8wxPGzhcNwV0cEluD93h0rmNhwVgQQubw7Nk+L2FCJAqZjdOKbLxf1yqhegfcSJgiCK/dPDg3C
6e8V38eBzSJsnRJexWCOmNaYsaqPysw0r2hIpJpi7eSqnLJcSOPjYmJjv26y8GMiEfYqY2GvEI/c
COcQLcjWiTqf8nXsxVr4g/OeJ+29qQfe2WV1E24SEf1ylk2iG/WTuVdD5ygZ2ltV3hu5w2USdUQB
yQ6u1TDVKieijxWaprJaegrWkzGesJFlWrSgVYKq/CAJmWwY+UBuczF4ZmNaHzgH3XyZPlbLnDUv
Gb17aGR00NHhRM0Kw3FrxR9BkLxbLMADgfUl6HDS+smiXf8KZW7cxtyp7IHaYcbSXTyByLGKmehn
8FZpdvWs20V9axKPeBlxT8o5mGVRMHYYO67DNsLj73Rlc+olRCY0bUYipSMA25c/aJkpfthgYac6
209m6qw48CU8kLzg0Lo2WWZG9piv+EsfWlvccqE5h2GwblXWeauBYcaOjAW3bLdo8sNsVnTsgJ4L
qFAIf9IWLJi+APNWk510MMFFoZPxhsfxFWEGw26AhV1oXn/MDfa6UjtrDPB8wu3vflP/+jzSosSM
x8Uw78oQPdpJCZ5oKK59O5uUEGQ84DU6dtwsKp98ucg+imtXfCw9/tOyKvDq1UTfQS4Vj9YDSgyK
QEoKRexAKijJ73AOFTeUwJlyJYp4I+qOgONCicHk5cWbxiPJ7nfURVgi+1LOkSk2WQKdmi2YvamL
xcL1kZwXeeJLuctomT8fJ9lDqQbfTmTYZxF8APHuzpZcfBl8ngMqa+ymjra9NtXgxrgTXP7nbpi+
1Rrz9n8mB+Vv+ByUdi6+676ijXlVmGFz1aC+kEJdXqF+8R7oHfusyeePWhCrAIOSBmy3Pp1UNNEQ
nwIGWFwSbXkrhnHYWzUci8pBsHkye2eUBqXuZVhMqM8B59rANLSzM9evgI3+2jlVtGEZCSACFsTK
ZRtR8rokTCfT8QeUgnlVlfyBczAKt0K6MmlzzLZj6mLXLRa2Vn1s/Bz68vufxV0uhQQqqSUtSJJ5
wTkKFyp4/1vazlw2LmcjenBGZQ2JJw5Sfkw2o8BGe2ntEtyDHxgvDAZw3XBFFy5Eo9nFI0NcBHz/
KRnL50GqcGrhOs0pV09vbFPcuyMFUipsszs1PVYe0x0S2sEuhxV5K1XfFBc8T7m8OSpxeLa1d4t9
Ikwx42lgt34bMbL7yuXspSVD66j6+MwPEDA3jhGnd1siwVrNzs6uVi4VrIL83Y3YfcQylFppmn1x
Uxc7q+fumE6z28VbvdGRnwl8V9S/lan+ec7l7zPsuejuiTnYq0BUM0H3+a0BwbKzpzE/p5JJgk8l
IbtEha1FyLNajbm/jWbapgDF/c3NTEwUjoCoID+SHrQliCdqE4j4C9t+QmKMifM2euE0fRS+ja/O
mgmaj6O4Fo32EdGFfjJcqBZUT9/ciPpCbr/1CTDgaI9kjUFJBXFxoxcV7RA3OnsjY4ru2b73DGhw
EGkFFjSMkzNx1THoYDVCfxtQUF8cZ+6hHUZXO2m2BOXSa6YV0xPfwPREwQCoRI38h/rcjA/m087H
IAiv/3/8CuVFx0HTrCKZs+Tqb1fqzJZJzLFiHbfLNWe+e9KsnI1oVo3fjM4ZYPGgljZk388TLoB5
NJ4yA/ZQTDzyRrtMvdepR5L9gU+VHWSvPPWZaS4JkkbKNn8J6uI2WG24ZicSUfIFtYFGqKLfsgfo
121jNi9jsXzY+gCufOZ0qBow/Tm5kVzUHwOns21ZGPmWZoyFEexEPVIwaxejJiCqbI1WnbKx9aet
T0/uNUrG7GxElO8meDIdz0NfwL/NvqSA/DMFXyZzXrYDx9LVv+Mf2CKiOykBtTEgOFfzgF/neMk4
dQAdCmQiDELKrqkad7Po/XgjsW5tuEfRcpTMEBfVWagZCa0Vfhp9dlcDUN61Mek2i7ngejCLZqsq
jdWS10FL5W34C/aUtW/6JL05uQysNgnW0AiwpQOkKCD4/1BLnjrHdBzm86agE/vGrWq8ej79JtI3
3aI6njlL+ueKrdk2NclepjPWv2bq8P/JV2rxJYVqsaZlY0gzvSWXgOvkkGWZhzGtzPfEy3nmOpjQ
j5+fHK35czOktkFJlNPqKMdVUlUXRkxGDBLT5ysEn3ir8ed3PaI+qRQ8/yUwYPfbKz/18uXdL5Gy
1Y+hd8NajE54UYg4ElgRCHdbHNSTK/cp3TCnkGBoNqf8UaxzX4bTTS12PepHHATPSUA7tTDoWpkx
+V7Uos8Mv8eMC0cqdfhFaE6SWpUtl9ZvhxNk7EiKxkHU6SffA1m08rCObJgfkX8bI5jovUNTPBYv
CkgahqXmKHBN4NV0az8Fy9ByY+POR/oIMBMBGgZxx7TxNoGY47MnF9BkJPc7rfPgLiavVg+90hw6
zNiOfImTx5CCsrl28betc3kux4JtQixDeK5a/yVxdXMDMgsPw3//UL3yerfYfW5j49k88F/1WHQI
cs6ENs4BDbRZ39JnVY+MuabZzs9MNKGpTyF1KjLG5shlqmhKLxpG0naNW4KKlSsX5HIc4ZbcMouk
S9HG4HCiBsyrFcN2aAjCuszP3pAdKFTBUvSitZG5WVq0/4W6ve2n7F+E2tngdCmNALFl/8CO1O5M
os38/CzGkBDvG6Ns55bxr3Qy5pAQMnboFMwdAYKmQrnDPOVCSaaovsBMtczZl2kEzW7LDHHJhthJ
gQP0KlucRjGlm/KhPieS/E5YXC05gZpLLBPjDbyzfSWoydxj7yMyptV0eldpvkCrih6eVid7lWb0
JFlKvVIJR21yswOhpQNCkXvyQRh/LjaRZSJTIV4AflTL0v8ueBOA6S7GqwwZfj7f1ENOPe6A76+J
1ru0j4Hjn9O2O1W8W9VHiUQqLJEJr5UNYCYnK8rJUy6EUlycRU7dTAflztYd9/8IO68lt5F16T4R
IlBAwd3S22Z3q2VaNwiZEbz3ePp/VWlitM+cP/a5QZCUbZIAqr7MXKnOLsP9NQPcOFHu4xwEJHuI
hyWc/MYfmZL3yyMKHhjFmq0FvWYvRRrfRodeto0DL+sC0WPzL0NEs9h8RRC2dn90UpoMjEMQu19H
oIfnwFk+x3oq0TJ3pLbElUcLHvK+ccFDT55tP9tJKp8hAcdIKBUTTQ96NArguceawMxdrIeaj1yq
oFM129Xvw6giT3gB6itfWK6grGV38I2Xmz607bqe5r594rqVMtPquQVW3rWoEjQTpjM7/XRqBmNv
svPe+JIcpH3OBDeJaiha3N5NXl0MnGAK/FlvZFr3V9yhnCmAli5WClIrAriEvZwjXNvvrOcN28EJ
M03ZExTU7Emo0FMlYjWt7KLXLukUJG26R34yw8Fa6gMlBeCbgiY7aKL7KFv6Irq4uIwOA39M9NRQ
qrMzZ5tSM0jnbOVaPez8lWXLnxm/fmS2GMrWhUzRe5FTwlba2Xzl5jZfJ+Vach2qCAlHE7+gRDYz
ukcK7ACbRUHMnzDiS0dA5EhfM2W5TNBhR4EXauEIkpYhfsb7ddLPIs9+maPaRrZN5X1QGnNc290V
QuFOx9AqufydSqOv9cHVtscjbX+NotcoqQEzB8wDT1kT49yDW7ZrM986jt1I+phiwzx3X5uUeWCe
Vz+4ZTe7pk6/ZhVv/K5q0MBsn4srC7nhtaFSk6ZymAHjnWLQ+QMdtSZ1qJ5q4GJ2agjsbUT5m2ch
vB6lZe2gV4XFvWB+qoUOLXmsamgSpAQlSL1YlIaAm8Q3s3ifygEBRK5iF/ZbLKzTZirEVB3BFcoz
8KdzpWb6qxrxq03MheiOuQ0GrqBFCHpcka1zddcNvWghwZE0B72V6WW83HzqGz3Vamo13SHqrP6p
6+FBwR40DuWwiBs+mPi0fB76ud97qmw+UAfBpI7QtpPuaWp+5n6Zfi7bZj5VPlSdOokPceCsjyns
WvCJiG+Qg+MHExoONSiy2ipMyJrdo4omyITwsLm5gYjwuEU9BQi7O2oxPtaOIfi7ByfcrDlliVBA
c7cmRA/BeF/Xcr0lsneuwvpMjYLYCPU10C4D7TeYu+FXnCTN2TBdgWN3BQzYw3OGCeneM6rNN544
jMRuUUL6t27xytcgTgB9xibZjK6nmkXAj2ctCLDPT1CzDOe3tqIFlrEy8E66VUaik9MQLNDftDq9
rCrY9bMbJo0Xa2C7OvS2PZxmn1n66sIDqRGvwlKyQOdZIzrvXBoBURgRstFigy0ejoGiaaYfq7GV
73jpvc3EbvEJX2t/6ke8JglNEOiMtvtzSN6Bo7+tQuXQ8UE/ewISW1Zh91lUXJqvm0HIBtNz3MDq
TRfrB95PStmaqIJPt5qPoKUEbWA1vdWTJmx/ye+ZU+5QApF4jn+I5vaYxpKS7zVIcMS4XJwkeVaw
zwoRp81cnunQV9itb6b64TW+r1aezrIV2WVZzt1KO8yWwpt+X1mC0LvmzoErba5DVh8yr3/8XrgB
sEgPcFGYTnsRFiU0OayxCk2qD3JY2HBHc4mg1TQnBxvzAenhBfzGfCaFAIwvyuszdsKvMbr5g0Fu
s2flZp6EZKxF1zfrRAgnYjujvG+1zhdVDU6bxj+K3viVJLjXxzBoX5wl9nZjQVG0A1U3csXwOWQ5
okl2uZrA6UeFGsM1qrW+RhNltzqeNKTCimlfmcIJSJJaHXFyHJpkyq9646K3MEifzrm1spd88phE
xhR/rbZP729sMCDOTLacTJvKDfAAqph7ZJQl6TEGzaOcsDx6uOIFA+kueilgKzx7Lgt/5qwUc6Ks
XOJ1dS4McqkjWRTTbA3JNMNasQtneePadvVBoFA96vofllimL0Y37YAY+B8ooxrJPtJ66Kj8tAYj
6UPivSdRgrKXjZ/hAPsnKNdUeXLFHJ/c4lxVapCfyffGJ1WghfuIHT51DF1OVXIK+LaN9wPl7vsE
MN2n2nXfnbxb6ecV/BxlNv2miaFc+TelJtktVrHOXzGzMT0+zazXXTkaD32QNU2eQdukB9Kb3m6y
JV9xCc0P7iLW+smCioHmdtePqqyB+TdRD0Ts9Nqu3nom+gT9bTDLiWF6RyYaHt9xcKDRdshcZl/U
D9MMnvu0IuSJsPz7vtnWJQHZaF0PrvStvekRwQqYrD1/mqYQj041UfKqwZO13b4ryeNpnYSgPXEM
djS7O9DJtp4aQJLD7riuYl7VeCZ98OdhOrF/ijfGEP+szcg9/L7fx25x+e+NC67//6FnO5Yk/uFY
gi2D6k/7j8IFihKjYFpEsF9KNsRJGeUPUvpvRbhSNsweg4C4B5Jci6W0auA/wV/CpsW/sJx29oHV
/Cxg4VwCM++528WvFmaQp1nAzJyky3fYxTEfcAm/d531tAy+gxuspH9xIICXg1QPJiphW5KIizqg
jiAaeRChMWJWV30wgLDTu97GW11+sXaFgLXMBVU8TWU43nVJB+pQxxqOhgvNIuhYtiBGLQYVOKAL
7Mr80ik5cQUbdPFgTx7nFdd/3nrPpjz3rmFeoDqTtJwTA/mfS6Q1Nd8sdr1M1Fz31pC/vfBR9Vt4
Xjs+9HxfmmNx1ieEEB/++6fi/C+mOd4uz2Z3L4UjPT6f//mprD5ldRaQaHrPMKvn3rjH8d+jtXMo
m8k5RJT67AAy/P0aTZVIkhiML/q3BF08PNSfynNAdXSfJ9u+M5y3vO/gmY5zfhjV057LzCkdDfH7
V21v8m9RQQ2mqSJecjHMO2z718RGf91pZ3EUpjhtMC1BR1cv6iIT/SKW+X9eJJq2sRzQjHZIOfjE
XhtTdt29aF3+z2v64kqZUvuiX7PbsSV5jnSvf/Of36df079Zvxabbr357++3pJPmf5TJ0FNjudK2
0dBMnMa6m/E/zoIo7HF4t01+rBmTTCzoTx5whu1ACnVY6u45l+bPMmrfepcm39/U1BULyS72c1ie
TXMlC7Vcugok7jC6XOFHrGC5qSjorDPjTG6nGUdBz2Th4HAd3/SSvucwZiE/jhuXCgp7IoEP7RNm
AVd3xvSEtJK53Bk+6RQ0Yib30ZhfsvRUqYV0FpjDxoxdmKeQBy+URhF7YweCwNfR6Q0wIIA6+n9c
LCyuW//rjXICYQuGuIEwfctSl5P/eKOklQwso+3oaMA1Pmbqp9YHv2HvETtGtNfrnXSe8RXBFYt9
otM2iSadYjPDz0k3Ta/qhdiOwFD4FpUoodXCjUjwJSZdtsNUtT4LnFWgl2F9DqqJ0cubu7uQuy6L
+IfuZW4xc5wnf/57gMUb99e6srb6g1mbGOdsWpc5asfue27hULnOWpxLmf9gZL+8WmZCaSahzBun
RQz0YXwN+CbA8pTGa0yIBuimHi1EBr0IjVVd9FKqVPqvnRQwbmITwBN9cxdK0zYWLod5U9fa1WN/
qQrJbrUbYKQOjoV2r1ByoECCnbkwd5vCfn4qqguTKpg+CzogfiKf6ovlcxLF+aMdPMCqUEn3LKZW
hsZVA5kMPTiDQa6RiGZUktInUrYx1UWNlX95Tlxrq1esMIC8vT8lNKgk1noR6hABCwAi53AhpWWF
atWJtvg2AJvhFqt7SV2QMlHmDjvSuzXou/24mh4pZUKKwnDlQ/giexpZ8/EdGx/MZhKs7bl14h8d
HyupzLNvil8rQdYjpwMVhEGyPCyWIDomkgDaAe5lzseiYYzH1HU61uTW0KOTGmoglrza4RoSFOCA
G8Vb88rEOID9yja2C7h5WHOggoMZnKFEH3EsUpDbx7tUDYBtZcpPMnH0Id0c5yacD2s5tncR0Iws
xPLUeE1BP/j30mjoWqmc7gGlhf4/Ji6PLr5TRrS10274C9jjD7usKQ4H8nq2nWR4QHBCGccW20kB
sNcWzXPohsS67M9LbaZHX41XYY0xqa1FE2zHzPpWVVUP/AZDQd0AAK4z2jwGSnkJ5lfmpap755Um
Ty2nh8AnjXvM54V1vqkeENweDvDss2t3xm3A+HZLA8osgfc8EffB758WE80oE7V5zYR3nlJWhtXk
EJCLQnZyk1mux0m0MNwypIouSlABneHcR/30YYiVcSP0PmGTODReGd2YV61w8DkBaFPc6CYLI5DL
jqWk2JkK3d52FDEPdfWTZsrTH5pR9uv3CgfyI9TteKFfo5xb/H4Jyh2qkU++5IpVYD4tM3WpCuul
D9pdQlj/nbpIKrLnPL01NiDv1nI3oUoK2g/BZ/M8cfej/+lT24S/UJWf3dZdkWVqhjYub0M8J29u
QCjZKH1r6/SRffT50TfcHgtA4vl7pmxABb6p4yqC5gcTMMoGWRHfe5eek4Qo6h7vZkVVC9BsXODp
BplSPrnMNw5UbRlYGlHUO7u56QWGPnjuOJ8rZB+IYeHlz6GBwhJX1XLSA8Lcy8ajwDttKXsGTS4k
61Lm8ob7roB/A9ONPreaB1yKeRcl7XIUzJW3IcmELcGF+DCqWXg4gKP2YpUDdjr6eKwiAdcvCQRd
4unnlFXWqxzfqhFfNvw16y5i8UHSbbTB2tXw7UGAhZiZ74KJkhg8JU9eFY6vowDyg2Pxzs2eQ0WM
byrsnj6LVNITYvzqW2qQ/hyaWHysTHs5uKMgP/jPAXe8DSXRL0l9hbWNx9h/T03y76dAGsGORl62
+U1Ok03WTvbJRIxe0YLx6s9+jsEbzO2nNO4GemfJVOjD6nAzmFK2S3NNHDtRVqTE92I24ibad0cm
u+WywlYfBJx6Oq50hElSqTvgBfSJy3kmqFst+A4T/7E09olISXOruirYdIwiToMb+q8Q1zZLWgRg
QVKacbHGYGKxr2jz9lXhD0ugv+cOTAp7NXu8DOpR4+OvIuZ/MvGUcAkGHU6s/ylO48+FDIbjqLhP
UsV0B8Ratq3W+zQEn2QBkaqOmWJj2CxuKdPZIzQT821I6hc7XfbOYnyPaX7dhwsdwtFwjGj6wmeQ
XB1nsc8W1+9WGdkMRbp3483E9/waCNoY0riWDG3WcCcI9UFVmvuEGx1l5BRqJIyN1+TQqh4e4Qlq
MrDcuKQYc6jUNW2rNE2voFS7+x+WWm5KrDuiPK7xsQ6ntzaRhHk6buujabRnv7XEjSoV/JYZsady
El9yEf5YEPxIEFDLZJR2ioufgZmR+3c/K5Zt2E9AKVrZX6sKbKHJBXxfGp2/6cGLrusEl58LL31p
LUTX0nuAXuqf3WHAMOCe8iQGSQ6q+ZAgaj0DjiZCgDFtB/FxQr3MfdKVifMySKK2rhRX2UDw7wVp
6Kh8xzu3ZFvaVz5pQb2VU3rQ+rozNJ/ruOC9y8r21vNm7ZjJ/q1UWX3CRRh9ta4echrEe1SJr01J
aQC6xa0vmEMG2Uo7aLmj2CA+6w32XPfgwiNOWDMKnsOVcSmgLeB3LaGbXhSklSYuIrRybfX1Rh/G
rP8U2kEd7qrqTccODc/1DlUlfmBY885u0R1JRi+q1ti+JblkGS8yEHoTCQw/AWSwhDNgxImKkAZG
3ZZ88bzzUCW26IbuhTVVsnMMNz9OnbVALnHyqwR0H1B9+JgSCdUegfEQqRDOJNTk3CSP0XfQ2FLL
Tn9DHmvVtBWl+dlRfs4V68N2UrdojaFmLDijFvufkxKHu46Z5Z7FopRrOWus3j+uXE62Y9S0QKer
/ByicTlRVzwvCxk904LlNq3596YntqgRXQED9WbGqGgvsfPsT97Prkepa6zla2DaTyn5beg+44Xa
Ek6EMXsGPx6eyjGCOJuvByZZ9alCKNimAMZfqiJeL1lfPop5nc+rZUXXWR1itueWuZY3Hck2G//V
DVxxFPRGnokF7v7gRbux+QE4mxSzR8qizaCPz6qUcKBjhC1SuPEMi3NUFSdWgB0O1eR/dd1svoVq
/NRYJaYEsfNI3Qa9uDPqa59WwgW7KidWoD3fBby+E7KH4tsfZQAvpR6yFAYkVu6hZF1pp5NBVha8
iN45+zlgsCytNlr6sc3kZ8uw+BD1mAuGhlBl66SUITrOyziwNHJgcR8wAcdbwyC96K9VdPPN5VjQ
WvDZsD2s5kmVfezi8icoT7qT6EJpSy8kU9SVe2J6SCPKQ1S7BEtxlX0uGCNv/CG6GM4ynS2cEOQs
AAOwbPd27mybL0sojB3T9mPSxQpmRu3Xxie/UXh98WLksJSKaMZwVWUnjfPCqwFC0rI2ZDYTHPiT
+STNd/IZ6CVW5WAkfEohTyiPc4flh0QIjeBAq92LMdpQ69GUt3UokDpRC04Z456DAx6VLsJkZHqH
TNQ5NDCBwlDsCCT3vI5+GLibti0rc1ZIWIwyF9C6bEySRLSj5KnvfKI6/TUuwnOnlOmkXNcWQdq+
B2WUnYKo/IL12D6k9GYea3v9ADiFeoA0dqhtB37WML7vFOOopBV6CZhqaJqhWfmmohmtACKKDAAO
3xsJVRqsgHOolbyBtgnrvjS+2WCA8IQuJ9PNnFvhts9O4VgnU41dJyzoF49sorTEOG9m44vNGXsI
Wue7Ln40ewyXCWhQQ9WuZKpqAeNvxK6jSzdsDHPAX+3LyhDu1qdFii2Swre5mZ3juJjHwJn9e1rZ
kHIZz+yxtetyvw7cCwXMEOPogNrltPAMY/kLSlwGQvcl9sbkS9cMF3TFZG9kcjwNnTFvy2IFyTK7
Jre0Mjk4i7WrvEEwWcB26XTDPqyFOBZDceUK5lH/2/yFDsOWBV/GtmgJyBSj/JWWtrw1Y8Y0wxo/
EOdmXsdQft9MNJf72NYWdoc3WQTmPrWHHwlt4FsBnY67FThRq2K4Spzu0FVmdY8cbpiWAZUmiYJT
pRBPlRmRB5hhuAYwq/AJJtuCAcC1XKZ0Z+dDebPB6+MZhSOhD+QUd0MsJCcBOnCe0bG00PgDwog0
1Dh0G/KKK4Sg6mG7eLFCh85GpMdjj6zzCjL/MNrtcGjw9uwNv2v2Q80/FKxi2RbgjJDwi/FWK0xw
amNoN8PoTMtUAvHjI8FmiGYM1vnHQLavIMtEOq6n1izNC7Pj9UKtWD5+s3FcniYXYltTzekHHG/j
X0icdHdQ33Qi5UKtk6IXOMH8ccQN/KGYGE4Q7ytK50ss34hPPkMq2enaa9oQSTbZKfYUxMqxrL85
GEUwbSfr3WBivJOjD5E9HNer5Q3Y4SP7LYFIc6eiaYEplI2nvnAHtPIw3zPnxYtDjqNwxw/OwsiO
gnITFvbwvYV8s/VbmBZTEucf0oYAmbmU43aL+JjeB3XIOjoF07TrCA2Y0Yabl3HKgxFa09w439NV
8v9Cy7iNnTUc9fTdGyGTuwbUVKkSJr0qNolTOzmE/orh1azWfbZK52lUzQHezOgmoBLswP5h19Zu
d+scrrjqa6LlOwrpUmLz/sP23pvRivk+gVl1VN6KnAq5kojQZa8OEdG8o20631H+kTFmEsrrmHUU
XieZt1noacRoY6GrZFHGXQqNI8MRsPOJHAA3LdCmUqe8mF01Y2Zpmg/SS35YVASeinG0b84wfswM
Spb4P/b8oSBArHe/T1VgvSRReWhzTM8mZN6XkIAG1b7PjhOkh8lG0zYdOje4QldvNKj7u6S2Xg1F
90p7iuK6Xt7J6ohrH6eeqrc7DjFjpEIpXKzdP/EGB4dO6dfoL+lu7dd5+zs57Kn4cIzhcM6bfjfw
B27MOdobnVySIOSuEg2XR+tkuCyEDb/obiO+S5WX1QcaWpZDE0c4rpTxUh8imxayyN7yFTbGHqFt
tabnqCeHrdce3K0iFFLMcGtTgJvmUKOQcPekwsMPLsDw8bEnVX1vfHwuo5cEe8ZK1AslmRWeC1Wk
oPYZIANYFruy/Ta7vQJDGoKmYTgRF1NtTfSjPHjmB6yfjbIgD07iIjKyaVuyMEDXJqNYsKDfEN+x
D4OFlYE+Paa2foIVsMxfTMoETmzuQDS0VN9BZ/jZqFm0XmkYClPcrOtVyri5DIV5dYAxPPIhoL8g
sN5Wj+yaUs21fi4k5WhpTVO7lo3HhCi+Yftvpo/ntsFxtBtdqpG8LDXPcMQx5BLhXl2VO/ey98yr
v8bVnN0qu00+Sz+5/IVPvX+q/YbNQgsV3JcstGwjOawFBeyN033W95TSAMLMysp/leinq99dgX5m
F7AT9SvOL48YML2X5XVss/7ue59I4TjnuF3bgtNxfqaImzqLnDAYN7jwIqyx3E6CLNwfMqxVZT02
SPc5lg6bQ2edfns+shTrnaEq1PSiE+gm6qPezss0pIUEzT9M5XwGfvnQG7S+qt+zNYap2c7DkW6p
e8/ColB2NVPtPn1KkhfonJq55wwgN5eOSEUmxpEFa/RRI6vbDM/kCB6bFjPKcKaOHQJjqXLfUmh8
EEPmP1cVRZcudac7nBz5DgMYo7IA/kHCDSFUjZyOcAe412wxjkA6u/2q5olA3gJ+vG4+B/5HGkKR
rXJUEL0YgGKJ6aat7wM+KEIWfsXAuDV3VhBhXibtQL6vK51kX+OYpjyRr39iu8ohAw1wtGV7Dw3G
aX098Wb387MP2XIf8x/j0/qaTPP3RvQLm0IoAgyUv/UdRUR8hVPKB/mznWuZT7NPDjLyM2Mf9x0R
RIDRtTF/cZPiXMezd05+MbQJrw5YUyCi4ESBjf1IA7qGfJ/B1jCZ/EAwXXCirHcvGH809nCOlTmo
FO4GAkJ9STM7P0TyF3CI9jZXZWnsm8KIX3oz+95OXEQn7kib1RPRk0P+qYGxlflucpVryrXNHmlI
WB6ljVxOJErANSoXzrUWQonpxC9dqaKK6OWHLM/ObmhQrwJZt6mpNu6Lsdr1Lm9bQ31lW67tkZ3/
uFuN9DIsDj2dyfyd/4p1YG+6D+RMVcwUd3ezrXx6rYsjRasVVLOeLLjZU9+R9HITn111vkoz6I7U
fbDE0sNYpoOXDCYaDq2Oisxr2jClSLIFPLcJVyTtHj7UOFZHQ36bWfPczJaxRBIWCVth/uwUA1ic
JOIru+3xWlaSLd1Jp10k2+Ezi+d12ziA/kigjHv/t2UTNe8Ogvqj00XL3bamL2EQM6VpVmvvqxLg
ahg+GFafn6x1SM5NFF71Jojy6p9BNRln0ZrmDmmIcnf6zfMlM95jnHKQ93mnJAZSk79ujfHdJR3z
sq4nxFb69YqDt/OPFJg9N1RaHpsMWy0It4+dxWyE0OuvxTe6z041fGaiyjDEcdbDqkaLob0+Krw1
ZytjLWArxjF5tPUSVIJYd4zFAeU4OCZYLJ70oeQTXIGgUK5RbOO0sR9zZ1pQhSB35SbC+ySWv0AB
pRcjb+wn9uVbAlTVHdqP2Fczp1qBx2IT1dPI6JslhdmYh2VckufJIDoUIJ5v21hZ8F1wlUg1yy2z
ortvmPMJjnl1y2Np76dFYuNVxKwWs8TRN4NPmd1Pd2MtT4nFyoqenP6ExbQAQyGy16KQbBSjmGYf
kyh4TtDowKTVZSf96nUw3Qx7oSpjbp0PJ4oQX6OQTClvP61VBRPuBco00SBaQl2hiAIplioeldZ1
9obpSdczYwg4g0gQeApH88hGAe3B4oPOxuKNZCSGB9KkaYrq5MW1Cm5jFGlEfaYB+g0YXrRvD4zT
YhyOytxYPoVBgU2vLOrn3K3uPrU9ynlFS6vlgcEyhb0LM4sdXpVOL5FffPThBhzKlQ92Vg7Yth++
aYMedrFjaCLMqG4i2PIULhlgnRl59BcLg+k2SIFHqPzD3reCN3OM5TEB5kGWhmwD7mSCWyEZwwoq
PH3r+FsvmrWMlMbEhRaxo7mwA3GwPS3QaHHqVVsvkFJuI8PDVOvC4cC0zR1rwmSkDxiH2lMGGebP
OEY/Mt2WpqqQKEDr0S45IWKd8nalEDJ9zQPT+bLwzUnZXu7G6W/bHtxx2sAL9E6ct/KS+j7CA51I
Jp0il0A654EwynaqWMYGPegyfWhSWlvrEY+2tn9YQU4tT+QhLZspa/TWyIhLtdMhny96kuGsYj6R
5+83xMhnqEcjm1y3JIyBSqPxq3jGacro0uNSIkFxYb3PSdE9mEo6RynFM4FJMMq+/1Tbc/Dk+YnB
J/pu+lCgHUZIpBakvDuG9d3IyPOURRFC5TLkB1rYtiUc7B3uFCIZjeJ4qo1tpra44xy+2aO5OFuZ
+/VhMafoKaCN4VCWgLiH6AOebBZWjvGSOTiQimj9pICLRzvK+EGUnzJNP5LMAOoRGNmtY/1/CJaw
vPnhBLNCji9ZCs1zLDg11iCDZpKx+s+L6mutYkBSrSf0o3m8mtrFoSQSIGkz13bSVSA6zx0rkgcd
szk00bW5UvQzfmAoz7tcItPhmJqow6XYew4TLPkDEcguB5lg99Z0mzj3LnXq7R18wqMMzOPgWWFL
PWjoocyZX9olLq79P4eVKCzncF4TVsuIkP1O1tolThFjMQIGdvYnyrjsZzpq3dc2zTcdFtDVrton
vwubJ/2oF85mqAiRB2AqG7xqMt7gGXEOoStrACdz5u3bgAG4hP7FTj7sjjTyhJxUCCj/JD9XUvY0
3RbPAbTkk0XP22xJIDZA5odzZVPR6QsXv9XCbC6Jp+w4J9PbREryog/dRDFKJudPJTyXQ6RCGPoQ
u8xtmzzHxqNeC1Q/QMrSNE5T5trqwqGvHkKZpAOnePJLZspYTxxsYjJKDzKkmIAwPxsBFnhb7SDX
XvIFjBU7WrLLxOodjDGjj0lKfjCAL/IOmwMjxKHIdhnbcVqAwjQ56Throwb3OPeoQ7azagfa+O/c
ct/n/pEl6hMLTsm/HjfFPc77b20+dWSzGgcScRk8LQG2wcGZLr1pO3yhSVxh6om3fBGmraZxRrIS
B3cCp6KfDnwD224dL2Xt01Ortz7jFhiBc8nETY5ZcUnq0JbYiNBa+wQDjKWWfX8OYs5ANy05lB00
qlm956MOkQpCmZNjeUdDesvAh87kXQasIp38NAV9/CpJziDirT7bu/6bpIriOHcUo8Jl9HbIK4AK
FT+AEVXx1A7vfNR7QUP2Iy375hXx/FfZZfLYch+5IBjsq6gnrTXz0+YU/ezSIC+h4PQ+nTJscnYE
WpZL0EEUHJqJ4oPEQETQXUatSAjg58TbsnjezUw099y9xouIu/yo0zYxwX8W29l5ZkXElAHFuEpM
mjDG4DJr4SxPDU5B0dF05Se3Sh3cod67AC/PjvI3R4pwNQjagFneE2ti1mymEvubDbgpVknTMMK+
WNESWWMB6ihFuDOl3prpMF1/B+kKWzABz7ivqrYTNvn8291wnk2M1UPpByQvZUtx3rw+e1NiXxPL
fHR+4u+gvNK2Z8KabpWVbQUdssNT7G81UkqTVKgjR0nJsW7FVuH49BJ59RVOp3GerWksTkrG0TvS
QV0e2Nxy3475a5j3TRd9SAt3urjr9NpAw/oPEYyFY7AlOYfZSa0vDGWMTG0mc6KKv0xF21MBYjlb
zDLrxhaGfBqDYj6EuOL3tQPvDSQkagrfvENUk9nqFFUcqwUisjrkljfuJOkZTvv66Kk14VoC4ndt
ZnWb2p4+kU0OD4BGL67Io2dfHcD5wSiJVvNUrozwcmLCO8qG/Eeaud0WbZsQ62x7jwHose0xLoAy
H++THueDToX7kHhRPXVKPPKmY+Yur65VyltarA4OmTHeeDMZ18KwXiN2ZNcgmzh4s4cm/Fk3oujA
rgO3m0LUJtg7+H1P7B02sRelNzq67GMe2x8WMPzjZlEf8KQO4YwHCWRFsafAgokxipkOLwk1ZWkn
a0IugoqPSeCSralxDnNo0AodPCI8PLomDFDUvfJQ2pyLqB/lK57I+FQWU4l3x/08Wu0L0P+WKoeb
hV521QF8iu7BjAyUf/pV+CUxfHFYG/yiXkR4n0Rn6MNBhSjoKC1VH4Tk/1pWPvLKis3WUqlSzZlJ
bCwkv28prUXVSt0QjuQK6vf7JWroWB4TIoHTGopjKKZnjaX707Yt/eVnrtQVBmYDXDzo407EaaAP
GGa4fs0TAeaBO8UeaYGAUU5jfOZhzSd6QmG0YdvkO+zgOqFmXm3KuNCw97qc+o8nNPJTRmzhmmxD
nU9gjeXuwoo5bswJwg3cXaFByPwLrCUUGQfLEHsgZUftgYyHuM+ysP0acm841CqmB29pYihTnebO
phmPqwbTMZ9gKH0qxpC7e8vCbeo1dX+PSCdRYkKRsDtKGjx8LjUAfJgCej4NlkyVP1Ks6R2KGjjJ
Vg7kFXqwTiUFlHn8I8fGAqEkcZ+mKrF+u/7iButf1pHtbiY7OgmVBzGMY2Inr7m3jo9JOgykJuuj
xZbyNrp8MarQih58bT/2YfOljaR4dR2rBCxkuhCaQQr0eCO2fpTYR2ctfy4L39aRQmIM6w2W66VR
kbc2OgqDa4POl+eDSVmhyVmqFyJJHM23KPbJl0+W3K3BQAIeaXq/1oS2VqhuOJm9mhz9OAOMMkvG
Q7Jq11PoJYdakoHQB1ddo5y2/CQGHA5FF6sfsuC3rUm3R4ULbh2cn3OYxGf9jA/pJZVQ2XR5QGIp
4B6Tkn4lGdLnnPS5MdTPwhjCh08zFmZOnOeMy2saKrcsoGbGuiR3rJS5gBreQo0tThSOvmggT28t
VI+b1d6D8PHUDPiJozqFwQ6MvR3pAQA6GcOsQblY1XpC4pq4eo19jZj/nzQpyFYT3VnM1//DDBj8
y+PmQjxgNOsEAMx8EfzbfJn2Jqhqhz2HSQPRBhboblT+M30onPHvR/op66eFXr4L1wu6CNUYXh/c
yuo518aXtFeD2C6uH84o5YmJBZctMyHrxLCbK1+tZKwyh8cta95n3BQI0vQzpLhFmgLKeQfmJypx
RBXG1EKW4i6EQjfcFxP3VUAjx15vfToVALmlwkjfexYDo3HpuvSKCOO8wXkmfcv8ls8lYDLFnbfX
M13DC7f//Z2zzH/bA13TFqaj3jzL5TL1bzexZONkOWkxHiV+VLxzy5OrDjW7oKfV5VwgVmAe9C9U
nvcedKyDXMPrLvrQi6z//Ug/lf/8Qu6vbNwZvu4EUe/fveK4SolU0M6iX5L/9I3/eaof4aJydnNV
dFv9VB9W9Zd06clE87049KW42ySak6s+5BJhAMgr9wqViZ8VoPnP4c9r4tFZxEf1L4k0Jxgg8FTY
ZveK99N4QLLwdkJRX/TTBAalhxk6vxQ2iEb9mj4EfeGfZ1F/hb6zcVMGwXln4O1EfhK3ocPmwUCG
5ANtBc3eCJKIefkt7IAiOC3hIZvko64Y1i/pnmF9aFtI4F4mPv/r9Vg1EevfYQlKDiF5YlT4f9yd
V2/cWpqu/0pj33MPuZgH03NRJCtIpWTLkq0bQpJl5pz568+zyu62pN1jnwFmLs4BjIJYySxyhS+8
4Z/PnV44fWJNWwIkSqPBSZI4Bjl+Zrg56LIBbP0sIdin506v/jyEjgVt+3T8/c93r58OTw/FitLx
6a/v39NM1SFXc48EJ71w8ACVaXu7+ip8AI/OGR0g+bAIKiv+6c9ISNhLTlN4lJ/5+R4h9cl/HsLK
PIwm9cKolW41Uh9hoHdzRNiLZmWoIhAqD+3IKjtiuhxYXQiVNq/W+UiRYT5qwOA99OxwWZHP/Xzh
52EqX4hNMaIZKfKzVHHiS5G3l6Iq2U3a+KoE7cKmlRO1aT0Jl2mMsvytNt+9SSMZxyjJusc+Mzms
Upv7u2ep/Ot0SFRcIlzo4LpnfQXK3FwvVIIA6JEWlS6qAaBiO2CUS4r8iXxY+pwYO+zjLUKV50jK
G/sIAYzzU/fGdIlGpUKhEfvh3rpsgMkFYZTqfo7/4XUhfRpwiURhRsK4T89R5Bmvfr1eWO9h15bm
4slu2qZmE5uatniLJtbQb9LMgqxEy9vrAuGmb8rVirDgRyK36HvzG2pzSCrLpJet8NMD2pwIRxbQ
zfE+EqGPqdyPV+qxgRCFR2K6pclLsSazyj2ZGi33RdWup67WrpHkX69U8fF0IODnX0xVHGiyant6
6GRrJpI12P/ycII5vEl0JniT3c6Olb/EOmg3mPkSWUb7MO5d6xKDrh8PdQyEtUcL8PQUmuc/ntfB
a1HOpFlR1NaVJRX7TtQy6h4C8gfVpIhg2TzPUWUpKhMwwyoTPrfJ+TPMMQ349f3Q/8X9MAyQN45t
6A5A+Hf3YzH6lLaDae4SoqjLwnHETTRBHMzQUckBk9ycnooRBzovzfb+51NpFWr7ZAYSmMkPdaqN
8AQhLRh2+m+jbL2f2nEhI+4wr92ZKItsxquaF5rCmAc/Rfd60xnEQa9eYofutlgxzDuzmNKgQa6J
pjTilJu4xAvObd3g11fAkMSKCo40DjJf//6HRPrwzxZC011Ldx3t3RVwMzYu1cG/o0Sss82/qiM6
UqeHxsgzaZm4/Dg+PWlnMWYRgI42DmHzluJ2DNpLzT+B3rN3AK7RjzsdJpVyQA4dWzACRTWkiyyd
CasooUdXnB6d0xPWPEHWjrYy1QEt3OJceHrh1XtOT756PSzcEPG70gl6vUx2DVCsnVH005e8yCC+
xPqn3BDmuX39m0slL8W7S4VemWZoANNUYZyYRa+oAKG5ZJo7WuaOHTI9kNLkH5GSCM9XNf8axa1W
IaHNhRlMKKxp2dL7L+m7oa9CMIsAAFucrRDJ2ei8wqd5hO0AdaGk9+jmOsRfq8ZGeY78ecYcgblh
XjryQV9Sk6AivRQziVQ3g1DvzUqie+Sr2k2cOOurd8pvcHHUNolFr8o8/RTHqXWIiynHQJmnTg8a
/fjNr6+OY727OrbQVBJpYbsqrrLYq75d2uoeAO4YhQCc+zINfm7Mp8124diLFSrJ3Ldoxa+c/fz0
njiOC8ro4xc1NcFT2xB+o+UB8zhgHOk63mJKi7JsknbH06EJ4sk34rrYnQ5rrXUQwwCeejrU6mW9
lF8ESXG8PT3VR4+nL4MI8a+/LE+n11+GhNyPL8MWbL2kXXhz+p4Zj2DZhwz7g6A5mThJd5sglr+b
XDgzczN2t6o6gHprtPussSZQAMtlZVrtx9Nbh87JNlnb4Mot3xqlEIkXEYH1lF9UQNkCrSaBwPJV
Y0T5tpnE7vsXlcLdW8Itr0/vdWpgp3E+a4fT4Tov+MarQ+ifDjVlRMIB/tP3b9IVW3yktXt6TaWZ
uvv1XXffLx+sHLat6YZq61DpVP3dXZf/nT3PUYMdU4kusgOS4vSQSlRwpyRfelIDii+AaUEhZqBW
cYf/UIPvvKw6+AAMJvSVrL76NMYhOWObfnYwFzuD/Gp5pbLuXXSBLYGwO6hcc6SOlU7H01+j1dGu
xKFCpMDMsjD/CBBgvDo9oPkzXdGnM7xSy1HAly8Qdo5XrXzou/o5sRs/gZV6aKT9Vcuwupwa48yl
roUENU/VokoIvo10Z8vnsEkqLxLFRdHEno6ZSqvUkMjHn4cNeDh/SOvaayT99ztfT4ESfDrU5F9q
96Vfmx1XLIVp1dR3y2iC+9W62u/r9SOGLdVxrBrjEkAN2UQftvfQnlpQQRS78hnLr8YY70HL7qQU
+xeqGM52oO+x61rczMYSPJ6N8PPRlQ9OGVN9cRpEjpMJn8QEcMomEbjOr27Zkwkjq3OGu8+PhzIB
uX0aHP/2PP979FJdf18au//8D46fq3pBqp8e+dvD/9wHH4L/kJ/45zveveE+yZL65Wvy+Mt3XXzc
3r5/w5tv5f/9cV7+Y//45iAo6UsvN8NLu3x46Ya8P50Bv0C+8//2xb+9nL7ldqlf/v7HczWUvfy2
KKnKP368JLdTzdJfzR/5/T9evHws+NzFI3Xqv7z/5bHr+ajxp2lbDlhhg81FMxxm2vTy4xXSc4Ps
XObmGjzJP/5GrtfHf/9Dt/6Ek6arLtMQaTzdJT3tKpCuvGT+6aiWgLxGamrrhDd//ON3v7lzP+/k
3xAPvq6Ssu/49LtIie9XQWrqlmE70DNVsOdvl3d6XYWCTSQEtyoCv4MEbuHX1ux31hSYa3NpIHww
O8+IrB1qYNtLfE/BSeg3JtJGGtKCKrmsOqQwoHJf62YqrqnsDdONussRc16d+FCRIRhnc/gJH4UN
uiDazUpVAWsVamT4i5TDo12AojgLr0vlGvcLtzrLbyPTwMPSUzkzVwkY7IV9dNUPaXG1hlcLFJ6a
wnS5TVGNzrFRKs7RKrQWjAdrwk34N9qnudtb7jV6kTOiXJo7I9QT0VlQKFrqXksRy3CiwEoODqaA
Lcg7BZEgPQX3ja1F5FUwDkz9uqbHN1tghZvWS/Bgn/D+kJcnxsneqVD6o5m9jGjTZN0ZkeAuUfgJ
Dt37CGkPXCLUYisbDjM+h9kTPn9SNS1CxDyk2gbVwGq9DIJORC0Oo3svrBWoEMumtskSUj8U2oY6
h+/YiIebEzo+Hx2EyE3Oew4ljtU+Jyw6UOzyRjfajuCDsU/ZFlV8HjUxpCPsJsMXjS3FNSZ+/nrA
Bs0fQaLVUbwd4nQ3VWDXIoTQxga5tecBA3SWCwQ3RnNjwfDWSIIR+rJ0Dx4cDgLZZkBavMF2CQHP
YI4yRHbajTxPxbybo8gTyc2U3lM3qxvEP4OFTM5xPg3LndiDS4ySB8ka6x4lvsRwGi/RtA3ag14O
O6qeAbTizow9r7gDX7mptDvOqdRbL8RFQmlYVvmE5HYpmBvgOVCBgDYUOOgYmleIYkiBYD6HslDQ
xpQrEzC5eHqL9IFR1SKMIirUlw2ARgzUDKac4l639RhAt6E65kkD47l5ls+4pkLfXqFjqm5G5NIs
8Tw28F/xLZ0U4TXKU7FqKDrdwafwlBSbh8Tg7p1BccSBEtAFp5VzW7oh9WOse+DZbYxkCmYXSQRX
8ZsU5gm69nWxNyoHiNdD1d11/TOtJ0/qTLU2A4LhNUEGo76wgcvsqeg2IP+0KVVBL1sLDORFu51S
qb4yfpl7igFY59WQUoT6pe/OECPfKASMcuRSGKWhi7xFx6iNTDxAVuZ64UXWXZ0KTyVAUbgTA0y8
EuCgWj8PPaVM7N0Qhc2cg9veZXAVbFQhQWQiE6vQ6JiCxkoQywCxhT69IHPAMCIaZlBL/EgyxQUX
KdFA6Uvou9PMpvvvV80MVCvyJsaKPE56jvXnmpO1YBQIVT02SurP5QKkhOHUMcWARTUIx1kUYg05
VmwYdJh8oi6RotcVn1E+QJn5Ik6fXy3iPxbL14uj/TYI+rE2mqoQkJQJgmyZZb5KDHRqgC4dKBjL
+beuan3MwpA8yHMdZRGGHOkJo74oGg8DLH6Zcw4Zjqmm+JpzQDPBq1FqWbjjI8oX07JL/dJhMam3
o65tB8yN6x6SigqGBfIfWBY4n9etuq8XNOJbOfwbgBSEUqUGgulZTrJ5Ps2BDnUQ9ToE8ObiNLgg
moHk9AZCcc4EctQ7w94VQsf3nKmacBGHuxCjpbyBJqo+G+kXBJj43yzrDJNhf2qf2+amm3H2SJ9D
wFAV1xp/zg0C0BvLglT6AdSsZ86/CTG1tzn6X6/uuxBzsDHJqlD3Z75+yuZbqdJeoM9nMEdpdW1U
+CJ98003LpX0clHYeiSXsz2aaC/++j6zZb5OAL+fiQFv3jFtQ4B/UN/e53JUFGfqpKZsxWa3rbWj
zmhfYs9QD1w40902jdejE+Jcur0fLn7TXXdhEDUCFA3M5cC2UID3s2HXqQha+Xm7EfVNVsHYAbP2
XJvnjXJQEv7d6zqFkGSjWlBTBlQxflOIkrv1z1T29EtcVaiMV/lrnPesdj2lGqIij7YhSm9dxExz
f6B7s9rHSmt/UyR/2134x/8FY1kXXDXKDW+vWqvlbhzPpL+TsYU2YocIPG6HYQdwx3nqot/koe4p
5Xjz2zQCIRSOUBK3DFN7382YHDqhIoxJGFhv1lQc7JBpFWe7rNboVjMDtWWbzc9CaT4rCsA/3ZsU
N1BmpEygrkcRsDkwcY52qeFgigEE+wgwMW24kKs8UogJVLo75PsQh6ufIuMee1w3iT+lkkXGJJ+S
/is6TocwhlLYH1ZXeFon0ENoMZQWG3kWeZ5ed6iRTW6DQN6zPZs+hNOWrlI43xhDsKqP+M0HzfA8
xa1nGwdY2hsZRuCUhSZju+maHQgv/rG90hoJAegdx0I/RFizz0QEhoblFwjpFi55O1Bdsa6RXgx1
ajfKl8LQEAxS9j1zfmmeU9y2JHCOc2SkbNIQWVr7WgwEMuPky5034bTl9iDo6k8jPwXQudz55K+N
pluRJZvwTh3YaFEFyIzWk/sJS56MGlBcQLeUyYHDWG6mdCvZtcL2bHiyUz+zMN2KLX9c7keYbxgz
QpwR0O13gs3PwBO5H2a0Z7/u8v6+a/BR2kZjDSHCoZYy0h2GTUzcs0AAGJmIHU136A5jZoLCfjEy
PFdGxN8TICmEMCX8iexB/i65oRTV/UoebzcXK0LdDhEkImqDwk3VvmAiCYKp2zTsedAX+J3ZbmwS
37gakFa2YsTIMyg+zhnQMB/Ggl8gMBmbiocMXamftslhVjZNH4E2LO7Npt1r+nRRTQeQjb6q4xPS
OZeLoewtu0GkCsUQ2PLDgw4WWQNanGcYPUqcXUSwCCIWzNNc7Y0Ei2gtA0S1wLzLdym+wnrUcIV3
qjns1uKIhSJAY4XIjeVR8O20XEES7yoU4Isztkt0wE77ckCtweuyxw5x/JIANrTutBB2ePUy8CtC
ok2LmhWQKrld61NKjIMPTZbtlLLdT0wauSOZxXM2So4rrpY5Iuz9bilqXHmOVU3JJOFW0F0wGYtp
dJuVtIABHDmpn0bRoa+jW+RaPSggG6HcLQNiSrSRtPmIdYU/muNFHxEb0J4Yu+fJeRJE1xosp848
2s5xQZssIax1nvSJopp2W8JBkv+DQ0zNwK84uXk8c4tt1S1yLLcT0azKjhVlPpVRVHP4MGKOrAMj
VZYongPFELsh7fdWM2315V6GIkQ3LrgYOSuh+yHcGmHBRxjafGQEQJjdg0Da1BvYhhsQAfABiDVi
QUIgDjHsCZPpxHphN4Bs27tKklXZrQYTjA6LoOru26nZF0UL9g4KK7OsZbgsMqqeb4v+SSYRdH9P
OUYLrN0Wz1kuTmdR4gNaj8+hqgQZ2rV6cTN0zzKImuChiq3Df2MQhcdu7EvJhdiOAzAFGLQ/ZAmI
OoUhbElWuYoh5MYYbq258ksMc+P6uezu66zeC2D0ersXJdRMd6Z+oh2sOrmGkLiz+D2j4q9msunc
YNQk3ivfxchB0V/32i7cN+ZHsPFoBt8VzeU2TbSNfFVmFrSFsc6CcolG6zjS3MUYnvs11z8SC0aD
TB1cdlFEYvcG0OTSIZjrlI0hbkwoJralUAz8qoRjoH12cyZhf5PMKEmxSNtP8prr4P/C7BkFrYNN
nOlOKAlNBNnS9YGMCju/K9smn2sWNiO8BiHp5ChU5dlumBuvibCkGMhYtCFQQ/r/lOdROWAQPITD
Q4ViC4rwlkx72wd8hbwRAG0aF3tuK05td0P6SSu/JaVJnF9tgFH6dA/9mnNQwXTkoU9Vn3Uj8aCK
+L3s1EBo8m3NQ4gWnI9N/lcHSm/sZjwFiCCr+CxHx1qfE1yjy+u6T/A4x/ZPTIQ9JjD1zNP61Xfn
OIjUfafdNNlZGO/r/NZFrTJ+wrze1ndh+JCYz0lCg/e2JyKW9xp64s76iD72ZjC+/eNkqwy99P4D
kmrZlKN/BOrdVrZOhaQi6WQrdk2eehNqYiZi8gaOEfo4Ucr1W33xwzKl8KVsG7npglPTvmEPS4fY
G6x20wAhyKctUYZAfdE0wVTfl8MGa9ut0WcbtbMukCoZubQJBMdbVtao4sxEtiW82Fkswi+xWdBy
OFejWxApXtGhI9SRSRUoRH6q9Ns5fVRYntkBQqYPyWp/zBDbM6tq02KY0Ngw2m8baSJyZWV+Mu4R
08m0M3e9hLa4sAJ2ULhyX96ydbizg77qPTQqfPpSEP+AJDhHFxk6zKqLdWtPj66JKViCxLjYmngN
wwD1sgjvvQHPZ0U7KyfftfEQ1IcAoP8nJWqu1rncrKtAnouoT4N4qg7bvqERv2A8gZZDO8SBrHc0
aO9kJr+goa2mu7cZSjm0HVAOYkQl2FiWTCSWPy3vrtwU94v8ATUZDCrB/cfQKPYVOKlUSTCNObZs
CHabb7XWgpT2Ta19GuRRuIPj7GWY4ohUCTpK1ZBUWVHpqxbnswINBl4olV0M0ntUtffhem+K21LA
yeb3Mw+M8YstPi01RiBD4sEmtfBuTcZgNpDBAvqDg4QHMNuzwsFzRbkR6BcMkLgFxX3ThJ8FqA5V
Ht/JIAm5eFqXxlbM1GVYJCHo9sV9C1pkxopBIOcYKuwOA6MLUMBUjViLsVQRNxpaD/AdMSnCSbtE
lj/HowJFBlLRhkpoXHSHQuSBDrxZmW6H+dtADUTNP8PRBpmJKCnDO2I97LJv2vq5qPa6foug6WYY
8FJTbqc2xebpmy7wjU8iKNhKkCOAnkGu6sxvcqAI1iYt/DaDJNahS+HjuQDItLud2qReZX1bQcnL
S1KzzrUzGGD+tpY42FuWjj7FN7TmPDCxiEA9lOi4GC4qH6jVaOhf5dpDCc48BFa4tiiaEBwVYxik
0sZUioHo8mTACqxhAM2OShX1fvBodGDgWnPC8OcxXtmAK9oIAcw0jk/vB7ZLBpx6GH1tDGab3QOD
mzYRjPYe1amsZtjFSQBYlwkQIbA+eHlm7Cd0ZBfQZsjSAaMs9gqrQ4ykTN88LMPqS9qFXCQUG66c
dmyAOZmzsWnl8u4OW4OUELmum4LcXb7NRTozcYBKQiZSS1QEIEQNJtNMJQjDtmNtow/4924tq3xY
oPpoIaFxvzWbb4s5XcDh8hKKB5gtbB1DsASwWcC9dNurHHyXzPZ1OAnEKHNYMCVwlqWutoJDKjsM
flZCXzM+LzLdQ2o40MYLN07vxmjZJul2xUZuaKPDmqjQx0JW9SlIYX3KekdvImNNPNatH6zMRbQY
95CIihP1vcS464p0K4NeWTbsMHNQifP66iaqeQe2X1Md7nXapTLwzICYYI6Epyy7W5ZsC3ZzHZWX
XFkDQN2bNRn8SXtspRblQDiu1vuYoJItG7M6yI/TrbWeMxxUe29OSAnIGuTcnyHu4XV0H6EiAd7T
diU+vSFSGRbTEeJgj6lcc64zppfpGUSUIQ5jzj2Iv9JRPNiQJl04CBl1n85Sj9Z4hwLApVvEyPCm
yLmtm6+r/dxFSG9RJZRBVo5pbr9mOxBNVyC1Lie9A8bR7OIovdMFgQ5m9kWZfPhfaCnsXipZb+/e
NwzedCH+X+koGJRD/u0flfu/dBSOyctz3L+UXf+SvO1EyM997yy4f1o0ZB2Xsr1Fq86xKAZ87yy4
f8Kno6lgGMKmnCF0Cls/OguG/SddA9OAt2M5NL0lUuVHZ4GXgLtRNbA0MmwVucb/TmdBtihelyJU
zZIqnI7hgpOwDNCkb8sDgzq5lor+BQF00fqDBb5rsPUtwnsU+Mub0YHGj3Yc9AGkrgMDeGRhko+C
AoQzYLCld3Ol+WRqDsFOXLjegtxuOiEfq9a2e9CJr6Cq+UlKA5JQTt2uQDJ2GY68oo+ekrzcuwN8
QjSrPExMoV9jxVxY5pUrfbSykDZBnx1HbF8wpjX3kbvq6HNbFPGL+9kU2SaV6Wa7zmdZDUR+ZYlS
mlI9x/vT3kcmRcyu2yaYCW+iDMVbIC5sWLaGTbXhAFQanQ9RUX2jkbzVsJ7Z6GN3bZT4KMxFHnod
UhUUlIzpMIzKU5Ort6bdJx8yYR/qlNXOsqm9ZWZZo+oHmzCbdo6TGwhBoXwRZxYu6dV87Z4pSkUn
UCWPwwkEtQk9JSdUIKm4A6IC4YoxvZKG6qZW9igwHxNUXy4WKP55NGvfi0H/sz3B/58msMV4/6/n
r/9SFo9t9ronKD/woyVo/qkBFRM03lQp16n9c+I6f4KGV12VNiHcB6Yws/PHxDXtP+VHbFfYFF6/
z6cfE9ekxUgFR8OGBconbWv3vzNxDf6PNxNXNUzakpauOq5KhduWNcZXVW+la9HVWAX9hBq6FGHI
YSg6piQwoNyKPQj6KcF1VgWDdV7EGHVZGS0ZN4v2pgq9aK4gAOpzc64tTRpMo1Xh++Xo+2TRH9Iy
/Nzo6NWhvmLi/SOWAM/QD0jy9UHq9Dfaim8ANJAez/IUV5bymzP2xtGtlQdIGOiiheY1duokDhap
BXPOQzR5G2LOXVX2JWZj966V/67O6bwtdOJW7cBNguNoadwY13HfrWQsHCE0zFml/LUuZ03V301p
ru87m5DXLbF/bpT1cSxRbgL7f8YSRcmd4kXU2fu2V3Bnt0LQ1NVV1/cO27SN5lgxHPExHreGnZ0P
eEB7eUv+MQ/NhZnUMVlsylJYUOmIdLT4hsaRdIBdOT7Frm56cI3ORumH3VdqAdrxXrfKdUuvibIm
ejIgvdodTGD0H+9E6VlL2W2F0/SBANJCp7A6z4oSU7TOAnKjg70EzBmibge0GJ/xhRKTTe7pWjsV
/Ul4W2V7EDPlPrjqZ+1M1HbSYRkQ7t3UFAYRTv+coZB9DjDGJUQ5aqkCfxJpzCJfQfqtA9quqfF8
ssXI1uvSvaOyeJvr0J5sU1cQ9qypMa1ZJVerFzFBCteVzhe5aA8mENxgCGk/9uG1iogzWCdCsV78
BgRmyxr/q+qyCsiJ4e6ahmWzP6onPN2rUY9xGdLDCFzA2YvkIpv3cK7oguST8uQgOIUK0fgCoRP+
a1yY3rKoBemrZHSGjt84feLPGTAova/pWK30CAt4kSiSu7vJpIEKvjPo8wGhkXiho4N9QWEO/uBI
F21twNJlMBHjcfOjaWBP5NxOiOGTFfFgFCz6k5ExHrKRyNq+X5FHgTk0UOWNROQLAwqqSfd0kkPQ
onVzmCzcLI2VImRmIFni2DQd1j4YxrXb6TEzNy2uV5t6ZxKl69aQ9j4rebzRUORz1WzXzXroL1Xz
FRvu9mPcUiabEozlphY5MKXPvAmq80RNG7Zve4jmPPxioYVOMxCD6lfr5vX3O/C6CSfk7Hp/Y2gu
6LgVgqIwzXdtBkOJOL8YD4DVztYtWrhK0De3cTet+7pQEsQQOu3MmPP4nDjiYA6Gl9po/9tm7FIB
VAPEyV0fafBhV+XRxaTqZw1uwdcG8iFkeiaF5JX1S48ob8+gM37TW9LeLh72aVzRP6S1ZNmGZb7v
LQkLUa91SigHy7sjIoERUGfIDqeuA3Z0YazQQj+chpKlrDMidltkq9x9H9dM57C4bpp09DuI0Qtl
uh4aKBzrvj/g9nT49aV+J9YtzxUEiLBQRMYEwQZ88nblTzt9mJ1hpNib4+5UqeR11NU8vapUHEHt
u8nURi9CUijA6HOlPbq3RfMlrO35Wkur2xDdl3VUV5SH6gK5B0X3FSTHtkoEoUmQi+om/XPsWlKq
BVR0zJiiMOoJhQ8du8qCamkQ6lrrL3lYjzsk9YnXHONQFbW+kaEOdWA48hWDQDYfJqjoWZ+5u3F8
goT9EDWWhVlH/UGT64amlx/RF0MQNqPsp+fThWrGMK/QdLGsFqUQYfV7pSq/KlF8oYzqsNMcxBCb
Gp7Xr6+q9q67KK+qbttQpUDSOQbOBG+vqoOUwBCFCan2zImFNRoGKToW6HRkKNoM7RnlnZD6cE5f
vaH0n+EHnOnrAwY1ZIecq6MzSR17PQc5EIjS9H9zgnJDfzvDTNqCtiGXPuGC9Xx7gvAE58hYbFl2
49yaMK5Ys4DqhMoUKECUqaEP/lgbI9ztxYvjQd+Ypi4A1bkscWGhb7rWvUVp4CUvki91jgjrb85Q
zvF3Z0iX0ZQLgKMhbEMO9DokGaduqPMkn5CRiVl2qexMOF2CWAE9Ptxkeq5Ty4bNZcl6i7NO2dYM
cWWs8zDa6cpLqMZLQDMu9sW0/Ob2ivfhEreXm8uU0Q1Dd2m4vz03y8Gzr5ioiGlVc8FZglcqnY7C
cBOA7zYJDgBKqN20qXT1c2JQ0XalYKoe9jQBFK3Z1xIEKQpMHwUDHO0HnZK75W6t9FMUD+ejTq1f
mOvdb67pX/IzlZgR3Q/CRY3h+Z7h1LvILYetLGxZteLFHURx0BW0LuldDrImV9e4vOO2Uu91d/jm
mXr/O5C6+BcjjwTR0DRTdSxQaO/ua4OwVz2ifURGeDubbrGzB9aLGmU9vL6SjYUTWz9cKqPWHptK
39WOuZ04by+ddYqtYkYNxAFdnebx55NQEMbY4ZkcjJULr6eBr64Z2I6nE3Y77H+93qG1YugeVlm/
vpr/YhRYluQZMBiIJPRTDPkqfNBrqt9pgWVHOHIKaR6iaLJ8M3LjZlqWIF8nsBwyEDqt85FAB2Md
73o8NQ7rGOK/i0/L4NiHNcRK2hjuelrrm3KdnbNmKc7ayUo/2Ovw+dcn/dcUnW46SxKzimEgHP1d
pL9q9tRjdjJ5Tqod4hIX+qjs3J0x2JfTgFdUWyA8xBOIQhN7l/0uo24HkEpgGimfH7MQWFNkXk9D
/LmPzNorYxZkiuVfFdZxFH+JfEVNfqqh6ktJErhqivhDbrTwsJuCBvrozqwvO2Wun3uSHpwAEHax
Qvu5rRJC2oqVPHeMo6rALbH6q0KbYSPLqCqPmmdjiPArrqQsHazYUS3c3dKst4Bdops41DLMazrD
b6v6ZTAsqr0daNks631RqrendUvKKkGNzA62E1NXIL9Go4bdJsmBFSozhK1aIApUTOtd6CJXoGY0
oowI/WcZi6DAuV1DNAhHpbpBmJMGgtlvlbjAhUZBARq7oocSrM+HRFvDLx31+cpo0osoITLJTYZi
GlJWHAaz2Sk90r+M0FZ6pdSSSOPq7U29YN0At1/8Zs0y/jr3LVoRrNE6a6qj6e9WfC59morWmj09
Q+hOLSgOIPh+rpACHYuXaIw+IDNvXBal82Qi3HEGRSGmBLuZdZ26btf1gYmeXwgh+lCq662eYdiZ
2YuHoYIAixzemJr7OZWDpVC5jRm/gDgOFcdF/arhRL6B9HIBbpnt0KRc3wwrHWGknEBHLbTBJmyy
5D4/1hCgHRIj5ABHbwwdza8XVDB+PQ1kUv1ud2HuGux8FKRIumWi/np3GbKqX5pIAQBYrRRgAb4K
Z2nZiFEWwPFsF5qWcyzV6itXAfqQyXUbSFhp4Cjeb07lr9GiZTi2JliZKd3p9rsbgytyVLlI7qNy
tMyXQ2cXSDc1l6GE4cnLOU/xum2n6FFIkE+OldbGmu0EzZHiySngHtSz+Rns5OhZMv5NCqnC0WyU
KrF/EzWY/yJatNj5NMoO0N404EZvLxsKDIYRztngrT3N0LkDQnEawy5YKt8yjcfYiK6Q9kSeu81w
/62DybXp69cr0zTF1iUqH79HQ0Yi687F1w60igzedH0gh1kv0O1td2VGE61XUE1ETuR5xluclogx
g6UB/9IZdjCGuH1q2afKBEZSKSoVxzn6eFoN1qKOd5O6fgVN3B4qtyPkTqQNk3GlJH2NYadZ+xZE
gq6HpA8fVHHnR8vp692yWHRu1fjMKJVdRMK1o0mCkybdiTBXqgD8zVogy12WPgJ8G9ElGUGtEvvA
f25Qmfcnk51eK5FERsiiod3A3VMjOnptvCgXUWY82bD4N4oQV9M0a8elwp558WY7T45kO+1OmZxA
NdCBwq3iaBXgCpZiuqQ352pIwDVt+ZTCG0WlD5iNE4LvtOaRbq2Ksj67n4drvHmWd9XHTGlMdLzz
aUeZH01tB5AUYR54MMvXRPYUp4SYWiGnW07vaCiUh6JMjXPch2k9ogQZdLQtg4yuvBeV37QOJGdW
Y4686N2HuCM0nVKatHn2LMgO1Ha0aCcDZVlzN92ANOoD3GHuSWI+TRk4x1lo1BSStg3gBX8axdIH
OtqSoIHLwdftntpqF57FyoRujmZQTm2jc6sHAopKyq1qUCSIjN7vQlaM0xJeCmWE47ZrI1SUTvk5
SjDdFkq4a9I4U8b5LkmANgj6JXFdEaGBfClY6JUR4AxMzc9j27jgktibTtE2Gi4AKICaDJDAoOeh
pL0sVCmIL7ftzDqU9XUfRMCI3KG1t6chf1rllBKQYg2dZ5X7iB0aN03PprF2QAYAkFQetgfNFlWS
c2l5ODXo+3VK2flYtfaBK/fGReafOWCHXoO4d5rBLRCnDaKm9pIVwcyy4TnWE4JQXDV5xmTmQW8l
X6OVwoSWUaNy6CtBcMTIwrA+qPnoJ8XcBMifwWhsq6chN7pNW6ItVmAz57qUkTvi+dIc+fmqk9CB
5bZp7UCip6qdn9GhQ8H2iICWekC7mGswxKV/mkrOqn8i9s48HV2hq3rungfLftBqDWNpBRWSpQVa
HTMNBlYrX6mt86Ucmo1u9vonMYtjWiUKSDZOOuF2foBZXF01BSbMk4OUdVR8MBWcJtP5GdrjkRya
pN2AZ5yZaxcg1Th5i4nsijXeRAvFe354Hhh69rkwENpzoC5k46DtZ8PpJPYb3es13Q0llMQ4wa3y
tJLOWrdukXVC5aFHESTGyaIDNI9EHaObCvy4kDsuV6c6mI3m3g7P8pTu7aQdwxYdRKfTnpaEIo0C
MSwonDrapLh/bk73VRn7+KikTs1A5e7YYYPBb4qNlUAodqO4DqoalaIDiYpv7UQo2ATXW20m8Zr7
iL5+AqvLXWoZ2ABXGmaTBJpCFPUnaRQnx0sRy6lSJwczBOqUh6biRzU3WzWfI1VBM07uFgOu3AiC
4lfkOsGQRBdZKK5LYWpHd6g79G+Y/mY1CUDM683/Iey8lutGrjX8RKhCDrc7J2ZSEnWDUkRoxAbQ
CE9/PjR9cUbjsqpsl2c8niH3BrrX+mOwLD+H2cZftf4FwLYGLoJnuhUj1CYJKoDO5AtMedHzYcg3
0lmGY+T2xP9iZQ+mQ7e+haM18FQ75snz05/uXNRHBJ08wqr7zjzKk4lo6uAa10DEaG1lfDFCdINL
E1yipgX1WoESgqwrAvyJ6ijhUIlPS56CRpLB1uA8FahXkgiXKjH/mKjAxwzFCU2QiDk0MfaEEOUO
PmhsuZa3U3W3xu25iO+z6Bj4Dud9YcqbNTkvzmBd+Au3VitfNHLGdK+Y3riAS+pRGxUR3x6CaCLW
FStWVnIKGsQzohOz+bTt+etSGuGxr0L+I4ufo6m+Eh4MRdQs72ZKcn8vIVt8E0Vh1Kb9wTK6X2EV
PGcjP4Y1ckfj99zmSLEO8VB+zvzsa1e4e32c1V1459oFv/96e2Rw3GwOh9klxV6DIvoI+ECOXIz5
KQL0IGm2Ku2hoNc3uuIcMMZuVWitf2RhlU/N8odG0ioJtTQFnGSwz/mRLo75YNiF9b2jvIJSOaBe
rkt92OnDsVH+q2jCYDsK/HbreGKXXnZEDf+lSCvy+6znekA5IQRfBWZ4QrYIsfNcsdMAlz4xXI4R
Tp9RUlDQf8AGSQUfxX58gOROtl6N1Widlk2RvpJeLjh2yVLseeD0SdJmDMlBPLFNl7G7JwTb2bQl
eGRLO32cB0de92FXSgONHg934fA7DoH6NPkkpuq38uMLXl9XfWYqmzqPho5s/YGSnqZgwl1874QG
rdiLPpyJi+P+sZ5jGWF4CPp+37KAnoXPBFAe01qqS47cABPvQu6J0V1phkl3lSm+6g9Z7xXmugFN
iCS5eaev/YBKjl9FL0fT7Dx0JlkKmHlL/tETiVy2eSLo1N8QpMhbl6InmhveqrxZe4J8lhU8nzzx
YbCD6cu6vCJ/RRAH6uTDISgCn0kaQSx3R7yGhhZRe5gLkuSLEBrQyJEB99YJThI7jUtUA5+Z/ihB
qGYONcJLfVjO0S4LwiczpEbMYyEDF9V8XfbBwChyVA/hQIzpX0ZguOk/p/GV+Qrxt4EMwIP9c6wU
RdwHYYQyxYgL+7Xx0QMGKEpdLrDBT41tQkEo9hFC8hMKqvdFnr8beYrmJxRrrUyEpDIx/gaW/Jsd
8CHF4NYsIJv1x/vnD5V2TjxECmGSAjrfWmB9Z4e97ZBkI408YPpr7v2nkZ4qaKFsn3PpHv7yufwb
RvTJMgT/IlDJBHH6YzXo5nDEAYGS3VQTw8nMEzIIFe0rwgnpPfPSbdeYSEDD6jE24vLEkytv0mxu
RHrfZcEg7sKsD/dlN2+Jz6CAIlfhxjGn5//9c2qQ+J9YHaCsa+FQXM2Jgf3HWlCTJZwNGZFpVjBl
iH64QiXSNfIou48d144JBbOjFyPJQXJ8E92uosnVMOLuYMpmOI4BNrgZuBoygiNoSsEbKNLkTUY3
a9PTTdQ0i7a/+B9vbdciDIy98blH2khYj/uj9WmzY2bMEgLG9OmBEhyTlrA+QIjGz/aOXaTY6Lg8
aL8gUgsFAbqEi0Ed1capwtemtAlqV2EFUUZtmJN5F3SDQc1GuiRfFqPHZDinBBwvztVlxIfU596K
VLknzH/vC/lJ30xZI4ZdSlg5Prh6Rz4t1yM91MpDDbieAI017KwmRgc9FUe1bgL6T1do41ib/0Km
sOP/6+0CcMPyuapDwNvc9Sn7fzgVTuRmCs0OWRviodEkR2xeF5WQwrm2RS5QO180BsQ2hyTUcb9l
U73mNObP4zomd747nK2q/4qiqd9meF2appjv4nlMELJlybHAipB5nM/TuNSfhcPgzD/gneAPcwdn
62/7JVyIFJsP9H75n2VW5/fAQTtrPeLDvOxQIMvfA0AEDoR160rkc1nMn4ucKVWfliorCaCeiUmO
1pgio3smbu/SVGLe+h0LTNneVcZ6G7eSUob2rS7L8kjkSL/X579toJB13c+W57y1kH63isT2jWvW
r6kMfi1W4uz7fCSPp2V08Ix+NcSyG7lZq7ZzudxCh745EFzIXvKLXGuqiaTv5LlkhEDvv7wVv/Q2
MNEZdHRwJIZO9tjWNt4CfwxvQUC1OI5GPbBAdzqHxGres6Y76KvCcnvUoD2bicCTRAxvQzireA67
qXwImfR2qed8o2RuOEB9/GxjRo82DSCGCdPsxfRO+mH1N0zivxzIIYIhdESIg9Y4kX8+MvEwZhWa
8wHL5bpEl4wi+ovAP8DOwDy+JN3DGJyn8jtiuqs1cDSPLXudEN1XO88e//cB86dvDD4FxNqygBfw
HZnun7gD/CwqvyiCeZ0WD5vPhMbOFeeF5YyIlRgbil1Bxw+E8mWIcjz5q5slY3Yw7NMagNu1RoSk
YfOXi+u/EJX8XA6gGigS0ok/YaQ28NtpGco15Klz9yQib5KkxvA8mKv12EAeT9yk3r9NwmyPSSS+
IZvMIdSK8kinlNo6ifNWS4om+DuoQ/gZ0pvNUAJ5ZrNBym4kgmtCPUnZMDz95VMNVtXJHxdv4Di2
6VC3gx3dDtfn4P8dDUSRMIuFlD5UtfnJAriIGFF2yVj4O93iwo42bVUYQcJF+BhMGk69Oe/vP5mK
Oskg+2quOVRCeTW0cn8iSyQnkiHY6UnUMd1pC80XYawzJrPfa2YwN/Ov5kL5jzkn52GkBNZr+3Mm
oMG0IIJTxeubZq8vA0kL5lIyS9dXjdU0Fr6XpWDIjdk+8lOz8qgfo62x4P9qIGHWTTwfwH3B6s6d
W4bHsReXvIL2cDoTOC2pzqO0ftdxG5JMRCK676lfeg1xVKl2yRAgEFPJY5UARuiRrRkHcciT8VlF
tDiua1jl2vjcEyz0w3SDrmbmXpeqjDd/Z3fJc2+/adpSBuZ9RjoQQAA/kf5Y3JAsC2xJ+W2yxXkk
83U/JH2B7cvAQWDf21l96lk0o8wtD3lvvUe1/V4GVblVQdL+5wbJWaU6q9gP2GW41M19GJDVjTG/
2ekPQFMSC0wyhox2s4xAvtKwhm0Vyc+dtE4Y2+78vDcOhJDeBewLtzHYRJMRPdEEtVeYjfqGLc1c
ln3TkKit8Y3CRwawJiiaTvrAxGndTAQPZdPGVOhQ8tgIRuh63THGKLtki00qtSzBzA3wJ1S501xv
SmceT8iRus/653S95jo5oKt1ujQHY31dosRJ90TAu9tkGrO9Rgft1pD7YVxbA6May41H853X9F89
Ajl2hAxjG3GndudPEleZXIZdWBWAflbwVbkADnXn45+h3okwBHxCQTJuhtg+jA3p4IiDiTnLsBMt
KIma7j57Srxcnqc6fTMDGV8LcN+a5rZEMAtSQCHPlaCmj3CeJ5tlCSMgohZ7WT0NClG1ljKFxgSk
MTv71prMQw9t75uEkFepdZ9igyDuRVUvS9rsGweDjms+207SvYxCHNoefGOxwCbXRd5KVbMhfXYp
DtIBc8xcxV1rDPQbyPDquXN0Q8VICSsOxjqmG0UyHqf9gL2Pa9XzqUFnZ0BbyKHiKWOtSE2rbUNf
w1bAqG/1BkAhx7QbFIW4ihNnisjh9zE0sXxCh6B27zmXanKz9Rs59NPqj4KBE6Q7Lg5TTGh4L+jc
OaUILil5IdmlUYg0pBQ0Xk+CwShO+hnQ68xK1VURGRAwYcQftRS4Rl3EKLECG8aMkWIWzZ4iWYEj
gBRkAXq31x9GMjE8JoJL/0OEE45rNwrO2+xdP55mWH0hTA8rywpABZ1HKQBaT5CHk3CxQejJ0q7k
gSasiFnwcSzMaNdjrd1nEo+us6ZhNBhbcaipkmIxiCoCaleKqV8lUEDaJ0tG2GV6fvLRNc41boj7
IMLM3XRPqr7wsREWkAQRsvaWlog8fgLysdC5WUcEb/g4rPTkLTk/VGMVHwgSVYLxpaVUJm0zZt4Q
qzHdqe02J/ESNBo9Z5qj/3aJZwbpPehfPX5kTsR/ta60dV1xYnvtRtKmyFVebcMgu2rco27C+ZrJ
74SM9zevCrfuOlF7FcdyJKFUwXpcvCvOxYng56rqUUPCGmbKyxp/+tSXpwXyzqZNYKeIOtZMMVgN
tJCfFwfmbnI4cFUO5e9h8t3tQB4KTxzOVRxQPCEoVCHGrW2H1WCvP/9BYN4bS/sV02lHamCz7PHe
FaDY4We/EcBqnVUdVDrEGEZMkJol2enLQx/E7coQjpgJd1XVvdWOssEtydAxswoz5UqtpvO9N1P+
mUzBa94mP7wFz5LsV6jT7muQik3uwC5xKQaIoLoNbbIl5MHE7hS+CjNgP/cBb/DRb6bNWr56aYT5
nfQDuRFdGlwWcvRBA8kP0cNxEw/Pooj8wwgSvEvzDjwD84hJouzKlZGI6jPANf7Ft7MGxiJclWDC
Qq/8QOlWvyF7btlXKQY5QjbO7tgXL3UJzL3eMY1lk5vkxA/OOsm6CESJLknv43CfCd5nEdrvHYDx
x42XTm12xp7cNQRoTcKoucUxPlJWAtkR149NvYmDx1n87DOZbsrZnx6HoKOsY3wTw0TUig3TRgFq
tdW8rZjiiyqt5r5t3kmQVCf93CmMpU6tflbFlJ5SWzlXSoxxZKwsd8NJbo9DtetX3CnP2hrCYmOS
rJLdD3afAdMQsPYxz0daQGKNn0Z6Ej+AZX109zA020gRLBzBia88Q+PTZtOY4qxcqJrGI1ukawyx
aW0m/TzNvsXV+k1l8VZ/HYbhbzvTcc5BJh7l/CUvkogvNKmJvVhuWOUvQdNzHs7VT01pj8b8mrTN
W14ynujb2UvzcUtJJytiW7c7L+oSnL3izTf4U/WAIcdEf3DnhundWNXVtlJki45le56jojkDGgZ7
p7EL1l4uTQcBfETtiH5RfUoHZ98OIZEY4a2BmalMUdPYsTOjWMFa6AC9FLF8GqLfqiIryk2YUOYp
+tLG9n03c7LmuMQ2jj1h+ovZUGRYlHLjrtQZtNSTW0RfBCVtF7t+03yAvsP1r9VMpIvYnjluvMWp
9mUNplkapMvmBp2oeoJS09Scq54ttPU742B16EiNPnmMkV8cHRJGqfEIiTlQBa631KWBLIjYvwiT
59UqvvIdq+sSHC2nHvfhpMYDleZ7ms7Da06qB2HT9b0qrM9G5MSXgknxkDNBbPTXlmZjeerxa3Y4
yrMVeYs9Z1+HPcHj0m/g1NDH0LElVyhwdaK3mYpP+jwJIr45fdqxnpIpi4iCoB8+HqZAPTrohU+f
aWNB/RQJ49gA8DEc5Um/ZdGDRBJIGL/AamcV70HwZlBN8GMa8fVQ3bUkGHN8IGiNNOhVSJMBDc0E
GzVyaEosYEti/vLIZ9hMyP0QThok96xK2mD+Pgf4Umn2Gvazy5cwSYfal9UdRP4IHjqLTdihrTMn
42WN88JrBYqtSVKzgarwHHSQQx39pyaEbec1rdAWVjUhMqFSX9RA1WkQgFG5JWyK/qV93L4hfTnn
aY7fEdyke1dvwytUX+NZnhwb5l4an1L94NM9S77pt5QXa8Vew9Alnn2uT0UIq6zfQ0Sn3+rU+JFV
LcUkJbBts3IDQ0lrkcKoKJwBb/vc4/17aH1E0npdNCSvMPgqqbpCPrfmQIn5CoDUs2j3yxfXr7/X
Ja3zbsVxo/+X1O0e2owM9kRZ5o7d5Wh/SqC1b6v6J8/MYUvmawBIQMD2E5xlg7F2dU2p4pH1cNqW
NeqU9e+mGaGsjh4d247JkgEVLzvjGKDNIBrHtXZJXP3qQd17outJxWd3NUf/dZwtAhTE2jxTUy1U
X6gtB5+w+czSFWw0BfXGHCVpVo+HsMxOikKPzYCA76AfjUjWP4NMpcf/fItwG+b4li8lJs2VPUGz
voISzauof3dibPFpgCBN1vx7SGf7PHlc5IE5/qw8k4hsbpZjA724rfrmxZrye0GUwCkloHdjUh9+
CRPoAb82D504VW2v64Tg74rhgTCd6YTzudtpKOxjiwkMmgDG9j4nKKpbJ5rR8r7XPcHWFjq/VQio
JyexSgzWk7QRYX/Q/39Sa6992CaAjlxFSaC+t7717QNc79DG4FeiL0yZW1h6IjVKIRGMp+VJnz25
iH56Zfee2ybGAXKdd9IefulX0iF1I/BHYnPGJcE2S+hUo8jAQwfKapfcxeV0YcVGCMKpcezDEZe6
OOgKYIfmoY034F1l8mdfC39oeBxpqdhQ0HBw4VUNjylMIyb6hHCG8NaC4l04k8k2JfhT/3xi7TgP
8VLi541rtLmVv9GDxtwLvApLf0yD+FWPmNk6O+hhtIGRvCIAQjvyNQdRoyf4VK9jBr04MHK4C+eN
ZxGi0wb42f35s9nUNZCS+DQOQXhWcvypV0Jy7R/ijCnP68L4EqUK8VLnowtIKsIFeNjBBvZ1FtF5
Td6/fmTCVfEmR3qdCFbd5xQkQqPK8xC3X3IT/5BNFSVcCCHmPoS0FjhnZb9tHIqbrD7cacIoa9YU
Qp7FESDL7Sg5oFVtK5B7f4hv5YozFfg3oYNoNBlD1BlVP21p2jzLwD4MYZgdwxg3VtpRY7zYskHE
RxSusruHrKh/dCGwrjPi3cyy7jz0wz4xfHyq0nIOcTu+UFTSsfajC5l8HEqIKjqp+MrM+MW2GnWe
ZPSW0UC18dyG3KJlvNbVb8Pl/2CM09FHeE/pyTG3MaU0oOEt19XJ5WceUiQhNJ7UB5SBKP/IX9J/
Y6tkI0qyKdxZiC6xu6Pm0jPAkI0z5ZZMt92QvIUzIrc4HJZDlQfZJnNGwB1lNlsiYb7od2QRmY1O
1nrTgxIxoj+y3FHnUJ3sGaDd6NedpMrzUyvKl49NxesW1u/+KaKBnIAOpnZvLu+rkUqGgf2QWHDu
gdB6JsJ46y/ht4KswiM9o9YtOUY1UtyNybBFOhSt8K3hlmgn/QLJuCFPPN2kbaN0dzy81R+14A2v
2OwTNrdfeIT2tcMFZAEX7pSP6XhZCgi0gfFhNhoWybB56pQXwrGTXzAVdn71er5oKV6zGPC2a1HD
GSkBZfEET96DcdkhwUj0qgzbdkbYlcuF12Bl4Gn8Mm6Jp05ikNNZcPjVyHAf9ces7J5pVvo/5tpf
nzH4yk4uTKj8evvFUa96bqyb8gXZAUFhS4c6Jvang1LiQpXUq+tmzec6JI2pLMp9u8zqMCuyQQzD
S0glqL2DXl8ae+br5NjeSRFWWDuKeN3JiepwUUDggUJuDddyVElo7Py6PIdDi5iqnuCvQ5Ed8bL3
BcUk7UqFjqtOY4nTfGeVRAPQcWBdZZQ7+8Gd3BWzwD0M5vPJk9QKFWP6nHvyVhDzdOcTCcMCRQsW
kQPku7Thw9x53zxFmgrAlHtHuB6+9jx9DBaL7JqM21SMdkfLDRtkGJ7revnZkXVT4SekpInn2RSt
tePZtfdGkPtXqhapmCHiRRXqspT2rQZRO/XzYrHyZr/8NhDbnCKgHRH78zFdS+NN9vL+PM9uu7N9
MHFDtI+tU/NnAuswxtjjcdjDRBpTtE/U/BBWXnegSoTWd/F9XKXoRMO45wgucp7nV2HRluuhcb6U
E5Li8c6xpDiM4eidqjhiEyh5nt2uAlOr6vHBwC2NE4ygDjnWV75gfNXYlLDAeXss+cW1BEWYHLIZ
CFtJYQ3qFzb+cacs7isr5SE2wiZnveyfRleC9kk58m3QwWaJajiUGdW2Uzeeg5mQlkbii4Q83Nvx
Ep489i6atr3PkE6l+FxEov+ytBg59cVox+ahnenKiUiIcHuDAql8mI69g+TMMuBygDxPhtESYdFU
X7WtCoXFXtcjWYMRMuoBQ7l4D45mXt96yo5iGO2ncgU+w1K+BdaTV7jJ3l5GVAxxv7yY9gILI+hD
mJe7NO7Lt75FKBZ4BqXcJnVCw+K+UkqbLDkLvZTZuegL74XbN91lxVRsfRV8m4w+xVTLUYAygYYn
cuseKfdzOwTphbkkJzflMBaCgz1fW1clArFrFTk/KnsRpC8RuKtMaLRUkYE2Tve6PFkEq9lkfZmJ
Fkx98ptCmRpE/PTokBz+8UtfPM51FZ/tqr4lqpPHgnZsbPk0ZzQgt5sp8Xjv7Lk95ZDQG7Xk4TYU
5QKd3yNrS5/XghGo6/EuH0w0pmbRP49IpGgIc8w0u5VWlO9MH0EAp/6NRaraz7VBgk2fPhTxYm5W
r8nOUq5xGLuMgjSRTyez7svzJMqjG4wdVpDRhJxwt6sfk2z32r81ThPvxWzPL7M3UQtQDgEKtv4E
WtEdeqsJL17dvwdU6L3ShGQem9abT2FpUykbEBmvfP9WGL7zMAMaPSxNfOsV4zLl4NYda4n6NKr0
lmRF+Fil1JoCzM1NTcnOmBvbMs5MSFrfOtaCOW4FyRH/i444zqj/yEnXueh+3R5smdMSiyv40pJX
svMEvGg25RllWovYqpyMCT4DgsqJn2KqJjsKLovDpEtuPEHOSX9ZC4n+pyIh6kK0XXkmOXq8VU36
3C04SUaeh0NVF+WLKHCLGVOgTrS8cizN9nL2Ddh+SLn1AiBOgoX1STeH6WdHue1XaU/o9BLPOsje
/NlFBtJpE10AnLR/KAOLiLDEG+/Dte2xGFK10xobPxnUYeIZGAizegw7oybnkMSWPCfcjerDlzIP
zS8NfE0kUNrkcWndLzJ9HFs/OStMqfC9q16EHz11hwGTUu+dwmzx10fj3JEp/gh49NrPfCdJktvP
zoiEz/62oI540BK+QTbZqZWEOYZxEH8SGCG2eflCZFn00rkmm8lo5cfF7zkbF0alqijLGxLY9Fqw
oYDSWUS5hvbblNceMYC0aKtoRnsrKWiJm0OdtMVWoPt8AHXero66C7j4fswYygc7PoRZ2WyS3ojv
JkrZ+yimzcOTxqMyM+Ra8gcYsYMDwtqac5Dd+bXxUtT+L8oJ67tZVf4TLCEQ4nAXqHi5K2nFAOkh
SsobUE0sIe9D65rXoBL2BTjAO9Tse49JRd9WFxe3Cvbgpv9bXbF4yoIEvcpfVR5a4DGayFzDtrPu
aGKz7uzydUAIc809v7wp6aCbrCb+AqddqAxOk2XXzxZnN/vAjZX6gCIAot1vyMEBwqAFSbIMoGg5
KcksnpNpkhTj9JiD0PVucp6bPt77yw8P5ux+IIb4XCX2Wz1I92Z53EMpxtcoISnYXPKHQgU24vBS
bVN6OO6tyKt2rqR9OxjieEeXj8srGEw3GGpiwJ4ZA/rnhbKTwNiTZja8TBMaHiOZz4hJoJBbBMBd
XQZ32I50R4U4uU1DXXc21ofRIHgJpXe2lwSvHFkwSN1nhHADdwUUvOpUggPfI6SI7x1V0Vsl6unc
LnQl+m3xaE39gn3TF1eXurytqmkjJSgEqS+seCOy73TtAX0i8IetHNjuaAmhCRU8c8IRmo08nKZ1
107Ywqp0Eve9DdYi1qRYVZerGJTNMEE+r6epMWlIDB2u+Jsitkh6EXuyEME/SwskNPMJpJz8CckI
EzG+LpRkCAN2EOhedatWMb+vGIf1dKppeIjA13bMvTt37u+XCNQMwZWBSt/8PuWN83nEzG2Ifdaa
9nPqB8W2IvZlbwDJ78H8brU3TPdRKx4DNplusPKf3MxgEntTIs5pV72nRuyaZv7mhiq8Fe0SflA7
lKLFWxk9uLGJIbkCeVi1Y3DdBoVPsnmnd8K9EooDQ8eCWs/xubfL6hs0ZeqDPsuuDGmwQtzQR4hH
RhKrepRBg+oIgzBMMllHgkwC0AO9287m6hoBO8Hq1H6BpsLRkpdnlSE7MxbEr1bp1dsmPQ0TEr0q
mZIz0C/hhqAWi+G/dtOqSYjM7kTAzmMNxEOs2aPzFPeW8TDYv7zwxanf8jocHvJ+Yqgyo7VkK35V
YbC3FeEPHvUvKW0SW5Y6uOEGaKuf3RBNno9MUhmfkZC2ZBElABle9gyhkj5QX/PhCGwMfrfCqyOO
CR5bHMAWq0FvYSYcSrpzieqJOYLPpXhFfnKkF++TM9nVHU1Ae/aO6Wib490UVkeLWeupNc2Zw6CI
99Quh5uoTpKb4VJ2YQcPTtTRr9yJh1bOpCCZ6pdYSOSOUxcVPjwMrB/dm6Z1nVCibWiTpROiWbOi
wuJLGYr+kA0CYCTNJrrhqmuVDNlN/4dncA9SJJrxcEOzoXA8DAb6WWm55T0d5SCChXlNfMe84r5j
Dm28X9Ba/WUAfjEkftMJx9g+6FFex53XXPrB+qSrHu2qQRE7obwfpiE7ltW87DNjJirNGI1Hg9GZ
0Nm+FHs7aqvTX7j0NXnlDyqdY47E4JVK/y9usNwGaqMSiD17RXSsUeDULod9pdByzp55juP6XvJX
PXbCuQvqutnyWDwbmZsBPC8UPMUkYbpUKO07laJiUQrRGbMmd3v1aq1JWERryWcnzbCMFYISx3WP
jKVyD8vUvOiTxM/Nb0Wo3quJ2ypzzfBkUUiwCdOWqD1I6k0pW5OoruK3jImeStyhv1BkSl5TEoMH
ijVc0kIilqnsFBdD92AMXxhX0D4uTHh+WC8gjg7FSnVFgkBqvcvEUBdAg1sB17JJGgBbYp3ZBi2L
OoYVdNPSfoZ4m7rBN3TVqrO+Wm6a7LTwBwcq82LlPdadd8YmgNKepL+n9yK9w6ZBRTJNvU7jFRw8
bncsDOzRgG6f0rCAw8cjMku5gqYpv+3C0IhcayCMQIwc7mmALEvZgIgkt9EJpN4lxoYNo92497GG
4UZeEMwnXP4TnWk+WStB1UGCyuKCxpeczDWeIWYKPJAk2s8khqfRVQtEu9D+lRXzF/0HkVy+OLX7
SwPZVR6/Dqu/YcDYhwsQdZUxxTs9gMSr0glNMVoZ+UGyJALoxR/cDb0lQAJ+/e610aOYZXoayW+x
puCN+5g0woV6IeHMEEyphJxnL/BB8qtmcLbkOMKpQ7lnonr3rBnMfn0uQr7LiyBMJ3SsaQ8Q+JKu
QGYbJ/V+LNPPKreex5kA3SC2fyQ5fiEtpVBB8wUy5QDMctFnnmFgTksINDPZD0in0fFomjWmA9U4
BW730zMm9y9vk/Mv7SWxaaGNOxTtI3UkfzYU+Knfp6mbLlsnlxfLoWS2FHR5UYBH0WuA6yjMl8+O
RSv0JJIXm7AyTSkBNcenguq1Y+24B/318K3tSyV/pgrnlsd0vA0j9Otmch6Ni4ViCAkFeLvWxTOH
gAGWNqmlLritu7xqOvt/nxTOv6xna+OQE4JdRz7HxZ+izjaFgMmcZNxmgbprmpQKcfr7njKR/4xt
YziZzleN4Wt6Q8NC+prOgIu2mApuWUYNbbj42B+sHw5i5DyQv6c4/j4REHVsahDfxHuwCZ/dDCsA
3DTfikpRV2dJcG6UXIVk3pARdZgwjM1f5Ib2v3yG/HpEUTsOUl7HD7Ua8f9JimoIGBLte0i0Zv5E
6U29s+WY7cS0JEe3UYTadWIigu2ogSUNIWulXlBKDp6EyDaxgmciES8uNBc+1qP27vQBlgNEuNti
SX/876/E+pfcjZ/ZDfBQoXjHmxz8IXfryjLiLkPGRa3RSdCZMCz1K74DqrCjQp6ahSJxZBGb2QE+
NbIh2o/uXF/pEOX2IZ8QX9FfHYqrtvcfmlpCtrFM+msoA9LoPzXRrV1MuYS82ppmSWepeR828Iuh
NT1mCWmtBdr4k4xtHKXz0pAsvq6dTvxqJCg780X+pVeUt+6/fLGOb9tkWlB8Z/Ovf2rFrKCnlhPa
YVWq2fhDem9fEJZ4MWz/wutD+JTXZ1d0J9W2Jcp7h9DF/K4TMLR0K0XyhBlWRYfEQ00wpijLZaU+
6ceAPfuusGC6u+BLbVUkyGC22nlIK0iXSWmgInzCat0e8lc4ZzkZT2JVeDnx98Rk/B2y5irkBOJU
LSg7wsV8MNv6bFvVr1wm4Fzrkci/44uGCIMSDnDNRdGy17yuxG416s99+9A4bfww0QrSOUhfK4M5
PWac3VhpSWSmGkNCLRNCU3DOdrX4JrzUvI4k4WyEXRmvcxS8QddgelpidWrzsftcpeN7XY40nazj
62CXdH6Ce5IXw9GTe80x955J0xnepjb56cm+AuPP66vPpcW6G1z0Z4dJv9oMymqgsRv30v2KEgoJ
HGdUX+yh+wSuyV1VvLShJDIo9e9Yt35PDFbSDfprHTkVIxbrpxmJ9kpFyb6kyfY2laq6tdFyxlJl
HII5T7eK1OlHl42pbhF01gOs0jpVE+ax8arJ2VdSMibUiXeca8QNTDo/3O6HDGk4lMkqBTOT/Bri
MCMsoi+pNTHQpPcUI7omGAXxzF62hoT4ETvJjMgaue5DKdEUWCq9lz6tdSjYN/wBspwkCQkidaNd
29rZRYvFlkpSz+GmiKRYN/AW2304f/CGpnQwN4RnT+L0l8Nxskkcdck8Q7uSj/tVag72qWMCbLCN
EZ7w4qPjpxIXR51Ppk+60Afje9mdQLqz0WLWabV5DblSH84aHAcUFqPuiErjVTnle9ohetbcuZbJ
jh1OkmSu78be/W7VGVgUrMnEbAx6ZNxcW3EM9nCDkX0j/k6pZAOH7DLlQXBVUGEb5X7IElY5j9b1
DCYx4oJLG3eds1Oj331uuTAGVH1bz4j6q/2JBnPrQ9qUxfgl9KOuVx2tiAYIio6yMu6ErH6Q0Rsd
ff4tI2QhXV9bWy+znwjEU9ShtREFHzzJc4IuA+3Ilt7ge30JGQS7kpA7XjiPDvmY2rfQVkcRefFB
k+LYdfltHEKA5bI8JuYlsrETwXO9e7XvY00cWmLZceYr80c7Yi4s7Ee8Ovm917SPyTCYFyvFEpQZ
3sGE2Nm2hgUguyx3i2Dqqybf26PmfW3t+iiAUR8dWd9khzqj6cnsxTboHgbZnkavnbY+Jtwzu89J
DWTZJIlTnVSMYxIVgRZkZgQDEg2NvLKw/UMxuO+5GxFOg6rh2Br1Wtg8fEob9nbHjX+Uzv3QzstR
qq49eALIrYkKg8Ivtv9AzuduBYpsbHPQYQab4nTw8vTZCWrQ3Xg6wp9k19xI3tZILkn0n1sjSJPj
8CPOyvI6LNWdO2TneqQoIi/uGO2PbutOj7SKDvtySf6PuvPY0RtLs+279JwNejPoCcnf27CSYkKE
kQ6990/fi4zCvVWJ7k7c2e1CVaKQKSkj4ifP+czeaz+xwBwOy6c/NfrZ1CrtoOCCMDIY+kyD8fr/
0OYwvBXsGkS5NBrYy1mmhPNTpVAHaxiF7GYh8saQFwkvF+Q4Bj9qlGy0p2ezhjUSFQELygDshIUe
wu0VaZdiMT2LKj+lqhAPvaZVxwz7nQ6xIAsVTL3KNBAuEb7KM9ZDJdgwCgWiVbLU1zOFWWn3sdZT
q4eqX4QqGj7kR8qwZUWE02s9vNty+Og7jbaYpeg6h6/K6vc8l29aRvxJl+fiEJfReS3jqsD4lKXG
RFBt2Lt9PiMPZKb8vhapFVMjJkuGPyV6cRxwvEQZ8U/EoU0KnOS1xgiiRXGRJUTFLZ6+keAaN1Ls
ZyhwTA1KVgQhER1ZJ+HulYHJbpSsIkSbVIKu67uDLtpDuKiuMjslOKjqMUr22OFGdva9eOla/Cqd
1pm4lMrUC+N5k5Qzh/tyS/0fmcx6BdiD9RAPbKF6nb1Kx9vgAP9ZO4R/iAuUfS0hN2uWU4klsDZA
FzNRh63fx9pUdS2bCTlgw2s7eCmgWnrrdGQtFJkbEiBAbmMIatTtq99SRixWv7gVs6XPiFUTChkn
4CHXiregImJIMatr58TKkUbDN2zerNgEh7luW7uSJGEE0lWctPsy/uqq2g+CkXQDIS7ZBHu/BXDR
tnm/D1EiDFRHO0m1IdhW6SlYkC7CQbYLO81tndqPWwSa6whrFcpGIcvXRECaD8CpxX33axWOVM50
MfHc+KtZXIzdU6JS/oWCVqxZ7NGr1T9Ww+zWg4X3ZA2KQzqDpIgjMmTk5ce1zp0lBMHoRBnG2/Nh
PRtVGExHUy+si6rCt4N6fVMQOMEAzXYLl5F7dqkhQJ59e8bVlmqExpq6NSduA/lvKiFBhWjI5nAh
XcWF7hEUy01gR19zp5ubdi5NwEq2vq/z+GOSE8cLVcRR0Tg/Jna8l3jLOfLhdLC5cdi3DG2T+Wqm
nTBNOztAyncZrPcpjWuHDTTaMrmHEhSkigekwp3jMQAaYKW7VYmgpwEyez0+tIOCGb1lRdPpfbVf
BFMalgfG5X8W1RBeEZzBAJtLXQTA7B0WlQiz12fGmEpEMrP43ZoMw6znJMhLUC/FV5aIjh8GS4gK
Pw/SlLBh6tS9gHqQx97adIQ++RFqj6XWyTIMUs44VSfinepqzO76g/M0yxIg6cW6yNrpWYkDnPcL
H2a9ONOKfAwtlpTTFBEo18g18or5VC7yvgKtsp/Z2Q+tUjN8UuUxs28Gc8eLYY83ipLhqChgo1FI
ZTtlIro4V8ltNFqEW2jWXAWu6rFUlWuOm8gvw2a/FBz+6lcO7PRHUyr5Bv4r2/W53Vd51Lkljp9C
1qoHQlo+pTg/LP9bxmQ0zZp9zLTmI+F/lZyMdznIrynXWj0LFa0bZwM2+l9SUObbVSUTM74Ao7HP
BhAR43BAYevsxgnxQMzyi+CUPDiuQgMjlm9DDvK2Y15lcUayfv+dl9N5NRW1BXPBsAXFbxGTdBhE
/DyMojsg5nvuG0qpoQSXNOlfXaaQfwFzzasUexkcbhAvjtepRMACsOpkqiT2fC9jbOLKSsT2q6N6
NTYhdjCZ5Frk16I8bQaJZF+bokwY0bGf5uf193U8eUeULtoB0NslCmwVnHWwX8vKUBBz2VpoE+aU
GW4a4qVntAiASZbwHpCYvmFRHm7rEuuxZWGaLPT4gewpKoeqhoQ+V9u4DKMLIUH2LnCkdzGRUFB1
LawdI7W35Itwu1uo61bRjolenWEmUohAMvf2Roli/Z5l8/5btb4qH9c2Ws9MRGcIMwiRSjeyZDyE
U1hcNVFtsnGKt9ibucuLmLKsDXerhGc0GER1PLMaybyzYAy/yADEiLwW330h/YMCmfTlph8V6VuH
7ZQwM+eg2kXBxFye61zpiQFYXy8V3Nfb2BbQ4jGJYFDYZUqDmgdxBgi73o11JvIrk2Ky2bFoDZFe
5JI+ZoeiolBtK6H5Ro/2dP10cuR1UTg2369u23GKxHF0Wd9mjjQ2bwULjZlrKDitMp6iTjCPUG4O
8DE2fYqwwWrMw2zHhqeT87D6oOsQyr/cKZk3mm/Yu4THw9vuMNBc1n/etHQt8xJAP+s4cFiYLOY+
sUPLnRP6w7sDG+7YcZq1paHtVvVjpOcPIXinO6q+1nBaPPMk+CSG/taEan0EfEUlQB+YxrpnRZSb
ay2F1KQacG8kffjEeMxt+dIvgvQAotJDX580I3eFRa7TAKinK2xQFo2VnLHsBK6pg1JWgqygTyhI
hgrCV1JPdnZP0EAepsEu0IPL+l6t88derme0ivye3NLFBaKh2KtLkb2UZet1sc66RuT3tG3NHuLf
gtqo0QZIh3TsnL0cEAOxNBHjhFmiz5zxbNWyZ1SlfjUJ2gTVzgYk06t3mA/RUSIjL2Yf+JCA4xw7
wbkaKV/6nBl31UAuU1jNDyXB+WE57Nt1J/1qExbWgX5ab3+hD5Ofd9Vj1JvduZ4l1nCLLnj9Ciqu
i51ScA9ZBa0aM0HTdu6Vbp1X7JJCoKCrO8Glr8TjKvuyJ+NHnRqTGy7KPNRxwHZB2mnacWVdjYwu
j+A4ngb08YeoHEllI19FNsP3OGr3sTztaojz14SoyhXgMOdm6yIXTfexw/p1IaWuMymdgUnTJNeQ
rSifdfwExi09Jcq4xVqXeWanPbDI+9EEakh9ivZPOFO1CRS4302UP662EXOxsETGBAYHojnEQj4z
be5DX0sAgcigBbyyzBedt00E1sL0BorBrbjtsTlta6Y1rVqNVzb1z6MZiVNn0NCPRX9QpLLbSokx
HlbaQKIH4KyS8GUVpI+6Uu6C1rI8U68dJCmD47E5L/1gKLQtg+fBDWuDQciyH2KiUexnR3uYjaag
GQgHvgIj9aSSAXMTTJtWm5BDxIUF3WXZ/XTR7GZcPXoJQ8CBivItxA5VgQBwYKCeSwgacKl8kFZX
7Ote3vW08OeKFoZoLh+GApheDfyvYuUMXLqFuxz2X72ALrEgGdZzRRb6JZf1k0hSiW6UF7zRO81n
NnCaAmAVAAh+SEVoe/k0XVY2x1pj5jZdd0Q00Hpv9dZ8TxfQUBexAAPu/DzpfUrtH5xWUEVSY7MY
i9dqYXt0U/cUdf24sfuo8DOpZJwXaV+0fC9Zzc+oVTjKDUjQ/qDqyYX+TgFIUD2WQUOjOqjfx4A5
OkvujtFfswAPCvFI9Hp2Zi55p4H7sNR9JBSoA5u/tDh1EasBk5ebDTHHQIwwYrSGW4qU0GtkhTw8
7JZ7M1imyItLQUEts52je9JzH0UJjbrK3iIqcXdAG2an0ozPTqxqu5w+CF4bRPmlaGk7Ld1Cph/P
eUcLPhzXV2edredxhQom+iwCmsepiE+4x4or7dXfIFv/qwGyBrLEZNO0QPvVv9An07TuHLI/uQ3z
ZoPJn7Ik/FSWNU0C3vFI2sqCZVkv/5VQxypvufjR7/P371rk/MoWClIGUDiPXyVLEnus63u0VrIb
QAPC8aL+ijLuRln05iaEj4pRLKXHmhPVbdSAdYhR31OyHM+6/Leu1JVE99fJJ3RCwD42iX/4ff91
0Ki3qakMhjrCjbJ+4irDbJDOxObZz7FC1wbMVN0qMuNYe4bdrMkkWqSyflnX37HDkgXawFHKzZrl
W6IfJXtJKqwl/Mpxchj1ZjsiTHtoUMni9QRBW4fpFlq+2VpHs0cpN7UG4V0gAwnSPKw1hG0SecIF
tfw7oMBk9lmuT5GhokBgRuQvzY6gMVCr7JHZo3Jos/zEpVlsQnuZktLxyGzD/S4xiUcxzeusdwge
8Agby5ZZ7jPKuXtqBUwbpjjfSJJMrgvg6zRrul3V61RWoqtO5KLtYRVh9ig43AtwUlAt++wE7+Oc
j6zOGeBxB5ld8jA2klckFkEFC8ACPN+xasxnaXL2KnL6vSOqwmu0znHXHt1GzGgE6E6d7k1b8IBJ
yI9fryfFlfsmOI/AQKMbHtHMGR4HjJGIEmu/dJCQi6Q4q+GQbLSl2tEoe0pVJR8Zsovb14i12NL0
2DGj3m3s6RIOkYm8rzCuuP/QyaCh2Xe28YHnFjX3Uq+mcYkLGTSSgvSEwNw29ielg0gbj9x6+k7V
iGvTqTu3PZhVYAEmqrzM2sg9BbfQA7YGabMpBu17MBgt5MV2gsCQ6H5VjD+RZCR/Y5dX/4uVzhK+
yc5D13j87L8+sRnHUMTc9BtYw+g5Y8Q2h5tR6ij09SDcKvWIuI8vJVm46+Eip16/WwVBTLOMTgu0
mYC+GwBdnXKOx36XyhNu51om8CV2vlJaBR/YzN8GoSrLcuNfXzd7yQUxFvY/ignzLx5w7v+cbh/4
14oGC63O3ARTT03tTNcGc1Da2NVTplPdEKmIRVlhfko3TfYGaj74Yjz7uEp40KRTXZN/l47iS5pT
aFYGplGbTRuWNNxmKdtgMgKsrVCrxyCOrX1oHdb9gN2A5O7syESNDiJJ00eSABtepfkYlez0qwie
l1xipPrWoZvpmzTT3dI9IBM15Vu78K4QcS1lFx7dNB65a6X9VEXFWdffVKm82yL7qQ7JxIBcvMSq
/WY3yMhWwGLXchKkFEM+zzrJoo7ilQ0IuBZUzh+TQhUXmPKEGfKysMkqB2NkzgdFTPZajpc5ObB2
I+6CCh/XHUgefTJTRuSvhcnydmoGVPzmbxasTHCnd8yTpM9WwKmTH3E10PYcVhPTOhQRsBWLJRxw
mUJv29IJEfs+mM64X5e88TK70sofKW/yxqhzC1fzkcBif8VCMS3FJ7jwluYcRw+Sxe8WYSRKjikf
3pll9Ra3KIEH1O4LiE5ECmLsuCbyu9WoRhYS6jqCLBdFz0InbByOH1LEmB2UOaEorfSlDZp1KrTQ
8kX4uxDWr1gERBCh96BAHK8zbYOCCfZ7uJ6osFontJS6Uf8IE+iWa11tLHIfq2JUlSTMUBd3/ID2
0tXL6HHdoMcE41VMlDxlsCwX6gDCiIH5LCtQWpOlS53yF4ZT0TG1beQFUbRhexGi8tCmUzuz0GY4
tdVC86EDf79fG9hG26pqgbtw+e15GeRblL912I/3kAtQhn4ayOwuFqtUQg7oZk6XPZH6ZsdDvUPb
wXVLjN/6uyurYuJU989hecxb/gRwte7UyubBydH84BqYUYzvWEExWAkD4pepukgCjRT6A4j/Rk+0
vQoV0RoOKD25eRdCQlljvWF9+6CxVAEDkT6KmfHWGtYAYIDoKBIige7ik2jOipU4W16gyxrQEDPr
ofyYwVHWYFU47r8DAOJFHGApaPG/X0OECaJFeTaXNtUVmoAkRiMuE8NVOSAmVrdX3WohsMTgl5gh
faMhRaElW7iXghqXV62E12ruSPVwniE//ANkHywwsbE1JE8XGATX6t/Uw9PEFbWV8h5VLcMAZBbf
jer6EKwjThmuGKGNJI+vuy6ZATcR0YtYb/kDA6Y2hiDZYJmY6XIAoSZor0HLURqYOUHj5LmPIsKB
bw39njy4x2pG6TrnwYssaA2bFAtBYwYX0aIVYpeDp7ovTnnRfEjjhIjOtjCRxRMDfRsrMQmupXKf
Q+Z9WiVLz1bffIX1mJwafAFrLeDIOCQ7yCLXUDS/ImeKvqv2MjIP8qioj7mRv8CqDAEVVY5vLrq9
WsM9aRDD5odpjWyrZ9YpZExiDTqxOTOLXRgXLRmhoISzvr2IPDwUY208AavZlvEyfCx1NKRsD/+O
AbIiPv71+Hc0QpZ1w9B0gzCAv2Cu5lIdYMryvLaAMXAuMr5NJl25KnJW+T12f/oKp9lmy5ajjOe3
EAn/s8mgDU7ZcBwqmioRMbgyuPUF1qJnBdok8YXQWrNMob+J5VOi6Z+WNG7o34tjg0qWtxTJZ67v
IUfBC0hoHhw9IlMTo4RvD6jCJbI09pLZoUbLjRdJehNRZPgMEyyQPGG8zRmz7EpLoGvOrj0ZDLdW
pVxJZuvYFnQtFhHp+ygB7gE36JCEug5dwqq9UnT6Js7YwiwGp/Uf6ouWU/RJfSy77HEYEGCGy3Ov
aS/lIKXfbiAcgMdUYvrZhFK88BjT3RAXP/SZNm2dEVgZvhQp5cvVJE+JzLcVhIGsIPdJ8Gsa45Ft
87xZdSplahD2h3HZKsS0W8+TYQEnrEN8ojK9XHVuDa2wF0dLesvIlqCxvrVUFVhFjA2Np01J7a9j
lmGyAhrPlCBkJCJzdFUNZpnr+a7lTXYyAmcm57x7ceKyP1nBZ6e8VAmXR2T02o5k5h53PxomSLG3
fCnq9EUxumpFCkB7pcrYpWVSVzfzj1H0lafUJcYXSWzJM1kLyJUNCGW9O016+LCuH9cNKqHNw0aV
koOjOx8lvkMvrwSS3ZSgYz1IL8bEVL9jW/4twJm6pPHUZjWotmhA2U8KA2M2kpw8ybqd0GvevUWv
s47oxID30u6Gg8pRfw3McnaLMEh3tVxs59C4s/9l9Bgx+GWwj7gkGkgUWfAwKOAYxWrauZK1wbUW
P2kz9l9jHaHlEMq3nXBWR9PTiGxE6xryxRAv5gZJ9UW1wyYiQEgzaF0B4GY7D6O2D1RLAKLKgfaW
ZnL+nxUqrB7+WqVZuJLA0amWo6vESP2lxBx6BVp3WhKXKkWARUODHGoMnHDQrs7kSMxIg/tojJsB
9F/UQmut1JIqCu1XMb921P7c6pIL7ZU4sjnedpZZeABwQBE5M+9d0XjhoD00geN27PQEj38q37tk
ULaghcutWTXHMLAeOeB3Hcwot1UNIhkr43lOkACnV2se6J7MlzLBjmvIIynjORyNkkW1kBFHGzTe
lsSMuHLq93Uj0xteoc8tO9RroaSEqvblhaVKbQNs00RxSD8cbL2emLs3sL0SZFbjUpA1M1blgMeR
VUDL+JeMNxs3ngYCFEWa2+pKdcmwkcJfJc7Ubj5aRAgUcMAxclk6EUD5ZRnTxABx7rGy5zBx7d4t
TLHwVWuy0DOxR7oFpRn5965UEsNXVbxqtVz97vv0FXpFReeKrN2E88SMxHGiTaXMpCmC9vK4BR7m
KCldDjccxeE+ViJyZqN6cCVl/KMPSGelpf5V6ULsItkz/P/ME/0c6wok1fIi65jlyzoc3bb8EqHU
eXaXvYxytcgpEjbi1DqOfB2dlGMzI2KW1a43hdkv5Iy06SPA18EYSMS0SUEO2tOkjTtIhvOOOuAz
S3L0V1H2iMmx35Cgwia7/+zs6jpH9p+mEVxz0ZuT1KDiJr5sIf0KeeoweDS7eYrPoOU/BwUxfk4W
XT5b12nKliBzEB0hgrq6+lDa7kvDg13GTGyoQ9Si/WmrOY1EyDfA79LRgWKUJf+A2RjBIvFR6ZtP
qP7vA9pXd5Zm4DiMAJXC0KF0cDjh1b/F6qlyMIrM/e8w4TqULIJJ9W7clJUOWERB7z514tiZNM5m
hnU5NFjRze10FelPRWza/BZquK0sknA7IgNJzGvcLC7mW9E12GRVZn4Y0vaqRf3VWFPqyi1bDGao
n/lMvkhnCMg+hvrBRp81cqQ0D0oNR0PuInyeRnDRE/5PETMlkJ/mAr+g5Uif09ATPsSgLlAYHakO
ftWRfE9XCsLvDvT/kyi+/51hmwjq/vuwPtwz/XsSvf9zWp+i81u+4/pU9d+ZLKI+NVUN4j2qt3/7
R86mYv67rVuWLiuQ04imWULDlrVw+B//ppPOKWvExRHbK5sqGMb/m7JpqYuQVUefuIb8/b+E9TFR
+KvWXNWRv5vgHA12xIq6ziP+SWNZzsvpVTPZVBPg8HVQ58jHORnj2LyWivwcF/TDXaIOx4rUWitL
1WtmDjAVLAZGrXPVFHyICMUjkjSSbE9R/oz81DwPXQ97sIo2hYnOj3W1ve+kfHbBr7ZXtmFuOE7t
KZdKLI95pNI0mwAn+PPduVccCj5DPtozy5+2jZ6VZCYOrnJUtIpg5enU7AMWosLFJ1ActhYOECTi
SMdTvoJ6Gk6GhNKqa82BIgFgcz6h2BhGid9vopGmvJP3WYJxXL7OWSXvIn2ZQfUawngAth3Ih8n5
3WYjkM0KdUirPBLzARSXaEO4bAmavHKfyuKV3TaklPhVNHQNUcrKQ2XVUldCdjlQ3XlUbL9WFdaO
/OqNkZCn2+qGDydBdWuboiUqq7NAouUPYgq9bBoDd5SUJ4M1yJS0v0TcfTG7+UOM32en4VROykvg
hNQg8RbVxUXF7tih/knDkUOteEGnjkvYtl9FXLyUjXUgMeFTa1lyTaGyZYW6qJ9GLoVki1vzrk6o
8aKACyUefwZR9FinJQsz4VB+V59jaz9mg19SwNdVxC8cI82ToVSzFOtZqagke09bM3RQ3cOY1Lsb
UXIvXS6Aob220ly7XRrcert4rk3bG5fefsK1b1Q1yeLQfyyjzzddWqjkLklvSGXNfZ+VT2UE742B
nltE8MXmUv9tcChfKgmNNVu8JEydbTOBhnBGxia2KSnAM4AndNikAWO0u8xQdT8LUnZRQeIFWQ6f
peKodPhc8QDKuD8r/HORjga+I7Sm7mipLeY2ldQ9G/PUvup1+2uWNd8y6odIKE+pKBuuE92TqeCs
vu1dFg7EetuDgm8k2+ggUmZrzpiqjhJCscWvzDbXBycBMEpZRFdsS1FPNy8pVZ0Xo27d9mJAuuU0
R1Exl05D/HDCqXypK38ybfUn8hswx3v6QOSEUNgTaYCv+FHxjVSh7GFX8AIjOk22E9FMw2TKGvx7
lXKJJMyWSpISFjBmZz1NZcBjAWVMPsyuVjCuii3bD6QJcYesbXN0mVuzGHuSV0wY1ciV6sDeMoFS
3SJJXrJJlCSB1ILkdXHL246vn7GBS/JjhnyM8KdMPuCuDY5Yd3+HlvkQa5G0C5vwyy7YgQ5xfYOJ
Ii+maaSqCiSyWit3WqL/bMoFt4H0oq/IP8SAxQPBgL6/aOW4jfUOWCO/BCp7SKXhUG5QWm1iGbcO
zPhfVUwoQ4o1OI1Qs2oCkavoHY8YRpNnp3StcHwZ5uSrpxXymJB2qGRQivKp3fmFfCZJ8M56M3ST
AJXppJq/p6aD8qu+56Fd+bwKKidNepPVGseXhOAADCtW2FrdcZRjiCePvmh13yDCR81+jos0setU
Un9Txt6q1OwVxhF7waqA74OxtIxWKs4GJI3WuzI048Zi2O0xVd7NqoV1y+L76dD8TeSk4jai7Ucq
iOepZIKSaD1nmZqmGLH8MkKjlg6bNkzOmgo2aO6xSUr9TSPyyVuU5Tt8deCPwhpVV2ueGtLaWdcm
FwtpxqhVZKPXl8rsFu0w0UzTdFSj0PCzKX+KqXCsuOMUUPnxR8S9tySM8lxRLptsvrF+krSOEoIZ
PHqdADCYTW29qYkhdfk8r05CdBPORD9S4sYbFcS7ldPYrsQREtu5fYV7kEvDdA4RvSTDmzyAjqo0
HbkRGWKylTxkSqQesoCPCItY5Jaa/ZhMUXirGjvZl8C9j5MmdT5TyMprZfmI6Lo8YmdGi1lHbPI7
TKKBT3Llr7hqetdyHmawBfzN/dAkzr40kk9t1s8QBVnXqaFOQ9iQCIl9SCtIj5axxN6h7YlH9L40
wzKnuUYZVlkAIuwa5iXSM105jy0qyabDvsTiwmDcwZwuna5Gkd9Tm52C6GLEEThI3bwgqkDbawqC
DIddE/er4KPyNVvBJwAwz5Arr66TaxwMzMhCFb5DfCY16TzOMjB/vc/AS5C8XmKJj7lVfZtuwmfy
e6z4z3mwi0MBWnrLpPEWyvYl1ocvsi2zOIKGl4R4hPjT8VTZXLsivNmgKgCtNW4pMnVnBdbBkHNr
Z4zKVzFNBvQibfKUlGcpn00GelbIwR9W6paM2F0lR7coDrpNaS+DLpRdLNU0L+sAKinMnLnmANbV
9kg0jEZBQRjsKOgiYtFvoywH7mtEn23abVSSgtFL00xN6aJcljdjy3Yx7yCJ5HOessuOnhsVtYRD
WgqNM/CulAVda5YQlCL9d44vy41bRhu8dV5p1e/wSFDR6dEuEea7aBX2ORlIvpZQsKCVUq8kGBLT
GRPSlJjSzAQ/X7ckHhQ9hp5akEllsZHUJnE12VSc6uGHrjb6w2y/cNQ6SLr4d6W9k1KG8K6S1wlM
Qha4ps0cBjWPr5lwGgMSSHYh0gokErRYaZCx+MQvyx7UQmM0zL6U4VlMKM38pI8wHrXzH3VKLxJp
nlGq4rhi4m1givZjJfTGqIIwDdBok5iN8NtaoScqxXSCF0UqQYSOsXRYuiUD/ExlwjtXhMxvWvto
yyotuqw813HzxeKO/jnrBjdg598Dh7ta/fgcmLHi8r1rXmHDtjNNpADgT1gTEeZZYGHq0XHU0Ueb
ym9FP9HIJGVzj+aKHl7zk6ajRGvKzy5CScGS2kKHPnzkA4MtCQb4NuTNr+XxS64MZ98pynTLDKJq
uUOBzQlr8uYw8AMwJzvUNjYLn4QXaL6KGtGQlKowI5OCSCK7sBHPlmAeWtCXRsQwNhfXxVWjlcTA
taS01fkpxKxUGuPkzjwmUjYNlzK2IHQwtZvJ7+Q7Y7oRNsbzpOU+CNt7mMfvicQP9XVyWGS3PJCz
am5YcsIDVto3LMhfPfZfL7A0TKaCIyJiSWvMjbIjjudDjdQRJVQbbtVcaunNeKlncoJ9g8jJTasS
6yhpuGkrAZKqMiUyS4dPOcWCxx1wGgPjz9zFmySSrrOpv4yC7biUiZBEhhkMUdVwpU2eg05jl0Tc
UZrzrhZWTteuFRvTeqhSoCiMH1PHcOM8STaNQCmnRbKLP+lhyeX0mFo0vH5vnEBIW0Ny6B4nVK2K
9jbaP2DR8aO9UebGsk5MxFvVPbf6JZw+y+xiGLcivX/E+kecvtvhz6G+z5nsaRwbyCtbxcu5kVrg
q0ZsMLZ87ylzCnRdsfpZildU756CDDD9qtTDoNxk3C4OStctmVG4QzHS2v5oLCGF57EbTsTDshgi
9APenixMyHYWk3N7J2nVgkMgaO6xZkDXyvOhKLULuoUrK+C9NRhIqfvd4PxkPEipdY1NfOK8W0PB
d8u6Grt7A5k3JRi8JfGYqUSuuv2ksuO1t4Za4TrofCt+J8LNpTbxezXeAH8ha6tiWvAGX28Mdpb4
AC+yGZQ3CY6T0zw4SHHUiLqr+LDlS+Vg0FFu1eOgldT27CcXVXF1k6fIg93m64xBUagjGX/JWTjp
cBZT2hPiuWf5R69TgZIIbUowNUaxbQd8gyK5dHgDCBv0UAbta/U61MCZuwNxtG61XA+RO2YvVmd7
yFY3tvUzHwZ3CEfe121V/oG1TLmuPkZOstUQLzhEBlhc9JQ3KTlZ/GGnTOr34MPJ+FIhNTIpmSkq
KPJC3PB2ywcjKwQMTq4p3aOY+md6qh7V2Wvv+h+suxVZYQC6PksWHioZUsMO/ZHozuC7ECICpEBv
nS/Z4b5qbUsLJj62H/wQh5IkwH7gZHoJnI1SLVUfLlvZ9JEn81eurrMeesEbo5HoMS14Cby02zXJ
keAjiNwj6/iy8OKz/ZD/XOLfe7hKDMJvQrmYCWRRCrl8VyCZl/e99K7UjPmvMswY9chsq2pYkA7m
CVmCi/6158xuNnZmbyW2x1imi9c+pYi89FSfVCuttKP9cAPqNwSUBfiF6bKIwyPruYiP2XCu+DnB
h+0rvwYCmPPDx0lzoSBocNmNp8g89eOP7J2Hpd7a/YtRPnO01oh+0m2Q7apkr2EIDP0lZMs3HwLY
VFjfKRVFSye71ZAsJOcOalLmIw6355ucHnE+gs0X6q7mmm62FTNkiFP6b5CNGmpgXNzIcdFvSbfA
opeAcXyIMHr7beZBTIHOLuYNaoLafGTMWBpkgg3cHGcCUt/Vo43H+Cm99zfCAetfHKyR4TZcuC0k
MW9kRMVrO4H6PZnMZYmmreHZbBG3O6pLYLhUuADUOHmRznNch+z+Yarx0/L1h670BnicHenwjJGd
i4WmPPQsCwvR3sxP5DDl1LjGdooPxbSZkqNBCmrvcE/7g7ILlKNscVTRv1TzPqs+h+Ir/lXeighU
oS8jhLtjzddfiD7T8mfekQ00sx51ub7Jg0s6ceicreGUOU9y6hC0sRey8MGb8FhVqLCV3YDEsPgq
ubE5O+yHKH0iX9dN8j8Dnxe6dsxazU9skm6mHnnqkhax0sh6ZJ+kEOZ27Nh5ENs7Y1wG+91b0zA3
oDdCquHziobtT56zGst8fBi3AVthCE9IbfJ7hoR1YpvEV5OfhvmA6bbLfGKngXLG41N2bWpykBgF
PM0sYYI763/bQG9IQ8hmbZPx33yn1b5zMz4jhHymax8FYEYKHPKxt/S0LcRyxH/1xlJ8s/dr7dFe
/soB/0sEMMxd2yCa3iveA3ExsHgzAZUPdvsofSbQ9rNfCXxWzWt5gitfu7ORF6+Eptaf6HMr24t5
wCwfxj14moIEmWAjcgiDXmrvRwl5N9txJJnvvOda68GNCJujlt8Yos71nizHKToAJDXHTa5h5bug
JLfsW59sI7ZZRFB9tmigjGMdb9TwVivnqfer/F4L1EKkgrgVdc9PRifRH86O4jWjwieMicJVoZHZ
iPhQDcD7eS08CeyM5nccL3z6ETTgs5lf2ZtO7xNQUIKzG9+Bp6JwuI/Ng8HWst0mYhs5MvzJLUWG
YxB95hVXvjU+WyiJkrHBllrBah6pS84IaMnkK8oTxBdoprtYetHAbRL5QTBpfWyhxTskdj9E1jaE
y57uWu2e8W0LP8uPDqRXeZu988ElJXYF19pCrtgkj2R+8R7hq8j7HQPlgPJo3iL74u0X0lPJVzwF
V8CStH4XK9wgTVMz32r2SH7BcpjqMdGOM1DE+tWxD7zuZntWlQtwwQR41MYpQADg7z0N0iNBk4Cm
Hnl+qthEm3NPY6rS8cnRXlX1mZSoMZo2obAPzStqB0lFKYsHcSdzH4S7Jt+kuBEz3K1nbgheUuYQ
iewx5omdIwFe9S/Z/E/mzmQ5ciTLsr9SknukYFCFAiKVtbB5NqNxdG4gdLo75nnG19cBI6QrIrI7
s3vXGxMn6SSNZoDq0/fuPfcSv5cWENyXOFmTxdmRubWFrKDXZAitNP0xLTdevm3ZVkZMZ/A7aehp
a94Q9YrIosJiaLOWLXoOa4yYdlaNBnWRPCKPBBRiZxs6a4iFqUxWqbHBxNpD9OgPzJOQagX42Gfu
KfLTHbfGyAAAfQ6dAAaAJMqwuotF/27+simesoUJ/aY7p801uKLeqWhqUfIuDeB4OA/jVaGvOCdI
TrZqk7o/mnGVRI8VY9wc1f2SdlLMaMxaNK+xmnHKjK4oAXcGoCNnMZ47c4W8XGfGDRWX2bZ2RR9C
VQQnn50bLJVh/0ADHHXbmjQjUNoYqpzFhl03IE3hVukbPd+ScdjDfxU57s/FSMTnLTb3DrkFC2Ff
kB65RCriSFiDe8Mm0lCmaK8l4QveldAnNRwn7RD4x0j86oBpWoc02Y1y4xqr2njIQDwCmJNcU9xm
/mcottxmsPuXWnbljfZS1MeP7D3kiGHIoBHMGZzeDeigYKWag65DTzuy+Wpsf+qIQrzvPkq8Y8ke
O40WnerXiGiBia9vOobUJDW+evrDqiGNtsa0ss/2LrRm8M4cK+3pLO0dUn/qgG448mdr2hlJJFb5
amT53FrR88jiPXJkXg6f3IqMiPGvLolBs6OLFiBvWg+vtnMUzJlJCtgOON+mpYqemXfm9cbU5j8I
savfAQ9GA77hEkhJx4oRSFNtL3zrKY/3Hv2tiqCdremt2bHZvfvu2dA2oX9mYoTNqMP3MO1a/EbO
loIm51dUiKK5A9bIC6THQnrOMVZt7WJjTls0oeTGNui51LmNccisG/FM5sV3Wn6YqZFLJp/suToi
cY+6fsnSQ+qoQf8LQ8UpeaILw+rEfcNGyx1ChWBAb7DdZdZffHTX5p0qFpYVEVknyb/oRbTJNpM7
I9oM7SsUtO+Vw2Fz2V2DHkkcrb+GLncQX5N838mr7ZwKsSvfdYAmwwIkj10+C7Il68eAXx5fJ+vZ
lBefdgOLF53T9WgdHPtIO4Zy7ZOh6aB2tnuhvKI2QfbEBm33YAVWYXdFU+f8xDLrlD9NVlRj356L
jXinPNG4yZDltCfeXpi0Pu7yUzQdLSJdrTOj8NbcC+2SciqnqVkcc3FAiIEvaVfQ0oIe5iwMXuVk
HRmPGskl1qbM11wjcnyFfgNbYNTWZJbSYG8TzmOc2paTXPOKKpeQz6VFZvRXCVXB1GLBI/l3Af6Q
DhxAu3WQvgdoB/hv7CfANYcVO2eIdWGBuUkzFobxIt2zhcgFpgR27A15oW7Dxn9os20KGGxchC9C
P1OQzAGe6VrVb1S2/C+eTHpnh2a+CaQaqAyHeBodLrwswmuAGeM65zvKRX8xXwQ92FO3ivsVl1uF
B3s1057LsC2oIMX3jHumNw6UjghgSERmlFLrV92qiDRE5iyuukDyxnB+I5Mn9N5c43DOwg8gpxYA
cibJ+/YuslWYrfqX4I0fNi2RTHB52B+Q2akE9XgFhm181l9oPB+c/EiPjj0x8q7lRX1OEG/uXrhE
KWFioCWjcDU+Y41oWGovlIwcMnIY1NG8gYB0I4hHqxgMqIGT4N1gDZkMWOQI0fwu2Ss8Rnnbo0Mp
147ISUsslh70XwvvMf7YJqTWqnDMas6aVwxwRt26Dxb9rsxA/TrWyTlLEC7qNzOq9+SqVAsOiC24
R/xK076QNtJo8Uz95U9LY19zBIblf2YwXLxZ/SPcjhjAIAmqYn0fho3xI3kj/CRN1+Z5Tkx8ge0N
95LiKXO28M8FCKZ4XjFSbU2BzzF8Jq69ReE9+uY5+FeAWBILv+qz+crE9UWFzSuCw9AWGxkkOGYg
rHEvYszKTWBZ6EoQYrLW4OZfYRgfqmtXnnFAOvNTcrw18b9jcet9sYzMmvN8tIi6R9W95vQb5WTu
lPmrBXCMRf2IlmNVts9GF21eLOsTCRDXGoveJSQBrdeM3VjZiwDbZLHuxdUZ71O4DTTvYaq/VYwn
9DPxHCzvg3fVaKR0NP0IvMt+OUQwFHSvykY75A7wMs5skULaK5ll+Em6R1EEogiXWq11J4ASFy/g
np2Q3iJv0ZG7ECg7fIt0mFaLHCqd8b11L32vnsqpO2JnXng6ZeS1SiBto81djxSqoWU8ADJ4sGxu
Hz1cPYYXr2iXjRMfULk+DZ6BQNE7yunohu2azvQeGTwG9OhqINvpZHuSA+SrBDdgtJcs1gMwiw4J
Aa0NXI7UAv4mvzChN3h/hrveAGkfQIco1eybcd/XJIYO2RStSypKmc2k8ZiMGWuY9e1m+4vsIkJh
hntDlsAmKb075vyX0aQTRrz3mxt8axIPFRcym5PuU2xTdmN3gUc/n80jT+dmyjLEnUknD0Nj702b
Oayvpedi6mPcOrNCxiQvwY7MYtuH0S8T8fvGLbQP+weaHsQSJmQT6BA9aFDUBcOPwkmPXdXeUCfs
SLp8bkaCOdDUV5h03n2Quus4048R5vmJhSdvfVac8j1pGM2wFlLFmsW+pH9Jm38uf+z0SBihoVnP
UViYuylAg2y53bRh7LSmwSePk02rEkVZtMzHghlP+LOTMYumjJ5jO4HPG6Fhr81wJcz00TYRO2u/
qqh8VhGwPOsIiurctG/SSm9tOyzHfCJtgs6k3pXmtnXVzchr44LMdUudSGQpuIdNG6t6KabI4sjD
tLXJ3EOR2jQXUZIudRs9qPDmOAjFMl/iLNfnUHhEzcm6DG5e17hr1c0xusQ5LlMY+YHLbu0M2c6M
P3tUPUgv3XlI1v4KcjScoXyoAyNcWRm8QdRsGOzj5wS2cdGEOeEOfbYwZLybSvUzDgprOY6kAbUJ
rsNxZoOWckYjGMu4wViZJwE2u8R5jorZi5Y5PiE9VNeKCtZwyfHWScn1xUqv3Lvq3T1DhJGzNdZq
2ENUXcErAkJCERgecU4cR05aVUo13h1aM3o1FOmEo4ZhPkqLnvg0xgaYw4k7FfqTrJFXQvgUTJcq
SI3fCkt+priBYMdxIltXcXRy8fiAyqNadgtaoIi3Yc1Z72iZfiYZeMiKtjtDm+KdIAS2ENdH++/l
3F5muyuL7sEShGi0HvSjhKGrBjAGlz4AMvO79JtdOrMkWiKeF7Fhk5grsbNF9LMzqAcMAnBhkLlF
D5PgryB+IQ7kOSS8uHeEibxckYmJ/owroOUo59FgnYPr67x+geZQLfOcHYNmadGkwaG0a/Zzjcu5
d156mOMMwLjNylZ+651g71n6dz2kmhgxURZQYOOGWC9N4lJlwLPJEg1EpBPpC2Ubz/7N1hLs/kNM
rdExMzDp2AaRyfaIPtWRJCPAgCw2XjM8yRjDBpLCHwlOAjZTwuMciPexocaVr9IfcUJCkRpQZJlw
87tuLDbVnI+VohJaZY4mlwztn72+ArVveJxkjDflSGelM4DZGGo9NgMBrQ1BSYDGN30/nOT8t6uh
ep9Sb62qaNZN1Rw+2Obw97yoVj4OKbGRLpt9bmN87iPi72ZSbaBMAoHGX23J6Z28CHZmpsp2nwmW
P2JifF4sD6WCxvxhZEGxgyZYyil9r7VnwME7FrlfdljtwWtzsJszW0EvSOpWTmAwhpg2RNt69J+G
ijK5iq4iNWHc+PbeYHS+FnXONUY0rU5XGtN9d3OS8Tpg6IbjR6OXjTtMlLOzHowwecGSdU0SN9gS
HSo33shT6qphbbnRnoSe9NgY4/cxCre9TAP+Mv0iO7zXZIVcVI10TrFzQPlY1219J0Nr5oviATDC
cpNp6RsxS47LSN8b7ZfGxP+MSiIeKPXJYuXuZKC/wFlIwIXNPL5L0hUuS3zfCotAe/MSUa4DqJyL
VoVHMU8x03F89QTYyDIF5g0cvpqg9Os5lbV7zjEvUI/V1aobuITsygzpmgO4dGL6Owaki7iEAAuj
Bk4mhUVQLbwV+HBmnhs7YzIUyOBNqnnVNojnw9ryPI35tgHCqQ/xo2aNOUd7GrsWgtgFqjtW1WRa
RiV7oGn31wn248Hps5dpFrX7Y/ZS5zltQdo0LbbniGA5S2CY7kcaR6RfXxybgYZlhNZK5HTeJWDW
EqKkSQrYKgzMR83V3nGZIxJe6R4lQRtah7h06oWMxQvqp2tvGd/IlfuQKj1E0E/lQD2UinVnyaXl
iOhU6ExqrdcKZGlSBdYaaSjmn8GJ4HB+s1TFLjRk7zjgJvA+7YEc0VuV0aGKQchHRfEcxPLHh6Nn
70Y1MqUyvmVBiM8jdtlmi/h1IPt0mQH2zTqRLASFGjgKjlsxh22w2Vt97ORuePBGy10hlI0olp5C
PUtOBB2+sYXMKWP597Rzn3EfaYe2OgeNl/B+wvf2QL4ubJ1ps5A+mTpuAGeNKB83xfLgAsnKrVCt
3fG9NTFWS4smrkR+C0IF+r2TXluSJy2yGfaD7X7PAPPsGN7mQMdxoVWfo9c3rNwdZ+jokTnkQz/6
nyr24ZEm9PdKk8ZuD+luapS9yKzpMw06QprzapUGCVhj4b9URmzsjQ5jsi0ykuHj4YISH5Fmd43Z
MFZxwE7qT+wBoyNPriwIL/L2VY7wySzpY6V+d4HL1m4zbh+BzXmvEM1WYVXeyPW9Taa5Mk1+KTmn
2tbPOe20rae4fnGDEBOncpT0nJPSyuHwMaH5bonU67xALrwUsXzvoXbh/hrFrQSlz0nefvcybQYH
bZuqePX96SeSihnbwsACXZVD7tpYxuWytKphOTHmsQ2UP0nD1KNMHlHP0CKJETR1rvpIByFWmt/T
1hs3lcx1AAccNxi6n1CR/+jxxi8K/pKSeEzGgTok35VtyB4YBXLvJrCiXSox6dsOhl6fsVRTmN97
GIUL1WYf+K9wneU0quuR2Kqp5shU08utybzUFavb4GFLK7KxY3ySvSSwD3emrFBTd/5m0HKEs+jm
tfJTz+JuzTbfg5wXr6ISxyAiKHcwohApWtMeYQyeSra0nYRihj8o61E96Gqu15jbEBoTTaqHr8uW
qHnPrXPMfeeX5yf3qZyRAg6iExWYy6Eh9y+oj4YSJNJN7TzobaZlRyKwoNOcMHixpP+eZD/gXqTJ
kO798jmo82CvYdUAuVygDNReVEzPUjeJDiwatm087M0SNY2zjVP2r6jeRi2tP5/gYheNdB+EmH96
olmbjOHcOAakPn8XrQ3eIMx2WDO0pW5gvNWtD4dzr6kZ4XqYuHeBOKCT8p2eEUq/8XviadzgzTVm
IC0+wcKCV2D7ls4AEeRVRrNPm1kwJ+kgKp5iqiWrcW94H2/KxV9plm9iTIw1g1FOlqCsnMK+lA2+
dJ3AwYX7TO4nsS5N810+uC0GvzasX7ACoI8nzUKN9EjNfD3BjrCRCm8iwqQl/INuaL7FghQZ3VM7
K2L8V5dGt1OyXI8F/SareiaA/VTl2bc4VNfeDk5Ik36UGmlkHs3+7AjYAuyhoFPiy+6lafNwg/oA
smf5hi/LWuKcbsCQvBWyQ8/D0LSkfYv+jMQVZPU4gti6NciCY2hyuhXKRwlV2jC1CMfk1osqpO6N
sM551mZYnmkVkCTC/a6Z+yL41k9vRgSNpPYQexXxS4D92MQoNuoM+JRk/t/oNUWvtS/lvMXnOo7n
mNxs9JTLJrT1ZUflGmc1LndAl5Cwp6epGk7x4DYro+DwHIXifbDtNbw4DMtBgYGqYLhuGTp6s3Gr
t9ZjO3bbdLLVok7p9ePHfxyH+hlrLh55jmyNYFiUmvVGrBMrhktG5PBaaMWrM6RLE2kVFwTZIIY/
Png+NroCv6vEEoEO0DmWZeIxaBnXWk4zqBg4Qfc9hwk3BNcxWFvLgEESRdGlq132Kii5hNuRqWSN
B9gt1cnpYScppZHJJ+xdaiCQadgZVnU1fDal8rbIgDPmTi5TmrSoj9LvOJY1rsJ9Of20YVoePCVJ
QTe1nVYlH3gV3BWIhnWseXvd7gDXGRnN9LSq0ObxWpfYi7YikNVxHDS8opV3mlM9r7adcKyw2oA2
BPC1hYfQkPPZAC1gKPexrtQxbrI7nLi91OpiLWDd6lqf7ew+mc/h59qAi8fT+0B4CA6yDodd0BZU
Cr3WLGs7LzYcazdZH6uTH9CgQ2FwE22UnXu6dI4LYhsx/8HFj30Y7Z6eSi5JN+1PWDP8Q9kyanPs
z6wJfTJ3qn4Xjc7RMDiFBNKNdnL0KAmm6dFNe3cz+BTcAUs60VIQXb8oY1Azie0VzSFvabRBd0ju
gctZi6hG/YAkrU2efQLofQFtYBHKKdlhv1h34Hd2Pq0MSGzibgsigpEdAzburBXZBdoZI6q7cVza
EknI+UfWLCigZ2HlouvMTWRT0RR/EafXuauuHhbtM4PwrYr78VrM13fJslTlIZbenFqvJvuEmz3i
sDUjHuZfkQ1utZHY2IBD2ha84RO5pBPt1wi8fkzqWF1nwzYBX90XZnwhVvlX4w13BJqSdY1tKZJp
tzEKTPfEX5H8OTHHMsok5K5ksTJto6XjBFXNponsgJjr9HrcjwScxaPu7jP4AayV5dFuyQ9rRwlX
Hu1hoQpKnUTFO7tzPqDgtSxWkbcJC7SAvV8v8wjP0gSclZ0ZOLAyu51vZ5xPtJSOYF+eUWYTV6UT
22V1pI+ntG9jI/XXkKh7PKtLTe9HwoY8UE8To8i4ijZmjkulS5BCQRk6qTTY9/A09vl8HutmCe7Y
EGfvle/agPBh7EEWDNZIPWJ6Brgropb7QF/HtZ6vwtodNrLIgBqMDgLexCtW0MkHbHlCPUnaB6ly
D1KJ5qOG2V723tZuNfvDtmhHZKb4sJAjpBWasdoO+6tTROmx8KuGlyjbdnj6j184o8oisCunvZSk
I1Nkl6JU0eLt+Am7pE7zVT85fC60nsZB7x7DbNih06dqTZC8cB//UgCMqlr9MlGk70SzAwYcAZ9u
vtua++qm9AkT0wEiJqynrrQ+e2S0cZ9tC6Groxz8A2skwOkgPPAioi8oiW0onf6pgoizRYB1bREJ
AEdFT9L0b1U5ZmtTkdKTAmhdesSZxNQqaI3gzlbxqfNi6GUD4zxhTb9sJ3PJdB5i+o0UTnmb/wo8
jogji97Gr/ci1F5FLSJq6TSCUuWsp4bnW84sLs9E/9+57a6peh+Ez8Gi9l9adn5wbWriKqYhFg50
GjJxKAqGeUnvl7uQ0p2QBxITecLeNPXXSKBPUqr6rAO+1rkWfY5ooMAPwA7HUTsfZDA6zqhJFTPT
1mmB+LV5cDU6zX6vuVvNU0cOyNDrrKMS4bhx03TYQZdFDTgYnI+ARm/MGhyqmpjymiFR4iNS4SZG
vsHU2sYMdnX8gREKg9VKcGm5wEqyzJvx+sDcvGTXZmiiWtgmKXCqBCw5WbLJbdJQnoWVfLXpVVBq
QTYY45URsHPbzMU8mCm70P6A7c+LRkwnpHzvBAnypx3qyb5e92Ua8/RHDitefXV7b7wmW8Lk8I7P
aUP0Tcck1NY2zUOEKyZQC+o0mv0O4hcvbom6KDdla91dF8WkRjDprtSKvQ8ZBKKm4upDegbZY5MR
Ur5vaO1hP4LN1ZY7WWI9KvVkWtupYy4mgGsI/kACIDXbSL9Cg9ILOhh9Vq6bcioZG87xcsN0yPyf
be2nL2xmW6McnIXK7Fl7qGc7osROZpLLXRIwjyQxhqA7m2tW9Q+dMTxl4eQTWt098KNRCRumzwCv
fmXf959auuSe4pDRrjLXJ49Rm7Il6U3MLQZmo04wAM7lOjjqsCm3Rc0i0ejhviLA5nEgv6wJs5sC
IUGrJ8XC1b5hcI8ZrvsBMEymeGTZdQvsw699QL88RuTIMa4Qqyki1Tzq6Rd4lUDhXyCBwzhAbWgi
8iF/SxM+7XQkJJ0VfCM9FEVXpX0ELZep3kE2TCzxzHIwo/A4aujEspsUk07uoiQwtjIlcHGM2CW8
kMJBVlwYYdiuOtXfo8AXi0zp96LkoN6Ew1Er6i2yccStCQi2kKeSYBfa1R6eyHycWDzTe6U8QfsR
8SosgVcFE3XL6EB/1jrdPpOCRa5gCAQOM/94mpgCTGGK3UNDDJykU71PHKYKgYvpBf23t/nyOf1/
YhWbn8ZnXoxV6AdN/V//+fvTWn00H3/6YE0J0YwP7c9qvP+s26T5r//kO/2f+fw//2+/+B8/v37K
01j8/MffPvM2Q+t5/+kTjvgnW5fCPvV/doJd8qr/GP/pG35+1M0//mYZf9fhutiOa3CgsowZjtL/
nL8i/q5MKVxdB4RuoXM2YML87gNTxt/hdxk6Jl0TObDu8k2/O8Gk+rurXIcLAog6IQCm8//iBDP4
739kt9iu1G1+kS5tCCE6P/kv4HrSLogOztGOpW73bk9JZa24pAXa96LurhWBIQ9DRdtuoq+hyD5h
DffTjROE9SkonYyOBQK1KrOe7dFG9lCW7dHobPO3Dycu8DUcyvRQ9GP1gCQz3mCOQCco5M2aOcUu
khxhkrHFquPRSLIdqDD5mxnXgkRCTKghuIvA6Bqk0M10A5JCkFJWtvjA+G6HUy8uc6xYyG2XHTk/
uDqQHQgCQ6mC9WjvdIWYbSxP5AwgHzJrfdd0AilsSm9kreNVeHDQmUXh7BQIrWFDhzx41Fu1NF30
uhxhg8fQSWE/xrG3MmiC0/Od0s9Ka7cUZe1rYn0UU5WeHdDYp1yHS29H38OZD5lFBmp3mPVLwAY5
dNzpPiC4Rk0mTn0h9UeRaifHIKF8zqn9etBwoFoRLOcFDvrMbp97zLiN4WA0TrK82XxBZxtov+dJ
SnEcoCS5AwFHAceFxskulR/4az8odkM2d4Dn90GoQe0dI+uWjTtcK/pJF9dz26OeT7+yiYqfWQGd
xfl9hirImLuK1x7u4UfozWcnCRVxum12zmAhb5P2jq9c7WD89lj56Y7DFQI7axLIVuaBvon60jy1
gzL3rU9/PSf8+9+AkgwDR+UfYEPzBUu7Uddt2xAW/hj9LzZ2fdLdoRuxrRRaJs8tgBdE/rQzIiAY
r4njcsYxoeOJ4ttvb3RgJ/rGM6fhDPi1XIlYGMevhwmC5NGITXNd6eO4Qy7+0lYqOiVIvE/CzsTz
ANa6+TmEjD8WyMHpSpg+WlIjDM6e46EhChJBcK3jInnpNOaMA2RntNGOh0s8cbZ1CZ2++ywo+U8d
yX97FVQPRjC5t9rk5Merw8So6sr914c5w7e9D2CH7njervK08rBr9Ixb4U0z2fpKM9bHiTslLb+p
dNIoPst817oOelKPAhbdM0FTkDeved4ZKwPV6sp18dm0Co2JMd+lsGMDB6yYA1wa5XTMLOfrvc/d
xtzJlpFkauYBAVWFBXSHZ3Qb64BBgdBP9fygQatAb5Po28GwLnE8+C9Dpakt01C1zcMqeIFYdPHJ
aACQs2Tggeord5xDl1snQ5voVxctggqBfXxFXhXpGJG8BDwr32qtnRv48dNMrvDjOlwXM/Sp/rpb
iybzj/R1PQLuAoAJ0Z37DfBlEa7p9IKernJ3Z4XE9YyD3HtCf/zDgn77DWbyH1mb3vIwa+p//A1q
3F8vO8OwpaUT0KSEMGx7Xkf/YJglvlY52QwoS/GvHNJ2aO4JeMF9YJu01oufpcjSe+0V6S610FEF
uPtY5dLqWBt6vHdUVx11Hzo77aZzaBG6Eci6Y6ich85lmh+OuhGq3/4pCFNcl5bPEAOV/csQhLQX
pIdOQHXWa8DRwyzyb3rq95eG/tDN82AygGsY31PzYRoneNiRkZMeAarS7C1B/ElRYEKjN2tJDHFT
nGU3uy1Nzrw4+N3WBCg1DeWmmMPvco+AjEnh9Svt/DOvLLEXIBWuQ4wuwqPplwiXXG2tSIjFzMRe
MsJ8CGX7K7YDmlE0/W2cWp5gTk2L2JbNLWnj4aHvj04tgT02NCTndRePD72EPD8opzRIkir7S9Sz
5iZVJPbgYL2NO9UMoUA7PH99rhiDczCDpIWwMnRtrJqhPq2EEdnH364tDH4j/day+GY5F4AX/uy5
9DYlhpzr14NjOPXa06O7b8P97xPVMouokh29BMRqMyw7x4f0zuGZmTgcduz5Qfjog/+YX92gs7ey
NzmhujazoUhmBz9x800wldeqcIc3jIxD6BbfcjPMGFY1/t2Ln6tuXWs1iD2VXAG/ykcSSPJ/A+GR
f4Z7sCpSQLgWOzkZhjZpL/Oq+YfLU2gJWQu1ZDaJj3bQ4mpaq7gkfF6hJGQtJLciO0Z6/H3SneE4
sg2dZR28wY1wL2aHmDciueR/7UO9xby3A1LoFK6/dQZOZ8Log+vXw1e0wViyPrDhovqcSnII4Ecc
wdXbOXNd/pl7ZrwdJ43RvT8w3bMt0G2e2XTrUZmouv3xvQh6l4QXrz24vFHrKgdPpLXwV9vqmIW9
jowbwno9b3atmXangPaLbk/i4laAuswYUxXIierfpNSIf6qHDNOwbEOZrisdpf81yIfxYCl1H0HZ
2Hh3bWZjlbobnxniYNuu25+J4ZeY4fjU1xelW1lse2jEVT8Zx/95qN3S3sdwlv2+YQ3MPMYpNdk/
HOMvhqXV968HmTZriphk2eqOONhZSqOqCq1tbQCjNWR+1mSxqT0vcelEQK6RmTse4l6TkOMNbzmS
GfjSer5clzUCNCZ2+8wJ9IdkJKTcZnN+wN0vkDqyNmUt+3Wvmu7eB0jCjYnjzL9eJJ2/XoQuGUMw
oEimggf4z2uk37jk5GG2QzMm5dGMVbfz6B3t6AV+1u34BGzehWlNVZK+iKhXS2Po5MOkzB2rog5B
zRRYwfSDRSsR3dzk7wV5zZvOzeutXtk9mWhk4eJTDbcoc/q7H/T9vWTyEnqdc/v6iG4jGgl6Y/DH
XqLes87wAsT561/Sx64wxC3QWJy+p3466w3G7WmKTMRYZn2tDWzQcTDiUeJULO1FZMCO/EpE78Iq
PbpOu4+LIL9nPkrEYjBvdTt8SCfs171lmWfLgT3iG/mqq4j+GZKiXNR5vx/n5RZVD+rCjsmEGakz
bCl4sm7z4U5mfVfNO758bzVMtXbxc/GZsbQcXX3wi2U8ptOeVPFD35nxtS30l68fJy2MvnAWtr7L
JjR2Znlj9p68/Ot31DTdf9r2OL2YirhsGyiMsGaOxB/WlSx3Mo0hlgZ5VHx+nQZs6OArewroHBX0
T3uD0Yg9ttEtMuKrOdcYo1GBvmpSncYqU43fanhLoS/gt5yauYz4KutjGqnb1LXmaCDdep5cslIZ
un5dIJhn0A8qd5OpUj5AO2vuDbSJba5GxgeWBZ/HDVX1YCUhumlXvhq5MZwtt+XmpMGXJWW4o8+L
V2De0mx0g6t0cIJTXpHRA5h2OitURA15K7ea1YbQyXIkTFmn3tEm9nF3zsd0H7ratJ6TtJLOwpyX
UVWYQPFiML2661vPTQxunoUBUco8lBbNafI94w7T4BJJSHikDH4GWv84DQCHfnvquawY242MMKSY
YAXM9ftAghU9719+FLgvE/oLUjznMwozS7xrXVsdkDsExNQHm6LGxBk56a220wpEjF9gS0lffj80
JDWBEXNEdzE/qKhRG/ItzR1dY52dATWcEeoPND5vhEczak+Ki+J8IAglAlT7VTmOSdIdrWi6w30Y
7hZBgoogvfPXQ5n2u98q0vlnff0ILdQyBLZk5xAPdOmc4oftSKJfLdA+Wmfp9jYaBmNLEl6x9Tul
n/WMPmljG09xrJK146DxRzsD4lBXjErR6WsjGISUAe726/zSBpqNuDM9NPHEWU8mA6pB1z+WZj9s
RgIZ4TDjE9FGkHxG+PK1wVJ2W2gaSdldBOOEHSVz9ZM3TjpyYbmiKMUWNhfx1CXmwmxTuW6qMj/b
osRIxgAWt9lA4JwfpduA0MAfxtR/15F+lE3XvgVzsqPUR/MGMtQG6uUVBBmNVNOx9J9S/ODcmNrU
ceZwShzkrCsqPHmxM11QkGUMQcWIvZUlQdgdKWxu+SILdf0qqrIqApOu9Q+/3Uc9g4oQcOTJ7yPs
dZDQN9DE8IqFPbbtwpoOvx1xvi4ignRDbEQeR2m97H8g5XI2ozZP7uai0fKjGADTmkkjSb5FgexQ
2RwbNSiKO2GUFVbWqWdySZ+d7lKz5vv7M+XGyHROzc1w3CujxK5Vj9VrV6gSmRp3gDUaLy2rGcC4
xnqWfBQbRctzlR7wZDae5f9sibpwjKMPSH37r1cp8WeYzVz8MMWzdAf2LNRzNqE/L1LCpOaoBCmZ
doonuLXyfKOI6d18rSRaFv7+4deLqkxOC0m8y+c4WaYPCtlm+eE5CtbH1+cGXp2aYaMVnoIpDk9E
+42HttYXhTv78LsZo0yQAcJxLUHOP38IBmPuM5fayre/l1kSnkGlcBgDKTxXOu0wHdO4Ivi9hIw9
VA1mrOS5K/CTEbakVlWNKt2sEh2Y6OjSxVPotolTKYHOBMlWx1998abWWP/rl02K/83i7oImcnXS
FoUt7Pnrf1jcncAeMulS/UUhWApLs9Q5LDV9rQYkXoEtyzPWqtZhdLOwpfnNzmKySIg9v9gI0+ow
7E6FaXrc9S3G896ClVA5XFheTohLX/eYmIC9kb2OWQ+/e7UwXe+n6mD8LSMt0x8N4UDCsoXxiGJE
bYuRE+Ck51fdzN1bKtJTbGfmbba3an1AG7tS7wNdn30eNsUVAUE5M37rFbMO5FL0U6+iUfLgWwVG
9rnIMPzgqGuTd/t64+ePRO26NyLqh6CLb5I+7NEu7HvENOL29WAU6r8JO4/lupFt2/7L6yMCNhNo
vA65vSM3jUSqgxBl4D0S7uvfALburSrVC1WcCMQmWUcS4XLlWnOO+T3OO/RP0kaqYIz6+/JsWWH/
yDbbPYP7F4gf2MoPvCNXy6+/nJHlELrdQxbRgqH1jqIXrPgXJd5IViiP5COpmSYiz2ho5VkDF3dA
3nfsreqtott1hW5A5miG9McDlfQ8JV+SInzkZOtPyyFz4CkRAOtsu6JiiWEd0FUdPWBzv5KXZx4J
XmMlHhtC2FggnG2ZFjgHc/tDob3fdDOavSiQqtuZTgmZO+ykneLZc9Py2YJfSZxnGpC2xPeMJo0O
vPSxdM4/VexD76IcIaNWxJ/gGyAazXn1HfQy1oAupzTnosoAwWJo70GAl6qYm306eTYAPuZNrBEa
aqOykuaIW1O616D6li3oVCLj6i9LLw8YjHqwCu+ie2xbJWThxMubfa8AjwRTpT0ugfS3soKU5Omh
khl6Z8uJHhUIp503FQ/MVWuCu6drPd8OYFY6aJQeeZewq9blWFBsSy1ZhaEVPnpR+OuQ0ACsqik6
OSMebQdx1C4ZsuYK6xvJG/7a5f6BKoScgGir3XJzTW74lZCtcx9n3hN9RAYhbXGqddd8bZRjorTs
HHod8Cy1IXCZzKEwbwoWbs34tLQdW/oJ9wVhX+u2YAMrOPX4Kv7n0/K9VmIxCiPj8+2HjXUYaowa
ugkJMTD75mGMW7XXRjy6hGDbT6nzra/C/EX3SSAuuvhbGnoz1hPgYMZTW4oP14cx3NF6fwhF0VgA
k+PuwBwIT3rDINbxMKXRmoEwaKhu02bUsgFBfivGUMW2tkX4PFqfy9l+XX0qpk5ifqENG7vBcxyH
kjh7VkudgY6NOcZ3vsuylXvdEh89efRn3mbuxukydUAux2B6aVl5afi1BEgCQCDJH1VOlqPU+x9q
Mot7k04maRH5S5PqaxdJNRbd4jFW0fgm/arbZC6UkVp13aXOk/7iByNDyZ591Bz5sHzftlNnQ0Rv
fAQK5uzaKafkYj/aO4352A5om2RAOHvpzN5dyNIvfVWOe71mxFmgmdjf6qqmDEdKj6a+jp0KNh38
8nXaOM5LCTE19akhVVt7K80JmitKFcgCsrt2vkd5KmG4GL4XbeJEjw+JgXtTn3d/yyf2ahiLiYwG
VhBSWLaihdbgxthHp3nvXNc0YycCU9e8EYFm1OSvvLqBdi2Lb4CUWEwhvd8OZmlOB/S80AxorSz/
VrqYhjlCPZp7u35YRScd5ngikofBLtEg8wGAFMa2rKdSj2tSv6ocwMtQtNlqaFV71J3iSg/Rv+b2
EG2NHJxLj+XjSi9Bu7ZlhyAoXNWRbp78iMgtd55TBlpXzPrCEshuNPLWrM1Took92jT9FED1vQN7
Ge9cQku1uSKbZAeKyWU0ZusZUSJez7aZf5qfpcV90tThw1+H0KH5J7QSlOr8gw4Ld5gVJ2uwGnKR
6I/RuRzf0gCBLpcixjxciWfUPfuOTeJlFISeKaGGc/7eW7gsuzRKDiMYtoNXV9j8EsN/dNyPOHqn
7salBqH60+0TEPZoTLIX25n8NXyTduPVbbMnKxZ59dxvXQ5KTtvSLO7MtMkhHtCeEpbV3N8qZrIV
6f/ODVUkKxbbJks8Og5nySrCZy+canwNsODyLi/3Lfk7dPa5KqmQyaMUKOAIqrMvdpEe7CkCtQZI
+iHhhUsTeeYoi5JEwM5+wvwB8x8jrKmx4anL+9SffBY5zz8unwoS5u9vO4++71m1pZZfsojOK++n
Y0PIwl0D3PRSqHBaVYy/ZdElz0WsyY10JNFJkcE67jcDhFXKEtKckNM7c2htZangpCgdaXgIOl6q
9DZFXZd0PUag1ZHTb/KhohKY7/7M6p8RV5LcopM2fGhzY9sykb8OFn+cC85pD3yiO9hF/7K07cyc
TcntPHpKU+s4xACal529zpRrPJZGkW49FP27US+vgT2BR6+cs/SDF3u+fZdDxj07Bk2HWZlvdR0D
I9MCTlQTrhTGNBJucxZHDfwx8x7dnBdq8AU42KJB3UsxPEhSncJ7r6XCyAxS4VTxQduyd5jMllhI
nTFFoZZCu7s10dGXi5XPvtXfZLbuYQhnmGUEtDTSsunvyttmJnBOmhZseZO6GJha8xUgwc/wK0W5
tiMjOiTIMqDXoxXgYKPSeO7niErRWgWQ3I5XTFAdIhfzHqV7cUaxCxQXzfNO5mFHx8GrqWD9+GiQ
vuAFuOW7/kPDQnNeDohRX2691RCtiJznVOSocYVt3Tmp5EvkRcF71Pbg82PIhkxmBMlMSY7lrn7T
jJatdRaKI0GjGWtZpK/+XKL+qxvnWZbuSMTQpEoIfRme/r1CjV2SX4XLHPBWcTQe4RBz9zkZc7Zv
86fbvmnkP4k1BZGt7U/A44fzMK84y8HyG/tO+k29HlM/OfUiKVYevmZumOA8DdzFjjYnfGCuBWtm
XzAJWr+mcPBfn5alq0IOkjW2PHsGYY9+ZB/bEbt67kU+vntt6/o0jZJOJJ90X3eObtk7R8NNrgYU
p/c2lCijU8R2/QR8vLBNyBjCbCmjeUbmr0ZhZA9/PnXWPAe7DTL23//v/xEep84w5kmZiTMEOvtv
c7Kgs1BSKuzItLfw/DsKdbug2y8Csl9NakPwV1j2I+zJsJAYZkpmjn7aPHh2j4nFa6+1iXwsbjv9
I6HHeNBYtc96leYnwy+as5+Z9iVpsgtjl0OUxtaJtFE2ip0nLlq+ieb6BArdie7xTOn0p/+YBP6r
5c0vaNqmxzDGZbRO4/Gfu5ek0hyU2w0tPRve9HKpW4cYhEbfBzIsUXq5+QbjXvnQO+W4iuP6tY91
f2UC4wOt33sM5hKK8sErV66u04IgOw6bfw9oMAq6Qz8v4KVTD/ikSAHzaG6s56n8TmfPjCNAR4et
TeuYrd22SR3mWzKyWc84GCWDVRo3tFmtsjpm7Xgbxk4DJp/csJ+XaUHhMyipYBc6UvvfaWVrWHuy
PzqY15a/0mwdSXP/TKAb/9n8uFdR7/5H39ay/tX05kQaQhoWgUlCOu5vG8HGGGkYt6GL47nZivkt
4Bi0lxy9iFfL06TZHd1lsso6/CB3kOmuWNZ6pjGAjfQcE6XTBuQCNn57BQcbrRP5NimHNVTZ+XZA
i4p33h7p5l+WWhoda/mIifQy+xxpYcKLMZhWXBib/KiIid1jfmFdUd2vGe7SOdfBlq5IkUK+XxsU
biZA/pJA5Ye6dp4i2zKgb85dMysefvVzTX9iQmb4WzXORDa7yrY+t8yhlruulkTeJ0Qm+EP5rW0E
mejL/1swUrSrlhKMDGSYGc50ssDLMvnH4tR27HViQU+Euh0opp1dbegev7Y5PaKxt7LEWTrOtbXd
aLQqjQAVvRlYDBMC8bNBCvZNp5oE4LxCkn8/RoX1WsYG3B8bXk+GWo0IlK65JlFm7vLBXDdZIIhP
IjCKyKSTVubnuI6jZzkb0dJ4tURRjizBOOwgcv3VXc317CqraFoZIzPiQjtOHq3GMs8Urht389ce
rfMy7n1jdM6Z3QWEO/YjTS5ipjSGHAGiyfugLcNz4OlIATJjfUt2h2KNQ8XJN4bROGuZtT3ttAhv
Bud6V7hdfhgk/NdqGvSVnpnm43KwApjgrute/vpWaEKiczsr2ZE7a93+M5f0oo1dxfp9TC1PflAH
PCAZzm4F4zwccsjgejddoPGAjgnDjV2W45tq82NdWP6LA6htpzme4o8YVxry4mcjGsEaKdwwNu65
+USA9572oZF4d2ips5eWyIdrdF4KtGWjaaLP+bX8stVKgJUEF5we2Nrn14LLPGtV16O1HlKm794A
LsRsJlhTAnJjVSfewY+5+prRbwkvCABTWKR8WehrS1J47+s+oQMaycehTIk313MY4D1NVL+Ifshs
GM76SP9hGvw19hrr4M8NzKiLu00jM+q0Qf7MA8e9WAO55Eth5yOt3XW4qKKUwPDJ/kLORf7oj2b2
OLbj12V96sNQbZf28HJAb4t7jyuD1YW0WjqPqp3JdXSNt3mU0i/IBg3dddYUW8YjwQf5Wa8UqdEH
K+cdaqLx3ZX9WcvxtAYFyt/lb1v+3uVg6vyyUxEAjZsFLH2Xa3s2uHtrVCyyEaEbUyLsCxTA4k7r
+updpGGzgsCGPbDTgoM0A/uhENBqkteqFc1ZdHoMK8ic8uNsM2rpur9JU/2A+gzO3/asvSJuksA6
7Ie8mj2wwPm4RmZ9CMyhPDWeH+xDbR4pC22LHDF9nX+jzpfds+8FX/UgiT5wTp61sOwPnNkPxkRi
U5LHdNK8EdGqg5E0M5r8UZ9MBc+HR8kh3qBAin7OMhgeeYpuk4c2RBlP0g1DqJQcyTkX1MpcJFWL
tCd3WkhC894HCw1ZI8rgwtnhZ7pdLmlrkBPGMiNiMnP6Fay8DdrUmTeJ6oAAVX9XREWEirFT+8yj
TbUzepalXNIWb1pgG2FvTfi8c+Cftu7f21bAFAoJ43gsnY+IBwalRkksn1mt46HIXurM7U/W5G/y
Mu9JOiVzUZ+eshzXwF9V8G1m1Xn72LbB7es6ZKsqWdskBp1i8MFDVo/PXa4E+MW62SGayv9jLms5
/wwZo8lr8j8LDSxaOWESXPjP5b5ow6IY2Hqvf02WZPClW7rddFYBCML0q6wSfAveL3kXx55+1DtY
bTN2XyVBsrJ7TINK5NGDmWBAQRzMbiVd+4FId4j9y88DoX6wLwZ1mDS1+at+XCZLmuHU27QFEhJ5
dPWDMfvWZtFBlK74HGPIx3cQb+lzTYjyoXNzaq3rbTkKNC36jOPB2iBAjnaIHYp3xCOZ7gfv1uQl
/DPn3iiTXO7T9pc4Q+8QfVeud0qq5FWkhIo58x6OYGz/yFJXrK0q3Vs62WVucLT6hOVGxAfV5c4R
CXlzyuKwOPqgobQQWCKwJRwLKplAplqWvCyHyWIT15eFAgGv4XXX8NFvgX+vp1wxHdO/LvdtE5Kc
m8rgVVNwIEgTPBa9Cl+SuHn0tenL7VpM1GevwQDXgEU1bTWYMo7/gzHxq5HGWEdLfImk2BDJM7Xd
q7AgtcoErmPet5CQifvmMqj2223BZHRQ3w/G4DyPcTmdusFiX+pmgCtjuJYVhnzDb42TPc7YmAx6
Ct6AntYyw4ghfhlrv784vf3dwtS9m2rotR5ZiJuBuhxkzqB9FAOD2EjLLs4IIIN+wFcLecvVTqbp
QUgJK7sUBsxS0YGyJF6EW5okUN3XNkMhX/veEr+mbQY08Oe5Jo5lEMR3oQJRRMQRiFKYNW1PcErg
qBmINwCrovF3m9t63rpyZ9+yaaKknrd7S5mtDeVMz2BzYbdkL5t2umUK8BixmUUDAGGt7PvxcNu5
w1WmMqwn40QZ+d2Mh+wlDXDvBtxgd0XWThf+kW9pZaRH4fTpcfkL/KjLdzJzMcsNQ3IsUySLlQ4e
sySmNLWDUyvK8GtCeC1Th8Y6ulH8qcoC65Ja3ufl7C5fcRHeSua2RwbXE3EsU7JXvEHv6eyUBy0m
hlKLoxozgDd3UaIvsqDCDl3tk+g1fzOaQ7ipHNyDaDgJHQmqT002wqiShOfdo/Y55n5Avaj007JX
jnK+zXARvlIR+cSo44GnrtTfeX28NW4krwkKlMYx25Oh+uZsP2Y1zcticoyNt0wVaU9+vw1elZre
wdp2HxKPP+rsj8al2mntis6CIO7vtk8vazGeBoIbHgujpgYqaV4sXwKjie+7Mcq3NfsdOuniezKE
n6VBk8hCT74eEROwFZmHju5AYDLtkYuekB+mNXmzuZVpibhHR3IfMhI5Fk1QHcG+//q0fI8gseC+
MxQ9cyujfyyiMlybwof4SAv96fYTJ5fZbqkIsik0sabOXQebRNwnN+lygZkJwx2uKk8CHvofCU3T
kvF7e1rjSDsmrrpfalGz9q9tZGxr33EPGtQIZ6l98xITSSYBjS+f6oq+jJZA1Gx001mbamq2lgzK
zz7n9y62UMmPHO/zZe3FEXC+nYjWcZ7KwUGLxMIPrUa/75Wg/Wp9CfzUP6qwPlhOKf3jqPoKPQTP
MFRcOAeYdLf4981XRAUeaoxQ37qm1j6aKuX8opCpIGrjzPGz4VbRsAUU9O7d/JvLLYmPCtjSvI9Z
ZLEUlzM1bNbVTiNgira3gmOv8icUccO5ytSZ4GgbQLtrXGQCtQN10X1WgQJiDq3vzTGHCrrIOp2R
G5JQ1wghf4CqcX7XW337ZamtBTtOfGlOAPCCTnDRD29LKfnnjf2ycf/7xn5eBm3mnVQbDnLEOT7k
7z2RZBjxhnb4f1JfYBrrvOrqBIRQeZVnfU48tR/i0VgPVch0ZJ4GRNAtRngPx3yqm5N97svgc985
PACT/yadGGRlGhKixFeAyaGgBNAtJj1ld1K1mB6DFNOLy3sBSnqBBlaxKSxV6VM/qOxg47PBBzc8
h0qGH9OYPuGd5Ka31ZvWue2hL6Cfp7XwT4EX1Gj9iuufz8e/+gCcD5dcFMkMmBoP3fw/zwcD74Zo
h6Aj0BCsiK4EbNl5fQ5KYw2MoXrXDLxktq5rB1uktG5jfNbo/VhNBqBYhqzShygP0gckKukDb0BW
o6zHFT1/uXzPIPJtvTRwK20CRTgXdG7JxqbKa/h0PxNexjC1wuQMlYFOwxCB6Aqjbh0Y4Gfqeafs
05rAMzjvT/sIXG47memq87wY8MeQbm4PcYbv9b636JxmDduISAOrSXfRWWcELKvaAOkwFsF9NE9K
KkKEbzuZP5/O5fb55+0lDJNqS0ftQ531++2Vpk7ixr7b88zaTGprN+z2bTIDW5SHydAVH0iPaXGp
kZRihQ6n7gEoegV9ZdSk+5DY+Duy2HsE1VHEfHP84ZSIj2Xkoj6HdSNc2a29JCafisGY2vWleO5H
apFUxO2LIEYwkfiw50h02XdHCSR3Gbga6eyPi/NA3fmtjx5Qsr+oKmBRNgFZBO9NtI5jGCNCx6HL
QLg0H7Ix2+Y8+KfUhDHz5xNlOP+SBJuCwkmnYWLYDjfeb5Jg4RiFoEGzNLuR8sQaf22mvgapG60N
TdgPy0GXqfNAps+b0dN3iPT3sDMKZqI403e6Hz27adHAmZ0fWZdQ6dhTuF7BzFp5mL/Hrj1uHCxi
+0bIddGU6hoa7TPSzugjyYGhKfzutxmcb4tNlJfIP3Lsv7kNRsDppt2iQa/RhRzxBl5RCeJ6t2Rz
NVPPRd3i2cRITsa5ionkNLXp2osG+U3lYnaYVzCbuFclRv2pyEIIiXl9sLt4fLTNEpZmxqxtOeDp
IyU7NL/4TjXus6YcABroLbCc1tpaaDoXNYk3WXOYLTC0WvO+9XoN3K6vy8eaWL+7QHy/vaGjAS2F
1SksUPauwE8CQyB1DwVFWBUDalLpfnBr79Q4gbGaSm1qLgj7k/tFo76UDkGiz4JUOA1jTrRoG3ET
zFPgHumlP+lYHv5Xfwn8A4/mvDAUspUwyYPifLs3o6b/3LZJufIASW1iVyavM3/I9dkk+Frknc3c
zI4CaMPR9UjP8DDJs8F3mN4s2118aVgE51MYtISOtJo4GVFp7fQp1An7Ieqyzazquep0jLm1qCBC
E3OR41gFOQQraTI1Z+ub8I16xXqflT7aeY91G0NsEaGI2IaRVf5thc+JWE1Kw7zwu8IPUua0WUaQ
WDOxE8SYBwGlwglhRooQd6sFrTGbvM8aa81byMTarVHEuZQMdIpYiJcv4RF8//Njs4hKfnu/QERY
bByezbPzm+ForMaxGzuGLlJXSNGkak9C5u8DNqjN4stIa157XZh1d8uXoSTHZbCIkS5Kd97glUKc
QG3QFJvNECT2UlkESrvktYXkTlrxg5sEZCAb7dZ2yuKRdym0YQ/JfTHmoOXmgVuPVp0eVMhqBvGx
zKK9leVkQVCLth3OQ1JwXwmxE+dlKNzU7PRRiqTENDlQM+fGg9VWw07z17nOH7zc3p1W9CvNBRQd
SLt59Epc9nN930sBeXZUx84zCV6vs0/LmKH3IOJ16B6xpggUY4YLLEFzPxuHqGM7ZQImb/1qPBY1
QdgEA5B8g/kPOnkZ3o/d9NiaUM3+fG3wKbJW/vPieB7SWWtWUenev15p7YiGlIUNnRheL1TczDD/
mrfoYE3WyD11xpIjOh/PggtF7xbeLO01UEizAjrIUApE3Lgn4VPLh6LBH1pHCFIS/Nogk9EZhuDM
69yJqTmAxTOkIObDfkmzTD8uPjHNc0gbrDtxxxWZGcMB8RRztn0ShXT6Z32/izv2aOoT7GW/+Zy4
2JFj57Q0l9Oxfa4CEMlGZ20sJof3YaXsx6WKV72nTpPvHCWQr2VZaQy6pqpirG/PUj2L3vs2SIYa
G9Ws4KRZgpKG0S3XvEMEy6jUDwHNEvMHTpLfGsIjZWaDuWvR2esSAz1xLKXhprxLq6sUDgLf+VAP
2BxS/3MlrGTL9tB5rm3CbIlhxlJP33QKxSsrQ39spInLLMioVk26hNKDDjniUj1prdR4WHQARcKw
zLXEnL1VonrS4EutVZsmLxEyvDsTQd5XkSb7TG8PcI92upzsl6ioiV2K4+GpZyMMlZdPuWtu/nwP
uYTU/fMWshB0sDJ6aHWRDeu/laeS90adafSJb9v5Jqqg2c7eLN+4lqMdfyJS19mj74jXYaTV19Zl
3jKCaSKTIuy3gwXye+liEztR8K/EzbJ8TyT0BZZz76S8tlxmD7S4iprOCA6lsq6SYxFb3oep1y66
O6PbsCPQViha1C7TYibtfZadtMSfnTcwXiFoPPdt1jyIQd/mzKxP7PZZStR47N3k7wdt6ucYiVIC
wEHgjfhoNFYd+K0CkdFt9eD+/Say7AeJvM1DOx80JHL0LpOHcU7xnOVoMVk8twrQNScLPqzqn7HW
gS9vj/z60dGg+b8d43rtQsOZ3Xj+VZIltsea03JNG3VG73tclFOIF0m9nTJjV9cQKlFZIZOw6scG
wtGUwCjsyEW9q0kHgsA3tVc9B1jatk3yH0O4f+vDmc9yx+FTdYB0ebO79e+bES8QPqwAgRxgJA8r
JYLDLh21xj333I1pfSQLLjnfbEKG8h7Qjv/MNN86xbXTgWami+6XIWQkdGPI2eNLPtG40jsVAYEx
y/bcwgTglhJrGeE+tMqvmRFqb6Exng1To+3D7f46Oni9C2V++fOdbP6r42gZNtZd3CDzXtJcrLN/
k0dKVA9hUknnZkTr5cQEdZ4qj7gNsXkiQfoxRbBGCvunY2efBvRJYVxunaZEzhdbPQii4dGy9gat
qCcqSDpajbUTVdI/xEIOh1ZMH2Pq6idqBfyUaFBIZiKM8M+/hvu7OhYF5ZzPzVTFc9DH/p77a5uU
5EZpAiS0VbFtPL0gi90OQXRVMCUluRKuqyfHaMwgaMnMAS9011RduPVKKCaeEaeHZf7Grl8g7SKy
HXjDfV8lJfTeynuJffkmSt0/Lz/Lw/ECfGKbQuz2oqn90rAbvR8r6HyDVMT5tiTBLBIuJbVdgFB8
TcQVhfPcV+8HrDB/TaJjrWnu/cYlImpxlRWVLZ4xA53csQsPiZ2o/a0lEgo/vCRjyauvURpoehRP
ow4SNQniq5vr6nh78G5dCbvrEIBPTBht+I3AlBJ77xnQ6JzSOUIi6/Z5HPfb3tcR/IhDP5Xfjd72
jpZbnIJ5rOJEF8t/bIMQdlChH1EF6RsHVdM7tlpnbsQz73rNnhfFBqJ9YioctJAxTYtFnm4Y4cz9
gM+Y6MHPP19t+bsHh6VE6uih5ezacO3fX7+JM5RtQQ7T5qZJl2miP9AhhGsxUGA1xPUw6Pyfgw9C
EinA19Lo/ZMDWvTFoNVM0BlIuMyI5ZuN1uXOUFa8lXk7Egetvw6d1R10iA7H3kZOulyeLqZlqple
vmPmPjLVdeNdLtPwTpTjeJnpbgeCC9mChN45mYxhN7naZXlOlvW+AvyFINjYm6ENqKM0B7nyMx7v
IILDa5ZkaWjJzsaWhear69FGN9O2B/T8rTVrkr8GgdA3UuahTlfe/EWsiHyg3LZXTCbOQZp4p0V3
1PsEfOOmEivZ4/RtM3m6NekL17A3um7A0DTNb+Y45MggXXJ8TB+Yv9VkyeXP1+nfyhbHsAzpuqbO
W5OJ+2/jDNiBI3u3qL1H6ZmDFEKyQuoaT+DyivG0xtkyuvgWOjCAxsmuDqyTuL7MNN/mXbiO66Jc
dalrHNiiqgNvz1omSN+lfHVYGmlokUngpb32OvCCOiaJK99b9OpFbEYIMfFAYaXb9EExfpFhB+2b
/t2+4ZZmWxIiDioBszqJkPidbLI9xkGtlj6GicgI1pbrcH379FGl9ffBsulmk04dV/4Ll6E9mXAr
bl+iCzH/Q+1v/H9eaBSpVBesO5xAuhX/XHNcq2uZT4ELvT3OMRL8Tah/s0pCErwKa42hxNVLwd0u
hqVgYAggsZqtUF411CCla++tWuob2HEM6Gsc4MtJdyvQAQmomJUeUbQuHqXKxd14+3sqrcdtLOHq
2Q55MZ7mI7fCYsdslDJgPkBU1woyJ1ryzi96YwLlb7WdP+HBAJ6pE4PHCwDa6OKk/mu/unwq/WbX
SOlxQFSZQlPeMAUg22CR1Jcp4Z6YQMRNoqO7RX3Jza/uSIYplrsBW2XTvSRqCtAQ05LtakICspSw
kpuqn83tuYDVe8xKwg+bp1snONBYnHNXqkeG3QXhKjTuvAxSN6+p9mmQPAV6CtFADXOJtkw08fQW
u2W7Y1bwSIPkjBJrOCuSXZb6t2BM/3hT9joTm9xFGBmy8bQjiK5aMzCG1d2tXPQ2bKGpe+F534kC
r+7S8l9ORuRkZ7CH71mt5NXXeFcgzPpcGdkWkrF/Zufq2zHzmQq8WYEj2e8bbTvkwLiHvucFXDbG
j1thJt5hWIuz25M0EvY2aK6lAV3HiHZured2Do+cfwfYlDlxAf7t1+NuH/YMgX+mY11BZ/hJHwzj
x0iWBp7Z4IzuwLoJd8KxadgjTMbO8ePxPsitW/2qaaW5ngwHXnEACT70uLFWy021HJYad6lse1nO
4EeXrr9Eyn8oUQPqLrlciogmIHSXAhX+Mj0yvIJsrN6j6w+ocghieVmkvqWR6veMNt1NtK92KDs5
B5OD6hgx7lcsJe19H8HIq+MemOMiHK+A21QDsu9ZC4G+lFRKcKhc/UJbDwgT7wM65+sxSrYBbIwT
HTBza0BFvjPH1Z/fhEuJ+Pc9p5SmofMidGwwtKBQfmsIuFmNYwz/wLoDRE0AhcJeXw3hc2e/ApAg
zqrKxaGhJQnnQZWvfUrkEBJO+TnXEfHBucVnaRzj+aDi1kAC/ZSZaPKqKLZeLap1IltvdqYY0/CR
4h9ruQTtfR+cBpTqR93t0P13IW1vlJLWVs1dfTABrD+1jH6VGCowG5RK6K21Eg/RTKRM7gfdSOlj
eAjk09HcLdVoM4gHizgDcn/hIBJXRzhLNOHHjX1C7VrdJ5CKKNzbT/yMGVTgUZHZ0fSp7dCxujli
yF09WUhrtOZHNjebF7fa8skqWrTAKXmulas+/nwljH/N2OdLQSQ55bxtu7ahz8XF3ypeC21ZoZu2
v056aFFe0YUXv3PCizsfpAUaMhfmfvl+aMXRJQXTci8DrAIoThNUICSJkPWbHC3HT3YLBQX9E/T0
DDhfMMAA1EnuWl62QEtZbEVCXZSnScAbL9BJADOu/ozFFtnofln23Y395TZVwnWANj0zMGwVzI1o
GoJMzPqfXatnR5c3+cUKmDRAsF7pCbCSsKvdT7B5myEvPytjzFaB05PtkmjHpWE6YUdxnVFeREiu
DR3/VaJZKBWnUdvevJ4UNHeF+9bVJAiiDYfDHZXFwabADLuUgBrVGbuc5MzJgjbffe+cfjx5UFiA
rHWXZR25tQKz9j2foD2CpqdrUjrix/LDsk/6zSLeWQ7xkGf7pbehshGCm6M3a0+0c9swwTs/I1ny
hJz0RBvQ6JqIbkN0ITdfpiDixI38Yj366LtzmwRUv4Fi27AxhL8ztw5lT1+GDaC3NlqfeAfDnu7D
hlwVNzVZVawEaB/7iP2UMcRqSqFI02TDltFUODfduAaC4j2EIyE0Fdq5XREX/doo+k3T6ETJzX0u
I/brze2t65E25ZVGvA2r0X/OO7TFOKW3XU3J4AqsT7x1yveUt9Np0clrHrFOeU92yDI91gLNeLsV
Zs1kMvIdxmGduUH1MErZH+KqgTw7O+vMARnOYjFqRvmE2CrFMT7YVxEmxp0VNdq3lACeuk5BC8++
w7AiqCBMaqJQAuv7zbqk4zf6D2edudii//FOg+5sS15opu5CZv+dqqTIWQV90o6b0O8g+NLrySyb
PNFiCvd5aL2hLRd7P50graTAILQoBk2t/XKq+WziDbDQe6ck5YrB7XDuLB40RjHiq/nTz5KVx9zm
51QY51ovoi8Tt+jd1CVHp4CEjpHWeQ4MZPJhJ22muJl/iTML2D5SkO3ypdZU8C1Er5MYhrLMboP+
cLtXGYkNu3FZI8vC4b6vHY8BRBYDd0kJdpmbp4qlan9zjTShO8BQBVpWkIF9BwZtvPODwHhyylax
+BExYVjSPhKkvG7JTTx2Cw7CTQQ2LwtA/FljmLVXTdQ8GlbD7QybTzTMJMmEGN/svv8g/Ld91L2a
0eaEMW+efekDMQvC0V/ElHUvdMaAdTNcYEwl1AugvHAV67m6hEWEfSbBvIiZjA6Q2i4IHK3DTJtU
FPzL09YlOOb+Kj303Ln50bRE8JaZWzmop4KDPRudyhpTekZFvMsGDGLmNLqPkseuzOyCgpg3Nb2X
8Lx8wg5abpB+jyxE6OVuD0arkNvMzaA6rclhNnV0rKS1a9JInvGcxSA47Z9giis4IzpUiErBGmap
Yw+kIZ2tzUcEFevYBKEVerk4+9HXhvyOl5zmiJJDz90EfCztxi9+CYFzzGEBL5v3LmAHqurC4/Gd
HE5jj11yVntHJYKJ27UXQIzvoj51N93gSbIz+LHuAUG5/dsdEZcn5atHQ2NTB9gMP0wMji9vTnFk
ZAyHyuJX7dEklruDiMOpI++xjlvrpKaYgYSFn3U5O0Yf2yv4YRASdBtjQVqw2i/efjsuGIL6bb7v
J9GjtGztO0QW8feYlyf78XWqSPRBCTeD8rFTdTKwd3E3ysP/o+y8lhvXkm37RYiAB9YrQe8pUlKV
XhAyVfDe4+vvALTvqY7qE91xXrBJkKUtkTArM+cc83tRC7DaPtLUCX95ev6h5nm6ME9eIvBRJF6u
Hme7Q49YwLUT5Thbw1VFh8NfDISzTqcDk4N2F3fBTgLrG3jNaW7fcUuXTk3JIK4yDrMINA4G/Zjn
EenE5MXOyg+DIASjJtV48DlrQ629ohKqN2HbZKjA4382NCbJXBnJ/GBuijmEo7hymkkjVFShTm+M
1L9ZvVJp/k3GpHKwyExMcHgfSBKWCCDsn74ve3qvXuBbxPtoao8nfqYf//Oa4N+ZHgZTAAYFNi1l
fNZ/j4PNPCHnGEe0YwNfvOckKjlkVqQg60PpEFrKB5IPaY3SmpS+hkjVMRsPwDmDbd9aP0qtzvnd
rexALw8MvNar26JKxdliFoUZjykJo7fWHobDvCYmHATRpH0xC6D4OWz3TRZLLnMIsKg9XactvI7k
FKlRy2I+wBdfRFd/mOj4vYEgj4ZPl7nSW6b5n3rpeVtWZshr7ElGa8W/PU7VPajFLXPI4Bz1nfog
pbtwJBsFYJ3lN9ON7hw+zUpva38HAKQ7qeCk0qzV38Gtv3GHqi9WkjNxShKm3l5gAtmFfXFo88yE
BkmehuISFTRdLA6ZLD4GrAPwGiLCaoUF575wvXPeZz5SYh6pyIlWeA4ap8lb1O+FS6BpW+7HVrRL
DmkiHzlNtaS4/+cv1fhb749jHpiHLqvISGjR/w2z0iphgcDI+NzU0Vp8u7YHnTjHsNNXlCPyUjUL
/XUgHAIyMFj1wq/agyHVxj3KBgAYSnDtNN+4p3E9Lq0p1lgmfccJ4zKAsI++ywfdD6V6QCAyqb8w
kf+07aG/zC9W3h6sQ/gS6iNx3/6Ih0aisIl8jcG/FGXomskTln/Eya9Zv9PUOHeziixmRW0JVBDk
71BQIn5PG2gQuj9sAMPkhy7TGrKosL7pord+GIlysLOIt2rWhcFN0I72OdMSw8E3q72lbbFh2Nz8
yqzxkY+onP/zp/xv9npgijRCMNfTpzAt7e/euEKLKXOVkD6D0Vm72cP7rfXsRx1Mbw5s5tvYG5Le
GOouILt5RTBIR6EMiMNG3T2oki8dKE/kBI/3vKfKRpkYzJ1MKXWXddJekbWtG11wNQGWNOMBI6nh
Pf2QhdyYi/Ls18Ow+K5zbLkId4wVthUhwGiSuy46ZzmYWATr+UZuQmMldJ/kOfQhr12plUffNJrT
PCzriSFRErj6iqs3Hy5WjFTBJdZrZOrBx+v+2yf49yyJCaTGYGFCWjHPUv7+BA1VSSNU36Mzlo28
pAVp7eeN8T+P5qc6QtIUdmriErOrk+zkkjI63a/xXZCIjbtlDTQQdpwcP77HuDBwyfgxwbeFUswH
FeS7kWqyglN+mA+5eVMSTttxUfm+//luKj+1SRw7Ol321ffOTNXybVvAu+uxh5EajEccanLQu5zu
lULUnLdPJgXlJGbzY5h5xEO9ai7xMf/Ho22S7Bgm2CXaQrSA/24oSoPBXJdmxz9WOcAqxclq8H+7
Y8Wa992oU8Zb0yZgtAQukWoURRZ5HMLaj0EZ7H0KU0jhUn9BB4bCTSG2SVModbpRIDitOLdx98vL
xtC5jdZJfJZscjUZhxNS3J+g7TL74ls4+ZrYTb0eRrWm/Axz3YekBLKkxQC/CmwJkAEQTVyD44s1
as3ZzYYzA1P/I8UHTWLrgGVuHJdaZZAO7noMCj1fORrea4Wd4NrYYfhfNGTq33NvPjxKJkuRgWFQ
+JrTgfgvha/MgTJIDQPGqPDBGU0S6rIqUwa+HDuZsIFcdp61Hnpr2AVVhGEAojhg5Qb278CaJjGZ
CyoEyHQ9CYuBrR36aHD3wSCXCzuJkltT4adt3ZZwWT7aJNPU/9JQVv6GeQh+fRiuLPwRBSKv+EuN
JJIQtWUAdHFu6RhW19F1lIlUzS1wonHqvtQd5G2XdcqFoJduVch+svX6ajiWiWzR9w1QVta25nDf
KLY28TusywvlpIi0Xdna9j8fr+q/ndv8vrYFxRPnK5qvv3/fMgRfOPa0ppKUVVlQ0zZRxKnrVek8
P+m7xLyQLoSDOE1+2XUxrOSKGGzEEzSXRYaMnWjYTLgRd2rf3c8bW9YIOUBpPi+yjSBBeN4OhD4G
qUkMcRDCwHOV/zYE/XvmMn30gkoPmTvDUP3vU0+4Wm7h7qqcONJult+QNjdVL1qrvhuRd7Ghprtu
i/I4d/NFpMjds6ew4gu9MPnEHAmFMPkY8b0syRtpIQUIZRfW2Cjn5pFkKlBZ3P82uZ0P6X8tUcXU
atNMyxAWNnTjb3+oJerCoCIEfY05H03eXihfaenHRJC2reUUcuWtMF9VQGvRS/YJY4A+YAU2axjp
gC/dNvCumtn/mhVhrUqOlG5XYkXLjYGf29wTAkqOspFml7obdgJsndPKurHxckm/J1F96ZgO7/xp
9KESPfJPg7lhNl6SR3H8LgfygQtOPSHDpo1aRwJ6lqVwtQ9/ziIKOLXZkaPstQWO4mhIladMMO6D
06YqM3szpP0XMN5y5av1QWmKGrdhWocrFwc6QXzpeI7HfjwHhA3NtuoxKJ5Ku7ad754sUqrmNK+v
DQ9GodkASf3P58JkV/03uy6rBJM2qKGqwvp3MaGaDGZHzljjfM/tWkay4Ik8FsZut1DgXy9UdQxe
fZMwIsDILBZ9OuZezwkei+dQc2yD9XkSFXTF7ACpa+EFC78zpe0s4AlFTMDGrGEGOPtTsb0tpXh2
TmrxkRtpeNP1xFtUY5U/+oZyxs2iaFcZ4S+5d+ttNKXRdE32meLDvbhp9Kll6AXh13Kd8MObUbbE
GMn+h5XoPi32aI/H5kFkFwZY3QvuxKQgH1gDyfJvatZITu+r+StCBQ8pEZUewHRouvgeWcBLie8k
lWcdMiM+VGYirnoBXB6pKI3w9j2yZOMZtk13bS350VjeTWmz/DnXC5WIkLTex65F/xIoIAkLxjfA
2rBZW3XYHFfY9p5nkRB+18ixSwB2uM9mmiuMCP0CvgsKHF+9mUX5keW+/aTH3isQvvwOE/bqkW+y
ToIMAdBEuss6pJ42WXVx6Sorqp30kRiKdChyyiEXpozTZC45nNOYTdJRsgiLE9x0S7KbC9/epypp
Hqlo7MUwxPq4bDJxkXssOXpSAyojCOzeWxIZ7y2Io3QyX3p8cFckNsoql/xiY0csR7TWUpeN8IwH
kjACigORvbmmfR9Vs/qtZRfckMpQWh8Kf5kTI0qdTt1ii/an2maZxJxwto8Nqn2lSmbcFafXWUye
6qhw6Xlgi1KZeGW5Dwl/ggttiwgpK832VSGRKjhmlnzpaSoj8feJjYA3lgcJoYQjZXavfxYjB/7C
14EaTPZdmW/hmCG02o51g2mkwniAI9vMrbOCtwH1J/kyykxwmp7yIR9INcaDM33k8zu62l1atRTs
hVUU9zSoHjNsyUJ0vcyrFPRdZRVOqFgEshHRulVUi2vyNNQqQ5vEmdj+JabF9byenjeJLd6hrxw6
tZ3ytWSMCDEnUGZhB0yV6ETUBn+1Nc39sgrEx/SrmLmurFJaPIjT6LH92USS/2DpXS1dG4LQt3QT
8px9FOQg/cPIKska/u4ZpKENQlbvhpUeVyaLb8grKX23VV534ZM1iEMYdflrIJnqCqWqffFH/SL5
WHPCiVhjK8RcuG3nkuQRGN+Fm0ReVJBa2kXP0CSKCXRg1GW70fU8xMhrSB8MWKnA52t5qJYvIwPz
2zzAE3ZPOqmbuscoJpeHcwhQVmZeZhIiEZJXUbsHxvf0Ygrh330Jua7WZCqyo4AkDGoGpe8AV5h0
jSe1uymX3mUWIaPyYOVjZcNWKUIJra1frAPFSK56WoVbbtDofTtAwdVQRReW5FBxRv0u4TF9MYvm
MmPXi0RjpjiMGh2jGv677ppnwyL+rR4LoBSh1y7cJs9eEjkHxBEVP8OiIUymkCrwUUB9fFr4/zAk
42jwN/hrwmPYj2jN6Z8Eo/0lRaF2d3G703bxsUEMBGkYzaehSV90Oqwf8A49J+d+f8BTmhxD2Cib
uEcDCTs/eorywjsMon4UE4DxTwEX94SdZlkDMrltwEL8hKJHtFk9MTJ98kkXJXZVU+H0r0c4mPOj
iI6mYdFNgD06rC2VwyIhsYvYyKhAMeZ17VnNDJ8YLFDiGHzfSi1UVprO+LfxCoaTdSe9uLzYVQTk
pKNAt6kUCg0wTT4WbnH/9q2FFaFeiJUPhANXtyFGKRe0Zk0XVgoOtZ38zMKo2RdNREi5VjfPFESf
WimqVRy43j++JlBpwH9OKCG7I9keVOi+x5yMDqSXV+vUS7uHpHNMArQkNhi+01IvI+8LJ0axrRN7
xMgQQxWLQcY1IbkalW6AuRrJRrVKBbe11TWrSMa8OjMZIk4dvVNIqCyTt06XyMWhP0igct1c+nog
3YuISWusrIecB7/7wYYk3Tf5aiaepGbYrVuT3CPUtdortWK6mMCER5fFcQSMhLItXNee9Kx8e43Q
u362GEwOUUqCb5AbRCX0qo1+zzuHleJtpQ7oIDKxchWU4NDtUPulRxHmrZQLl5fJ2OYnkLnZF952
tm4AlyBWkP+DadvuwioSUCZaHO4lsKGqZoS3BOVJzkT/8A0iQDH9yfAMrPT0czq+ogOWO0QFovbO
sjcGS+HaO7NSzS+7b1/7UOXMoVAaGbzcAvQK9HLA1jR0EvYS8Tx7r0tev00kAHpoC9CUnmd1MdMt
yDAqWZJ1ECWfIwlPsisQH+ri/o17lDKCZ91LWo3diXZKfS5V8dRq8XH+3wf0hKVCZfYyH9mAKM7z
xSfSBg9LmO7MlxiiE3+nzKfQX9FuIPmVr535KfFqSf/iyo3+CMVvQxoBkE/WGSlgyFp31eDYEMCP
HrGY0TrBVTddWlOkMK5+6TrIU9A812SSOr6tRU6cPUhOsg+27TnJmB/J6ezXXR98JmEurWGPn0l7
SbcuLh4LBeJOUUkKDktrpTOFXeb2NIcl+IiYMYdON0bsimB1hu6jVP7sCLaKRKgzQpERMNj1gFZm
/IVGe1GMOgZBsiOlWiaCknikRVoxiZEBxMaRT/5Anx4LEeOkUyxlNSRTRdBRWQ8aXnuVvgBqAYVe
aqEQvY57d+m1GXR85LGBcYKltMmbLqSxSZKnX/kwBTrP2xSK2UGayA4hagEiZjqaENLONckG0t2X
sS26BRwnEp2/yoiJQNQKf90HJGLRF4iT7JJ2yS+pwQZXvnumd00Dhv0NAVdwAKVcv2AIL6Ti3Uyk
k5x3v3IrpXaJrorlHYS1Qe67awgMEW53aEz/oduDserG+mMklmeRjCy01Dp+JOnouKkSo8PN20Va
9CdJSZZJhSeE69s+FrxSPJmYKIW5AXR2lDwaAi6iM9nAK5SrJENDXs16i9tBd+4ViLJWCQSyjPVF
b365WHGcWrgYJidymD1OqICMlMIWpIkcD+vBosAlMnChV8aePra3tHrXd2ydgOtWx5WRpPKdwLuk
IeNUxU+5wWj91VfqDkIGEtXRaJ/ieLwpNFZy8huDfvgppQUUMG8TmhHKKSRGPgfNSMI3V9/m6hMS
IvXyS99mlx5QGfC+nWjFMq5JPkRqDwuiOQbR8NDqaOfJyt6MrJ+DVkCc4e93XcMph6mMZ+FGE1n8
AhjrcK0iZJckQGyXxEeUKT+qjt90WZq+TYlBcRXBNOETc0cVs6xT+nT5ikLftl362vNnDpI4WnLx
NQIuFCijF9il5VXe+i+FQn6QrhNhjpnW0YbKY4Jk8bUADZTjhqBHKwddOdxARr+GWn0uQs9+GH7y
ThBvRKYbrmVBa2rBYBl5CTHgWGj1waUvrG4r8uPkjES5Scxvou0vtdFboAD41Oy4XOQxiglS0o75
VdPzu+WCImu4nYy+eJA4XC52tPgHfIjnkPrslNR0AbQ4LvE4YjqACbKpVZ2YuSGftATKu01ORa13
BSnNpKPRXSIKWJG53Hbid9uYQLwajr5OuZHw9kUYymvc7IXxpCK9RlXMMjoHXkh2NmIEZrXQ1yWU
Dphgq4mUmp+6NlEJryR8WpEhe6pyHq2UoMy3lVcffUkaNpkkv7WzJFIA1MLfzNUMPEd+LrSIUyl/
IWvn1qThp6qQGNgqVb4Ih0MkAfHkogCgyM/6RcGapW/a57zySIJSzY8wlAEnygc6z4QKAqrCd9cl
UB1G96yF5FQzniCe08wvlt7w/Q8U+Ehur5B5njyh/iRgI1qMoXEiNpI8b4l0mwoRsNucqxg8HsL3
YC1HlpOa6IU6tz+4lornS/TyWvjBsFK6cUrE6p5hIst4roJfgS8xVzUXSu7u0HjsCCFO8YxG5GTx
R5rhAFLOgC/qRSbiBwUlN+bIfDh2vewvSqNQaeuERx8f9HQslIljW/45GVYpLom8BGGgFtGHVYSv
bZ6sFShFDjnG8SrOwmsUD/62MfOHFgXg1Pq7wp+7GprJBB1IMPrAO0uyxh/skxBkSNuSrHLDFz9g
FdDFZZKFFmApULouYx3HrwlmJkOAjXv9d418zfEw2SP9AOYuwvzOf8dNNGb+NGV9jOA4YyPYyEwp
ndGH7ILF9JgYMTHCw7qwY3sZs2JhFYHExQXiPpLfSgbcE0V4trczBR+j5jIWt8k39OK73KFPUEt/
X/Ne2YgHLuiWjXZpOLYAxJhZYN3ThuJsGPYq11qgeho0scLPn7ORoOiEOGAvxesrjE9Vj9SVEZBG
g05M2iufRQkFpDascOcqhuU0lPELjdR3Ry9o/Wml8ZBkwXKcAmqbufEylfayScgL+ifMczgtMrcj
cTYNtNOoBa/mgD6aFWi6bc2g2TSF0i9prvv78hEZ8YOwjPTZlIZH6HNlIUUkALvP/7A22g03/p2h
RJ+V6IZTPHS/hMlJWoPodAKFN7aJsdRpY3OopOaqM4jBRCm0B2vJlLhuR4cmeINnD3McpYoThlhn
bJ9iwTJRivCpZwtbDdAlKwGa4NTlnqMVjirIQ2QYiWiOPyZhOLjES8NkmJzvEqDRSgpJt9CL37Dd
SCcGw0tRgzCer2oafFqLzG31PSQWpihhtqURZgHSUxyBiWaq2qF6yTVqrzYuVyw1iaZw9S0aG1hL
0BLI95E3aFLiA87xpVCiapuYQKVcXNt2FeUnRi/w+OQPX6YrHmeZQ6vot2F4n6OQnEFvHl0hHw0p
AeneU8n5z0NsOXbaPyWV+mBux8VP9zcgG2ALqMkTJquYeRMixU7XdlRng0P6pvquMkqy1VB67kwu
woC69qrtpvtKhXZpmsxUx9R4C4Y6IckeBbkaebeq171XjBD0QpgBC5MhvpkVbwm/zNo1tA9IjquS
Xx+Njp6THQQbWh1obfpHNMYffg1IPOrvDUHL6zbvSe4cWk64/gdlY3YsUp9PHj8B+rYzqwprOSSw
OXMFSJSuSA7qhWapRTmVcPqjG1P7qW3bcF8qOunzrd8ziFHDszptIpg9y1HmrODqKE4it/19W/jI
i3g20gFuw6DbNX5obQk73HqU31BAWI2YKQEVbtfCJuMzFRYXIOqdFYqYdCcFQXyAED4k8Gxsqzql
rglYnks9JGx5ie4WUHiufLRTsFRjxRulg7deN1D2Gt98q434oxYdQQ45AkTfWkORVIvscwwJL2YO
EC10MXGipYkfMAUcR/J28Lptl6TBEifrVhcpTFODWkhJjGBNS7Y6lX71MCbcFe6aYJOmkrrWpqfj
mK/gJTu+mxvPlH7KSa9JAle00Hxu6qFA3oq8ZH61NCr6AR6SZNNUjeeIwC6qPU3be7bZ488ujXdT
dfee2xYvEn3TLRILgiYIfPpRluRv9KbxTmOeyxqot6MYZf/Ws+5ZlNMLqeH9TslQfdIjXLuBnkar
ef/YXOkH9thBcM+ZwNvokfe/bBCSh86Vanpkpu4YMdy8GDTiQSOXixuiK/olYdo2MDUWeaWZPwOn
qa5mUb3AJmlf6yBPdxFZwkt/zNtX3S7JOeLussumV5OquJedZF2RHumPqjKc+R+NAFWPqsU9a/5H
4E+bdY1pbzmgywCn2/m3dkzKcyhLS0xM/g03vH+b94/hu6SOtED/Zw8oiotdN9FRqG5EZ8BWuAzk
CQRlX1EWvuaNt3lj1vFv5C/9HjHSP7tUtbhYoz8ev98w7Q/gE9pjbJ3/7CLRtQ/q7CBhyWQV3PyE
S6s5ZJRlW3WM650pWyW/PrHxA8k7VPcKsmQ5/VBN9MSgg4JTa9vpZQgnHB8Xr4/U8o6xnjQvcg3p
C3q3jv3NHV8UJujzG6S+iZw6yVeqFkmnpJDlrasyP2/JG776rTQ6kupZb5kwNkQSNJshS2SqAJB5
TTcapxGz6mtNG49VIJrtCi1kpTN4ErH8alV9s6HJI4DVyD3oHgWhiOHC5R7rfE0VU1M/xuneSBMb
zF9UP0RlaldPjjeNK3cnjnDyRLTh4Ashv3E11Oj3leaeGabyUIV6mverGR2GkXTZQ9opyUPU0oUf
XVGkIxxJ3Cpx+jwYf45h+agyL6AJLdYhQ0sPjPbASe5F797Q6gs9t2scDVm0wmcCCcfuWvj3LfJF
Vvnd5A/VJPo2IddI2hhJfcL3KK3JSxFn24i9ddiEHYItVGjANAhnpuF61NOc4zoZi68qNBejqkm/
1do6F7I6HGt5MBy3o9NSx25J7wYYQqzU4m6UZrNUCtSsOeFkG0uQ1xCUEm1Jucl3pLN2uy4zrGPs
9/06U+zgZki9umjMUr30xICePa0pFnAE0h99bNmrrB2MTVbn2Y9GKe6GWr2VTbPNrUZ5jLIiLeJi
iPZ6NX2mdUoeQGkl6/nVILHXOiMU2hNIdX3RNku79cWdW3zveAy6XgwZvdYIo3lbDaNwXGxpG7Oh
a94U+XpAnvNKdVdY9UdZFdZ0CdUOAWvJKwJU9IPTC8B3yK9TjGfqNWOZeuNVFWSYtUprP7dReeV1
5SOSunYhFUF5K2lS72no9Ku0NOq3VIEJOL2DZpjlRLhwTp1k6iB+x3EdvbhendyGwawg2KKa0ml0
gbaj9CN4LFI975aRgHCVAIaekhEXW6VI1yqqXYbC2Yvem9qlXg9hUvrUlGG+HfXyoXaJGM6N4cXr
HHoYui5b2iQGlypcmkc4PhJLBVvhL+GpK/sAtLspXUJiHLlJo/HH/EKKKXYYNPD/RLEcpWmj14Z0
mDc1Bx1xsbY9rS2TdikNtb+FVvrcTbbgKXz8eyNNBmHEpAKyqxJFew09+fyW2T78533zvqZODmRY
JS8llhk4yiMZVu57hdMkpMxZCXXQ6XYHslOlGbMhIRc7DPfqV62lT20qFx/2mH1JtlGeB9LDlpE7
LEs9l1hJ0ObgqG2P3YaCDzTT9DjIzJb72PQwD2MPnY43EBiRwgSad2qaRl+5j7dtaOUrr5NNYCo5
XJX5YYk26Ojrb0YBMc9vOuYWVnG14q642vVkkVXL38W0axQGcs480p4GW/UP8zvm9wJbjDZ4XXwH
cI9ETnxNWQof59yGNUnbQUngMsLGdaPoKkHW+XDusypd5krpv7V80yqLlV9aBu3N8roX2irMPlCC
HWMZ7IveqhJFlAh+SGK8zG+FtnFO87j+MTYc52ZglCeCVKylpuH2bw26hQkupx8pPzrihvTZkyaC
YEQI0PCQBaKaUMWqD71H7jElm98CX/kYW4H2mpLCuWIuiMAgaeXLkJeVM/0gBKjuC/zdg1xZ+nOb
VoBUwX6t69BK3/OjbWj1e2z4wdolTGxXdXRzWz89mdP+Pk01RxttwowkjMRGRWc6BHrJ2IRPhciA
wbH0ul9F2NhXQ5XxAU+bhkZwFAvtgvtKewoKq996764ctOTtcNCklZQ96E1nj1qDSS6M+/ykr7BC
kdnyZudKsRtiLHtjFAa4NDN0YPPDeYOiJDhg7FgYvclsxlPi07ypbfefR/NTYj02eiqifZybGNGK
ZOC+pjHHCBHALDo9bZ8pIoSTeQUKxTRKHVL7NNYYhGd7LKF/ctpkC2+wtYs01TqhpN+YKvQL2nZk
v9A82ctKRgnb1fHVKlYUqpwgNeNUmJdxtfOqSrnOmy50gaESvL6Ekq1CVY0D/5gW9M1a6KS6Id7H
xJD384bJKR2faaMZPR6xeWdt2f3aqL37n7fMj+b3zf8CQ9H/f/P8/K+X56fzpqGPuMpVwOQtGWhX
ymfyXOpgnVVudnW7PhTUsZjkCg8cQzLtnF8pBJMLxWiO87N5//zvsVAMC1MNfORO/LiQWJGr2dC0
ioPyed715x/EIbygogbkO++TtP6e5GgauQvygcvldcxoPCe+tpKhXO4wq8HM8trnJKD53/btVxNZ
xQ+d+GqBiLrVhHjOa7inOSsfBOPD2StkbQmcbSBxR/sq2wo2hD2ghY4mqJ5ROEGhf3RjGXNld9VD
HMXuve8qDeztlC4FJ/Qe6y239Ar4A6WMqIPyXhRqcaf6aGiX9Yw8pqfB6D4JHFDrvJy8am7a3k2k
kL7LEBSzsrKMdOwiZSMdCez56jz1oLpZ+CkYgi5SA2E6wRzZtgJlBDciKLdEkoVPRK8yTKF+fsYk
+zPI6VT2pftDB226qV232QTZmPwkdxY/VhS/1yiKV6BPvUUby9Rtieo/u1l3lplKv1sqzgCAmxR7
cJCvUjoW/JrjO4hu5R5V6lNdDqxXa/Ks6uhNCQvzLXCVjBwIUHN5ltcEbkntw+j9ZC1riGzm1NCx
MNx9iYNxsufJyzLm5tlOtiii5L8QwOeH+Vkkk0Bj0HafhSLzLq8lWb7KikvR0jGgW5bdusFMb+SN
KGu7KzXHn1yXqUh2hDf760CD1lNn/jQMnB7SZwOOpBe4LIX91Qyp99lY+Y+SGfcjpmbaDoplbTAH
xs8iGZ/nN9gTWzLosuw+cJ7ssH56myEnaMVOxKnvVe8zLM1qQdvIvnkqaNm2HIiv8wmaxiywnX+G
GRUc3sbarmgXlLFhEnyrAvvQkD9InZvdAPTFThWH0bNVwObCTnCYN76qYdeo459p35Ma2k/FTEmP
D/tWLMHhQ4q7sorJO61Cx6yC4Zn7WnQXcQUpCia8kg4EJ6gP8PXddH6mnP4D+db+dNmPuC1VfSE9
D37H0RB6wVeDznZQR6TRNtICX1E3xAomz12GYVTQIotICaUfRd2oiU8iVrlNVeBEKt08YENzWTIk
YNHG+qdv+kQ6a8Q2B0KrfkaKtB9hfz9qO49PmTly7E77qUjvAjUCvq78kpB8+L3pET8vgngQa5wV
hDHUEvn0QT1c5k3h0YepIA2uuMfuKgSTTyHuq6ciu1asA4C2xG9tYYhbZ2nkgSbW70itxW3eMCDv
1qhYw+WffeQr7IG/PKBJMAHKTMb8Zt/sXELVyGGhwFNRKlhRaq0Fk35J7ZOrXwuOqFx60JjYlLIO
jlPTC4eqdNgaZfOjrGT/7MdEywDRYh2gJdGpran6W/+TW0ZFO3WozvMjZXpErpu3gOigLL1eevKs
uj+LOuzPLiOL8/w0aJuSdgUp1HAFGOsm3cVgJnCpEnKhTACxy6FtY74Pns77+lL6rQgTfD4tLSNV
NKRikD+svjJOaMn3lVG4t0QrzR2TVd3hMITbLdnNKSMqBBtqKSZWTL7zRlJ8BjxP+Kq450tWFx7l
pmGGBQiTVrUPKD2nTpXUUGOlN4a3PM2MZafXnyLyknM59L/iMAyeaY5RA6U1+t6x+FCgVDu46vOy
Uc65a9xZadv89Gx06fUbuqMVHnFOPkTrJYaR1JFdXV/GfYOcK5a2QF/SU5N3/7opi/GthcZXKEoZ
byS9sIBJYjWsBq/sF7Fm4FyfHw6jax/JAsobmRegRd+BURsHfvlDlUh8W63RP8lRR/SsbP/GdZAm
cOMIGWjactykvp7RxiPEp6bBV5NNvsKrY5KdwkaCILWH0dotdIbty/mFeV9NIcqnPL08v7H2ZMwj
83NXi9GV0Xq4IcLpt7mXqieVoAzmkFrPcd+rp3mfiW/9n0fTvi6uBDQIXVvhKtS5vkw7/7wno5aT
S0Xe//kB3z9lehvU0H6vJAxj/vzT+dV5Ew3kwYkWBNRf//bPD2Bw2y3cPmgAD/Nb/W/vUwmeK12k
4t//anqbjJYbCAFsEnwPw/ffgiarI8mUEs8oKrHWq0I/1Uh0N6xuLoYndfuEcQlpzlKnHSwXsZVH
6btVNNdcpX3TwcfX612p0sxnjIU4czSjfe9VBNVWGbQouFrjOPEYM641rmQBuonKF4oqy8/ob07m
wry4JfgpGiG9tnqAlCGMIXH1eeiuy6Ztz1Zg44rsg/3oKq6CeD0NGeMkwYaTYaCINoZV4v5qgYJc
ZNj7t3mjY9asi6Y4moXBcMdfDqrXPjGAS4/EOL2Uttw8CavuyBWt8aN3n0Yfvkk4D7e5YSrXqCQz
WccrrSSaebAaHXoR7FY8kEeudcGPpsntvZro4dIeomKlizEAj9gsAeAjpeiNfVVl5YqrneYoahVf
Jn5gmeNGzerW4v/X3sqyKBywmyqr8MY8J2nzcImBaxpFf4nHlu+prJVXK3wOgcEjbEWcFNX7XIvG
HYX9Rq0GEoQVWqS6PCzr0cvWqLccq0c+BTD1/7F1XktuK0uU/SJEwJtXEiTom2wvvSDUkg5cwRb8
188C+t44dybmBaJptSHIQlbm3mvLjUMoim7CMs+xweTG1D/bEwDwWtAnyXRXeXVk5AWiM6Xv1VWE
bLU0T+hqbPbKPFs1JcSeuvhMlntNBktWeNFufa5LXOR5GPXoI4yl2Ehj/qsbBob99a6+HjNW3tN6
+J/7YE1Y7Jdn+qSrT//etZ3UIW9peSY0x9w3IFJue+xJzwB/4+eKtEyaLfIOnjJ+FrMYL2xvv59b
vypu/NklGSxE7/Z9iEK988OOoJx/H1tvkQk8XIpm+J/HvQ6vsLMelJCIz1JvGEH89zslY5RTmVlo
aXUmhWEV1Y+oR3mSDIUGwFotz8WHAch7t77z+rpOHsMAbjQfn9Aohb9i+TEbZv/bzmifz4Zj+dbI
cBvQcLmjB8IIEzTZJjKq54Su6HEa07+GAw2SuKFHCCP0kY4RThNb7EOKrE0kp+nBaG+ib9nFAfSA
bJMPUyDdqgCCxWcSrNgSn9e793xK3GtVEaPQNfm5LounGS/xxUkahLXpiKzZIEHGKctW+OuD6qT+
52lbpOBflTi2gIeEQJr4L/8e1m8D+SsFVfmq4uEB6E1oAFe8gBTfJHCreP6B4ID9qEMvw4b/1kSx
i86Dx9OUoa8SAugyzAQFIpilS4p5YY60t5wMhQBHCtcwTEytLrJNVDP91Yep36iVwN/bM5jwino+
OQz5yCG5d3qh7yaNTnYZadPHSDNuM7eDwRCqmBAPB0tM5rvuICyfbCcmDJSvAmRoB4S+YD9e7iZY
9bcaCBpyJcMvLdPl3gsV+a6MNB9bfJNtMV7l12io4yemmOhsDfDGckezP1vbILsI7ckFWJP5tgio
MdO3BzomVYA41zuEXjpuSgT4MbMsVx6G0kFhkvWLd3UyqLA0BhDLIa+jHQ5L0hob5T8PuYMGDby4
eFZeqZthBodUz8NLi+rj2OF8RvrleQWzfyPFWsXeGoEGX/PvQdRZs8sWLkFl1drJCVW4kd56VDHd
s74vD68bzvVgaZSYBCcySDcICbXISQuMrNM/Ih1rcZJgDjH1tPlgwrU+TEY5NQPQ8ZW0m9iKvYdJ
ip5qAe8i0cyeVtyuxbSUMYS8/z+PF7kJRuF/vzxDcUK7tDkVqZjP6HLn83rLm2JS8DqB1mnKzyFY
2O/Hh9QYz7CCqkT5oh25mTkff8mv/wK0h9omz97tHtpnXLnGLk3TkAtHetDdLv2QYvhMJZASt5rb
K+tgSyoKL/x6S7XLkb7ySEth9XiObbJwexjMGcqp1RMcUh3sfQxV+TUaWPhN6iN6fHhN68RlEht5
PBaXMbplzlwaq+Ks5SopcuvNObVvkN5ylovDROlBa7OEtERsAI4aVvK+6s+qzSLGUn+UyoI0sG3x
pJMxTRXvPsiJ+xUmWkfMsCR+XZuIFzSZ7tMWP+V2vqeg045JHI2XXq3Gy3prPYzL3e/HyiHfeiHc
Y6sZaQqVbepd2Nv/52CI1rsIwAmMUsW+7uuLyImIWjxBdujc47TGIo1/4VjW4z/pcm99vMjhJ2p4
O8OUS+sEyZ0g8KvqzN6u6zJY03UZHqh8iXLImQyoePZP8Nbhe40bg6jie1F1/6x2/tHkRTaa2SMz
bnqtp9w9E/X0g1LQhHXBXv8XBqXsmFr6JxAUcbGsFoCDPvF28vpjjrq+VhX12IgkyEooBrTQT6Vm
u6fKDD9A4xIf5RraLpEus+fBLvE7dQzgvRbYDF4hDSn7ZmQQWJgMK5umQOeRAL5RIJwfY+Jktegl
btTxmCt0+lJ9Ojj6piRw109jLdlanf419OnLkLpwJ0nVJgL+aEgs0GalXnhfkOet33KXa1t+w8mx
SHp4K/ZqgyTHcbX9bGOp0kiSmQ0iUTVl4RCPNyVPMX6Hnr6dbF1DsvdVUgfinn20BVF6MLrKFJDW
0MK55vrg6xkFQuESVd9Ifyxfhwow+mzLkkon+ps1ZXsk4FNuLNnJTRuBK8GCvulgdG5St/jlNbU/
ocKf+DylkZNv4th+VaPR2XXREHTQCnyhE6KTD94xHrhqKySlbCMK4imj9zwwRHFH911YpdyqeX6H
uwdUPJH21kjSxJdURwBXCHMB33uZUxzrnptySQy9MzxZWnwaTg56FE91qc6+lxRXmRrWRi/fCZcZ
9jqQlbyg+Zrm5OTZFXCJrGL03kBsS+xoS1LCc4lO2efA32iRszr2ShBNkb1Le896L7I3V1164Ki4
r7jIu8cYdVevN3eZAdTTJe/oVmqfrmyLj4qpI5VanjHa5y45cc8t2vhr/MdLXP2INongEfOIseFl
BBADrGeX1F73kUqsUIw9t3mOKDJ31JF5sXq1vCI6ViRyGka6t2caBmOhUyo3UXuIYsfepJLSFURa
R3j8zpslRk5CaBksoHAVtGamAmS452BjzDuAZhriODGYcNwLpK5YtJ5F0l3UlO5/3+R+W7Otd0kg
71r5ZkRlva2zEQRrxiyAiRdaVkYRZ+yf24kYmTyR4lTH5h8nIlOFkhzvTQ1BCK1ygPFfz7q/tMCP
I2ypaFSvRRn+ozKk2ZSM/0k7HXdSo6sDvBRyMYPiBK4tcr5M2yKWHlWJ8B3CdY0zYKBnMaD6rkpk
+Ko5vbaj0ZByX21MbFc2xeyGl4YMRDiEFMHDexN7ij+G6WGKDeWWGnTerM0Sv1A7+N0kbrzO5YKc
KBIVaq+kyIujR+N6yt5APgilmitSZ/T4wlvGYa4rd8gaymd+j8R7KSfP3lZ1P/l9wn7IcdGEpfKg
R3PzNNlAVolzGhkzHLXeEwcsMS+0yZj9mvsyRgrTA2SbFKaQoHzFJjXbnx31nTGmN3u2rbPisVIh
2rsUxZLiPKBLqVAEhhbYPGJ5ASIqoU8h+Mr29xZaE27eoesunVpPpzDxtrIs2IETnXjBugIvOPWO
ZPD9GpUM+Mq44MQROaYJO31ytSaULV2xF6rTB5apfRUMV67ewB80Ey+zz8xevFLZJioyLm8vGfRs
4loqZ2fWbjOL8VPCGDAUG6+jm9oqonyItCmemAJusc7vCgYRT6LEm6M1s3IFSrEpqtajhdJZvttS
4TWtPhMZmv5iXNherXqUe1MxkGLH01tr09UxcoK2xxeDt8Ui2JwuSV7OlzGNYZ78e3+91c+Z4hNt
rXw/MSjol1sjrWGGt5pPUC2BX7M8akYSyKaZfbQfgOIlWcUIb28hS8XFJd3HptV1Ujobi5RnBhot
nGOOWADd7SYfM+ATCuNQPdJeJ3TKVecmG9b4XBBo0vV4f3PhHMNMZTzPtX43cTHaaF6NNYrBKhzr
fZl4y4DGRqyEcUE6e7cfvJMJz251FBSN+7uW+Dht8pI3YZVtbeSNvqhChTUgDKHLTYgwhqU/ltVM
rRrgMSGhMU2RFtDcmubu6cLww7AxfQWCFTFt4l4ickJOIeVt1uanJmmsTYSxj8QOxbzoLih9JaLN
28RHmbAGqjb5LSzvgbFkqXIR3AMr/+xVPh/MqRCmd0zK0HEHZtweMKtXV9HjsSciBKMWsiyZ80mu
F3hK6GjNU5jK68RXHbJF25GLBM6Q2/sV6/5MHxxpuoS5jTeL6HGPJTJi8UUZKUxS78hSxHNnfUq0
g2hrupIkRmQ+HROE717NOPf9rqnZI9RqW1/I764vuhr+xjSFTsKI2KvF5mtM2GrAKAkFKFdT5no2
iwlrSIZ8W6EOmhEBtflJGbUbsEQ96NGj50rxWwOgsCdKE7ZShA6UPjlCX/yAGIZPpfezYtS4p0PB
SyZ0dLZsl06dUv0Jw9xhT+K1TLc87zZbxd9OG64Tjf0H3XpEnIibNh15Fn4ejuJn21rPbj2lB6tz
OTVGYzyzqDXbItTEIQY9+zDYt0WefU+s6mHGDbCzUFeAziDjqTRBv10lBWGSRKst9+xmqJ/aMXGQ
jPApaCJw3r0i0YXHDuqlGvCC44DWaiO2QyIOan166kphXNdD0/TGVWmqattpXr7DOvSfJ2xGbcwE
li+czGofOlS56xf/+3/XW0ZNIzU1oJT///5rDIMF4XpRYni1jCt+JtSx//5gp9dvtQ2DZf3P//Mj
+fTrZN3avqyjv0lRDDsKhl1Ess+vJjWzjY5A47P1gNxIgH6LydbdjvpgPmNwTHZabOZ3vdfbfTer
9FciGHFgARZZlnxDEj+eVXUDLRk/z+R8DInjst7l9HQmdRMWzPrwSdzQA1F8aHHzFPMxaE01PtVm
jk1diPxHXgDVstAgnvU6pYGFjVYKUE7x/DKpgu5MO1inulLPuOC8p2pQ9VeGtCpC2UY5rXcrcl19
HJBxsN6tbQX0f4OrDe3AeFAXwWeEefRiN/lf5vPDK114/dnKgzJ+njJXvA7LobKzf1yp9Jf1IWmo
7Q7Xsdg7VvSoIUHmtsxp8fX/gGU6dsRbbEUdiU3V/oFpzEitWnwFSUE8WDuovtK1d1kPzgkv99Yo
G+2hgH4RAJd3cBPFxq5lfk+vAHUL3/WSMSDw0H3EETiEulCWxCMsUjFMm1kUX9GADSFLqz4oe4qz
vglI0txFtf5z0JqSfTofm6E1b6Jq98KB8kuwstxEeRXAuNCIl3Kl/cvFLrixnejdCakpyddCzhgy
nkYrWVdkfOaO9QNj+DZu3IOhx92TiNrhzYoQLDsMMdH3x4Fw5sPcZSSTlIPu1xXmgWag9A8pej9q
T72bygKh1JGhl9fCzJ+ZFD3lXROMc82+uT+kXe2nOJTKbD61Wvxhy/CnplEBaaVyLEtsynK4AX4B
o4uGecrkpsEbAodrj6v3npJxzST4AdH4rfbKexM9zzRPJUzx7SxIuXAScolL+eRG4qHrp46PM4yz
fwBwHTl9Xx0Fct4Yzab0WEukzc5QHgo6QGIwMDfcse3u1Uo5iYaUy/lZK2afadTRCX08w3DzRtxn
E8PxLEQpFfcPlCPUA7TqW07irF+UZxSvKPbwnmQ52Y5yEBdjYmugXpMceFHpVodUt3/VgDdIMXgp
hwoClIPpwu3toE6LPUSh2yj7e01H0hPzz6gNL/PvfKjYLVg/LOPZHouDneiI3Eubj5zGxkrbmiM6
IqcFamo3m7z3fqvzFbn6sRb6G1Ljjy4BJoG5ZV/miOc68SOyzLvWjyfG2+8mC+ayOUHkc0mSZW5X
7wlD2dX46lxF3kmmsSXYLe95aDdRV1wqxXnYjnd3dOVIL2WJG6A/aYGt8o59NZX0kUemcHb7hM/D
HatHAVjfG8aXxKRFoU5480JK+Rq0gHIfWPpNNaAvjTfSmXEuiNOQVG8DNVfYhLtzIcy/sIpPfMhP
PdERZBE8qSlTqpjEHJxPDKqT/LOkcEZc9dKLmpKrZ6fvalxqBvXoZrQCpGL9rE1GCyZBFGjFoMvV
XF4YVy7S55h2mVOr707ByLhdmoHL60UXSG4EH6tNqZp/MDwDrvhV5MRN1gWiN5vVh8HyTinYIIwt
inzK3KGFfykS+WtSvWOuJTuLCnBIiE9eRKrb0UatRWWTsiZmtjxVWG1z9u2R0AKW0l3q6feBKAzL
mY7wn6GzZLhPovDk/hxG+8gQQLHn59nLv6Q5vo+RdUQFt83A2Y6TecWwuKsYgUcdoy8SeDmZvmd1
AfLdfTLZTCZM5j6NT4jtIZ9wMA8qKN7xoTp014eYlomBjbt75SJCPFkI/vUnE9p5K1V2rYkO6zab
D26ffmEB3BGnfnMkzzqVhWCFxiuWJ5bz2S9je9d04omP+e+8Y+ESjNOSmFFdehVq8nB4uzg2+WSd
+9RE3mc/AuVP2L4W5f3QqRvLaI6j0V+62jxqmnIo9fTiuFd2T0draMutky3JH+2vws6Ns6b/qZSf
FkrBQ6WxNja95uu6AvPod6trX7WbsXfCWzmLPQrRZ8uSJG5MmC77/uzZ4gfTCkSWRoRwP76OtvpK
nb23NTioMk3ZIaP4T5Txx9zh7dLRGtE0/kR4FPGBLb6Qox8rmw9t3aC9dJiNGwiiCexbhIaYQDeO
9e7oKDWiuOBdML92bvmFMkzDowL+j1Pf/iCE+NRgCSu98mz9xka0j6rhpnFhwvmVixgnBZ/LUWlR
Hl3KYmSkoJBbV8IzzYbPqZ7RhJaBAR0MH83dqkAXsdNDcpIG+pickbPs3Xw+RdE+H+abHZoJVrKM
ExGfita6qDVuBCfiIgH2IOk2DDJeyQBm58m0cnB/x3P8YUTpbfbovI7/FFRKkPW2bfOBrKI7F1H0
Vw/DfTZmAAO1CJL0eLPgKkGBKUYbbQTvt5bWRl8D5EZKY7J9dRUNI3++m29VjyrcRiWBPJgYWD4q
gLtxBbZYqCP3rPXDL7YsCE20dtfOYem3cXo3S+U0GAS2wVRerjZqFn5qSuu7OdYYR32fTBxHDp07
W4Bv5NoSEN5+i/QMG5zSfPYSIKPzilzroY6aBwnzKeutL4PkXqsHlgArY1PFGb6P5kcpwkdqU0Ig
4tgZEtyTh+h/1tExmbn8CZTnVqGIw9cvdjoeaYWrXeWNGxoHx4LIs9n4ZYbWH3tosFNK57mk4aKN
KO+gwn3qYpy2DZd32D00rkzrPprDD8QAdAtpncW6fJ5M7dMqLmyC3Q2W7gj3SX4wZt5NPU2RhGG3
U2Y307buCCN2ZTGcEa5hX2/B2dDp1Usag3B3vtIAtkLQUNlSV1U/FTf7fABYJ7tH0dh2IT90etX0
pcmFy3XFrwx/J72yG/bU96Yo/pnD5O5CstywyaASMOw3s8HmXHTappZms3HgORTJLVGZGvbsE5vS
2zXjqB1gJfkTgbuBJdyAbUroe61+0wsTZquV0WvM/haxfFMdaH5GTKeGggonzU1NjAQnxRzYtvpL
rSLi3PUdasNtgl3GohiPmFaE2cZWdD+i/mx/WLDxLBSKxkAjJUMaDWFh6uudRkh4P/RbDAkGrNww
q0gRVndyjAOZyH2XMmzFGJU50S5Nsj3SYVPsM75tyjeaSao3mtiPpdh1erbPmvRISKufm7TEp62M
UfNrDMPJZZKM3TPLYeJBrr3MUYG3SFmKgG51NoNEMrnAyspH/UfkuOZj4Q0Mk4RK0R46x9hJohdl
Rr6CHqB13WtlGMTOV8HeKUEDbSOLHsvhqBdEfBrzPk7e+NmXDNgMA5+9qky7aYwerIynqeTvLiFR
D3YQakYAEYcVU9/LYdqPLmLbxNlXabknX2tXkfWkczmTrm+U0y4rxyOQ5IPAudvTxshT7dHx0zXD
3MfoA3Cy+WJxrzfKQVrId+RrQS934vIRok2nKXyMsp4xP82dloAHruCl4eyGjA3vmByYJezU0kQw
muyi6tYzBQmH9NiqUMBm7RgujQa8AxHuDbZ5e0EYAXID9BYqGnBOIOPGiO9AJpJG8lRhD/tET44V
cKPBrpCI9YHmtL6ZTnslsbcFLJG4ADbNG3yiEdXQNXDqJ/KlgrGG8u6oO+xN+wnthcVemSQpX0qH
pjA4MnJJx2Y8gM/YNzqCCmg4JbGZSuju0nxbWfMSfLEzSdRKabE46S3J5W4GlFLqNipj56B0hHem
Ov9iTAbuWiCRoj2NoXnemSobMAEhPEqo1ZNdLwf0HuqL2+T75fnSUfxnJSl9kPhYc45CwfAsJr9S
xDULnSMbuKC0HbzV82vU+YuVWzPOamscFhPuoprq/eX3ceL0wFCRNPbJjzszyKryaAI1yVqE+YSy
RITYsUE/9Y4gtSEBv7UtDP3QQpEt+5IdgzxHZn7JevNcVslhIaECaf9dsrfSePPG6hR0lhXYYvSp
GZcIsAlAuHR3maL6SRTfJL1a6A5E26oHF2xtrRzz3vFV63eWTX5WkaCpWKeM+IsxcY98fv1BPUil
OS0xAhmvjjtS1rmbzPgzLpoW0e0Lqs5ysP0Mo65ulR+ylBfczVH9cwS9XHDeDFXb5bOyQ4KOY0oh
p8PinHpNsBg26JHPluSkd/i8QQAz/V8OuCgPSikYdPXoZpfYqpQ4h+MaYQ5ePgqYcf1k7mHCm6jU
HaQY52qbZMS2zFCvLZI8F6kTeLIQMXHqXBtreh5k/4OhEQ6bBdS0ov/XQ6NZ+xXC0SpzfBE4RUjJ
qD6H4dB0dPkFav8VI9wyqTnPFjqPrhIOpG3w4DGOKvwBBa1VrVbY607Nw8SitknCRjs1BkimsTjr
+S90e5jKSjDJ/RRmJ0vMX5gLp58065UnN/ZKX1OBIBBmh9+EHsAxjxU2Ou3wVQLFSKNxw8j2Fi/x
B+lyWIPM8ZpgfV3A94DXa9Z7T72oAAYuZh991ENlvFm0tREqu76mR2RHm+QRr/ipFRO83jWRMi6F
4u9WKsColkQ4oU2vljk3jK2EWuzt9soolJSU9VVYY3Tpvs6Q570/a7JuNNoZ7yEvQffEsoahIb+Y
SayeQHN7XC46OjJ5HFBsjnviQCZ/xdKQxxQfWKB2K+CwKOALgnSgAC+TYsvqA1heg16wwnsdOCW0
9pe4KgRLXHJgIy5/rLKQb2nwb6Uj/G+qj4zVDK1qmAVswZ8qhf0NboQuwIxoslQwxA9p2X9/L6HD
7s29essWH+NBO4bUDhxwHKPD7hnGs1QLQDZmuyXWQiE94b+HYugmLMVizD7EwCa+bPPVnJ29RDkM
mak7tFFXn02jF8vFTjKsBrzmK2HnboUSU6wsUOKhdeRToXLV//6Fpp5SPG5PoTb9jfPKuqUYL3sX
a9PSs4mPLaGHK2d8TW5Yb62Htm6x4NhyhAcBXG8z9OTJEXx71L2me/p+YcbG/Ws5b25HSNBkKimV
DAfzwa6+v+oiOkAjCc/rYU1nL5zk15iAWG61hX6ULM/qN5Vm3s2yEZ+sh9ZkmWD2clrv1YuAqSrs
m4nn9LACP1dyTIWuMwhl9KsVem34j2/yRTxpP2rPKbleg5rWZlVhGJaZ7J34Sc36Q//9lb7vu52a
kccyRvv1mfV3AlD5ALGX0M9gzHPvJ6qOqJLuPk7b6Yah9m/vOs1hGoxlUqqilgfHiELSU5WdjRzx
tuLD6lo8N2PcH9d7dmT+jut6wNHXjhgGjdpvFiZWb5pvzVSHhySZvEtv139yMpWD9d56sDQy0/z1
Jpby2lfLZtu5E9aAtDI+YOKS2TfqgWtF/cPUH0Mz6jfPYtQKjKi/oNJnQ6FXNU7LCPw4bfz1cX73
oxpiFRxpW2tTOj3FfYME9f8i8/DeZBerI0TE3YCN19ab/RQSdIbf3URBtBwGM2JG0aYWSi9kMLiG
w9aPa90gVAnXwnqoB6wKOupSP0/JatE0gzUgrOmF53Ob+jaAF5hXjUU5I5PnMotesyJ+Vdp4DwJV
P/T0wgPkt/gvq4Xpsyw+TYb4yunpw5FdzAcVsv1h+d4odPpj6PUMfrzxQIsheWuIAmfxkPdvvGlm
zQ3WHdpDHS/Onaloujchf22a5Y9PQrT0bvqVLGd61hICu1hjbxi2g6rU8udiRjRQ9ZGCu4GQKiMk
5sDtoJEvvVx9TM0r0xvjaqrjn8WBT99seI1bjKg2pfqhG+AINLpDY7la35Vv5GbqewZEtPDh2U3S
GIJK6cKWEB4WDHxUpLvG72Fsugjf02cYv6dOm6dTAvmYi22Ro59PvVPYZ08JG/ajtRh+jeUw1BHb
7LQmit4iZMIn8AbL6VLZeGoBq6DE9T3O/BAji7GpJ4n2Hc0y5CbTfsREALbPa7i9W2yR5cRjoHnk
74JA3iKpc87fhCxbFyT/NB17jqagr6YO4avsbBIwtWlETJzAflvQu93U24c2yT88BMrqwsMzdMaw
vZmKdyN2b3SYGntOrtik62vBm/wqsV2dsxZpiizV8krPxfBNGqqb3KsudQwuDw64Giw6ukvV7bOk
1WmtIDl1Yj6qptG09Ij0Md7hN/CwV4icU47872TXirvs8evf0u8M9A/OygByMwT/bmP+U0/gUwiu
SZ/SNgI91czOk+hG/vScly1QC7M4V7Ly3jq3utgaoW8OW6TIAM+vO4Z6aBFA+oMHLIqQ8sxvemGg
NbXdQNW0dluMeFWhoqtfeDfuvFwpvTeUwUp2TyAczpF88kz5iFSrOyHZIs8qM9HLLXcLLtFXnRaZ
QwWkVvdpGJ3j8hun1S6emhgxGvwDvTbpSxrpC5cb1HayVUpmTtIJXL/US+dIUKd7TZYrvqEYNLyp
zVBEu3jdRRudMqg8A6iLM2RR32B7tHS2eJcI95frlH8n6clgPR+dEOWhh5dFazONjyAWu0MqOQU6
8hYZokxez2KsNQxhlubUlH5pQ0sdv3y7KAWGaFRxf+XdSBqjWVYnXcXtgeBBXL5PFrnYxQkWOPzh
cNiPQ3aKMjc8WmtIDal6/W4CCrGxx2V2PdfInTH5ntdb0msZCzJw1PV+2KhSIZi1yfL6VLbGaS1X
1kO1jOmiPPkwu+Wd7SVeoPftS4nEDOd+QQO0du1HkofGxsq79lAg/AqZy8D4K6ajozJFXMsVU3i4
MRlpCIrB7cpX1XrNZKQ6BY5wUrRlZENotZ1hmARSWTn23xSXIpY2cFoWE8SlRhjs0D2ZQwQmbHoO
K+1jGpv0Sa2IpnMnEP2RQXhxG00EwEX9YQVeuaWj/VTpg94MQ69Jg3HiPTT5y0jk56nrdNRVDmEk
WHpRMLo67J84TJ5bk7qSGQX6bdx1c3Yg7wHxa35fD2ua0iJZWN6jnp78FpqGloDY6QDr53SrBREX
6yL8vaCqmQdgSaAXWdfTEVifog/I6oZm+n4/D5aXEzzo4fnWh/9kKwAn/Ku0OKYUqRpXbzkgQCwu
Tq/094G8lGBdGr45bJWNsAy1iXGf8oQ/p4QbUuuleV8fy/NJP2YRQ0u3vq/YA+DIxAGvN5WK0EaN
OHHZZDetsYztnGBZAlVtP3umA6QgsYpTk472cxgiDmCNu8dM2Ah+rMVBE7l+i7BO4af1jI9o6oiK
jD5rPhwvPSCJnCDkvRBI/S3mPbsuBc6R0WX1Z2R8gTZlP0az7I5rhlbGXPowbovJ+0ITFr2oxZCQ
hVkiP4TJDWks2nQ5WPhNRFr4FVCgfZ4GNCYLpcEZaFEiHkj2Vqp41/UxD8jgdUyFcShj63Ut32LA
y2zGKawBFRxSlhFiJKbbetqaRKBFt2kLsq0vm1OeyfBmG4Zzw6634E5jV//MXZUUzqWEiUD0qGFK
0AotqieVsnJvpg3ibLMf4p1FPgEWcAYUPemp/32wocOjB0mfAQBZVy5reaRRyBO2MHY81mzxNmVI
acVIsxgJIl0RZeR/V94TAqYxdLWzY7+uS9B66BLb2441A7Bk0gDGQUw4trbunBpFi0l2bWjGOTRS
nLxBOoJn87WxfuPoaXf9vKgzlmweiH7qtc+y7RphCzE22xgzOH9rMUYd1x+zPgMkN0fOeOp0bFmb
GjoeF9o6PGkJo7exIgfIU9QXlUCCs56k5t1ptb9xwgjhMJhgLjdsMe5oiHHoj9eVz0ZpA47RDWVg
tfozTN4wMCcE9WuqEZym7shWw3b9IU9V5oeleaQv9FiLj8TCStUTU7+La+sU4Yv7mZUKcQjOUDxy
Gh77eSI5Q10Sm5HnMpVYlq92GJp9hDYIz1/dIVuCzzNPCHlcLyLXMBO1n1MA0XqqxXs34hyuq9K5
6xZaM330iJ93OxvYCTwWYu5h0sYwW6yvZIrLW8to4YhN9AkhcHJblwezin+vJy9uaP22sRntKUS9
u5J9NlnJ4NOmGG5Fe2Yq/w7Mhh1EVN8tXTHvuv5PMgNSWVimEy15S6xJY8svXOhCO9cAQ0AE0oez
h4IuV/++UvacVDtP+iDwcCXNuVDDV2N5tYH7bivetnYSaXd7rr4idpsXW/XE3ohR7vLmgJizXNfW
Q9lC629lmnzn4hBd/SAqpgvMGjI+TJ+9Xmp3J8VJ+31+xgaBdG43j6yC9mRpMaxXpQP/nwDE01u0
o4VDwg3ZvBuqcvFOqHzyNtTzTCRV/97YYfoK2povV8etPmAjKLLSx02iPKL4d7z8qgS55Scics84
INSbOQvF12KN4NiZ0tQgjV18E29LnFVadC17mTLusNz3KBseKFjm5zi1/Dzykl8sGl2pvqybYKLI
XLo8uUqAKxpF1EbTT1vVBI25pDgTG0GAtJn5jjmI98gkCKx8p7rVfhgYqDCpMClTmoNnZxa9fLe5
jHbzphpeCal/mg44wj6MOv8wEs/vFmKkggBzk6YzJPKImbpEA8BemoNba1w9DflIlrVtXeBwY5Bn
QjdhS9CBdo0IPD6Mw0jTW9GFn1MKg/TM96QGHKTGp4DQ9dhHQ37ikmcNGEX6nzM6hIOuaekTeFeU
fmGJ8Yh7RdfEJwPrrYBBcHPTllaZ5dxHr3W4xIVY+MtQ/cpjE/fHkF9k25ov7WsvRsIb8rq4O1W6
zVpINfrL2EUl6L+6vPZQvL//o8wduK7LspjbMUAHnVNRx7N6C2sypYXbo9GD/OBHuvJDUXuoJdFn
rGqccA1fTg6O5xAj/z/aVagdY9cu+GvjEK4XB61gKldMIqpACzio9sPsJS8s6xn1jP0syxys0wg2
oliuXyhaT6FL6hyMnd9lnSRvrpe59yolKXC5l2rDUtVRonERZLYXW+/gOZdhufVjvVe4lQEN1JWE
nfCkpdnJtq7otXlmgfsF0VFEsuf/rLQqRniMyuNxTWnzmv/D1Xk1t42kUfQXoQqpEV6ZoyhRsmTr
BeWIDDRy+PV70PSuq/aFRXJmPLJINL5w77nzjw60V2b9zqLuXnaojkb5017419QdMHRYplz6GXoN
rSvWMMzcBzkBNmZOxxyfqjmasJGpDKGZdRCJuseKWAmkhV2yEX3b7UIRaXefq1XVO21Yf/qTb90b
wBhbnx3bVr3MzKKBe8qWD6CTv4/9/CPTvecqr6Yr14V4G2f/RzKl9bVLZbSdIE/vndrjw8NJcZ5Q
Cx/slqzZoA+tk+inNyQlOVtrOiO8rwtGKGYBHmaXJh6brRMW2GXmvtzX/Zd6zOQFfMEZnky9T5dx
0CR+ciRw78lwPOWhlj3F6Cv6UeufasM/CMJXDty9WfoJhu8ijt6CROQvaWZ9FYMMUPK64VHX3OnD
i9g7eWydA3Oq12IZRwZ2a14QAYNb1fqDnVjmag4m1HBi4j9KDrVJYq1xQKcf7Yehz4jNan7zA3sv
GCjzfRWl5TYWSF7VAR66pv6DDa0Ll9qBDs1UGCmwDro7M/PqyOHMkHHK08uMTWhvJS1q5UYumRVm
uTOZvx1yUyuZTzcNahFUswCB4xOHYQUoIo9PlEIjI4NbIgiaTHxsqR2KHaeOrQ/0xrhRl0Kx92Li
DBp0wKxdfpeyP2RN2z/PaQ7QuGOfQlvlrmstq47mkLDZyaynLorO1kyNrb4XhgOWWIVWAbnd1rMQ
Z4NxNkLn6B5GvxMnMfelHhR7k18e/j3wNBCq43Vuij9NOZVnORf1YQ50cTaL6d1ureylABOzM6Dz
gN+xz2NIkE/BANgOTW4PATjJLshRt1j2iyXdFD0UdLvYsr9TWNSXYq6bi3qmOQkRAbVurl3CxjdJ
hrHRX2zliG7xQ+s3/tvZoOsjDk+uIznPT3Z7sbUPKHtbb5bmVRXCjttjwWPubC5Nm7W0o96YJpCA
mQfpbjF/aUzKs8fRYQt+qSH0OXYn4YfHFGFVhCa7tFz/rQaWTlMdOvy9zJMr9o0tuVIDFU47IHQJ
HD6SRmj7YYQLUQ9zspExIKAx0cqeeWzjnbDwdJlffQBttU7wuZ6tFri5An8PCyQ8N8waVfvoEbiC
y9NDQvQ0AFLf9noerAvRgKYpO0IS26hbD/Q1zW4wl8S9ZbRjlW65mzuRoKQckrPWFQntNptFJqOP
LOExJXWBa+R3N/k/FQneaoCM5TqF5OwSvxa8l54NF193k32NDS0G9b3VyfEFMjhGZ4Qmfx/IOIrZ
qoQ/iiKFVAnt7bnAr4IXoU9hR1IfxDkz7IKF0UZUqGxVbUwTw7xBgsKHRX9IB1yMPhHt7EB67nBt
do9JkNc9EPvqfjvm9S+k+v3NGg000o0d7LsQwruoO7TVNeyChBiFdU62YbcZtDLa+Cyj1mZh1bcM
NAiLDNJEPf+CAJX7nCmTpNl6JcoFwlQaKhgO7Lop+0PYjZdWExdWCJTdVn8PK/etRjQOH8+79Pgv
ow3tsUDO6Rzs6mdqu0Ay/RJPKKemgRx+RL2S08vqjoBD0JsjSI+XaBjZ09X9C7Xfh5oZOPhuD/bQ
v3qIgQY+3WdLesM9NbX9TA7LO0V8s2mzgZ7VJxVWPWCU9SAPkt3seNbezhLjTTCdOtlL+VYX5cGx
/XJbzZg3DDN+JfCrOlYtLlRsSu3jGuDbw9muW85a/YlWSkCtN5m/H+MCcyy/ZnFPHT0WI2DfmTRw
jk1wtc7wXlTRs2SxezLLFBYkZd42SHQ2GTLGWziX58zNvvfuAris8mWT2QXHWDRAs8z6nrRt/BzW
mJ+WFlSSX3lomTCstKGGTethB640jS2qQyMeaGF8Yt5gvBitznuyvhKFpZ9gza1VodeXXnt0oPzX
Yy1e8fai2Iyt1dgV086smx9+QX5Ajf2i6UkPTQBXsECVw7WxPMZDri0O0DpZN+T1lt1I8AnE8kdE
5WMYrEj8sPyg2fydcatdTfNsnaZ4tJ7CxHq227g5pUbibSubzgDGG+Lcpdydq+7CqNj6UgWa85Rk
LyiOuxWJfNpzNjOvqTWEuIbEylNIMstMEq+fHFJpPUd8aQ1v7rF+FK9GbqabyO3jr6lLkw0w0Dt5
LU7fCQRo5Mpy/RgmRTlacOExrDJr8qQDUjkPepaER99nnx313eLiwJUxD8ZPlqv5m6Fp5bULhbcn
zWQ4Em+1bVNyuCM9Kp6B4iAViXFNtwauaZv7aoBqzzPKT7PI4/vj/4kQb6uXPhxU+L7nCNbEjfo7
/bKgEs2yuKpK2UgzcJFjkW76bBOPiBc0HSun6m7Kom63mqV7bG+YZbqxhhqPtmyjXjadfUu79JeT
A+r0XM25tnPTviCl/OMfq43WtyUVdta+m4r8DaEIe4P9AVgaFMLyBBQ0gRPzpU0t7WqUlj8jj2At
1EYO5Dk6xvCHu/Tk6nII8yqDv7AM5qyywGaR+u6XItc/scM6v9C/QIkS3ps7NWKHbHIi0opRtnqo
wWDDlHSHVS5g9yFX6MyPudDJjAZZcc+z8diFVGciGL6qb6cRpWyZSPveqzM7bZua0naSj5dwR5lT
SvDYBMnCsMeww2/nzUqCrd1hUk+94YM/MyGUtmbez3l5iuLkO9kU7ZqwC2MXLb25vkTpUvi3K+GL
cg9vc26ebDumpyYdwS+ia01PequsmAmaM/5KpCnOSEOj19SXA9FGMGw17R53Uf0Tdthd64f658ST
ISFWvYkBnBSS+G7ovqw9nXbnOzNTi3FeWaK1vrC4RS/n6LyntSPgpmFjdPRlSLLUuEK0dH4zvvu1
N8zG2bCZT6hn/ApJbYmLHxWnABMQFCH/dsZDWkgsWBCA9EqMm0nkWP5rcjGiUKH9oudJaCUhCCDl
6xQlVpHikF1GcGr6loyoclaNPY/YXohxlbAhYJo2zkED83qeWr0Acy8YPk9MzksigzowutsaOyoi
V61i4DXcw+UCkaJqWXRk9SGZJBZL0iwDwm6tsx2M+WHCLgBJnd2sQ/uuLk0p62LRqvj46ER/gRkF
j4xb8HCRkMENxzk3lol1TTfO/75dalFCZtytll4MKrIMOJzsjK85rPE1PrB4E0tJRmmcjL8Hh5NH
dc/Uit6K3qrad6lR7HQsPpvIfwWoZf2M3xAsiV8eZqmYFANhJs7eS4X96sD3OJuyhRu9dMRQiMsd
KnIfjxtmbuwaSFXVDg4c09FI5G+sn/Wbrhtrdknei3rF7WYG2gAcT70kuz3aAbDSt4jgeuDbDH+A
ETUvWEfEQTiMpUOR9GTv2KRHx35nAaQiOPV/9zb1jB07dgB1II7kU6vJlJpRUVG2l26Qj7fU+yki
qnXb9eQxOJp7/vfgpBKFfFN9UFZH/IV5pf5hp38X8zdVuOhFCB7d1xKcQnZwUh0q/uj4XKMEVa0q
SDw8stTpGxMK86UIyLNL+7R4lWXPMJ4vgn0k5rNfq5XXv4c4bTZZBPhf6NRrUHhXnW7GX2UF8qDR
MaWnrWnfxsYU+Bfin3j9DMLYBago4qGC1iOuVcNgSGeyfNZAmyPYHpG5jRz9loJz/NAHrzkCUNwg
157QTXvQrtqxfk6isb318fO/d9Tb84BVqhy5MTLZ7zdWzB6tNmg52IggaraEfXCGTt/Z0rcPPtqs
TSpaEBEuggALH88Gzg+UxzKBKNcNRn4zXtilNvwslNv18qx2q/zmvKaF7V4JscXGV5qbAuMxiheU
xwzJ7GukAbdJHGf+LB3q41A0wcnSSEpTtwalkCBvJuWWkOUV8xu3rQ4GnffBj936BYd0sRvzMNnw
VUPEkoTtfs485iJdSN0QBWCVlq91XUb2xokca8eUULw2Nt+Zyg5/+F/UpWITRWLsOMlDdOpEz2tF
Xr54Qq5LARFd3TFbjw1v6YKXI2YEX+aQXLXBb18MrazeOe0nOJ2rsWESYAtLvErBNA9ID5AvRxcs
4stRsj7svYuZkhJMK+Rd/r2MJfRY4gKMNewlQnXUJd6SVXNUqoOKv/UJhtQTKLP60iSjvCDynwei
sRMQkiXxMAxPBj70KMoM5qldc1ONm+uP/Xe31CnlW/9ptDqc4cth0y2HT+eghu0byfoscECuVg5e
VVG6rDBFcsfDBUG0LdGs88qpAnCe4VkdVY36I5aHjBEgXjY4k+ofTGxOMM/q0e/R4nhittBu2rJI
+GOXG2KBKZJTmyu99wIM76LAPua1757Z5exOsG3VpXWHCcwgKJnRgy9Jy4Rb7gtn7i6pYOiTuWzn
ZqZWlBYsLI2eNr9puuSpZHeJuxNvMGwgyi5AE9HNDHJavqiBgo3u898YPIvnb2X7rbL5DdZL0Ic+
yU9USuM5S0R7DbqAMVyKlIzhANlatU4hMbXvYcQoKeyfkrHM33RTRwgRQyqn24P7L4xbHOvJvUIp
4ufTS5dM2YHwJ9bfsYmqjbbrWrpNcjJCp9r6YWPebLP/iIYEx0vey2uXp6+Oa81oAO/Jsshhjljd
ihviaJ+/MjMAFN7nh2ZqKZNKuNeX2f3Wmoi5REvmU6ROUWFV310c73VkOkxnCf8cE+TxltngNJfl
l2WcWLrh+MZ6sF9PjfEDhQh6EXVQjUiERkTrxDZx7UbXqnulvoLVONvHpA9+Ey0ZPzrMgDAdIHao
8kNuLkrxFSaojyHs2Ne57QG/pawTtMnDRMY2tHCQL3htEu/tuQr5UezXvwUXe7O8WRAdy7/G7bbd
FTXbcxCc4/Vx4BeGm76MySyPJvGVqyArs6O9MAzUzFpisibKMY3X6j1z+StPM2vPwRDeTk3wtRxD
WaRN1NCVwUCfI7ZuHX2f1N0jjE41ntT6ObYpSWSyjjhuQO9/N0KGEuBYIHa4oN0rM/+RlRqE/I5h
V4BOtA/8+mWeQ2iGedxu7aVrmpvIPKtnWdbNbKuILq3Yrlx6xhax1R5aw+EqMERsHHqk0UUmb8Gy
n1EzFv5Njy18QigVNNCAXbmZPuWlfFXfOxMw+yoMh26VLdFfNJYHroSBDotXQdQR7SGBoCoRSBh4
5T6N53fdrcsn3Wpw95RSIiZPM3BkKQsNg7VFAgZ2FSg9i4sdUz2TFn7hwPL3JIc4uEulffAKnaqx
F09l5c53NAkgHqcrZON4DSdFftT4+3eBnSOWD3LACW4xEciHXEM9xI5hQLebrc2/9yKcyK49bdSW
glhhlyNWn+HJG4FO4HjGgqmZNSYcQZ0QxEaGpvoH6qUfMCShJlIKPh9yMecAHo5enHB0wh5aHjxW
SY9n6qVj5d9AKPj7f+8HkZOuk1nL9lOLiR3HcrCnujtRiwcnG6DUGe4zXQDpBFfyaOV6EuknYaDt
k7qylleCwLyza3WPrdOE2OjsSJ8TXwNgq41RChd+Dq/YocIDNMi3dhJFtAkiBMsz7pS4R5fvsCi7
sKYhMnwJWmqImFkboAjxwixnYG8OX7ik5CFkiYr0kv/jfsBmv1PCQ5JrTcjGrlFtq8KuX0bj1AQx
+ZLLHxWkbJ/DJkWA6IY3dyRihM8znrLuHVOAPHuFd1Ddh+u92kkvid8jabsNrLNws/DZabvoguTZ
Xklp99CEggT/GoFl0kJ40NQdjJo0/dUnIJQB3AgYsDCelzVIHGJRAd4xHDvG6mdp4H+NYJuvJlEN
B2iZBRNIHorSN0494/TcG+/qGAFEc0/QPMfwOq9eFbD5Cy3CN9HzhjtX1wvCYr2YCCETNauke2mZ
qrVvcerHZANTtIYTGIXEN9ZjUMlvmo8PRvK9mFCkXqXV78NIemCcr6FZ+28qF8pO9T/dciG3JKUc
g7pHrG0X7SFx7HQvzNi7t+5gp9fZppQdRymvpq1JMBeG+znK8APq8019ibXWvyEZSlfjcA2idPrq
FYV5TGZMoEPo6t/4qd7R7/yqYw+Hux8iUOS78e8hS5wB/4VNtFrEILmLp69TnP1WH6VTlcxVM7s5
6HHg3DShZzD/Ku8E+lusGRxMZ3YwuBE3ICjKl6KsFw6RgZdy6IhCo64hsqP6YQZz8b0f3pgOGj8w
ydM8p07KjCiZn0QeAaGlHXsiWyU4qGtLt7AOeA1JWOqlWCp3yGIvU2ACkSERZWUbQ3QbcxI4Vz0p
MueMW3al1e4+giW+gpDFHTOTv5YnDYiJZ06TeOV2aXVoyCxeky20RDkTvVfG8bHRQ+2399OzE/Qu
g/Z7eU+gvFk5tohf0TIfUu4RLzYgzSW/d4k1IKUhqLkA1UfZWcQ0JLb9hwqvANfyOwQTtCqeg4jZ
+DqLR0oS0Aab0ol+jm4uvgVFwT0ORADkjH7/iA9rRH6rHAP3cstv2pMd+yMv3cVVCg/GwlFlRJz5
A99McMYYorThagaLBCkcYAmyqTmh44uBeowMbPIIJb1WilMyuN1J+hXuJcAyvskPWYmE0OCqeg/M
FpECXlJ2Iem14bq7CRkErMWt35wL3SEuXSxeyxowMw0XS3jE5WQnRzop7wkznb4RWlrce1yM3aI3
UDdXNdeQEIy2BvghPn6tPs728KKR+dM9uhmITlWW6J+BaWm3RrNumpH6W9Or2cnRmWXl1H+X+VSY
zEPa4vuQiyXzRxflnfPBfFThLtCIi+EIMuSCX6FM3kOcKafIYkZICda+IEMslot//k5GUrHKbVZv
cRz8iTAxvwbjsqNwuCUrGQ99hRJIz/jgrro2YsFryD6bUPsx8rY+yE+ftoMDq06lTVMv4wHh7mOL
ck2yhPMWMPV+frRLKh7YY88cIoGa7BV8Umc/h6xmvciytmSCcQiVAYKjEsZia2CXDSUrJM0w/Vs3
rxOf1qriDFsNXj999G0o95BW8ca3o7lWtyESVRN2+f99UDcpFxmZHjVXrWJEq3XRsDM02GEr0wv9
8+MIhzEUP4TB8ITxzU1g9NMqvE5jTFZcSLKMGlcAEHOvnoWVZBleqK0ZYtBPP5Vi/1AZO3l59DUg
wEYEloUNYLp34jhCs2D/6qeuPeUknK58wHiSdQx5I3YsdqSe08aD83yGO4TVlEXZ0+PrDMIg3s8p
yqYi8cR7PaC1c/VoOqimJ+fUX5UdNu2CFI2SNNp3HBjpOopJn041cnKQ4JIQRC6WsVQcVQvMzUHt
vWTe0pFCcdoUFRnNidd0R9oGZ+V7OsTswsfSGb482gR+JPL1mPg/o28Jn6Pv6mRN6lSeGKggQERh
8jzMUbDJIGkR2zO7J+RrHHwaSgGnx49WK0VXlQN3nglyXek+I3vXEc0dH6l3C0jcsNBM9UtMKGvQ
mXRbyY7AAzACQymxvpCC8BzR7cKPcEk2yYcFP+WCjkPixcRJfRwYne19SUjJQwreV/1W08t2V8+N
fk+Wvy577bxGn8weNHUvZrWpPJyn2DPOoq3SC7HeR4CtwUEY1s92jioseSPebiYA/UWP6NHuXpQ+
y9ioCZuIMMWSlGPJ0rskU5ddg7jV6cFT+RmTmJF5BVmk0fCp/pqLkf9Ggs4ubatp/fhsWYfYckZm
HfWMgpfxVTvRe3uStIog9r76rZ1/TfTi4NrkRVVBp28ev6GH+tv2M/BjnoZR0e6Q+WnMokalyzGL
eq2WSeayUVLP/u+l3/KTE1j6CSAS1I8nEmwVplVs1Q4vi8hPcm2mVf8U0toSkkvW5DHsh+o60jaS
52dWwDs8ja8Bn6kWR+JmOsQ6LwW/kxJH1vsTVpcikNsc6MZGLKmm7vIgk+6jqSrs4Rbh1vgVihNL
mjVjRHwC+DgeJdr/3ZBHCahi27V6vXONrNv3RSyOj9/I4y4xNtQSy++RWuGlE3V2xot+1bQxfQun
+A7sevoYBvkzZxvsR/1ruawkqiFY3LmEzdhY8JQ8CKy6+xzM+Jch1ZAWvEiGyPsOMZJm35TA45/7
gy12uq+IYyuSrn5Ui/Pi0BosB+GQ9awkxTryE/g9mHAGP+vWchY2WuO7aoATvzq4AnYG7IlbCub+
ZrfCXxdEGLCGqF7MIEku5O8RixzLkjgagA2NjUVFlX2GRWItwHuAUcobo5kYkqVX/zDTqgSD2rGZ
s/1mU87pTDHWuXy9NA9lRX0c5izf9wIHl+uBIc5MZMbLAsp0EJg6FtVrUloarjcgOqCJCQcr7TuU
5PZp6pgNNNRuBRFxSZpjFNZTILuLj+YxqpehtxV6T/1GaN9lEg2ZEfK7JoP8Hti6uAwLm3xgn/t3
dhbXLIE6OYNAqWIicDm71kqjbeeBu+dcso7jyMc2u4V4xdbhb/LMGnZrzRvJcB5F/jMhG7sGXdqW
jf5k4SgHKRcyMdPqqt2ouSTsgm3AXYllNaLvlRpM9vPVQx2QXpkyopqqfHT6Q0b7vig/WcStmZRv
i577r1HJe1lZ5rVysm/E2shv7NFQ9Dio/5oG/WiaUby6Xnun/dU//fmK1n2RbQG+VfdRJ+maO4dc
mg0/ywDfblh08iMfG65qo/APaWEE58fJhWDxa5zOz45G6cW4A6yUqZ3bDqY08AOUaWO+Hyk0nZM1
kB1Cn6psPH2PGWeczHzdp5zgu8Ziw26XuklkKp4BFrd/XK27+qKdXkgcJdRvir5Ew2Sc0Len10Jb
fB9GDWpzGbFXvWPTX4zf7GLEf+6XjOFydMurGaI5+jQBMttJm+2AJWrtLBe15ozTfma6gmmal2mT
XwAj40IHT3MZMcyvbXaVLJbZRjqgNp/1AIIAkd38mUvn0S331K9uPROL6nowbiqCMrs5/smOEoDI
/94C1XQe4Guicqtz8kGCgflVRWQquVvHR/8RQRJKerbAmQtlWe0UkhkNApu2wma0LnsfQRwL4AYC
SQFmD+Of1Grv0kTxH58D/m0OyFSrwRGXqN3fyjQ7UTKEJ3X1J8NCDemJFDBq961BW3x6XCCIelDa
03aBATzNZea+qYEITAqC2eLXIeKsNEh2IdKuYXoudBj4Yzzs59aOnzVXD26PrfVoJ+KgLBIzNR8Q
Q9smiEdnL1no4c7R6uQxHvCWGcH/DQpoQ14e88rIcr0jMoSbPQ/Bi3rg33f3FSFQYIYH7Glqr9bz
vV8pSx/XTrzKAd+c/PyPWiQ3PbfnGnt41fN9GYr2BASe7dI41FtS1GlNY+M10sv04CVJAXe0mcCT
TkdVbth4EuDsosQMEmJyCp9zoKDNzqiiwMsN9eOWrEb66oFvWkV+NEWhKjcEKWdclGzaHpPtURue
+xBqF5ZkMSxGBB2VOg79catsd+ue1o/1S/eDcOh3ncTn2U77SzbmDfmjwx6y4uoh/XEK7sQ9Hv1J
EoIJxeCdLR1ep2V3iFfNAkhWstlZ9onh7LarRsfzhQvsaxE5/XWokN1qJanDdqNRggDWBjgwTiOy
8Tja6stnph6alFqTWTpknOX7HmhW/AycNmISxtYKQBRrp8BKVtnSeRq9Ji9acOSIck8YQd2TeqYe
fGP8+9LwNZjkyz9V78mSQF9XNv6mqKMMyzsM69NjVuX2oH1tvSAla7mwkJFh7i7wNBPP6ZwSGZ1n
aeP3GNh3Ji2CHWtyjX1jeAnkbBRWjx2QyDOk9a4BZSfRf+I9fDQJWpZVT0XWXtTZlrkbxHAkp5gk
oxYt5V8fQB+MU3TLj6dtQlPRwprZ9JF2EB0goX8P0Glo0HWsKVbeV9xeXPyJdCKj5X3C4+c4CI34
E4FJd2zajGjfQBgbuDpjuS/cozDffLOffnA6JmHCnYCJHC2XQUqcr6e70m2Tq0syyYbidfphDRun
Gb+H3FoPSlHxb601u0hDYh+5f9ACbtZ9rmu0Wv1HQ6TGjG7t3lB2vtZRTsBs4h8e9adDzhCm+T68
Kk2sVTavZcg9PV08eTkAhkeDQdARroNFROuHrratOrgbg9m91OaAP06no/FLFLEBw8LV3FvJXgKz
VyvZ3uYT6VJSu+YyYTTLzHo7m2Z4jm3MW+rZuLycGKceIt86qPfx/gfEdXLzJ6PcMvYopQaGINBf
ZGk2F1XClzkzbKdoNo/aNinnilAdjPH8Fy4ePP+/luBlvG3kRy3vt9LLU6SczNOUqLuwWTgkM/Y+
Ph1qd+isYEjQOCel8/m4OjIfOyk5CeriUpdZYltkOGcxqxJ+5QeKdIbbTHLWRTpYFyrkax47NVvS
kUkcOX7i6iRfDSQcmLfRDofwYD0A0f96MBMUZBaI/hhP9W/MDdNOmWyxOgB2WIqH3iqTtdq/y1j4
t5g8D5bZZrrWpXiFMB/jqEVrqmJLWmg7F3Lmn5hxdSHAG7DbiFO1g07bvE175EEmOeCY9uhBmBaR
IweuSc3sHC/7gd1KHm32IHvindihqk1L4xJcaAXjasyG6Stn8ofvsdHMtJksuIwUG73Pnc3sRvyt
jUUd9bgPoJ9+VaWmuu3gDaXopiBxLJJ31YZR7RuDSfSEa9QDa3VY6E5t1C8yNt8xkqfHZq7M4zBi
WAvDpripkQxCsYrqfbpa4OQ+LRuVlVZ40WvPFnGX1KIHgbBoO/IRo6vb9G+5Dxjet+kC+6Z6DgVR
lXw2zTXwIhJy0gqGUuqWWxRBzVpofUmEOWBOAmER6GE5garXeeP0NSGfc/lkVhzPrAo7j+DMJiLc
0+iPTdZPn6EZ/fQTP79YRfoYG/+bDIu2Z6jmBBVRrHi2aLhn2N9vCMMO1dhHVxhWyP7Z4K7rsZAf
QDwBV+L62Y8upF4cUai6dBsfCHwmr5lJU08T7veldwy1Sj6n9ggfu8CT79ftjNoHv9Xf9pdBwE7T
jX4/CzRwVB9sBr16VeRJ+1bk5sZIDHnC55E/lxnt+aOGm/KZD5HVZmH51d6ZbLkJmvR7SeAtHEAt
f7Ydi08tbikUPY184YZq3AUtcBfwJChIGFWoC8lOymozWgUxaRgg3tq8ISCdxQwYD0YYYTX8qixw
EGoWKHXna5XQBaEQmIsdusG1Br3g0hjIeEOz63fCQemhXpatYSOGSlZtTGmvlrJzVrovSx696sPR
+WCWNI0ndZ+fUzjOLE3RLdC5GwRFZItOto3yccOpC3EM6QjhEf2urTpIDpUgkboJk4u96Plyu+kO
xsxKb2OEGyWqGyrR4RcorUszjQgDluF4bEqigIpPzdfKQ7WcOjAG3asSAkfLcaR1MBDxd35X7/sX
eEM1jFt0gw6WgcX1Ty+QrQtPnKwcZZL6hZIk1uBRrg82cpy/FfYUvpohaOwow89ZRZN2neIWIVJL
WujVdUcXLlND5wBvfytJVruo/blap1fl1K5deg0wm6wqGw/oNFLG/mhKGwOiyASYLgMk1/Kjq/Wg
OklTt/nQC/fNieLmouddxHKjxGjuj+2udJzxXk66JFcslN9GYf199nhvtKNdZJoC0O48nQuKKjfx
cZghGGGj9MlFH26AXrrnYUQ8E+rh10dhN5ZFs2S/jZuIW8WFLIR+G0fsH5plLeGR0bJPOOzWI+RP
pm2Ltq30c2utJhZeH84UNVGICi/4ICcq+9KjyXft3PuKawUAiwCDPNSNdRWk/q2MKg9fFzk0NDn5
HZ5PdGNNor+H+IbRQppIHMfqzUsTPOoSKAwDxnPrs6YDlL0KSsK9/AVI0Ed1cOLz22sM6a8aQwjA
GC2IFolo8X8PMvb+vgzR5+yQPJgbnbkyIWpEIvUuDDx1QzG6YNwyMCzWPvazbZVCysJvPrsHN0Qr
qQwzHiBODgEX3G7t3PHL1rn+qvYWSYjpHvXIpjMgwy6Zidem7Fx9w4x7CSO3MXpZXfQ6m6G/epji
GxMN5TgxXEssALW594rwd2DqGlNQ5T62xqF2uyvU8tFNrL2WkbqWFf2yCoDht6/wCK2nRWg2VL7/
4HaUdf2K4Z6wNVnRZC/MAXqP9J6PiI2QOPjzAJaT0ZZ6aBbz8GQ62AUWNy7z2go3bhtuH6MhatgT
WHMK4TEROFYsZLbqpSea6fBuxSg1lVwdSdqqskF1PHoJNxrqvUfbyqc0lOeqKz79yrmqW3Df+z8Q
j4tjS1uEtTPd8XtFVzhGA2oDYo5UYaTqIfXMzbmvD6PXr6ymXbXmN4/J/qfPKGs7aZ04dnpOnksM
WpDElXrHRcOsh4SvzYzPEcEuxJNp+FA3XPVFdiM335IhE69SQiTZaZr2d+nRlCbzy2CZZ7qN/E1O
s3sRbv7Tqdvoyk482laegBlptT0A6GzN6igkJLLnUCoXlE1AGG2NQkqwSF6u80I2PzTNY2S1vKq9
CkV8lnS7DpQndv6AxsUPrS+cZdtSiqNSPrAvid8thlXrUIPb3XjoKukgzjMJMY/JUMYr7LYmLL/D
AxbCBNAhu4M0H68miWUZu6aO5z213W81I1QPpQivCYlraAplfiz1WJ6Tfq5BZPTfVdHoO1ZzloP4
GXARrh8lKOcvS2qcKWsCmZ0nxv9bkhEXH2lYgq3gAlPP/j2Y2MVJRsLapBWT9dxCD1uTCejt4kUY
3Bgs7HHgjgy7/ltWirk1v1gzXfD4ZwiK6UWDG3OIPZ3Upab40Psedij98cUSAGDm3CjPbex+Gere
PGU50e2BSXeD9PcbpiO6TN34FUVMxOOGNYVFENnRJTr+HhLtpjnQObFvk8JRxYzggDCswnTmA1m2
LaHOCFa5dhwXxBrbAv3eT2X57Pn2Wr3KmTRdAsOUB3XuOAVjcLsCqIQv+Ylf+H6upHlUQ6jRqv/S
AtTL7vT4bhho3JRdtCJgYdNOTKDGiUt52/tdtgk9gXE0jioymDX5jXAHe+NzZzz2OZHEoY9553Gf
QQ3//q/XJ+KnrFaxXf3qkZrtawtDWm6Gv6vF2aoeomTUT2oBidUeaRIEzaTWvoxZH+06ExhsK8bt
YDTei44omKmIzP4Kl0tdW2m+43+TdsyoJ5bBt8HVj0bZgMNr4ksNLf5LN35/bO90RAjl7LR/GuDj
us/YWpNSuxLJg1zZmJxbE7+rQg7SeHRwyWRaVYPj49hPD7WNYLVidAXDApZbnq/V5I7TkwHVEqpN
j+4PnM2dTpJgkYegFBLuYnmXbfUBDeVCMBFLl6FIKvMIN3C2wR60KVrD0E6RJKirrfK2tuF/i9NB
wukdjO041uN+QHt2DYPcvxI1zaYS3JNbmRWGmzo8ZwhBaMrRo4RmPhyVW4NDk4wTi8GDRQniD/nX
epDWF7eSRy00nY/YdS9hYIlf2JkvRdORy2S6mz5M6s2Yf0Cd3tj4yK768jNFLogVkXosnZaXqd4v
mqeNWkr6bYuUD3vlxdPm9j9cvddy20rXdX1FqEIOp8xJlETJQT5B2dZ2I+d89d/ohp/Xf/0Hm0XS
9rZFAt2r15pzTLgT2Xym/+7UbvmlsZjwtWP/YpJIhm/M9demTJeiOooNumrIVqHo/G8+rbrjakhF
T3gfRfqZWK4KlLgBRkALquN6hnBNrrSYdPVTbZoW6jdpy+bIs1EmV+ItTJJX+GTzCGH838EEbQv8
c2nxMthBs48csjbXS74slyPKUTg+UoQWO1Zxdxvm0nNAzKJs/7IH8+OWmJbG5hmCICgd4uDumV51
J08qivOrsDz4ylJY7KYaO2iMUSaU6hCHbHlSS2Y62tnom3tgpJScjYn+dqiZ3ywWBNYoAHJHwlI9
cByGbjABKLbNxr0ZTXcxaD+dlFz5n3o5rXX6Mr4ds0laieCzDv3d+tFo44jI2kvIlI/G/hpUnXFY
yyB3BpPCVCo7lY4MSJrmAhdd0GlvlDLt9v8zyyU5mzQ+mizoisXVnAz7WT3Uzozi24DZrl4OeLty
161usyKRUOWRp5F438Klwu7cIR49FfZLpZv28V9DQj2rsMhtjBlNmer0qpmBzgmonvj7lBxz4myz
Xys+zdWT7b/fl6WwLkIvP6trJUr5p7cGETANGJ02RPZtW2n6XmvuroupMVs2eWh3NMd1OnHf1LO0
Gxo8hQQYjdIQPusGSkfPsl7UgzWAas2KMHS+x0YmdlrmZkwPq2/41EHd2EYS3Ya4i25jav/JQGIZ
uz7Tm6uOr2EbUG+9kmFpvauxh1+jz2EpudZ+Vh5KpzCvSScjGujH0SoxvzlR1H1J05gjyxSb72k7
vfdSg0gbatinYuQYQwh9tPU1YHxlK+qrX0eBv81THwK5j/DWqMRD+sHvjP/y96R4FC3o9cIMh++j
hVJ0hry1PlPv0akdNqN8b32mp7vRAF8M2zUhPfa2TlERtRK1SYeMQ3QScgwxB4Lv4/CpGRx7Q24Z
Geaa6G/t5L+3kH7OnRkZkMb/57RVzxyCWikrAcqapC+JqB/eWsJRX5y4Xl+5VlFvOSnNMzIX9jrE
Hyl4UtU5bFps47OJBEcdgeqO+4YRSrhT16k9l5Sd8vfcSmMqtAyZunYPkhocZodCCOH4f3rnFV9b
VNWckfqZaej8n1HUcLekhbwPYXJ0C5V9PWB8hOeR0Apaql2VLt+WAD07ArnqoUfII6KEmFKPbgdT
V5TSTIXFoZlQt3mWYH4mlwivtX506vJg1wcXt0Aq3sSdaHEiULU1pBBYLQNBJQFMBIIltY+3ll1c
CtD9kHmXMj9hvMNKyxZsA8g5W3bueisWBcsXbBTL/N6NTsXsXNK5IVHyG2fKGZakk+lP1mX9WETP
pIAKeD7kNWxCo6vNwyLs2t8kju3cm+o3fqCYSUwbv1TyWRsQLOHmG0cY5kGNcGYgMRupg7tZRmjt
ugTBxZ+6GZA/OjXxqfJgi96RMBollTIWWNeJNxyznPzYNgbJ/48q12iTh98CpyF5m0w9xHmQOcPN
nKTXAtkqjeOef1W7/GLuSkepiabvKdEI0ZSc1xVgJTOYOMgpaqGeGdi8D3EPAJMp3xe2sHlXVp12
HybDOaaev2eblLwtlLLqIU/wi7Rw3M92870tOfHZstnlC5f8YHVEpM7hZBJVhHCX8w/J4WuIJNxm
s5/vzP+bNERpVG6XNPKOVW1ijK0dG3J3PTG56b9ElvGhJd704o7uJ2vYhl+e3jgWMpyLCIVpiW4R
mpjedLHYF8IpHhV9i+vgDa9qGFvLPCn1LK2PzAZwRmE3H3wdkV+kXdWsOp6daJuQVrR2M8hhPZXJ
6MBDAcY0Fi0Fx7jAU09rqGHMjKU6y7T67km9CsgWRBstVUyYPq3tGBQFbDCP8lWe+IrOJ7xCzAfm
si/j7FUfsS1cspMITnJs1kmleRbGABOJmLk0T0kvUcMW3wuCm2n5N2Aw5Q9Xt8nmEaCna9sEt05/
8ywkHNPVm2+mi416pSwm2g/VuWvp6YO10raq0DZnJ3kpe/oNY38v+qj9rMz2rjNg+274CHT9ZKsm
lZWeVqeaqR77LP3gKTGmXSjV+okX2xujsJ5qS9Case2kAkRrts9W7p8m3+HIJ5LPVXkChgvmQNJe
Vrl9UP/uSd+8T8051rTo9o+1BhZnvHELBcdgmd6oc1ui+QhVL52S4VJr4LMzhaA4hVQzGx5547z1
7/3UvM1xUB9oFk17xyTiVqNtvvORUH5WnZ6emfCOJyPJvpVicR8xSUN7s8+QflE/hNxulLatGfof
9Fzh7g6x/4GPF/lXQ3k6J29tOi5HowOuazLcBjLjn8sFxYGR6FeG+aDm+6l7qE5wAgeM+dM2Zr7z
tPigBGKP4ldz+RKqjNrQMyQ83pu+FhHkG4lE6Y1qYJ4LBxSDg8B91i1vA1/yS2S4e0Iblrco5K1K
ioDEgvkcMFDDdtvEN8F6fvr/PRsnUgTGSpLGukhn3IinqseMfk0iwoozl0Zbqw/eTZbobe32f5j2
HmklkgKH1fBgTx6eSlB+33QT6U2NB+L3GPgHK4m1H16RzBBxuJqDmX5yX3KomnvALK7h2pcRK9MG
pVP93Du6s63HkvR1NVZedBsjolTqdAYdoChMnZNqGUST916h3tsOZtOfF8cdnzxAcmPn/7IK+nrc
d7YIwl0KM/saNXBoKw0HXh2isNfzryQtfG9H7+4P0291fuhL8q3zYpZyQopeRBaSwd0wXOX2u2cz
PPL/W7Z6l4uLtIp66xskY3RJWL21zdBuEw39uoZcXQ3+8Efk59H75WCrJbLEtC+ipgvsmYUD/NO1
wM2AolDDy5xdnoHLFQP5w6fgWiUpULIcNNvdcNQimFNVUOk7MY71h03NwlDii+5nzVUtmWiUEmLV
/GEf/Qw8dNyqiZ+CUNlXEWJYfEbMSmztiTD4MN3ONAcOQ9LVOwsB/8OwrQ7deml8KeYeqTjSY/hx
lTBJD08m+9luaFoXg5Nu0jHDdED/GYMGTawme+OScM54g9uXeUfCTAC8AZx1htufeWlwBBa+chuF
gKvAnfq9mVMLk3aMNYltFZnd8HW0FuvF7y1oGmWKfYc/s1a9pMyRUsiPpl72fj1ckJxdNTsOMcK7
H2r5VG0LS6Yk1fVxAfKNAQ9aZ1hzTrBsszp0RA5ubNs9p3NFEIUR0AOU7T9V0Doep8OeZpKal+WG
8TkFpXPoQ/+uFMRxOX/H6OG9RjHeXAlXGOaO80c0r/N5d2oR2eTdlz4Vsr8dS8QpWJahMf4WofEA
31jk07fypq4LQOrPle8VOw9b9rupNY9IDP+liSMhktRiFEMdmIf8N63gfvqx5CNI4D/5GB46t/dY
y8t7E5EQRIdnE7QpOIbeqCHBy0W1D9y30SxfHVWHQVggRimSqz7sl7gI70xnYzwFFkaZ2EuPma2d
/LfFSzXA7FP7OdUjlpbOYGZbplYKMkr74gz9e5yZ4dnvemBgTgIzW9UZdsqZmrNGeOVEhn8vMZ7U
g9G3IV3gjPDQVCyfFf+/JzvzxnPUi8+5nx0S7Dh+W2LOf4M+d5qcuIOYCYqBIwMYqUCA7OfFqbHM
/xAz9fd/76uXmHu/FFoKTERKp9SDnS5f59LW1rdCt7O2VUc+lRiLjETrIjvYoqNLPmpOfAQGgOqf
jmfklUDcKTjUiC36Sez9JY99elmq8qOqd2526tAohcwoyu8WCWBH2W8bXacDZW5LrhzPRnAQZ4pP
zNaYzwjEQCPTdAOu1hgyRdH/MvOUy6Y0xMmc5+/ruVdt2qVtlTsh5m+l6dW/yHhURY9R2cRHLDMM
dHmobyPgGm4L0IvsEPPA5detJv1/h7ck8cJD2xZP9TJVV7fwrhjUz0MPBNLQaBLBC2CKNmhEL44s
81ju6HE0dVbugip6oO5vnnTZeLfRbBkpjZPBFxbLjEk+QOF+dun0wd6BXSaAratuOt2JlyeDXBco
zGjglB8WWlaKJo+vXmrfA8BNafCnZfwmpzrdI4B8giI9Oll+osmQmeRdq+MXPWombG0t0gFdm28D
qZ0bVXEMA9pbUHF0qHqqXvxh+ZlxW7ml220cCtPQd25A+2mpqT30WXOOiZfPN6RYOxduwh0FyVdO
mohlhQzK5PCLcApbxwlSW73VXcrivnU+7Hoc5TJPpISn0z5XDkZ9NLt7qWNi7wzSw1nY3hCIMxar
crqUEqvgY33ecLz/jloUI/7wPJP9RBwZGFlweP6eAJ3prRyCdbCGUeGcENB5xnse76DauVLRUkIX
QSm72BqG65mJiBOI+0Dr8GzVDXvr6BknfOXitMp9aVqd+plcPbVFxQunQAMo6ymDpQszNc0efbG8
Wr2J0S/D1JcU5rNJd/zKqBhfikOiWGq4v9rYjHHQsXOpQdwY6ua1s7Pr2Nj7VdE0VnRwhtiZ7oXR
uLvQRR1bEc+hCry48be1O3Vfwyy7mFHlHYOxmneqQOf8uR0tLOhcX5++MT0VhbV80vYtf7XC+tMx
eLuqKQaSDutSTW650YgG27Tx+DvoJePGrF5r2vVPSnAYgm1GTtFNL4lBkrsaAEwFYCIDweTOtmCr
Rl15CrkClfnFx/hxgU0AvcNyR/DciXUQ8lmhcw8ryXiGxnbbB15wmpwsfi1cOlny0ISy+12xkhrG
F4VTZFfwcs5GT2ObYCcnO8eNXZ2yyiP2pyFKdW3QUGZsS8MmAKfU84Na9+cExTYeHhtCgNBZkBJ3
p7d4T/0Y4YDIgWUSXv3C3hPhz9aHi/JjoXJEZxZDkbd97wjHOPo1JPqC6n1sj3M4sPh7Zv8fa8Kz
V5WIxaKi2OcaJM5/iwDSU2QvyxLuSsw8e59kjFNsQYrHkjD/mOm92Q6eI7QZ5j7lan0qgqbaOAMt
b67T5KwPVrcJEbedTOxFzJQkBndEXF5TPFObR5wqAAwp+Vzpiva6CmFnNPN9R/gYzSP70XIE4YTY
/Vhm1oStHiI9byD8H7laOdNoEY0PlDu3TAYARuTG3dw6Y4IxkdUlX1khrCrXI90eM9FLabXRr7kb
/A1Wsu4SlMvT6kwX+Q9AF/hpyTT6K81uUvM5b8ginLz5YqaEwFlKMKWNU/2mJZaJGq/pX1a0rupd
GIjKG7zMR2vIe5r6RvaGnfu1LAyylxrzrbc7iiFpnRiBLCeSZ8N5RefOLflZ1Ev5oJ71YKr2sYbG
LiqM9FUrLH/DT5B85t0vs62jK5sHgoqqoZOThenNa/oG+4ZUdBGP89VBL7yPLV2sH69ViO366dZB
ON1FeK8HxhNJWY2AwxGqGMOEWrFMvhSRDi4D4o0hBjQlchyhiJNoDik+BVlE0rDfRIyf42ryVi0k
s+DyMhTdd/VdGkYtw6ARPm487v+TYHfG88CZavEXd9wlCL653HBCsy9u1/ds9IgNUpRnF4iGAsRn
Z9qs4WGoquh9zKx8M4fJf2Tkxe9Dr9N91hHu72sR/ViPf0T4hnv+Xye7TA38R8yIBzHi6FGnK829
YW0BsTkSy+MN3OnbRK+PVUfaXuuY4ZU2TPEOdJVo9RALYhEnt6gnw8zEusswpZ6vxDA8o6damEKB
w/7rqu6JaF2qwLrQrsBjbNPe97v0r444NdJjK2ebAqfaziH+a6vaZWvPDDoXABDGyCYewl4T+aZr
ko6gQR60JA9viPhOrtSaqbeWZPkEimAgzUqf1XbGtDV5Ua8ySLLr2A2Vz7jONSshGDzLCAxl9KhL
pqFFNpfcBlgHnZ5uatKG+kONk3RX/GdFWnxqwtK9Z7kwMXzxg+bu8BZ4iM3N4aufWsFdaWNZEoLn
bBi/VRVuW0y+wWbVs9E9cm6tdgvDalkF1X9b8sHSX0vUEvQol+x3VxlHRl/ZkzaF/W0YnMdEusp/
NpScsBveucORSdTDB+Si4riMELqitDhqzcSmwLe7MUczfZ0rdyZLyz2p7VU9jHGCoqbC9ZmWP+fO
aDaqjEBwhOpS6akTrjIlStUz7PDk7frjtunQ3im5A98h81NKv00UG1DEZJNTPagv0TDoAVa6UZMX
h596iA2AM4qjkPVo4hRQVz2YU4AdPSk/RjuFuSqlNR4iCkItZgoCzBeanmN1SmK4/1ocH6aC7pAy
7EKpI+dEHcU9Pal39OjidL6skzZaxMTFILMuIQKtQpCoy/AOA5rnVCXR2xJLrh484q2gmNMOHKru
j5CknyRKNBLa5vkQSNJPuXS/I2vnlE6LswPxvgPQeO+xF4Jc86O9X9MRyjtwHjAT+Yc2gXeLHbLn
uqrgKC/S+NfSLl/qo0jb7GfZt78ZQlQ/l7C698F/SlsydnF2tfNYggYD45Z4gvOMFmAiXgU+1Vzs
LDwqV6HlzpP2RUkU1IOStBB4irjVI/quBK+7S2bhv9Ksx2pMzjeWMPZ2VNFvRFUu7BQzt3sZXMsp
i0m51m9kq9hf60z8Hl3xbMV+d9NpY5/jZfpUcnN1XouIS9uYaBnOSjTSWqWLqaYfdg2seqVfQrAQ
HhOgSpvYE8kvQdAskl4JsYEzVmdII5x+l7okWVrachuT1HoRg75gxMl/o1R0rqXIn5SrY8kfqoGc
MtbTw28srvOxlec6w2NXrKy8WPuYRkhSTerQE1f9gQDNDPIB6VKdClBUrL0tpJ+dqvattNKP5ZF2
/vxmmh44tNh79Plw6qtAPIzaCC9jH+XQkMp4bwVzw8VFBEg+cooT8/gTsT+YGa3+OaXimow1aAU5
sS9nxyAOkgpfFU0F3doNKvoO8RRxUauuzKz8h5rL2DbGGwhBDGedamOg9r6JfsnwgktFTouzokht
+1bRKTn6SY1TRQ1ShN5dzW6gxwsmg4yoLD4VY+1uaRkZxJVNzmVayCPD7ABsIGfZqmeE9yjoZBDQ
nLwuDNlwerfeuZVBG3WAuX2jngoZNJMPNp2cnHiijZ4nv9hY6PUQW9SEpAqxNGhfbbvn6D7SW1Qv
Y59P2CNK0ZW1OBUD2vGb+gEROn1m4ZzsB9Req/XOlnS5tSNKdvWwGx1irjx9fg5DW/5EURIShgx0
TNUWmQGceq7R9kEh80ksEVoLAtKMrAMa3nSv6tGOqNQQdNEmoL1+UpdjOdFsWf+WxWuMvU9eruxQ
J1oavhoLEmjXdX/nZEi8RtrSSutGsCNpL9gPbbrwuVvo/erqec5KrDL2cooRf53aQC/B+hF4JUwU
Z8GAi1A9+Ohi12f/3vPkr6YjpowKktTu3y+ArzqR03jtprnEK+A+RqUdiDPqAPlSrcdAMS2CaF0W
R6zzd6B9pY+fnKW+8a2fg1VoDwNu1KYwdIaNTv4CWQoEaE6torkOteqE/7gkafVWJDpCjLj+ssjz
K2IlXeJHEerLlwaHhcZPGrq59UxHmdAd6KFb0ZOmYC7Vb8rx8SDyNv2KUi4FipgCHShNjcEWSPH5
MJ7cuak/U6lxMdDRbNBvHiDFOd8LE36iaup4fd4clgyRSjXbKGqpLE5R1y1fMty0v4euo5USBlhb
MTolkdE+liFmqAwa/WKijN9GJmP1gAwEDFkuikiKq6d6uqhOIXBq81bm7lfVzgzb9rMMPU+mUTE9
q4bwpfTZyoaGk4U9Nd45n3NCjOjfRb4A8rA40wtkyPrSxmm20Swo9LRiXtOcjxf8zdnozA1DteHD
0UFmh3MzoJwFcKdWEApG6xaiFXrt4Slumr7zOUgzBlVLU1cyqsrS6PFvxlONbDmjlk4H4abTkxOh
+BnMdBU0yQSVZx0Kqd1NPbLlYDouvfel9rX+uNr+8Lg/DQh4n0e7umZVE76pB/A6D6TH0V290mAJ
gJsEhNQFifZWg1v5q+p0k6TfGJ3nvVZY37UsqD5yPDZ/78USbGhLXFfNNiVGtI9cOhp5SXLfaRhA
Jj4oLgNg3i7D2/djqkE2doRa5713UHrwf7iFpkOIuYrHwCr8SMB7vZsEAbe2Pv9dlXJSXv/pGdQz
OgF1Gdwch5gVPYFcL/q4eWsNGHvNjCinqc36LQmwIleB9q77tv/IYUlKPVxdk+FoY6JZ28IIPtvD
QHW6I4BMEmU747jEyWlpzeCH0MAictwuNpXZjAA/paOziePl0NRoEogrxF6t1x5Gbt045UXRc2IK
CwbaRXQM+mC6+zQoUX/H1FnSK7YUMmqLHKzMHrtlE3MvbqymzY5FhOA2pzZGICTtRrTuRrQW0bwB
DV09I2WhpgRurIDHk8cUuG9xfKE0LYvt/NuumvmRhdOD4Jq3VcjWkwZc1eMDgAMRaSMjahKZHy6N
rleto3e19uZTuyNlOnS6qy6Kr6bm01lxvGKbj+jdvFzY+4jz4itsZAGJTCOE1e9yMrT4+26R1/x0
5qY4qld6oNPByTM6sOr1QHDiroeWuaVHN9/UL9vYyh0pi59v3uI5x5jZZpLnpyq2T8NyJiISvLQR
mP5hCZt0p8rmvtV2UeEcQHvD1TJnsYvAy57TgKin2Xr2BsYenHiz+trjeVOnYzXt/veg3huhI4Dm
bh7q/VJOCtpq0S5my7kr6xmx1P6Q7lubScAm6l1s/QG00/V1noy/pzb9Exakta0VEf/Kd9frzUtU
us2lqOvoRrIH55m+snGIW/GutfqvLHfmm+OmPxr8Z5sc29xNCfItC2V98j/ioBPRxXIXALbSEms6
/mdpLiR0M8TYRaEFYZci8X0tToeKq3QJ3aPu5gC/cWVfrNBq7xnmkB1Qooh4Jr0nY1E4uwVZ6zXu
M4J3U7JQ18aH0BoO7GbqbtjKf/fB8DHXWbp3rDAAWNvdBVFeb94S+8dRJ2OAEOCLMAz3G0Ee58TO
racRHMs/I4uuwZWe8scoszwWRnr8V90ZOeJDUTVFmGBl9TFMOdLoGWigSE0DOYbSFQnC6KbY2tpZ
RUiX731jy9RWpuA/fQ7iY7aJfsmRMci7xutJW7EFfFfXqz+hwVH+2NpibhWwaP09HUhDzGTVfqxB
YjNQsL5ZXoTPQniHzres56y+QX3YwHBPKI5JVus2g1X1t/WpDpNyY5yFz4lrVQCYbh7yvcpJr44b
XM1bw0HzLrRjQMTSQPQsLTgEPp0cFZISQNM7tWnsri9dmZkCyxbHN1bdvZcnH1mHNvJoQeI5KWgk
glZ66irHxamtN1+btdsEreEB/+FXo4wPMtUcO8PZm4btKkIlJ2Eh3hcRHmMG1E8EulWHROc8xGiV
KqWboq0ymZmWwDOkniaVtusJ97rPA+hx8OZATJW4OPyxNqyahigRmD/P4TQA0LFF+UDaVt7pGZ7V
q0W+lQiuNhGW19IZ/ovYgzublp882VVelW1qYzL557hMKyuyUPIhcqBs4dcg1EQ9hD7WcWKsnP2/
9+hJp6RT4A0ZfKfc9QjETi09gv16DqsFU8XRQapZG6CnyvSHcvSNdeZuWw98d4FQ6KnIFxwNSIq/
FIg/Ejd6mYzndRdFJ3JMzXS6L1PP1L3Os3uaAJznY7oYc+cfimXJLw5qv7NF4rPy0SKLIJ8RwDy0
E7k2z4kWHwnIZlJqB/5zYCHAjALBhSn9rEUGfyRwQvtiLw7LtN7SBJB610hoy85JCYDjyvi0Q7JI
1FWE9Oea9a27L8OJHFrpGTZKmcHtZj1u5xTZb2EGF9PggGY3QUtma6rvJR6V1piBLkk+Kxf7luSV
sc8qqBn0ps0XxL9gCYE1bmZmsx9xkb/k3nRU91UZzyZKZKmu00NOCsg82C7hwiTa+G65uf4aC3pP
XMqLkf4gkNLbRbMLht76VIJqRFyHvsaEV1nCgo8mCQuTPb4kHpYTBeQOAoy6iXbLWpzP6z3Kl9Fv
VKUfEkN9dWeysOspJzmbXuzgxPGvZOpQgaYHcimexZAQE6Tk+U2GqawY75PfBE8M8ss7oNo74M/y
RaPhvf/3TBs7BPQ2BKtV1hKYzGmDviYEvLL04+SSLapEXbWJjnddoLJMZtC7kXPzew/OZWC5l5lT
04uDLo2JjPNIgrJ7oSXcvYSAQs4Za93Go9hTig4PeNcJvY23L8puWos9GppghJcgJuZFJ6LXcT7B
x7HjjH340lvlu5bUDgf6fD6V+vIdsEF9qBFqkaBbiL0fsqRoBhAKZQoL2xxhXAA5pcqLg8hwxJPZ
dw+W5JsYY+0VY3N+jCp9vlsGtGEsBL88bK8bBM5crDg18EuynA1YmOfoRa/TTzYqhArO7LyDXB+3
NH8zGNqa8z5urJ9uWXxRQ3lH97sja2V47OqWlRK++ClninRYOzzI0JndZMEJ3ub0YcT2W+tWVUqu
KvqUOqYxiP49LRbylIxJ20M5nK5Aq+H6LO1zLn7QjGmOaqIQmG/4xaCjmZw7VHvXIzGmswemas1g
PTXUK+S4cnteTeQA9d+jjfDEn8LP8+cSo587GgQcYvDCM22P8WoS8blFg0Yc8j5wnjrQCK+VDW0S
BvDXdTmJBQkn0kahLuqxRjTA0Ko+1T4BhShWLf54NF6JLcm3qcwwGDlekaU8PypLY1YiJ5AGk/FL
x2dImAyncYYQ2TFw2xQ/TNBd47FG3jB4tNIXGE1cAMlxhPaIDpRY5UgG2nOwijTyoPvmRcTahy8V
NwWDsYO3iOqUJjkn63EZruoIVv+qwJBtA7kSs+44b1qKbMVo7IDck5os58VkXun2zdbMMMy05dJj
9s3wHPvd2D4xam6hFBW0DqyzeqHe5jRoHOoByJ8n+x5qZG8YGvJbbMLqrdiqX6cFg9NEesS5C6FE
uM61KGBPuhXK2VEqAP89mIDKNoze8qNtSzkP1IqzatnlYMEObT1aW0GoxAZpGPllYRU+U5b1t6jL
D4zFDbJJTWfnhCSG6rIBlsr8iQ6cKsJVUALDQsgpiViHVW1sG4igZv+H7sbjad2tye3BnBs+O5EO
6ZBz8k797cTkoDVQd5VqEWkOqjeFMShMgn3qbjZggZbvZV+Pgs+XxGblC/1rjGgSsTXcxabcF0Bc
AyJGOWPg0Bos3f0flsYGA4EDxsTM7rwXJcusurhobUmyMMJGYpPmLat09mpP/oNuhfYua0tK0k0l
GTbEiVb0U/nZtWGqntWzekF4ZI/HLjWa1dujDD4d5A7Y2vX3FftKUZ5Q9FfzdzNFU0bL4wBi0HgR
EC42/Mn5d4QRc+3T86XUU/RWLb12IAlzgzV80SzuX2Y6b0IMlNPTDfPD9NoJI8RavXDNlzI0mzgk
9ZEFPpl3CsbBTJpMR7gocD4HcZykF9TD03JmVaBcmsN8I3kTF53ifcha7b5WGxPtxQmfxdAR9KnE
eOrBgE9/gIeFG6bV3UuvGaAAZjf6qJsKMUAd/BWZ523UPOeZPu9Ay3l7WsVnNMMw+nrgB8ABMo4u
GoEn8i0viHvmDXIYp03W8FLm3BwocOMzyCHoI7TZq4jkZPpYT6rzHjnAD9bLK9bcWYKKi90y6S4p
rFAMaFWBWQhobT+R6mxp7YMiv7m47vBn7YUZmh0cshu0Gn0D8hTOa9gn/zlFY266zrfvuCDtuxVW
xLZNxCIqk6NnZ79So0vQfY4hR//xlwEZ+FEQkSI2WHFmJLL0j4uaLAYjXmDclAjujR4/ktomLW34
awhmhAb/ygr+8qfCge0FCNRWdW8JRqUaQ1p7VEy42XUD2nNFSS+WFRt8cIzQbCiOalZOvQXUUt0x
GnXT+n9IZdzTUDO08fEoc3Yx/RdDA7+o1DuKfwvj8Usku/c6OSgrOyVvkAZOPiFrzTC/15YnCYmp
TyqcOidIje68WKii1FR/pm1/TxbKtxECcFn6z2p+4jZITmM3QQghZyqxNzwKDl9Xo/PNYx3Y5oa3
411CuZ4eEjJ+t3lgvFu1Ez51Vp+/E64IeDwYHwO8NNwmzPCVjGvhmEVq0PLSJh3FZZtPp1Cfk7tI
7YdaDk0fVwVdEnA3ssbpNZ3MUvJ2dyEH9CdSA3vuuVdqP+8QVa5xzXDoXOkSYFZRnx4epZMpY5QC
Dg0sEAYU1Mq8+lpdbZAMNjLajkl/Of6cWgLhuV1eVIu4BQyMKxMATa3t08kpsRo09SU2Bupq4hkI
SBpABfqt9ZhENiL9Gp68CKdvaJuYqsccA8uqMg3K6ZmoAE0Y3osZIpzoCXW/xEkJLXzI7roHv6cx
rYUZ9FTuNO2PhvCLGDjn17pidFCS5LeeHrq+EjfOm6dZ2OI8OgzCVIoGgeLDquBKpUqFT9he45dD
7XfPbP9L03hPyJ77V+Ev+pc6+BrSRzqv3z9R3+FxbesOY3ZS664BqPNKNHK0azzP3am1VwV8D9V4
VY0gF9/qZhg/SjOLDkHstpdFF3BIwPVtNZr+D8hHoFDywtupl8FEOjsj85rPMgFgLb9LdWyESzIf
c4qip2xb4Z/9QC8cnys0OHsntPI3fVnA6AQmAR6Ov1ODBozAZxTU2I2rAm4TZPitK53ZzWJPZ8U4
MxYdkE/avPeTC1VjYogX+823pTasp5kqCCno3UEHcoSkPG3US/Wg2cD3EsQQZjbPZw/c1TGq/fkA
hheERj3nm7Iykk+X46CYu/FDJ/2IKcZzMRMjPclCdZAPnptMF7MavsWygF2KKLwN+Dec/zNMKf+U
7cXMKhE1xlWRvTK8+KnafcbSSXB7cKNJ6J4KffROMWPCQ1GS+93MOEtib3l4VsU+A5ZEOYzcynuO
Dc64S8AxWPXWdXsiulPte11Kj9Od4X52NbsElI+N+KDPGrgbN9Jjmb8C6w9l5bd8AldWQ84+mDGC
fEJBhe3a95J+xqGlYy2VzNU2brRbSX/8s+/LtykKgIxVMfR/m4ib3IRDFeM5iMOiuneRoKVl+e4t
MM3wAQHzQXJU/ttYym/xbp3lExqDI7P8CJDOv6Lcs+5m7M6bSua+LbozbMHk/EjEXO/UlN7XsM93
lnh0LRdeZiw/MRVWuynyCWqdMnO3bsmmEYd7NZlMBxIq+hhdl5xTBrM1PUOP3TQk8Wxr6agjHzw/
d+qlmL5ZEV3iWa5PGQBkLLC9dhR2AvM6aM7K+pvi893UebDctaXak4H8kZe4REkL+rGgfI67+KH3
wzPAGhOZH4WHy9hWhlCJp7xl2kjidntQwQqDlZJKLnJgUwHBNMxKjGvUJ9XJs8vr4ArzbNf4YCX1
q86APJHKYl6cedm4rm39SZPmVWlk4YTAtSy84Fx4LiivzNSfMWaTM4eNNGWtPamol6IBeN5FhX5A
XmxsLAJRN4bSDpDcXh1LT5CJWNVs9/Oyb9rBPYyxtVN1cm3ToAZZ7qBeolMGDvdLAG1j42p5zXSn
pzIRSLAAVsEVE85MVl5K69/hfYcuptsYzevYQtJpnQSCDvjsHVlX3f+j7kyW48ayLfsraTEuZKFv
yl7mAIDDOzrd2ZOawJwUhb7v8fW14FS8lBhhUlXNapBMMijJO+Dec8/Ze+2tQqUeJwnakIxmcKHR
areE7MZSBFK7FJPRrxiS0miQdScv2uqx74l9X36cfD8hAIxih9ZDXW/ruChcLdIRyJv3dZTSRZTQ
5C3JrUJnopso/ZCBiRG+6gR6lD4w4K6lY35xC2tECTkF3v/FCaqofnFLDija+QDApUQI21NKMb0R
ffpHCMGCJz2kklwYnUEDdzSfyMwadTClcGPjTaJq+HkgRgpOX3QS+xRn5jJqt8vVX8QJU59Jka5T
oSasLsAYHweD5UFSbr1JKL8Oknrt9yQfwdPACuRDvrQlg2yY3MCUkPUjpVcHpa2+q5vWdD9mjR/A
RRxWKXLuMd+BsJk81ShvhUGNeEZzTO85bJ1kIu9D5wm7KsaQVV+NM3chqhGLUFn3Y7sxpLx8MGv/
KteYF+npDJViAbZiNg9tdU6ElzArvHhWjXvgQuPWHxHBdSrXgGTKxOzGSxsyvqs7Q9ni31o3i77X
VH1QloUSupXI+YAGDvlQiHoOId7dXRBkzxfc0JjzJ2ojJwt1kYVUk0Y3YGQhYxm6EmsIIj1FxwcN
OTXaxMsti4RMXUS+Nzz4mrrM2rrqiOUk+5KAv7iMaEM1nrwLyVBkIAbMDFm+bpW04uUId4lUdo6l
8+8vXBysbvZMFoqVQye7zKebqu53WaouB5ix3hV9GXt5NdPbLzIkvOikdeReMKiL9IpT1vlCXEI3
qtp6VFOL5spAnOTwGsbZep5j81ADitn3BZfQJA7drVrBPIIG6G+aiLzKPg18+3KXaWGgOK0WlbZY
6E/4AvWvlHJbQZjPTOpRWxBQvq0rxVzlC0BaSBJXq+dDqYmEBZmjvA0RKTuVkb33ai8/ID7BrlIz
Ee0DYuT0OqV4XATqWc4SjyH/y4eSse84SJEdcWza8fAx9EQj2q380XKbzA93eTR1DmIK77J6Zqn8
aszhdTE02j1MtXzdAmx2Lz/G3QDWFvyQ3ZrMX6zY5P1YsCSXkSf+zQC4ucphTovitTwyQCzqQAUG
E7Z7GoqkA5HoehMo2T4fBKQky09R2Ra8YFIqQdcpsrjECy4YF9MfrvXCQPhlaXeTEog3F1taInDa
jeI5exOQfvcAPUh+P1wiacHtzgdm59jKuTXMtGseLt81ozqfwpm1SzWmzhbyVnAi/S1W5mCt61NJ
StYys59yEt4vhSwz9Ut0VQvCZwO8jfA31PYrOWlIU1ZlGimNMayCpDU2lhTPdwhkb5VwGK8HOcWj
kqk7g+H4oRRNicJomeWNOO43HzHNzDeiwuZqRfFGap4rjxDlfS6VdUgfZ4hDwqSWCxf5ZEmLjQBY
QcOIsMxZ8oZguKDvkj1aApzesnZliNYxwNhyCuK5YsKmwOzWoItcrtKYrIsVZ/mHijyBXZqiESaH
uDkYonLPPcnYpB1eSfiTbssQrT9yWZ24ZDAA8B0jPoOxFsUHEAfd6qJdgF8SeEqbD25UlObBp36G
gNTHe4N8rbhhEH7ZF0rB32kz0NdgwERtEDjm5KlyUuChP3fGXgwHuBPAVHZ+VL1mCyVxQG2p9Tvm
cj0UvmvTGDjnKrLM1T0LrkGb1vuQLNZ1w8bYx9ukgYy9fBOIBWOTaThRx6lU0CoJip1xnYzwttvK
ui5wFbpCOFJsl4z49jjtGDBwILCbC7VIMCtalvPoFimZPRcXEvSxFvCNeQWQdIk9xqt00QhWNTOG
S/9PkLJsp+piaBuCOD9ITUoopHAQu6Op98WuostxXUxI74FkOLGcDw+X71CcIZEZARIlkhRdDfV4
86GTEWIxu8qzEIONaMZHQcjXQav0rK95clzmPOK8kHwmQ6+8FBOQ0wsZqsrSrbV8eDOLkOAPf2Gh
NyM3nDnexDPmJV8JdIc2XbKOqsm/Aw6w+hhV+ijO+/6QVFL3wlIqrBnjpLB/zWtWWVTdQ15uIG8w
tgyC7aWEbUQaRT57/TqarD3YX5mJIWMqJacxSOEoUNbWOAQGwt4vPtQRuCn1i/zBDIOKfdfL7aJ/
lk5yQgG/5MGJEDPRqVh9y7EdwF/ZkWTaGdEdjcNkpRaYqrq2vCPGW/km0PvifzkRaikDZiFRTwIp
47ZsquVLGRrpyoRdvL00+dl8IJloEHCMllJU1aobnYhhN7tMZlgCRo68wcnXg8dxoYNBSa6dGjzs
AFZm2+hkEAmVLNklEqoLwmxaIsQUVW/QDshuM9W+W/Y58vbOuP2oWArAcgI5IQlS5INpvnQx/2Rf
TxGcSrqScweYgQ01sqOM05WBc/Buoo6kpJvPdIY0PEUkeixN1yvfMiK7EbJpVy2W/6Um2InNdNZK
Hfcc6RaX1sDQGs0xbTjw9I0KdX6phM24yK9hFLsQwehFa5G8F4y5RJCJGjsmgZF7cb5rdbU+5ozE
XIJw51XV00EryhdNQ7uUyZLqRm2bnrTmHqMmWI+qmXCDMZSw5PpBYOy2rknCScweCXifXxmT6O9C
UtBsWTVrrgwg4xfDRm6mzceP8Xwbk2ly+kBX5IG16vwYYVEjrboFfr8sC2FfUMRO5ks0mQ2iWmlw
hT4L0HvXezoTwiHNu/a2MFDS6X1whf9EXPfz9JWWiphiGVimQh+miaXgS9o8242J4h+Hut6ZisOs
KUtsBJ5N18rnKqoeu4WAVfXDvtEk467yS9TK+maYSobxy5g+ldK1j6PQaZS+ukrMutwzMTU94g3E
VQuNB3nC2Fz53dA6/WJHleBCg+typSmPnyRderQYP711o4WEA3xgnmpX0dLFCZYv5kRio5DLbhGi
oS3NRj3WIY86J8EXqET6+mO1w2zfrqsBcgFtiHShMMa3FABZ14ibDH0CnnKau0YWKQ8qQQ82ivGr
fqHvGSWNxsuVZyhPs5Hf+GZaQT5f+hiYLemoZyUEg8UhFtSitosM4TqRHmhjGKcLaGIQsag0GfXQ
KNTNmm4icrrLmFzMoF73uUNGS7JOFk1K/G7gFPfGHkvwx0PoEZFa45zTQl0Shftc7TaJXz9fAGM9
DWForPm4KgelQqTZAyXTS6RvC6OuikIRrpKyQR9Y3wiwaVdC2UxogIDufvCqihSZepXusdZ3m6AG
SGKp9RNydCR1GO9BbnZ0GqqBTUtVk02jWY9Bl71fbGeSrJDMYBYaDSiLFn+AiDSUbyufaGVDQKHO
pKoDKooOztRI0/DLJD+kkvkkC/rrRV1ZZ6ZXof6rEMNtKyYhtJo163hZJ1DLti4KtYzJSk77GM0I
a2l+r6gkUccVw+nl8DgjzvjgKqZ6UNJvgxfVCrgv0I9crLDDsETOZQiK6rY9w+oj+Y+0+w/cEaoT
Rg5YWDNlZAq5HEGXL5IQOjr34qOvGnZ6CBrJOBsCO2iX1MgA8bTbMo5UxU4DFi5Rhgdbhcr0XLfS
08yzywWMaJKHi2Y+fLSiDc0MbrlEsu+Mc+bl5oLJUV9F5KYcZhZDqtwYTkDE4UGuKya5SnclRtK6
wunTIk2UI8ZcjeWEVIvj9Cxpo2L/8Y//+e//ehv/V/BeQO+bgiL/R94B8ovytvnXH6r1xz/Kj/+8
/fqvP5BpK6ooGaKua6aui4qm8/u3822UB/xp6X+QhT6SDooIcxjaN949/05VG2vra4ZhT1El3LGP
tneZ4Y5oMGpnIHIWFSwnR4xAC5LAN9eqKdI8KJrmBsVifcNREM2pbGyxWmW3dRFJno68jKPoTL6s
iTPk4uQGJF/YF3MkQ1fTpTdul5LWPEmNvr5sjaAwso1Fnxly45jCLMnNnVbm+aYoAG8SKDPvzDjQ
OWLjOOqpWZdTmz7CQ7KEfNx+wGArayiQt/jE07fK1wTn5enXb+Dy/nx+/9gjRU0REblpovjz+ycj
YBMAOegAhtgkZh/f6oTzh27IpNHwffv1o8nm3z2cJVqyammiIivLx/nDx6XPg8wgB9fVx0CAQ/lb
NJVL9plKKIOizsdh4vgt6PfMGVgO9WAhGafrAouF17gfWTigPoBvxeVVUmTv4KXIJF/67XAX7+cB
Hs3lJxnltGaGsz2F3ChzFk2nWg6aVVoRtfnrV6Von1+VacqaZWiqwVUjqZLy86tKhWqSQo5/rsXO
vQwWsPniMZLVaXMpKMV0/krgs7oltmin5T5hgpEwrzuMGSj/xt42VD+/jrT49eN4GzUY6U0yV9yq
aEOQnT554ixYxKJc7roR1OWQ4a4iEV5xL4LdzMC62ZuPVoDEdArnxa35JzOGPbU++ZChJvc3L3y5
On66enjhhs49qMuaZJmS/PMLhzCnKEZPByLW6/fLS9Vi+S4rzPmqSvGY1RquF6P0h71W36sGTdAk
9XSFFNFCZ9HpE3He98t/q8s68+RwTG+ygACNeAg8DI7E9EXhBjRqd7SkSN8ZzHyp4hPjsY/GG9Wn
r1QGa5mJSwiMIqjXv355xvL0f3p5CosARAjEG4pEE0r9+eXNUI7nJlN8B9SWursIfgjYmPaX70yE
Aq6uAYm8GHfM1JUt0zqlPQpocwxrF46Sf02RAMY0LFt0j/xYSEQ/ZSnszMts7BPA3SJh067KSqhX
08ju+R/S/KjK31C3NHshzWuU/7nqwIDFXyRIFkhmNgBUw6SIKsL2Y4CgFGtpqd8GQdkTtTsD1dAf
NMQmSzsHH7dgpSTNI4q8tJYvX5LgXFzkJ5b1BA07dcBuxuuPuKmhiuhXjNUm0F9pxSfiusrTiKy6
tzChM19rQuUx35JgpixyGBNmqyMlpGte5O1dgDCHRna1v/x4+W5qfrOSqX9ZW0yLzEh8C2QEiob4
+WKMZtKAqiFrOQaRZRSE6XhTBcHDZYpragQrzF4Yh/O6LKXkSVQx7JVKf6Pn6W19kVvI2V7t0ZmQ
hgIuQo72mVKlTiXXL/8Bi1o9gamWUruXrKw0Uu9ZeahC8PpcrPPMvKKdwulFEevkO6+axHWwQUss
F9nD46ESkruL2xJaSl+08VPbBazu5fxk1f6hSskDKmtQ3P5yHC0ZIm6GkkQ5QUV2++vrWzc+X9+m
BSafDVRmJUYMKf18fXPY06gi5h5mwUIjCcsOHiCyKXuq1f728kUYJcGu0aVvLj+CI5lPufw4zNsL
MBwJW3S3gJEoJtsD/GjyzRtSrBsxvL58GaxaxaAqZq6qCNVVMSLiMTPDIgxM1WFfL180q7dBw+eQ
3Wr/5mPIh4Z8/rD4UtRmTp1UnSc1rbVqZHWAYxamdhJh1SyqOLKZXNdfErE6wGPb54XaXGM8KZ+k
4toQ5+xRn0/ENw2nLl9e3wJhnauBM57UFfu8JE90XCoymZGLK9Qyn200ZqcmCEF1zzUcl0Waho/I
C2m1XU1J02BzS0Zw6s1Gaovtrz8USfprSaOzlrJJWoZsGdLnkqYibVZMyFuG4T0NhCDjJZNkg5NK
mzpZXD72go8bXVV2BpY798MzHQ8iMKYAAe7FboOxjkjCipzETBluPi7v2EI9s5gIteiLciEjmNg1
r7BT2nrn35b9mG4yiH6trTcxZ30O8Jc1Kk/V0UGlkXhm3jebEderbV4oSpNE2uWs++JGnkKBg5g2
rePeUk6XL0NJWocfyM4lmfMyL1dqYLFZWpnrVJnv9dHIjhedbjOM95AYMs9U6u8GdCIvRqzB9fcw
XTHAGprPbBJGQuSXoXeJ23QjnikKpLWlRD6QHv/+o48nJP19zXiVJTcgr3E5Kat9ytjqMj7OB1rx
HFwUCm6orF0PouGC12S8pl19rIC13n4Fk4bxjmPZB149XX5MJOVocFDchqnePNSyiMbcGJ8bKWi3
WpvaH9t3QedEz0VBtrXenHZlkp7gDIlbKlyiA5YMph5BjHspHiWjm7chh1vHKKTyVEpQTcJeO9Ct
fLwcgS4Rm9pyqv0w2ZGbqWx7tdhZF99O4+fiWvLD18hIn7p5QmK8YAhi5enXl6XxlxpHNRVRNiVK
RINS2/q01QMVNjmp4T3MUgmSXtnQeJj7BxRsWDbAJkHWwOElj9FaXGRgcQ1GrDcIYkCRqCzqrtDE
ByTovm3MkjMIUnycmYke/FplqJO0u4zDzu7y3eWLiu1i3XdxhjKCMX7gz5jSli+lbn3/LtI5b4vJ
LN0HMVzlcBunRnmltdC8g96CZjtm1UnKum6rGyHLaM8cECWhibEJ7Fljouq4nABbMTxAi6WFgTPZ
a2WrQfgYPmqLgOsi2cKB01nzbdA3SwCXyVWTj8Eug4o0GzNxmVZ0RsgxFWuzrqvvZ3d0oItmd44Z
nwGA5QYWPZEZiJM2sbWa5AKaLYgl7EUTrp5uuoEAZe0iPyl/c0RS/rIvqmirFVXVDNUSdcX4VMV0
mTqWIMHhZcSKeiVqBLFM4TcRQZFXlvDIoiQO9gULBcI6YnItchKPyshkHJoCk9K+JuB9Ob7B0caW
ZxXm5vLjYi0JJYL4tHbw94ohH0I18i5FR8Y9cl2ntY3ZR9ub5aDtETgX9zPxuJ6mpFdzDiXQoHQE
FTx5nB3bUxjr0arUm/YW/T1XUh9Wv3kjzOWF/lTOaajrDVGVDctkx1M/XcIJUxFkXgRefTRxdfZk
J2M7vvLDmOPxMo6sVEaoIeR7bt2wOqnN5KMKBvc8p/kOOv9NtDSHknlN89OCfb7Ea3IsGDZFLakk
kMFyJwI6dqLKjI7yrHQHTTCwozJ3C9M6eJzZWhyUMHQel+/IrtZpMTbodBcJmQoUiWj37UxG2wkN
P9K+UrTWctOglSgjlHpgCvoU1sBUtJUXdn7kNXG5CqYcd3LLkFjPbvrIEG8blLS+LOnXpBW6qYC9
KfBvyagrD40Z0oaFkE+An0ZBFJBVZGX3U5lrTt7SWV66MJpMjlyp9wIHkN7fc+CiF4550Syqw6XO
8X3hFQrkuE3ISLYvMzthyDoIddnNqCCUJuTH31xmU/WQLxEzekG2omtI/peoCsxragbz4zTyP39q
BjSX5sBbUU7QcML204//Xr8X1+fsvfmv5W/995/6+e/8+3Dn3f/yD2xWt6vPf+Cnf5CH/f603HN7
/umHFTR44py6d2xC702Xtn92M5Y/+X/6y3+8X/4V3vX3f/3xhv2vXf61ICryP77/aul+aBLnsf/u
liz//vdfLm/Bv/64O9Mz+Yd9Bq/9nr5n01/+6vu5af/1h6DL/4REaOlIgWVNNxWNgmR4//NXpkHz
nxVf5ACkytwypKa2Ib0V458WS4plchlaoqQsxSU04e+/MmnJ8DtN42iom3/8+R6cPm7Hj0/t7zs8
P69eGgW9xhFeYcRpygoj/uX3P3QMurk1AFaq0ObX2bW/pX1yRf//8MMb8/1Bf2wjSeJyRP/P2vD9
YTjmiXRCNJnh8M8Po8No6VtZkl3URWV4Bsc7AfElFY6jqol16NhNdk/6A7WxT0K2CytKZ3+S2cVt
nAPqTf/S0cmNbM1t9vKrhvr1ZdFMl7ZKxPuBszCNXvMbSJEKfitj9xQvm9N+NU/CQ0TGhF3Etnk0
soWzVOO0BTp2hwCfEHEKKzSlV/M5yDzlW3bF8AEW6Uv5JNJZim3UWcz9+CY8VzfiqVKX74N2ZXzx
qQWIpr2LOAZhXHBFvH2qq6TgjqgjsUJQxm3ab53upI/pFy0Cfc7UkAAGO2G6I7qptQqndfSbQuLy
gf31nVYNhW6TJbEv/fxOC4RtJ3M988553Vq4VlfJTiL6JHYnr1yXa5H/R0FBcWsHT6Qy/OaD/nkP
+PNz/s+jL2XOD5dTWgzzMCiK7DJyob53KmgHTuMSmGWjDHESLz2woP3mQf/2Gjb/86CfLi5tFPCy
hQjLlM7Ov4pECg12/wp6mWBQldanvcik7Oxq2o5kGdi+eqiK3a+fg75sbj+/7dzCEsMMibtVVeVP
Z70Jd56vNiJi6i/qhAbWJptOdfI7fT3eC9fdl2Av3pACdlNvm/f2a7KOH1N4KFttx8hb/FpxeiYG
ikz6GyRHslevrRfpkHiClx/ilbQyVv5L/qqelBthbeyUh8ANPOukfTW/KKfszjpqW6w1yLQQ2HiY
HqviY+3/aen/6Qb+3ctbfv/D5wq7LyrG5eVFj9Ou58aRV+lT85xurHd107zO8e8+U0b1v3lHP3X9
qG0Eq4Yj5OZv6jm71u77r1g0GRmp1ipCSm06de1ig1FYHg7BnXxgBbCC05RSnd6Wp+mQnLWXmub/
bXhVzfYAf2DwGPNICiDab62/S4f9SCYN6bIVdGHsRW6uMhZbwZm0CnAvm1olzoloeg/h9RvHMpH8
UDTG3EL3FSTE3qMkjx9QK1ezY2TeeJ+9Gs9hC8bJ0WJPNYFaXuMNLuEMoQwmA4cZ2QiVnSyI9WC5
9dsUkB3yVWrvLeUK2EO/NQRUGqtUuyXkft0aD71X6ldC7mn9JlM35Ob0pQfqgzkDz8W8hfZD/EhP
wMkRqQQHN190Sg1jje2QKgYGNQMVV6/nu+KcvXIsEwN77Nw23Bmn5hsn0eFmevVVJzrqIMBR2Nhk
3+RX0ytahsxpYKWgvQO4gSUEu3CzkW/9L0sOTGEHk11d0x5QiWg6ttZ2ETqmbjQ7Hfz5zpWa9ZGM
TvRqI5Bdf8tyn52DVytwTYRyAKSeypNvkEkEj+EwKTctZwbxkCbCBhEZYyFF/moMSMfJaeBMMZA5
ouxIA7UpKGG/67rdVW/1fJp0N31Wezcm7X5Cg49YzIF/V/OEScmgT2KA+rf1JzVzjHP3qvCugXY+
Sc/Fa4FGS7LN8BCkG0GFMOhBrQK80Na7cUDiFd11KZS29YhGwrejypmydYqHcF4R98O/LzeeZNwS
wczsVAmuE8Vj5FxXmzw44V+GsF73ttU5pDXF0tcqcUt5pVFbhpAI1/Hs6siA7S60Oa9M/jo9V6Rj
gL5qMMPob5a4ps0jrafUSw2bidtISnZmU4WAXMQHStvXHSJKVjxvm0LwEBk24y5H+m+i/idKDQbO
V3/d1/dWczBxl6bHErBgf21ITvcSUWM7dewkaOm42E5KsmODE5ZUZQ8rz5R5ZYLGZj3XCZ8p9xjc
MRd/phEd6/iYjPdWuVPBsT5o8FLrA7QUA9/eF+vVqlZMq/LIzQlHeJFaxJdsMRbmfF6c5urxGmDF
ELhqZ3eZoz0w886CdefvAoLVgXU6IGWwdzBokyKngedSu5K0NpBHGRAf9gHJ6Fiua5tzD89IEB12
WwCXxNkvsh5532luzZm0W4ulU8TbzHJMHQfUeuofeEaK4JSqM0xOQrwsCub22M+u0jjs2ma4VdON
GDilZIvfpmsyv9CuyeArhZX1TtqoMboSb5GyLlBSCF7N2S1uvJIcBlKe4TUTNgm/i7SWxRaHx8Cu
v4LJT0FihkzE0DGtef1zu50qD9INmc+lusGUUaa7BJeLGZypSzQfp62rZ15vcE8ta89e9tez8VwB
cg0w9DtFT3ejfptNByZe1+3i7k2WTnn12ChORur6vAEWG38Lrvy7XLf7CVnrqq730gTRZ4VdqMVq
yHxy38Wupu/M/rBVzRVX/XBG2lkiYJ5sMl+sYsP1OcBsq17reGtZdz4tLXE733Kvh4+9CXvv8WrW
PR+9ZPM8GVvDX6nNJi1WFrCg4tzNLujRXXOVnLLZI02sRByh7+vuHHNdwz8BSbdNt/Iu2DSBQ5aL
yuz2HKMQQamXA6XdN/mtblylw7soYNlzZNTu+Ws7nNDh1u0zYclitjLFDQSC2NgF2RbuXZScdPm6
zvfjrpQOleTCI+UMJifXsZzYYfOUC/dxcZBkIC4ensjiMXmaRFv+griBpW6xHzAjGzeMHMRxy24x
Pg0xY4a1TJZl5ko90jZPMBHNcWkRcemI6hMoVfE4s1aU7N2uNe/RCsjpCblPpHg6+7HBBdZzhnck
SlOmMQb+kQ1z5jjZWN2DfxUfR1pV7Pk0vpQT3cHT/I0SALyASqrToLwlAJyVays8YiyJvrSvOJAU
9rungAW82CKVFPuDiikD3jF0PScSvfwh/1K8BOf+wElWB6RGsRULq/CJD49SLHZ7lbc0dSWCNTmD
U+jmhMh5uKx5suTgAGcRjVVvOIa6DmnDHOOjdKXvlGP0NN8NKaAUl9VXewsA4duLHM1ubuFzArgZ
3sl/TN+g65K2wEOZJe0euzokjDTY8hw6VQFbySk/Mxnxt9ZrQnBV7miI8iUX/T5XQV0SkbwU6vxH
+FtEQgCvVimj4yuuofK2RjjKBnCqV6pnEOmAdPao0IJdcme28o1B0vZ7+R5Lnn+Dpp7UeI4LZg0+
yEl4oekKPRelBM0xyPWj05qkmUcHtXsW52vCNAck99aK2OAEKAcmsS+8qWW2MkQHpKcfsoo5bEkX
j7qd0Ne0vOzJfMq/9awKtsrly3GhsYX98FR71KGxamMl515eLgTKtZn9CZ0Mr83ufCdmudVcGEpE
vWPugCBRNI7Pdmlct7WDL0CPjhH1YcPc2APDG68m9hx5YyrbwrrPWel25jNOSoEWamIbsExw6vSu
qNn9ewHnRnSNR4kLXyb+eY15h/rMcMs3454/Hb7Pp+KFkbTBplF4RInV18N99TQSQqis4gq7hLeA
Pb+EgZ2+C3ua0JB93f20C0FewaOe7fRZoYIRnexxiLfydflcwHaQWWBJfLziteEF9RTeW8sbsfgP
N4nppcGd1m1EFD7BZi5uTclpEcjLjoRXeGXCXcOmODma4MjHGFnYo8Xn/ZwBbVRsgqnKMeaCJcrD
GZMVfgosMpObnsOV2p/Gt5ggReb4zITN6mZeV8LOpGlyV93KsB2421NKvPMUfJPEE9hFg7jxYVMS
ZBDs8CgaXOwCWRZ7ffYmArWbO5FyE3pAfBrKnRK75QRC3tYEOyoIpPEg8KBNjVnqierD8W6wZyhv
SAt27UsduxIEn8LLGC1XONydWdyIz8VRuMGqyeIzu2BuZje6snb9g3afSc60peR7atfmc76E7KyC
I7GX2CWSmg7SJpivrB4vO/rlXSls5mhfHgD55mTTO/4bDnHjKryxdswpgmP6XJFaeRb3rP7WPcDk
vXmt7lBa1jZqqS2i4Vt1oz9w8CuvlXO1pxklH9jkeXFxchK767myyRUqDU+jyoGPi377iNIvPrBC
Gi/FWb4OnnOeNXCG7p7pzbQpBds/+w89pN0XCr99s8cBidxQuUPkPf/ucPlJ3bAcLn8+Y3062kqx
xGgz5xCC8+vsHyyvv4M7e5Kecq88ZgdtxcLBdVBt0fOfEEut9LV/bXr+df6unYZN9PrrM9/SDvrr
mU+WRfK7VEuS/tLwTDs/hwKEg8brt/1T8E7HchWy3zvF/tcPpfzt+Uum1bm0Vi3UJD+fv8wo1rM2
5YhrPVXJG3JAybohhlrXnri4WTJlbl7oIJnTPXQvJI/QpFCIvWC5hMhq2pA2tO4otG5XYFPdk5XY
rJTHZMF33YP+opPy6+cr//1b85/n++k43MPtAZVBvycDXkthgX/iATgrk0hZ9hgAlOfxVvuS35pP
0koqHU4s9c0kgAb8zROR/tqQ4Jr54Y1b3tgfDq6FMNWjPPIZ8UTCe4b+84Ze7jq5afc0UJGBeEHs
Nb/5uKSfZT/fr9QfHvXT2TVNoEUMPWdXmlucighO9h8T2cuIiAvs6KS+CtyjmImY656zl+l3b/9v
L5dPd8oUBbNfybRhsnMY29S7+rk8Ka8Exq/MKxP1m++Er5AGwE5/SzD6YnM6mxviCFhasld1rxGt
rDnaMzvFK5X1k/SbKewnMcH3N0izmAFpOuIP6/P1LHalliKZcvPTcFsfTfbw1/huvs+vtOfqOvQo
QNGBesq9vCKyct0cggc0nCtr5R+lVb2ZXGObrvuVdBOcBkqibyTzcjaydljcN0QfPgnblHQ61sm9
uK9+8+laf3tNoYBQDZqmpnz5/Q/XFDIlU9VGmXcXz4K/EoKVoq3U0JnWbPxW6BaPgviYTGiPnNE/
tvfdN25YE+0BFIFVdJaX5KzlqF1p98zfBGvNX2dwHAJkpOTXiaS2Y8tTWUdZZDkFcba11ngQtVV1
SN9o5bXliltbVVcyJ2S2oQWeYZMlhgSZfdS/N/CFyMsFVm44EiWH4plO5fiA+Iz6nVSl7rTQBt9E
UDydo8wbJvP+PUsCpGjJRAZ/lEM7vC734W1CswKjgYATzA4rr3ti3hrZo0RH4qYLvV+vGp9Gad+v
ClNBNkFLXDI+d4nTGT4yedSy2+0a3U6/BlwWOQ1isEF2Q6KoyS1cIZgsD9jOQfmlCrsMU/UVWllF
cEfCSxI7f80iW+dMdMgeKEE1stfxcMZbs96KwZogHkPccHzuCMB4+PXz/yQt+PP5G4ps0OSmab9I
D364MHrg653lc9uZB303HMKXLHKGa/UeCuRRvJL30REt3ardoQ1HrPL/tNQxLvj+6Oqne6pJ/CFM
eu6p8U0a9zhr6VXRDKdf8A2P8wA6qVhRTomt/X0n/D6D+d7g/zQL+vTjv/9uqPPTkOgpSqLy/Wt0
/v9g9MNc9YeP/i+jn21Tn9/THwc+l7/wMfBRtH/qpoqgjatYRMW8XOUf8x5F/aesG6okygx9oEQv
Eqrv4x5F+ScwOdOibc9fUC+X/vdxj2z9k+oCGRHgObAAiqn838x7jE9ViyEbCFElw5I0BrXcatqn
vSHTBCsPVI4ZgqSX9PuqnmpuEuRbHKnjsy+IfbdkxJvkkDLSj1f1RB5PH1TGl2kE0rXO1bKhuhjG
FlwH1Aym2OO1Worjq6lEwqZTpBn9ZQNNEuWu5saxT3uhCjAuhDUEeHmUqp2IXV1l20HG6pk+9ghV
WrgOxVg2K9yfoCjJGfK/iZMyYLosKowxRYIL2I7DgRu9jHGIw2I0TJexKBmHpZBvslbOTyUuZqag
UfxkYYq4QQBeb6np4rOCG+uMcY+joNILAUnNibqba93fJXItovRTMnw/CsqR1JsGf3qJqk59p6dv
TKtKH/vXUYXVZRt9XmcbrdcgyGP8x9MHzLQlIjqe+Fq0Q6F8s8RYYh4NrQyJb6gnHREnYyVTzGdp
ADoxQiUYNlLVI0CcYtHLMIO3zkSmccYJQRNSGEm5om37VkD1jJWdCUDwv5k7s93YsTNLPxETnLl5
G2TMoSlC09ENIekccSY3500+fX1MGy53o7uAAhqN8oWQttNpnQhyD+tf61s6yTsxOiF/mOkKh4a7
Jh6Zb+EYVjiCgzjhEm+hgCHDLqOBrAR4XjwK7IyBr4hKEZ+rzibUZRRGnxhoE03Bkihzmw0GvPyq
SkayU37vv6Z1rT8USO8ssbTrIO4ZffHjosT/1vI5/ohb+MGbpjHkFeCqQHTDRTw4Ob+rGof2l8xH
gj26Q8iQxSc3r1We6XdzX5snTwfYaEy2hVAyoRGYwnuZ68XZL4BK+aln0MTo+04ubSLqMHXX8k2K
9OgRmtUBoDUpn8SBfuE9W4X5B5TpT19qDz2dT4D5YqouMMtujBnqRaa5125Jrq49uDTbR288kn/o
db80fZ3RvszlPLO1Lzp6+WOaK9bSbTZxm8HMrQc/aLC0bDQcVlbnKvq3Uu9gUWmZ+tReD3E57mFT
YOPGrfpH7wZxBdKm7ZuGLFing/d3ksx7qHJ34XtQwtotVNvLTQQa7E5jAX8ivpcScJN3Xt/rF7cr
qpsUPb2x9nyZrSx76vyK3mrL/dMVDHVkNWDYNcz+YqWpPM8FnPBNMqp0p5X0bMgSxUoz+WxFP3Lc
853vvJb8HTkyyWzhmrayCDF2iN+qlPtwama/CbW1QVaQpGUNyzeNnX9FSr5ZzmDtaA27+FNvbDAP
VTtdTmSTq2e9mvPN3GM/dV1k2FzZ7jFTFtooPIlTHTMqGXsyDPSlmARQgKRYI0pGk3D4kR1ykzea
xC68e71TL1FvQv/msy8y97tw6lOk8bcx8Pns3MQN3by/tGV95w5QsIp5ocpiUpDk0ok5jpdfJwbK
GOKqt9h2rqYuMXWVMUqu27obXWkZtOyUxN0KbIwkrEsdwCrNc2a7aavo11gWx4JGjcDxcF+SgScl
6XxWM3ybPIpoL1uky9Fq0W+OILNPo/2rE6ENZKDRyOrMxcEk+UJbZG2jtqNHTx38OBxSMfXpvrWn
8wxSaDmRnQV6wDltZmhlqfROJ1ITpFMkr5YeyXMf8yaSokUKBlAbEOIvdgRMaR1M3QeTcrN7l5TO
G7k39VBnKQMVlb8naTYFsPOYZ/NY5+AU1Edp0h1mdN2adSLgw+SHVUtUDoJkFMtvc/R68pgZz9kG
tIX1O6vzJMwkEkWTIdCnsferNJGX82Jx7ouItDcrYHOeotp6I1HALaDABlNmJfFzDzBEUll6wDdW
XVamS1hmacMUYiy3JNWKi52WxNG12elCrytp2AaZ/ETm0N1XC35UarnKH08bqrPjdv5vgxJnnjQ4
cNtlqN1NWlR3cH55+6zqBrQZDIU33JsDzCZjFN5V05jQ67UdQyJHP0lq+5ccBHhomSyBSNe2F3Ow
VuJRfKwWnTVbAhdB3EW+nDpg+qPdodn0JskIl49fyzGLL/QF502RXlXi3vyhX8Cq6+qJqrUH3k2e
HFQirR/0rwYSGGOCuDd3U57A9p23xljdIo26B8Ua3c+0GT0MxcOin+vkPvLvFn/Xjm0o2+d6QcWm
mIf8WPZN8ScoZ3qzNrXRPRi+t2vsH2l+1sv9IN+Geg4SpxF4t6o0MKm2oGebNb8PdVJgbeEdZD68
SKLGRVqJsERdnQlGtjdSYXcTtcf+rQXz3LzO/S5un6wGN916+7iVmKGX0v4DePJetw3Sp2yqTYY+
COenD2kWkm9e4jBcUfvGPSXx89SDBXCI3W6coakJtRur+ubB4ut/EmX8xE714orVIGG0h67GGR4x
6fafRvltuYGOmWjVtz2Mp2P/LYzVhbOBhUO3HEoihweih+P6mWhgKQepb5zy2FRUOAvOq1g9Urhx
SNOTOtAVdkjm5uQ4ZyeTCPYNS6C76eJPWqMAAGANq+uHwZDh6Ax7x/+KG2C+abmzW5TUav3Hr++2
VeyskVW8NJdd7JRIutZH0bQgWTHrc7AZrKs70UdZ3fs5Hzkpgb55LHVxT+OZv9QHxxr3pvHbdGDh
d5Ifs0YJ8ZSjqfePSrDW2oTeZSAs6PgCdzZ5x4NUA5sIHv5BGxip1ked1gp4Y925x1js5O+586cZ
D5n4NrPHxP4oSTC0fIPL9C7TEiBiwUQgEiu97piNT5r6zDXab/j8vDffPxkq2tZaw7zseXZ3VSr3
aeptO3mcoiu6D67yoE7vBQnimelCWtvXPH3tm3sA4oDa7pS1NdLpnozWndEZHxFuvcX5wNeOam/C
327eYoFgoS8kXE2i7+Y92UjBAVErXgxfC3WzvhgjzeLZrRa/bFnSeg/HKqB/17/L4vXmCsqeYp3z
VN4VOAD95FVal4X5umvYQTbwqQs0LHe7jIdEu5m2eRjI5bdkGI1TljXBKEAbUB6rt+I+Te2Hxei2
i8p51qrnikqDauqYjVK1MtPqPtvgLwzcNm5OGj7Vt5iroXvFZ8qUb2afPXKwehYWO5KIipd2KK6T
1G401166xb4zVcXUsIwCWYPF07IpYUHT461yGf+Y2Wtvuulen3lZDM6sgW7x0eObz72U30ZGJ71F
/zOjNbSQPpb58uFSBJC6nPm8af6dD+Nvk14slOvSw8KglblWPsS5ALUFgYcjVDszXfUppsQnqeiU
mbI0DlJN955oSSM1MqRLiuXBr4gl+z1BWbKuLefMwQrmzMQPLLU2ELG0n7peb0+4Gfswtlrz6GfG
qD3XCC8IUZr3psEbBudi5wBRM3fKz1HiLXB12uGPNjRJi6YAoZwi41L0j3ZjViPvfO0uAZeKift/
VU43JQri8xstMvRoW0025WExCWz2lLmti2Jv4+eEUuVby0Qlec0Ai64h7xrX5XSeplgMWy/yteS1
TCxOxJuxdUSxbLhE5x4j4Az/FzWB2kKEuhie2Zvne6/2mcxp3KXyf8Q1/t9eYv9vBsj1/+Vffsj/
GfZF5L3/6g77XMf1v99g//7b/3GDNf4SJD5xNYMqsx2xOpr/aVjU/0L04uqKMmfB0DG53v7rCmsY
f3ErpNUMKVywd/j8V/+8wrp/oY7rpC444DtCdxB2/huWRYNbL0LKf7qt1tyGBV+Au6uLhsjN+H+z
mVF+Z0ir/JnxDKTJlVqN5ErrNrb3FlRyjve71RaYzPHI9ST2qyMLt8ZJybPCwWjowkxawDiIJQdP
w1fgF+kUgAW0H6oe9FWfoyhOo/Vg9fhaGkH4qDNySs8X6y2ZPWDwvB1hB0A+jOdRPxo6Y8vR8PZ5
VLDRFm1B2axzsi1ZByanrJ1vgOG30c3adgjLtT06Y25cjkW/AQbWhQMUhYpfhxE82fGq5uo3Jxe/
7pzt2GRXKC4IiWn2nEbpGJRwedvS2Q8T4DK/yD5cMTL4qrFCqlYH7dySm5WRfxij5Cik91O+ZoIU
fXqnhhlocI/YSJGYtalIFFu282qaqiA5WewpBMavl6stxeEhKeuMuRCCeUq9a5liQKIgMBi1oKgP
TLcFlsLZQc6ers3yYNUon3mS9mHnprTpNOcPR8u/MqsGyNaAMSkS793y1wGuqsAPZ3jzBPUUk/ea
3rN2nBMjmUOI2J86vJ96sDc1qIgRe8o0N4ch+UkyP3TXYiRfvw2Giw9hfp8J+wpQu0JnxmrNEsB5
xnEqoZAX6/ZmscQrGCa6C8r8CeIGzcgvi1bC4tIfecJgqHI37tJy4hCCOV9Po+/1susv7+68PCSK
AFtu15zFFbMS/tAJd+WZAlET1TwVNDmqgQ8wn65ZDiuTHtuHyF8eTaYcXAKKlbKoh9KTr6qJjuUg
METGUR8Kk53ANKuXgUIOr7G2jHZ+CoW1v7Tqo1LV50K1HRjNtmZ2nfvOnpppTCLDdyIZsFOgaYjy
xdey5SiE9TvBNzWWooP0oWcbafq/So/AO13cx6TUvnuGlLQiSYA+zcNKIZqzSG1MxwlEWTzaufHo
QxeBsen8hhWOiU0D6DoVeCSrn9rKWky0tM2RPf9pew1noftC4/jrYCd2yHGasuh+dj911TQhmfS9
M6fXXAEv0MhuUH9KezkRP2ZT8w2W5H5axqsOkm4TdcNXYj7aRWpsOjsaN7GBgdd0cwgUbhm8mfDv
kfPJ4LSxDM2p6TjepWfhTiW3VffVTotVGB+eqYIHop32T3qMnNRC7NtowD6IkOyMdn5MiXt6kF0u
kLgpjqexvq3mR9z2YWJxf6Lsxtu20rjQ9p49uVbOH8enlE0qd9u5jEcnLQthdo4nKcUlao2blbqv
mZsXGBa6vdPwkuWGGJiXdu02BtZ18ijbO6XrX/3nvwWW3u6N2QV/NVanef1hGOU//8pxLjRJLade
H2deK+Po6aGpIs7zNs0FdD7wQ9YxUIV4OQzNAktCmH1ISktQ5izby98/mtgvOFB7DIXlPalUGmh+
yUYQYRDLS14amFLKblP1aN4tdiZOztAlz/YAUpsaXecwI4A4ZCrCxFZN0DWguKzEm0C8Tyn9WaYV
5LJbS9YYD1FW6VBggcOV+zLZw1KxrplDdooovVB+du5UmZ///qtJ6dk//6qtdrQrogYAZQw5vb1P
OVNKqx8vJVVOmJDclevZMCzMJJEQmOCDgjmYEr06Z75bhJ2ocQsZ5IroCT4kqaxPf/9Qyv2axn7a
ptCSTnEP7NwvGZHIjO9NGQunQK8tsAjiwSh066AV2Ju0GhanKVIJmSPPaMip3foE/Q3PGqOqTdN6
tMjanQppn8BW4F46351PVk0i3GSO2BRcBznnUTHij9tGYuo0MAqRSIu3fp073ElSzEgIhwTkwkIp
PGPolHs8jW/pIH7JsT+PGu1Sma62xFM17FfPHQ/RRejzlxYlETS39m3KK3VK+mhiTwlNc/SPM31c
J2iCaYefrl/qYJ4NEN5Odyh1m5kwgO+tr7fDqdfkzSB6uGtdfdqlwn+CxJad7cJ9yEaBZS2TIBo6
vB9mVZ5pHnK2FEbw0HGmPQ2ZdbEIJ+9Jl2M787y3xgDvAieiO9kdFusQMGK3Re2HiLwY2KAQSdq0
OcaNybQ5b65xjxmwbXiX29794gvTKIXV+SZmcE3RVGxN5bfb1vSY+cYnRYmtXZnDc+Y+NK5zJ6Tj
7Uow1NDZ8FyCtyrk9JmsUhN1TvJVlAyuIpOPF5Iz3ls4McOA7hTDHTXBSB/qfEUgOVD2aLfi/uf0
GO5HRmBLwTY1yuZrUvXbooPOcGocws2E10avsD2szG+FOIe5SHz1c8PSoRGFJE6H8pp6TVjJYr53
/OqBIqq7WUuA7cTF82RyFfPstg0W9WjZKao6iPMVTwWmRVEmtZYxaHDotrHmJHeC9oXAl0SH3K75
WCTrs2vpNpjb+Gy4FF673UjMb9rUWpXQV/WSpUm/8yB6bpYqt26p5gP/74fQRdQl2+9pV1vPt7TO
kmP2ch5ZUYUz3O1AmBmc+2EYT5Yvt3VhMFT1MG5aELnuaKLneC/qMextAQbSByVTQn8pSV9ygsGO
OSbj2qFdAEACZYkdSj81iY7PJja6x1QvIMT3Tr9PTbKv8fS791fZKe2zXVFn71JoEk+cKc+AmbYl
+JpLjxd4NBt1JrTEL1Em5saco/Z+SH5nNqNyipsK9gGcJzFZ83PX2XZgatptWQb5ZIhivupdfje6
KnvXidkfDKgEW76S6K7jog+qM3kB5sh8UszlaerE8JZmlE1nsw2jtW8P5C+LbVeve9K4mGBxPOYA
dFmPmGpHoMHbNgFH6Vf0cuDrye1h3jmZD5onjR+sCtvnYvl7V+Nxz2HAhWPeWvduKpGoOkd96VGy
I/nc7zWiy7sx8rqd8CV5Zw3jd5OA1PLoCMmH+Ao9/sfWU+wrsSw3E9/iFcWfLjSChKEmsYCDVsvo
jqBXcbSmUz70O0nnNw5Tu99qWgRYLm2mje3VdeCDUUSH6C+p5b2UZTvsfbPA3TvLl1pG7sZwnowC
gafO8JtFHkzcBuzMWj5AE68H/r8bYOQ6uhq3tm5Z7C30rFF5TMPH1S91/EySg6vWn13JibNEGN7N
evrLSqLloAos5eTaqz1VoTZQs/oDWMwUxhn/yAQ0QFhXW1hd7VufJb8iF3m9rtj1HS8/opYvW70v
TDBVzWc+eMadqnSgqVLfdWPxQxMQj8eQa+esNKtd2m2ADkJnw+9mqHozVCVOe9v6NqKdY2r9U6NZ
NPQoXKoWk46JX8DVPNgvUGoCIOZ4aGeTaQLQ0XQ82Wxqm8YaFJ0DCCgoJGFkmGsi3SarQnHrQXee
7FFjFl+COkyoKVDa0OFyA0Hs2ljuKU1A84qAmy8J3wwycBU6tq14c3AbIiiHcWQ/u3VDb1zcPIwr
GYcPWT9liorcmi2Htz9DQjIvwJD1vTM4735te/eCiiuk2v4+U/IqMnNXcIblCj3dOblXbvUy77ep
wPMn+9g8lGX8OkPTjAvs5Ev6KxmhWzJWCoACZJvqOZPCeLSt/HUpXkbbo2whro5LbVX38ZzU91Yz
LyefgKrh9gySKjh1FTW+BeCeEEqigYxVoUtZ8kvWiX7/9w8iRtCJZXMEtxRo+DdVduevheh9VF/8
1vn29DE/9EWT3LdmszpZG5wKuQrQNkgsxDpCdkPhuNeWK9yY5nhT/cq04SHvWO66PGMBrNx7c+S7
FDYxiz6nmt0oCm2rT4ZxP7tNBdZk2pmi/GrrjIiGVN81dsjZrLptZLQrt1XjJc2pAYAAn2+gJToY
/3qm3+1E+ZezbASFRaEzTeVpJhmfpfJ3YiGwIXS9q9hVga5YGEpUFV9kT6VubJu8+7GLPjBci+Vk
QIOh5vRatysLjvcrQCsMxmaYTiLOX229yXB2rC5F5L9umLyd6NS2g4a/aUV6WiIuBAltBJtKn4tQ
18dQGHhdtYr/HVOyLASDj4O0BXW5/pC4iKgomw9OOl0qQMxQCG26CrzXEjLdxLnXEDdIk8nan/6a
UEmD3i/WwwuzOhBAIGB4NbCvCoX5FJNP43MAYJi0bV1BujjaFf33GOnVfRRV145pwIH+Kt2vaQnS
LNyb8mqODiebaXUy434giPNclcWByDEODY6fWmmtdD4Vet7wJ2+mN1ta7+hefoCa8FIp493IphOB
niCJkKnsmAGkcHAltDVm7RwyHgMNxaSJK3uv6ez91S2mMIpLJwDTF92B+FcrXLYlU61jVbhH8r8c
ujLNC2eteo9myJplZv5ZiiFFjFVfnGOGsOoFLln6Rug9ajbSiZ6LRB2NFpt25HNnLmPJ5gZ0LLZq
WFusCh6lzFtFF2tocVdK2/RDqKy5MjjqA2eUDznlS8xEJ+iQi85VS0zQsdQlEZGOtbx7GRz5Za2F
DdmdU1Ax5YPt4OHR+u3ULmo/T3yMaeW964n/qrUxZMz+biGZDPqdF3MSh8q03yt/PvRz9u3RmxMA
RU4YdD9bvQx0A+RzxY33MGfN1+LRlohXqozELxch0THWfhbJjK7oun0xZ/eqsx5ardv7UbJttZ+x
pNslokl9E5XaZ5tYv/uWHHQ9mS8C6tHf20OSfGZOy2wD4zNxoXHyoIwWZlB6cxqmIxn3liDBwARM
gfC6MCl9U9lyKWPhEZlgAJuXy4OXcGuL/eStlcxlm4Vj1oJXh1zThzXJgzFp/SYTzl7kGicMCMUz
dl8qz6bRq7dwlz6YUjxaS0u9U7s1W5NfuoQ8qmNzT7RL+ebd0qniSDJZYZ/XCjViba92OCLNafuQ
2FDqfX/9I487ryytgzHwnMopCqNavzr1xCB+5hLpyZeIByaccMGadfztg2LZgLJeOwzh6BYzyBJp
nnBLLPQe4sLm6DWXQ5hxFkVABjMFws9lVN67JEA5lATxujkx6WV6TJCpEN5W+TFktKV7i4rEPbb3
ps1WGy+LFyR417MBqKn50NdM4em9LbeOSkW4oKiE2uzt6P6kx0fvfo+U9yUpi3wEN3lre0rsyqS6
TnGzB8wTzsl0BW14ThJyG2vhnI6nLnNc5lQ2ITcY9rvR1W9iSN8E/S5M5+cNGYoS51lUa8xmjWI9
TkZwrjHeLw2IeTtnZ8VBcQL9F2q+XW5hEjFOm2npNtKdDhExsogAwMXk/ArtYR4nnkjiNwWnjpxd
iyw8xKP0MqDwjPVSgeiY3cPoxY969aQl9j3mgwnXKjEnLgDatrUhiDnTSxa51sZYmGw7JJWalkAQ
7WzYC5aLnRRHltwdBsebVuk3XbqP/SqsawXH7Lg5Rp12RJWTYWomb9qwvJtGA2u04uoXJawF6pmj
lbHVk6LjzUtgF/JmVmK+1RHlu+lvq9Q/gCnEG7ee+MJFS7QugNfA4lJ3f2xnpAy2cN/n/BcVgwiG
1a/ejF60oqQpOW2+Y9O5wX7AtzGNj6n0vj1yX7KUdCljtplaD4u3eYkKDtuq1L/sxcbVSJNcLHm+
zSaPCRUWO/g+yWNFOkxV5kvJyoKzcDkteXJaX402ZVaV99EztQqHOI5exdI+Wg1Zntz3cbaZbHYg
cr+KaHwyh0nsU84Z3uIcJpOKHYrFYAx81DGz/8WxHv18/KD64cPDd7ABOHly0xc4ci803I9YCKik
w/YDKdi+TRwgUFm48BPcKhcLmEXu1sHUx4+Lqa2OfvuL2eH7GDvfDuP8tlmgjg5NvO1gy26niQYl
4dyaar7ZHWYKAxmnr60v+OyPhS/umLtCiU4ptbdRVLPe39Gbm73AfkBc9LD2DXHsBxEQDW6Sz7mv
Uf/VtruhlMQzBl4TczhNKY5nS+tPgDQjihXFoUA2DfyR8NjYs14va0mqxwc3tVkOjgkPrkHJYzKM
HfGwgyjFW+/UHFGiPMhIBpS95JjAkIO6MUymxyrvJECnB7s2VaiZSCiizM61RxgOSUzNYl+aLVXg
bX43DMZtcW22pvRFziMV7RE0pTSJfkdMnLjLDTBAU6KTniL6UMhLxu2KwtqeQHz+njZGUCjCIqBW
rD2ni33tOXDz5+EBfWG5WLBkqxn2SQJxlKEi8UZsIsxiOcJZuKzVIn/AqoRFz/upoPxxXaJ50+B5
jGb16XnJxHKQPc4zpsA4vm9UlIGIOq3H9o0Te8xwNLfbAtN1Q2nHHpE0fWejc6RL1QJbbRqiscTt
ytG/pxjW46x+0sy8PNJqdMMSVLf6WVeR3KrCel0YY0fwvO5H0yJwYlATlQ/2VTavcuSSZQDo0fIj
F8UFNNJda+KDsZL406xHtasgCJWOj+HL0GjjnFx+/1RdwNYDWp2wyTY+30wcaSKMqvYTmhjufxdM
7ZScoA/9Xg/TwI26iw7YJpm5freEdojo6NhKqRQlyotPZPaLVw2/aMFnGB3UnN54P2/cnz/SCmLA
OOPy1Yat0ymDggR027y4WRFG3rqbrq5WpPuMMIymudBDKfLUB78+x8n6NXE6W4RHWs3UL2mXvnWV
82owT9tI/Sld3EculOdmyTDn5zrXEYbUmT1/8fnmgbHgvi3BpbSTd2FzaBDZqTrNBB8m9/xJAy+T
GM9WYhPy8KaOlJLrMm/TH/wsZIBwysbujFDIsIyhxZdfle9Z2bzbgrcTfpUeWu1AE48gHFLwqJhV
BQQ/J5CjWvOAEawP+OUOjUk6sVuGnBRs+alq7xd990fP1lrejsV4pel1M7qMImFUf5TKmwDPx3j8
gfltJolc7hbJp2BKir0t/z3ySFOg8lDVcczo+7WKB+KuFaWGqUX51BOl2bTuyF99owgOw03AGXAz
KYMk8AynjFBjgTEm6ZoTJfLjrqNs3dY4eytCWkmcfWrCY+SNVwn6MZjjmirg2YiOtMmy+cPbQESH
3xD1Ldtt9upMWbzvu5H65UReuBzxXHA3hs+gOwpUvq3FQWvJ95k51KX3p3OsqcBwoleE/uPspKRh
Zo8Met+FE+dvgOWkyetcva/79TKox7ww1kAw+uvSg8Utx3ajbPspSYvm6IqE6APR4sUl6kYOesRY
x0O+xfjXBJOOArQO/vEa6+E4pjgoARERjIvBlk3lSkkCgbH2R8lxPFME4AQQ+II4FoABG+3AzR94
Mf8XHW+2gXK0yY3qaLtTBJQVSGjtp2+tPjxP1QQRe3xbnJidLjGfsLGJnj2sd/ErLZ3xaFiZvymm
bjxIc/rBwbgfx4IKV5yswRRbIGltTA5G52DKHH9Xbf1i+w2n9LK59qY4wanXKf2kF2lW8T41WC1L
eitUbBR3vKxZ5/t3U2eI+9haDx8pfUJjhFZYamzB0uIyO7WfnhmZdzmEkF4b3rXSIA5l64Q0G3LG
Uy2DTiNFNqU48a3mC/gzznrycHU6PlNyRwjPIlCZUpyczeOZqhTEHKMmPcfiSH3kttIdnA0z1BxX
LNysspqCgP6ZxoNPnALtZlgEZj0Owho3OAv8WODQk8YBMD/lyq9P+RQ7e3qA2Cea3j2x3+18m9sQ
TgBJTdO8p0T0sZuUiyfMJvvfduyKJciH6NNDtR10RHCzBpNcZrpLGpOouMpL9nvSXF42iXtKqhVk
k+HF0cS3JE9Yec36n3oyGCteDjdjQXZNCajdPY2SlYxN5COLF4sQ2iA3OG8AJFPQtNHi+mlq43PW
N1agpeYrQvqnTIiWjkt+bRweVRf4woaDL6UtXn1px4HUNuVd3NYj+niDahVAFnMtK8zr73Eu9bv6
7HHS3xYKRLPfdBd05z4oay7aC67fLTfgLDDz4ad0expz5fI55Z15sDymYZoE1SHcfCajI53TgD2H
FRAFPsfrWUvb5kVvdqMz85J2dL5FOd0wSwzevo27bitQvj0HX0vpcdmc2rwMi2rFj1OT0NT4v4gi
qYvr7yI6u6k9IL0HOpiMoTdiShn52hHPbm2fg/Se1HXMeZXBoX9ZEmg3N5Ii6oBpZTQ9iIxXU0GE
g0O00LgZQQFcvNzfySH/jHOahOOl/rC6lECqoe8xci6B8hLeI5amzvX7fYnPG/dTfDB79q3KIBI6
YykbOkhreIr30IIioGfTxeysP9ZsfKCRcYN02B755bkhq6neFQ03KquIufQ76t2ruBfo8mP2dWBs
QB6TDjBaWvnnWuiXIvDmMTrYsviSununoPPSy7xmQvMXukeIAclpTyXvlTvbVXXLLfLxmzXddaF+
Rq/f86iEv6bRX8zATDo2dtGke7dopy84Du/w8+EdnvXnRA2Et8hoOL2g43rVqZisbGbCB1b8qA2l
c+CRp2h4yLcp0NYQ7IYRWxx7KKralqb75qv6JasYNZUsikg4JGertqI6K7qVvPRe5YYVbYNkLvnh
eVA3UufAaOxpmqBiTiwCHLfqnVzYADXaUVy7cKgkSH5KLRQJveHLT/Kie6zpfTIzDteQzzE4bNOK
VY8+63B0+5wSUITfiRunhXVW2AwU9crkWbKhqPcjyqUfSapCG8q2c52PZXaNzTJxopQ6L5OXndmX
j6Crz5zcqJrx7Ee7ck9pMpT7WMPUSAXDZ53mcUCF+5eHvh9MfOVBv4LsNdlislxWmblxkJP6P15q
K34lNALVcs9ckKVyJkNklS2Go6XG6zl7J4kL6FEwXdiEKiMqj7J1R3/HH5VF+gH/c3UuY1abxMHh
7HUIulGN20p27ny2zN59QnULodAtW6ty7KBVdrJ1rabamst8HPrxma5nwHEzOAUr3+Vj/p036XOr
d6+cy9sdciSPU8OpTnacSH0Ek83Y9Qn1S9zBx44jd+kD5FELc1fLLO9QZedD2s3Hxk/BfGRsbRiQ
K8f/Y/rGvLVn2gEq62jR4nwrMbr/I731/8fm8+8un/8j5+x/oA8IYPZ/5QO6pH0yfFbp57+bgf7+
3/zDDGS6f8EsczxCWaTaPN3in/YPN5CpgygTngsT2PFMxjKkIP8ZZ3Hcv2x7dRDZ+H6AV//LCeRY
f2ERAvkO78zngSHj+99wAln86391AgGPho3msDk7Nhubv+Z2/j1yJQyjN/ukG1lQXNhcr1nSfbol
MfcosW9kYS4RTg3CKxu9zj9XHL3KNXYiZQ4c2gBBMCY8gdYZi/jZthk4W3JnastFAwLEIgo52P0j
AJz0VsagDSOfVI+1xXCp915ZHkJUqe1Mey3lgN9LJY41hUq438pkui8h249Dc2crD5e790QqIuhA
2RsTJMPGvjoLxNzz4KvrYraXyqqeE8Q/aqBAr9qSLXy+xN54anKu5b1HA5j1C8runnAPm3lhvTeq
fzGpKdPsfZ1Gn80ElpcuiayITnOEFibRNxiCxF5KCF48jEa3a1hl8lILev83Gb8hJfvqgKaERhI9
Zvioav/ay+FUzvoxZ3jrVZh+m/jeZ4dlgMKaVb8uO0nXQVR4nOW7Swm5oOm4PoIKGeYqnMZ0C9EQ
WoY4ROjdrks2D+dAXJSPjYmqFp9IkzxVfQ5+JTp1lYvyPn1ZIztI52wcLLfNq4HyiCl04nYOub6P
hl2NW1SMzVbM8uk/iDqP5ciRbIl+EcygxTYTQGqKpOYGRlWIQEBr4OvnZL/F27SVTU9ZM0kwcMOv
+/GFNoqNrIuHlo4yVfJaMvP+TrC2TLNwKLh42hg0cmHFlequtZnEPL4fJgtUrnzpOnZhkctDPYKB
qrEBY3kPS1YHPcsaL/9QPDU1E04lmXeTYMvMPoRVxqrep9UWiB7femdr0/vrBPmjGm/LorbbelOD
2Dv5cUXPlTV5v5XjRVohXyw+BbGWMMVSvWhPQ/aW2OvZ9bNDM/pPXSu5l1G1iZeld/1IAL/xhu6b
YpSZ+aS8U5BuukDTo2ANQkpGTsyl4LeahxYZzKJ5YtFpVV7fpEM9JwbKHAqCEdwzikWm3z6OKUb8
pI86xiqdm8EyTWERQPe3vloHFh5ivBq+sHZ8ZjOeC3Msji1ztWaxsJRw1BqS/Sbcd7wVtJJdHfA5
NeSBLidWC/WIIedcsQC0bQcGiB2v2AiKrq83q8fLKMj6S987T9lEMMpMnseWwqWWGRXttCIYuapm
Z8+SXdDytNAql0yxj8DDlAHyguacnjU8/HmaZr8hEW/Lbg3ZthXs0bN7Yb0Enf9i57T4eAHWlrG4
CnN46QztActKAwQK4uemKtxDIEumz+pOKtA3OOqzvP3CWn+ovO7BE1XcLT967v460tvONZg4qSV3
TZe8F5jUN3YQ+M+oQPHUtAchHe6MOJE2iwO6hL6tlxmW43ZIrEMwRLq/vFQ9GV5vPFtdn+D3xuLt
5CFvtKPRe/fsiB8TVWIVTlG0g3nTtc57VTR7nwpv3M17gKLcbuSnWb92VIm1LpJi0b82rhDc6edd
Vs87ksXuqrG2vlcmmYT1QbbaH+2K58ayLhXE5AFxU7O4ZmR7PxfXAL/aRi+sWLPSb31YP3oj3WJJ
/xPuLdoy3ipoBJgnOV6cxH3pXdbKOPMMe0XzKAMjbJWNmWD4lXXy2LTpHgPvT4nlBGhAi0asV5Ft
pgDM2i+ZE4HTGvfOruqfJjvUHp4nDbgv5tBIZf1+yQkljYPzsQ7djhvzKbd0EbFNGrfZMlA6LJ6r
gjRJlZ+CqczhvaZPfVIem+bXStTBVN1Ft/t+qx+d1njrlHrkpnH1JhGEpTde7RHumqpie67oUxs3
NF/Hq6qfVFa/LLi8l5IRJ+PqCnutam/ZZra/U7E3TRiQfbBvLUzZ45etUdbogRC6DXSmfLQGD47P
whprefUSgTUGpRyApM+9dCaRNstRB4vXWyyAXVdqodFav6XPrwF9erDiJNKx3owi1pJkk84UzvQc
wHAYmu8y/UWYpOHlQHAmdJbncnruldxRZ8mW390O1Rrj2z0h7R51B/ckp5JpisepATLMCm9FwzrB
WDY3Rtk6BALx8zjA29p3Ql3bMvscOdmchZQM18EFgbAVNwPqsBtmHDtcINhKHGfyd65Tn/tZ/zAz
liJ27bx7KJ9ND5OqA4jWm08tXRq7TPLrsQbftbv8U45115HC2aw6UCQy2zsvyZbQ5lH2BLbZRKBD
zbHyvQ680nAxC1z6onor9FtqztxPN6oYHp50Cge73tLwsUN0JxxoQrmyrxa3prSQdym4KLX6MQXk
3Krm9sPyq39anf+lHlLWVP4lFsO/ImLSq+aJQAVBOJF/Gm19bHO+j9Y1QWihVJDCs3ZB8kBcp9fz
q0qb7wA7CBVs496WbNMl32PSU0QuBJJb+QG4f2tW5UmnIaRnWzjBVWSj9DLBRptNvGiOdW19/ZLU
3b+hwSOgF49d8qxkCqpNFBiHEzqg9Hr+p2vZhY6QQ9WIn6FbkBi55Yvlu5g+6t4NF2ekLN6EpjVv
J7Z0DaoKZ0f2rNxgUxkljJ3QhDs6un7IMXSsIHt7OJ8lkRq9077Q5IO+24t8PaxJsptK9ZQaEADW
jpAROZLUaYjQa+exSvnvTJFpwyWS+OGwDx4d70YmavfevEI9G8VXoecRkta1oRs5J3gJBPzL642z
aaMPwdPSRnbWSgNxkBsn3c9Oi2Of7aIIWW2HfUVcMHedGLHFg3f6bbnA34jvnrSk2DiOU4Q9m/+w
6zHQlanL7WQ+plYquGDYJt5b2lgb50lKsffL6lg61XMw5vctvr3RLO4Tr6X4s/DOaUEkqIV5sCKd
2on/5vcDZIvH0PXWv1Tzj+X4qDLggx6yi3kh3sMqH/CeTEAiyHzGxoyPTen58+0g96Ync4A8klAt
W2NzMjLx56fdoRR56E3ewZ6uVZK8yhlIbjLeGUiQPRZpNIqKq1plXgxQ9EERnDOz+NCG+oVC+2dL
DZ+CjPFWluyxbsek0OSLC7Zu4ZHmqWeeZY4YScfZ24QFVxm8TKhpksDbnN8Si4eg+HN9ojy+3Nr9
H4pxZNuXcvnybt7LteXNheiuEvBo+kpMzbi38YOaItkHlE3h4M1eZyfFAuo85DVsNcSZ4KVZ1Aux
kq0rzBMqfDzAMoOVvgt4mAo4hT3fjFU9N9DUhiJ7sVFkV4eeO7N/rHmR0MYcs7vCH6WO8rikT1q/
Gxq5t93g2tjmWWOpNqRLeqwmZyurBxDTH3aOYBIkdJszSuH5uNctAbsXRq8vfkFQdyRTUK0GL9ja
vgYuO6bRWOegqb5rM2D9h4XLJXzi8hpGm4qnhM22hYXGqT/51fBa9UJa4LvoZoh9PorvylXaXp/x
+zZR4jYwc2h0u31ZvEVzHWUePpScX4K6eXF7F8Vn7Y9CWaFtle42GWkOtljxULECS9Gix5UOjk0z
cFWnvaQsUM69utnrOmBgb+WQAzVGazTuh+FgznD/inVHvWt+W9J3GI2JxHdW8maDI7YpWF4qw9l2
fvrMwhATh3fW/ytPJgZF2HLHhvhSWnNEhzCuKMlGLZxxrG4689Ydag84bTsZDVQ0NnP2k5TJt0qd
oyKGvJGddpwwLp1m0qaZP/6y3cK3hNvaa4BZOsiNlg6EWJbbDq5i6ZiH2TC2Vi0DHGqCA80bMLez
5kh5+SI/JA/GXnj+SzVoIKp6DCxq+Gs8qgiAhc7LhVgTv/Y4MM2ApGj6uDjY1JFJMutfw+uGbc+m
mgL2Bm69qRvv4HDmbNzJ/HEWNiKGj7hTmcC0mnlnCIo15+6dReipf/eG8rr0GQxS5yqZec1WPHtA
4Fhmb8Saxav3M4LR89i6gjPKJy3Zzix9Fa762wvNoiWPjOqcJkdb9+f3fmUyxQpTL9YRoYks5USF
GHWefu/GjTW+JxZCMNcs7WTxf2Gii+QoTxrlgGFTM5QaDi+BZt8XJVb4sT9qt1WtvvZfdmYzlC/0
+3a71ONiQSLcw2VTJwQ3BQYTqHv9HMRm8G5gnx+Dn3kVZ9wga+PyPvL7VyWZmGaNYf+JvpdoVS0x
N15mAldEV6QvQl/RbPE0JFd9AcXaYJB8NN21irm9UZ48vg+ieqLyKzZ89aEeU1EtYZWoRxYC6SYz
smc7WOGgVqivfAufvdY7CUphYlq547ILMZEemxYkNVXdVGcZ3xhR9qInyzLPziFbXs21OmRZP0Qw
va9sCBnzKcLjkouzHwujtsn9veA8cnrv2O2lt8qt27/kFLH3gTjY6qn3sUIw4j2zX43aucMxStOi
pe59aC1jUe/yrI0omNnwuHZ6H4tgLYG6OGe6yR7zYj10hnlxZ/egE9Xmd9ADdKedewzy+PThYxp3
dvvaya0R/C0OvwAbVf2bxuxWEkSgjfHEpLsKsEJrn5vxUnU9cQTG7+QmhYlId95aknYe4+xQgA+m
pcexvK/b1DHiOVtcgm4LGt34DFbcc79zTz96OJ7FkD4to8mGodziEmX1wXCQYzWB0CDSiNqoTS3E
U+XAKIQxN6qF1UZ/TUjoJnyCgRiwTfu0b548HqqV0cLpX7lEb/K6xVj9C0R+h7JPMsF5FLM4u86I
uMwmKUxS58RgkIdNwwCGDQOzYthy/Sy1Yce/Vb8SjXOfqTQU6ntSVMiOlJuN2iNYBYwg66F2dMWs
j5BfjsRoy1/P6Xk1TKeice9ny/os6uB+YhHs9eVz4dSndgUN6lTNh9F5Z0eUW2AGp3GGErFYK09D
wSpqXYCgZ3j8StnyQ1zHs3MT9sZk52MxMFXC7sqx7tm03OtDBaJj/cVJfXYb7xmdyNkEuvyUdA93
croMVIB25nwdZjs/FWP/nfotP+6CWEovUl4GuX/ks4R66kZsHWOcixioe+uFxqHd0Ns/mbmGg6hB
QLXPLcw92wHQWbX0ry7N21jrH67EX9fbuMRyrqnq5GsWiqTkAkv/b7DuDBewbm4/ucZ86B8WQvyR
nvT32WCdjJyhdgYfOfbvBWqHQ+KaJSf/UYu0fWt9dFa5N9dx3jS6DIu6uTb4VEvRXnLBISTn/rEq
8R7PFQCyQELaYvfW29sgWR56otabcdIePAaCjcYwyB5evU/CfE4X0it0j6I9Z1yohHZxSsPCYCOP
6AN2SNXJSzDauB2nfXpzfjJ5YeI9rjPcakoJ0hM4BaDNvv4wUvC1l0A7zgOsEIHEzfriHlJpMee7
Litx++L3KbP8CDXBYEQ7dVX2bU7e08KsYQK57fJgvxpc/GVeANB0sA/JNHIwIuJTSZObQ8C689Zh
T85aY7D5U4aK7TWvY1Wo3eTBL69+3Ty/s4IASH69F7fEg19/Gt2Czd55tbJu5068sYSPKbpRm2z5
TdmB1pWPPeLc9l8a/KvJ1a5B27O2I5Wz+jzHqGECIs1g08ZSWsZ3prSD7MDM8u7fYGcNMbzRXOv8
dHPfhjP3s41ZDGCSW66i5oHN06Ui2XhB2v8yuDMxjOAaL9tHE6e6Y0Wity/dzV1IfrldQNtwGNnv
fcdSreCeI+nxaDD3FWJXTecsEDHjf+QKPmT+Xieftf5WqZEgmCyfZnBw7QTyBg/tYBY5fkq2lYYO
7IvT2sE+TrEuMcMqZUEpC8pu7OGFRmAVOWN3TW8tM40zRL3TXIzcPDtd8zjOXbvPTPdoSE2GiuuE
blREwNW71QX3LVA0Jhwu49qLElMQ41s/50nyD94tioU2JJxwOjSRSq1XyxQ/vj78+ST/wAPYaeQS
JEgk5xbVslvNy1B+PGyQNQUuFMP9U22K0Gedh/qBcxnr4kMBtVhr2L34Gior12nU1dW3QoXtvPWa
h0G6nMXLF/ptZPDxZp5IplnvJVvS7xwcqoWPp5BHBduhVLHlwXkZRDiM4qIc/9nO8jucoJjP9N9M
cvn1mWrO+cLKIcOiilHwNDtg4pPMQZ5setC+OAcqcZQNd6WerMvqLPc3Y/oEIhP1gWLBkKBMvKgK
BiaBStaEGdVVN4Zq5ZNKYOonijK4S+Q4FzqwIQOUD9S5+mpkjGhw4DFbyh/F+Z+J9l6WPcfahFs9
HZswHwDC6sYTao23WTk37FSPxqm+K4I5burr7LFfSogPrbwKaV4jMIlIIcHajTWUDRL5OjBObT6a
uf1nkgsKZmZfVylAckpdEjRlc5mP7B4xuaac601BVNRf42q2/oDWi2UKZ//dVwDmMtz/mnnw+E8q
SnAnD6uB7T31/WECMEGIl8Gli7q036s7ufI8RMK9NNzDelU/sItmUcXtssgOVWftdWZFDPa17xBc
OI/DyzhZm5EmowHHQDMAb6KLPlpUewBxkZC+WffMYBhOBSN/zY53L2+p9zUJ+3kKgw6K7JiwkQUJ
MHRbAxlNo+6PLPhmhQMwrGI/w3YrzS6abC2e0wFQOZtEiOjOEna3SQThyiL9VA27kQDQJDY+XdZ6
GbXTa4MiwRttR46PSxbRedJuCWs8Xbzk1Ny7/d5JtFOqU66IPbLTu7gtph150Vl/HG5IueRd4cGd
EXMZ20PN0fnZzVtYE7fG7axsudj59/V4SvyHPO/iRcLUc757WRxycj3bVRaXRuIS68wX/Iebrmwu
TOdrXUbYoHY6NbVZsPDnJNJJO5VK7XLX5Nnj1yggejpAP7Rg2gPJks/4u/dp6UVcMcIS82vKetPw
ngIgMFrFadFeJ6uLXc+NUeSPhQj2uXpvhsOMY8CsCHGgY0v66fAg3mn9SzOoC1LXXuYPsqMC+tZH
4a7PvU4qkncUrisLXoFjczKrPfbmraXnH6VfHW/8mXZxd0aqTsw/Hi5Razu29qWCYS/W8nlunavn
WQ+Tpu6wqZ2Tmwu31SjINhSWIHpsj2nm3RkmSdSq6T4MV97ZzY1jN9zgRov6sT1e+WmNT5XNziUp
02coWNsGqatlGLMWcNSqSyIAR4DHFwQKjQVQDerZE8nrkgxfo5hCtwCPmLRuThUaRcnj7bKXFD+T
C1/BdBm+cxNzYbrsxyJjvAoWnFwT0Sj4/7bbx1Qs7wCv8DPkHFsM8Dk6S8v1WlakceCERfNPAW07
wNu7Zp9Vtu6KBJY+xwehxA32Mxq8P7T+4k9tXPuKsCyTHqsSC7JU/1YJN15pPyv2WoDSU1B6g1IA
75A68unm+r64/dX/lM47Y8RBcBMauzmuJFY9D4vsTQnQtXS3kno3UZaynEhssQuMJnSDN7KwBDiN
CI8p6HeUJMOL9Wk5SJesAedKmRLBNfOzX0aUUBkObVYKOnaZYRtaYQBgNRELjh3Qx63WXIgf9uds
1MTR0axX3+2u4zRxyWgN8NIYHdAOj6uj0hMj+xSNKfsrOmiZI3nEDaNDzGvXjl2Px9XR1ZxdnlD6
abX5qze7BlKCpmNOZwmAzRcWOFemrdaAy08aYwALh+++dwnyYEweNwtI4L2fPTglKPF1ptdhGEJf
ttW5yxykP9yZXnLjIbdqea6w5ntlNM5yeSyUSWqv/B5nBuWlm729j89xNy786ElWPSzyNjorDqwi
LY6+lrIjgyD0KKz9bFb2GWvR99Il3nOSVd1DYj35iXYAbuX81Za8ZEHefnhT/ips58e3QzF2xl1W
WynfsUzbDEv1jJ83e2ixk2+JHflx4DRfs1DdXvP7c5ANdDGNiQaYg/MtN8mttD2ThZY8ktfmWDQL
MkBC/yw6KgnGCaqnj5R/FMQM3aa9BLnThrJfl2jExby1Kgbi9bq0mb4nPF+z+Ry/HX08MEmT1UpB
UfZu2p6HFDqPVe/Ir38kfckVXqyxJ8y3oVsjZv2OVgvwYT0Vb0lBIwU4FBam8KrxfIhN09+4ad30
bOttslWHoIPdKW/WH2HuvYGqmDIjP2gAeicOfyjG+W0x5NEAIbARMjDOXXqEvg6OcEtaAr7L+GOb
pFTazr55534Tvzx1embiyCh3KUY6at2Z15V4kS6cQa9EI511JnrD5V1NEPR+aHVIsovDb3H7JIji
XSwXxdohzDOvCgpDku5GL/jVITWghhYqVFSAh7o7Xgu64pApS0Jka/0JG0jsMGe7nNzj86plXrws
tze2O82YXQJGIy8lkykbHsPsWeuZvSyy/YAOMEbaxqnVqwvfn4XjJDXIc+BWqfoKQ5UkYj4Za8tN
nI7NjB93Xxy6VWo730YrbEy6Awi5gxNIul9j5aXQTG4QZW0Wzy7eE2+KUR0xuljJXzLyBRpd1Z0t
51Jwne1qghEd1CNaNPgusffkFHtcedZCLHGnZFpV6C3lErOVwlQKCou3In+vRriMS0GTbLvoyPIs
O5L0b8yKHjSDYcb++LHADvyHu1XKamcuVXEqXHq2a1pPiP7JqDcwkRVTO8Vunl5NsYyHutzVOuQt
C7WMqZtbzELYvkEuWf3yV96GpRZPTsdzHK2MzZp+g6j12anEUhTZPT7IwWZU4ejlJkhbl07uyoR1
UIPHOOoqOM/uUu9xWbFT9SilmOwfbeWCXEDgoiIDZA+FLyQ/+HiQa3Wa1RB9fFQUhlva8A7o4nSY
FJ8wIc9p0J+Kzurus8a8tsNNMx3ncyU0yLwZPrzK7aMiQLSyWBIzx5tAroub/R7mzTIVr63V0t2n
6zNZTEyZzkR61TJgC8UOTWCYrtsR+JVU6xoHZSjLASXKxSkz+JSs4ks4u6m2W23OCg/LXdQW3ZNn
1QWvTl4Ii5778VBDRy5nf1ezsZ4zaaBtnSUK49YueODHWdzJWwnrzTMdIUs20cQfN3blBXuZTiqa
0JXCJBHFqamXbT6R+Tc7O4Y6hQ8+8+ZIWdxFKhgIhw7fF24sGLyIYxtd8fYcVvwB1lrdMca7W3O2
J95iTx6fg+iT9g/DCFvhNzgkVIYEHgdW0x30gvi+ZxgEUDkEgrwCg5X85C4/ZyLKsRuU80GSrXIH
yFSzHmrSqA/97JahltUpuzgc/HqQIbJItSlQCOmHkOTy2jwapFWEgVVTKKS9lfqh5lsLVA2DZtC/
qNr6VX5LtUCrfzUZcak8kaQF7D8iBFwVFiuq7eHDzYcIvU0/w+sF13H0a50lT2kc/MQ+CLvzaf9Z
7WjSgHMMnYv9VE13Dof3NhtrJ7ZyzXtMl9V77JPx3xLgKIMmAeujMblwGPVpwt12qcu9sjysB11A
h1zW2btu6mduBAuM4IZf10VX18xOMvwFRdSrd+DmK0GCxrybixr7OfExPvtA441VnUvXeob9UIeq
dsjrrYr3I04vP5vm2J3Gif35kkArTeIWnsK5vv3DddV8Hq3xX+12L8lsufGoa3JfBKYRL7MT6jwX
VyWWO78kRpQYRbYvQSoS2SX5ikuM1iEaiTRjJZWP07uo0PFyXXWQtljIuKWdx3Qms5i4OcANPA+B
NLgAs32MOviHjPeNs9Nc+j2AVG1L4b8MzKooCHrAb6bHN4QxY/A504IBNZnIE8sV07tbDPaXidNv
Z9vB3TDOf/jc7oVPamKuWGS1GDS11qGxqimqMw3x+Ff8mb0UCXe4Y/eD7M2DyrwsSmeWP1ZmOiyG
jL/KlAvmiM8RG8mp0vC3y4Pfr26IBMY+c3xMUhAcelkcVj2tdyJFevSnAE93eW5ys7rd4Oi1WQ5L
3uuM2ZJ5eiFOOHttNCxeuhl1OmfyWvv6L3WbGV9u1VpnpZyYh+UUNHgQXXu5c/OeDVJOPQkfhaKJ
Ak+Ky7XI7kHHOXWidsl8NyAM3S9Oeg+YDQnLw6fhpBiMDTEQze4bL2pQg6C5Mf+WAy+dQDwrkokE
I9hUC7DFsHFuM1CZTxE17i32k87YWcK6Buy3LkaZHBoN+20Q8K6yqtshCDp6KVC+fcFfmdiPFQ58
0DlD4vrPECvtPj2pDEuM3o+IuPObjpeeYOZ5wjMWjbXFjaahgAShTM9Wzvlla9Q+BXIOuSTZ0+18
g9oS3s086myCeAKEC5LkaZxn8QBAlrzjgJm+L0+Lhu8YKhBlSygcM9yEZfSHp9xyz8pveNLr/tWY
P0UrnUd9egtgFRz8jjyz2w53Re4cjEBMuxzHPVdnIt2mQ64SJMOJKXPb4HR2QEnt+NyctION9D/A
UGfHmIU5caBdb7TFSQTTiFy5roRBqVQjL8yj0JMvbeh+0rqJhW5D1qhbE9rJurPA4LXBlmLvPJ9r
OUvYl8W3L2TiSfeMWIfKxHzWSgSQghTxkabrj7ZIaKYdmV0KfB3o5PXBhoZX1LlGOy1wzgVADc6Z
4NFI/OY2gXnQTyaAdLO0Pxt8X63p+y9TM9xx0Cvebiswt8k4W9BAbvgLNPpsevWG5cNIqi9AX2/V
DapXtsv9gOKg/Ey+9HJ6dwoBDmNgDW3VfK8zFz1qBjbM0tzj6l4roPPB+lbPzkPZom94VL81juD1
3pVZrAnzCgCaQ7YfY5+cJsY1tkZuKCpxNaQnQnUz7fFw+6LamA7dPumgMD2k/CNH0u0zD9atA5Cm
gI/ccGkKK1u2xzEz3kck+4OTGPyd5Gcu3ZrvNfa/4S0Xxj/wjcYywFWs8jpc3OK6LkqipiAqzcvI
fYFXPhv1fCsJEQ+efspzUEu83C+oBany3hG5MQqNQE8Sq6ouk8Ew4/jMCa2Yw7Raw2bN44H7DHKb
cR0yhQ1A8lXXuMS2ClHlJDTiNAtbaTxIpXti2BcnpT+5QJzuXLtbLqI5LQ33Kz81ITrMlfkoFv7B
scCdT30FZdecGt03X1wruwuMhFMYkBRGJzO5nwyk3BtR5ktB3tyUQsvDZIROEzQq2fM1eruqTMhy
OBatdUtNsaFXkKAdzCTENk77TO6Jc8oI/H9/+v//jQvSfKKdkGpqefZYafOD7PbW0hg6hyLXMeU1
C62JvCt0IFKIcTz4qTnFozUtkStn42DgxNE6/FX6qF/cziYVJFtjz8a+mGc7GmyjPQfO8lW2K+RE
6WQHHDI6W4RLD/75qrOI7sryXVtHxSBMMM5qnPkAVmyrUqiouMPqELOCxSj7EswWPwrm66I72yPd
g6YAGrOa9oZS+HSTjDTJGpXxsmbLrQzM+7zd8YESYoF008TaYYvmC4OiGaTjpfBbZu1hXC5Nkvab
ylqPdTMbx94rL7bo56NuNOdA+I+tNQd3A7XLW8fk4mAHcIQMd44CMxsea3c8d7jvedmx1Z6E9Hfg
DXiQknWm11C/T1k1ab5xGZWlXcZe31QOowUbsV1b2u1jOzaHsWA7vlYloHOKnXfp/WqiafhApBmq
/DSui/Gwtn1IPztmDaTXDYAqEnCdHNjN2dmu8QuWHZazbNcF9ktmt0c3p4zFd/iwqQdxy1pR1TWZ
+JFmkjzhOtDHmoL+ZTmevSfht2/8/FNpTNRiad29STKync54uO3TXGQBexbvXPf6fq6SbJdrB8tp
mMU7/cscfs0g19BtiS9pa8OoLRIqvSsnZrQH7z2JFNr25LAWr181HbSmVmDJrXwK6RVDxGYcm+YR
VsiWcfM1IU52aEX7SnCDvzLCLXK7uUF6GT79jmkgFXel3u31pvNei1wvL4POb3EAEGiBF30t58em
TKHMZ6l2NrUAd2eFm3OhYjNwOBSGr2IhNzUgexUoaojZuYrTBcpIka0XB3KRW+CcHHL30THWYUPQ
UYu1keTEmtTv6yT/XOonK4N7sRmwPM0s7pWt9WN5nLWAhd4MqFe2pX1rnfs6ofk1baIuMPN/As16
WIMaqK2TUmNcOU+3kIHuT5FDHIDtFts0VBl67CbatRrtX9P3R7ZYRPdV10L/iHOV8JD3MKrGBnOr
uZAudV0Lgn5AnDLUZT4c2XQ2W88uYtEL3q7pPqjAhgcr1leRpl8pyRo7sIzQbgsrlMpTIfPKc0AY
VQ86ePvYkTdDxYHZaUzCdY+hGCOKXKdxu7zX0J1XLFdjZx2YurPUakN7Lu3IRrzvShxBtqzhF5Td
F93qYTJ0AZEMDIglrswNJKgmgr/EeofbSpnU8Dj4MbS2t0Z8G09aYxNa1/SDVZISty3vMRPzFZc2
sD5M3VC3kqW9n/HkWrcfDGRSryPMQ4Cj8Xn3NiU9ayZPUK7ft+jcXTY8LLZA0wWTgSOueOeO/NNZ
M6+heXpLu4nft7X6Fdnksbnk6iHKe0MOtL4/zbMfZi6ugszCnu2WfrJrrQ670Ybr1RITv8QsBokf
6XKCpMFEaBLnF66h77WmPqrE14gfcY8ezdGgq2/wY+G6r34ib8mqIvTFgsIyrnDCJ05FlKVza9Io
yZv7fiooQIUkclSdXu00o/oqM+OerBPCVaHrh4m138j1xy2VfU7T+cGmfn5jGnQ8u4q4MkT+oqVO
h8Qp1dtutEiHZj9n2jdQ50tLgYyUAXH/wsZb0840vbYTRDKBo2K+bdlKIMvA2VHJEKv8Fsq8aMA/
VgFMPSH2bdl7YSC8hsC2uTMnEyiDWcMAcDiGhVYdnQGDbtOy19BSYCTODB5qEJRRcvkOLflQSmdC
ETVeO55Ac4BORciLt1VVQijARzyo/I/cJyDDzll3Pjgu9HeoRNm3DtTrBvf9HPn6WU5kEe4EgEia
vE/xWFZQfoPQ9zr07TEHl5gbO9q1YDU26jtY2npfJxW6n19fiFnePOrmlrQP1DdAC2z+82bCAl3w
BSU9cdWJz1Oy7N8ARAezy/MSirz3dvWUXgP7bsGaevWsgaLNNT/z4SYy6cBtvHqsLvQmvKoJxZZh
eGv4mYqRXXgQlqS5wxqFoS47j5nuPVCfnYUd9GSgwgX7XTLgBny5Q3njaqxe44SqH0nmKPeJXwoC
mBrlo6PHI1jizQOLe0ZYkYpOIY1T21uhMtoDmJSWD3PfaRiwlzc1Z/VOgw5/km4h4qFH/u0nG5qF
3hws21weMnoWWhhSLRthxcvqlxKnTefT6UF+a89CsS+9e9laHO3NS19dW0hOpftRE8/WWK8li0aT
xofbPlHZdh04SzUyVmjBDSlo2iei/7F3HttxI2navpU5s0cNgEAAiMUs/kymoydFv8GhhfceV/8/
kaqakVTdrTP73vBIZBogEOYzrwnn1yZ4tbjqBX2K1j/xyf8N9YV+KmXWjaeG68RfCG9PU0ijnR3T
fhhpAX4Fza0vtMnb5xRSbsnRugo+S7p6EYPhKwQ08Wsv2va0xdUryp0zF0taqFanudVDjMSlNWoP
Nz0CsW7mbVtuHJmuTVSCFN0CL3BBZmfzXVc6a8hyuSc2CoT/aNtXDriP+NmGqSnJLkEZbYLQfvFs
9Oc0yjslSXKq+xa5P3IiJJzMa3eyH0KksAAmoJdQyHdrpprYpW+GQKfQH55cUASoA1A9iD6KpD/1
g+uhK6/Cnk7UhOEqYN48Lb+5ivqqbD4HFFmahzR7N8vzmE6Ich6a4WzAuqlW4qHyIHeNdNczHIgR
q92qiD44xmponA7onSHVRrdxlQqaZP5j2YfokAVbMBCHxkzPzTk9mdNwNdX+motEeS/qjVWLYkEc
PnkAYdoUvMyYnTTC2Cr/c4xrLThF0hVDfLP2Im5PqQOcwrm56CJansYuH8sLTaJw6GXE6FGwXhB2
VlAbQB25BnLa4WVLODolN0X7VHhvi9lt7B5MckPBf4kh3eGCAhIj+JY2FIA7dMt8PzxQjbxuMyyI
oX5H3xBOXae11E1rScVwQKWwi/c92oWLJan5Je5L53dn7D326Zgbl7h8hEC2CCJ6I9fgr/2EVGvU
Lj7NUusmsOlf1CZSFpHrf2AxwsBBaUOCiuDBpBHd0cpcgu0ixFVnW29uzZYxKwEbmkaLGM6qxlxV
Sf4aAPw2uidJCIU2hW9HF65TXkyVBXVF90zybQbuAnE15DS2sue/rvMyFQCd7XaA8I0dDO3kk94s
nkIYgyOypWJEuUyHJaTKdpu9GUhu+nN2Dnl6n1ssrAHMa+zeDESoYTPvkQ6d1ioGgBQ7+9HwfBql
7Dj0As+AD/UE6wtGwygZcFRYxkkgOSJCddPVFc5bCyjsDlHcRo6HNuCU9sPTCdB+N5dXVGm3GSgw
mUNoDqIXU833vtejhwN+aUQZamqai8ipmWiEezZ1sBgYSUN32p7CQzXW68oxHg3Vflk5gFGxBzpJ
9ROwpEa3NPUe5vgGxYCVHbdnaMNvXGmAW6XHkTr7tmWP6YcOUQz7rGyMQzEUJx2SCSXUBKO8z91T
6rdnnY9cS48BhIwJhmnZ9ml3HWs7wsF7EAVxrgrSkwb11a5xntL5PSlw7Myyg7RpL+IeEVh3QTOe
mQ7A3Nl4TqecoqB3YbDXk4M+CQTtV3EQWTszSs6BO661GnQ8D5vJMM5QNtgiw7G15oC2dLFOE/fU
EUSRQzdcmpyOa7/YJ1X52k10Dbpq1ic5Umtt/PQDkw/TjTksi/8o+vy6BE3Q/vd//uJ+6MGOc0BP
WUiA+kJAH/nF6wnbDnuuCmc5oSs17bPkPoxg3NQBYK3SuE3T+LlzePiUflXgw1rrL0TlwdlVzHgT
tafj5fybeln2RdfMt9q7oviJRmlDV/yvvwiOf7MRO/1s2s/5b2/4zrs07D9o1wsgUOR0QjmeB4vy
Txl2+w+8JRXcI5II2xaorv8P89JReIxZvuUpnrftKxNS5p8q7PzJcm1b+pbjW0qAIfy/cC9xMftB
gl06HjPL9H1F3K2wQPS0BeYPXnd9H3USKX4kKopPK7vC62oBrNXC4QAgvnLg8P8wNP9gLv+j77Mc
obhyzxE06n7+PmJRKwGASlSdnC/2x4j39vAw2x9TfjbI8TdfdqSN/q/A/Pe7szzfxicNWXjW0c/f
5rlNbVimR4eZKDdbHthcqqskRzoHm6vB/awBkvb2oXW+tQGnOzDkwtq65q3AYhCJiN9cDiv219GW
pilt3/GlbXmmx6P7abQh4bENJcRoobt8a8zzkO7HTNMuaqItkhyc8+8S5HMdFKu5PbdUrlHA+8Ac
r5uueMi94CJd3mKccXDD8Q8WuqIeWOc4kadFGt/U0r1E3GbVKPcqa9y3OSywkGk2dQn3aFI3aMYN
KcEHBS9ruGv7LwvD1hp4fS3ofKERUniVRmitzE/yIzo17MfDm4DwGiHkBP+Mfk8W44zbPmhDJ6CU
s6CkBrnAQgYhCQg5QF/h2UGsxnD7VOWwwwzhxY8gElFdYlbVCCGMyOkVZUXvlJYS9xDxztnsT5Cz
S1zsrEBNZiVl9wkHEvpTMQoEAT00R3y4SU7paEHOLzuhfQKhDQ03C6GlUgOw55VvGYCCsdUAzFhN
HyEHcwmZqkdA3NujejAgRi2jq769chN8J+HVxqh3qPjK70GiU8ttseCarQcJwo5HhcgTGrYc41rW
l/YwPtQz/9NJUIT0dKo+4oWSZmCtyRdk/bCAHNfjF5ZXXfcS+1SdgcZQgSC1zfY054EMZyc9sl9J
LE782dpIRtxPH0Bagm/aUnlaG/5L5WsqJCNePnDPQXo9Uh4eUBlBoMAOP53pMM0P+KQBAuwQFKRa
MHGSkubL1l1VAw2bGXPIUEup5+h7cCsIPdFwysgDc9iwNpj/cGeNHzZ2QDWaE/KjwnCuBNaHYs4m
5FHoS3DQAxqpRfmBoNxDTQP9sBwNkaIfTiy6ADE0VeVsq1CcCN2ucoy9rUU2ud2F+bKAg0N79yQG
U0Xll/wGGSHjI1vOy/ZlpGY53Kb1De2iBsxlQP46UfWL6RoF9RVStCsXhGJRfEDr0EyzE88wAB4W
YPFwi8fF50Xy9KBbA6pHG7l9MJYXC67CUDATrRqrvU+Lxw5GrUu+tSPThOfS0k1yBY9Tg9BR7FKz
WmeQvhKKO/pvI/IM+nX6OehWNk6gK9HftsWVwYp0g1umRACAA3fQ1UQemQhImmGE5mO9EVi862ni
WSwUmmkeVI2FRAQk9SbwU/TXd0uNpWJFfyOVqwkR/Do3Vj4DbapbfYdW8hnxlFtQr1TsobCAaGtD
2u3Znt7Mjg50lxlbBxSjpsQ00B3bkFoLailtmq9njNgr1Kei5BPBtlXe7owRX2/uMh4+rXIn64+J
B2tCEYmZfAHThqGsIehpO8OBfAHtHBQPGQld0fUqDDRS8NLNSeJk4GH9B3a0jVst95UxvVsN0Iee
Ym8z3SOofpKnpAwh+vY2H23bOxnnJ4kJnB8d/GqPIhEsQWOl/2pa1aZi4Tfe81ghnqoFtIjxB/sz
XeAxZy9xaK8bRPYESc5QP1jWtK4QqMjKj7JSK8WIdqfoBeAZj0L0dOM5pKf9ukS2MyLtKMdPu+s0
IXTdgJ2MM+YUTymipFTWuwQUbjg3NCfBgECbkcxLBa2A6+vd9CYK/YOpc3W2kCGnFcf0GmilFIxQ
QROgrpiLHslSjVRi/Zk2PGbnNrBfkvQ1gllfIROcFf5bgdSrHNzLhfSrYsMDGUU6+5J12yl6ykok
M3N2QD5cL1TWgSm0vCqAWi5Jn04WiaFDn1xQi5IWGxhYvYY5bCQPs7lqW4tVDc2etZjVH94ExGd6
qKeHhkUUs5fa+efMAvS8A958K2fsoWTYa72PmxG2u4TdDQJGNbpcGE5l8CjK1MZrqFgnoM1bAAKe
w7EIwBc99JWBDK9RX9VYF9Lk3GIGEBFh4nJveubWL8S2jcNtk03vTWvA+USxLnNxTnHKFLh0+0SS
CGeLtj9yOpOnleTp18ywdVH9NLnWOP80B9rgATOYhyIYmNy7LY2Ac5mCBMMzXpUuYNoZ6fZ6rYCT
6z0o5RmP3bLvQno/Y4bYasj2VlNTspDuzGlIg1HlyaXsYe5pX7InUgDCUwY7JITC4uYwOdPeNASR
PobLjXquZHtids55j1gJqjB6aoe7fwfO1ed//+f7Pwuc5b+0312/Vp//8fDZfHz+GDvr9/wVOtt/
uK5LlORgmcs/FH/6K3SWfxD44lvkuK6UtieI7P4ULbG8P2zTZWexTFA5tiJ2/zNythwckdA64dem
BurgN/RXUP9n5PrdDTn8LP9BJGtb2on5h+jSM6XvCZOo0kQfhWj9F6fmwjG6KrHakJIVyAqo6pWR
LduxB0vSbqKo2veuneOz1j/5MvyqsrSnoVEfigldytGaBRoIN3bQUI4dEMQtXJT1Zhh2XTdBU0BN
efAFcp6A4u1uCk5L0e3GtLrpp/TBUShDd2aJcTZLUKtdY8eJhx0nqeUVBz+nj0A1B6ax0YhVK7GZ
7c7LGNxM1y14jVP2pyX4MQKpsJutH7sEYjX8/cBFucH1rLOuUXcycAbsuQtkp6gxNIiGb/3yOja8
5zgoz5Sg0pOBr93gdrG3Zjz3PMdl4RcDPdfgjrbohyHp5rqIsNq6aR4uTnNoJI1SZVJjKAFQ6dqf
WovCvxOZhppxFbg5oND5hoDKfenDsAFyQqSFdY8x7Y2e91VuQSfJvMod964y/cNk+Bgfu+2KDvsF
qRTiHRUSeTM/KlqdIDXMCmPYCvSl1SEDASlkmHmlrk5iL7lqbYJwNZsh4r7o1luI3TKcIrKGNWc8
BiPSbNGS2qOqBuZ/6bsN6rH3GdqRnett7JYbrxo+Jw5CamTEdvAFh3Xve4exoeNsOTyBXPkbgX2F
2Xcv+huOX6xfwjUjPz/cQ9HZ0Bnmahj449daqXcoKu9hgpIBRfhtTiL0qOmflpU8HL+1r7nw49XV
tbw8futl+VGHqCTr100jsM+441rCmUHWTnxwQynG60flTOGb17oHfTH6062I6yCXaFeD1KF97V8U
1Gs8y7uTcfpWVe1ZQzdDadJyb57XNYGSjN9Gx7l0MCWgGQSBBMmpNZMTc5V13lKlNQOoj63iwI7f
sE9BhqVMqe9CiYhMnj2ibjBrjfitywACUyNB1IbgKq2ch1ypnR4JUuYDPZN2BRJvOxaIB7Dw4zXU
R34FhJF62B5E69nSFGAZ/bvR6tvv1Q4koP7xMrfk35a573vsGpa0aPLppPznpE1iTzSATPsKq3e3
JrGYAgYQig068TxB+a5o3rc+k8PRcwargzcNOZJiuJmdmpWul6CmB/Y6xu2I9wQtSgCp4YlW0+gY
fT/zLt2pWYDe8AlziQOQXkI4tWJjlD+nDnP5+IuSYbOy6FnBEtSL/ngpccCf9RqywJJk7nhznI5Z
zhipBOIvWDyKZyQyEY+XptS6zKeD4dCXSHmEx13EIcWyTYKMidl3vD3lXUYVqy2cgJVoLdPjUmk7
/+T4XLJU6BbdQQXttTY2MA0WCR7BbwshxeKmb2lQvQxveYjgn9z7C8VlLhBG1KVv0vRs5Bk2j1Bv
3BH8HPPwOI31J1f6SpMQM6sYVooK346/0Cvy+AaUD8mYqdCtj6vleF9D4FyGkXHnXM1+9H1pUEG9
BNNJN0O2oDG9Q2rJQz3rOiHkeIPP0EtGX9JxuteE2vorOPKhJYtDAPtoPkg4BQj0ESIt8Zv+EKOs
X4eEwGORn0a61Q8AvJZpA3Ip9GY2YiLpWTXLXa9kf7S+IehzZSQvDtov6AzwmPQkBfT0dnw9CJPv
ezccdjYn4lMnds4jL0A/Jb72jGKjyOiNEijQvy7CSF3V+enk8pnT6Hq5jmc7rtDSYj9WfUIS/hw7
gS87s5tD6Kf7cPTQhB4Ze311y7s7AdVM7GSLn84rJXH2OLbaRV99wY5i1dOJS1mbR8EZZFTeHfLx
b4j03y0cYMct22QGDTjhfd/W4DoYrxMTJkzD09xMwPgwYMc5mgkGy2ngJ87lbdi7l7Gep7VQd/kg
D049QRIQ3hXro8fULDg38ggf9IDXVPntHPuXeSII9Gt15ikIFQUhPcr2/CZgCzqOc6CPDT25/vUo
Wtqe8JdRRKkMYDi1MyQUdOTy4yh2ZWiiaxl+BQOPL4FMzIPPdihcCc4BmyM3WdCJtmF5I9pjJPz6
+IMe/bUhgYLAWWMyj5x4v7kw/cU/X5iiRGjZpgdIXqu6/XJhYPFbq/c+m05dFra8XPRay5Lgbhr8
46wPC4Zvidln5mJEbXPioDpem57mXcoqhYHsIbZesaR/c3Hq78MGEsH0lS98aoBc6c9XZ4RSjHlV
fQYqugwxkzATNm2z5qhFUOutM9ghbWu5iOHSZK4Y8YgimNFbZj21OH+0AAQ4WY475HFmBjW8Vn3U
9zGr3aqivVc3cOiNlqMYRINO8jJfXvYZb5dQ1QSVPUqDRFAxRTR9HBZ1/sbChe80n/dtdK2qUZ7l
OmQwkQM7sXqw0E29q/v+FeLXZRYjHMZ0rDwQso3LbjQ4/PCCW8gBw9pxiOmCLNknjQSJnWR0sPzL
wDBe9eJqq/hFRLA0K48aC+7rsauXAi12U6BWcowCo5Y0DwUsveioNrECZhfbMGZKbpw3GdyzYdHP
TR8tvp28AfT1Ie5xNEaqC1ew/HbHtdWyKvWuLEfqnTzXlc++fRzhEWlWbOaYk5n2gwAeiQoswUAZ
sMXrjVHOaGyKybts3fZR+Fg1o/QCkkRAck3JPrts4O+80HD7j87PkDRhvR3DrsiQ73nQI8Wvjwts
3O20+Khncw+DCcwS76lQvlsV1eOYpHex3hf1V4cjnOORGKI10DQ47u/Z+J7VNPOOgQ9l6reYzTHz
e2wk0stUBxH67vRun+jV3pmxJjGt7dx4ON7bMbaLoFkcv+AYA+p9iQqGsRnacYtPxK2BqpofsKkN
TaUorSzrrvIujl9vpbpl2UGiSjvzDC86YlMdXOILcZqVqO1i0BU1WC4Mhj75c3GmQnEuoUNtBP5K
UF2oIwDjOZmL6RKxX6Lu3p0hWuIumQ7YdlvYpOg5MSTlI1guYEAhMXfqLt2mQoJtAwVFc0nXx6hn
tt7CofyGyrnczBgvZjoa0PETRyoMqzmHcMO7VUUy8Zs1a/5SuPZMZcLkYphR1rYd/vvzmrUCqDMR
UkS+X92lFqIEWQHbkMU5CZ7xWDp3KizeqYtRYRRKblSSoblov4wV6GMqg/fAq0n2lbIpiMm1cpZx
Lz0AjrYH/Y37aHRo4bUFMKNZAR1AYHdKx3iXWuOmU6LZQAAeVxTXz4PZfYiLFrnHmVKWR+UmHdQG
NPOXNOMvhI79E7T3kY1WoNdRVoLn2hN15tTIYgSPMls+z2wLpTTdnaALb5jiPgjGKxUY2dq3Irm3
kXKK2J/rfNr34GnWTdlwJQjoLzE2YhVE5b1ZxV9zQ20jT4cTHGo2Jczn1ZDiHBKm3eWcmtuJQsjG
8+cR3G3f7K1MIelvJ18erfWiaO+FV+E8WpbveVYQlUTp1xjhGFSg01Mu53YpKRYm70sHd/v4KXOb
frlpIEFzfRu9Z8qyWFHBXx0KSBGewL1aKEBxTWI/TLy0UEO0EfWIOh9EKIsql51WOwg4MS158zoY
bewWZGZCmUa4fe6GCxe/s99MHJ2H/3wUKctWlIIQ96SDSffy54mDdl1VDmb/FrvLuYfJ/Qp/xnjX
+JCN8Z2qnmVaq3M5Jxd+rcXZ6uh2wjt6m4cXcelbHFYDpLnBfEbg+luYYbklJmD1M0CuggPm4Fi7
vHkPPDbptpjUht22W0ndJCDZDp0Sm6bYsTd1ADbQxUY4s0GYtHhK4mD5CZr2OndQ45iHcySQNwAP
8hWBidpMozqb6ui+de3HULJIecr+SR0Xz0t7BgtHC+tApilTXBqaJLkZfEByS16xFIoe1WDDGNZI
Kl5WI7MRpp42uqaaFgBwyQwssVHz9jif1osRWYdlMxYRXkVfKsfLl8iAe7HSFtrBdatXxYKqI/Dw
8EIiWrBr02FAnoZsbfCyzZwzvcIRLF445/d4EwIGIBM5zpfjvIi4lY3EbCICdzBl36I++9Kzo2vF
m2netg3+lUbJKiFnGVfZ1KxDowQuridQhjmRO53I2fw0y+VLpKgEBGXzUKnEWCvk6oTCJdYMamCy
M7rqJoz0vIy+fLcyMOIbTiZiDvSotK8MHuUj8L11ZtiX9Yz/kzJZYXRH0eVg2CJ62HTjmYgNCaNj
TkDLGfZwxvkOmbaL6RNfCARY9WPoEOf5TWfu76EcsrielLpiJKVwXd22/KENCn80q4N8eUdHQ62p
4FYCeaRBEoromPd4GBxTddsaKNV21kUNbdVctrryPnqYDUjj+l8vnWNv8qcgjh4pyaj9lz/2L1su
N6lmq+6QtWRyk/kurnkXOBEVZR9od913z51bPuVm+VzOZrOZS7YvDiMKySEAKYid/JgeWm96T7N5
1/QQ33VDUW+UhurRjsshF3e3U5yrDY5rjwCctt/n2wgePzDiL+AhzX7RX09CY6xjm4IS7Jl4nWEj
haYZgQIPqrAayBIgXI97TKKfkGxMyj3Zct/+Jnj0/xY7wl/y2EtM6dI7NsUvsWPjYhrpTBD1Y/jP
A6SmLIJtnzaoNQy4qOws/KhIxC2ogX7GzIcCuYsNVOVaL4NSCkb2ICqEPY1s+D5ijdv6Z3Mebw3w
JGvPsRdyC4BOctEkzgktALjfkA2xCqBz0F6Hacmm3cGOaJf22R+Gy2BBq2QuwFuUnfulx20OHSzb
HPtyVKrWPmANeGB6p3GoiyFxzi5hIg8pIhjzXZBtrPLyuG14daqQJq6+NUaDREXVMNyUO1ZZ/RDM
Ai6OwbvqkuVW0oBqo5MM0NTWSyoqbjBt3Rr3EkPFKLui1omg4WMwOSxJvzMvptRooJ7Mxmas0Wyn
HhnvcjenW5rJlZMMd6MzXR8XVt4P8e74TEGsoMDGKpwmAIsqACifh85h0st41LPmX094i8Lsr0cF
SAhQLo406ZSZ+ij5YQ26xVI4Y0JvSZfU/ImcE7cv5Peh8of2Lm6qL53DSXIEJMK+Z526ABNT0PvN
lXh/D3cEhHhXIFVO3Uc5v1R2Ywm0oJr9V1gFhA76CG8WXE5MEQBBItrogMDy3/gLzRe2Tj0iKD1m
1YDAAIJBuzrgfWMFdD5t8e3CPxRXCOumtOfb3GdaDj2NbDGwTVr6x/ED2DCp5kKIEpM+R3TghOTk
I8gzd4fy8DRWe8wRb9Nlov0agtobmIn+Un+b3Rjwo6LbKXvOdMynUF+P0kNgineUe2k/dV62tqzk
yrawU4xhSe5nGAugNTnHslGeK0R2+9BBkcDBiDbq621njfvFznEeDtDYSvWinjIEIYop5QwTxW4G
GbWW9ZyvcPVEZCC+w9qlwUnJZDfBjh2oqneRZBx/sTrvcuDuaca2nQFi3lPjfUX7oF2b04yPtQfd
U4/HNLgfS64oNcwxWoe8UCW1dVml46udeTZKnDUn44w0s6xD2OWxq8UbsTPTK4rWHb2d8WwUr7Hv
lzhFg2motXsF/jYc3W1Yr0k/oPWWinwEMYNqEFeGY9QnuAUitKFfNej41UqLb80MJ4imMGldedb1
xHsABHwCkXPIzzoj5S6PZyz4Q+4nnB4tiUAbNM2MVLClXeUgo3c88KoAAGlzYSLRdnzHpAcuQ2Ql
dIJnJCKZAs4jTiTzbjGGcwAOgCBwEN7GuO7oiC+tG+C4sXljoJ40Znh/H/fZ42fpw9zwCCu9CMTi
TI4W1sR5yi6rXRv118UIRgJEMTJyDEFSlnSH33EekGsI0YSBknlRVAgNmI2LtzwLvyFhHIVDrCix
6KiX6EtXxok+2pvjMrAC9L2HyXp2DSY37VSEoUaeq5855QaYfvWbg/lYXP35FBTSBEhjudSphKm7
OT9uCoB/1QD+/nV6wj8JSWoVY+wH9WddGGBMWnTxUNlzvE1uxN/swLyOSiyTWkV8yAx6s9OFE8+M
QYtPPQKMMTUblAgIqpiVGESi323nKPfmzuNxSYMdJHZMoNxWJg+2tO3zaOmfR79+Dh01Ik7BIRtM
mLIgW6wJ7ODjg/elLpp95airwiib48k5A6E90BzJV1CrPOhnnC06oD8etsdHdzxMGyc5LfvxHcqv
pjWPAmD390kUH0dWAblPJUkkEle4YulPGTZGtMyrUFjv3THvibiZbNbMeINMxSKQOYtOvUi8y9AC
v6G3Jid035D3bLDgY7cqCIqL1o1gApBPmDUAY7faGrHzxGGBMw8vOW6n/8YL/rO2J0HJP0cL/r/s
7VebBl7/veNpW3+YLvYMPrXEv1B/3xuelsYDChB6wtW5lMMy+LPd6egmKcB9MHyuA/NX4wv/7HcK
9Qe/guoF3I6fjm3/n/qdP8deng1JzTJNmEcmMZiw/F8C0jnrp9GVVN5EFp3ZTvxpFh1SXf4FXid7
aHnnQlDYRM8BgWDta4gTehp/BrgIDbH71jkA0CmvJQhCOpiPr9UUYMhTuucqfhiF+4RVJ1ElBLR1
Ny0vPwzx9ff94icErTrWPP93I+HqSbF8erVAJ7kN59fIcUHtTzVIoQANyJ8dyjSVgojndUQ/834s
xAVZFDhfWj1gr/KIvBGJCiND/Sz4NOYsPa0HClGuxJpnMTQc4gZ7X/ymxs+gUnAlvHWSLhp8DV+p
Q9QWRy+Ui9I2fYDS7EA/5NjCsQwABIxvk/S1LO5VAtTd8wutTG6+R4Zb71r4yyDQIMpDXSA9enMs
D5sgTDwhQzqQAzQmqcu6l8hFfN9Q6FA3BvVM4ITwiscaDtiC+MxaZemtO7XlRiGztqqCYleGYK+7
GvOZaL6mzou4WMQ22SbJR23ZBADjhOO1bDZL7tfgxBJUhRCeS0z6t3MFYMtV1Qv1khyv520XYuQD
5xZN2BSMtwPYZQ4ZGyJY9P2T8mJY8miTVtqizaPxabAVaw4DZm4MqnGS4g9L37OHuBgG3xys4DKY
PLdlUV7QJb6dZnFSgcleWQN1dG8m/rFTwI5V7nCy03yETwwHPmu+jQ4q04a0EJOGsgetNtukPv0d
s7c0e/YiayltwwNexSXK0S3kRuW2RCdpz49DEeKCodxewV2rt679DJUog+KSoK5rgBXEznZFp0ch
ENWh0ICjD7GOmL2zoNY5eUpVVf+tsps9kcSOZALAkLHs06Y9C0IBCN38TGV7k/TyhMm5Ryb5zdRk
mBS2V9u62y62zXXl4sHZF/6D6VBKben+U0Yk3bB2YdojlaJgQJVELMOI9yw1KONgB8yiMgB1b6s8
WCOu4KOR3MZnLri8znsrBGiwUBvyyLJMydXyJyOddpOwb6ra1AZX+IMCclmNr4bpfViNIKLHEECM
r9TocKMF8+Spx/xCcq6ulsZ4g412lbXtY9jP98lw2qVIRWHt+jiD+sey78EzBm8FTIE5SakU9iqm
XZHuOWjNUeIaRGygnlAzr5P8rAwQxgmtKzu3bsUEGwKPQthF1nU/SRxW6webHJevFXhjLfPl1A3n
XVy90PMZ1qSFX9WMfJU9071oxF20PLqqB7Nc0SemsA6pqzibUICQTXQ+g7U1pHuGL265drpsT6Pg
PHDVeUrVVs0PQxt8RSOsqKqK4DTxMchEzqDHyOg3Y2W84AT+YlQBIrdlg9aNAb0qpNIcu+3D5INZ
rpKbyrosOsNb27P5TWZRs3Kb6zG8MsaCDS+XuKuU7wZqFZvZkzOYQqQGnbWYgGQNLqJg+NP1oLBg
f8INYbCCM4lbEuLNyJWHj1kZlJs+d2E6DjfU3jGsiLunWSvgVi6aBXScUBlzzynBpZRTQlwaBwkf
asTNxO4vjGW891PmgUuYIBD8x3ExXvVCHSLffu2aikgnZYaM1QNG1ru6SDACizCZmnBpsc7Gur0x
R0JFaMwbhPxBdhQXvg13ZengrxRIsdU9M9NOCUCqCcB4GVzgAYxhJ2F62IocvFU6I85yNXjBozF3
Z71X7zJkxVZZtyCx3ztfKBeNWk/BAQGQjMlNlNc7VbGrdPN83fTNKTqEb62RnwZDdCczTLXioGFB
xxcUPh/rwn5eUsHlORUl42QB6QmEDj2d0xzFvg1uPA27GYLJrqvVHdmE3CTZS2t4rIRXH2YDfjpm
ZyHN+o20o13RuK9+Gj6lDvqN6Ebe15Ui0YDHE9k8WCPXAVNBxZp6VL/Mr5UwLxE628oSM1pI2C7m
vzRx3hkdZrxALw3d3brNO5pY9Psiq90FUXS62OA6zclJzwwvQAlQiAoPDfcD2bOTRTboqakJSm4W
zqeRgfBXlqQHEG7VbWzcJiJxDobo17aJpMJkcGZ5vfdiFMPdgNTHZpLWjcAIcO6K2w756FVfA/hz
Q1T2SuN0apz3zrhGhGUT59j1yWqdxtnp4JQ35TKh0hH0J9EMlpKhLk/MISjXfgqWzqbSoVl0W9P2
riO3+SrcGhIruKcOBZsTzshVspiPWaju0HxpTrGx24ypsZzV3fxBhZbAAXYqRya6a0kmT1mXr17p
Ocj8hLMOSddNRGPNd8CpF4jTMukStY4rwtgcLptECQkZcghdI9tJYmLE4d3D0qr3csLrL59wRLbx
/PHJWmi9xgvMJe+sAXEN9NHhKKntbyB3viXouAAUIGftguQUQMAaYxZvTzwfmYaxwfFmTL0tlnRE
I8XwEg5XibMFg9asHEHvx43LGlh8WWKfSALiGTO2OP4b7Q/quInWZlagWhB+T5Ls2ZlZARHSQdSL
QRUuxUdQV+cYI93NVLBQT/dIQ5GLKOIrYW8mnJTBg4yfhgLjVKf9Gt8h+m5mPa4LCXhyUTtA5Pta
vCZihM4XVPdGAK+6/4IPhJsANcGq9N57G0Ujs3zx2hBg97CsWwvpkeRtEU6zDRtW7lI2zyNTEpWa
bV3KUzdCcNX04EfOF6PXXCKhu41LTG6aMMs2fHewsr1N53gRVhYSVIgLhE2Z4kvMU74ub1Q6itNx
SV4jHOfWWcm1WpP95CQwC+MJLGrYyosUaXxycGyxdQZa+iXUz8zdg2Iy1yXpyWpxvNuGmG5jFk67
cUb/2eqaa8cEMtoI+KbVYsEDxus8R6ULyV3zpkedreyMbrtQOc+kMnblnCDRAsrJx9IaD/R9VTtb
N0So0yq/CTH1W8i/yPKq4WZO2pteyIt+Ued5J28x2vwYRPMx1uFNALG+iGq4FE5+a8ziKXa8e6un
O9ONt6rPaT+bMcoA4eNgUxkUeN7Dyub1EvE106wRsfS0ycuCrtkwnpRT362HBaFid+zvPCf+8i2x
rUExrF21aDeM7K558lLU8LoIxbZU9i4nkASMN6QX3WhezCblkoQdNi+Rf2yG6CzTEq2JW0FZfGWW
44muTJwprK+8yCAeVs1JJY2tPXYIufTlRx6KGgYqeH5ZV7sedf613c4fVV1fNhbkDNy864rYFQyh
z7kanCR5PIK3bTzoG/F9S0lrJUf43ppkDawG9dF7r8WURQYE9igQ7iClob/avBLgAPxPsVKKKvxN
kRxtlY3axxjuC3f6avoWrLk/HMZwsUjjaQk7zQg726gRSmyw9p6afJsg6oE2Q+OsRI1kT0pFSRZY
cxat/a5EslnKfl4xdjPVALyBrPxpIhxaA2y2iOhpUUtsxITpn8XWlACXxlU6ogRq13T5Y/n/2Tuv
HbmVLdt+ERtkkMEgXyu9K+9fCJVUondBz6/vQfW5wJa0W0K/X2AD50E6ykyaiFhrzTmmc9I+Dngi
NAijqDdRy0hV1niAyhTgzOhzHwsfxjl0aCO2CQr1cPorI903CVgCKze2aQrXb2zlw+gHFx8HKWTP
t8SUDdjX9IVVmGxb8wWPwsjcnVwMrN50WCDfu7cSpiyZ0sivs1dkDd9jTB5jR+AvXp91Ns+Alg1v
b9mMFcbKyJHKyGvtzdcpneQVxgyGW+MhjP0LLNCoSfZx4j/YZfye0DE1TfFRiI6Whld/c1SIBH+i
B1c7jPnyQaCF4mo4m54w9XUaDN+DarqZ4F9qduRVahZL0nK5djl3blwDC0Ej7bXhE2bSBtu+Cvkc
48FlEL4fPP/OHDlTcYpdizmqNwQ+f6ZO+chKt6kLig5LksZip0l2FXjoGcr0ZBE7iZKM3mMvqksy
jpsusl9c0IDYPB2aZt3JTig3+rz+yDoUZT+qSLqPx1idc+WOlyqP30PkKmer6ZnM+d4qs/JdHpPG
EJXZp1HUt5M0vg+o1gJMPllpraBuHzO/XZb3DqIIdomuko8hA6lIoPU3Q2AZWs5fxADGr7LSL6MJ
rtZ3PhzREn2wAFxbbJ1vyYvMCJOvuvYoW+xkc9s/gIH4ao3dF5MwnrRrHygnrpO2eSB1uV5lEy0a
91sPr+1q9OIWXZxz64rUWrde3TID8NdGUx2StHvyJbQXG+6wy1rZCON7Frw5aUt2ey5eAqmvBACW
sR7vnADZLyPIFnmKDWWsn91zYRGNjCim7z7ToqJZt/wjKAu2oVLfqmDTQjIm6nWTIgSUrvMS2Ha7
6SrvY1Gk7ZsU6xOU9NvZfS8LhZm9IuCUISRHuyghimF+aJpib4FwiBoFO6HB64WzlO6veynK/Isv
8JjUdfZqRAo6XnyphwGtJiHrfD6GKat4G0jUFoAcE3ueVkCHbyxg+nFMIAdtMqwnBMBz61MeUieB
tRlg4Dkqp7pgmCEcziYWEHXINF8iXWEdLvbZWL94rk9rmED08dFsOKFqu3gdsgoPbkwjfTLgZnr1
U5GSmT6QGsQBSX4LId3JxbqGQOnGS/Q3Pwo1MfbqOebVM+Ls0pXqC3DGhja+RQScpEUdFnt8kx6C
j+9l6Bl73Yjy0NEirJ1nZ6rQDLjF0bbnVytKQTxyNfNoBIfQXjgDvxjZkG/G8rMIAN8nATqVxj8E
RAuhSJjZiJS9o6NMF0B5p7HtvvUBK2uSVjnBZbetD17SygAwJl/HAfB9QokteQ622geRh/J2S4o2
rF5yCVyIE34ov3Sdd0+HHtkDMP6MdO/JHtSVsJmHO8HED5OcnVX9HNl39DmYLOZY8gc2FcbAnGmQ
D6+J5h3WSn/gvomgo10Bo78fW7/aBoZ86ywMLa0HrTjMRx5Qi6yrPAdb0GCkrOJ+PTtRckNQHhJX
UB10pM2nNJ7vpINQvpc+uxH5Vhy3H6aOAPMGAERu4+iIfESfJFC9uSX7qhc/xXH67hsPdZMETKmy
B1mZcEEBWV1kwdir7ZLxBotlvzKaIiCCJX/RVF+n2F1KyaqPz2M9QcXl5VGA19/SIAnXA+2TE3wd
/EIuZ+U5efP83aSzBy+qXkunPiGs/qJTD7kBlZ7qvaMwyWu2M9RlLRgiHbzWbf4G9obfMtRIlZrs
GKHkj0JglpFbfsnicpfMyDB60z+H5H2sktHDEGcmn27e31GS34bjQh6jYAQ+/1pETDYyLl+VoUkJ
8icJDoJWDFpHH+MOeuCCG2M+9EuC+Oxk130bVVxr+k1GkTxRCGGRiXqQl+FLrLmYTeDITRM9hT4z
QiMueXOZk/BS7xKzINNqRCpJJmQxIMORwrzBUo5E1q0u4B34e2CptINCobjLlzFR5T+bhtqjrLsk
5Jn5+YtXdTj145O283NfJ99mJsJXcwbHMdLDITHKfTe47+RHHMla0kcxgPqcopusdADgW0CpvDrB
jVjEtylVzNUooZ44YtglXiQPFR0avprRL+QBxrUkc6FLAJwtrPfWGZ6jIPSxDIlPm1WQTtAh0xqy
gwKp5utvOn3hbz/HKUijedyDyXoHe8yBQqTbGXzCnHAEGivUp7EDMaPr95momeH3lDDlMvS1irDa
mCOFFkCllWp9FBpMGczpxDhHwwHm6Kwj59oKjE8n82b0Q/qQC75qYGhCJUdsi5Ws2FoN/LMjvAMC
zWHsTwzbSvligUSg99fc+GX+ygS5SArwh1GuNlZGG9D/6rUufTgLQ5UxM2byKptzTPhAcl+9XILr
JJF3usNNmpTdak5aZvIc/4KwckiiVxfEqle2HrgBzGFGyY/VGd+tC4bD1E2bXGFRU6QRkHdD+RPO
Cag7jBGLhsVsb4KhuUHrf9f0TPxYpK+izP4IiZOg4RQeTPfOityGM0IZr/GCOFeBGb209OP8gefU
tRIIwFQrpGm59+lEf7d20pU54BRpLKKd8HoxNQlf88njxG2JEhaXccjbIscp2b+Sv8ZFrCa9JnhV
49Jz6hjCQRXfFW5819BOrbkqTm/caBAQSQZNVKUsKGqx6M2jjR2W6l73HHHCoDx3Sh7Cuduk7vDc
w4pC23lAuX2TduNrM4dfWsFSkvmoloutLYbnOh5f027Yx3zimkivT1NgbHXE0yDCU+TFn/ht0M0z
n6EjyEkRlww2nIexhkVNCdM1w35suKbxLA7G0N6MpbzXPg5d5bx0yc3UWNFamOR8eKZ1ZZnDV7dp
d76K73wMkQKRTEePa+OP4uw767h0vH3VQMWJQaBDXwXHiNr38OOzDdITVwGDnFWmaLzYRPduSuvW
qNhmDJf8CrlwTEr1lDrTezdvZTTsnc58pBWL19cnxSnsimvYoXzFes0MtCY3cIme37d2ovEn8dwx
T1v6f/NDCo+q0tOjjM1rPxuf0VVQO1btYzK8mfplMuZHCNKffmIhShsZrcGXKlCnnEmhXvCx+b6w
sbhW9DdSkLJrQWPGFsha8XQW0fy4YC8WR7V1BVSX9yFQ0cao6Eqq1FlnqjtNTA5I5gzrdcI4BO3v
+JqloD0DuCTpyLWS35NCHp0AmJnpGzR0jdvawE6aapMgnazYdbk8RGYeo/ECYdNkcOEdXuUI3PC6
SruvWqOrECJYuRC/Y8bbKxe5+CapEFj4dNjxAPA2jpJ2HqmnZaeJWPkYPPehmrnfjmMlC+kVAXtq
g+/vNT0c3NqIcM116AdgZWoazM2QETrM61UOA3pOGvppDF/VhVk2jLTaYKZeZ3UVngkB3uqOnJaC
6AltuIjGElwe5FQAvuE1E+azAGPcOPo85wh9Fc0SQJPUX0Z4qWmZmE6782J1AaV1Ftn46rmxfQ5v
Ykrfxr1zE4f77+PG95BcC4dUgzk85E5iXnuR89SF0UCLvvykIX4MTO7e0nEJdr01rZcVAlfZLTMN
adKF1LDilhXD9GtwaKmBtZaPVlF/AXTBgTLGCK49nCcVIbbZrB5Eex24vF0edBqDJgLvbxiBJZvv
G2s6sDmf7DovwAIvi1lRrHM7dFaGxWyZ3o+bcCY1so8RQ7gaMM1aA0sxypdT5feXIHvqO5Z3l3wp
3E03GJ/QbnoX3UV3jG6uOs3gouaZBr0GWJuPS9DEF9GdOxP+GsHj4nzE3Wmnm4ruqDB6AuHk+Nr7
S7S4MuCKlVuQb68TUoVgwNxPf2MAN0Tb2Addb3N49uKeADCorlBZi/izc2DGEjzScfDnpWrBLQ88
KqBwTzNvTYkOyRLTK5ltp7hStJLC04LvpJO78x3bPFZ+to/m+S3T5D6nQ0qPv5DvSXG1/MNdzKN3
5Zrdq1mMtLBhwBn8jSm5Lojl2YVjvl38MIkV3RW62lpWfBr84dkl8htpbG+yxVDixQGDh5CmcLLz
C/dStdT3NYsFHxgW9UPePxaz88Fwf29nxbpChG4K+RGY8sPKzPc+rtBDNDdhcZMPyauCE2bI27Fv
9o6p3plpLW50tiocSJi2VHRHCqd2/I0F2Mz3OAEFiE2Vy4cuT1LI8ja02SewHhwclPCFVzx3vBHs
KSxIVrTc8gxKXApXWAyvcPo/TTXsQUjhzE6ju6ZqdtZI1JwxPNuiOTNEOViW3qKHzAOAd2xhQD+S
+b1tzP98uwlueQRU3duEHMa2qPGnlTEx0fIjiTVq26fSWaGMVFujiN/oon43XBd8hMmz6+aeu+m9
kdpbwrUI91boRrs44T7HhXssyf4LC7beZFlJqTKxklv2kxPQjkySHfLbd3egzh9l/nVKeVuJ1GUb
nN/HlHFZ9lTCihf13eQtey2BE8j/M+p3SSBVYn4lb2xvJvzrVphA0S2hy2fzqxu7m6GzF0EHaIHY
KVrmsLeFxTwCsSjE5M8ckxsQe1xzLuEM3vJQ9soERTCFDwD1LhkacF5lcmjIN/FLVNrN9OkH8zsI
JnCes0ML2VpiEm32OD6nlvczsWzYVRmiNgbq5+izDaet5doMcuyDHdTPLY8jdIc5/WDfIrdBXy93
ph8U/3h9UyTEwyU30n5TcX+oZ322yuicI6JISeKuOt4hY9gzk930PL/Q+sE7TF/TCRCSFX+SDPoI
YPcZ5Oil6tyPAAsAjUb3nggijabW/dCt89rT8OChfUji6NIE+sYgO7stN8J27tEKv7gApwYWSwOS
ogq4Wy2Epa6bngcr/tr2zkV29POVG15i104PRkK7g0Lptgiikxl0w7lIQxK6RLHtzProVlxUNYIV
NdleV321Be4t4LV5j5mdnU1rueaih6tSFMQLsgMKLIB03O4i2Xyk7gITtKLPxMLMb8r70CGfgCfa
CUzYg0Tl9bBxh5kUBi4NqK2zV/Pg1BB0TO4RwI78NunD+yxa7P6k7uoeprhhPhYx4r1sMh9V2RFI
ar27KgbJKXaA2jblxJcaFdduWYUShLh04ZGiBRE8cg+s2uReMsmLGk/z42hhDIWWGnf2wdfynmHi
KsqTO5e1kvk2X9W3mcDoJ5yb97NC8xhBCUGK+ewz5QopEXsRbtHJYDdkpLAsAlMmDr58LOWiMSSE
oIfHk5Bl0Jp5vTII8/Xy9kYXw+uyUCSSQ19iE7Htho9Bvbea6K5mI6za7nvMv9wE85JZ5dwvvyyb
zfd5lB9NJna6TUHANjf8EsoV3jlf9vuR+Bbq8PZGMkxfT+H8jj35PEpG7PlCWCjIXE7wWBtQm9N7
yeAgkl8M2v5yjO9kk9xRDD8qaRwnj/5PODzT7IIb/tG0I07LnvzrkNgoTS6kbVHQmfMl6PtnMdE+
jmvp45vo1svRtK55aKt2R/v93R7H5+UKdw1XlPECGxV+G87UI288522m8lF4CgLSF1NYajPxC2i+
Ln3ozWtTEgilY0myiAMxn0Nnn/uvUR3W19l4HFqgm0VMoBuOKxhwots2zOtJmHabi5Wwa0jiuImS
bKCMAGGBNvNDhfH/hUD/mxDIMtGR/+9SIHwjX9oYceonDmiiBb6Bflv+H/8jBkLy4+C3kQDCLAdp
uuJP/iMGsv/LQcuy4LqAh5mOixLn/6mB3P+StodSCB2Ra9rSQlv0HzUQQiEbIzMsMU6lAL+k/X9R
Ay3/0D/UuuhpACsLR/FhjqWkK36RyPYhWeO9GulCNfmm7BEhJl5ZbcslWCtZPKJ+VeWHohYc4GXC
idcbquNMuM0+aePXHyYlLWAk2MVwV0bkBv3jSv6L4kf89v0k1YNEtAR0DR/kcl3/KRwUDrqCflqi
bTVk3sn0B1LsE0lCZPqGzyCN/fBGh/UzVj/EgXa7DrsOGbRbRMgpqpV0CoNM8ui50No/VhZjPh0l
O125zjHJE0Y0LTjq0hA+xBdzbfvFcJMqZvFtEKm/2HV/v9YSUhrCMJRhLuqvhYPxz9/Sl+xBmGjA
+UwbLSekoogdrhIz/JoGLnQXsIcb0qM7lL4FjCm6pRlYHarBQw93dO3kYl8m8V3v/o+y73/3xi8X
8SdRFV/MF5DVlC/4cuIXSVgB8Aocqgad0AlGemSxijG6WORDbOWsDmWXqQNstoVWPn78YCd4xjKE
Bks/BCzEnsI2E5XpO5PtXdNmkE6Zt/75SQD78fu3dCzU3BJMB3nsUvx8+QLM5bPJhoExM4R+Uebe
ao4CukCzMabk4fk4irCoNR24AnBKO8MdI4adCYxMxU4CIeZQ+w5D5Sb9NtLLfgnT4NpNzNckJGxK
tqSgeMzw14pR1NrsyEePFja9HRfRcVx0vAUsBgaBFopSEO1rYSTlnhYeT1ojzbtx/TmPIdycuIGu
n3TxZrSL8NBAu1iZSjUX1+x36FfUerbt7HYYCwtuhtzmtRovnSJn1vfcg61Sb09zm5AnWvUA0Ipd
MSHy8gD0E3OVRyvbi0+UNRbaPblH55YSxBGSoAeGGClT4+5kSC58N1bihsiYemGZJNUYkbtMGmVt
lRQiTbcPurw42QYNKK8qj0SlgfLrDX0N3jg6dna5SmaR7evBgfsfzgOtl27atvjxMsMWZ5c0bhXo
hPlbkm9jSBnoqyrgGrk++qn5TGlBIKOH7C6ig8yvxp9euDALwsE/hjL1d/iKk6Pwqo+OAcjFcqZP
6AnBLkMXvw0dQNxTTQGTWQW96/KcBnNwIrVMbv/yUC3PzC9PPqszWkjJEFG44pflBcB2EuUu0BAA
vaLo9ZmDhbPrHHWkiTUT8pLA3h8yAXJujDdGMH4rB/SGaT9Yr3/+Kj8sdL9+Fd/FyG/7GDOV+YuZ
H8OmykMPY1A0tweTLeUqz30yBLstaSHWKVMYVovR3nbDzKCcKEUjphcz+GUE6BxdofBnsU7iwVnb
UzVeTyW2FoVLP0OfZnXqu0ETbBPi9o2mqtnkZfJYz0O/GYaQRg2Ia3OCckESaL+Wif1AGqEAPaZP
f/6V1s9GQvYbiRAcDhBbG4ZCSpWfX2LWIW3qEbeaH/rMabq8Phn3AxU81HVn3IT2qo0ObntKIf31
os52kcg4aXYMjtvG+4ss/Rew5P98G1J8gSf4+ER5CH7+NmT7Yq1hSECf8sOyrG/ozmzEBNkNy2WG
WNFF5FOGDj0Lj9IprhjeG0DFZrKas4phOqzrKirmdVfRa0AF8ueLxQL2++MplS9ti32Dle9XrW5R
Rp2XGpVxZQ8vS1DRzu5sIrm8+UJ1soSw2qekmt9cu8Mtr1iJrcoO1jPC183AqkG5K792AedlhwH2
NBnmkfyieD+TynnDs83cA0frkFPojOVQPvN+fO200RwrL7mQLQMkPmhID2zkbdRQbBqxugqNU+2M
5du3qiRvwOzD05zJ8Bkm/53kj9OyzF49GgWxIPyPTGWmoVH2ffKQj02dvTVENV0I9JZ6bs9VlCEF
QZCnabs3rZPuVayszRLSgzJzFdZGcKyTTmySuXorW6yxXlD6uzGNPc4qY7ivxv7DIntnx3iTj0qP
5VRnlEJM1kfcPxwaEkx9UxUdHXPu1yJk7C5a91xhRbqYk6aFVLkUW/3XhKHBkecN1DtL/VoEA4cg
OTpXph3vMVs1J6+rH1Wl9SOik0tIcFul8wvuR7UXyLfpGdPjikmnSqLshcgSIuAaUgemUM88zLdO
m/S8zHVHT1Kaz4jx1NrNnNvKGOS6zYV4QvzGuA6EHDEyS9XcNxvtqGnl2MwdAnzJ2zzW5jrIOuqF
uthG9RC8ZQQNScBrpU9YrO+XpLj6BxSLEPhV1R6mcTi0xgPe+P6m1fNHxlXfZqZ/QzYiog0R74O5
+up1g/HkquQkSOhDyVu9gBEBukibnWTxai95vB5YBZ/agnkrtslTFziXtGr5XATk26UmTMLe3VWK
jThvCAARpOju0kVbutEJPBXWVv+qrAP3wC649pEYQaMqr/TIhHTocgpMWSv2F7qMQ/TNp8R7Gksb
urNH+RZ44Wk0a5KF83q81SEBuv541ywXzavli4MGMJQNrZ5lPq3VZxaYzYF4VUYRmvmtVTa3o0V6
gEeZtROIWRx6lFcgw03aJ5DovGEE8ghan+IPZTkWK4RHKMLtHH0lAhFMhYiExGyebUcFHAgg3Hfe
CV0jUweSbXqyOyi9h++hKRA1kQshciowenOfdh2Iq0DN7I8j6VBhb4THEJFPGcxADklWInCHaeYq
Ccfy6PTkNpctOdm4seV6Duho9kRAModS+qBqpCrV3JqrmVb/A9aVLZfWuu917e+KMHKJSzblyoO3
mMtA7Wpdf0+b6KDHbD0kZX9vEc9OWLh3SI1uvO0LlP34+9uDQCh9FbjwJaVzLYPopsjH9m9evH/Z
aCXUNlNSZJgcZJY//4crMCBwuZjEEliCct3vAwz2OXY6v4xvBTLpJ5ffpZX7CEspAN2NbCEkMnXF
QPc/3Ov/02nXZTF3hC04iItfacK99gEzChbVoTHtbTkmnHsjxobait40vXLmYnQD7cAf2C6LciVU
tVOSw1uRN7d5NSP8RyaF2qpd4f2kqW+/Bwnyp78s/st+/8t5gJrMVjhCqMt+O5pIT+t4sGGLtsDV
cEwBgQ0Fya6wVJJNtEarecEsIW683DeIbqSxO1VPguyT1zwUj3NbcuTS7WeZUQbFhdW9wU4IAP86
/Z6mxUMyVNPhL1/5X+oIl6pUKBdGnP8bsEYzFmvbuCcYOtfdIe7ows+zGNe6o0GU24gNHafGZGES
c+gzvjOqU15zFnEKf2eG5ZeA4QNzgqbf56gYfxSXLs/iprAhAkW9g1sU8bLgdYAxscjA+uiJ2SBJ
lF5xaZ1a48b72+Mi/u0+APbmN0lLCe9XT3nulpKpM7LX0iSftxoDGouZuJDbPm/8QZEkbVJnKAHa
WCLL3mTE3RREGVYNUZkZZy6Df/uqGBq1Az9GzoCqv4R9SphJgHgwcMbo7Ljdx59vhfUv7xvHWttl
pfAwv/5KO3NlpAlmsimWKrq0yM/F3p/ai1PDx1cTwmCayAjKjXUTEg9oRfaBN79AsRFmf3HAq385
xFBZ4vX26YKYTK9/fvWJdjcmlXXkeneZuUtHhCuGt+v7qV73SIM2/UQt2eEMOA3eiJKrGKrbWAPw
oKy0tyqSMCKy9sFsvK9sm+1j7I8vc4a+rBA6eYhkfc9g+VxZQ7ArY15MCZpQtElzaKtyn8TBvPHU
CKnFN0kuqUH45u20YgSxJz63WGvPgTvKM1v5Q0vqcwjfpA6da+RM4jB48/csDcnixFHrWpnGXzsy
RPc1CZFkq/vtbRObqM47xuJj2aGWwNZbwgk5hjN/kxyXdpWNuSDwKTuXM+76NitPYV59HWrW9CYt
5V0zntOaiVZJ/NQTycWHzB4fNY2k8+gTMGvZiNNxUvxlfbF/84HRYcIVLYHhuTwg7i/1Rj5UJSMW
xhcErwRHhkNXHfyoU96neO9rd8LPbpzDit41ZGeiKYvhuzOXm9IHv5SJeZOHTPTmTgKfRPTcsMGz
76h0I/ONIP3JCZw31Y033QIP+4HCIcmRHvLQLjE+nAvaRVxI2m3FTO40V+OKYaBa92lFaBjYORZg
4y8NmF8oJj+O+1BD+Q/Ip+PxRP78JAY6y8LYJGEeSZBDNjKebhGat2bY3GkKs5toRFLT9gwpe2Ao
m9Gh00oWPDnYnGxL9oIr5EfM3AVZOIngpIiuPE36hzQizmFumXmV9rWR16B4o6jlwJ2XRwbqnAL7
xNr0Y4mGu82czQA27NDU0yJNN1+MvrDe6uG5CUV9+fMy8INd9vMm4tguyQCKFZKOivNLZ8dXlZEm
xAbT/I4IEUntZq9zfT/H5tHuq/hW55+FV/UHDCExmXYFHm6OIgeHeetzSKgpMpW32or82wgd7Alk
PUmsKWMF6EXRyY/iRyOkF5P1c3AcGpex6izHW6KzcDJMuP3Tzhx2cpFvAszm0UBfWubYeyH1kr/c
cy4cZrVrYoYrg9umK1Fp62ZJ5b4acOd4efdUNiI4Tj5ypvghtA0X9UaGHRZlW0FzbNPm7SkgAJFU
NOjEM5wtQ2dn38zkOR0C6IyFv08jhPta9ebfatnf11h8mqYFidZhpwbQ9vPj5EURuJEYIBK1RbyO
GdFswx/Rf9JFpUftCMfF2XBMRclm92QueanmFzcP9sSj/+c7/Qt2YXm2+TKCm0wnQ1Ev/oJdwM5n
Cl1zp6cyjO9qL9oqJVYZk3D4YiEtAObLlhDXkAQw5QXROuK4SFYg80QoBH/+MuL3tYUvw0MHnxCv
qS2Xru4/TnsdeZEtsWIcrJbDKWg22Gy8aYDgQGIVURMcZ9Tm6EH1phSju4p7QiJhviNGLeYHc5EL
xEYQ8hx2RxwhiMYj5D9mYuVA2evgWNUmr5fbfCkaUuMNwuA2RgJtM6U6/MtPWW7iL2/Q0menKaOW
G/1jo/3HT/FRPHVlRwPaj3CbF/u27XApugXqEN+6lUNVv0nmhIy59m5kemgd1BIcXDDnZG8IcKAw
GuwNeLO+XgabNnOmOooCoqmmu9BuxHPPMmS0BQNdq6DeNPT3MfPsNzvc//mngIf9/bfQ4RceehKs
v9CVf74tbmUk+dDRgI5HhzhtMr9XgQqenWYM1irJb0U2xdsCqQQwL4W4xZu2k4WcqMVhemVai9hv
/KYScCZd/S7ExBw7tDYtP2JlmXl1xVmJ5Lf7In0sFEIo0yxTtlZgtJPV3X66NukKWdC8ZrBYrng1
cl6SMD/0KTNS4XKX/cQOsQlqdHyjbPfT1O8i+oOsW8J9kkbsr6BfZHnmPgQG79MsGxgapo/SHR30
uajnNyQsZ7QWaI4b8e5h9ntQkfVAcs9GD379oALktZwKtOkU1y4IjvOolVyrmcJwdCa9mgQ1G/1b
b27ORUQl10Vw25oMcpXCqtOjRxVKm9taSjoXBG2iENyUppnv6l3wECXVrY/XYgVWAU5TiSQEjzQC
FzohIWgIUFfRSrXUtG7RIdpRKbJFA25fSnqB49AIlXVbrokwbVZOPXvXcSPGlRFOGUGOHCvF3OXv
BqffrIDyEbRlcmjjb/Ti/XXWlsMN59ctvXPAFrXDcDin5ZLmw7Zo6AzGkTY3huPVzLxTrBChlus+
Ylq5bEFTJ823Jh2ZQmf1U2eiS49p95NUkpybvH7ylnErEqfyLxWD9y8LhQuHzlsc767kv5+fSIUA
Y2gmFgplYZPzIGOtDd3Jk3ISe92BwEp8uhQ4rO7aZt5HlcgeK4zRx0AmE12Qae3VnvnogKtdZwHk
IzM0D/glqheV998GtKzEsMXVQdhkZ1RR2639BB+MP73Hhb2LLFPch6lJr6CcCCI3nV2Y9Zjezdw/
xXSoScakCYwgi/1nHL+HRZvcWTXosaQjxyxHRK6i4OCAeLoyc3uHRQgjA0rfIR3rM63eo2od45JR
gd/AEqJ0m7ptGprFh2tresvoSaqgr25bNLMrEan+HLdtszJ6w9gHBLgx+XnpSl9fpFuFG4jg/QaP
3SO59/Z93S3Xa26PZGgab2jJfVIQBr3TAyOuGfjyUSy5t0ms0tcpekMGsNFZP727FrJQFbjuVdTq
ZB0EfnYa5XwXeDmR1LTa/7zm/OuSs2DaISOxRZrql52ApT7B60NohF1N8sq26XCEmF5YYJigdP3y
YDfqDYsCTWhU331mILNEKsNg3N0QEo42IJNqq5H5ZD2tA1EqeUuxMSMfIKlyiMGvqayp1jYbwFYm
p5TkiFEGG6Mzu7/sBf/SjnVcjxqQuCa2W8Q0Pz+tYDfGPmfcdIVePN4kbYKapH0pkvK1dQLit+2E
HHIiWhZlZ0yDjJdtbtBaNlnwPtlGhNgA8wYGJOz8eXMSvipvtJ/deQZiieXu9BlRI4bMvoRW72+n
dk43YqyGXdkt8JiRQg5Cdt/aH4L9pxDWtP+RHRt06tXAtHLA4IQQiF5vMKTFvU0MSUtU9i4NIAjI
fJaPGCW2WG3TVdGOuM6leaYPl99hmdZrdvODntS4KRvy6P/8HPwYzv28jSqPNgbzbtrt/M8vxxN3
MhM5lFw6u6vfgtnPUN1Fw/U06Hlv5H6xEw3aCr4soqc+Sraug0oOJx7twRljd2xa9qaR7f1gLU0x
RsW7KvC23VxlG5li4p8N6e9SH+teSGNwZ1rPBOCxsOMh5wJeMZlHZVtLvWZUh7SkHl6g7FF+y9He
6QyMhBcCamoUoNC8mbcAjPxDkTsPvUgxkrNOW0OILs9j37a9CldGRxVbVFh2pMker9oNlhA0/IF0
17VBzCAGXuPYB0Rq/vlK/ssEhSuJKdNVi3bA+3VkxWASV2NO+8otCjICngMlxqMM1rqhoKQQJQMb
DkBsF0dzMAm0HMrbgP1lUzdRcAqcVP/t5Pn7XHYpI4XFeRJ0FrKEn98KZgwCgBlAEeb/5Y6tuD/o
rNmpURQXJG6zd1SBd98BLQN3MF7T/CtQ/9GrlZcwdsazHU7+Og0lCoMZCl7u5eci8b7++bL9+Ba/
PIAc032OcRyRhWn/cljPEcx7g6lCzIk9veN0TTsKOIHfkZak6RopaFJXWZhCeTSdkUnqVO77TC/5
NzYnG9HF7xzp76vY/RbWBSnYgx/ekRa00Qbm70Rn7lpxVljcMsFpLMA5RP2o96nh3uoZ12yXHi3E
Onu3ROoO5hMSv39P8K93N0XTsHIS42zDAkVOpqKn2KggBGTlF8c387WDLPIuR1iwskUf7iTMkLWZ
RdNfymP/93qGJwo2DTkcYhk5/XojCYyfEk0c54RV+GDMCB3bRXVqSgsWVl75euv34bI15g/z5NIQ
HRza9GMHI6nVEI1G5tcSn6iq7sOi+W++zmM5bmTbol+ECHgzrUKhHI3oRDNB0EhI+ETCJfD1b6Hv
6Ha8uBNFqyWxSJjMPOfsvXZ0hLdaHdADarIh+n1kf4ZT5R6baCZGdgn/UjBZZ7MKv2AJ26gttflg
ggXZCbyasSrH91Hqgmj2oLiNOstP0g1IFuWa0Q0gsduNGaXc4VYH/ZXhfX0S5VRf07yG52AuaDwx
Sca5qu3HyecTCyqve1jev1fKhGOQkUYvwuWnd9fjaI8wOh0fV7UVO7jB6MuTFulbA8CGYXgv4fhW
9HsG3653kgb/1bKH3xIXl8QPyt5n7AogLppgcF8+BLmM7TD7jfTMvXQc5RlzMMbOGygufgl8QXj6
SJK4dArk1O4+pcK4Ukgw7wy7kwwK7DblW7Z+FWrrOLSqTaKGLOH//ILV4H+/Gf/PFh2aKJBgAqNC
Mt1/6ypaVxaRtGfSo7JHU9CdC5sfDKL3+WTBCoR+MVezcd1iupUaaBXkDZG3S34J2cvCArlxPuKs
YYgxdDAuev2Uo1QVo50+1C3emmyR53/KwLDORzDXPbnduPn+9w/x//Q76WD5dPRpmcNXMv+lYxI9
q2E/ciOQ+E2xb+gXAqKcYzeG3qGos3n3T9pAumJUqah8j2TkPWqZGvuhoUn6v7+Z7T3576Um9Lc6
C1GVF3noff57QfQ7t1oiiTqQ2e2+i/rEw3Pwvz/CASz5708JnO1rI9eBC8Uz9q9PCbpsWErs63vZ
jemuUGcLOo1qrdferqdkJGrZX5dv5O0FzBqpt1qrPOQ5u6xbB7/Rc4DI3AK0wmg8O3OGMH/uEmcV
X3YLzU7m1nfg4PPFkvCJo5nKVSL0byF0Fr2xHsqWdpcSBoFgrbkvho6c4/SJpemnSfUDBq8X2aCW
Wcdf3IKjwSGnnyd9wENi7dW6RcqLVzwZYp++GyiHzgMWdDvyiG2MAh3TARhIGK+OxiI9wisgI8MV
SWRlkb1F+lzfU8L4a2TtfMY41YxhwCT6bClMNI99f6qCUiSjQKErfe+BNY8EteUU9vXTHDRjnAm+
+YHoDloj5b6en1tMz/bSI/HtU+gzKZOpwve+oWUD3/DJOMFZn5cu3mqnCxCVOl+OjMfKQmhtcnlo
B3Yd3VAaFOS09WjjZPukayBvVQrWJUhFwpR6u5bmpxyGkLeEoCtDDFeCGBgBJY3H/Ghcy0d264Uh
H0kIGpKNhLWAByac9gr7vXDc976WcW+R+eVxHQfL0TEpRJDZtfmxVKt3zMiMMzujPXTek+LhiDFj
XcNGwQKIxIHRDDM/KsyGVhQobiyaU+UdcSHedUFxwQ6J70qVzc4ssg/mlTeWMG6NEPKvK7k49MWB
IdC/pkdxGWeaHdPCVLXKCHJAPDVjRN2tpIbGljTeRCnflxryHdnlLiwwOqn+xsFbAhaKIogL37+n
uXdXuIiZQU1BaDKquyKvyrjMHbVvDXEvbOMTcd81bex4FHwZ9nfiEUmVG6Ab76MAKc4EhjnGJrw0
47nuWY5lDY5qyqr3bAqeVlle8KB9GQLQ+oILvmcoW0Z/3b584CF5J/SF2DULIy7bQVGX5MUHcMT7
Od/XNT4WI+t+5j6acHMnAsBIjDsfjpcfMbivXk1HnAh68zkyTPA1WmnDlPlF9MmnVRgYqPlRx4gL
BxLyj19Mp1KzuyH4tnFB3DpF1GL866GIO8h38wxwuGq5wG7zUhDgFmS3dsGfjgs54ADliliI7D6z
is9obZ/ylHCaYKII7LntzhYmx5Wf9l7woHMkxr7hwyQKeV9KQqdSzUpneRh5UNr82NJLQq2uI/45
FEOwcoPZxlzQFlfRd6Stqw+xkjk60EAMqhSHJxp2q2ZDDK+l2bVU2Va7AypQAm/BC7a6p6wIcAvZ
EAa6Gm6L5xsr7LL1FMwevBK+DvNuWhABPYVoZNu8h5LfbMU7IKyImrxJ31e8PnsTQtGuawamsTV9
ZXAI2mLavuTP/7yu3EFx6AKAc6JAJul7N6ngTWrC7VXOp79ROu7GQHHFB3BBhH5AcUof7W545uW5
4yHMDkEv6dMDDzGyjYjpcjOMSt1n3fApmQXHSv9BJMegx6Jrg7zwe50ZRiCMkL/aIfwhUhRsmS+C
QxbyxZ16jDFzQOtiIYK+8G4QqRJM9aPPRBZQY/Rp8FJG/DzeZoQSSN925QMgb0AKDUxfYf4tJTgJ
mVfvteBjdb4mohyYkQMYaLIoP05lcUib8sExcyyjkhY442dsn+uffiR8SMNw4FiUOe1ZAytGsaM/
7Z6raNrta+DXV12rT00rYZc7r5bRf4596OxdCP5YlH8yyYrV28tdw2pVtUwl05IbjVT1GE7uH08e
tQcEvalqFsysfDKldQka8RRV2VMXOu6+6lnlQ82eXkQKD5v8AW/yWAf97wZ4zhQaTHtWsgjRLNyA
ObrpGn5aM+CqFytnhzTi4y3jdycdj8koTEsZkqYmg9Mys9zWS1DHtxKQxs43MdF3697HhxPnacEj
jhdkNzK7chlmckt99qGyqfbktjOgxaBJ5xFzdUsMJWmv6RC3ON9Q0bLCJ0GkaZO1mFqCkdubYvd2
y+zBL38ZLaYYCB802dbqSfbGr9WD5yLB1sYG/sHRgzMB8AAldPMlCkhRVLtRvKiAXHb9LUsYogMg
3mUSJWFRPGwkJf8yQvVXhTyyplMfLHdi3pFdGrcuYmPhSS2C+Skth2fFgr+bUolkWdJKGuj+US98
51FwRUyaaB/23+oZ1TEPX+UYRViGmNuJ0cAePDRbyNpT09hvaF3J70RKhbtnvkq3ZHNpkyUqgp0v
eGYUUJ0sJOurkQ5puhPzkRDqPrQgaWegYGZ+PBFk/m6hT11O3CyAtPCo3VdD9VSadvlTa3J6zZzF
FGbFbE4oJG30eWREzpd/fuGz7L5yDhjLAbwxbSbUHFQSzwB36RlB5rcfdtg0F75wZi0HjW4KRrz3
DZ8EGfRc3azCIVvLYFot2zXRiEIxeYwEiVnjwTXMlmDd6C+l0WU202cRboBkBN2ewVpQmdxUcozu
rHq8mQEaa69H1iLug9R8VyBWWSd7NDmT905hRs1f0isILMBnSr56XvBmka13QAiW0o8PwUHisSnG
z7YRmP98zyJorp9JVOXhHuDjrZQipQmLlRoAd2lU3Xt2x/NsEcYZwohUHKJJ7IMD5haPLt6hNH+t
agrP9HdYmx9K8zBauDb5IvZ7ytsdLr3CFyI/XWoMaLQoHBBk4QZ9AyZn7cwFFoqrcVOvBM3WrKpy
QO0GRgkr9/IRCbAw9ZK9zSp7XhY2f7eBaEUkZmymNob7WnO7KCtmCxaD8kVNalBGtebiqQmM+uAW
PgVSfUqbBfWrIjR1JbJCbWGe684mXqWGSckJqXD3nY+qeLW7KzEfJmAilMh9Pt4bsoN8pJl8cRxi
wszbXayQLReOCIsT/SjZvZuRJlwl/QXgAwDvKvKEsN37AjLRDgWRexiqx3pS6QEJ/0+1USQRRJHK
A2aCTeYaTL135MD3VBLhp1z1uc7sk1XVvhkudmsMggQu5uGLHBC48vohQ5w/w5nkVKLMsIvTDwOD
VJYlVmL/fsyzp54w0rJdIH3Ns4gzl56Z49qJPXCGa/3iaaBTva/HP9Lyp7spEj/2clP3vH+p5R6x
f3Py8jnUYmKG+YSky+ARLulMWsLEDx8QccFDyiyBfOylZrTFc5pb0WsWGbuRmFnuKvfQt6vflOG3
TRV9jhE947qGMroanHsiqc5DhMKus6vPOWLkZfETQ8/nVIXxAZcEwUALm4RdYCGO+N5QVcq0oGwt
YVGqVOzIekWJQWsC0NbO0uTEgtVhm8qL87gSXIcX/dHqq3fiKrfIRuO5qU1M1o2Kc06VOCTJaelI
mDhm8iczZoQVTvloTbbGDv3tdt1fAEZmQsrTvlyw+YFZ9XiVs5IxDtBxk0bc2pAHPWvN2k4UwiLj
yCUSdh4E5xcZZGc9ExHYDI6VBDkrGgv6zu3xmTut+1EzOsMTR2s7VLgRc7VFBTX7ugEjbi2RebWt
h7KT1k7T5Dv4nnfp6bMcspmUIuJLjpNbm2ePXmDenRy6LLYpQHM6BGD4nkx6/dcyOxyf0k8UksAY
yRq+vflDyhEc48JsBchVUk8MRtC4waWavrtMiPtOdiGqn3llyMxYVZfwU4Hj7wckbR3RC03TTVcY
1Jd5DOfbRX+h8wCC0IBKQIuWEHlfnAwdYJsL2jMAp9spRxBjLx7s+Q5pnu+qt3Ql9wABUrvvV2I6
V0f8Zw6f2g+L4bzCPl23qCp4l1l2ZxXmb9rKF9+qA1bk9VauwbA3Q/G2FPXFVAuAVR66vIrE0c7L
73rjv9PLweFuAa4wv+c0kIfFadzEbj1iM/KfoRCU/xDWXIAqXt7fSO1zYgcCyMmnOc6r/KESupcl
nNex3gKVNSG9hA6/8RdBw5QlGOHqOa0yErEQq+79jieiRbS6pN2bxtyLE8d78DORAY4Ab+8GkiTq
nikXtzoA/FMG0ZMxRkQVWSwQnX8VhHzsxrnnPLIwrQKZr8Z63GGdptWUAV1iJA6FwmMkuyFtV7P/
QTidUi62+aGpbQzlNqifyR9gCPKyP9duQGxKG3zoAoEQaWNZPRxoborblDZf241wCpqaPWLyz2HN
6JE87Im3RJ6Nbl4gh+M6LfrPKfJJv2zqD2WWnIi2Ek5ofcyHjVAekanpWX8LMU27qiQl3YBt6U7L
Gb1Kklp0utup+9sPApe7WcYIBk4mz5tVWckahVzIun5t5jlGyz0kAQktqGOXnsrsPHS4RNIJmEAk
3yolSMvxQLyhjPuVYTNLeEHqZHLdj6GOwBdviMvVsr7GwJJoNQAZYWEtYxeJ7N7Mxetq6R9TY3+p
BqBM5HpBPN2kwCxGTDItumDZ5hIGWzmFJ/IVyP6qi/euLE4+WUA7d3xaOvWoPWhYa0TcgreQ+mwH
eA1MbdwUWcBoks5YplCJC6FeKCZ9QHUtCkKkjbo+mTZ0tC6nnm6H26CxypjQsNstPluO7L9lP2wF
WTw50OR6gKFJNg6ItnbW4v1VwapIR9pyNyF3lh5808oKveMk9XGZCIHNUUV4q3ooLb6PKYViutF1
yhQhX6fkzDnT0MfitlphGk5W1FxqO3MJzIn+jDxaGOHVxAa6xUjUjThx73LmFzPU2dUFLeN4R4nk
gsgQZEMm20GnGS3nToVIJLwzpBXdugBtG1WbT336ilqdu+0UwZ1nAfZY/2lXtO3dSC6UHnWiF/ZS
YUb1UeCOMHDeD4tlHLDGdrFjzwSWGMYL2iGcFHb0jHNL71Nv+SpKYk769bc9FdVxYEa/WwWyk1So
LewhuAs4fhGJTuN2WlZeOC+9HWubvT3sUyRfEStC/RT1ZsyxHJoGfwhVtGrUEbzpozFzus2Le5rI
7b7Ne+vaLcNd9Gw5VEb2jJQnaPrT7HZ90nXjS9bSvc2c4Ir5eD9V5Ma3Klh2Ysu5IJAYSBb6RLsm
9n4sMbrlsIXr9alGBxIv1vJZQv3tzazcMWEo9xUpf0VFwoZAoWdYkvJ7ci6hqxsOLvljR5wfBy3W
EF0eC2ecjyJizu8Uf0dXjLEPMoQR3ADwBizR6MrbuaMQdxdDwRhg20exZy0hMoEs+15FBPh49oBM
y2y5OsHnFPT5pTTSj57q85zScHQNVlnddiGypPGBDfMj3VoSpYfr3609ikSXYPSOCrYhkKj5XHsO
y020EqqWPnCyH3bzkF0UI61kzJ/pfR9hkxI2tk6MvSqf7YujViguUfrZOB0Io5L8DXLZ9xAYOeeM
R7fJrR3j9b0ynFuKqpfGXGb2lxb5suCacfSxcyQVFJdiuBdBlCerTUXq2NeA1Lok8wJUCYV12w/W
A42z337GNJnHBJ2fCC4skLhDMrqB2OoR//24Dm4zxvWxaND5raT2SdM441q/l6n1VeNbGIbsJ2qL
2HSHBxdONU6wgxSUVwPxUX7fkVmym8T80WId3fP7hV6B2jq0h5CxJ3F9vxxjfaDnOSZ1m30imF+O
dpOem8a413XwS1qq43QN8ciw2pu5JdiD4BEEzdsxO14bbvUK+TgLwoOVFl9zLn0A6dmtAvjhWB1P
t/g1aPdaz5AB6Cnfknmco3cpzzIqy0sGZVKmGeGBAZTBNfZUqo6Omd41kbHhaJGHOOkD8CXoRVlc
8X0eIYOz6vT3ymymE7skrf0g1IyGi3PoEmhUZW88X5WT6BUOLvYDdel6uHaW3jTNJKeOXvUTRt1P
7uU8vRZrfiR0lZQNkvh/gnTC4JE17KsD2jzp57She1CXJo3fSXFqb8afoppvgzo4ybr7oFNl37lu
+ZWW09csA/MUNcg6fbURiBvCn82m2Vua2t9THB9lanYAzmxo/lz6tX4nmpESxEjCdfym8JwT250+
bLUqPBaZvLaaVJtqw0ykhn0ppbcmk7N5EM2/8PvmxBzGP93oF0kP2DWcCJbqTAnImvMt28nHWHUB
QAag7NJRwAYZiFlDrW/qyfiYN6erE+AJMoahQzwHTxiY4G/PX89BXa+x7/DuGhzaGiQVRzwHzE5U
eG7LV6PM8gNp5/mhGgg7gv43yu7TNkEEDWtoJx3RWQ5r28bvotno8FKSx6Xsrtjb+Q1c4ZXabnwZ
SBth9VrhU8PVwG5yR6UlkEwpEmOGKIuhps4HJ2/KfTpW+lDlE/RtbT9MY2Bci7Yq9q1mO3NSzznV
2VIC7hhPpaJjXIio2WeCqQCqJMkKrimjouHWXiq2VcFZ17B14oKBoRey0v81gYZh4dyElarPH+1C
xq4fvLhGBj5gL+ZwOvhB4MdWarcxBJrz6G3kGLpgRt2EN97Q3+RoRNaaxYApI8aSAprSrtLFw9Ig
YTAzg1GxjntVf0SpJkRHGOypYQe2yXgPMLyi1iDM1WzMC+GjuqamN2Feat40y7PuAhckAfkRQOmY
WrU+HsUVOTMw6W07p1Xe9e4tP3R4WTIjuNh296P9ogJ3CLSYqACWmUXSShEtjQ45+onv2V9etYKu
2zHvqY+RbT6yVdysS1klKGy60H8Y3fwhFyjlyJWnVHC3Pl/M1Leh0yGJSpfrRVnRscij5TFy5Tmw
WIkdvdSHzqJTtuAOOixlTnGXGndBSbu6yO6X0a0Sw4QUIVRFH7JpyXtuvGIvAbmU24B4KPs3g1iY
GhqqYSHTwacApivJIaGhJjp7GmSznyZtVJO7sxZf6Mce9eCOh609xSaibhx0q5yeHy3Y00pnV5ud
Ix/c9s8wzYxxDmU1feC6qg9qgawehaFzwwp5CD2l9yOaduPDztofI1h75idIguheu5v6hVyjsrj2
DgXROPvuQQyH3u5y1mZvS2cCxEqrsxUus5IB5X1Q+xd/BeYnu8vKaYQJSD3HYaguzjBtF5kOmdfq
u8qz/jjLCCeRk1pXuRtxbjnReie4s8rvbJW/ysr/YIPw4zRS97XDVqF6XjGfjFTDoa8beqSqwWal
89VH6M8w1QtyU/fLSvpnNd0ydsTmNrkgqskC6MUxRXxttSVrgU/jZIQD1mQvVfCduuYuQrcUCywX
u6B2UQx6nCBQ59MvzjE6p9GNOYMDBXA8es1GsoJDmuFBI4tQ71RgPMipb/dTzyeEi/huF3U3OR0R
BiYDjKZHX8c4Hy6HQ6KhMdZ/DbAfCdldn5lJh5uApROvwa/Kb+pD3rvzYZjN19IVC0CS8KvHXcpZ
hkp/zfkUjbsbhHn5B/Dqs28b9pXpLTsTeZDQV9HlLe/dknPYK9llO/bxKSo73LdkbPQmzds2oF9b
XVMVPXlbbEJ4AUDNEZjPto1ac5And4NZbtxY9SFkuK7G4GXNMp4JF85c+dL5w1NbYgpKUw+zkIUL
Z55z0oUdBCBM8KZTHrkfGeP2QzsHCe/pRXmj8XuBQTmGeBAAJSjwtg4C0J2FynaXDSZgfAIpzHHs
zp7EiiQn6uUcgh2FEWDcgSPnjswI+tUoXXvXJlaXiL5Y2sbLwqE9ixryMwD8QvWx8I5KAuLKVR5c
veE/S4ZPcqpJKak7OrnsatPszwf8G0eLRQbXI5NQBfMdw6Y2s9jymYV5m6fJGYrLooBgFRseQo/9
Naoa1AKZPowz4EfBq6DIHD/TF793hXVrOvZb3ozyKgh02EkveDRU96vq3QkURFAxlYFLX8wrW1tQ
J7MpDaB8/nmybouMVdnKFnyB7JgLqFkjWl9rtdC1nz88IwKKuXhHc4mypHOZ5hSz+aVoC54sHZLu
ayAKHMV4YYn7zDJyAPvcu7GCOdbbrCJtyaFstP4I3enX2C2faZN3mLchRaAKAFflpnfIvOhG9TvV
DkUyjdGrRnQXO84HPG4DeHhlwmdeT36deacWX0LQrSfoHdFlGcLvIa+e7fAWsu3Jp1zNW9onIqCS
suU5n8wjQqZzMxfdgdn5dRhQO4Dps5g5Ydujx0zXKGEYKw6QjB7psUMCipAjntyVk2ejw6vvL+LW
mAE6zR1xcYFxnJ3cY5eGV9flf0AEQnOv/a+u8GFcBsCw0+xdKxW3VDT4JHllEazDAXLCv52oGQS7
fHcM7+ib2WwnIQovOGateVTCf0h9kVTamBMaXUwYAKkcxqagAF/uKQ8wV9K6jvuF5Jd+ntmo+/Fo
YeJG9B6tSSoLlLbe+DtCj/gYVMZNpJdzD6/pjrboabTo0Xje+mqH1cKJ0N8NDvtzv3B6Rl1wyQ2N
nENWL7Itg2NZWS/D2lnXie4sOazU3Wv7A0zwmrcSw+amdy71x2o6X1G9QS+xDeK6fheVnk4ubScg
ov2ZAHGPmZf8BI3FGCOTYJ/cc425lBHayZZUk2SAMcdo5ucyNIhfUMAmyTWNGBqHg0Fri94DCAme
6YhjEN5j4G6dAIU0seTAhAJgDURVRw4ZswEaS/8DaipNiKl80oJSpeJh4cIgM+TQZLV/Qrv+jbMY
UlLeOiTKj7/YPBkqC6bpXRreIfbCFISP3OAMZRThfhw9loVwPLc1uQeVQ0vVLhmf+sKPPV0d8vZv
WDnrUSig+MMyfvtF2d2kLdY+QCLYcYptpEPNub7ocnBPRXZwQgbcboVg3QGHTFxwMrh0GBB3P45B
wChrcO5HOXygmv5V+CEUGHOl57ZoRmGUyUqEPyYAHyv4qGAO7hHxJuSu/DAeY5qLM4vUnLfIlFsM
fPYXNxkximV+4gxE59FGiO3ZYY+C8xxo6PJy4wJoBsMw6wl+caW/bxZ6AYxb2Yi7BBfgC4riKGED
uRVZXSXY19n3Sv8XB66rhiiwG0IbXTsLCBMK5oDDAnuC0NN1F1hULwg3OWyGZFARGnJidIbpXbjF
M34kPArDPXIaukD/WCz9h6bZRtJMKkl1WZdD1c0vBQeGnOyN3Zo3b9JFhGi1o95Lm86Xik4mh+jd
urFhyV/dhgfdobIkKXd4gwPG/ns6+HE210k4OT+Q7m2eNhskYvqUM/NDLt/t13bb6oSOSbmU+5rw
R4gmxmPeRycrvORs/RgTSU4VzByp/E5h7b3jRfuL0VkwH++PIb0lZIoryZt7J/zAFybw+2Okdqpb
2lnv/GtIJcr42xMdAnqsOZGhAupZ4EbwjsGUjczPoY6JFE6LSx1K5i+B0hyrF4UUZKz4343/wlt3
HE0t9wzA7CPZwInjvPWifzZHGtEFQkZybhgb1VXwTrwZSUzib9N2+l0thJkoCvZucS9pRsBOnxGV
xJCmavVn50CMCcqz7m5X2jVpYB4KnPc0hZhUFVnzURUa57lFSobo3bOzPNZG/2pI86fl9/uqPvZM
p05+ge/SdSxGUah7WdnoCC6kynPXIZpJ+V4hBDg7OYFLNUe47Wu4OTG4WWYcfXu6CSwDQbn7ZblA
l2n79cobkJC0WZwO/H1RlD+di0J6BABnlP2Tiq4W/zUo3D9t8FyZZGpGPVRfE9B1/svTJOMYJp1y
ESw5REEQhNPqjDvHqh6UQTw7Xc49cI9mH6xULSIkttyd+h82sS8j8lykYFsPj2mD94EMaFcXBl4Q
qQ6ebRxzTw3JPL9qf4GmYFGZjWt1VMOXM/NeW7K/5g7TTDwh2YGe/RMjfESSYWyqqQc3vWvzAl2z
CSWVkfg5j9bnpYag2GzaYSskPn42H6PaIJUITRqnwd/4Gt+KsP9GxN0c+/YWL/7rFEYP5Ui7yERr
uittZ7/28LeFw5VwtxeuVgTDhGPJhJ1WF4MIdcTE1McEsDJ/sui6pNtUhDK5K4Bn+FVNd4U5Jw7L
ImY+cKaKpeRRm9uCcKr9vFTnUojmIFbFezS70DPUuTQreuFMNv3ePIw2uid/kuXRdPadTSfEJYIG
Q5nzVoj1ispz3rVGyQDTDx+CmXM02lZ6ljPTw8ipKZpoNo+dAK2OhSR1uMXS1SPa0+7k1mI8rsby
jdxj8EpsAWkpE/ytwDzHk9vX6F0XlGllSEMq0wjYx4Val/UlqnArBoS65i2tx3zrETLjvgTLRAyG
1+K6UEt3WeryubImj5FEw1wu9R8ybcXeSEYKOK+eI41zXEP/BovHHh+g3Duz3nL71m+/bhN0erQE
UADFjjV4cUd+yn50SMgx6XLOLkaZvJ+O3Agz6cmaYHuo3kGThDxfoHoGHONOA7QI3gej2Z7t1BzE
fugrLL8h/uYAnRslNKdoMvG0Wb7MjMLpY1kf1EfGkLNf+byA81hdIqRFB62YG+WN+bsGspiw++8W
zVrdKUYxWNDrXVqX92bq/Gb9PQ4WtIayWT4keTbosdYgJpdC8niyns+ei2rfpNlbNeHj5LTLEagr
2Zx5v9D0hS1bjW3BIJEmHQJJ73EUAXXuyqMlwzuOZgPzgipKSD+91X4HD0RxYpujF/hQWB/zLl4H
HEbO766fUD6R77NbKmqizR9w7eUcXrr5rUbXvue54k2mO0IMqn9rpKt5yAITVqphbR9Gc7x/dyrP
OMimPbbVFiCF/B7IBvntDoLCySI6C43svp+J2Yh6Jte+4i/LV4ar2VEpJhsL0/Gq+21FbZtwkKs4
0BPqXCnkVMovT1IFPPS2i13TZy8ZtggsFyWc6paGDOzpLtJgriiyrFhjm5WS53GySQrKtEOnWLDZ
p/LZrekTpj6SHx/adZsSggaoCJzG2PxxjOx1dsI/dUpJZA2Mp0jIfe4Ry8ReJsHZoiogcZst1Uj8
wnkjpNA/lOC/ZwxtTODNlAwj9GM13vJDzhycPcvJ8PO0uwp3415UXL/MbTE8C3DnJRLYxGsmVIl+
Q5ms53QDR6F8gfJsdPkpt3kH05BlZlpKTjXtfYWHbc88zKOXIB8ru6Xfw1srsEiiz2Csqqb0bmi6
tyBDsZGVNkMDQsQyysACwQeP5pnJG+FjJd0Jm6nkznI6lxgl+tc4rkk5mZ2Tmukk2sx9UwbC8T9L
ZZjPvPcEMU8Stp8Q3p+56E+TUzJZ73v07ytRKGT3jM1nUNFQm6dm22VJoPK38Je6DJJJWYeGWSek
Id+5aJbH1mF0A9kBu3vueDGWR8ZF871N+bUzA4d2AxU/Szcnf49YNgd9BkXaSNbbSONyRbEj2Hmv
POYc9GjO73yEVvsqbeTOG9pfRMDcDMJbrsqYRFxnaBwcNFlNS9Yk6fU7IuIh2o8YpIZppLlLspmy
7fVIww3pWT5U58Zqt/Psp7MMx87kXkQKbRyVR8Lwv7iphrs6Kq+IGdITzqQnf4xsnJAIZGYoG820
JWj1ubpnlwdnXkOwQKCCG7WilPYAZpccqpPGGdPEhgtl+nMZ49GgGMerZaBd5frTvWjt/kdY9geu
qgkW3AJFHG2dp/xzM7IIaOLHGA6D9AIznbW3QhfWru4QKgx2j8IEMcHBGm0ifW7nFCJNLiZE5GZh
oGggtTNA04FSoT+BRejjRmefFSKs2nBc/hU1LO2qN9tZnEPVcEqrtkYK8bJEMyiG/p2KswBwq3Zp
tA6WzdQDqdoBixAbZwttJ1qnOOy1uniG+aD6UpFfClhJZBSBNjN/O9BvNvycNqzUwQr7/owhjXfZ
+1gDElAMk860L/Vzl1N0gMXgMgb6lzvpMdZInUAsDZQhzskKrEfbRs6Qs5Ee/b6c2BM4huNCxy2s
R4I4wuW1DikMF2t4iuYsHlT0tZFMxvJgzggOtenMCQrWvYpWGU8pePacToVoILmzuFwMg3ywphkH
8HkRpyuLLque+Hr466gpOC08zzq6qVj/7dF4Xpk9euPMRAJzYImfOGynkxnhJABZssXPUZOgw/WZ
YpOljgINU8IL0bCvAzawfUWvMi4BZndD2NwZcDQyL2KiQR+ag644kg9YMYQ/E/r+4y0SmdXW8PWq
TXpktT9+vT5kqcYjX3aHuZ1J8HHXCJA6p6fteJNGGFGhLA37oumeeRxX/LW0clr4g2xXPqIK9RX0
y3uY3g8+dZeqsdU0632jsohOIHPdtgJ8BWl7yMVzp1zrWHWMASoqCyEsGiq5MWCh57ICbaGw5HdV
Kx6rZViOTYuFFrI0ne5ci6QMRs4wKYPoOu0MZG711TDkeyaWY+ZTttIs5wTIRspoquJnoF3TzC9G
n59cTqCHVSN3SCt3uEhfpDvFGNuYFIqEyGni/Iye0t0vTva09HSCjPUl8CvSwJHVdrgo2NHtxBuk
B/QKfGZrEYNUafYVH8MdionwoQ+Qc9SGh1+2zjnp1sdq6v6PsTPbjRvLtu2vFPKd55CbPXCyHqLv
FAqF5JAcL4StdJKbfd99/Rlbmffesl0oX6CASlvhENvdrDXnmNmKtHltZ9YKS21m3xBa4+9M5Dt1
uBcvzBHAdOWDq5WP1ei+sc37E5YYSh4af0vRzRhPiBxZSxK1KIASBadVn7LIeGkjhJ+dBQELsPeT
J2ParHHzgFpMLqGJV2x2KPmKkeKTTbEWQP3WRyauSGEdEPqh38ZOd5W0hXbQ+r6kvv2H64hllNvH
Khm+5mkM4Z8WNRuENtka1KERR3/h4OvDiA59wdYeRYSw8fcbf9ZlF51Smd2dgPKji7IN3dg4X3Q/
XddHah/eY5nKS9RTOfMkOCndS96CCSVxn2XwPrUvZgDHrvWZy+JUtWuT/BIRYPfiRPk5nDLgzFRn
bGxCX2BVLUIbbEmO+Hk9aMNh1kp/G9ookdpaniuZfRpnvdp3LG4HR/sjaoxs+UEDwdxLRYAk2KEy
zSPVaMqvuveILdE+5nh+tXh0dkS7QIzq0TzSquxF3x/DJt/qM2ExJuXeIjYxymL3x9B2lXaCiqno
4y3qGEYQfJibMnbgQUML/XDv9YCzHs2ufRwQIK0y1ebB1EDHH4WVrgByaCXWjFokMdXOy8cXCLs7
U5v3V5h4p2NUcxg0BzduYA577GXlem4h/0UWwDmNxe3sBc5ZEGRHsB5COc+TK2HTnc2khryppcqb
d/0ybDi0omK2bUbrnCSNeCJeYt9nXbIVNCE3o5hIuXFeE9eClWNoBPG6mlL5o+XwqLIFqLQcCFly
zNjHqhqQ22wnu3AJvEHa1uRUU0qdX8QeKff0Zp+ZjKRZnTuQDCkTueZrOAl77cgJDR17NrqI9Rqt
f4xfYobILoPtB0Gn1LJ46fJVLKOZ20ec5ADYCfSoJetmYZDXTL2ZiljybGe6tU4hISyn3kTO0BYn
8E6n1hy1l+KLhih4jQooOHygY5LqnESpt5ui4TmiirIVs+tunBoqi5S62KMSfYj1QGcZRspYS6wk
pkqENFCBSCZumYX8qmYl34wIGfORlRdQzlCHDZC4M5pgNGKl1PdCIUdnaaK8ahnkgjxC+z/6Psim
aiVTen74FxZKOraw4fPvA2PU127XMifiHEYGCZioFCz+ozmW2yBIqZVYRkbMZo0LO+5PhU40WiMo
5pUNPPy+1Hb24DBCFMO8hgefv0S+tgQRQVAn73bj32ViwHiLw5uf1yYuMeNzP/X6xqvKWwdp84xz
jeqP514SyvPIFR8GOY3PGAApnsJlCFli3CzXe/4AdVa292dqsxUVdHlDKvKnTggshcLb9yM5uGPI
bTVCDDVtTUEpDv9I2P+e54JlATmSeNlgIK+DAWk+2V/M5ixn34A97lOjPk8jWDYEpiyhZ/YcCQlO
TBF1fJdp9pBrakU+V97RC5GL+Ga5S03DeR2aaEnJLvhmJeObFrOTdMwny0RWomOtW0y1IR59kX/L
FIWPqiny/zHrzjX2BKmseVT87Z2b2ddWwh+uqOAbrAwOrpI+MocZj+iZYMsPkb8m5OIETzG7cWT6
mVrfVgjoJrPnvdW0aFmpL+j30ddChnMsQPEvyUO45Z1rLccEvPwouIksdtqz2+BdEBdwvs0lI0F5
JTpSbqLMa9dO1gYk/07FMQ8h0nObqAwOgn6+9eIMVr+EqdUgE+tOGklrl2TQNrkXUfXrvHhtFlcc
Cv2NFeShNFwSLLi+p0HQmCbwgcQ+ikLdJzCp1qPeExJHSlIajtZb1dE5JaUdwWLm+iu239ltbuyl
awfFVSKBa0id2FZCptsq7rVblImVD+R1jtEQBDo9R/wwdPko4Gg7fJbe85ywq+9atQZyfVzApWsd
DUQKEzvBd01ZB9woo2vU6OeWpJzHqEBv0hdMDgNxzrsMPMQl7ax8FdCWURkbVyMk2EubRUlEiSR+
Oz8lLiLwgDn2lODPRzDKTngI7H5dhDkKd01kK2FWV3cWr3OTnI28Sjf9SAL0x1tK+EN3MWJ0cMOf
KUXs0O+MY2h886DrHBvUfHOH7pEMZmOV2iMcLjnVe4lHldLkZ9MvzAN833Xatx45nBDaDDqaep5V
myCzvpX5WF2AkaTLwbW09TgQ+Wj19khgBSvpnkQV6qZlqscXijBYmJOFUZMnTDVq3NkQkAPdia8I
QU6G3xJCElKOsOP+ZTKtY8JOZjvWdExhWCxFqBk3nF7dLsX0ajmDvkUkvdMTUi416N4WbRU0Hdm8
DqbpS4WA/QHPZLHTe2mvo5hGfl/rn6WFDVRVE227T56SwhULQe7RyW1n8jd72W7ItE72Ap8+66Ag
37IBUxnFsn/w2YqVGtm5tIDYnFo0rhq9P/YeytKWnY8htN3Au7ATiORr8i+8krhKcK9iTYIbFxgW
NeYGhHShV54+SD21HXcbzxkh+IUpgnQjMFlTldEp0Ah5m8vPeX8b+klewqw/d8aQ7dHCoFNl+Yyd
tn/lZUhqvNQZnZlBKmSJerhi2SC8KgLjOdGiTT3kh7ityiNv384hJ3zfWPQG7MDXLiMdQADAU/jo
d4wguTV+NpP+EdTWgX0RONMWTqTW2h4v0QM6qWZXUJI8UoC/x0nMUyAzC2mCsp4l9zrQTNrdPE/4
Vqj/+sVXVzc+Ac3gdc3St3pq7AMYTkpwzoNjVMMDqpGRIBdVfWtRhDO0mBctyT/rgpl8Akp4mpmz
d/Ykw23c9meqf8kp96ZiI31xIIjcPeUFAnCX2mIXyfqoDQCMkG+S25ex+jAd+UzUxLSvBgO1KalI
j/pXZwZ+TQ1vOoUEkHymJEWbTcPBUYo+eq5rOsymHJ4sS0sOboX1P7PpcpkN9UYrTzWEARinYoJC
LL/vWWF0p35GxhCR2/tAZqa/9buSlSc1SBAMHZjSPB78TRRQtvf1e5WQUZ9XyXiJA2+f+311yxNs
lDgA1LSHq6Yv40+Z2U7rDxRxk9LvMYUiTjg0+sKpbx8oOUTLLCpPEb2AhUPBg7TRdJs0AwuEwsl3
szmXxzjz3kcWTSsQc5ha/JgcDRIQFdarXCG1B3jqsI2DYEZ+C65GGAbrRu+SL0N8i1liYbuSBKfm
8mtjwpLqosBaTxRh0Z1ErM7N+AmYOzZF9na8SpjSw6a9WTiTu9GlbhdbF9tvxnMHlpLI5wIlHot1
l30tYfAxzV9vRIFC9dWbKNEDyO8P2acuLbRvhSYPso7/9H3RsSDREJlm7fBZm3jMgvSQePjnu+a1
qdIR+jktD3gC33RsFXRJXJYdxIasNHx7vBXtmq080vTi2dU0+0k6IzUSwRWiR4oXqecV9+6iBapn
JNG8sTzU4H5NZU7GL7Y19o8WZ+BU/SN37yWsKRQZLSG1iQmyyCBtmFGdFGXtK0q41YQh824xYTeh
85Uut/FJm5qvEXMt3rDXCPvC6zgmL31V+gcbARrugo4+uuu90axfkYGKunVo5rdB/ddUGmw9gqA7
hGkAHdWZdax+/CMkrQynGos2wkmQqrC/6Wfcu/ngJeew6b/KdGZhPGn+uqPcebQKOHn43FeaK8Ud
Ec4+1YrDmA7TW1V7awq4M6WgONm04XMkfJT5dtLsC5/2bVHuwqDMTrqgKm+4MUWaENRW2dsPBYXL
p5n220kHN+BQqCFGtw1zOoaq0Ogw43bwo2pLqc1t1oHz+J5qiY1ok96pVqpyoe0fSk1G+6zHsiIP
BEkwSzY9oGAWd4vIAPwp2u6NzXiEKpasNHOqyj0QnLcgT5MDvp5iWzVNsUHxdmKXz1lnmbERgFoX
rltSf6dJo+U3aZchGH8GGfoDOMGi9jUmUftkQBKUrGwILSOFPbTY7pdVsp5h1OuUJjrN28fV4B9N
UIWYSkBmR+G1aGznpUPWhFgr32gin0jY9ucj7+qXTHPcQ4xkOnOkxiUsHrKgf26DAJpVwBvbdgPI
YSu/z0burfHH1sEEsg/B7VRn2kGDjo/a1HW5Ck15TqetxYLlKTO4Ha4Fb4e41HVOWWYncwqsYaw/
jDNNB26luzKTGm2bYX8l1BqJykQ1DpzxQjcK7OTSw7TrJi9aRc2cvSf6wPLNh7i+jZisdQlpSwMU
tck8mlw4dNELRoc8Md95LujnUvaPhTWt2iZf20nkLpvu1bNwlwLzoMrAkSwgzkF57qI/PRYSeh3Y
Z6f/Q0iiyWMjyXYQPEFGSKIY/AYJsukhexmLl64mxi1zpk9s18gXx7S1GuigLKE64vMFZrmZBiV4
aSq1mDJO5O6V6wG9OyQC1OHW2ZyaaUck5p1cEuwvwiczFuRa4dXdNmx53EZjdJHHJ9XRbT67OO7O
npgozGbTQSJHVKvgeFnZGpIGdjNJhBxJ1yXqkomcsWj6rA3y2SPOCXLpSI+MQmpmIevIQmdtOll6
aJns9HoGSzPAWvyY0lOXhmin22iKgt2sf2yZWBaiFLh5Aw9R6Oaksvc0XHSHSllk8LgOlEe2U9Z8
HbzaJZWSp9soXsyABAe9h7xFPZ5KOsm1jsd2CvJ/9uKxQqGSp6K6m0kEO5mZzbErG3HVC9QbXYvD
OULvwJaaMaqgiyKnxjpNdkypFIPAyG5hRYw8kK4i+bhtdafTOdGK56rgNeHVTdgZg6N0Yo1XGvnU
sYiHjQlE8zrpXDt9BFcnEUbhfVuacUfWITd+CaN4ftbkhJ8w2lCG6hENksw4Wae4RB+BNDU6o7uj
VaEDXB7mSFtHhvcI3V3J6Nz6U2WbZB4Gn6K6PjMO+Rbi7UayyY/YxRDFpyFotQnAsiGJIagA37HA
8u6zbfLNY0kEX418NR5RTxH/up5aW1sFCLm2NvlNpyZN9j0Ebq3qzacaXv+ynA6TE7vvPWowu77T
HZz+yHBXs0ByQXSw1GXt1ELTDYJDGkXZyUi0flPVr7LK2ocASjT0erIAmUwp55mosIqkdq6FwsRN
ogU1gpFswsR4JciREAmen1N3zHzjrW/b/KKXUUJOt1ErOealAwD7PLgOgyC481VFlfKhlkfPnNfw
yNB+q3WMcA4wh42v3kDzSeMXovXTnlo1fMS6UZ2reGheXcRRxGBP9qWPeFC0FsyXaK6JDGktA6lZ
BlEWXrQwO2hx+pYPaf5VBuJQk664J8v7ycgpmpQkZDEOb8ly/BUr8YOi9B3DAzm74ergngV7ZuMj
reNfsI9oS6XrYuAkqzOl+EO/P8x9FkvRGqhNcWArmmzhtjIQIHAosW8EBaaEehp2reHsIiIdCLt7
nWadVSS6y1J425qo63UoJ4Pem3V2QdgtBkWSZf5atay8TyUijHXbNMy0VTb8iv74M2rPhrAnHMu1
bMd1vB9Qe5K6ct6wyUaAxZJnGJqHuLE/h9oMcKHHkWuJgxYS+tFr9kNgy6cWlePwYnXjPdGwQmaG
P/3qkFS8xncX2eaQuMC2DS1UEI38PSgl6qN+MHskhaMZ3eqpv0UIvxb1MEBOgUESllG5CAelifMH
zLOAQpYeBKL1mFKBQOn6K6jKz3xMKoKGyUYYOjzk0h/4mKjZbQLAU7aBBikFHDBhwVY+3EIQBMlb
HmQDmiJ2wZyNCm5mKvXAWDUxB53g8ttpQfSeNoCDWy/ZOhqjtCbn6wim/4m5ZD8n+JAEBMoqS+N1
CDphySIHkKlGZwHru8ylvurzBgjKCGdHQIOKPE2lxT+1on5KRVA9DNPw/AuUzE8gGe6CY8F7cuDa
2Yw139+F1tFp7HvU32yCm2Q14CO3vb3vyG7T+rkOqIg68tRE6P9mK1lpeZY+0sW/dh2LnqEs0d4n
L+1kp2fyttntOewDkVBNC99iy4thIEOWfjciC2F5a926gXgi5jLMtka0jazOon2D7PTj9EziWgGY
/gIzafwMpucUHdhAnguiDBTy96dIz47eVlqx5Avcu+6yAZuc4XGca3prCdjeCUKXFbCEtNlR4XMs
v/kmiS8fhD2t8JGuVoiZa7/r1j1GBC1e210hf4ENEv/mdXCF6zK8UfgxDfED0aepKyf0e0Dpqd1/
olK+jXQbBYkqKgdU4UKXJG4pH/2SNzEXHgGw0/gSpvHNUNlPAJC3WtFDjIppHg2JhZFuYMTp3Ke4
cN1t6oluP/jaG0jJw39+hIyfj9xlXHGFZSo2ov0R3fWvo2Xozn7p8CJPM0nErpxpXcvI3zYoZJcO
W/zHLLIfvDlj10lEGG+9tXZM5pGuOJhRbf7iRTZ+fpE5Hk93VGSWy03/EfYmKY2yxgnBr9TwegrI
ZclgYUhiVTF/VGQigsAGDR3UWFNlHsRdusSofMCFP/Kp/HlXji4GHEUs/sXV+pmz5nJ4MOh8zMq6
cH5gVRmaNeDOsMhAGgLjFKHWYp9VLUl/+hxA897i5AbBkVU1onu/2Hcbswo/Tbr98ovj+BkB75pC
V1hGlqeWCfPj+9cC+gpFlw73118rNTzD7U6LQPJVskBlUGGV6nJpHc3CDleyc8CmgVXVUapVNMQJ
vQzSPykRBKfEDINTnTAW4Ks9WPRESInPS7HDyL31eejahRm17Snc9mrp6UzjH6WE/N7iYaRojewD
6JKAPTxM79DD5BFbCHuPoarIZq4GbIrsdPSwo0/olP1Wb6HSS6zOrGTn7jZNzYrHwDyIHj8lFY9p
bIEJ5A0G6sG8DxjIN0bL3c/lvIz99Itjwnbxaw5AWmwfgmSDTB/IUdoYe2eK1drvNkqoJWVWHgQR
0+CdApwHLD6mavhqoivY5enFJLxiZdmx9TCm7Rq+i9zIOgsAq7DiHDMse+A8j2b0Es0NUT1IlVY0
iW+NC6EsCjJCpu1W7DtNv9op/YusDh/anDmGPWCy9SeRXVJ/fqJTi4E7Dk95PT1MOXkoXYsZpqg4
8NQOSFXC5t8nHvHDg7byJtRHdYLZq+gT6HqSlV3oHCD9l/teHvvSl+ee/hcN1+BZG/VsSU3ksSdZ
aF8EjfbgJox2lR7UayuxjKNkk4RHmetJ6ypwN3ba+ifE4c5Om/MHjK/G0R1m4zjkyNPRoB1o9uDD
r5DhWmY4rEDw2gcT8OahBo8XenSzYXyE3Mche//F42z8BKLkcTZNhBnca93GHvP94zz2Yz50boil
0LHQf4Ty0Zr7txqR8J4poVwY7y2140MfJ+Y2IAcAAUaundKpKXBMzNyuuMOVoMOyT2NtWrNxZQ5D
7gA0KknZSDcnUXrxbhC2d+CBaZZD6zlIB/P3piR6ixnNa3sNlCPt0wHl05Z0nTNll+Zc9/HRmd98
hCkYcZYET97RCkZ7N3WzndWKs3SlvhNjfR4w0jyhp5zZZx1yYRsnYbYP+bTsYis46HYRHqLsG4Dx
hGbXiMpo0GPQVKVtPAbV3vUicDhD0h3xnecb9AmImHNNPMZxZT6OfmwRRHGOa30iBjgqznQmijOV
/K9hbp/HGXRXoo3VHqHREyrtL3oz0tC34kUcp7zaNr1fmGfNFmbiosLSusEFjnaHmlIT7mO7YuE6
2mSAETPUJt6q4QyDHm6CQGW+sqoEAhrypVWCxGQH44CafPGQxAJlYg2P06YuyfYmg3sLNJv9jb6e
a5RjRVniU3Ts/kwL8GrQrTsGJn2ATLfxvZbDyi59kJu1E+wHAhuiyrCPJZPdMaM6MGTpMR2cjKCV
EKc51KlfrC28n+JNXAT6jukJnirf13+aa5LON+KCdv+k18+jcB81H4c2AkILkN4yGV0eBspie43c
tVTLN5RA5JYtQ+Xb8bWb9Orsk5wR5GsxMpIYMV6rQNK8kx3amKaBuZ3P5ie04eYBEwv0Pm3UtmEm
7Mew71U6Y/EK97s5QtlqjpqFrNXM2F1PsZWfyFY8ePvWNounJgvLQ2ayvyJ0JTuib7t7mJYOVPxR
NlVcnL71EUSQghpOzmOdweUxsXKsMtcKHyJtZDGqc3OrTP/aW+mID4xnOQXqu5Mc5UFM4vjxUce8
N6nX7JsKFg6iw6c6mcYzFkLUoIXvXGZ83Dbm2FMW4mowQE6THbJuqfIfM7swHtxm9tawJeWSwAz9
0Ub3tfGsnBw3T+yrCYLr1OHQ+8+Dh/nTioG7CPfUEtBhTRWJ+/3YUbJgiGn9yyWrnEtr1t4uVHGK
WLNPWojbOCCE6SS8fMuE2G7aiC11bpiKswuXydJ5Z6nFFD2eVgK6NWjB3kh9Itl18LTOAZEaoSTH
kIY0CW5zBAV2+Dzk1gtshH4juzpajVb3XLEXr01WS47Z4qhtYKo2uF6smWxrXQxbmK/eLxJCjH/3
+HouKUG6TeQ9bKPvT9xpJitmFaVuNuwpSobFdi55k8N4MqmMUb6YIzQLbmpR2CVifdnbtJ1+cfX9
nxbors1ShIxky3AEOUHq9vzLAhIciT444YCTpE7Y1IcaS15U/Wwh9E/KJ4Cj7FSn3ckda/217ecb
TmacH+P4DRrTDeKS/zlzo/dRlM5W0SugX1eAiwagq3tcPERuzwLsA6oRDJfZksGfMV+jsD1r3U2K
4ovDcI7mgmCpAaK4RXYTzBSwLiVeElBN6E1UQbXxj9STECMHZCPGAxivvP9zoDe2ppTMSpeeaG4x
0+CwobDZNWeU94vGiXFdD5JFyLiupmnYmwFG8I4JaAZzsrIrsoxsH8SGUdHLE3S+aXA4SyhPn1L5
eQrxqFmgVJZJjOO99a1XLyJaiMB6Or6KTYVArZ1p8NqF9kXdxIL8okVH3XuBb6NkYwBiagLVNIPf
SBgFiKu5hsxuC4cFzTDrjzTGEWJG6DyBK8GQsXd1A5O4M2g5IMMMCp0Ku2eZKCI+6XgUJk5gnUkC
bLssQnAfsPzJHX/d91qzArOoAm+/YCmM103NFjDyh7fOJhgJAj86mNJf69J5gaKEFB+ColThnk2T
LZNmCjetqpKHYXnCMHYCtnDNDDDnTUh4LIu9N9vDWa9GFqrYLfMObpyWKqtHHaXzMEghta9Zzh7c
BI6VM6JviT0QcCL7Wgr9ohpVieg8sJjo9gPLHXkUemBRmnOYRX6Ja29CTjXs7Nn5oteQMsO+fBxc
wn/r/Gbp1WepQbIYB/YwJu7ZsBvkUtj8XoE7Hjtc+Sig3s10mBrcwVAh8yXk8edmNPCkCIxvo3Gu
smzEMRVlGzo8Y+dyaZ1pSxp1ucHzjz0ItvdoQdrq7QphZof+YSBRBh80BMwii+otwkVciqQ8MMe0
3mMRf7LrMttmHbFKtPTXWYsDsKs4Ns8v5isbtvnqWXBupjSOD2wM8RxFLzlVmV1Z4n4oNT04VoL7
OdLV3aBnLsj4DkbA3QJap0y2c9j7R9ZC2lkIiEfWUOxLx88ewmAmtD5+ikvhHnjo9WNbmIDVDJP6
r5PweLYjvcJc0tRMowQ1ky3E3jZEePYjHvvEKt9iA3zaQKFl1dlLNYz6TFIAmB3uKm2ttMDKUFrK
UwEUWyEsKJ8OwCdi/7GkTfMY9e5z0aCtDSYHO6NSKeuJg5QtbR59CwGuRGy+zk0rP8rQejGNIXoU
UfZnP2Xe3kspeIZt/tiSSEhnP1rakzgnXVRuY80BemhH+dYwEBtLYGN78DSKeoR10gfE7QRkUuQo
mdGxPUypzi4Tyd8GyZ+z9sz+D/BYyNlzmrREgQjCJr/1WY+IvLPA7VuN4208xLtGTtYJyfFOvxDj
1B9zwGBG5WHj7ajMG5JWJZkD18ajBThGzkkIBTHA4bB0MnEfOtt8AOb3SRtS75DLFAtFCLI2i6x6
j6epLcc9KfDqUWBR0fZTu/M8SowI0kMChfP76NQE6uCEYQFPIzWbA3nJa1RtgTSNE5Qnz+4cNH0W
Ja0s+7PpTLmXqVYuvaC9xCZ9DpTOND6c+QXEVH3McdcBLRn7z3GxcdHzp0E/XcrAwSYZ2wA40jY+
yqGdFklXjU+6F65bBMnPwOe6Ok4fmB0+sV9qLk01X2dYn4yI7V4rZnpMmLcVzYkr6AXZg+zLz6wr
4MZLO125evhct/F9Lgp2ZebdVLKz0LFwC0flKo8dbtgQAx+TNSk+vZHSfEVe8bHFK5PxoSxZsySk
k40oCddu47Gkr4rXtjKaJ9jHx6nm8c2dKF7FI4oIEnLyZTfmyV4WrItxBLGN12y6vAXTig7pbztP
ZP71DqQHnK3RKyCjtWtTENFH0981JZqUvgSkmjvxa+5k5lqrXJ5oGG0yRgfNtj1a5wIdiTbgNsor
L3upVP6jkjD85/lXzfHf1WHV7GtalP58KiaEwX8/+7KNmUiQ7mPMkeABG1IziTRIB7zWtbEDB/Dk
SJZAH7/zv7/L4Wz++T/8+b0oJ/R7UfvDH/+5W1/X/6P+xf/9xPef/+f2W3H+kn1r/uOHHp43Lz9+
4Lsv5df+fVirL+2X7/6wzlvZTk/dt3q6wktN248DCL8V6pP/vz/8x7ePb3mZym+///ZedHmrvi2U
Rf7b3z/a//H7b6q68t//+vV//0yd4O+/bTmEvPk2/fgvvn1p2t9/08R/GTalNQKCPIsYN9Div/1j
+Pb3jxySqYg8obcMyMtVP8qLuo1+/83y/8tlP+y7OvUmw9FVnawpur9/hIbpIw7BIB2SH//2f47t
8tej8dfN4lL8/ed/5F12KWTeNr//9kPgl01PwWUBbQgKaCaNE1ttzf9l/dbXLtgLP6EJXdBUZfhx
xTtMWxKzLjMNvtyo8O/ckuHUmZcQI7wfXIT9te/FsvLrhSmfYrQe1nSZ812N/N8JYvwONzm9t+6v
8iq+X2r+dKg/Vt/CRmvZk6d4MPp7U5+a+d7baBBMmDDdCVTIX8/5d4/595fm3/5Cy1OEfV4w6o7f
X5t0CrJySpnZ1XVpoY9ZLnkB/HcKIn4Wp/ykZ7ue1SnQGyt/r8unsTUWSX/yIxqCr23xNFXvWYkm
gWZxY9AEP7HBg2Czgp23uA3ydSD2zRenQEKC40tycaOzt+TaazgDx/E2Yd2coldXnrLhPeETxIIP
9bsTPlUaGUBYpXyUPfy6gW3r3FdL9S1decN1NWenKmXoYlGFjpgDTcf3MXuKteOEjQvBcPRctZta
rmbnHUkfkJ930d08O1w74j13LsN4w9uvvnuGRVXl0HACbEnBO0eXjO9hcOFAaoCRkYvVtyAy74Fr
kJo3wK1mciLia0FPFydYtC77dwP9js73pBadCgNniXYkDgpb7s3xbkI+eQigMiDOyPq18NTxdyZA
wJOrn4M/7fZWOBdtPvFD9L8kUY6ruLxFHTRx56goerF895Slory5iPpt8DjZKc1RUk0XhRObaATh
fA2pxHEzSAakJ8pjjdC5OtUARqkrLUAZK+4QOmFQfmjK6Z1/pfS4VZ/MRm2NdG2RH0kIiaf3oTyp
d0Ndx94+htGO3+jqAIHqW52+qn8BHzaIdhpXxtRpJrXCOFHdYzV6RCqO1cu5TcaFmMwevR7qI8Rc
jYe/3DnmJdCObMf5qitmchzE0FEMrZbwsLbAPZcjcAWkNLSyMTnqNw+bGHKcun23oyf1Bqrj152v
OWkfvNGaf9E5TH5hZdzaEQcNsAADiJBxAYXJF3O5zPfauqjXv+QjxRP3vu7e1a+OHIyF1k3yxKvj
4lMDlVut4p6R0ChPHD3nwJPJg9OWJ915Z5CQKX5bG0+aWPDXSXDMh6eKvCxGC748bl7wSHBdeBe4
a/wNbbVFc8ylSc6B+MX0+LH5/3/z419DhuoB0xGkgSqMH+rkpiY9HJZoLGCOrGSGZPqT8E+BuGsw
ia2WQ8h5vxjt4lMLLtFg1a/yNKvsXvH8ijrYmcS4cCfI617Y+Snw7kl6t/pfjTXfF0D/Ok6fhaLl
G3QVCHL5fqSJRBb3SF1RKjgSXcqd/43tVQ1tEPcY7qzI/sXo5hhq9Prx2lBqtSyLuYk8oh+aGW1b
SeAaGWo5/QCRjSWlItkSPDVsg5I9aZztfJXghn0iY/0eoKpAS0UW5rW1rwZIOYDF6ko0AUBuJANT
R/a2gRKjvdPar2MLNshV/Sv+JJsjTASXDfzHp4FDYpYmTfzK2nfVtuSct6y/UJRhflup766IZJqQ
FLudvSjIic7AjccVJrfmLk1E0kO+bNLnGVRtKk4IxZcuppSAr5/veC5cDX8riJ3g2rZ3gw0q/4wP
EOYl3FQdlkb5vPVIkQd3wxRLzRIfssjY8FrYBqHxAp/BUrtkka9OSV2P0Ly2IQeYo3NmXzjfccHV
6Rcb3CiwdExxEunvyeaCxCh5aMGgZ+Qc9DtLRQoeJ2JY9kHkLAwCMAGtc4fV1a3nj/vNpYw5LY8L
pHfpipEP54ma5/hBFOcrvburv1CHxfU3OO2sOkG/4cc16DV0CIZ+lfWde8fNURfMK++ATxfqePQW
si+HzVJkE9ThvodKbUd/eMYa8idHCOdn4sQ4LiNx9zO3kbYBnNAr39bPH7c6t67cRQgQ6mogWC3D
lbr1SWIDl0dx1N25qBXnwqd85yEuwJqPVGs+3rgCw5HNA5xSbXExNkvSzUL6HHHBpi8gvZazigbc
8GG2UleUqYAeBQj5u7ru9FuXCjkptia6C3XsHMzHAwrMItWNJcbejxuUKQQTMRnqgNTfqz+PFSyD
tNsqxze8lYiCqfbFxyzpzO9BSVl2m/8x6NWa+6zuWm3wdcOpioT6P/o7iMd4oDkT7rf6PeoRHNhE
rtR/qE/PPCyRz3nxnKpHoMk4l1jBbE/c4ZqBkP/iInLXJDFVBRfaA+BH11f9wKi3ogC6wL9l+aIE
VTpvW4wFjMIzXL8rN2F07k5qMUtfebHUw5FBTGw5pMQAFT9xwFAfTDWZ73CixHemvr7aluXWLHhK
ej5j+YvwYeQZUV/8McRxU1+t5q4OuG/UzenQ7lDwcK8uuQ6McLOV4YCxMA1Db+DVZDBSR8jBtlzh
PsFOm6JvBdRd3NVhhyRiCbHCn4ar7K/3BaaEzmmy11KDl3rSsMh9nOfYga6y5UIDF29EmFPNa45d
l6fLptugBl71u8qMDHqexU5yW7mqXpmu1Bulnpy6QbsLVpG4NC5sDU6Bs6YAQVgB4igcP2yUF/Re
N0PGnqy+a949FNwwBhV1VvBbV4UHxZ2Hn5GC+6LR0029R44koT5I7rPZXdUBqO8sdYRCfJ8l7/hG
IPZywfCx1V6w61h/RnhzTVxsTUhFi8sGfJVKK4QSeefi8Gaok0jViwLug+kGLf7HW6DOpeNRVT/O
Uh5hbiX/BrwWSJrFAMJAfZMalNRDjQSTh+daWFhwKWOq8SoIkdHT5jaW/8veeTXHjXTZ9hfhCyDh
H295Q09RIvmCEEkp4X3C/fpZWfxmpNbt6TvzfiO6GaVyQMFknjxnn7X1wdR7y+7rF1rzOhA/TSO/
vKDnNS4j7N/0sLMUj+xVTFOlarSw7kpPd3qE4uLqjIfKIKjgBHAd6UNpiFeIEmvmIMVbXLwJ9L2j
UMYwaICHJHdA8MUsVfrmOuOe00cXDx7w4nREcez1qWEkEgzBsn7UP1WfL+6KkHlBb0HPtMXlEtLn
vAVsowdU9qtDPOSLZmvuvExt9IHPrkY/o5MZ/inTtMUc4jZ7rgJ+XO042p9qH4TfU+OOPks0OtlG
75T+oCL/zj2it54m9ob10Cp2vkBPQMSlZ4aQH6KPtZ7AwDStFtddwVOhFx+PEyZEINsbDi0yDNAf
3EHMF/oa0/OHIDLkJT0qLt6dE+HPw1Xq0+knC/pfr2X33DQcgsoEESsuo54+RJwCvTcaG68HwZAB
UB/5hFbutnvQY2TAca6YdREcbS73D7RDjsxeT59s8HI6OFB66GSWaJ3PcVhPXZ+ThiJc1ZOyO3FS
mGcu4yvP6alymphjuXf1bBS3r9x3er5mMOOjRi7WI8aInqWnTlTaqGofMm5lBr+5u9JjoMnR11/N
C3J65S/Xpc8NoW8K/Xzt8lqLJLzh0LCLYIlGL6eGD4wA5vFXLh+XDVVX+lpi9tJb1mECWem1vsz1
FK1/iB7XMtDdDuOYnsPZmD47nDB6GFd64Pht2f43S+G/We0FJkp0vGyRw9jhH5UMjCvsIVKs9jga
3Lb8py8efTI4EnpS+efN/V1sGiBpcp3AgRr2fwkVnSaWwZB8bk9P7pKlDUeTYUKfMCIGPTyDS+Fy
jzdNd7LnQ9VyWBhug+qWMYrRQkdRXA6crZk76yfH5p930v27g+IRO1+qTI59SR/8lh6YZL2MIXpx
SgW0X5EE1NOkDs7YU5OIoaNBgyOl91iHrvo+IwDRDzmKXAUF2YFZPi7OlZ7S9Rh3Ge/wRSZgYcz5
DDFCkrM0D10+bg/Lqx7M9HjayO+hi11vRubuIRjrrcsFwFCv70w9BULj3eoYhBozjhpsnnG0Za4Y
y1eX4H560FeKfhJ2gb6zZM/ty4XTLvnmnw+U/Vct3iWCDzzPCkLXt0zbMvWB/O1AiViUCKl9Os1i
udO/n0mf+0kHIj19qEP7ggaGudxdrpiQiA10ZKHHZo2f1GOCfmwSAV/Gaw4wM1CYiFWRBis9repB
Sk8EOuziuPrUOLmR/vlHWN7fnm4v8PVNQELxT0WhGCZbDR41JX2zcbbZVbpdy2Dv+5dYlrMOmkgf
UYIw/SsNPQz7rzNzkg7lCHd1JMTbiN7qD8N/UJKgjTcSLesYwG8JzJjTdJDHeorNiBnEqHjVo4bb
2ZcBd5GPZRfv7AHBwvKq3z56r/o8jwXnmWOj/9eziL5t2BC9XBt/ZmnC6ENUpYND/YqOGri+9DQz
shc69mK6cLhW9FN67r3MS0woefbFt7aT+aa/AeQGK3L6sRiPdGCsOnNXRoz53oOOzy+/mrfpAJsI
j6uOR4R8LJpaLDP5FUzBOl7QccXlSH0OWDp0Ez60H7ThjP866LPpOwcwyziugwh94erAgToarczO
JQTQk6KeS0nTYXXz0VJqbFysoB/0UoqJM+GY6zXMpbuae9BIWSDwf+hvUyAzHrmDIYy2LLT0NzPm
6tEjMq/0rMfoq6cy2tX1/lh6YaTpxXf6PrEfdFyg56SaKZmXCQCr1KHKeKVnNj7eQQkzzQdmav0b
XY4+TxrJo45O9Lmkbeigf5WOJtg8Q6g+/Xr+4CP/fNn+3UXrm54LnA45XKDTtb/fenGkbCejuV9f
kzpO7yXw13ytIwh+Klu+bO7/57//2/z3b6dDZ9f/kv7+P6Ws8u9/SX7zj+86wS2cf5mBIElNlgGu
gqXFpZ+pb8v6l+eR26bTTivIL6/8O/NtOP9C74JNMifURGXpWAg6/p36NqzgXybyy98/97/IfTu+
Lo/8SoHQ0urQdoMaHGKgQyUl/ENCQV+qo+Y0wL5o4nqZnQ6rLdCpNKtovFExbVO0qqDabIMX8tfc
dtwtlozafWs+u0U3r10F7YqibHHutDinVj39tS1mhPqpyx+glvAaugXIVeRA0jJyBGBlVlMDHzvw
PHYXnwvZ/JggccCccTSra4n6k0wS/D260MCT5osXJer0609Bx9KGtiTqpUFS07WhyfDSrbGa+XyM
VcZ/Pt0gaCMzCeANw9T51AxqPo3uLBAH5u8pbf4nJ1DuKQ796yox71yj91cgurYUlXwYciJXG0Ai
yMF9AD1kqWxmLFzvrRYWaICA0VvsZYfMI+mMdXfdD+m0Qvh/61WTtcMTcWYFELJ8twdIo2Zb3M4m
42Jkh3fzRMxNzZlEXO68YWfzFZ+6agsyiv7wdLrDYu/7qIrbZvTcTaquZS++tileXAjaR2AqxRG3
7pi5kyWoiy+BjEIKf9FgrnwvuzIBfK3zsXoNU1BDtjoZBAGo8Ww6KNfSyW8Gp9nJscRewHy2h3nE
FhDyHTlh339Aulqu3rCwo8oYxk+UyIAUTgEBEKl0lDY3Ue2i656mHBOSctnXMwnXYBhQeRPOm94C
BAPNujTp6ezzcQOYLFlHrq/WtWLtXBvyrSiwKINkugYOxuLFgb0npg5+BSwkUkXlZrCa+0h61aaP
uvTYIBVBjYL+Yui32WLfQCd8MrzmVGXSxvaC9YdDa56V/Bwcy99IM/CRj3Ckg2iiCzYovjqd+T0Z
4y+LUdAKNTzj9WZtta1NaE/XnmEewzm9G6b5Tngpa/J8oLRPdzUJgvy2kMUtGL0f6QRxrAmuo8m8
mjznqwmKgHwIdLdwuZpBdVD5tmuY+qch7iB2iPaHAe7WnzrjbOTVqdISDycst1XWRNTe3V2Wd9eD
CylL9TnVgEzsYAp7dbu2W2ZRLK4i9KkXd7gOZ6/Ch12uWO3DcULm9tpHkB5GByYIGJpX2iHKe1Ya
dQUECbVv4+XA8sGw5hQyNkvIum/OUSOPUJXGHAgCbIxFcLAWGiANeD5pjFtRsDwvwLEzaIGylGju
Fy70Ett6HJVoEs4LTE+gjNKrvGTe9DSYQXDNheeVrDiNFl+HYKBvvSu75UtNvR8cyMGYx+U+Sk0b
zMvaTeE4xCN9xFgZxVgV+fYbTW5XKUiyGyIyiKq1Ks+y4U8LPgnzKHUfCZxR5xgXrRwsk5MEDvoW
+QaRH4FXncijnJtHO/yi4rT/SY3/ayRg5eME1509awfsMMdzBw+zifKQyALyWiBo1njKUw7BEuIo
zUcLpPhazhC65uDVTRzxGGagBmbQHc4UHdD74JunmpnMvvnNc+TbbDfJZjLAfScJ3cKokadT15l7
V+UxYAKuHwpW9X6yvZEUWf1N5JybwRXVDgVQtNf7TijiLOt5VOZ2DGE2meZ4LmEMsWQVyDKa/Ma0
8CZWaX4UwS1khUcrwodmDuQMVqltb8cW7Fwhlp0JcPsgxvylb5z+KP38o1YpPKrAPtFIUK3BwkzQ
33oSCJMpnssQR4UkL7aDsvbzOIwbgXP9S9IYh6wcM5RrI723pWOQKO3BRjpTuwu4MxMOAhcyAowg
jQ8sm578YHGfYyQwndceBpulCogwgODzFJ+HyvqZZPTnW+b0M4x1OsJZ3CP+V83dEnCjQAI59eou
9kD4GOKArTXsecONbkyS1HlAr25m3Jj9TEfxT8OY6xvfOyc1slzNR558bCP6gdaqNh/M2y4Jnue8
SndFNE476Tftlxn7iNWSR82PUHxxka2+FzOOymi0jHu/jHC6c7MHyzJwtWhT5q1afiHQnB4i41xU
Rfc97BZ722OZebQm6oBWLDBncsUVJKb2lfUaaD+oCqeWTruvSW/sbINGlbShLVuN3rgPbJzEQH11
N1FbNYDuG+878JfrbEaWt2CtDvnIxm8IOMQyQxIe4rrbIdk7LpVdIj7t9wkeb7e+IYF0VKgAM7pP
H4M+Tm5ykd2EmohXWCRdBiaZ60n/mRVzIl5hMzy9kZ7YpjfOOkeVjYN9LXpz5TQWMilE2zQEjgjL
4WqclVA3yvGbg08/Zt24EbVTV+xU52tGPvXYmolznSjNjR4UHY5JsFYSXFYVLdHOKSxmTjN5zZdB
bJ15eXGz/Czmaf6eZPjGsvOVIHPzW5D1N8kK56/KjwAfxZDCludQMTJDK/T/CHoFc3LqZfZtRxYH
EsMkj2YvXsyIXYNEuPGDSG7L4D3uRiwS+73TolxMwm5mPKk9sYXUtnPr8muYBek5ylGnjFS7dthE
vsPto3MY/diqo291sqN9NqRfB89/D5VeIeDD7AAAvx4DJXc14AfEfxPX8NRyZBCSl8m6wG8aMbJM
75J6mVDcAVMoAp9GhjS1KWktM0sMg+qQo7Gr9AGRNGimvZVUnDgUaP+PMiB6ib+uEegIdELhWK5n
cagcx7X+iPSMSFUlksi3UNpAVJYSOHt431EoWTFzcF8qujd0dW6FaWTOBGbco0b6Agb8zjAKnJ9K
+D9OW4HrJydHFZYej7VoaE1xlPY9g5WJ2q/ZODTL4QI87IZ5J3HFouEhu7UStNxjFW2KZgD3rk0q
fDTVqdu+h2F/tgF3U3FmjYxcWa2HpNvauXgc+vRhrsYaB57vDDZolJr2KYMMQ/41ebSPF8l2CFyH
YGp+r7AQ2fuTusEP/m7KmKR6Nb2ptczp0AE0Aa/QB7U/xsauZbDwRdzvKhFfB6N9s3iNfWzBJJqi
BY0A8glw2Qd8DfOkmuapClhkDg3t4vjsUSKHhtLjSBkGzb1Mh2/1QAxBB96P2UtwQoTE1EoTUl2+
XzItr02pXZNWuxYqp/jVBZq8XL9U6qdpo6XjSDebIbsr/fAhKHPMZAxa+6f3yHU/XNX667S2nqYx
jE6dKB5SlVzF8ANE9QzeDZ9FdFbheLaRAt5grYD9rwrm7YDruLVJ7TS56cay2IGfo4SJvBAHw6jn
Sf1nVGI8+UZ09OHo//uFz/cAnFvzFfnV5RvmCiwRBxMnydaATKpMkU/7aUrnjcjA2vszPUUbGrWT
Gw/iw4GelLfLBi479bkT+sVciPI61e10/7Ufnw89eJMz+Mfj5VOfm6sLqjGzYQ1cCU5y87mN3mLo
alp67i7v/PXVl/fQqmueCqM6Yh3BD73s0OfDcAKLbXry8/dcPuvltNNhd4hEz8zrGztqvvaWZxyq
xq9uBlgHN5fnP//Z9Y80bzfHy78uz1/ecflnIZA4IgFnpuV7Lk/9ehtUqhtU//L06/lFYlcGgw4R
iqja0+iLF2EVGJf3FkC6ZoJLDA3bLMLryDDkYVLKXmdD8qOzsBerrBCRMp49s783H6ULhdtaoEpF
6GP7qCQUz5CSeoj46IWhZWPYmiF82KFwT4FC6DJI5zAMXMBEzLK2Hoy+avdBgoCmhRwDQlk8FyMM
XJFJcxcOG6PLCHJAahS6nRl44ZfBgIYB48p1pLMOi5Jqa4QC1GIqV5rVU1tTvq+GoV3nsv2OkPmQ
Ng66PAM4YxqCzsSfHESzc6zqsdpYOZCRaES0niUYsbTf8nR4ch0y/oVR3i9dcyUa9bNoqTm033oD
R/jcuc2IpbcBDinrACLLdU1fLil7syqmO8yk831kpj6EPJzmcqpcAYyoEozxXYfXQ8IaBuqm3x2S
Sb31LSvS1N8TH9zFUtybtk2w2rjJ2hyCceM5xk+veJhDZLjYQBGV2pW9yS2U8CIpHift4VKP0bJF
jUNjUEymqXUxR8CkyqZF7irQiaOoAA1qFC9+i9qyrnGHsnuGED/K5jskoVTKW0TY9XMSJ9Z5qU6F
QsTONPrsluV1X9vk8BoSY5pA6ifXqjAQ35rOc1IQsPuGO6yyMGdB1g1bA7s5Ct60AViCZugM3dpG
GKTAosF+s5bwRgxy54xOtFummEY/+w0u/O0Qc0OFYkOGHkmRV781WR2i1imLVZ2W90z0j2hsrcek
eaIWULx06fQCv2nb+EDwjM4llI0yTEFacMiVDwOolUGw6whrVjjOPXiyLl+8Ck/Shp42AqABZo+k
+TqTARaR9PSc6qidNwWoAT1KRn27g82TrYeWRDW8AeydI1VfBzG3iTN/BcTEKQuLn4vmP7QqOrbo
xoWt4kPftzQsMmrbCGnoqKq+1KxEE3wf5eg/WU6h6wP9YSy6/mXKEfRK44tvk7Xzcg2W6SkTOdb8
o+4mCnkDDgE4S+bUqVF/u+513WWTrjO7tx4Z0nXlcKORpHjSXQ8Vcvm6RIueWdh1m03ywlRn77pJ
Psyu5e6SMXxeInErTVO7JqlaU6pABM7dtB5UEayrxtz0EIC2FPqZS8wnMJU7ZaqNVHZ2iiamUtCM
d7ZVvg5WUN4GibcpS//VF7d1Q+Gvo/8HqQ7429w4u9UtsKMMKxWsmYjTt5kXdZtqKN2dkEdHUKNa
2pH8cHcp1Zb3kwzEQdZYcdJxgMz0jWXSgFi9GvdmhN/T0vYhjhiO2sUsTky1PFZ5+RErjCsmJMyb
tlD9JhVghCStB4izhw852oRkaIvXHlH4yh+SE7YwYl1HKsCAAOOVlmMzHnK6wK/rEQMSfAu/R7O4
IpGNhURReeQqgIjjv3IFJSXbRk45beqO9sY8KE9YMlSfjy7/7FxhHw33YI3+cIoTw9cZ7Oe88V68
WLv9ZUu0L8bulPggyxi9IOALnTUyKq86hcsCNjyuefj5+uXh5aXLOy+PLm//fOfl37/e8/nk5fVf
b88uG/r1HZ8fl+NbO3tqmxoN3Dj9RwVWDLe8S/7zIe45f3np8i47DSTNv78+8A/P0oNLC9+fb/if
ffa37dDflh8VOEbLKspTkER4L3MJnVQvCF8u/66Xki1dXh8vz14e/nr/5+t/vvXXV/33b7+8ctnc
n9/2t//+beuXb/+7j/96bur83VQHzY5mxfIU6z9JnvmgDfXv++2h1XWwtC7PLlGd07K1eMGxbTa9
NQIwNuLudHmkGrc9dZc/LqZU68vDy5OXly2856ztH58hEOedv950+Ux9efLy8NcXXx79+fJv3/nb
Nv52w5cnYWQQvDmT5SJ4+q/dvTz688nPr54WA2LEbpqtoyqLR0Vue21V/jMlJpD41oztOOjiieXT
xnSoQiG0YaQVqFZphyplYF/nQ26vQ+Ocx7UPrhSopk+dDN+vbWvSZNO95zXJGL/KoMoVYDdb842O
uG3lkeWzFpZDqT/n+CK/Fov15AtCyxHmpewb2tkKyjxNQUumHwHYTMEXEUJjU3qXwcmAszO8AHua
dr2wBevn5UuQOrAmaa22YSrlvYWpa4c0e4r6n1YnupMy4pvYgMvbz6wNQmtn+gQXGBIt6wQcraMp
7qFbnwFMg+CTDJuDTkhaUfWK7Tnd/8WyNhufJUwi4h1N+B2byuBSTUToRkdSRydbujjHRFvSwITM
kYM0PlSqibZp8E5vFgOs3+zjAeIk6MWfw2A/V5Wd60XhMRm/gwWhR1fSalXDdNyYvW62LEW7dqB8
NrACQswvUnK5hznI8b8uz3xtaQ9wxQF/yXsncWHojq850/emG21+PExZY7HIkLZ47dYYMxRh3MDP
VrdgEOYdinAEwKFxUhWzVO9bPyoT+XFrnGPPfK+6EIwdltJ2qN5pKL2zSdqJWF7ZcUV9L/bcLU3u
HuaMrHWdnqfcvtgnpklDTUHQY9Hf0iS0sWXx8OqFsbEW9PGdAk1wd83haGE/zr6YLn18HdY9lbUh
TQ7k0XeOZmXe9YRN+6J0sU7CQZIW7yA5BdiRjZXoz61swU+z0BCUqulIMt3zXG5GYXp7Isob3mvv
MY1gnYJfgTPG9noK8+gkfRWd2lkWzDytvSWxi0EwzPx1iznKqrNljgOb12BEDMBKFVixcRhFW4lD
Z5MuLgbrYIVw6OqrRBVXRVnSIdZNoPsDrNI7ScYkmmaCUk/L9wtBK47IPuAhByuRIC1afFI5hJMr
JCpUAr5BqInIjJvzDiQiZZC8/ZIlPawd/KK7PNrVWMJBe5lwUY8D/Lvm+6xAVm/Ms7edk/g1dca3
JVZnAzmQX/jTVWlCWKhNrCa6xdslXX+/iIp5nkX7qha1S8jMi0uvhn3FVZ9GaXHvgGFfSfM6/8iM
RLfZmiEK4Yhmm+KjqtwfdQujK+7krfTcB5qygGswm+uGOBRwBTlsJ4tv6Jt3NxZe4y5G6hvP7Pdm
7Efr1G9JotJvD1p7HYa3wnfqra+7scB1b8WMRp3yN94QYPUVVtVm7q/tGbsMEDh3Yu5vVZSKg2V4
t3lkjhCWZ0Lg6yBZ6O6ie+9gmB2mj5V4GYSzt5R3riQZC+5OkKhpycVGyI1ZSdyRAbUd2BqSRBzR
HshNLFXcXrHmjXFYcbNwMzRkaQhBxMbJgzcvX0gWDcvjMLlHR0ZoiLrRwtOoeo7zGDuoF8XqBPEV
3txRgDvGwJJi8XNCMTnuFifpj1YD8sBNNxac8NENl3VgTgMykgB9k2bmWDmjKk6QbLUnmz8TxXOL
DiEW9XaRbPuGVll7iY4Ys60GQSVG1K2DByyRVEbki1WfahVKR76lwDsHrRBXbjelx5gBlOIeDSsm
hl5Khts2Nj1qDc63vHWp5jn3RZRGN+5Eojgrw2ZjAsJcE7wNVzknqm+Ckyjwhih1g6fnx+22TUFR
1nV/NY7S3gmNOs4BJKomAYcA63ZL0E7daPE2oHPyTVfRANHmwAKZVPepH8yH2aMTt/foUczi8X5B
frEaJLiB1EH8BHOJj4OvXDmLM62tk2kO5oGVLBPoeI5ot9nXBvp8mtu/GTYZEPDHCPwfFDCWPTH2
sAGeG63snp5lDHxJFs29DwWVtVmMpWsjIesVxoFp7HWapboL6FuetD6y7o1pPaFz08mgdYGu7dEE
sLVCgdgc0hmtEhK7Yu9LGnPLSkTou1gJgYIYSFRhPFyDS5TgvOkzrm4JCAd4BfVdlC2cyECGj6Zw
XzrzTiV5t8vcER8RMAmL87wsziPUhmNCFLkZTcdai7opnv3qIzWnte2O+ZdeRA+N19O5IBvQ3QDH
EDLEOP/1WXodFoiExnpXZdb1gO3rloZqb1KrCibvFidUJo2lPUbaC1i5bzaM4FXb98Y6hwPRzwIr
1sKmT7iT+4KO2v2QsRcN10BkSCrBU8jhAlWNMjHbSYo1m9Hv0nPhBR9RQrczug+UJYnErN7AXsXv
6LSp8noHhnvvFH1MqXMEGvpkyso55bOkFSEs97hctTi94gfZOd7Bc2B/yNxAaQdvnt5w8EdM4AeR
MmDVhgA8SsZyqowTVgEkUwyKaktJEVFazoORFOcsrdoNXbYNopikohMfyl3aj4SvDlEN2pzFrN1j
SX3Bcttpo4oWs1Zh3hqt9bhgAg3ZQe5Z+GNy2aZXCxgmwwITYc5yUxTwXYdvBn0/yGu66JHEyjVl
2HpvjdEbfKwjhAkJkhPbTIklXCMnhuesiNYdDQgoSLN7Fce3mfsjnnx/o7IRNKjlfoNqiHdaGXnH
GDflyCeBD2j5PVNiZ9duQUs0Rc3KwcyjNLjCmqC0r0rPQh51JAvX3BrOcJrLAbfENsdpOAML6uT5
gNUfBkaQbHZFYj8PDS7Fyr2yMTg/GSZubIVV4q1i0CpJ+W6XifaKrQXnPAweISL6WF+xOGcsXBUk
ibqIWmzM2mwO2+XsNeGHx60/FaK6a7Fv2w7ggtcNVhneDIXNnYMnmTC/kTBk/T+hq25diLPWSJ82
JM49KEgazmmpotA77Cm+Jet6oWEqa9GoKu8FnoxEQ958WbIB7rCbvZPMfMH/kXbEptzYTXRn1ljo
2ZVvr4O8sE4+1tcAEOiCyNvwRKEYf4k8x6puup9SrNFFgJ1TSADLfI43a9p8ZHlu7A3Ktk4yEPP2
S7NRLVmCvvKAxlBOjoxdHg5fZYuZnp1E06OsBDT4alOqRqzkMqXnqkPkH7Wxserr/DYZhILEkBur
gSYfc/Ehq3P3uP3oHbman9QoqLoYWAKNVn6jBLomeu3PGSLPjV/HdGA4Y8IumV9CLO5wtrGbQ+dQ
chqJryyfpgXscKJhQKxuTeoMAwXTec9HyiSCZ8vkga3UvFIZ/u5EpdrG1zjgWXYHRCQnB076KkaM
gQYWtgDNLyaNIv7BDjENkxmupXH+2JomEgzzNXD5BeXS0L3i75Cx1VvmamfTlNsEpegWap3cMvul
MpU70EbUQqPkm4kxOfYRh9gx3kEwo+iCwbDWSRJW5XOwN8cpWY8lJztHz7ifp3vHAzbT1eCfTXp4
NnYoUe7CVS5769E0fHX0YYb6aCDATGEPXu6mcVdgN17ZSN2MAOodkLxNdkoKoomYBB4KWY1+xaR4
1Yf2dROHzJLYxhDCxwLtg+eccUXDkUoNp5bUEv0G8x3DcXNWWkdQwvimzWKO8Qmb6Yp55fJTnK2U
kWREzWlP07JbwpFotpk+RowiyQxpdJPl+XSx0ext5sUplK9JNTzacLS4CrS5KGz7WSAsVt0WEt1T
UE4oIqY9dJVshy0m04aD1g4HwLIqkKqTSaT2bxm7xKpvmXRgCqPFRnlDqMFiYpXXzdkZGyyVm+EZ
H6+7yepJCuoBdOzrWzcV91lGIc4x/UeMKK7K2buitFyzXBr3akFnLGGTUzgtN2IodSbUf8JP+Gdk
VpsE32SE9YAQvcKY17ggkrFm6jQRTbsTom0yJ98TVX3PA2wjZ5p7tx6/DfV78YDh/O0s2oduqgcg
dlV+asZtISC0tsWS73KJyIR2AR0g/qw752uFudRKfPXcwdmqvqpXbYsjlO1/g6P6Nnv+PlH1Iy5Z
7tao8+8y8O8AZUEKKrV4UZeZX+QUyo2wkx/VMtzYHSBHH+IB7lpq78luwd/lRk7zRyMod7u+8YyG
/Wvkdt8Ix8FUzdSR8wAdEbC2hAraxhlpPFEZuWxy3L0tYbSUDVe5/7iEzo5WJyBXwtt1SJZa6xtF
CZ+EHm0mpOOvk57YcFYTXfWYLm+sq5QQiGsHmcukGw+N/LqKF3mfjC59dmraOX6FgyUkHY/k9AmT
8vsyV89qSQfgBQ3Q0PwDIsuDaknitRaenxi2fgspEZTl6P5E1YQfO2CCmmVQ2TuvtjN+8z28Mhpi
gvauz51w6yQlUklrubYMMWG4OtyaEl3i2Nj1KYD+lfkDonn8RVHWO9rvWrlIsCpzi6EL7hfl5dOH
sQ38XSLSo3I6lkxlMRysGXlKZrTdzkNKgMZyP0R0wo7+fLDqIzqRbRiF4ykK8uM0DphKOWO+BR90
X/YC65E3bB3GawDpbpstpzGUzrbp1DuL1fcxsY29yCyEsTK8A+FF3WCRt3ZqnvoYfVPsUMZo8mOV
qx/4vTW71iiaVTuoaVsuTD1xGp8nP925RUjfQYhY1YFUwfjSPfWKZGkR+0dMzXdjZGKrO1G2M2xF
bRD6WWugvop6ELNYQK+Ee4+n+7QxHBo+zVLbl0p8o8ygPogBuaokJ3yILRfnJmX5hKVnGSH79wNm
ydSOgKsklD1Lv7yi4uDSKYqRmnTbXW1E9NHAJeoN08LLl+zB6HliD04DEDlpCrSbG1ebdDm+uZdD
9QIIPNn47sEYaDOWyQfyoDcUzAq2bPlQ6xzmMECb8naWAbzCgoaC+oXoSZkhjk1pCOKHLr9lmY+J
t3zEcbPvmpCWUMOscdNO65XDdQNEBeGf1aPaWewIVymf2mlRbZsgDQnCFXQixZUdYDVwLQyd5Pbp
blaCVhIVWxP4M+cZcwP6dUPjJx5fh9qnlQfVCVbBCc5OE24aZh+xgmZmUctAzwTsw6pOkObKHG+H
ebly8clKZ0VrcNqfMxE2EHkcEkLlcc6oaYwjZSaIqAK5NeohmtLrk10FV3iRDdupCynvV2a2VZJi
q85XlMHyIs3UPkwuauYQCa4thicoS3dltbzqllnE1DPrgJ8kgturOSNX5bi6RA2gOlZcsdha4c5V
UxlOCEIrE5/mJrOPLuX8jWsW4EldalrdONIrm39xqvysFjLott+GD9J8ltVDmxpIOUjiELfZHz4K
Lpb2pBKbCERVMbwnBYuYWcT3jJkdHqfqhkAgYGU3vbbKxqdmMr9lsv4+ZQ/o026SuXpfhELUMfgZ
QbT5FSBRtjMK/7FtAL8Q9yGWSobqRqJNClCPbIcMaw22VkXT0fk61dlzFw3BZprJeS7DHuQtbTRO
0m2WhqJ2+921Rtxt22FZW6xfUEz09wV1MCJeriM7+k69J2PRJx79DtMm/74Y6+OELfxmoV+dpSPC
T5D+YDEDF1XEAMZq3eJC25YeipIIqwr0E0gHm4wZxB/Q9z8vvccxW/p545QBp0MH77ojtPT6YjXY
/gfZDEj9JqtC4Z781jjAHb4rxv49NRWN5s1x1o6QYeKfYmwHKLjsBz2KuypM9kXR7mwruqWBIdj0
uXinjg8Nv/o5e96yG4bqCis5aiIU7wFYNdfdBMjLs1a1U39tO2znPP86ZsEbDNFz0lgD2UwKc32P
djwJtmbQ7lgbNWl1j5vQNyFZZOPJC6jaUNi2bJZp2C6loMPI/TICUF05KiEhKsDPsYYrU+yDTURI
62RcHk0JSqldkBk1gobgCY96DLQMRuViMaodXfzvKpm/2a2F/VlPROfn6bISgFjWtBcVVY9EdaaR
IpDWU7WE5unyZ+qIji+PSN+Zp1iFj1ZgVztbgmtc4xMyHlKLwGMysHDqMHWv+6w9kAQ4yCyGjBlT
2aftjkVuRZmIUY8nOTZkW73RpzZRiPAQIacnX5mVB2j2wIncFkUclOltckmyywbbmHyZUF00/mMz
LAGcv/CGCqEEPhNbJ5WUFOUab8//oHVDCjSt6XIF1uNMRc9AXZuGuoBzecmjMqd3icb/yI/3lWuo
Zd0KSjuRLuUUxgJKtORzFR4MkZcxsMcZ57WaDp6usmPeWO+6DhQax/ZQNtSgAYxfNRVcNCh51UA5
PoGjTrwVH9D30pgJq7J3UoJNcALNKKptHZXBKtdeaUhG1kaChS5d9TQdNDSSx2XJgq71uqOp5ifp
qeXOW5AX9lf9XHuQK+b4MDvyZE406cLJSq2qhiyAPEmUxrAGKa5T9ibFZsPB1guKIzO2RZluzKdd
6OfDCcKuOqEExkiAPOJKmOqK0Jai39STOtTdIXgTq5WV1C//QdR5NTfKZWv4F1FFDreSUE6Ws2+o
diLDZhM28OvPI8/UmYtx2Z62v24J2Gu9MTZHbgvD79EIOF0FvuQ1CMSQLdQN5dY5vDnuU4qxi87l
5tUzlMoFsh0/WLKJPhX+8JZmHDNxllGgrWfEBdCTQtjvuAKPpUrVeJ4bc+VVHoym8eZTVKfhhu14
CzbOaO7/fvffB58H9n//W39fM1HIvabUJlats+nv3MrfhzhqJLCd2I8xMgn3PwyGbwBR1PY3G9n5
7/t/f7S9/5AZpOnGFTC1pjceCAIuEe8aQVhthzunhjKg2o///9nf90rD2TWkXm58W4BspLj6ADj5
2zSt3Eea/t/P/r7nCGowUkGIZGqlG0NPba5whS53tHY1ut9VkNn/2lS/jdwVC1LB1KL3mno1pw1d
TjYli13/2dRJvaLQBrC5M+xF0DnRxlcKx1Tk0MKnqtPoBzwaC6TB9II/egHIbxyg27jbyYEqCMqU
PPXHMl+aKVXfqvzUpfnjjIKKJ3EAo0VOSw3OqiPVGN3tBy/gc5tMj3Ei7zREDA7i/Tgxshq7dl5i
r35c1on2aM/nUlpX1c9gLMmLOdcXI6BgRbpHS6++UfDxwwS8Mwijs2X3qFp9ZZBp2bdi68X1DMY2
PuZmRd2AQu/KVRfU43sw34P1dCrSssy4NE1Pweecc8NCOmstOV6BvIqYUN88YXNFfzb3Dnap9Ckh
D4EIg9UMMB12oAkbAy4eSgLHFAVbgJg3+sGumQPd21KEFjXmkgwF7JYqSpbJWSry5UDb7I1XNb9G
b539Nt1Tmi1WQZmccoNuknSYKSma4m91t2sNVRXOhnxLoZpGjXIQOhGDsYHtp2NZn4kS05o1s9h7
20dIVuJW3/99SIbM2Fm2cWsL/ZJsS3lXl0buV60P8XEy1U8ufOI+avMp0ZIvZTmPFfoPDHHUyCTe
lbzu7xl6LRSWtdVK9tS4ejOG+yZFQwg5KNQhNbN/SjIik5XyMXjJVYsCr9Oax84uL3OeaCunQLXt
tBX4dd+vpUs0QTE6S8svLw650poyT/f/zVb+LG3zZbJ/S3jnraiSjUBzDdBszejbWLtNGnktApOW
EOg8lnr1QNhfDXAbkOuH9qvwxcKMumGVZ8RM9rlz4sViCKtI3kcEFSYCKChhOyOBeY0l7hBoY7AV
k/cOuhVJgSBZVtq1zU1jw2QM714RuFjOk8o3uT8gMU0vgz6OhB6DtIJ4xAuZ22Ftc7WUnnm0jOkY
DNWtI/i7MOctLfEmNEtDMiy5qtModh63DtNgQdYlBjkE7qY3MCAONh+qikjs+5f/+R4KO/oQ7t8k
cz1ZGY37Ezc+tRntox4VRDz0zJFeM/wShD6HQZrvK6RFm7G3jllTbppoXvW1l6VHfVtOdbzTUDbg
9KCwjF6VuRLXWgpKMRKG6abM/s0y5RO/eckEWpS8nYnQK4y9LdNHaTQ3KhwXjtsuW4wDeE6SryTx
vaUdS6Aj2rgc8JO80K+pl5zEQJPQxBCVVMO3QMePzpREH6HPrPTZKfaCXycglniw00ePA3TItG90
+fzlHPuVYtWVcgdK8wYmZLenYm9GQ0L4fUpoYU7f00T0rwX+MvukaAfZyBhUM/6jpvKOvd0gcPVp
bh90TAdpzZ1hVtGyrIk81oaZ2uaBcp/CG54JN1iVAOm0C8NiTRNgy/+OLXyE6aYjt3EBmYVO914v
1rODLSsay9ERk6eYmA+DRxw5wSfPAIe0VnjdsFTD+Il+qVpHSRXss+SC3BO+BK0ouW8NBUNVurHy
4uyW07CbzAk4ocKOqgPfQcDS3HPmqRlgtGT6dNw6zCIDRwJxgAltYztlaTvSuY2T6c27CsEl9yNd
GRWE7LH3oM1m391nU3pwQPg1Zp2dke9ZeihtFYQjgj0RlyqCYdlYDWGbxvAAfh9sZsP4mXwqx7zM
J1EPns6PHajRqs+ATDToWN2YObLZyXQi9QkqxwYjmCS6qZ4WheP/COHDfPZFqHIIwlLe+5Jm6931
hnXt4stJVOk/JLO9kRYGYUtrml2mnM8uEM+ab28hhpjaLGfpqx2z2jFxMNK0ATbzSTwbKfNCmujf
o1MxrhI4+yhz84r+Zj8KdsKZm97XISPaqX8bdHZltUcRQt/2mTujotM+37ke1UzsN+oeq+XNP5Wj
HqXLA7uJLFQi6rsc3uMy+nEVxZ/WBNgvMgCQ8jty4l1QWkFIGudHGdI681DEwQuN8nQMwIzY1T+z
zOF/FZiNj9spT39cy9vrhBF2gQQgiM6TrLWNL3GGJjis756j1iWWrByPjQ1AQqV6spC1dUw7Aqld
3AINvw9RgAn1UbZ6fk/P/Ky06sKjoc7oWMo8YvGJp0/vq4/3aSOA02NtkyWEbQX9YXapXBpKIB0Z
gzqQ4I8GH99M8m3H1mdd0oRSVwSJD5O9kGm7bnpawvvUc6HG16JxLLbT6ZUE61CL1GNGxGwtXVCm
YQ3+wwofPMDH1Ks+VY8UvV4GlBIW99bKK4KXwB6vbtCuOVHDoI4edDe/sUBJ8BXApQIa3qOEzjM7
LmotoPArvkl4FVynMTFr0v+ICK7kwUVl0crFV7IAm8K5ZzLDSofKrfhBwaKFNGpSBEb/LoI+DduR
ve+iOrT7ZmPNzX6GDcdRUH1mbvHsNsHRNpNHqCFe1hPz6WUunMOgMuZ/AmqJyi3dikHGQ3Rhl/Oj
VRVMM36Byo/Yq7Ffpw4VbzmzS993XTj4NGOPkNr0CqKEjZmVG1ZugujW6d2F1YyQlh1cM+RGqq/z
OtgFhrvOO6NbBj3Zv56Mt747w3HaAwxBd69WRgGcO+T5IsbngnWqN+WQYDR8NCm/rcZj7JQJhFhG
D32u08NGuVupaz+DRY1yXXBFYTa6Vn7+Wd+joeZFb7MJBN49rQl9YOXehRwKbqC+TMV85ZYDd1Hg
u9Lhncfln6qM8zTuN7bZv3W5+1WNVM1ZzeSHTce9NMo0xaMIqlV4yX6arE1Bs+jGaQWjVI6pQCW3
KtY51wyUF5P/JTCDg2shx7byj1SgvEwidskcGGuqXYSrpBAjC1zntgmbyqkmQC9C2sWXXuz95gGL
td6vg264pKBQTWsZ+wRybEpx9AV1H200GwM8Mto9Rr9tPdrUm7MQY3nKtjRmcJqP4xc2gkukdmbk
PU5e9d2bBWRGV751I2QQd/dCmj0OyATfZIs1jTHrGvSzJAVklUp/XhmaB9ZqzFuDKTaZacnWM85y
XUtWObYzTFDPNFUCKw3uNgZvW6QjWk3Ok5m77j3V5dv9TaopaVn6JvRDYIclheLh7JtHZEGR8e60
vFkZ1p57w61tfCkoWpVi6mMhI4O6wBbgFwer1BA2EI28N6IIzoDHiqTIe9nl0SsoYL/S9ObeM/Az
m1+ZFv9ydv9znWMWgCBTKH/hqj4mJTd3kQ83v7i6JurWKW81aFI8OG68d2PyaJwHZ0QPIGXsLaNr
MHu3DI4XTYz2oNc+11M1rqOcLiYzu5btdLHNalxYEkkE6A6R36gOYnAvVCwZiYLx1jCpyNZorBPa
pmi1f54/RgsRQM727m2sal4/fzFF94AhriWCYt/qOf+YguQbTh2IIDi2AtfRJ/7cbum+DPeFw162
7nkKEOKwSDDoZ0wvFMst7aBpmDwhYbVtZDQUWemTvdZVdM4crpbShtXCcIQbFix6PXQ8iaquWVaS
FG/VWfPRj+9Tnb7Vy+xFswQdxJG+wdnH29Pw4PHq6DFPyktH1OwS9gEBv89/nzxibTEb9kzYTgxb
ISjBNA3n5KYEIYyFRn0LgQjdpUs4pVlv3BErmnjScMQt55YZkLDezQhTQvhttNCEH5OGlDxlpr6X
uTw73fCANWMje5fdwdiP3COxxKtDmmm8HVT5NCuOZ28of8ERXpSW/TLy/IjE5DKxx3+T5oWq5DVM
Gc3cwoInySGBSO1FnsGToZz4awY+E53MR4IaP6bM/UjdhipS+TGodmaq5gXKI+wkieVtMxk9NKB8
Seb9UImXrTsYc/CqDwtlyYKuu+exZX0fgo0Gq74G9dkmLr8dEcNtVOfEa149Wax7DQYrAz4N/G5f
0CK/sPSeGe87pfNw7ZXyIGR26yR9N2McejUU1RBztvZC3BpAOSA+g1WhWnuK0I0oqj5Jjt8w4rVh
1pjXpmd6wm33RFnpsnE8O0yj/FlpFU14E6HMybDFSTVNOnGMacNcF3wFKXSZ1+N0mc+Fxd9YVJQ4
anG3vqu5KYQs1tnatcWl8mVYa2Jp2zWCCBsbzRqj0tZoFQoGAwTFiaIvg4dfq/tfco6wrOHCa4GF
zDrGzZGNv2mfPRc5r1dristUpp/wDteyoPC1mt6wNYagjEBHXvo88KCD2VZnkph5m7CcJ9YRRchP
FbiI+6nyYbtibiP24d5q46uFGTNKjM2zmePabvpp0yMIXDlz8W1CTqMTEFsLW7PdBm9WlHz4cfnp
GMZFCeauBJczRcnoIdjf3GRzfykNOT1OcduGfhTsRtGvOvtOREzxsx1weDKE1kG0kQ3/GoDug4WI
C8TtBba9RcOHHDuun8kUgrNBjcc7t25BOmsUew0UrhEzruA+twbvQbjWvrM6IDSaHhtzraMNiEYi
YsCf6YFpHv/uwmHmajczUH/dfO0QXOZ9e1B1H3aO8dYEhXaRiCYbTfGkc6mpTZ7bLDjpBfyfHECO
qHo/2FBy6Ga7HBc3QFlb0WI8QzJMzvSL+eMwZdMATRuz7ncjsiyM5mNFK7XefMjWseB/lbbUnfM8
IjNpR+3dtUekWU52HGnHxjTmTQD+zbRHFT3t28xv0UIav3MlBaXsBNfNwhKHvw9p1YOK9KBYqIgS
IAIq4RITIqIbfVT4tW8vi4mY+KwhaMqW5hkJaLWhwTk9uIORHgTFqYemrPG1ug0OQq3ZM3Nx8fx9
+odA4b5aMEjjBnNtZ9m19K8DMhYcg9WuMBt9Sx9hfHQ6RzvELp8NGZOIEYsdQ6S2caZxZ1U6z6mg
CYI9A6fD3Q1qMvNM3oGhY3Xy0LL8oWQdtzf0Fx/+vjRjH85HRWlIGamPdNH19hhuOKOJCl9NLRL5
zMn5MEQjarsZ1v3+PVMWsP9/n/79GTuzPHr6GOiYQcj3ru4XVl+G9LFVKOT5IErsKovorgT/+zp1
lq5OuEORWeOBACeYmI4lqvXGcLqXmaZJxvHx92lXFjeOZ9yADip+tD+I9/9QuDjaDkVZUtWN0cg3
/RPzpCTEZqLoBFvbIG4B3dvaSIep18X/Sq+Mzn8fRDdGJBcQfBYRaititZSjzkuFoAxDtH2zJHRG
3++qrqgP3KQMt9KvDn9fMk8ek7Ywd22ntIPU4pVFoPM5kMQwzM6UhUEWOMeRpNTQbOTRm9VVdN3n
BDVv+tS94V3KHhNRrBszwZvQ0paOmpmAvlx+l73+otuIBoN/qDhbpIrQRwQDUPilB3vv/u4WuvY0
pTwklI4tzP7uq/5+lU/rWZrVO+XnG6Q33keQCPL2O//L8scEdaQHKGWX+PjrdTM01D9g0BKwbasx
MSlvT7wXw5h1VIJs8V4cAVMmnROmFGYSnuGd/cZaNnHuh5Os7HUveH/N8c6ZFbrYqzlgFvr7lLbL
e2BGEfZ6VG7/90eM+5/z0PcsFAM5d+f8pQcEzHjjBzWQ+Mha30C4orYdkWynukXDkPTSCv/e5mgW
8D01D02rpkHS4+K30ybeTSOMb+YiDhMRShYLycrCEdcyniXICcgxWJiLUDHUGl4DD2vPWrUNyv1U
3uenfC+tNHk0yYPAJf3mDL3a0vb6FcdgbZMcVo6P9gNrzH31ILZ5aosQak2djeliFaQERHJAzeBl
ATUYIwadiMU5S294PMOkCKaNm1LP7FXVskjwz42AxAvHYp0iwu139tOtlTbVNvf8E2+5vq24cRJB
m5Nlkkdojo5aBcy5e1ygHq0xp1ryAnjIEfE/HcDKFNIdFj1iNNtrISJGRzc6qpjmwcHrqeY1ydfs
/ZLSSRNMzeAJLqI5Ps3QYQevJvypmds9tSJHydK802JzMZWwKPPsejhJ41cvr6NXNdVvugmRFXdT
h7VJow1m9huEMPgn40y6G+VvaKiwHvMOCVvJALBASLkl50o+OCVqAb1prlo0vovsVZVNvVeNEzxg
SfsOWpFTbut+UA1R7xH0CuqOHowYLKDRZbxBu0k5E2iD7gLMliOtKY4G0AcVK9c6rdxIsNsLcPHJ
R27Ac3zcSmUgcrZ1hGJ4MjaWmb7SYveQ3/PCMGmnRHCynY3I3gvzxkiuLYlQoFN67IaNEi7xxgjK
g3hnlPlnz26+Gl0d22J3d90LR5xSjSTvCRRwO8ewhJFklSOq6sMqSYSMHPvUd8rfGTY/NJWld7A9
g4DI6dtL7Oa1T/V51zYyLHK0S1jXumd2FfNg+khNwOC654ADmriGp8k3P+Q9+ALxYncrA/60bc9P
VFvPT+jydvTdRICFI82rVNa8oDcjuhfTZWw1J8tX2h6qWVsVlVRY6oL0AuRzJb0lulE+ZaMfP4wa
rvRCFenaIcEDSSwi56lztQ3UDI8aa/rMZ/SooozcTWvjrlRifPPdCKc5Vw06fLEd8Q/TV+ED+Za6
+GrnkaiYjSwT49du2ze6AfgJzdWXFLw5R1CEcDRbyhVn9JiuQHKjuHCfSss+E0JC2aoc9n5QLYRu
2V9dZn1N0Ej4DMZrVs/kJfbTY1PkwaFnY0dN6+6K3HxhD4mXLQ0RGzvIpgf8Ia9NPhAqMtUOz14X
CGuK7y2KGDEM3c9uFLeHfwkFnJVvQYk3NXfZEr3Weopm7aFuYIrjKe94PEL6RJ191BOkAEEb6E/w
id8mUl+uE7yUabAe0li962lyxB7XnsZ0X065BfCpyUOD2luWTvQQacZ8aF2eEvPw1Pnj9Da3wUmJ
MjvwpFiMs1+FgUv+wqg37dVw2RkcaduhVqVwtzoNADQPhbPQiTcrZqZTAykZ+wcozYzSj7ExPSMG
ILTTso5FfZcQJcm+l8MNFddP32byWPu447RqIrv+gLk9Ww1+mYV+RXyuoOUJN/CkPVL1eIk87q3J
SG7s1gb5OTYuUx3nOWdpvehHP91RD0kZSiO9o95yS9Q5S1ZTc52rwf1yaNA4DTgsrXHKlwWW46vf
DqxNHa50GX1owsypPkNMmZtwJpYORJAE6EEawExtuvvmS2SeaA3g1+vhOGXWRY5EP1Sm3myofN3C
0ucvput9ZJJFeUzdk4K75O9Mtbk22Pm2Sr+zmByQof1i24hDBzniOolfM/IeV1mXQt4UZf7UzNkB
tzkIhecN54a3Z8t+qG9gOmZOf9wdubOb/Tp6qVyXMzZG+Gt3wn2te0jyxmopzwXLhdjIx5udxgQK
Am2vNMRgCzvSXqcehAo9M+yY5QHDFikWZWT6Cf+claDtV1miP46Iuaqyj9ZEO2GaZaW6BLV7LBPs
m5rpmXisRvPoS7z8nY91xU/wy3dObC+ERHmv+RA6jgd137X80zEZkIpTfKeOR/ukY1trqfpvIsDS
s+zG9OwAiCRKMqPG0xmFo7v2WC3XwCL7ktscebnlgQaMUCAEVKAF78JsdjlT9FNea/E+duJgQVdL
uc0djcQLgi4GrfMpMuWBT+9mGQryJFv8McDXVrrtRBaE3h25k+iHKO5iNLZUFhI324ftoIyrqjaa
UcnV3wc5mRddr5O1juJaUafMU2Xlf/WiN17duGJR8okVcfqvNpv2NJXOq67tknCqTrgj6t1s9O73
4NanSFJ9EKvy+Pf+mnogVhj1F8wBdCw3CpzLI7FrAjFfcZFzKzkviHqeZfzu0BwZ0pxAXnamvZZV
pG2iNt2ktYXqPCa81Iv0gWKoipqBPLBCr4g+m/YpJqRmi+iYfxR5PqvGsH91cBzqRuk6RYRr3QOz
6TrTklM7OMnRbKY2LHvBbahX234mvkzSuZnTe8/cKIJV40C8ogXWUPBVWzs3SdUSECgSMEBZpveI
/eUxqQxSgRwVbCovy3jw4t3ozeG1Mmrz2QMsxx9iK9KIVn/HiE0J1MKyNW0JNo/LeLTEDQEU6kKZ
O3u9R7tJ8pwZqkY31k4irE2d0gqbOiBMGt2RtPZNKHEr9ZRHmMWlpZy3ICseSi9z1pmqrLBu6KhK
JcwoFRCUHLn/4DD7UKb+yiWJQlimtrJY/idsuCuvTuWWzNO+CqpHs8CE0meu+9Rz54LhoywtjSlM
ZziooEdAN1rzRmMigMI1LgHJaXstV5vp/vaZWUsOQT/BBbLZ9u4iJbHkH2zRI8HGUzz/s2FawibI
OjpGycZyRUIwNcVLNkzDCje3tbeJcKPObWz3edUHV4eHQe+77SHRhw+Vpw9D57fkOcjyOHdYzTTA
WRwtGrrQlr4mB5J1bUWvXdaPONPYMLMpuOpTtIO9pjMRKcHWjigbzZUhtz4CWczlaFkJOsH2giHJ
iziIm/z+qxR6/NH39jCC5HX65qHrfYHctLzN9/ojwvfifaRsFN9SsihjJ8+6KL6NM5USdRYt8aMC
dIBObAPM/CmHDaqLJn6PIoK/7y0SwTSRrwXw7nVA2l4bEEyUiV0CrsZ0rW8NwNaVSaAHVw3lpWh3
iAmICnkPTB53cNbaQ26T1KMRRdEan7XQxa9pivc8al4RfGuPqrGf6GuPfyxVrku761YlcP6JOtav
IMpov9Ex7jvl1J+LLCUSihdtgX/c2BhgOrfEnxnW2zr9douHuMn7n2HGua/uZ3LbBjetZV5RjfQP
eibctQSiWvLTv9y08hhYGYEQlYe9fMQrPtdZssur7IpbbG31nne1Ov+drFbEi/AE5I7E+dWBF84o
p1lJpqcDI4RzIlJKrUrUAEzHyr5a7jXjUHpX1LbANINQMr1CSAQ2Slumx8EIBIwsotosp8uKF389
KN4FpkD76kD6wiPRV5NX5o8L+bfqBoQXbM7WshOoeExj3tda8joPRIfVsqMTqyu/SxBy8iW0edVY
9OOkTRks0VKMDFE9uRQqct50g/MmDmwgZa+eDtIXv3neOmHtEafmw/7BRZnXxO/WOt6udTtJM/w7
dcWYh5pv/LpZx9PH3wNSvKPkyTGSp6hYOm3PAE9igFm9ljHaHIG1bFHReBpWk7rKqfL2hpV4a8hJ
qvKm8ZZhSVr9PZBdqkr91knXsyKNYiALcYWMkkmp4tEm6p+5kNqqJh0r5YE7dOOwn3UcOTRtXqKI
h4+IOSySOXthIRqOMsB2VWEaJQWEBPG5ezIFiX+o5UBzckQ6wAYoXh2kv+ZIIjJoAYbWYQ1shvm1
SlHe2ciy9Mgzdo5uHVmp/Jco+Mh7lgpm22SHUh+YjGulbbsMVpRjIg2KdEO8TnVKSEmGqsOmI3d1
8Nw6ZbQDRVArfa6NW5Q4KW1oSPsphKpP3b9SEYARZQFVh4S4Y5cgMMhRT23pMHhqtXyuRXLw9dpD
BotmWPNHG7TKqK7xssQwinyeU8kONm6uvGtUzxdtgkKrUZNksi8e02nwYT+TWxrI7kR00XM1DoRd
mv0N7krhjUAqE+favMEF9urnWnXllVnG3j0qcuqGhecVfGlCT0An7PrWccPR36EBr/HpUbZodEiL
Itx591eUfjnXORux0a84tbOjb8BDdS49dnnr2o+uau+WrnSTGfgZhBOMyz6J3D1F6hFpDa62M8Ep
F8NIvppq4/dJmyIs1+NhSqzxWvEbckyfCI0SYxfX2m62pz4MhNm+N84tIovoIa2gN9pRfnuqig9t
xXIGOJA0nMvCpBUy9qXYGpVam4V+bxjIv2SeRYcoTUBwMgbnqkR22CL7W5L7RnpNXyo8ofpvk+n6
Le9IZR7w0tmafyzre+sfvl8yJErMv/Vt7pufrOOKwMNR/lQiBqMUdM7Zk8XFDjhS5jPyc91AuI7X
cY38d69bZr0xdQnVU5+FZk83m3ym0MzGbQY4SfLmY13Dq8WeTI9VjojAMcTNN+8a867E7A9Tjz0Z
VqvNz5Vl/PbN7IaRNQwriA8cJhX3kRjRcw3JqO+cTP/BLtifxkA9KJRnUSuitVVO28yLyfwMOIaF
N3pbHTHwwpWGfOh89Mi1QVXBHM9i2ZgskIps/iWqJhs+rGXczMp5pZHPxaa717MovZEA9ih026cI
HSXmPBAHk4/amqzITdvZJI9VzLQRtKPCI0EqECH3GYK31dS7xZLNLuKHwOtLL614RCwqvD8XaAY8
p4jT0Tynh5ozdeeKh7wRxobbA3UFre4Hf25/CkC5lW0ZXRjlxyFO7XWd5nnYmPapzhyCimLKrV04
swYtIbrUZaIrXOo8aOuu3lo5r5WFzwVnFhErvfkVjKNAKTm/WFqB4DwAJew1FAG4GhooUNtZQQ+i
9U5Mkv+qj6JuueUibefW5VUvW6KvNW8jjF1H7pKlPBHGGtLjej725Ww/DK1cT3nC7u9NK7L5kmPs
RI/daDa7oC/OY06KqZox/tedT33NfHc84DBf9FMTXWYRk6ouUhK/emReDGbL2k9+o6iP0fhC3Jxd
1zZWQuthw3L9CHJghh2VdiTXj3sx9GLtVDBgk+uba8Oy/GUhchxoGjiI7RvgYmO5JuucbaYJg3Gr
1HRUAh9qKYGmGoT9LAAlY8J+vO9xHNuqjYojKWt62KGANPrWwEtofTSjVh+ikffSItB3ZxvVP9up
hxPe7P6Ui9paQnPhadPt4ZgiwTmOeXq2Rjlt/74K6k2F8O0QeSz8ZMbhcgLQorEk6NEAj127U3Pm
827hSQ/aaFp3eUMpXJVGoedGxiImOnA1CUp1gyAhr5To1mPpp1eTACp6eu+R4cShnq00jldJPMkt
sW+XxPRf08AvTr0ZnLEriaNLnBqYkmGHpmuzfTXFyUz+KW6Wh07Zj+h1LuM4PRO4lp1r4suiLrsj
Ji+inPOnKteSq1aNoWsW+VEk7eNcFOPDcD9N8+SQT3+WwoxINJf9dpyCsK0C+2YP6uAT2a6mbN41
FdECEZTylmBcFpEkDa2WIzPHhaV1El+Kaj5qLfAOrvQ6Mmg9m6dfkB/zzMOv3hi7LBfDeiaBf+nd
uzUsP9/mFhqfvtPCaWI7MQ33S+pg33i4srXFAb2MoB/XhYXGM3An6+BOxinXR/9g9ccqMcgBQ0qT
pBjOjURHhOaylBf3Qp2hZQvNJ2RmQv7AfxIZXLdeaAxpi9vSgvWMnHWgasyjktg5mErRCVAt9v+h
IZpCCAzfqfKNh0SDYObdPAWDWOPtJxJU3opCbfKotTC0haVViY07sUxVHmqhziDFry+mI8UF/Fbl
ivXoiFtHM9vadIlj73kUowPVd2kA9JaS/Dl1NE1TEn3z6jlMBqx/ThZ9JrPeni3Zk3JQDKdsYB/L
0viUWvVbDFrBfzeV4WBlisxVE18qcVapY6p1PhuUyWHVQMztpVfdrvUTXXRo2nRyZaF6HEL4uqRY
kwRFOXOkpgNbOpVNVBisggFWt4DODIvKO8I7U2OaY5f2qnvhAjrlh0LH8UkZIGwS0WIkJkImE1RG
vPK/pDE2Vtk1B8tlAMsdV1vZAYMQbTtEYuGWCzs4UWqFOnEAcj+TC6BvDA0rbhK1tNr6WO6L9C7C
ZkE51BNxrEPj7KVCuUfR9xp1XoYAycU5L/udJBTr2KTDdJyZ/uC27gS8iXrZLN3lJP1yzeFmv2U0
Y/VVqNksWmUX2ASgMlfWE8tsAlqEXArGoOJV308gIXlNScmUBezRaEmZrfACtgZGzZaEScpfpLFi
I34WORHzJGgFdL4+j37XXlpDLoQTExE89BDnpHcDjgJ4yPy5alARuh2+c7TTKzlaSMirog1nx1M4
hSt9M0/FSx/ZX8TjwcXi0PEN6JXSgbbWy/JYdTztEmlYux4BMsqhtHjodfkyG917YbH0wI74Wbkf
M3fX+ip6D5TjQzjI9BwIythFbFxMlGCI7hz7wy3xGXs1/wfxKSU00GTdA6YvCUTExUbVTx+3fDD9
iETPsknDyp46Dhujmw/e/UOeNtnOMX1M3+17ziG+9edcP5NhOZ89CCpziKNNikpKLNqZw2CcZx7k
qZYc6SF+HvDvESlap0crsIrD4DzAKhLTe/8AH2L/5zM40Rj9wj2rQulev3KZGFFBReQe+P2WBgs8
BgP64NJFq5w0Xr9Ni+YhKCko9Drxq8fUn9dArARaEASb0F20tFqSUCInH08Ym1ewtvWTLqBQ6uK3
DOaJZF3p44YpucyYH7mBGgK3yGFFD6XVi1Qyp45y3AV5a1xNj0S8+6+KyvX/sXcey41rWZd+lYoa
N27AHZiI/+8BSdBTJCWKMhOELLz3ePr+oJsdae6trK4e9KgnSqUoiRQIHOyz91rfou0b77jvPxtB
8VYOgbssSoWS1HUtR8yFSjJm25gB7FCtWLFbX7SuVG2TETRLRFjxSijjA4gUb5+M6U1Cu3E9Vpgx
lOmDifR5weQpm1e+CHdfH0zZfu8KT2a24XZbBvTjuuQIeVbbb3kZm3QYF55OUecnqAai/CEPCP9q
pWAF1Elf5j1xpJ7MHKwjuClNPCSw5W00HK3eZsbj0mNyKxAWXoMvDZHzLg7wnynEBBlN9hrKREN1
HI+GZl4biH7RZ243szprMRp0PgNmWH5aFHOjF0zFxSKutXIpjQBeYEeHAd7NwpOw7aJ8mE1FnKHr
Lz7IzS6Or3mn2wvZQq2pdxjTC5ROsoFnt68F/bsp8WJnahgg664rlkJ3urF5C0mSdIdsVXj4RUWT
XGm+oxrJkAEk8MrJlEJBJY8IdaS9G5tgMMAHEmC3ynswKewt1qoyRXx7xrbyKfLziKOTyW+xy+4s
7GbyFH2SK83e9BGB5vhgRsafvoxC0u1Nopcg2AlJwmf6JEVysmpkY1loVskagqgt0OyM81+9yYP2
ULkapOD4qmsl17XaPRUW7thcx9+NTIUiNiQ+3axeSW9msxjTR+CZOk9/KtCOz9C85bPRVu5KNDJQ
XM1tPShPnEXC4eWtRGR9BBWJaIFRPLst4l3WAbjS+Q6JT+7E+pvwgvs4tHrH3GQGTfOk5Q3xjYve
Ee6a6MCZXGFQfLjrLDOfXVvHpZz7F8mUL/SdsEhX0DM8lChNYd5K8Dm5i7t4e3pA1scRkRHbFbAn
k/5TOD49DSRKN+lkLqrNEtZE4c2GsqPCZIkLYoBBemOxiUkZ6Er+NggwlAGMmhcI8y1XoFeCkeFa
zB0Tr9vV/ikCr9rYD4ONgcnDRjxrCAzteumWqEnvVmdfOx91bCzeGIENMq/2KAGGCK7I1ceZPugn
QGYnLCQrYDeP9pDuqghprBzX90VuPoOknxe1ZM0tk0G1ZrEva9DfkrgiVbh3wwCjMwgSxnQ4jlFW
vyhSwzIwdosuKkZEMPjnA+XskSVv6MCrektGcWj7Tqi+YxhDDRhAAmISsWd9Osaxyykhd/NUiUh8
0+uVrqv3ZUKVme5GNdCx52nc4SeAu1euiiE/C4GwIkvyjdSgpIJHQOQYMrZgJB5rpPOsVijsqXMu
qbGGuPHSKz1+nZpOtVU8NZmCqggRvNZ0rpOV6NVkNb7UkvtgxPmD6gZPZRreujI2fWx5TCU9UAA1
E9WQhPYYGAX7EkAH0mMXq5+TGkWJ38yYZMmuM+d56B0GgJPrGkm61usAZyvPySrjoBpRtg4zedt3
3lscaS9Vgjko8sK9VIc3aWfcYYhFkZJ0D4hm1gyMr6033EXwaS08/1ZEPWXmJluqAq6H5d9bPTCR
rsTop06zUwOqUPjU11a4qCr8yT3bzjJ15RnJVaRBpN1DVZseAAZlW0TWfZKBhCIpGFZlRY4kWlcf
wfuyH4snpue3ZdavosjGTGghyvNMQVgAhaw+ydNtTBcVQCQG2GhMi88yz14Gu1sZBTuCQZEfTDos
aMvksV5DlXLXHsti7KMd8RVvXo+wkRLIPLr9adYhDTxlSmru0UH1jAmCsNprhb8UAlSNp1snbG7e
XElgYk8xc65femhaovuorKx56TM9GeNqPwh2Obamykh8j2moHvyAwX0UqGsrBH+WeYjrkGjoju3h
JwkwGiEmzJ9ro18Xldovsrg8JgDh7Cxg7kKDzHFvPaMe1kkeXFLYTuz8URLaxcAbAUsJO56go25G
IBvMsitXkkDvkNB3dmqRvZi+oJM2J30gN03mFiGcq1Gw+TPPVoKoNG6wPieATNhRsjsToZPmKP88
lVVUGj66npgQo1lCwmsXiV0lK4uYwjZAdtdaDK1pElCX2k6fheYZS67T1yoxEG0U73V3wtKN2aWK
uUv0/kc1SP1Wr7jxyz7eQHy1WOk5GJ5N5LUSHz23xLbSsjYTQ7BECOvkCcmImlWcKzmgF1LWjuUz
NJfSl1qc5EzqHhROnljQb8Ru+NHAngs7OhUNAZsi+mgLroQCDKzmZazA6FgqhsJAPwtW3FWlFMVM
LgxUk1qz0zz1Eiv2LbQw3hBag6DTxN6VK2upkDe+4MD0MIblPtt8zSsVRbmGlY+Jjhk2AwNVATlq
1AppG67yAdSdKXQ2TCPhGa3X0WI7Hl06Ge10V1r3uThZuf5Eu851kpFj6alU/yNBBcoQHXsTS/Ig
4Y8fFZjTIY1Etq3VyBkfpQh5ZJZYRb9Bwlw0fU+wWvQWFbxP9MtuojQq2OinIThjpzUouOhH3Ms2
BX6YuNeMbA+EleXZctVbnDOIuw14LKI7Mo58isp4gBMPGqzw3luPhqM1cLLWeBKK5mO0Z2UBkUmq
5NERTEEJlsjnso/COm+TV6RIXBS9cg4JccnafOONOJxol+nbavrw9dmI4gdHp/QU6qZwzMnRGE52
S2recpsVEUK2r08BAfLp94e+PrO+XJBfH6jC+nzSdYRwQN0JBvr1Wdop3z77+tov//27b/n+ta9v
RmORbr//2C9fI/0Hhs5IBpkYXTwNk3jt+4fAU3/879cDX1+Lfn7g+/dFQTk5hqdfk3x9+v2h3//a
X57+lx/7D3/t18v74We+v/DQFP631/f9Gf/84i9P+f1nvv+x//Jb/vwNX9/4L7/nl7//+2/9esAK
ROXEfvWOPe2jt3vXGYh775CErsukZxqYwH8nBWQeauWDFZfZshmGcl6rhroYZOfrFPv6IErgBOPU
8B+Sd3pi/bpOqnWnZd22jl+4vDLsmaBW1Mjut26D97hQCqfotWvMDnVLIp627BrpFiLHR26N/rLK
KJKaka5Rzzx8HlTIEO0yZfGz4fgFebb9/iGI224+Wj6GAzla5Wi21hXtGardDOEt5JPGjlexFi8t
GXoL+EOXEsu8KdXoTuq1YSm6kntNkhqrpiz1VfzY66a+Fr688Fs1XqHdP7RBU2y7LjrbuNFBcKCy
0ycbu5wm6TpIAAX0yiO3gGSZhhKSz8oDYPm11hlTMxUESJkw0MCIudWxHm3oA7Fxxc0uTR8EMW8M
KQ0icTW33rrj2ZN8DZAb+jz5+eviGYX4doHCaaLnIkv4lkrgUpQK2BzHyfuIsoOQrK9Pp9DWSuCC
tpr6NchdLMKmjGrQt7kNhWpLlhE2x4G0Isb5V8bBNDsjZBfgWOycLZaVoymTodR3CTCX/inQaiRO
Ubh0U1HOArpXueL4hXQdMYbMadafmgb2Vp3jjmjDFVwb3r0mmahMlLLAWbgltvtE6bY+qy77A8JX
pDF8KVDWTLuQfcBezlGkCCL6oWuaZtXGNTHQYhPJ7tol2mhWBwRtdjsjD7CE2B77o2TXAVzdRlPp
Z4JcWaACZmyisD/jHpwmSFUBhTE+9ftLnWRoByW1mxNJcVCe3NZ7EfiQkedbb6YXz2M9r6B/cgbn
rrAWueonKC3bIydju9DB5UZlJ/a60ly9fjJ50qfeWFr/2eOm4uB8WoiUGSOGW1eEbB4k/zVu9Xul
D59p+T7jY2HTzaQh6mqa8dBEiZMsWHHhzjBgCOZejWKoUpSTRnaJYgTrXG5vDWV4GI3+3ZezhxCs
Z9hyc53KEhCh1wJKtxqP60S3EHWm7UOUhPswSm+ysbjQd9f2QAwOXtMuUF2Fi0Rlui+HJB9KaIoB
yAAZoXEVbkivTz3fMXCrzlMyekJhM+BMxZvaAedqLbbG7OB2ZrpE1TWAB+iZTYnO2nZRxB7LGzJH
s+wbF1DmrMjYeoXqgyG5RG0jCZlLWo+Guz2zscCqouYbOVLvO0lBqVKlJ4EvsvDND5fmY5THwyzH
H+UEXbceQ+iwyC3BtyTiriTPYZWrrCqd5MRGci47ate2wevECH6N2w03p1s7Uqm9SMD16LjdGmF5
VLrWvws/CNJ5UKUQN2Bb3Vk6qFM3QkuDaS2iBGitezGQUwlO5CPToFwV94h5tkQ+P2Qq9S+ukxdw
rCQgFO1TKHN5Gwg+wT0gSrcxAxIDgxgf8pcJIoku001I2TLNhwzHAFsxly3vOtSq7FSyv6oEyliQ
RAbVo79Uq4ohWswL9lx9SyNnH9XZu0a14dPhFfpCpRbBM7OtZUGXsmFxxvi6EjnvODbVEdr8PCAs
LmsDAG7eyYhqQDPDzsvfEhYg0ueGfMdwbZv0qNy9oL8xAlryFjWVQx9joZe9T5O8J/2810heABM2
jIcwp6I2QRXlPa/E07J5jAsEKkr0NPCWzGPkFpYi3yi5vc/LZJmRdTLY7FC4KLyVKlVoPqNjZQzG
nD3OjS1SCYhCq5OErHH2xR1jl/ZVtvR4o7TmQzT4Z99/MYzgSANmVk0WLSjIHQk/ip8C1+k3WaNv
3EA9h66vUThYxzglbcAv9Xlf5Ueqra2Nf5utdnpfDP1zDwcXXbe+jRDhQ9YislAJHjzJnes1DWC5
qm7qMnQyuX4rfSYnNScIVR8g6UqJoc1Y9V4b+oeqSIxtbYMzYcYbA0yk8wq+CMtmor6Mo5uuE9SB
M3Vyf+ux8iGnULOpt8dzlthP41TutmzlF8QQ7W0fBUcMhFW29qX6Tm79Qw7K7qjK+SFCPEI8rrKy
SYvjLY/n2E/WsFCjzTj41zoAmNXnT5bAddWRy8WdI1mOInpG1ygB+hkOrNhJQ8GKKWnX2NpTMI7j
HNRt1T7lHkGE3MaRIHlvjQpijt3VQxMYCEJWbU2sgQ5Fe2alI1OdmyFCQgymj5uifjL9+qWa+unl
kLwxSnm1Mu1TNnLsu1P/0o/MLQbItZ8aD0U7XO1K7I1JWZ1XGAcyNX8bRwJwSnwDeBTWSpY2y3Yo
IHHEyiw2puUyI3AhpXMQegHhFoaZ4H8YHQQQbPKK9NwTqIDOfJcI7cFwEeopesEkv3hQspqMCbkA
aeO6O2Fdm1C/aIPuAx1sbgXDWODZxrutT7BgDLx2F7F7UcIX8KLJmokeM3/5QJ7Roi9QZCujruF/
pDjIvS1ykH1UcTFx2zwHpb1bV22enn2LPVbd0zFuR6Y3aUySyRgeceB6mBnMrdZ6N7UVrbwmWNQ5
U/3SBotqDMdE9gmDKPQAGc9n5Pv4vDjl+tSFoDAFFdEmKxIXAJJI40lmdeuJWgUex7ZELf1tgU4Y
a3W8KisXLGsD1RFzPczIziTQ3fzIfAIhVKwqQ1AOq6p4qwI2R9wsbzLLjPEA+0s/6e8x4INbjUF0
hO5n0+tizXhyXZTBTm+tT6iy1rpR2k3p+suBeRDzoq9utJb8mQz+/wNm/2XArPxD+NlfEmZXwWv5
Etcv5U8hs/zInymzkvhD00yyuSxVVTUB45PA2D9jZqeHDEOWbVNRVcVm+04A7LecWc34QxFC5UFh
qYINNg99i5mdHiK1UQfwqZimqen6P/+DlNk/84e/p8wKg99AdJYhENVY9JItXvqP+cQtmABZzrNP
+t/mnfqCXtHBYRQkTvqW71HbEXT5Mq65Vg7JmQzPdXwXPsqH7iZZ61vY6ozr4025SW4DVHArSow5
u+4VRq99c81urDOd+huDZtYca+qq3MBQxUe70pZ8fW2u8ztry8Tq3K3MZbupN7oTbcVr5IRPKHe2
zdXapsdilXCBHr1dfEJdTMdHI/c0n3GBMuUYPs0dnoFWm6cXWrra3tpq68gZl4NjE1KziQ7h3eCo
c2mercadtx3ujZd4Q4eyc8AySa/6R30hD7p/7K762T1re/2KpYMx1cpbgwnMT2AtomcyzrBz7bVH
7bHf8MBtvVEdaxXdNtfixlsPFNEzsmTW/WJckl53MVaDI5bdYdyAEZi1R+NarJS12Bnb8qlNjvy1
yanoZ8Zc3nq33VbdVo481xbROr+Um3qvrjAQLUD0H4r5yF/TOAEvPV7Wm/HVByby1K3yU7kOl+kx
OPh3MPkf1I178nbMO+3CETVEM5LwZswwsjOI2lHZj1QSFEsH8wwlFENPn8/jY48qqSJQZ2F9QHKn
Z9USvkQzkR9TAAbP0ntxZA8JVhbJhsm64tHWWNDFuGF2ZnxS9OJLre/683AjveHLXXc7Zemd5dN4
aZewr/f2sluRlrNCA/E47voFZZ+j7MhhWGSr5qY6I5+O3wGiDdfkTM9UPHS34TtAo+y2MOf1sedY
IGFYYzSIzlgit3BPN9UluO/YhzIL9ZZUSmhZYC5HL+rZxleOPHdBcCrSwdDxXt1qpl3Mu+ET77XC
2YLbOoYFmiyVdgvRD1fUTFvkSxSga83xnWiB7MYzHVQf8JDvwjdcg7TkZIizBD+RSBotuIXhqUCu
S8wPt774YjiM0584WKrDC703kc+ehvv6WL7TAm+Jki8PPmX1c/HMe9Ld6Dg/s9kI5NVh8LDWbhIx
Z8jL/nIwaPjMyxP1kXVvbIOtdtucpUf1s970m/JdemBuxN/VVEccb6b/xO13nshcdDTn6ktxsu4K
mqaaIWZRTmLcA91jILYNjqQ77epdet+e22ybP+THQYULvYNRQfAcDi4NF37SzY2nOp/x7vcXJkqE
po/yXjg2G13M2lfvrTrK8RKQCFLKFtj/JzfFmfkOdjUOb6R8hgsYtrz82atAnnGEwn55zoaDhox9
ljpJwX1xp4Vn66PMDjAPICOgbl4oYput+LZ6VgPEX2F/Tje0coWDzXyhsDO2n4bhFemMal5Sx3qo
DMd0uCJ2OBLX1gdTzE3RzSUTksLCWkgrAyI9Q+S1X8+eSgnYJM2MmX4TruynbQPxhjbt3FylsxDI
17y93yZQluFqfp4bdILLaPnUyzM2Gf3n57hMjtldeo7PQIXW9R7NX7LBrftotI5/g+osvDBh94/8
BqZgCYkiW1wWdx6zyGElgVPhefhqpO6KUJs1+ikkdrU2lxULSZojX1lC8ttmXKmgq0zEv+O6kK+W
jeD/mofBSjM2gioUgUZ2tt1NkZ3r7Ky2xtxGks202Dp04uy7a4gjng9w7FzjPvxQ2meEehFoEc4L
ksI/9IfqQnmUJouUlJN0rm7ICjVpOqeOgJGiKEvpUgZvOsaD0b0mpPARzokZi+US1mX4rkgz7SR1
m+ZRRlvJAGumrYZoxXwwWgnXAQI1Mw+yxCXwqe+GqMVkTJU0QgjLz7jj0+als4xjr0AK0iF2snFx
GPDUh3BfTROq+bAtVjRVG2/e629yPS56gID6uieeV7Du8Y8KE7seCoKZFjAJXIC8iTEr7qlp1Y9y
5+6SEx0TjNF9NDMtx2iZ5G+tehdcAWfx/PhYLuKuSvAIWi91/VyRBL0CitKaMOIuwIEYdZxBfaKh
xWvJcqba54RuKoQS1JEj+yoIGH53KPgMIQ7yDLldFyhsdSSckbru77u9PQIDizZBvxul1phZVnZx
98HeInj6MXKjV5V8rZmsHxP3ydXWqMgpOAXSi3eTVoUxz6FMOCy8PmL12fDQ3ot5dazRDx7T872x
Q247A5B4q+9wzs9Dp1xpTvWKW5w8E3n+qjrymTOg7s50I5CnLYAa9sM6yl7Q9MSvuEpOuPDWOMXX
4T1OzBVrwkJdu8740W3Kg+voq2jGFnkG02UDc2zRrH3HmveP2ik9xB/Nzn9W1wwo5J3yZjicAO5O
ubbb9pVsYLGIulPxqh7Ke2AW7hoRSDHTKmkWn+ODOA3KvHqlCDbIwP1ojsqV/oxNjPtsGgxiI0VR
F8zFtdsX+/a+RjGxZopgYhec9x/tTaDOEQtNWCRYWre+twFwryg7lfTNEhGKevNVtf2/KWunZ3nL
8oGodb+u/ud/fXvWqVj86T9OWgf1cG4+yuH2o2ri+n9XbtN3/p8++I+Pr99yGfKP//7n27+qWlXV
/l3ZemnKqPrHS/r+j/lL8JZV/9hUMf+rfqxiv37FtzLWVP6QJ0myTMtR0QxT4bd/K2NN9Q/dooC0
NMtQNVk3eOhbGasqf9iGYhu2ZgpDkTVBDvC3MpaHgBCamq3iAVJU8Z8UsYqgRv2hhhXCNoVOhqgp
A0JWNfOXuOFeLsO4rQaMz4Lx0dikmGf1YK5qxR1pCmjP2GqbY3+FVrBheFN53o4mojJTVffYu9o5
Iqv6h6P5NwnIxt+8IiGrjMV1VSMEeUr8fXu5DVKv+u9/Kv+DMpuGkUmqox2IlVGD87Wk9mpC4sHq
1h1+/2T69Pf9+vcLWVimpeGu4xj8/GyFLZHJ2Cn8/R7lUNiA22JgDBfSXoVVtUgr6osaO+4MN8it
ngUIOfVz0FKMWF1/1TuW1Fro97gcL0zbNkEFK7jEc0VSKTUhg9l+INaRTldVDMticLeN7+SS9lCJ
cF0YElouuaxofVN8mGyE6aS+SU2D5lYjqmWweijM4VZtuzfRLrQ+OE7ISyYS2en3x+HvD7qtKbpm
KsJiZ/TTQVfbGLByMXrLDJXtBIXn7iWHn2V9ZHr/b1Kbf064Fl+nnFBUE5uDLnRV+eWUK3y3LlpC
aeinO3VFYk00aBLsco8SqSKyt+vffv/HcUn85U1mt2gKTRamaau/nlJlFDeaIOZkKQf5wa7QlYXp
iYlBtIwr9yJzO88sD3OBhSeRwEVszYjG/PiYJ6hCtag9+Gp1SOQCNGewI9vktqA09bJlj8Xb+roD
SXoxn66N379wZTrsv5ydP71w1ocfr4Wussm+DXhbBEwF3+quiYSldAQrgp90QhEFO9dTN1mnrcPC
tFDOoSeymF45qCuXCqmi/zcvaFqU6HEaE8Hi5xcE4hoEKADKZetlFxYKaCcU9IW0rYHepalYk43B
LXfor2rfL5Nm2EuNvSI46bZspMvvX4zxd2+rNgWmG5xMQli/vJhs6ANPb4C0G0V+b6qIgkZ/b6fK
AQm1jNmzxWwPOLhwK7a9fmCvGsBhkU2HKKwfM6M7NKZ769YMNpZ1UyB4TuJXWdYfa4sFkJRaQFqF
U8ddtyFH5C4zh2xhGti6cCnY4WdYDFdEAcXMgrWIxJbLmO4ivujyvQc2FWT+q9JZF1mqHzHltARD
RM+WFjteY900ZvQZu+WqS+vbrFGfpdS4qsBIJfmGJD9of+gdl7iFKYkJmvEItkUMHM6KIX3IDUS1
GDw/G7O9GkTz1r54tAA9CZV1W3Fjf/H7w/xzwvrX5QoXCQ2jquq2ZotfV0i3CUacGZITDMlzI7Gl
RdN8VVXBtEvldOt9/VzLxGn8/mmVqXvy67mvqZqhywrCR/TvP59qZtNomGt53pAt6VjeN/TqZ7Ki
nbXAXHe2sW31Ye6z+wYM829Oc+1vlkOTdRA/rjBxJMi/PHcbjHmR6gH79l7EyMlwtocWUvaCOVo5
sgeImoOIG3r4olmb1cU0LFjrgLMIi5+7uhIt1Qzi5Bhm+7wCDJ2XjIs0Pb9JQnURTgz6/hijsBxH
kOoh9xDEJCl6tKRgaiAfg4D0Ol/pavbTu9CrImeo8THYNJqF0vLVFCvcvznc2l+vJkuWVZOiwzYM
2/y62n647/pV2akDHOKlrqByQz98kRGx662+TGxUzpq5Qej8aCrcC2Gh0b6S3ddWWhXI6mgtERlH
jq9kMN4OyvJOoX7QzFdSkO1lQ2LKTI+SU6mLFTb35yECtCcF2Hgn03uMYSY1y7Wmea9FZN7gqu83
mmWu6prtI7iDlZqymyM+aO1nxo1dRz2OXXU5lNJW0uUrszTmV8MC++pBHmluQDk5Q7bbFl3wXpq2
E8XQ78q6nCuIad03Gw+DE9WVtdAkgjGMnO67HTwJH8BBa8YrkZqfsc4EvovY09qCrVln+Lu84w1t
Q8+AaopOpo+127bWbuIJGhi0rg7ETb9U40Cmr2DwogJ5LNIswtcGEkaWXjQk3LiFlq09oJ4ykcL7
ALbBdGlrVQKamzY+KGfcf2ROWkmLHTZ+bhJ3K3vuSUVP5EX4axt1C7LZzUHcs7WvWyL20lu/IpKl
z2MywHpuCr69CKyUHnzP9VIa5qXM20VMh5+4PG5wBIk5YcstrUAyKyR9beoYQ3RYM7BgGJWyhjch
1h8j8NlKG291FO0GOEpOFcmvhC4jLbD8uScnt0kdvbJurEUE9S5pHUo1dlmGdv79mWlof1kIbBqs
vOM4IA3WoenxH07M1NVGISml7YDNINQTVV8q38YRKIqI1zrGLzXkmbdYZYwZ+ObKUF4iTJebxDQf
qMzI/fzkFB2mW3wwG72UWUuJkMmCgBP71gslw9UvaK5KcF2pPVjLu9bCWdbyScUkOzE3jexvWus0
tumdlGFGl7x3VZSPjVw9juCVYxSkuU06AqgCEndSVHxJ3h4MnS8JbSRQCVCgnrZPBG3Qeq0JS1HC
9A4aG7+5mA8tFvSgvulRl1jwh4CBA4wFd+Ja+irrsjvfYoAuubfmkD///tiqf13o6J7bmmGR0sY+
w55qtR+OLUCIhG1SZgOYZBWqPrNelheppk59LBTbnd3PYOzfJG2ez/uC5CavPJmhHrGJ72SgO+5C
l83HcGLwylp37dGMBRV04g5tWTlqp3Akbd3yzyoChlkLLHaGk9T5/R8xFUE/3yjYBakG1bul4XO0
f7lB6Qy54lgh1wVuoL+ovAj+c8F+GDbTK/eQx9j9dMMejxgF7X/6zNyXNPCRzBOEjMTz56Nn2SZX
9VARO8/sFHnqWWuafVmwUEANWzDv3DSmjpmCUuL3T6z+9eZoKwo3Y2FrQiiW+cv7xle7WlIr25E6
0GrwlBBnN+4nWIsbs8x0ZBQTWD2mKJWbgy6Kc4PRo0kA/xp+DxlvtAYa2PdqpjtwX9EeFKcu4qxW
x+vvX+lf3xxeqDHtLhVCliz1l41FHngWBOARtm2vvrL0QnoSqzhI70riz0uhn2GDjz1U5N8/7V9v
Zj8/7fT4D+e1PMZpW4I+cHybjmNcDVOLKj5ZStn+u2eS/7qf4bnYjhMHNr0bvxZIilL3VVkqtuP5
vYOC+UkSt2IAvZIOS8atm0BK5g3zHiJ2FW4V4ZMdAdft+uWoYsr1FRZlsAiE6JC92UsuephUeQri
ZNmW2YNP470bSprFNE3jFugJaghO8BLzi4j3rco9ZDAAg2iecvWaiI6PJp5GpO1cnYwqPNvMSJOW
E8cux6Na0Kb2TDxnRjbMW3IhCxvfQB3jj+o9fR2x3tDTBgT36eU63bHmMHrW0mw03OYZ2ek1FvEW
jdFQnNW4wZ4ktUwvAnNlNp/oScRuTHlBtr4KRYVde7Sf5MJmRTEUFSItUT1TkRudXPKIsB20EsIR
7uKiY07vK2LW6sl7Hb4GpWcgtIOiGyg9JnYso0Qv+zo4KDBHE56qSDUYnQ3FrujSI8Jd5P0+6hJZ
lAwbxspYYEfbxHK3C+o4dcA1IX9nH4Xzxa/aSz9ZpsoyfU50KvMB2J3rpQ9xNFzTnnehmLyHsUc7
Ss/vALrSfOvC19aP3nXDkcB+OE1HBRYcyCHLV77K5m/UGzLDuF/b7M+zcCAJmpxDHA7QXotSTxzL
7m5bMqUHl5s8y6mNimHaaoOzmtnM+ZGoQ5pNT0aHuBsi0lKT1mCdmfwI7xUqGuJ6eqfIznYo3Tgw
TfAJ/Q5e+GPQkIJbpLBCjTA71aRbCzLdZ6A5DqA0aL7GLE4oY9ZujDkT+8LWrrRTHKV7K+8OnQqg
3G4WVlDdFQ055emoHvMcCvet5F6DCskb1uFT2DEnyO2Ln3DkcgQJVIgy4UyZRJ8X5klBrWTCQ3LI
GTqldq5v9OS16rJhZfsN75/1rErKRDrmjajU/BToCQ2efmXXoFptoWLCl269PD9BiyCZ1W5eGwOG
axSt6n7UQVnUwHQnIGJ1zzc8J31WLaC8vlbaTVTbxk2FrggtgqAW1RvkQja8YakEwa8wsmtHCLw+
y7LdmeCp1PVUANUh9+ESgyVECPlYSTT6FXOrK7AXcy6KWWM29wZK86akPgI/Q5fVZ/VAu95ye482
eURkAVJlFA2Ao5TkOZT0ayzsrRtRJLbQcGk3XajkDypiIK7fbStxO0X3f/GmIK4+5aZZpdE7AM3P
HGjfKk+GLT5MbMj62cZcQNVPSaKHFNtG+5Eq/Rs91AVbhXWgxNyPYfcR/1N/FKqJbblW52bFDVAv
xEYdUGq1voFHFvJbZ8nMBNRFmmC6L0eJZotHjRJ3xYtRHzD3PobThqMZqeSlDuY2/sxbtR4bJDsc
CN8twa43TwIdSdeq4EMQmc+G0D24YXdwpfC90i6VgqED88prRkJ46w/VkowxfC6xvDOjAgOzhdBF
vBPBhotCGDdtLOHYitkZSB3PDSuHeqd7DyHczvRcpvk4oL3rFiRyXnM9f6w8k/TZMVnUBA9yXcyq
iqAaHU+WXFQ2noT6ETfAAWKOoY13SUN1ooiTabTe3JAQl+rHEA8vOAkZbr+GRWNUy5ysEu/kD3jV
AuIJyguWq0cl5r1B/UMWQLpBl3InVebFI1amNrMDJMRJTXoYs31d4V/4qhk9ZrGlZEB8trUz+IVg
FY1iJ+lTW6nQ0WPK7ZzN1SGxGL1ofueA52aGjHE5b9JTQjgSLoxRW2ETR1t2rMPuk/0ZqtFAvRKJ
/OISs6fFZjwPXujx8KLl2nPoKZ80tF8cxzUGmKdMYQqM0gmCNKNjD6GlVAd3RC2CUeXSEWN4Y+Ya
R6ywi21TCK6xlBTs3MZG/r+YO4/lxrFuzb5KvwBunwOPSQ9Eb0WKVErKCSJdHXjvn/4uMP8ok11R
FXfS0YNkJEBKIkEAZ5tvr0+dOqd/Sxs80ObY1G0oW6YpS2ZtcTPnJvvVBDEhJ19h6agIsXSL7i4m
t5l5HSdsw+ArQCpw0pBR1ueZYuNUhVpmFvJpLO50lxuFPYa3wfO3GFQBDGJ+bMx5C2NyGHLnCy5S
fF0hoAUcHhjxS651sBkSSKZaQ9pHDQiTVMtejwZE2lRLv9QE7xJvDYaC3SXCZfJLyVWoWQvS0REg
lKLn1i5FfHOSIF575jdbMxhvD3z3KW7kpi68RYnMN8/zmwDeZVpzXgdNccHF/hkLY4AyKYTY4iwK
JJ+WxmBabyBBssr3QWa3WmHlLJL2Qx+9W9ubv3mF9gPWCddTRFvYqjFhyPetJWmeD+FXwIdfVQv1
aGq33TB9B+vy3dAplNkWkbalVbu4nz8ZRhhYcFIk8O9WwDlSeNx6bI/+U/NadvC450q8F8ENDPQv
DJvT3qJRBfwM+Sw23UR9Rs00NnXbUQJ7QsL6z1GV8Tdhp05AbyLMQWBDmeCvYVUEDqHBIcJblTh5
B/jLVSnnLHhobrHRBbrfe1GVl6RxGAGRNfKSi67sDTxFsvKMlTaKo+2Q9V98wYkFrvoy1wniftrp
AcxXqtqwwhLI2s5OF/nNystbbTJBSBO8MzTAcEQ1//yJ5ubLL8kDprSGdChn2gb/fqn0YKKL/TH1
xdU0Yv9uZ+IGT++cW9hfxKTtCMM2cR28Ty7g1Wlgupwscin04NNoAQGtsNN7ilNAE5W6R1EsN7YR
/sb0vviXIpz5N0feMCxiTNe0UEWJX+Jo3xhkR3nCWdU5BSAvzoHcz3nknMsS0ENKzyiG2XDgiqWC
FYYfAkuA32rnxLLuVMVDEmBaKL6AhdqBq6yz21zLdCSnGOCNfMkX9NS42g+9L6+N4S9Qjp+El986
gBrUfDFwo9cc26BOmCFya+A6GhlETRzqjCS6feoBTzXw8+Mdgd/9l0z1b4Jsw7B126Av5NC00v96
5tUkUqXwLWdlEZJNBaTRiHqczprR7zQzOf7zafG3ZwVeUPShHCqPvyq7nJ7v1Ms5K0JVXMqJCw11
EiLZhdDTL9wEHCgE3riYiwD/8z/MBYasTLiEB9YveZ3ZIKgNsVAgJFfjk5ehzjBxFoi6GKY9xuOZ
sZzSTCz1Hp3EP//pvzvCqOwMV/LXsVj95U9PoKwjvEmdVTd43CVt61q19m5qqTkO9SJ3ZPYvebuc
r62/Ju5UHiySdxc5nmU/ktw/JWl5EJVmYsDuSODMPmWoqFcd/g9hkmuU+4KPyUTqxnz6z7pKm3h3
O0ovj0/9/6Z5/efe9f853db3R/v693b2zwb275v/f3S3H1WK//3n7vl/uuLnLyld8dOX71/Ul/rb
X1WZjx/62c+2BD1rz/OEjvrRIa/+2cs2jf+iX6tjIsX8k85ADVW6/7SyNUkvm0uWygwNa49RXy63
//SyNd36L+5qLCZAiKmg2Kb7P2pn//XCnamy0kQQypuz5u64Pd9G/3RK9Z2ESEbOxaw448vQMKL4
WEUUZ3X3xxQ0rPot5iOt7/2YrHCx0yj6wkvKnpqawv0wlO/mUF4q0FPoj+Ov9vD1n68x+dd62/z+
TFtatutynJCm/lpkN3wc46dYxoveoY2D2zTZE7ZHeoG4KB+N73YIjqoQEJZM/fvUTC5efm8O12A+
oHmSzTycBHwgIqL/53dm/d9HzrQtk4WQ7wllgfvLQmiVrmBY02FOJIJvWeGVghpAHAIjxcggFFt3
KMk9JhxvO9ndLWoda71s4qWLupuGWh1shfLCp8SbljV5LKE5w1GAte4pYOQQRVHnlj/KTL4mJRmZ
lFQXGv2K+0sML0gAULeygwo0teKOTh5vJt9o5FmQmJauFSJpLIxyYSBIyAUZ5zAXr0P7qwT5hoUh
aiADHwlsgCV+F7D7CIRefWmj+TIib4sbOHNaA1GtR2RH6t4sheYco4FcI6jzBIGBcaJuAWdqgMcV
Uumt9X/rZ3l/LWPPX701KzxmKYdnQnf7pSTlaWGvoH4kiyKw4KEamtgyX7Ed667FroJjWI7aM6he
RoFBnMW6+1XClrhX/bTU29HeytoODwNkCM9vJLM2Y7IwewwHeoiDXnszCkdsjc7l41r4dpLhnVDu
D1Wuk3zbCfOGM1FYEMl6kzntpdfr8PNauXZLy1vZaCRgiWoDc80UFF2Yuq1uVud2ynYeTisMvamV
Ei4aenc8tUYXLSoffyKSgmnnZtkhnrpoNc4O9iKx4q2Zjm+BqQ9rx8Ejx0gZktGs8ZyZLWzm7h52
WbntfRe6TT6esbTrDNIXqRtMVky5v3Ao4C8mIzlb9SiOVQyNLWLa8EkXeARVtoDQE5JIuaNtMImA
ZxXSqRagQn0c5iGCKMivmW4jv0tMCGolMzBj8jWDuMFnnOcUYK8WItI2rmm/Z3RFluHsvqF3zVJ2
vTqaZvacTcnwc61hFVA/8svPle1/ZW16ycOsQayi/90pwNouaaBTN6Zm+Ne7U0JYVLrukCAcpqFi
mUgjC1uejfJeZYlcVhqMZk0ysqJJ7FflKwjFw6TKq5vUWHxWFTRXjAcHT2uWU24hzSZWpQBmfdYd
3TwnbQ4jqFOrQMsW/3x3ePT1/1iqHycvzsk2wnruXDB45rvHn+6rWU1kCOCSHFQ2RwQy9i7zcnuj
6QkjexQURDIZwBicfCcFcyoRE26LDDz6hDlZPigGR9KBubcIV7T5qRBgGvwMbnNdVi9ntOkyznHH
sqa7aJHDh5R2nhqnN56c2DvFCeZaVRzm23/+VL+In+ZP5c5SBiGIeGCrPdrAf/pUpiYxf444m8wc
ShuRbTUh6e6j3FuYaASVDTZOlB9Zfka4Y2utQehbgqLymGQ1OwDhuv4vC8QvGdb8llgNWVfRI+ES
gMPwXw80b7gs9aJASD/2mHtjV7bEfJDRf8bUPHc6dn605jb5XWvEzMycKcMUEqrCPIIDZeSwyCzQ
8i2RatTvyymbnjQ9b9aMqEMfMfsFzRt3jX3OU51a2SYKsDzC09F/crkOKZHdOR4YowK17xjk+7fj
/VcpAR+O2F2w/JG+zDm7+OUssiEN4G0Ek0AhKV+7YXmPIQAkXbCNQmCldJA8apjw+IE2UyMDEIPn
M4KK8Vtg4t4aczNfqOqm6B2vYO3wa4rhX4JS76+JFu+R84GM0CQeoexo/Rr6x8AF097pBtZBJpyE
q7/Gbj07+2RXYU3esWnQVmozLMSU47gWoh73WjBgW8wo646Ln3HS3rrSDa5P+O+oG3TIaje2MMo0
I5FXJ/3sSk2/Sgs+DLylahWCKqL6LW6x6J2TCsqXyfWYFbNl+1ZhB3FkNDZFYTz72Khcx0yBETjL
4kTAe/Hr0HrZkTFNqtalPS0nfEBXFHs5QFmFVYf30Y3mPusKnMBBFa5Rn7CO4kv65OttziHHjDJU
rUABg9+MZ+x9UdjPFV7BlKdhVTFMkeXinAXGnWJWv2nt8BrVIeMElSZRp1sbzc3r217DPPFUO9qV
+/QB15mV2482Q8ejuaWkSNW9yW6QlTG+pSh/iWyq3rbdnvVGx17ORQnvjlG/wBMs2qC8qKmIBYfG
sBHUGs1NWhXqgymDaZpny8gp1/98I2BcZ84f/3yDo4VmEf7QZJbSQA44B25/uhUoWp0atS3ihArG
uNao5JRbrfUEXBTRb8W4nwM1Zx/GurN3k+KL1glt9difgIHMMHdlWDFnJZu0DLNkt6hucGuCQ4uz
yVGPqWvHunboKxO6aj42H2kIhamoneKs8MF5oSB1fez3FeibVkFyMTLVfrjZj6YzzbcgjligIgZ/
E1kD7B97DcvqFG7LgFse3jP1qyvqad0wkLtS86ZdpNbGnNu5w4B6JhqdcDdZuQUOn2cFI9Z7PyCj
rWVegEqrN4EsrYtNtWsMPPslhVP6Uri4UJVVy8TPvK/Cb/LFzhA/ZLW6Pl5RgW/dgKqiADI/+Xjw
QqqaHhV2H8darlesgFDBRmcZB/GZ3vmmV1lywOI5/rnr8eRjE5MG2hVKMAMlps9OwmyQybtf5Ulv
+muLlvSx9HXvqPKOSlnK8hn1M3qrnTSmsef/Mm1/qXxpEk4CKrIyYbzKzuk2AI3VSna2/qfNafDl
Nq8EAWuDIDvxh3ZnFcX4HuM1mKLBeMUtcTzU4K770ceabZqcDwIskorEYGTB96YTFlKbiOv2HcnB
0pnnKW2u1mMbhvLoTqNiWqMCqkJD6jKVKW4jcb1WiRes+4jl+skaqujQDF500PTqW+BDatEnO9lC
bexPSdYY61CzoC9nICjTRsMmw+hxBZjm2zYm0SMYFuBK0XdfNfjIpmZ57Qom/GGifOqonx5TH4iU
MW+GkBJ2kQ/pLImCm9OF5TED1H61TWzbCizAaMqCaEARwnQxbJ5ihQ1keE3s0NmJZo7n2wHynAYH
0kf2dxty3TrCsH6Xk97dxrbsbnEk321QkMfHlhtKsQlCpS2M+RUiNaFtkLCtJkbVI2FhR8tDMCKB
RXRh7B6bFGS07eAQpOKrad2GKM5vvH6IrEXcm/KF8LWCKyCfHCOuboEpq1fNrxhayfPr4znHhHUV
Y7j32Boa44fmZNSv5p8TjNdblQBUrqtq4WAxfno8KE33T25ZaaemIrppkezjhexgveGBASMC4YWW
F8xUhYhB8vnVf/ywNz9rMPMe9VR/A0+eAcb3t7CO6M1KDo8s6g3eH9NaC3XjNcWvjIFgspyCqaLR
sZhZgndunlFamOdGvAVVop8ee6p8+lzknrYdA8c5d1VRMl+SiGVc+XMgMibuOQvzFyyn9HU1eecu
s7pgpROb7YmxziIA6PDHZj0w/vR40OCzY05yjKfU/PnQFZziQc9XhZmUeSxGOB80eXjaR7ZRUB3n
5mTLYothVYDdQqS5q1pGWADMC5lTxYBFjGDY21FohwtkZDtRG8bp56al4wQ61NfHa5U3IlDAacN+
/GQk9KtyLHWAJ4IhXbYukUq8trFjnWVev3U1R6yetwy2Hs9ZIrEfz9XzKx/PtaL9+dzf/Nz8nD/l
JsXMQN9oUJiuwES1Jf2zkkibzcdDGfNlNFU2rSNDTT/36djpLPCIIzb5fZ/jkZ1T6odt1kVrj0v1
pWCC/+xP/vGx9XjQo5rmBzWETQkQe2cir3+qpNNfjcE7JyKYjo+tZt5VFtXGEh3LX6micJFm+lPp
DvpzBH4ZhNLRmw9djwT1WuSh9lySID22bE1Xp6zPj6qzh2edAnwjix72hjLia999JdFwngec7EA3
Y8HYtiI5pZDJriV/obLEBGu3bdcO7M4FzOv0OYkkw3RGomW7oDQ/j2GbPhMk6cc2xpQqmfzD6CYa
cF4L88aRU9rPxTowoD7mk9tcjG5oLun8P3XIuhqT+N/3YkcADa8KYeHPL3o8AdZb2+eJd3v8yB/7
UXC/pqjrgWjyqx4vtWQnaC9j5TqFbUXTPqz2blC6tzwMTwOM9/NjCx9yvEriaVxTy3JuSYogU/jl
b3kP4WYRglyxWZgvRaW7tzphFjEAJrAhN/wCPN89jVoKhDuIpxUtjvEVO4N04zlluvLzbnz1wlzf
pLllLR+bcc2tvBxVuxzmF+PYsa3DUNsZ8IKP4A4NpnMAJ6iicygbl84xUaa5r8gxn1vXPZiG3x6A
a4zPg56X9pNF7F645vmxS6DTwsmzG5YermwLL+qtncFfvTcChEATG+XK8YIetqMPl3BgbPXxLCah
1tUP0uXjybSlRIMC9WCVk/X82PX4bUM+XdK08hZTVaQ0GCs7ALHWB8dp/l9Lx4aby3RK8mCLbGJ6
rlKvwhBFT9cCFcKqLIv61syinXFKCTfZerzC1WHG+9QEth2/g7YNSwMuA++PVzx2DcHw3bbC8PjY
BZZW39pxXEBT5vVFU//wU95tPVhXux0NKPgqe+lCmvVx664fW4+HuC+mTVIRKDpalb089mktnhRO
kHbbP/YZOsQzK4kuZZ6QL5egmUN4nmuqVC7dkay8t/a8TnWMzM5buNqVdwtlbsiS9NgzBMgpEpVs
ROtS60BNb17jGd+M+diMC5Lu7hGyF8XU7kKcyp44aPIWzQ9Z9EWQuWL42e9DGzBmisF7+yTgMa8t
mDxPdYMBkj5WxclR5yTNwvNjj5vb6lAYzY7OknOthmoPo5HFYN6ymkm/hPWnx0aLF1ARSO3k+n6B
RBfBR5kwEJamSbG07HHYKNwWAQhZ4yEoaRxY5kcCoSgsq2E/yT7cxyAAO7rdJzxMrJNEQErdZ2hX
ou+skz4/PP5XOZE4NvyknwN0zSauuFpJ0DBq4dpl+I7K4kcXjRJTiSxQx3hI66spULUkqlE7m8+O
w/Lv21YUD1td8bW7oH/2kQyYxBMY+2nc5dbKUy2uuYN6q0CvLPBe0/dAg5zdqDM9GBcQk/Uai8S0
r7WbaZSAiOeIxHYm/yasYLwUGpb00gyePVs5T76JfQ3eOM3dZpF9SWSzoCbHlmRcrvQ1l8s7YqJ+
GuSqL7ThhGxvPA2j+eqZPfPkJYKlutGGl4Yh1SFk8tsx+qMEqLJA0+V8RqP1gjfQuMuUEa2AXzBX
nfbXiHdx7kevWqUihFbSeAgCwREedLs031CxrvR4nyRldsHBd7w0cRPsTAalJcZ5tEGkyXw1QWrQ
Y5tQRs8qlAjJxrx1F3xGxtq9QjCBnvXAG0dGlXAv8ghdYPToit6eRQZaV4ifsO6EYQc6hNUqik5m
Ok3rYGjSbW572v3nV1Y3fXsEhQwnowmDZyc1n/1g/nOUpu2FMr0AH4PiSsHC3UZ+3Zz8vgHwnWER
oozuzRYaum3ftXcQpHAbCcBeaz2kYKv/niBy/kwRA7UxOOgLt+V+LyY6vFPBTDiiElgbhXXVEtr4
gV1tPL3hcBvSGlZIqR7LfpUWxSsbdjqGNJe9fP84YLOpyJmaIKeQtO6JpycvZqkQL7HVN4a8G1un
Hxj1buyrP2/7mJHB+k7LI+aMGVkuxbNd1mH2I7zouU27E2Kl7K4MCr6QdwiDcT6+eENsrEwto5BK
xH6qU/U2we2jP+z1n0f7XbVOAIEoNZah6esHagbk01kQjcRKnF9+C11lcqZ+ZwugAlVs7JU5VUem
hFhMvRBONdxu1dvXh/lMMN6HnPqlPxKWwVCbtQ8svU96pzMxoGclMi9HO5R+joiDGx3idWkzRFwu
G5RmT87gpvdAgWVumaHciLR7efxaIghatErdImgTfMVAet2z3/bTGjFE+KKLHn6TF4JusUFsaWFw
9pJok/aTs3AkE0WPt+zlaY47JTwyt5vCZRxX4b4pyOq5MyNXnPgwhV+EJ9IcsHg1lJt6Vw8I1LM8
6nYCddBd1OrNymWPSwK4526Euz4mPjiotijeVF5TizJLDPRG1rsh5fOhcOCmms9EfluaJ5fF+xH0
jBoriN2ML/YjWIrpy+6zaPjucfyPdtFchQrki8zCbFU1sHQem34ctGtVl1ja0ZoY9T66PKK0dGQR
jzubyiJ5U7YgfH61ITdukLO+VYbuPdPd9Z5B5FMgCet6bvZ6z48nAFRGO+XV34qssJqNlrssSDEq
7gD03SZNpAUrtdU4s/BK72UuP/rK3ha5YX+H+/uR+d5wEJifIP/wgiNLtPvU8SvfiFSijZFP2gqL
kvhN4siApAtHvDzJX/XSmrjXD2IVC9WvBgvRF03/+tkRzVlAEb31IoeXGYDNQwGMzr+N7rJLHEwm
3wSznHfLzL0bVsvMPB5QyGwjBe0dc6/5zOIBt0osCvD5QX+RECh2/BKkS9WCPmCL7E0zr4ZXWldZ
iGKNbR8ebfO+QjrFXscOrt0pS/l71sfg2XKi8FnWuKRPOosvHrPxjnrgNxd69K7XD12WwbatA/Uj
offW2fVbkLTbpDLEsaiqN0SF/aF3LCo/+DJRJXO4tejBsvGBXxfMyIs8RhaLF6MsXSjhDszcx/9A
DOF0RJEMi+/6I89N5ihMGh0lfHl8Lak8l526wyTMt1wi/VOUg/5qQowG+tnXgSvyB2yzbN0nOMA8
GRmiXmh9REoto+YChvKW7iJ+H5m0AWhAjcLP81JIIOKajQoNnTBcccNEeQqfcoXalVvTfJCaJqnn
M4xREmon67ib/H3hIC4k9U1AvtbBGlIyN3o7WOLxVH6KRvE1bFilC3zHETG7xiGlQpiD7T+C8fo8
6mO6a8a+Ocq04Aye47RYb07JRLmwwPubKGnBaRkBtt1H0PtIG2nNCGzS8Z4wl17SgO5LYMQCYo2e
GwSvz3GKXVhVtZeSZs+T2UtsSVScbyxD7rKISKDuvfTuVj6hOLJVhFQxUNdMV9uqCm5pNuIIZjsD
6f9skfH7podYTk9CpMhxrG2mUDvl+dR/R2318z+qYLJ93jM/pbB2W8tEhqtQuMOlbpuJlRQbODRv
90o3jcsoajwBu7Tf+HRSljYjvQtRJCx1Dt8B3PO83xiIqCvPyu9dIJ2VbzVin/pmtsQMxt52Ev/F
eXzRVe1vSsUvZNLiaDR6uC5Kvdpk2PM9hTMF39Nlcqu1MriaZE1ZSfk0roqaYY0RW/cOYq8QXOBx
MgDr7+ZyXqMOGGJKJN8613Blrsv4G/NfIQx/bNGIbtCgRnr5ifmEYGtZmIU9HnK7GE6alwJbo568
TLR001i9fvStJL8MTo+qt0i/GHqw792IaFFiJlIyWbIwnTJB2KiSZ49kY6kPqK2Q5M6y6rI5BIHt
n2g4tctGgG1UmgQcF2bmaXRH4zRprkEnj64pBYQuAYo+mtEai0Wc+xoBhVaFpzxVMCaRqizGxgSY
DcJ3r0edx3mLh5hsaRUWTtv9iDmBjrIX9TbiZF6YtR1vKpDWe9fyNNTflPBa6R4Mzw7XGYg1Bq3N
36oqqldRTq3fBXzEXeBYOMZvZFMIX8CMXxl8eI08bKkDvFV3Y4+bLL0TDUtZ5s992OxcoN57UCQf
rp+Xh0Qfzl7vy2Pe9j9Kaozv9NFO1Jafi04Ptzmi5yejysW1jr2Y8czhZXSqtVXXbxnz3fvBNMsL
bYlFbZreSwASu4ir8sPE8XPDz/ZrN5XylCbcdPrAB1xYeu+j4DdoiLR3cYOJYNmgvh1JAYC7ocZL
SffL1BxOkcR2unfrl/T71FbJixjSS+Bn8Uk24poGJLTSyr+bGLFsHAPz8xxk7M7BzwcwJ3JCLhBt
M8SItQJu77uxKseL6bwWYfrc9kYEUCQm0xttWDxEBpfHQ4fsWMUetP9Af6fg8hUkXDWPLo9POjKC
jdbnkAZ7f4Rtn6X72u7VkgNovMUBDblxSMcdwfxORXW86+Hi3vOMYbzRGd61vhi3ndY2K1XRvy06
E10l/UC+tuxN4zzd6F4wbkfXpOw7i9IT3zXO5lzjKrGQGKyP0fPTXSRR2zPyPqKQTGug1Mg/T8pz
08U4qIsxVOpA94QR4rzN77Y/69KtOH2jqc8XwyT/gs61lbnuVZ96d65i2gd6NbsAEWsHyMWqmvS3
KjfuJehB+LEHWqJI5kdmexMLtXZGUMdE1nGMU3IrxKpp3xGk8Z7ePaxSQuZqraSD6452GGrf3Nyo
Uo2lqG091OkMD8o8sRZGXObncsyPjm61hzwc1kTFwR3eZnCv9QAWKO4QQsWSCzJuV03sRICB8et1
fdyW0jAlpOwZZ9DKtv7WI97uhq5dhJomt7q0uHA8dS/mB47wZ/Dp2jHs+mz7Mzz0zKpem3ZAst21
7kbEwFn8orU2rm3Yh9r8VCYqOJXQV+fUJ/0YXGTbWuZd+tnMUOlUv/SqB/loOV9bXHMOj4dy7Myt
7zlb35zC58cDRtfPtUlglufdzMNEYZwU5bjEjLnfKMd5NofU2zCNJFj9O5DcralWYgLWL2xD/aCm
T7EuPPRGAI9WSu+kmc0Ludxse8VoQSohoemU6XDtGbt9npVYbwun2ydC0vIngVxkkXSpYwvIUmWx
oUoVL9J6zLdd1dsrfGdM2vlNiwgkwLZGZ6y/SuqNOXpgVBONcd0acBW1VBJCK9xXjXg289jd5y6T
AuhhunVZ6+vAbopzYIvoLPJoHeCMwehbgEjHo/0XlRFn4FhwN7SzdTLGNIydPsQJCS8EUacx50iT
Hyf6ae959pTPnFriNd20QpA8EbjHAHmGVbiHjFngI959CVHDGSGOwaiM4yBQ6PINYAiULAHKIFai
DPvoKNxFGkYZSo3d2jSbaJV68S0dlbE3U5sJiMnu9j0WV4mcAFJOJvyxWV0y+sp4ClIHRs+ACWI8
lV+QRdttuw9USo44chXRBo1QgHjmoeoVwDc/1p5Cogbbx7S9l9q2Mlr3WIsECXmj3L0PDzUWlbe1
aprRuVXKPRBHCTNy3E4DKSCpuLPPQxoh2EO/OARKe2xBDNoH2HAVYXXC9WzRkensu3Z6gcZ7dRKp
jl03ukcB/yIFuXDyrOJGr9WGC13LjYbNaddbfNFgyJQMOPGSPN5JCzGiUWBI6gT5J8ci6iqyB1dT
J2LkcyiLLnJsY4IXKXxE6ijvMZa0i0Woso+sNJhIUt4bFOWt1oXxi8IPSvci71SWbfQsbBJdyp+K
aivlXh87JVOBNGLQD/O10mLE+OFH5wlUMl2PX1weOvtJmdoBo0bteWAG7Ijh60bG0mQ1qkzcYOXA
+TuorVREoqi21QqT++KlNYlG3KrucAAJ8fDzJsw3R0H8KoLsEo4Jx0AbmqdMTO+j6cRf5//g/krX
PordBYPRAKVUIV5cDDaYtLk7btzbT5ndX1JhvFZtUKLnTDa637UHXBH7ha6HAKD8ulwPpRbeq9oc
D45q3rJm+ODumiNK4lwD2iSe1ISdWVIE2LZZiorJ6OYMUzo0FSLjLpreOmsuY+utHIKz8HE90sa6
pEkgK2w6Au3JHjs8kRG8m7e+jORWNVKuNM7vE5426LaculhlZCaLsSRvKm3celLMdYe8AWyXDkjZ
w5HSz9h4a9Hk1cHkjht1gl8+5NWuMzv9VUqcXlSKeU+kF8NWY+SPzaldt1lmrn1/Mpag28K41r4x
aJUuKEuKi1kjBMpbH6iaTzdPjUGM2TxUvKBymI8yxkuHCr+esEEXbhCfxHDox7H5ZET+N+RRLMtV
Eu8QrMhbYvnJfgw1gT+us6nNKOUbLhcOp+OpjMcfeqzAE/pNtmhowAFMSJbtGMml13R4YiY98oxa
s8+jBXa07tD02vN8VRtCCZzyvFwXTVQuJwx0GL4hdCwxXYEjbWKwu0zhleI4Vx6cRqZH6nNWNchL
m7CoiTD75MXVcBZu/9ULTuhyuq+cx1+HMjfvFcd3wxS3mqfsu13Sh4D/0vQbXjB8Kjuqnx8PDdDc
IzjuU4h3spY6HyobmEfOnTlAKcbPuLbhpK5/qjRsy1mwwWjQI+tS5d2tkOp9W4fEFbV3Tz0GUjNU
oIu2da56y/xGBW9/0TPZdMomh55BxxWXKGHfVRwli3zEJ1HRGl1H1YRjYvhhq8S6Zpqd7Ysmgxf8
yPMHPVtnbl+gd1IDY3qMRo7zKuzr4LGi6ZKPrfMlrChwkS5qb6FI00WVV9U91grsPh07uLaCs1TY
DRaQpJAgeafFaDG0H+lxdml0busZI4ng5wwzXoOG+VY1pXNJ9Sk61e24iAIZvGM7tZG+2X5l6S4X
SUmbv0jAgakSN4rYVVuu1InSWjcuky5Wn5r5erJ9Z/gWywKuRxzscT4qPgJ3kJiQDhy1yX/pp0Y7
iqj5CIjcKJ7RJ0zmLszjwWBCezlQRlwQiFXHBD+7Y93iRtJ/NzTl3YLEa7dcwWJjDc0rUpR002Eq
/Km1fvCZjDflNOPR5n5CQIx1iw4d+tSbpuTdl+lZ98L6ZOICCfRiML/K5oVJkPpLBwVhxaKzdgxO
IsyBM97re9dZ6ZHvGyVblyAPU+60aVVVHLXEXUL0H7dVHn7riy4/M4jEPFdn9Fu/DhblMKEGqTW5
SYkc11koKU1UDBLgZ1KdxJvri/6aD0n1NFpp9TGX8UTjwdH3u+8yhIDmWMU8c2QfxwGPRXSV8PcS
vToO2jDyZirzw0/G5gkRc7X22mHctZ6DLfaMpnttZWR9wtMWcqFNWS/IIpiavRE/RVNAtjr60Ua4
OJB7Vo+fIYpO9GDVomAC4jr5RflSM1nndPXFiPQtoqZp0djB9BF64llTsdgxtWVipx47iw6g/KF3
h/FduCs+EfaN0LWplknnlFdUFkyiV7yUfFiOvYS9PE/Il3xxtYMplAhL+0N2DPVmTaV/BCM5QFKj
TNES690LFjjRa9+GiA6+13ndhSK92KmO89GvMjxzbOQIJYH4k61HwbXz9dOUwIt2A67HrrbbXZNE
9YtvM69fxrLeN0OAk3AXzGQ/lw5hXJSfGoq4g1kU70Md2lDaLVTVjVG8+92s0oinGfHB6FqTBMcc
VeM6Njp51+0xf4Kh4d1krOMV6D+7VQmE05z+m73zWG4c27LoF+EFcOGnBEBv5KXUBJFSZsK7C4+v
7wVWva54HdGDnveEQVFKQ5HEPWbvtcWOiIX+21EoChfCc85xrOImkckfOTrdb3LKIGJ01ldhg8KM
lRrhUOxQ/3Rxe0zjeruUBK0WcAwekzWPaZkGrBLGWO3gbU2P05i9gnXeFX0q3xqLDiRff9TOptmv
iL7YRDJzWcRnBjAlpT2AgUd9rMnur8o/T3+pim2cCnPGWJxN0S/DGV6jQhYfZbZQiAvitqUL0kUr
r0mLHrHus/gtazMOHq7+fY4ghNPv0RpUdnpKcqGwaB9703ziZa6zwKmeeuEsj0IYv4Vb5UcakTXv
ZsYGGcVz5xsZIQ2hu0ppS7tDiwRjIu+eYAy4JBYCHR0G5bMfK/PVKQHOhLiSkkYvXmgp0rPmrCKw
eHqfR3HTy2K6MGaQXsPEZG85gP9bbP/HZRVWtGH5lDjapVs0i1klPnm8izlzcYNANTM1HrSlf2Vx
rRxMkYF9XScVKaFmU+UES9a7t6RM3ZupFHwe77+sQkh5y/GRPzfyQH/mnOJ14K0xhvOUUicDj/b5
PNvkNlp1lx/ybER0Gf+OzaJ4skvyfJuytffVEGk/KKhSZbqZCWpuk8qShXT0Ylpd9VjF8r0gYNCb
SyiIaq9dpsHQzqabJQ9u/MEnLkQcYM+7up/kxu6G8NrgBvbTIXUeQzq5HxVVGtGJZQVIrai2GF1Z
LrtuzejcUM8o4Be/VyvF4w8UKHZQqc2GdZqsyPDnEkOUXTEvdnKOhBpg0r6t7AejW6LbPGFo66oF
XPBMLGxGbpVf2Ep5jftuj64MBcC6TJq7STzm+QWFwPCSSnN4wXX2nNTtWzJwCuWMpC7KhCmgGxol
YPjmtUzU2M2NZ8oHDhwupDEd2JQD7MAlc39i+PzLY2rETNSrSj/VgxOfrFxHcxvne3rA7r3oMdCx
8t2T60bohV68UZIseKeLtypV5vsdc31E77K3+531W45r6SfbRZdrTWiWzZKovl7PjGNnJUrAGsd4
t2fnlC659h22BNXZ2ry1XVchTEGdjmbANGr61U4x89OxG1+YuLuBk3J+x5UMz1o2FidFEX+cHJd7
TRO1m5NceyaCj5FU0b/qRVm9utd4MCrMp7HuVRZzlX3m6OXRxCMQC3bucTYUp/tNNkdMCdTUuroN
EbaTOXMyikmeZPNHFGzcQlQHx4HQ8tpwb/fqkd+3FuiYMP6KM6aByc6VYZyF3cYkPMSNX2a1Tqts
Dy9jYT3INnb3rRrtM6gxeKQiAEC1gG0al8nvOPow1E57H3L3QVQuFkgcC04U9tcwTyDpooDyEhLi
0L3a8pENy7jtieT1GEe5+6UWZI3Xtu2r/EOPzObGylP6TD9YmZ0z2lduuElHchAUK9Ac5IE1gXU/
FP1lVfwhb8sJTEfKdl50PCNzVTjv1N1TkBgUIAKX43uvdx+ZPnYP2ZAkL5rJtTHT7H3Ta/k2myxm
hKlaXsthMsEDdMtWc3X5YsUqJR0ZQ5+WrXmhzIgv7ABXxffpTTcTutI4rPxU62Kxcvuulf53oUT1
iyFKsXPsrtjoydxzVi/dD7PwCcoMf1DsZ/upK7rtwgDkh7IkW3pFlHNRMlwRuTV7q+miXcZS+4cj
AA2wS4rybZJ1n84ALkJVdD5s1no37jOO18nCnx6biU9YaXRBtRFfUgbzl/uXamzZe+QntzlpLuPg
Gj9J4NtFBVoJI7UWNDrSpIyPT0ZnPxn3mQ8kQm3f4bXfj338FY+0wSiT5wIvLt6N7TJO4ID07IEi
trvgZP37Jk8z/rf3Bwklas18p9h1zEYn70325pKAR0djYqMly4+Q6cKiz8nXPGfIWWKOrWx+GTme
znWk7NBXTpuEAmFv6Z31BIKmudUs59TB4bAPa+Kc+76S29GgPoI8159zVJeMfks90KrGfAubXPrK
WCLfNcNHY71+3286kZI0I+Yk9msLiKFL7y7E0z8zunVv0eGWZbeROyTW2LG4taH9pNfFdLx/db9x
bIZYyuQwEWuhTS/NGL/Yqh69zNOfrDfGJ4Kmw6PGG48VuLhmiW4/y8jsKFPB0BtZp/wIJ1luzDnK
HlyDFiIqM6IQU3vakkBqXMte/fveuD7GYKLzEUGgOaL2P1Ofm7vKdl7vX+W6LYI8whLUDMpjXevL
r7lyDhBMrD9tw56jb/OEWf1D1FjaQWOExnpbN4+605vHaG5LkH73u+uD7miRZOpoe32dSPctrHvV
QZp2/zIfxY8Z38KTZmlvOsv997JQdF8j8PyKddWmOZsxhmvRKa1yQg6TWZfnBM0UbvRC7ua+jq5E
Y+3ul4BwvQ6gAMj8Llu+UdjM234pcsxHUiGjKsmfFRW5sMUK8A2v6oxQMFd+jFb36eKDUpVRe6lF
bu3Nzmh8pWmJRarRSmU2sRd9pcg32QwW5C9GrKIE/6OtXdPQl/qtFmjEM019KnW4M2SJd7uCjIVD
HIO8yw0xBBlQhS0jCOAfiR3/+B/3IL0kfz2G4amjRCP9vewd7Xa/aSxg2zHlM809jy01tvZ04gLV
OC7iS6hnh16I6a1EF7gpB304Nz1oS0cSAL92tKL+kpbxC2ZM9hxbtX2Y2LZvNRP17WhY1AZl+doS
tbwpRb+ZkbI+jChcHlMwRFeTLKL7V3VGxwjazLunli88nwNLwGOoUL+ZnUROTHQl2lsC5iUZzl4M
pWhPxtP4pNix89jEu/sXo12MT1KJkIo1RBnW6w/ULCZPi062bs9CsCVkNA95owx/35S2nh5jmYzV
HtLeftGdcdu1i9zRzJgfcrAuJLgoT27VtrfZ/uIJFNsmF6skQUMmSgFtedhqsHDY1B+BwajVu1/s
zGlWjvd798vg/d79Zu48YadhILFY7cdabT5q/IH3Jp2LXr3953GDtWts6PPnuD5usPGlONFwiHFo
BZAHsSIqKtMGrnYtm0+3Zs0/gHPI+vSdzf+f0Gi736rxO+1rUt2bCPnSGK+KCPVHWonIN2e0uZ2c
7Muw3tzvhUX59z3mjFveTia718w+guW0j5MFc+V+75/HGh33QZk8R+OcXXR698v93iCdjPFgYiDS
tg7/fPP++D8/lqx/Ki5nGYQx5pF/vlGqRRqImB60a9vp7PbEOvFxVV6i2MgfhLGcsK5Hr9FgVy+F
tUNNDhCNGcK2jAvSENJURCeAgV6tZ+0BINm8062oeKYUxbAiDfNXOP5mbB1+WWV2GFSkT7ym7q7V
5+Lmyh6gY8mKnDHjF7vZzpuYD1wdTfvtliq5e6gQPa2LtS9pu5spTPNPnXYy6ErwgawNoI6M0KNq
dF3n+83kqn/fazq67b++wbMLShkxVHKsK+1ufSSrrr1hKG9vrtlHV5O1OTPG9tZVA11xPQJs6vJm
h6UkWPrcjuDXhz69dvzpuMuRLf0h7Az9Pe0KeZzZ5XtRz5e6W5KsRjE+uWRz21P/lfGLYmOCa68Y
RlIxupgzGAPXZsj1AjjUFF3FWH2oaPFeprCRT2NoeKbrOi/5yE4/rGqvZzx6Ag3z900E8LTijzuY
GoaZCAdRnNVRKc5z2hEhzn7w/tD9Bj5Hif+JnwB6AF9ZA3Y49ppORNO/b9wUws8mRZh8tMda6B7o
M0wps35gCE1c7Cj1kmTo9N93Xdgsp7HKy9P9HuU55JwSAUnPSPq+XRykCe+ybh9qva6eDYugsXwq
z7WqJbu5QZ3GtomNunIMjdzxhnycP6YJ09Jo96xhqojMD2zvO+K14qtSATwpESn/fc/Ib3k1lA9a
GX3qFVF2cl29V5V0fdc16d61fH6GQUSEoHw3YvvUzrYvG2L+Zv4m3y5xaNNtQ+SF1eGInAW+OoQP
ZUMe1KAU6a+lebWVYvlS1ImIGYazJ0hznrlO6f+5mar528KEvLs/lCD9LtHWvCrNAqKyZbQY4Vfi
Q23+4R26wQeMVEuqH6bkjas3Jo5gOfeBrtokhbgwgiPd+YPcB8tqZCne4kb6q8Jlc5/DaOPld/Ud
oiGTMbM4RZrMf5eVRqqzk/1zR6nmo3VKDZMda7/OlFyFTUzM/rhMgSI4g3OmZXfoLYq/7zGkd84Z
E4+DrvSoN5BiNb3huaVLSIduEO5yv3u/sdcH7/dUrBfHlp+7P2Tff461KT7VRQIodZpnyMGTvZLE
1hvi7J57ko2v7A2HF64WcPjHmpZxLPSNQT7zMZnL6KFrcWEl9qB+d04wlYbx3ev70G5+JlbmvI2K
WR9rZZ2Yx7Pz1sai2xJPOm6n9UvythY8kGZ7JFvZoKHiF+XCp6QKYiGSoXP4i4z+/2AEeJbdGiIQ
JVX5H8x+3Ij/Oxdh8zv/Kfv2f/6Bv5gIuviXjV+ftTPWblQhK4n6LyyC0P+lYeXkYfiUvE90vvM3
FsG0+BYeYFU1NFPVIUn+NxXB1P4lQJ1COTFsgAYQX/4vUARb0/+TtLHSF03spAJsA+42DWvjf7rb
GncZ44R/x6dBFrjGqvw5xttwCfv55tBcbPTRiPYO2ESPKyh7OfG9JJgxR3upUFJnp47wvN00UOz1
mhSnHAxAmMSfoS4hvjBk3taoNJ3pWZGOfTJHZe84ynMXdg/5bJm+4z4JnV4h1KlFC/ha4ZKc5pZx
ldVigwPv+oVPCkVB+SV67Tgtg19WSrcDlWv7FlMNT53s53bpqCEhlvpjnSBFFeSscoSRmoM+DfsQ
YmABGtEsRaCMTMZsrX3nuKWi5aQPNfsNAI7YjEUH1LuBGSypjL2MdBE9+kT0g9UvGoLcHn41j4vB
4Kxtq0MjCF2vqNip4sIdLciYBprdbtt1pDJb3a/GTF9n2T4gsRitXmPcHKBjxXTFmjCIRyYXrLg3
sa4FXeUe9THpvXYgTxPlxn6haNxQ8fuumI5cY7bpULx1ZEFunVZHmstok9IAmk9NRouee+64HFuV
pYGBGTBCQEg0+nfG0AOVzO8kbBR/aDAHxiqAQV/rEmuThNFhrCuUhco+h4NqlKyBGQyQx2okRxn1
axL8+GkgzQHqEZCzUGrLnw9V6YytGnUsGIdNOxdBX41/tGmNYO/lreLMk4wgNrV4GKmnthYZfoGr
yDMlP3TbNdYUnVOZF5u2qafTWzF0LZK5ocXwlPuzrbwsk+w9iHO16HybwYaHuge6lTW+s6R9mqrw
FFPQwpZdUIK300tZLFiELXaD/OCmZOxB8+g5enuOizlQe/NnHGb93pANV1qTs0EOJ9cZB6+e6nFj
pwqKEl4Ll4l4UGMtxzIwuiHNn54iVi+cSxi2D4hrrroCJn66VQuzVgUUjz8lEkDgGJH1nqTfdejw
ggKtxhj1pTjRrZjV2e9H0z53VfFVmwjqzPgBY07qsSma/AjXEiC0IfInGQchyB/qFP51gQaHj9yx
saPE64ENMfWNHWbmudfquO1GJcNhSN8XlmoAup71WGz+0EMMZbzbdknD+b4ohFBo9U/y3XGup9+9
dpjn9BfSGYLXjOiVernfsGZ/QWiPIzXRGWsuzjlxBRWXFVZBNEJ+YLw2eVDLis3cJ3RZ+fp2WvrH
lvGHktuFJ9ZRVD2/aSZ6YZmwA1wcQixj8skMPvU5yo2grVQB9Y/p6agm343ZxVuzTwD3ZKyyldn6
JsbAObnuIk7WJ05U4zz043Qs+zIItUEQvgynUiyKy0RWZQTW6DcUaFVag6wQGjCxGM6DajePBkJJ
K6kepCR61xjG1K9IUte7icGrVj4OetkGZp2ugfd55XVjPLOuMB+NEdv+wmUgVtB2NDPra/z1yAti
M4gs51lljIF0fU1NSpDRnCwlALBA+lb9J2uj8FbO2nlKGS2KrIVwZbybrq2S79EzwJyjU+Xgml3m
8cUqnde5o/E3KvOLIFITAVwW6IaC/lKMH7VbIlNaQvPEJR8doQO5QotHBadz7+x5wx4kBKZzgxnw
uG6Jza6Y/Uw3JKRAwo9oz4RvRslRyRhzuOSAL4O2NhfNNmYnvxMFJME0kkwt+Q+59hqXufxBqLEc
aozchVXGKPZhMDTjRVZhswGwlgZ5l6UeaZwR80fReKw03pv1rQtA9c2clZ9RVC94P8pTS6SV5WAa
CFdBC5QIXF0A7dJiDFQrl1sqPkwnabdLNPkSG9tWtQZGUgUSiEcznOotLwjtmAfe7vcILoiamBYL
BTXbbeC0nhOHW42f8Dtc0UKLWQdEDpWtWTOArqHKapPjLbX+QYQvtOV0CXdbZ+0XohRWva41W00e
MTtJD+RZ45sZEbxL/C0jgRBpWt7HVHIBLCrcAnzexuhQTbDWDScxglguB92oiLrSJEuWsW89Pa/m
rZCfSdoMXhXp885w+velYr2ytuW9qda8aYDVQSCcBCw4wcTUQ+tO2OAs39Wx5nfgNtsmBVHDgnHi
wFLX1uSNKRSxHcgkcyc2Lxx+12oQNTLUL7bZhRfb+Xh1hPY0JiDveGlVLsIL6xNyyeRG/6ptPdq1
iMZ3I2IoxNEK46xG9Ae7r/aqYdyaPrQeXM36leTBoE/EdfFS2/ikLkXo/myXgW0mpkBCwUokDymX
BkPUtyKhDEia7I1BEtIP14hPja6z4Rh7vCYFxOKvQfQZOcZKUC7DfHJTvsIlV6f6ozaUH7kNXCft
3VPrSicw3ZwDgguQscwt+ONRDQjAuAhR2jvTrB56u+72Vaj7LRa6ratoXAHnOZhac/oqdkuad1+Z
Ky2fVQcxW2XxDE+w2qW2sUOszqDQslipOBWjx7ZdfFSTZ1a+9aH6VHgDnEaglJGeF7cGvY7XCHVP
LyO83iWMO4yKB2IadraLuCYyC+iPc/wNlSbyNMX5bTlmSKJef9TrWuwGgmJFyHJPivhHuJL0kZkw
HaoZS4OsYcKFn8tVewX1BrHakFa9qCVrMLTULSdyi92KU1jT7XO70ombRPrgUA+TNv6u0zjf9LPd
vSyN/jSuT8hUw2IX4ZhHp9De1MTULqVtMoC04o+0b/0KomvOkbIB4gk4Ko//LKFNEFH+OQjtPJAW
vaFhiYLarI4IgqtLAa9/clIHrK2GnC0mEa4lKt2XgDT9RoQsYgsWAb09nMKyhBY+VhHzDtXTIvGL
690PGapG0Bbr1ouuZiMsX9idRXJ8s0eE9FbhNDg0mPqQEM1HHKj9FRVjt0MhQOA6/htmCanh91H7
oSF1P1dJtk4ICstXypUuMPissJtDrEY7LcmNBxTdEhpyEfJbSJHuDEIgFBj58bbOg7qElhlXBbbI
Xo+9DIEs/zNcuskV9SY4IzxWGNjVWyg0lW1cJgOwrIdeMTZzNhHUwi4wyGagif1DtmTRvmxdXxso
7Ir1270h/oCE6g/urJKBwCjMKKeDYTP3N0g72XYxqeGh3jicvKyjNcVFdTRb1A2LDZFKtRAhHOHV
khtjzi8DurhtZM8pZGsPO+3MeS/+FAAveYJkQRnqYzmBnBQOcaOOBYUgG7KfvT7BvmNXBLEFTFZi
1UNgT2Ik+I6FZjsue5TvhLSmfcr1CCp3fct7hMAUZ6i+sjaE+7JfSi07T3q+rRfZnt1IRSy+JHxA
0ouqJ+tQJYkfRstkwDhlOJji9lRVDgNRpCjLrOa7SRpEeTboVAio7z0VURF6hzkwm5kDcui+W6we
mxxUUaI2yJIMzIdagweqtgUU5i62+VEQt1XC/mdZoRj1y8w575VMyAek0ToeYW+S03Ze4GNb6wmT
T8afRhnB0JfnSFo3tyLDe8iubVh/jb2RByw0LEIRM3sJ+Igf0JERXWibB7JybF6uDye9LEkY7hN1
5CXGtddVEZkpCRfWVvdzRtscCbGP4STrZHhQmPFv+unnEk7F3kwU9iC2HpQuTwBLLF685RMbwnCa
Xoy5ATmcNrBIegyqtRbUWI53zoIkpUvmx9FWRpx4JA8k6bGKzCcsJPO2jU3jWIN9CYpk/JJVDRdW
5MTydW6G97IMUoulqlpOAGCIVKnsgvzGzpF+M3QfLBpBBZdkYbP98NzKRC0RAlGlZdxPbb2PJ+eg
JMbgibkH9xtbQJJ25RCFPqSoKcDZ81CWOO+0trVWC13H+rc5FopTHgE3IEKJMHXGEXVo4lB4VY64
JFER4AZNt93kBLpTM6/OusFbWiU5F24EKo/gxSLO6JtyoGxAAKHRJsjZ4pLV5KJv1SEJ7AV6iob6
BflTBpZItNFu4h0nTZbXAx4QVZ9dX9XryFsGXBRhEV8XZzonEwB33TSw1g5df4nwBLi48WcdxnLo
AGHI7eZThikxpLlEz+e4V4arwpOill7BW61cOWODA3Aj04pv016OU2FpQBmSKujZwLWk0DohC0jC
PBGpaz7hX+UGMcAz2Kf3MEKcrWJUAXmXfaXt5M/wd7nsdkCHCjvQO9qwdGhWZdNrYarlNnJw+DoT
iqGGvgAal934tGNZbXvhsE+FuJVGFu3Cdqb6c7QTtr2gYUv2tCwuTrJu2nSN0MB5QV/N3e5dOmQ1
IrD62UuCXw3ejkXZKPvOxLYHuM4IOqd7IXtrOrgg4mVb7am//JY9bJALcGDFC+vgCj0wS1Z2Mtdp
ih8Rji/w7STuMoVQSLSqiTsGwI2WzTI3LynDpRPafxPLrUCk5WWOZQeWTg8M3G9TqHmB3je/qYbf
UD75jlj6XQf+3CeXgi6WMHkttHZWhoqpL5JXt455xVkLjsL+pZgNyz3mkYOGIlPPsx82cLUwWp7R
wX10YQXtrb7MZb1VRHY2YdKTkYKoLHxzUmJQ+rh7QrFCd6fw5kGZD+it5uh1I2yWV5eg28hiClaa
zXsbrcNemwTbMUWCA6Jsnit2IX6U1hCRB8rsrH9OyAT3GMqrDHBhPegFe3iWxccmKU6ZjluTy1Lo
KesWhLMQvssRbQAJvCR/kAeoLHDIbT925o/Qkakv2pH6OoddFYFXX6ODNSMwZ+OtcLs3y161raO+
HCkYD9gXSg+2IvpQHJ1o0BO/SKufHQqXTV5Olu/qB2MqMNilyJaHgiNFm17rZcasUgl+oUPxbjnZ
E5edj3E4xyNcRm0c3m06DJ5d4u7VAdW1U3zzEaLhwp7EqAAUNgU96av8dAUYh9kGb9UE5IOXiIyB
Q1LVF2fg+MvtBDp5jwJf4XpGc15aMDPr4DD0bnFW2hEJverm6KSZjKeJu0HsS2OSAJbASklpCKsK
otGLodKQxw4T/ylE1VlJNGRDcQ0TpeMza3yAdSPqvGp/aQAjN0XKEKgd6/1YynjbdqXYG9nwzIVl
Zw6kRCVoQLJwMR/bust2rWQu5SpFUOG+f+EsGK7oGIdrxhLooav8LE+Vi0mWBoS/6az10HTSlyF0
uyCpcBCkemtu9IGnaSvVrksNFN60g3HumH4dDZI/bzyqbrnDfzj4XV/8sg2t97QkOVZS+B3iVj8m
i6tcwtLviuaxatryGLvdYxsOZaAW2aM+Fg+uk1WBWHceIycL0tAkYAcBNQFpS6AEMAPzfYRrohy7
FuMLBCEU+D/qzEWETuWGLzrvN71wf9cWBAlUaSQsTykhAHJAaT/8SjLXuS44Q8wsw0BlXNqBE3DR
k89Qkn7V6dE578tLRgT3JBJyC6v0paDD24wRzdMcX9BKX0NTvCqljVU1c1+hXO76FW48IenyNero
HukSIxvPWrimqCmrKHhwl5To8rwQEfgxrdoa47zjM9KlpB5lM5rPWsE/XWp/hqHZhh3FEp5BCsmT
pKcnqvAHn44iWIzmOPKNrGClnUsTo8KCGKLFlxAyjcqabYQz/0bYVD1hSxg0K5Cp/eYIuZdoO2NN
Hxj+3GgN0chq+FQn4bnsIKuQCCx3KD02qPQTRlCZw6MehsbWSMEIZc7BiAWpBzrXI/YwTMYws9Xl
oVJr6SddYFZQ66XWA/aGRz96rWifUqunU0X9US7SH+LyPCuHpZjDg8G8bpKDH41YV0Ahtawcqn2l
04gnBvyl+ojkJNvbWfvedm6xoXJt9lFJmEiBY9wr3NWxzwgszckuJyyBll3Ny7WNjpjDrYeNVmYM
Uxy8b018NQxGKMbYya1VRQ9OklRXeNWnvC/y26jIx5zc+dlCob2EeUvcc5KfLPAsqqiXk4bwDwb9
NhoveoKxsOmzvUWUqDZTSPLXrUwUcwQZ4cIom+D7hMWwwx2PcCpEeWguq0AzkV99BlUMTXzMESx+
2mExPZskn7fpsvjJ2BikaRnXgbVKUEuD+Js2JE4mLRVme/pwRNp7S9MCdnhS2GRghNWFgS2yXy3W
uHRgY5jU8SfQ94cB3/u2ZbjLSLjo0Dmi4syoTezW+hk3OLXy7uRMLnnmb4AFLHRx023sG/4WklJ5
Owyo/EgD8CQgmGNuvzHeHi7CjD/I/0K7JpRHg+bK04ziQeNY5P/peHjmTHwD/PJ7olVcnXlJ1tPe
zou1zyYgPkbBOwLN9sVRL/20VKdyduHv87HrBoZveQ3cKiniQyK0S2WpaHtS6ZucgxvdrpN9oZFt
mrfXwoDbnmD55ddk3TT+l0sfia0to2aLqZ7WGiQ+V2T36K6e4gHEg2hJrQHMo/hEzFA4tg7thzGe
chwAxLMKdytTPfTLBlsJIt49XoBVQU88dDkt9pa05QF3OS+plbXUzbydrrUSnUD206rw6dhNjvaz
GliY8t/xeYs984dD3zVIUx/GGQG9AbhpJlAFcoq+s4pu+VTa4qrK4rmxMuWiRIScRTJmiQs8cEmN
J/D0TIHdgU1gsWNThX6EcDTmSU2PW7042XbdXk2jeGm6V1W12UTANKgGJdknBXlzCnLKsgAzxNrG
1+Cm+KHrbrK6MjZ1VETITn/OQ0cKTlILP2nmzBOcwJvYrLfO4iwn1ORbnlB7UVUKbMGkd5dStgSz
DclzkqR76m59CY3ODBZx1BVtfsDH7886c0jibI7msLCxXyDHxHRtnjU6GzchLoKAozdH61hOVNNh
zNv+IcQpjwxuDW+pHlwqCQ9iUe1ZK0OO3B1RJf2uF7O5cfIo3RCqhwI6YfuxoMQSk/rYPEroogeF
WWFaTiZQW/bKCy71IlKjdQP4C7vpCzjmXT7qfxSKHTBuOIUN8Slsi1jgxbfDwT3JtWkdGl79pjIv
tp0P+K2mL2VqnlKDrUsRKxSlaFB20lCQniIpw5uTeBYzn20rPkpU76vVk+meNSHtTxmFyAQjCjo/
1B/liyhV96DqD5GYKDF0cSgNQqjiiQkbfGhkqB2sIM3Yq8mS+cVQstRMX2AvqocHc6YMps26IYR5
yosI7xEusEIfrhpNr1fX9gcReX9aprcbEyMD+uCIQ4zpgDEn7UGPMt0rlVyswSWp7wwdo7MkTvaI
MiMffjHd46LGR1laiT+ajhPQRXtKRspWRULQRKqBN9LfykJnQd0/JWEitmjGrkKGiW/YI9t8g9wX
Oj11i1RI2wrxLqfsUQ79JtRr6+jkFWmtI+VYzbCRc2/ZStc51nlIHskakYVw9mxFJhOkseH6vGCK
L+WOUm7g0tcZe9Mi6CSmupid8kmypMHQjTjPZS1U45LiKvc77yAhGDCCxJraGKbBElO5Cd2AQZux
mQYQ+8EQarU9Z5uCZJNdMqod6y4gybG2cxueLvTcDtgnMFHd6/XvzCmUA/+OUerZznKPMmfBYahc
F2gUy71pRHLfjOlnpOXDaUAgYlHQcCa632lr53tqnstQdPWusAibHy2kR1POOz1PRoSuoLrLxAnR
jeAEESnDTUWD8FiDT9vWJQchS61LGXenLEpqFDrYL61ORfCYaW9u96tXwcypZSh9PQJPMRDZhWKE
MMroZ6LQy5fMH6dqs07UbPK1O/LIDZ6hSi1Dj7JJkj9Ep6Tad1t92c5nO/+gXsqKqxW9N11pe6nD
FI68bs5P/IngPLNdlr/bWfJThhFhn/qSUrfSxE4iNc+quryXMF2HRNe20pS/2jISG7PArl6ZKGj4
pL0SAfHgApwLSGjsmNZqNU+dj3Slc71qdX0rC3F2BzXbOfQPUXeK7GmvldZPNAHf6HM/J7ND+9qL
D2vR0+3vbhS3fp7lBbE924sSlM6kxBZTsaHeS1n/QBk6PrrZR12mqCtRgxG2mcNMQto5RwoI0ioJ
0loLmbeLr0WPTTwUkb4rZL6jrP/UJlVuoWbReEy/nI6imUCQ8ZynJIrZGiE5xI7pW7YjXLrHuLhM
OA77WbzzjuPEkna3cf+Lo/NYjlTbgugXEYE3UwqKspLKqSVNCFm8O3i+/i7u4EW8QbeuugqzT+7M
lSJ9Tz+ReVzRGpdIVb6R7vgcAMLhAIv6wXXSiUYo3nnKxK83hMrBXCJrv/CJQFvK4W8vm4pDwa1v
4m1pJbdSLdJTi4X/0Iu42TiR9ISAzu4lih5E3I+zjPOqsuO/JjbLgNY4eNEUQpHHVrxYWuTAarrf
SrRXnOdPpVE90gHCDo1+NXtHeis1xT5oTXHNy6bnuRL9oY/fGY21bVWymrF1nmzLgG27tzXeAfR/
i/QiMSB7vapt8aahUlO1ocpStm0x4xw7k8UXim+U6eV3xLqxyurThGnpYORIf7Zlo3U9D7WBgJ+Z
sE1wezBy7cahYojQw43eOYgSSAu9PD5IU1rEgM3S59TPqCdX4jxQfoaGGBr+sDScP40vUl0Dy5x6
PgIeAZhQ8FhzVvjUxMcxqpRI5SX3XVuoLMUIE9iRPxZ2fi/RWO+0TV871dmVq6ShxmNCHM/Qj3wo
nljNzdR6EBJUqOEuZ1oGWpniNN3xK6p1NlNiUK3bfPZOZl1CFbCMPnA0E2aeP1m5fM6te2npkH2L
TBy6pXzOJFsGfVadqZvU/RR0jeMr/eCFA4VDIZpIAbi9/EBsOSlVEeig6it+ag/ZaExeTT7BnqOF
Wa7eljqAWPcVwyRgJ7uPJ2RClkaELFoq8crQt9K3PH8tUIkb9Rr32omdgVdpVx1RGNRHIakuYEB0
hjp2O2N0nZiRZQRGuUK6ktdsbYfjPmLgXd+ENZtYhS19MbqFeA5LnLQfFYl4jMdPeDgCsiq3iS91
0DBtEvDE3tzsllg9SIr0KLRxI49Q0qRU3fYyezsRIo8qc8jKi3W5yx+KXePJGpTtkDYvMkIXdxpW
59nweEe/l7b5h2uuIrJGMN3wFHbra5NZW13aMiGJRcW03JzjqX2ynK7ZoOQEM4SPSPsls+HZgOzt
FdU1/Dg4jIe4YfuBTM8Kh05U2mzBWhCwklp1nUPulfZilkZQY/eT9eh7nv8azeST+GvLDwptSfvg
2IiqoBre0uEkU2wOltJNIkielGvs6WNxVemjrMI3g8RqOwPb0SOkslcFeRo7hT9lRP334wCRflJd
qdb81YSllYD5kW+ykgJdDJArAkC1QiJ9+kYi6d5a7CZsP86+1Z52Lb+N7T3X68s0R6+znQTAPvwZ
yFVL5LqSkCJRJCEJqHylHHJwurGu7Mo3IFxux/KlUcq9DJnJqmc3K9nYNH89nCcSN6o6vIIs9rkj
ZxAU4LIOrJS2xqy+so5LOc2yPmHPE8ViO/SAqzIayrCZV6R1q2a6xyr4JSNaA/aAU5Qxd2eFe7dG
uqfBUb5oZHkLbRdHWhfUTe+iPXk42zaDM146xB69fRdsMuKYngHteSYIUkThUdPngAGEJ1qOBqhs
9egpVPnuOAAoD7Oz143OAftzIC5zeUG3f9Hqp0zCt8C+sm6OznDXVC7ijk+12pXaO+lEdyzf7OZS
WKnfW8KDdhDIDRFM8zrShAkLzLX4/aQoxsQ3+gugLtN+yVhpcIhwwW24kh56cBYAtCDowlSpShj+
2TckbpTMZqsbn2Cp3B4gZWnJtz7in4BKSJAGNpKkvEEsxo+E8D967YjRn9YyzIknMyVI5tCMnT5Y
ffjJOLoKtgmzoFWk+1tXBSYKd2S0rtwODwZgNpF8HdqmFcbOdLJjNRccMsnTkkytrskQf/ccSPhL
97EnGiFlx4zWCTwnsfquKPx1Nhm2D3eAQ9yY5OBrm01c47yJu0utcXgswnOhR/qt5Z14L0PpLjeZ
eKpBiHhLm/FrTRRmcI30muLs2y7Pvawtawjnjtjn/TBfEMAGPvdO22dZfkrNMXnSMyfZN+kQLBBX
Q081PsLoc1kTk4gES19vdGc/A5HrawwJdUABjlsrObVoTBLNGFYbFG9+3Qm3ebzI4Kc4uXSGYkDX
1T+SaWK/JWdvFVITwVpmbCOSebh3BhoLHnXJiZDZV8CzWU1+HVYIHE7oSlwwptz/WXCdRgT0bdRw
HCfX6tWNnR4aniY9lpq4io7tI5+GH+oV9pP41AB7Uz9GaLf57qEZ2SHXCsWGES8m9VEK5ZgUbe32
qWp7+RhuTR63vGR4QWgL+S2yXxSqfEqAshaKLdWRKvQ4hW0yNkADhiAssN9m5b4wJQhgPebbxEBR
LY6FxQEqfdFAZAol88Lykf+zF+MqZlPHbTbgyOxY+FEtWqSYWk1ObxLLClcObV7qusuRqSB86eBN
BvNKe4NF+7J2YZu3HzVtM6EL0fwWxIO0Tybr3wTswGXfw85YPUvFUTD2jnK84wj7VYNUBL2P313h
UpqOQ1hv+3g+9I7hmfX41SIUT2kLCrd4acX0OxxYxL4C9Hg1izZAycNHjA1hwhbAZFDEX4PDqNsn
BsbWhKMm6YVIWJMf94/JtgOjAp1V4beOyNwoE5iJQTmxeYcfoq37IQcQ9LT6n5jwCPL0apBbNu0P
qsfX6tqEIrr6H9kWz5qnfU0Lx6TmF+byJ4XDg1F/Ad1ZjcGfTc39NhE/c/qRCS5e0KPK965IMY0V
nmnDrI7SS2Wl26KZjU3V9xwSHUDAWvcgB05RLZcWN7pOq6ecaj9y8Vkl1Sf44y95PY+OFmJSB917
oqi1MtotIPO3SccCYpmNtzYEhrZ0MngHa054tGLuiCbsgaQPyhn7xBpsAW5Q5/q/UrJvTQM6gdjk
MRf4Mar8JclmJ1gEh2iLthNF4qvs5U2TKP8KIdpjDuZq01CZnqF/jhy4By3aym1JQFTJ3oxo3pSm
+gytXnkta9Qf8DyOZFKcybyo9iyR4oUlXe4MfPccxCSin65VtRwGBnwXA66pHOVg6wjDjyveZWN5
bft9AWsIOIUhByTeCWLja3MuEwqgRFIYmzk/w2yvuqQRtYTb1YxJt0Y4z+QyGz9tSL5IIbeJSI3U
0x29cmNqyyPAowlP1fxUoN9gw382ExxC47wfFYvNP+B/egnlAksY/+1m/EcZnmfrWYBx/aLNX3Bv
WbhL2ykn2c+jYrTgSJBg2ebUlk6TuW/EW/uWJFdZnPMRIpu0MXF9VwsNnqzWnA07nbk+6Ka+Vbt/
1rJrB8frpgbPG5klbEZRf56H97QX24gBLLfkrWqwZk6XYFDe7WnAzcUE8TEzGgoc8bDOpqsmk0dY
ZOA8kG/phOrtKRiRfjlEhoyeXlLU5KyKlK1ENO/mnJCBAiZ+NEn4QIr67tlI5GICZcpUemjq3nGX
lJGwbT8l1XrNQxLUS+YK8rmsnqP6MLEG9/U5eirB2JnldIgA+DhldM+X7CxVlYQ6l0P/mbNvBUMm
VnWZa8VMnsqmfa9DynrH0ngyud8OwgI0AHlx8oF5eWCVT+NaVWFpL7MwACvm9yhcy7JUUodstyuK
+4wuOaowG4I+/ajs6oD6+a4yaTdOQOlFoMv2Rufasvl+5c5tTXLli7yJ2zyISaH01popP6+Hz/Ap
q74qGo0IhtDggmkALY13z1tOCLUcQrAjNsUK3XacumvFnoyX+aJYN717pNBuIw36J6NeOzq7MKFg
CGNc+QeE+DmLFl8xJY8U16agYNlWSMej3Q0S9Gtgx52+BHNd+mZzkyVxdtjvdYr+qHmrzklxzlDL
NvXI6FV9T0nro3BuHfulGo7SYBMMx8CRos33XzWLBKaM7RJWnrKw7OwIeYxvHZdcHl1N6YWwaSAb
EGEn4HQDMscS817tdvXAIu/hyJKfNOQlUMjVxGQnKAJIjbw4X5el8OUuECMnFeyfVR+o9Y0nFWBm
ODp41whye8yhY9QHOoUTlrYK5RpuuHg3M1QIStUZ8fkZodvh9RoSDvUDweASEWUiILRIHnUj1Nju
wK74IxcJy8+NwGfA2cvaThmNLrMver/BBYiDakzYcDCiC+sRNaeGxdI6fOFbLlttV8rZPrUyQFLj
Jk7FC6CM58g8o/Szf2hPtix2uJ/9eDGDiHVlnYO2sW6D1cAXKXxCyVS17EsCq6xFpKBr3pOZvSD2
0Mb8LRJlO8Ml62BTuYucc3DOlgObMz/PMjA7PFTsieGUcOFByfXfXJoOLcB4dVWpypO+VrYBv4d8
zdFtkWdYDRwt+U/W9TV3pm0/1k9VCrUHJAGZf86/yo0wGEiJaGjI2+KoLDvDTWLxnMaItMl3wruz
1hqvbfA6OGc4LBGeS6gC586c/baE2UkbWZFRxVeuYoQWWNXor7J0Vh1hPQDHHDxRdrt27M6N+Dcb
bH0GfLVxswqd8UFZMn8MBZRYmI+jkcyeGvXHtF/7VMIVvymUE3kg5Nd2+skJpuh1SgmqfQ816cRJ
A0S6AxPdb3NMCGp0YFKdoJxKeOOAGz0cFmngjlQ3Fgq/5mehYjrS7OolcxhWbZwkkEEhQHgOHstU
hJibIq8uX1C+d9xcJLpOVON4Wjn+JQJ/dcWRN7RS+VS1JbebYA4oU9Z19JG0bUos1Ra/uhp/19ly
lRyutEVhVV1bbDx2Rmr/xXV7Slnkgp+JX0OdAgBJvC2N9DyE2duiVHvsCpspRTCQUuMwTq3Y6W1z
iQf5VMes2Ln0Iyi3rjm01xbvjR8lD3Pg0BaBJ3Db2YYvpBykvja2qozVNtFpghvUAl0PRs+wsPIM
5a3tZLdI4I10in/O8OHkbxbRXgWvSUaZST2eeFpvZyyKjc17nb7piCVOJt6y1PIb1pNq/NrOMTRl
9YwHbbWSWdJLz95hp8Zq7ecyPtO5V/Bhd+cCpTlsxbGI2ntuoyvIUHu8rvnW+h5UISzTeI7dtKXd
cRWo03T5GmCjMf7pPZJieskW+yfuXo0FfMhkStclKzaS9VnLp6bCNamwuZp/MPVzxevr2U3yhNUE
iqa+qi0itF1/KJnkZ3qz01lBmCJlE/c9WdojL7LAWHI2DmO6rZzfMYnBUdLAQtnbk0W7n9tuuzBj
VUdZ3oBdlkXfGXF9bT1ydkqW+bDSA2W0bpkSfc3DMUtDeYdH7NDAGhApp8p8AtY1QJhLntkDsRDG
62hTSbeEs7VLnPlFkrMZgHlPGFHhSu0yyGMKR3uZR9g07uxBD6w2fAhHolONn6yXHM/kmJISTDW9
ZBZBxSOCtaZ653n7Fk0hc0+ooJiO0kvdcSozcGF1nb5hJEIpiUnBdceyXKDojuISR5SYp3V95oix
V4vq2ugxjoZ2LWQvdoUtwySgs3ZRvvO1NQYSNvZ18Sav+kk+bTVDOdoxkcRMW/zpKSnHPW1yt6mf
d7FMopJUalLhCFhUPE7JEduz2/QaxNWU9d70Xs7NP1JzftT1FJxbs2dM9X3tKNQ0rjFNgc/UBVan
Pfgfk09fbilo9lk2euz0DvCGLVeh19itTOg6vdV8qeOQH7HEXjsya3bNeBPGe1tOPhbHNui4N+gG
4OJefmwzgWsniWcyPc8KfA+XyM0LX2tgkjxLluG0YADdZmwwZHBm/FXYB8AYYo53lfzM5vyoUNFs
pM5JxPX7EC8z9pX6iGRCADVHHLWeu0IhiGI+1/VwLPEYVwTEIo5ceshmzmkyhuX9KGHpmDrnspBY
RJW5JtkXfgBKsSZkyyj7cRe1C0od72fVe2hCFO4pT9iCcWq12jGyeboaBrg5h+2bOWiXogB4ZDhB
mvxktfArVgVCfp2xSQ+dCjiSr58Doxx7qm76vV7fKllcl3p8mlgx6xycOycEyE3s12TE43wExr+D
tasn0y51ik2jrFip8KoxjE31cpDEFyYpOiAds9gs5rgVqs3pgrExMz7tAsgzB0WNSLO28AEa/zQU
oAJBGLAVu/3WrYezRmFmTfueGXlOTDoZtmQlxYdW54bkr0Cj/m0ZLcPHEMlPTjQGLa+PTD3ZFku8
TSaFbpMYVCXK51oD3WqGLxqlE53O9SrkDtAEkh6KUir8vqgDm/BvbSXPkYokWImgG1pfjNq91mDf
6fqV4hy0S3mfxA+afZINT4P/i8Jyt5ZxJBB4Csu/pjOeFtSgeR0jTf1aolcBNan2yfwKHWQfdYoV
zKWx05WvJSSZMo9ocYYN9ajkaRVvo0g3t6VmUBQV34e8XW2lrCjLIb7nmM5po0ouUlTNXnqR7ew9
ZS4Y4uqmjt2b0icnxVxgtfZLfllmYhBTeJ1Zt0RgHkDgQV2TvNBCVpixzMa67Ee3EIwWfp/E1Wfx
OrPyJcLvdyHk8P5b7qRtOLxhONpSluAqsRRUob01p3EDdg9kausVSRv0glQT7t9l6T6toqExZOgO
3NWIPEm94yx9NNNhixWt8xqb2hgUPSui3k43wiNMJCBpdffmdCb4dTTIwgjQFLqg448MgrmDcqwR
rtdb3tuHvgvXi5F27HZiblNsZ1/LZohIWxyk6bGskmn77RBwcTgJmXZ6CnOsf3V2LArj2jjxYWjz
a/waD8nRCf/VU8X5jIRLRNhqUsr16DtypB7V787BvkA0ay8Ws3bL0fF7JSYJxf9nuiZdtRi9O4Zc
Ug6tRhgmvbD262k+M2Y2GKsxo7H3s8AlSJIXQbDgGsnCF11hOqjxbK20ar+XHMm1qOIkCoEgaah7
yIkB2ds1QJGgy1Eg5VjNzYpXLSzDDzn8jDOlZ2G+HGfDObTpwAXcE4BeIAzY0XdRAxaVChyavPE6
1ax9BfsJ/lkmR5x/y8AiZfKdPD47FQsl29ARb3m429aJz4T9RkjjF1x7Tek9HQdPlsVviopDkbay
llkZK3u+BMpUA0fUsn4fU9PETIenzNxgt92UitgVBc2efAV1D4xXAzyhqXrvU4Uw+RblVirRFF/T
OO2x/PX6pTtQpTBd7ZqocjI9Mht7RLL4TAgx51Tc8GGbc26rl8aHUnsPMVZa5uSpExZAkG1fPD8e
AxUVRv0xmbY/hBy+VpZ/SuY6Hjc1OlFFPHAzS/kXNngZP9pWsyXotRYH4RQYJ5wAEInxD61XPMpj
ekCrZ8PoPTuEY5BS2BHNDOPOc8mqWR1rhDLmlFpXT5rpXEMp2llFMEW3+FAU2cHJHZDDBJwYJ0O1
u8wG6plmuMgwj9pUn+bs3lrjLewQ+8XkKhWj/hBuhrHezp18VFgDz03yqMcHkMranPaRbbyMRrR1
yvTVlmYaq2V7p0vtSeTKcz8pzxmzRqtBsJ37ZmtzMrKiL0M/x5XCIfU3tWlQzkUwqb9ZcZhxcJs2
W3Wd1cn4kLAJCNZOYz5sTJ0TK0YCTvZmLm8SKUEUQp6iDsZPHIhAqSzw5mr3VBOPTC3ew8I5qexm
5Eo9Zzo27r5hTRE38M/A7DWzQggpfI3yqzlaeyvLPF6Y+7gNfwh/u4WleFrPfkzLbpz+MeSk91Fq
e7dK8mkjDaQk2LkERSPwOslnSpGDbOWGXWLJPjTp9OvazwRG8YHN5j8JeWgUcH9jrA3ZYJwkS4yo
ZdVzK5O85hxWAYmX9fowt8luaowbzJHASXFqxlpEQqJZMHSbu65bgdNNFa1OmgJQNlKdoh1TGypt
qXzZ9GkSGcFMRBHdtlMSzygKb6HXSbHTY1QoRKeK12hEoJDV7In9/j8005PZGp9F260eeL/r5Gso
F/4YI6Fy4uaBs1OoYNpUZotZJQdQjeLDO9XHGr7lqHuOQsGrE0eZZn3HCsfLqcxuchgGMK+ANrQ7
g1mnlT6thKuJBxMX/PNotYfeROIdWVVwayjlKyojF35+T5qIsR+iqMZxIuJkNhnDVmktpN73PJ6/
MhGoi8JTrom/EW6AiOVnxv8/ilygTMUrgngVZbvwDp3+MtALJtXt35AuZ83QrjPmQUwZQa1K94nR
oqd7Wa4TXjo044BPLJR3LSIw1NgAj5XyEKU603k07GB5Kpg0my8cwZ8YNbaUwVrI5rkvJRx2pUG7
opyooj5ESf7RrkBVkKi3KeNlVrAazMbyN+qzt7DOf3W7+rMn8a7TV8K0ahHB4FHeRk/pyBqkvcbx
wl6JBVdC7LCIUO+Je6hkklbpvFB2kNKhK1f/CioVknzEP8v3hNxbULlb0nnljqm0k8gTeGkJttdM
MDi03DU2pYBdNP7NofmlsUpqh9VIXck38FDAqBFesvCkW+obENEWWXx+T7LqNLMAHEHDl8TjCAzz
weNjB4K0aJqb8Loh5L0ZecOkCG+wQyYHMt50IONHRpfDb75whM3kY6gCH0I9JDmmxhdrNfDivRR8
xvDrjgO2liii8HRAlGadUBFhnO85E19c7UE8Enz7US22w9VB8HQYk0/auYF2MqLjyYtcuaCQsLK7
2lWF9mPBhfMMuSg98+YoteyN4C4sjUcsQ6xoMw/f/wld4BVZcAMIBwk+IjqmbgYbeVCqtqPcfjYa
vjdnV0SSSz/Qbm2sqGrpYo22l9qUw+azz/roCvnzgX/jllFDV87EzMYS33q5rdi1Cb3jKG3ZXl01
V5FlF0Wa/2V7W9QUTrXNOZ3SfWJ9k648UK9xrXWwl7DkWDrxto6kGw6Y3VIRIYtjGhVno8EmLwIr
VN+bmGsKhWFn0CWJhTADXm8cG2tnVPU3qZUncmu4VeiH5Vx1q5y+8rtoHaqNlkKK8FsIalfq8LL0
Py32Am8sHYXBGuXKabgzSXaBn3i0yXCe43wzDVWxIfWMPzYJf/ASb5R+eQdy+Nkiqxk1qx9c4xey
yYKsd0jOR9ewcFG9SKjplMz2r4VsQU4T46wZOkerfC2ZhhtnChq4pJvCbl5bM0XBSzeq/ajl9z7W
1k0YNyeXcmRVu9ZR31TTwKvO6lbKSr8zpks8Gs8E5A/0KLAbLjeiZ9Gmo1iA6QRONz9C2koHlTUy
oZdFrx6Tga2uVeMEmpSBBbchvrOELKYm+64y+ZBTt94aFhd5wa1oJv8/TX+6+bt0Cmz6zYvT1Hte
Vp9qam3jLGcIrZ4oEfMxSuybAhNkHe0Y3YQiYVbrHyTMrjVljXgj5wOkkkekPWgienYWq3BpG0DT
lpG9v+yaHRj2T4C+nC2UrYWWwyQNcqM5Ofl40xWI/HYVlAVvx5xSWNFselZ7pRreE84aRItvdtqd
ibQTUWm5DTS8WELaRh0YnTHD7qvIIPmiJ0F3Iq02DEeErbVLojKa6TWKcAiTplpxZBlbamlXSNmh
NFONWEn2IUsfCdJ1YxRBon2y2ztO40gpV0RGnIACqCu6qvjAxcUU2J4063kdw3TZbXCKO9byD2GZ
vkTqBNM9IPAXYpyHkJm3lm3EX4PCMZ5siVU+1TF7Ortvv9Y6yFiz2KW094RvtpVj0O3mzbL5Ccl8
KlSouTfyEBuZNaIwsEFIAJRU/tGG/sP+0uU7t7dEaYkeFu2GMZTtRo4hG76+0DdyAjXRNgnGdVjL
c9pTjITVNk8lwOsb21JukvZWa+q94smGKcZryL/QRAyuZ0738bLKoxj0CrpKcvu9c/iky/5KOnxb
wfMLU4nizSj1kpzIT/eUlzmKTMpikr3P4ugo03N9kfvaH8lzxyjPYc8kWrfZxrCBKSf3fExBO3G2
r+Y70c6vrjS3I8bddEqeF6W7VNGBdy5KffEio/aY+oBDYfIjw8b+46Ci44tT4FM48b4hkBhiNTCW
lmvJwjtPBeA2K4pXg/AIqz+knvAskU9ok4JMNBltvT2MlXMdlEu7vOiGuht77ajio5LOvfOTF9IG
bjbjmdhaK6KA0k8dc4UmMPhSL6TNNotRQbVqQ6DY+hSqxgvjktTiQa3mW7+gEJthHzSgpvPQnVdz
ql736J/jCYLAgflkLQe2drDa7hoydm8O1x6IX/ViFOrV6DQfvJUH3GczxUTqVTyUKt8zgKa+6J8m
gevBeJI0cw+A5Js187bokNgZyXWMI3qRH5JmeGlqjkMQH+0ajoP47TpU45RFRlHPp1SDSbbuUPPo
Xur46kfy3BzKtQnQm4K8tpllK2BJ91nJtKlzRqMS4sSEcEsIRbpomJ82AzTtz06bvC0FwPEavbef
Imc1En9igFQ4qW3GbnjClgtINTVRTMlZzAD34nLth9wqMkuIefDLvPLWZFnbxgDVTTnQjZiDnp4g
mUXXpbfO+QSSaZbeFZ2lvBiPYajcYd2yxnpKlmKflaTx5u9e6G+tYZwmHHJpZLNAz4zXRuWxnwsw
GuxESPcFvHZ2vY0x3gyPlB9E9aPmVdGHgr1E6cFcP9SqdhyGbtO1EiFGfSdmDJTz6Dy0LuFp2xxn
Ro240nziHjtT2iYydpBwTrcRRhW1OIms+Wt06Z+jsYXJGFSi8WDS3dJz9MrAYboJ484sxJmH9aaz
keyzsPMUZ350YfyhF/NLjX4hcdPEKnWxvBAr8MAZ6FytGfZxOCBCMz/VY87KITQvKmJmGKGtpmAs
3WYZRlwbUufrdh4iYuCRmWQ7iFR1N5FY4axLil2ZdiPGhjwx6bC9lAphDwoqEEjzk+DBqLVE5HMS
Rthh9RXxWs4vsZR/kqZ8W+YYcMD6T0MrmsuFK8rUP8y+IM4cFBWd5XQNMmynbGTnWkEPj8pzK0kn
W49cRXsX0ZvTMMukxSf1cByq+6OYay+R1aBBouYZtXxBJHyGxLydCh9r96ZSTuE4bAvkzlzN3cS0
f4RMJpZEW+yWtnJJWlpg4XVTvNfvQjPfqlYO1S9VSBY0zhOXyMCDoGVHr31okqwB9sRFkMa7UB5Y
F2UGi2Ij8TPW6tGNU8NW5My5VfgiD9Iu5uiaRQoDo2Lf8rgI6D4A7mXzWl9xIVQxcFRAS/pXTOml
C0nM4zYi3FCTTlfbbzTPxZ1XXA6b3/UBXOjF2ZaCHgFYivVzPXUH4icH/KU7G/sA/Wxcws1LaP/i
W0MAz6FWosoh3s0MVzDwkp4Am+6xXu3Y5c3ynzLj6g+Tk+h0bgaHc3+0k5V/tj4RtME/lQZIuTiL
MEflm5DiNlDTDNPRy4TM3mAdcIWjvaaN6TGBGeI15kfTJZbm30X4oEiH9cZvwshUUhIuM/cmybKP
KPBLp+JZXl6AZh+yIf6RJG2D4XQz9t1bpIsDCU91xhFTlgZYEhDpaKJeU8qvIEFessp5yrLUm/T6
YTcz8OxyQ4ci+rr6EcEU5J4/9Vrtm8l71B4mcp4hrziQj2xUzzE15cV8txiVCvQjVPwhYE3CCDi4
MwmOAbD0NSHvjs9tg8DhO5DBTABsSaEfu4iVQtvSBQA1eCj3yVpqwrorDH/zog+cvsAuBZ8cfkZ0
tcTfhHRqgDVNCdMbyiEDK27DgJdpGDWrXRT+OfQ7R52FNs27t91qw+eYflpO5gtuKzQX2ORYtYhK
pJS1iJs+vEuztIlEu2t4wojqQ8tlwD9XJW4eZrbOmwZtiAT5sl3a0gzXYH9UKJzNdMPhcOfsNdwk
bjzKT20iY2UufJhz6MC5Nb7QI0CeOS4Og1V6bLNOra37FLN7siDCljzxIQJywHPkgPjVn4rpVYb6
yCtZWiPB3BlmdpMwCI36yMkEBUujkscYfBAFu3S8r09BwPkA44EuS+nFyn94wROimJbdPP4VFWhc
Vr1D8deoE/6A2qM4+q7VL1ZKovVv7XpXtQm3yrEqrx1H71T+ss0dqINNrN86g1JIR7i8GxlgKKO6
pGsBDhsNJa08M36MOrrQ/MzMTfFeJ5poS0eegi1WBc6r4GXUREEn0SgzHcXkXoay/cJc+B71Jn9S
2IGamDfeN5vu0hrsz6n9KQgXzf/ScvhTzbXoUafdCPxJTnHUkO+0HFxsHmV0q3DvqAW+VvZsXfeh
0hj8GCf7CWpBMBBpO1kj4cGxl5/iqro0fWW6TtS8iSE2vcgo7NehmX+UJpqwGZMSCxPHMxWybKBt
9rbxnPVGeCOR0ZPD4LNVZf19yZffFNBMLAFkbyiKD1tSSiiPcSBKFVuHVVZ+yc1rUsqKtGOAlVcV
cw8QL0JQGb5lQuZUw8jtzqqu8ITqlyK/s22ft6woMcw2Qgaj2xawFR4GD9c5/Bp5AEKtqKxvtOlq
+RDDTmp+1exeFXv4wwTrHiomxbnkOBwWW51ktYJ8QYuVW8p/ufrW0zCBWiZkDkzlxnT2gtYZKj2g
jhj158KDf2CtMuOgZY7kgmx9C5TOssVAxUq4w5pZ6Rgb+dgj8xgZb6QT7XSnppA4mmcTvkSICFld
Rq5mSZNo1LK3ihrULAh4COX1BhjKJgbBSy8qYV4GpYsYUQefWw72jfGLp1hPWd0TCzcpHAhhq/gd
iAk1WzYLHgn9URLwM8O9KAErRZAgRr818Z+L3xR7SAJclvDoxnD+hNRvG7AHGZ65omaV1XLd/k4l
aFYYZuZOj7nL5a2wmHHxwQmc2euJNuJxjM1ncn7T8azGj65n1EkOdfzTiRepsT3d/ppGPx1u0MMZ
myidyu+pgwlQAQpgh/xu91DQI5rDMNCphL/WvYZBQUaAOUbj3ub5C0GU9Io3tuf/2Duz3diVM0u/
SsHXxYNgcAbKBXQmc540TzeE9pbE4DyPT98fj8toG2g3um76qmHDB2dry5JSzIh/WOtbMSabDq5y
e+3mO9V/V/rJ++4nGl79yDtlrcWHonzLyhoJVnTO2eQVDaje+toz+wm6VxI0BThkEfecoiCNAIT3
vLcYRdKrrypoCoF4BYi3csr3Gi+nNvlZevYou82o2rbM7S3V+wxb1ouWQGdTbdPqFvZDWTHfQDpO
wgwzfwndNrh2JcxN/R3kAVCYVcg7nk0ZHkOXsBeTpkXGaILKdfv555PDMCMYcBaKYqdnVA3uYijf
20Rih8xtinbjRIWPoRN8I3wKjPP6g219hOTJDebOgz02J7wPuJC8+UYjASavNM62vjPt++TRxI1Y
kdDVUoDM8RHAEd6EmTt/HXfxQeOWZnnoYT7GfMWOHFoOO0Z0XRY6PyJkMHvz0mRYa4jYWzcz2gMv
82UsfYeXJine7MXAGzx5I8NfBmkh9WhcvBZyRH7+kRJN5lEm1upeOedcNGenoYerOCu1terfW15l
k0tKckiV/HPAq9c596GF07WA9OWsOtEcXMREefmKzI+Zi9teexTkmfWJUiAQ3BAVVecASSzC5YvB
I4EBMVQ7YjjX0bCN7F1AFVmZ+6Zk4YQGhiYR9BoWO3DYFDnDcwCYoIajlpVfedEdUmwGg/VBZDG6
l/1gxftwboCVIzZBOIoeBgJKCKGEUEq2n8sDY/quzai42HesmLDVriPr0+FVK2Xsl9OnqPmh5oe8
NlfgDOCu7zvzuedOHmOemf4HmSZKEyS4LJnYA+UcVzErUrtHa82mUrJGNboEHAsIxAlEUXt0epCL
7PHnEWFVhL582rgW7TUnScR7GNIs9w7UAqo0TEWSobQiT8FD3eYVT4XKn2p9ea6xlVoL+11PwIfm
yP/Y1vC+FnwLifaUK5BCQ5iwYHcVwyvZ/Wo1GyDINN8NkoFh4c/ML0uWO2VXrDT5aMHzYh2xpbyL
6g0ZaPhQqiCHkITYMusME6QTVp08qf3Cq5dJJAPXQCExMNVIjjtJvYyGMmNXxQmWKH5QtgS+lh6G
PNJ2gKPvzCj360F4/sjIh8S3fIMee3iFZYnhs/ldkDu2y7Sq9IvEiq5RJ16Cx6A0OlYbsXhZckUC
JP1PHW3WyXL6RwM18gBycIGpxDaTS5sNL6pZxAFWPVCwviaWQhGsc+8R4ItNKUPP3c8aYL+zHt/I
PkGU7+wMfrEdOzh6PkZF5Xpyxw3UqsPMworDBClkf1Lpfdm/dRgZA3k1ii+ccavw0gUvKNGPQiVw
UJpDwBTHQBvGVbdxTaawOrZBYWWvhg4ZJHNUcv7zfwwWvcnY6yeTBk5nS+4Z+I9FYf4kxdD4uY1C
OBS1gmyoQ9wN+61VsUIKAwhI1uA9EJ1HdR/VXx4t36ojvnPUZX+/lGesB3Zx2JNA1kLO0CpoJdJD
8JoU0dao1J1jJFTl8Xtio7MoTYyOmO9wMHfGhse4u2QeEySn1syPGHoVSPO17pCLgx0kLObysc4D
ljzcHA6+pxZ4dHg3lSyMBLHA5HT5gzPhFhBgpZzFmlBNHBZNNq3JrwFs2GN3nPNXNQdvA3FURSa/
Bh7fFw3vJhS5cDfZaXTSyvIuThrz1amGbGNqyRk6EtXAbuB5ihH44PkHS7ggLac5ReoM8xlbkMC5
1fgNUi3ew54xnRLSrVqDE7lQpN5Uj0U63VXU5ZbJ76476wJIG0pSodw34Dc6Nh19PWtZtw4s6/GH
1dZVzA81ma15FrqwHZtfU3Cyq/GD4Ebw7cG9MroLEaXhqkpZNsLMz13vG+VOuwoR2xWJca4MZS+Y
k1tqmS8YRu8rGjtC7FZDAaNSv/RUDC0/lMX8vEEJMKLAxksiIL8pMbyPffNLWjFS2XY9SbE2sXpg
jEauwCaGhzXMhpPsrcecqLA4/2wQVVYVf9xz8TMpbLTv2uzue3rsEa94i+M958bgnmZq/J3Fn1rx
MImHqL0GdbRNhc1FFh708iknHRSFYeUWh1T02yk/4HMwwscKUwOOP99SMXhBuW6yi56wm0BHXYYI
sQqWRMg2ibkziFLmB6qs5J7opcU5BfHiOWW2CGae5Bf2UwpJYovAaEeNV3DIL6J3N38bGqb/bfdi
aN+j+TqHfFMAkGzx1iLHjHOT5uaLd/mxIB2mhODxktHbTIm+q3GTWHX0nE31doqHbR985Um1yVpq
lSkhWI66X22DsNnGyjpU3HZ5Ol0NkAmrYjC2Zmp9xtGDodODcj+GKCBliYIhYTzeJfN+5FodJky1
EyAiCCXV1JJWKjY1r+w8OrsuZZs2C+s9csaHfCz3OqkfVHrB76LNjzD1n8jZWFX1hYWm36NdKt34
pZAnvVpSu5mNRMIf2TlWiPmq9yl4J/jmvRfjGmj3Yx1AqnFZ8mHuYUrk5/cZbvnUCNfkIK1nBqEE
Xzz0tOPsTGHQ3s8NtLikrY4BBtRaf4ni+i2y4HPZ06rl8HbAYlS/vIwYQJnfqsI+wrFZF8SOhRSs
GmMvI8JF7HZMFHqKBgcFc4hXGBHC4DB076H6H5TW3+IEDt7ki4DmQprXmmGWyVrexOHphle74ejS
h01O4geT3zrUXgI2H7Iq9wUNsQJA5dmOT3wFOjVGC7R7gukdSukUxk7Xqktk3pN4v5t1dk6dn/Jf
Td0GL4Ktu+1yjUcF3G2Dp69pKaj09x7HXNEMeDt2VsuwCaRmsyQoWv1Hb5KmtINPwbXd+6nnQPCl
L5EBTmHku7ltviT8AnLaWKtegEmsfAli1eYJaW+/S0RMiNvPSJukhbafZfWmr5sXSnwyUXlJTpkk
cGJoj8v+Pe5ZQkrGzz3xuWMa4E5owMrggyGoZPpmm0nGdoDy4yL0fh/9/KjY4JO5CZpnGAQblbFg
L4xzhpS0NE+KcPFc52FDRpL2xB+GX1Y3kBjGZAwq1RQ/c/6vGje8oBR/b+PHIaUEQceI9+MuoGex
5XjXMR0wE/se3utGU9ju7ABzOvU6qbqBRJFRczt2cNmTmW2pTN4X2VMn9IPtBJtRK89BnN8t9skk
uC8hPBacZUOtH5DQ+u4M6kl85snE10WkK7T5Keo5DubhCJrvTacUijU0E+SCzcLZVjLb5cRGSdLo
Rghz3CnVSApCVDEmaVhwGYqZnTgtKmmhfo1QBOye3kZV9y6YjJ6AId24LzAG4FE47AAQ+t7Y/Sa9
5HEprXQEJ2sVdIcK/42ndajDy3CF6t6X0j6OmP9zUABafJLIdUm6PXC48NwATNQCPjvj/d+fYOhc
Gt7DOSxCR50KC3EQZJTCNQ9ZRVg0emZ6zLqrfzQEg3HbnBKpPzb0AlNwCfObC8l1FOlnOedb82tU
N7NpD+7YXfMc1iH2JIykA+84uBrsbNCFyekgLO3B7McTe7Zzg7kibSqIYnJlBKTb5lVxyIc9l9bN
0c1bK2hoOwCk46Mxg0dIevdb0cRG3att1ZyVyRY21DM+in2EUKJttiODUYsm0va+NLOE98TmUntg
ppd7xjaX5XM8kCbyuzCcnYMBCBvuwZYeL3Uy7RsbTKRTv3ces5iZbc3LSFgiPUlmVielF9A4jG1U
38ej+xpPxaUyvJW5/H7gIpvukRDCgLJy1Oebszhllp0Obw+X+RZbk1xrb5pLVKT7poqdOX+nU7bt
2VaQsQj2JCN9JH8yePg13A288SjVD0JASUEbrUDcJFOzm0gVJJn+qLcItFrtN0zVO4BKraYetQRD
mDkc9Q4NDRhMvY/2vYmotk+vLXE6OsvoENkqBpBLwZzSLlDlsvWOeX2qraG0JzUAILL6XW+Swkmq
IEQqZPlqred3GamgVZNusSCx54KPcNS5BIzvcFjwEiuD1tzWgk0SP+MhdA1nTw7rwcSj4gTqyRuI
C+mra1/+dmsmWYq3Pu1BBW+nTw6S+VdIRWu0D21Z3YA30412G7uBiaITfmxMt0yP3/r5VjOoL+R3
3T0nyoZXkyw6BM7UnVTlsTVbuHElGoURgSz3NXpekZT7nL4kKcOvMKeypvjxsvk1nK9OJr6tegv4
epdGM+qwF6s3AZajWP6FQAOAUHA3px245+Arhn5S1O959iti+4Y9WaFH7KP8puCTnpjQ71sSbuMK
3f2WRirHAx2VL4N+D1wKwCrrGtRHMnx3pqXhCjf2Ly1pdx3QH4GuLExJGIn42voHJd9HRY2O8RGD
D/RwvI85o86MeShzbHZ+XEXXYmboq00kgfCHLcPtj8SErZd9yAJfaey8CgeS5vRWB99NrvstjXPQ
7r3mV1KOO62jqBbigSpVZ9EEh/vg2K8ItbZ1wZrfQ0NM2VuQF1ffz076oNmPg6t9avZdOnYbFver
sEMY4/wkuXWGVLPCXVlW4WeOTFZ28UaUGjBhwNrasJo4pIL5R3LNk3ZojWh3gPZQbu8q82dSGq5T
7WBjo8vks1E8AayE4qehhA3AM7KsBe0Ikwh5YXHo6UPhrqE+j7fLer7HCeJV18XmZhO+bHCYKbTL
KYFW7gSProk/lYRGT8pRFsZry0FYxAJCK7fBwEphwl5nPzY5t5t7Z5CotPiW8gpJKjv3ESSEKJqt
FVV7MDDH8TsoAVV2gDeisfFDLAmdVfsCGd2KZSTcGXOLlOtAJDKjvuF3BCiDXg8vcu0lKAtBlEMU
3Mf9RZiH+plFi0YBmu77e77TYBan8TriCnbiuyi9RwiO/FSrLMYxL4G6xT0gvC/BxC0ku/1x8J5U
f5vn3ZCcI4XfzXc+vGKBcb0XCPO6mr2nrDZazUl3hF54MDhp7B85eluT/boJwZ9kkoM7nXu9W9sg
lntiKTOyiJdlvfdo5wykxuTM9nIiRqoiDhf83sltmCdZX8gBeHjQ33uUB5qx6muGko19z3uK+rjn
faV2pAswoGluZv+TawLVxsXkToOJRe9hPCtd9auhvhGp0IbNyeFCr0asssNaareWINSx1a7uKW6f
bSAeiXwOmWtOmXNAq+9kxP6wbMx0VkenmpVjxkrUvbZ89bEefwsj03aWks2tGD+yEM6ZRjwPMonc
10CV2V1NaNsQn/qplsdIdTG/H7qUHDke9C6qdgdBwpRaG4GCpV+CsUO+E7y1jOchQ02d3zMaghOE
jiOJM7nXh/zJIePlJKrIn5M6v81hI+5R1fnBXMPewHKzseLSI/FSB1houiYrWeYjRMsBTMAl7rtI
CtCvrDUv33gNCu4stfD7w8aaAG89i3KH57UFAM6J0LiOPI56eO1s8GMjlDaObM0k5DGsPluUd2ze
szepB/O2sQ6wdaJtoIwfdkKfXZfHlxwqNQd+eBTg0c8BJEWWdx5dI8B11A3HCMAXwWGzhUS8LC/E
QmfkUDQpax3aXCPow1fL7GEBwiXa/fmvjQNyLPJKlKHLR/EG7PV4Mh7Ibsie0LXbVPYN4pnfcYEW
QO/j6Qb6yT4lrYkmWst5/1jMwawlssNp8/uEPuWAL0a4JMiW9s1NoHG17Rxvc2tGrGwXpBy3s7sr
Jo8JRu5aJ0bAX5E5QY8z3A+dlAbKq8HdCENop6ZUQBCTOVxXpFHAF9NjWCiV9WuoU3FqWS2dvKL7
yQFlbptOZH6nx4hH5wGXJ7Qm3F/euK9LuohJzs1+mNjljV5v7T0nu/PGqeKLWjBKCcPc9hZI/q5C
kSJRN3oLFKDvywrVbZ2c7CYucTqUDpMXQzumXUfEo97f18ZYbLOm9yMF4FEtsznhglZN20kS3Zvb
+xocXZJp9snBuzB1kJMLxzplyGR5DJu7KlcFZl/8k9SjoGei4QZ02D22NdPvgBxrag9p7jIVRmcV
XS2ytk5F9xK5dnkGwSi7CNWMYXT4W5mT6TlQbEePmDsEM9K3rqoOebiHJocbCLPR1sybDy/qwaty
4dox2EgzjOq1a/NgC3aRd3N3zwtnnUS9HqOoPsw8wBA6IepLl8Ezqqc0za2LJX7gm3CIFeU7MvMZ
BYx21wDfpAQM2ex10t3PZIYWmIMuM6adWdsmevB7FCUczJZeUpXDUZkJR3lZfERIrS61Fuz1uc4O
pKV+DxMTefTaEIOC6NSM2tF2MPnZQVVsYmluctirG1pVxmpamuzarD9ytT22EHG0AGaGEqzOVJ+o
E4s9mDdgcDwjeOmmAjdn0tHXlovRpiNguNZ2c9AF+1ajYi/MUzVbsO1xvbGJt1BhZQGVwYgQAlzf
OCeLrBCqgaqJ/8Ujg+2LBEvwdDzmPhvUOmUOZubLuD3CbDg4GDtST2ARYRM/FeO8AuskxBRgfbmF
7Cr3jgS/Q4p9u1C83cXCaM7Vk6VVC0qnN3Zj1Ty7Bma2OCtv0P1YGxSjgHOcm2eLwEHo2IfeRrjJ
gHFHuCNcIPCLVQFGLzQvaScmIlmZIBk9pFg48OQmcIuScMFZlZnsXzUAqfNMVWR3QCJGAKfQTLfs
3sChTmpkaqcjA43QkleoMgMzqF9tCpq9UJY/LEbYqKPZS7JoCfVgdRuOxVWmiwiGI1moTm2dQXa3
XjX9DVnxb7OOk8MMmiPM5SWr4bhk/RRhpULlFXFluSRN8jCs0Gl562xGxttEcAW9wv1tSU70ROlL
5xhSKmWE6WQOtGrgQ6xk7eV0SJ/qLnsB28ZmE9t8pdpx68oB/72jCO/QhlepYhtmeyKIX38qI1Fd
DRV9m4kZ7QTeUlStmuM3HbmtZsKgQhRAALrI2U8YV54TzIeeM8y+1ArcppH94Gks0YxlZNF6L1FT
2xtpdl9V2rOP7gVhOnvEr9naSHTLF0jH8gz/PqiyiAAt3NEZvQsRBB3Jxan2RWID4wKJlxBYRYSy
HkFKMwmAsAFEtslw32TXYhcCMn4IbLyxjPpW8VEDynVmkE5mJAscLwdyaLby2VQ2rgxvGFeWGL/0
yIAYF+U2au78eaYJSxnUQjXid5WH9U6bL3pGuzaUSPWgNOHCJvfH6Dxs+CV00j+Z9nlXnUo1frqN
k2Iapz2pDeSr2WIOnYvha+jC4sKuubjE+s8Yju4x0Ed7V87OnT4mydGxQdlqXXzW6oo5kG5sJuDh
q2iG5duzgKMyxsXdTcMBGuRpYuh1rhAjBKhDgkY8KkbfB69N1nWJwb0E1LMyf2FeclfLM14Fw1ei
6b+1Qj8aIXhht7HLw8yOOkErFCbWI9IPK4FPrhzMQLY2PSAqM++96mMK5Z45non5E+ZbONKzdUon
1VPWG5xYA9THOthUi3k9HLmaumynG60N7E4c+Z2JjSfy1HeZs7dVcQ3KCtU6l8vGYX0uDXoXlXXE
XMFjjgZkwVDPTBqBuj8qG/ZFhmjNiWdvG6YebHhTw1EOOMZIkoKchJF0tmRYKbs4Lg/5dbbAdmkM
tlClNbj/HirNCPcaijanBO5fJBy+qXZGDfruOiWj5dRbz2GZXhhF9muDlHTPSk+VHrCQnKoKwwLp
HrWAlaC92qN5JN/axW7lcBeE7Q5MM62A1m28aQhAzmWk74raxSBCFKjlSNrwAm2T54j2kHpoBduP
tnTMi1mQU9OgWAuc8lq5MsatTGHG/VT4LKAy5vFhuEm1UjtmQfRu6T1O35STM9IWu1gh4eOxyqnH
9kO17U9qOVTQuQkQOG/2YqKy0HAgbUCuJxIcWeM1xyxEpa2HTbTx6PfNXKmtMOzvMnRe41pu+LBa
c+a7u0CgekszHRcn61lcpO9p7Q5kTroPCPAs7GvwRm3XA7Fu8V7qehsfIgpAr+LPW9aXk1tyeeJk
NAPLXlXJCK4CGgc+FdzyrtvQ/6nqi4HSfZIuAKUxtPZdhnUt0UoT5oJTMlPE4aogkP6eYG8tnpo6
QyKpkuGu78p2pxL51JSJdcmJVABxgxAWXrZgJMSO8Q5d/gW0tfEchGxeBwsActeYv2BS6YeiwV0+
zqF3mRcZ9kDzYPVyn5aBcbJQ6cR8jXOJ8mRt8veJa5naPfmajAHS7AUoIbmvMH9xpIU3UUF+nJOZ
X00JT1c2v4SnvYVxT1kDAdAuqho9BHPIuhq3lYF/I24RRTK3ADLduUDyI6jC9MxNb7UPbB0OOoFY
WJi8o4oB8BsRtC/afdCztI5+ldkDfOVR29autcDbjLNAE8KmtV1BjaGTdvQDLyHis5Y1uRNFQCIz
W/n2GOB4TXh6gP1iADRvOvOTVZRGyYKfzbZ6equr0nyuXZhsBYDVSGrxZqL8eUvEh7LG8Z3RvUaq
gC8K5Gd12lfHNkctYUr5gingsaKuvM1JdLToHa6A8a9sfvotpdozanmS3CQ6rKLhOyonZzvbqAEA
cwPNs52Gt5bNDqC59EZxni3sFBP41bUjbJ1eNDVQRWvMY4PZ+ICp+jlOr3072pc2dlqf2r2s5Fc+
ZuIyIWLQLdaXlggv0COakwWRS7cr5NaFDfSDxiAao4vjsny0Uu+kiyXQGtUeTSazRH0xJHjPU5ct
I8IBuuKUPDDmYbApqrNjB3AR4cUBW/eOZSgOvUbfgg6528iUm2hIjNM4tsmNTeu60oL3ErI6epzN
bMPSG6BTrXpPQ+ccoZaDw+b1HtMKUvHunLlH4R6F78MQZGdvuieZMERHsgSjOEyaMhryOPGkb9Yt
zllN9YfITX0TJBY6rzNmATg+ev+OAf4wRamxbYLpKxeatXOiU0/KVW6yyGldY9VZNmv1vPshXgVP
S8SUqUfnm9tIdqIO5S+/PuAQsjpnMFfxTgbDOjHqj8E1aTCKANBZ+CHd6Zm7c9fQjO/tibNr6ECi
GS3hbzKPEJ+38Etlj8F1aErtUrM1zMdkhHFtH9J64sRC1Cvc+dHWC++WjdIHl+hwgU+AeFuG+QBL
iHyiagnzGhETXCsEvukh69xFGxG9qy40bg4Cp1JTANtqfdrjXYNQYgwvZYspMzKBy+SLztHVx4Mb
A97N3WzYs5P4agUDfQQiYKpJn/YTzD26ah7YAAJNAhS5H/hF48HPGqc9O0G3JdM33xM+cDE72e3m
zopR+3pIaOJy2mtZoGPrNFiYWNR8PMqErwlCUbt4W8pH1O4oSNDArpIq+YVQnA295hExl3m32iIq
u0amanDI+MpOiS6oBcjAEQKgdOpu53rWl7RqxphkI++cyjvnbeSQX5f41Shnf7SJe2CaeQqNtnyP
0OQlXlXTBKQFIgDvTmoaXvjDqGFyaFtwMDOZTGONopBJrB/xfl5l+UKuStQPKUewS2JESrMDs3fE
jTsMzc5Bd1cZ5rUcmxcRaqT7lOreNtEmJqHJwhnNbuuMw6sLab+FAzuE7FNogsi10JsRu5Uatmil
sffmNTny6Fek3Rz02f6pIbj54YyrncGOH3p9T5Ylrco4dqvRq+SGfgYZZ3waphb2jiquQCEDIAu7
ZLIwueDZxOn+m+wuD5ZhceI5Mbb/LsgsIOOnDzdKf9A151xiT8Q659cYjHxnbtHFREez7obtwCm5
L5CXNVDa/XBCSAlvpvXRIY/rdPb2/16ksQSqY84+nIPIbzyKitIBYm2BKbfR3+JIbR3U0kn0nmsP
ZYAwpYgaAgjlkxfYw/7P8NL/n+76r9JdyV391+Gu/yP/Kur68x/DXfn7f8t21f9wXNtyPc8V9Pam
dOTfs131PzB5urrnCf5jObbJR/4r29WUf9iWzdLBdkzhsEb6X9mufMiUrmMA+xOea3Nw/HeyXQ3b
IroVcUJY5Ievv/7FkQL9pw45zjVdV1qG6fDx358PnPzNX/+i/7tJkS6Y16D98oY7Lp4zP84pbTGD
JaF684BtpdhZM1T5Q8E5HGONld5Mjht5ToN0fyn0rDyRmwLpgdN3fteHB9hgq14X+4BZw4qi9yXU
QbqDhzKgfmG0Gzvnt2P1E3pdeRk9zsYBIVi7hC6lDXt8jqOTLNKHTMyQkROAorBC6B0qpHcjKicF
cHRZJZeefrGBAUAbKm+IFfy5r8+OPn6PCC+TGeVVdvGq/II1nOigTCAlz5+KICWsx31qwdljcOwz
lznqmG1tNprCwh+lm1+Ac5JNF9WsMuoFlVAN93hV6Jnv8EqenCg4wRK4KAezMeyLc4SwgFtYhG/s
4lepZRwH9WU2Ceo1dDOpie++To9T+5k67GHMjMRYczWX72RI8nJXXyOKohqBajO0D9z2F9637OEn
ODfchWa+J38HMBFjm3aEKFmgGFS0Dzm5BR3dWS7SEz7VJ91z77ua2ZY+Zqexyo8M7tjRG5cYGG0l
wX4H4N1ZI6Ga5hJOIxw6YiNGaa/keAl1b4+F9q4T1lrh02bk/2SRweQp3EVpeKARXqck9lWsiMc4
8YsJj3SI9gUGg87+xKmIbMEUWKrs2tNdxKH2gcfbD+iKxo7YFrzp04i3rIIKRD/dxc4XDEvqSSBW
y0HWcVQnLv6n+JKk2b5puNadxQ+IUwJeeNUxHxiJOUFgbjBwi2PzLJEW6CijEP8yOKPk8hg05SaW
aepiqTuMrnITHtkCCjE2NsDxGXNWawLtKLuNqoznOa056lHbRflVZ19miW7TlM6GeRvTRKI4ACQY
buAH2K473iTEUNLLMxoOKF5MLmScqVFi+2pI/JHvKkQZJVGxjQTYepbY9ro8NqW9xyxGirH+hMcZ
bd5wiOHuVCh/End4BuWA59RJ9o2V3CaCCYT7o9X9awLJNeNVKC3wFZI4BxcTGSsgOs6fNtI+k9Q+
tImts4K7xugZsib+GOCy8Q7aCHIHuTzvPFZqwCA2Vc/zp+a7Ptc/HCR4RTbf1W58z6u9ceunIal8
fTL2DYEMdi3fvKG+MKxZG7mO3F/bjbNxxaq7T4kvlSBqVFCc9JStOJNclkHl76x3eeuS31F5vmqd
fU/4cCPFKfYGHxDFMeHi6tKbKoFjMjFrBgQwNglzNOms+LUbyYJEaib9LQqRIQwDPUXV3UkDiYpb
wjaeUuc+jsPnaY4lm2A8p1p7tTVSfWX6YAD3s+CMxh6KIuhKTdRWvofLHM9oCWA9PQNTOogufdbx
wLZISLqw2jk5EBAPfQrBDXwv1WsTA/NmWo72dUFQCXkX1u1iGmR957hnzFyr0cgQIrOYHTqAkpOj
8KGiZR4BXoJTvutHOkshdhOhpXqTXK1ZnWYv2BtVusvihHrKRFaPqiFikNpqlNoxqVssmgluj8Jn
sYzm8C7LgnpqcMeVWZfrGMB3waeODZ6TenDuWqkhUze8aMuaBG0LHUbpunvE6yd76l4WzVTErzGb
vbv/h3f+Uln8LsqJ5BDVNv/5H/9Vafif7ec//cuGsrGd7rvvmoj1pkvb//wPPjP8Lpa/+X/7wX/7
/vP/5Wkqv//6l9//6kpHvvh/utRP3/n0T1f6n3//b5e6qf/BnS09YegGV6gjjL9f6obxB0sHm48I
x4bltES5//1S/wPUBeU3F4hjuVzgfKgp0B399S+a+YftSukKYRuIIHRLmP+dW52f4x/udE3yBUxX
p97457u8hWDmuGgUVlZsPY1LEFJghe+Fm/PekjlrUTJYEesyxSO+/B9em7u/FQz/lnfZHTlTLZWB
S93xv/+iS3b8PxQQYZI7TWhDRCwY8Q5HYVUEinlQGjZZEJIo0Y7qkFhBcbYVXUnazKCpo0JugRNw
rpUY4TGJDOcpc5n8xFI7ti0LtJAgHmDsQAMqwnnQamFBGAzYP+DTsFgYo8mP2TtW9BiLsroQi9Bv
wsyJ7hWG/c8+tbp7Bjr5hzvaSOtNOcqXbJINoi3ZF4fZSgAb1wEG7U3slSg5FGKSA1ueYWCCNJU2
MAWVKEKhTRIJbQWWGNj3UKM0SYsw3LUpMCLk+U3ZL3QZxMuTIfF7DZ3loGQxB3MhKRbZR+Pqw6XT
Og2Og4vIvLY6/QZnoiNWgaeET1NSJ/FLGA+y6KxDn3o452OQTrKqtG0LKmhTysX/jjMSCIbSu4sK
YhKjltTQtMrh8YQJiES05yziK8chLEyPiW20FFm+dYS5hIEXxrZycY/nt4Yzw1yi5Fu0DNbwK2xB
UhnqleXmi2lamzFvNyqNjiy5MMAAybTIskabG9ExNz3jTc9ND2RPrabWPrs49RgibhJkJoTyrZWX
H7XeeuyQvIW2uydZy/fIwWZAtLEGLBsKYeKk2Yt+GtilcSod/dkqq5MepuckQezck94zW9EpzZmW
LyCByfXtgZEIMqtSZHujJw83DJ5y6TBxbQ4Rhniedtz79HUxENjADQ7MXWGUeORYWmg30v7JrIYT
seFI92EIG9GzF/eGT8TPJkhQj3szsXIxq+7JQGv41rCtr8GXNw0h0MRjSOQ6aMl8ZdmbRsMtN84V
J3nMWU3HH8GHZ/VyWD6Z2Huq5mA7KRJzx+SqTRA8RQkqMcEz4Ry5aTZR9uB4Np8i0XCX2CwiUB/z
cRqbRyQ4WxAXXD/FWqAyEjjgzQo3zSD3UItuy8iHx/6a6Mjz0D1lrv4xTPZOooyq02HTQ84YU2sd
F+LoVMbbDPaV3C5gRFgk1fgVgSDHm0BWCBLgGoYG+9JtYBMy7lmvY/2VQvJQ1sINGnYT1nQ8RScd
vZsGmCKNh7VtIapLUabb470+h8ekKR6bPt2gR13u4K3orGvONLNxujuSDUHajHt3ojgpvG1MuPih
1tP0k9JruIVqhhOT4s9o6vGAU59RBVLnKZx3DiXMQG5vM0m/QUEzUmiWbvmIgduCrI1xB6Dgucrz
LYzK4zDJh9jFym43xn0d6jBn5tdYp+xusugYa7xknmA/YHDVI4zQ1rKukdio3YhtpyBOEYgTic2o
RW317v1P5s5jOXIsS9Ov0jZ7lEGLxSzaHcolNRnkBhYMAa01nr4/RGZXRXgGyakcm7HONMu0EARw
9bnn/KKM0quRlPHGkPtzR2VdJb6m+3aEZ2RqQTjVJs4VGT0I9LqE0SYJJMZamO3psVBlX42/MwrY
Pt83cXK02oY8YWpXyXSdLcT1XSGA1sPvQ58eZdDKxQwM1NLtOpmdXgl3gCV3i5FSMGmOA6rjm8hQ
rnS4JhMTd8xZSMLyOUd5oQw7d54yO4wx2QxJXJvYakL/asBMsPEfMA9yK2rTEPr2SK9jsxT6kMfP
zHRxCL/oFemTtLuRJIBGKvN9wlGlHBtHzRBCg1PvI/34OomorfaYbIM7G9HT7MPjlEpk1aIi7ghb
ZCMBY9tY1Z0SauVjGeJUqUXoYcBtvM1WzeeozZHEgeXf6/jPs6CIZ5JYBhOleUmPuQaqBkC3RlBB
lNyklxbPLm82zJE7TCychpDNJ4upPypK9KUOpYSrRDZSUqwnrilmDvgmT3rEKjLQEZvInKuTEnQW
MZ6hAKfjTCh1ROOyceZmoJRW+jJXsfY0m6X5nCQtxC2KaECfI90bpyq6FwXSSxqZTasDu7hgwYh7
dLkFs/pcZvgMzmEoe8tUv6K72TlIs9oqsR+cleEYt1xlidihaD6J4IiXxDgYunYbrLZoEjElGg+R
Yt4jTPMNoWr2a+1TFiMks7QPLQLukK7v5imFvLx8X28Whgw9CinvW3VpTjW+YqRlUQQQSD96hmnO
9xMsOYSW/NBCqCTscx99pR3KQWz/8lMpTLYkYEcAofPUQ2kJmwo+sNLBk42Ha8TOjkks3DW6wfxD
XD8Wr9nXP1l5fy0NSLfrU3zbJwu3LmohXID8aFVJUXXaFaIEDPdGgWyXjstrihUQWuXU/pbsPo3q
xyU2nwUFku0PvP44Hqw2wrJqjGy2xytwyDtdQWDMagY3KVunrdlMKv0BmzW2WXE8c8ZqblWjoNjo
Tb8dxOTWgN0C0ZRNLP5iZT0YFoFDUg62RkA5ki977vATE/LuehS1wtVlgXu7Ct+ckqg2DoxLDHUr
1Q5ztTzn0nJCB9SjfOHPDFocaiP08eFuCTAobEgHD+Af23IeuTxXXiqDYyyNVa+z80pZ2VmTdIvp
HgDxMX+Z5uZq0bUnzWqKzcJcw0iktJW6/q6Q827wZ02iEo1M+Tyq+CEE3RnGKjfL6JAX1K3HbgHa
EY13a8wIMtCq7R5Mz7ZO+/CLKsQo9qejiiiGMjxr2Bxu+mo0AFJSLdRKQi6sOClHKKQw+qVFFEdE
36WQEEPte+OromCJyCTQfXQb5N2SjvMxkJHvkgqMYUUJbqHRaDOM2zUDO4bnboQyaQ2wSeVoxvmk
FeenojSKJ4mDFq+iDYaNhgFZgZRKCstibwVG6Kmwbs5UPkwv4vJ12wYxgj2B3vrgoNCJBV95BKeE
YO/K0CzjoLsjfdC+REndUkiSRxH62QCSkYsMWEakC0x3EeoCnfdAxGABVddYFwCT18uaFh0ojiEx
EfR75BVguUoxrr1dQRCgAe7IA4GeGdDAo6CJu12YGtOxSgLdK7RswPtlJvyQ0MTRIfmvduMT4gUm
6qQbflzeVabaHFShE+7nWU+vpbaxbDFVwutBtAjSQtLyZaEgs11KqzMIZAupZwB0VHsiBl7tP4Uw
Ts5Kk6BUWAwAmvQpkfaibNS+0JNjIg+ne3kNGKMVxImCZB4qDpzQ7Aul3u6aWFp4keRe3rUhsqcR
9u24fs8kfYSJvx1jWkU1FHV0DI/BvcwNKbQuisxnJJmS/RhITHdEqpxCFiJ/lGLJC6s49VMjk66j
gqJLJWQBvLcOH4S2NgDhYYiDOR+Zra6tzsKSU3UTl2ai7jVaBmkqhJM28xAPe0mkPMUxo0h3Qm1E
ELTM5dSpPTabo4V/mLEoDcjDuAGvj8MHKepGWzrNx4IWjtjAyk1tjL6keLyT+miqgpNhxXkSbEvM
oIv0vjBnqV6gksxC97VOlHASXWosfflpofKrMAx6Y6r7UcdLWnPnNppZ4JYx42eb43U7Xms40hHT
dW0Jnhe9K3IRfZAAT28ykINCtuBqNzNckd/mCyNnJMGY3CIKA7fbjrW8GF40PYrrF0mYJX3cifPU
5SjzajJIMazKu1HIULqG6nMfFC0MNEVEAvouUvO8ckH3ywDj+0lFWbqJ+tZ0tBYwBuoUBQ4kRiXW
pbtYFkkDPrCPcUGMCRu+60anjHslB0UJBiZWM5W9uTc5W6qYo/4mkXpdN44ZpYvqfswm7DsqQyMG
IggagO1jldcPmXEu43qZmO2DELpCYdFf6TzmI4o5mTStxczQPC2zTjG/axs0sNg2UckF4ULVuAoa
6uecyup4xeSJMAgUuaRsSlOQ1SurDHDKxb2tGl21taTFkWc1UZg1CvG0Oi4ZRn84d+jqTsk7KF2K
NhvSTTf0quAAskHbRsQDSqX2jnbRql8MlzgwE0Cm0TiiehCKEmGujMgLEiDdoPT3hqLCdkskQBzR
JqQ0vjwutcDlZjEbtPnNkXbsczJqsY/jeSc9GAYiYW4pjaZ1Y1hzI9oGqiyBj3TvXN0rad2ODkJt
oXSKMs3KT+WkcY8bU3XGH4tsnHI9lXpd3c/LsIqwayDCh1SZKwqDnd7Bkoxx0w5YP99VUA7SKc3L
XdVl7C/aCMV+h5U4ylVFNaI9OhoTF9c6FovhS9grbfqamb1hHnSL3A/sOBCpYIlm0Yq+Y4enkVHv
6jqtv2gkBVR0wwpinGXJFNKUi2TpwoM0m6hCYnBQA2dU0VpUMP4cKB9FaXJTCwmyWpulDQJyg0Gv
a24Kh7C1G2NBTVcf0PV0yiqyoFtpXcMZibrE5OUA4KeFi+FShJKwez8TsBYM/lVQ+GfygQzGL3kA
KxkjLZfYGnrqjsGkbuRCREeAyI5CVyt9ff8tb6Q41sTLz9kGYxCFKlfZpjTl0eQelFD9VEF1z6iy
BykcmAhDl+SD5MaPxMnv2nSRUMkaJRHzEeauKI51SsgM/3eDDHI+ODGSX+d0MdGirQdg6VvYF2AV
Zc4VBV0lvEJAkU0aFAQ8A99v+68lmz97WMR49de2J3g8GaKAlTLOpsC5AAaulmF4ALz/+HWg/tJY
Hr++9qdEjhkk6HWODCCJUKoWFVa45p91wz9SdL9JE0lrNuh3D7+YHUkiieYEjIP7Qk6OB4oS8aQ5
krvjUAnjxzAJuSiXw5IjibDoCfLxnVR+jkgQQW4djPzp/Ub+tg9JkYm/NjKOSWEMDX3YQGlR1fsR
ZtEcvfyth4vrpP2pB4VcQCdgIRYwjU8mENZpMu2+0rfvP30d5r90ofQjffjz09XFrPv1ANuMCbXk
FqXm3jzlGP6pku6+/4o3eke8LAaKMTTsljpHhcLSFpuE+IS360DOpGw/aMVbr7iYxBkEagQTEAY3
V8HuaCxfmxkKdQNI/++14WIaZ3o2d5PGC5D3ikmRqbh5QWVH/HULjlPvP1gtv92IqMReTOg2r0Yh
aplIeAA7NQUwHTRgPe9UtH3UqDxqwrzvu/v32/TbvZWXXex6oYosYrHO2vUlI/KLXDsibT5Y0tWa
X3r/Jb+dX6z/i5ckWQj8liGn4yYFrVUxPqGVSWpkiQzAY5XxwTb2Rs9ZF5tqlWsDCrZQqboiPZhJ
gobz4sRE+Nx+FwxMyuUgZ5/eb9M6Gn9ZM7TpIjlddPMazPCuAcE0kyuwgqno+4/+sWX87tkXW8mU
N+Ywijxbmg5FDHcikgmjIOhxCVvq11qRdjn+Bzraou+/8bdLh1lwsb0kSdUFMYa0IGU4kTDlBdPP
6fo3x3+tXPy8vzTLICuWwiP1DrhwLynHyhJfKCBDizTyj9bNG7PMvNhihgwqXBozlSupORK4O2WJ
oMloSCRqhePf66iLPcZKijKP1yBBpxo4GObjqCp7cVI/GPk3JpV5scPEdSst1RqwW7rs9auXk6U8
vP/lv+0d9viL+VrVxQxOmxMEBDJ5l9syQGEqxkb3g5757drj+RdzVipqQlaJ3i9IJ2AJz6a45NqD
GEa46sSIHYZGRrADRoD78vn9Nr0xba2LaatolRnpLW1SjW441HMOe7ICnmLgrb37e6+4mLrqEOaN
2jHgQdMhJL6Wmb4W4ff3H/7bPmMPuZixAtYpQOlQStdmiBJj960I+09wINA2lHYmooT8KbqO+Qev
Wx/7m23FvNweo15W65RjPkaexKtB7/FiABlWmuxJ81UIGEnO+y17Y2TMi9mmNKaAaRcjsyD7F2G4
WwE2mafH95/+Rr+ZF3NtSaZx6DIO4qCQkd+zADVzYaVo/txY8VUcVDeloD72gR5/cLD8dvEgI3Ex
0ZAeYi+J0EZSNfMK98/C7Yaa8gfFYkAG2d/bhY2LuUadn7ziGoU3mUAK+EuI+rXJqnm/06Q3Nhfj
YrbNsY6n3ko0LuLwpFMvAEUKACe/DXOoo3H6LY/078gFIN5b934MN2kDPPnWCCZ3lP4s+b8Zrr8x
B421h38OZFMUp1LQNyTdzEOnpPZYt+QD563WfpGQsnq/rW9MP2P9/Z/eMkcd6LP1AOVS/nkYs4dO
rfay+NGd462eXH//p8dTQxIbVJiijaJ+HRBSKqL5g0F6q3suIqVxKipBkxEbW6wQ6oFQWac+w5Ig
KnMVsIcZXbfxpF+/30tvNeNiP5DNfl4inbHg4qLIHpEsIszzvOoWvv+Ct1pzsQsUIyY7gsQw6CrF
TpRgTcWdItXXcWINDe/9l7y1Ni82g94qZOjw7NAIREuslrh5Sa0vEYj295//Ri/pF2sfOfIhLtfL
kcj/D2Gkjfhi4MD0/tPf6CL9Ys3rlYjCaLqe+G3gTdLoywDBu4wKIgB7QXTff4u0zp/fbP36+vqf
ZmxQD6q25nugNJlUULEOFyJDpjrY7IbCPEqziHhs86Dg9SzPwU276i5G/YI+lnX3/ie8MUwr7vTn
LzCI/EMLrxocT6AHUOSjrr6FtOLI/QeNfOsNF4ueA2essK5lf8uqDp1ECoRCvZqIWMknq6js99vx
xtaiX6x9SyoTtZ+Z08A3NpGMtrheIAil/c3HX2wAS2/W4oDMLUXmGbBgHTWeOaaTHSVZ/fcWjH6x
7FVLq2IyaswFOJPAKmZQL5N5FpCoe7+L1rn7u8l2seyHsseaMibcHzAUALZyB6jjEe2yezVSrtrC
dEtg+B+8661Bv1j9OUpttRwSChQoaewHY4YbP0Lna29mqx8+mFlvjLl2sQWYcxrEGTWajaIssL/z
eEkwyzRFXHMrvTGsD9ryxl6gXewFcmYtatRxrETokmVIR1LMAmOCrPKDjh7s+4Mjrz3zm9HRLraC
NpuQopbZz/LcArdCXj8GB9EJ002RSs9Npd6jNvQczuIhRv2oGdDJQETfMkMXzfbb2oBLanRgJftK
cClKbM3MBMYs3/z4vP8/NID/gZBAQzE0gPcQBkHsm6Imrv3+Nu7/vi9e/2PXZp+Lr+3P4P/fPuYP
5KCm/UORdSCvpiwC9zPWmHv81nb/+3/xJ9ABQCVbsi6CxF9zFX8iB2X9H7IpK8YKDFQsEPtM+T+R
g+sfKarCrcTSNEWWZePfAQ7qxq/z7Y8PlyAqSBpdYfHoXw+AmsJ7F4RI9FAO3mnH9hQ8y06za2S0
6rbzDbQid/Zav/8e3cNhucq/h48J/o54DV6BGnBSd7oC07Mxb1K3ccXH4gFMnLPY+h4k7al0VtUx
W/TGI5ZHnvald1Bs93FCPrafEcW/Ac+zzz5hWCN9xY/Rz3b6obHxZPNMr3IVezj0dmGjsGZ3u/CW
qB5YP+lv9aXNN1DtfaiZO9ExngXX9JAZnezienHREbfJMMRb5Cz2obWlRuMUz80OeQcfQUpXdAq3
2sEG3ae38zZzY7+4n1wAZGcsQ8xtIfh15aCXSPSL54SUuvMpaBwsvQX8fIujOFEB3/YP9b66xmH1
UDv4L+8QWPH7M87u4W1+0L5ax9W6eQPcfkHS4CXGZwWBeX3a9Gzn0yF6hST3Wp9yL3iBiO0aN4Gr
7pVz+wz4alf4+mPqZ3Zyh6Ktl/mLY9ykx/lKRhkNN1gfQrcTewuGm0/FVfMUIYn3XIgYFmKHvNEO
iz864Utrx1tk6W/yo/DIjXLGG93YSLDkps3gTL7sUi4r/PIkOxhQOJO7XOVO7S2HyM3uKh//SD9z
E7vzO2fa6fvawxd0y73Ekw7hg7lp7dQbvf4B1L2jbyGgMWUyN3zA29yZ9hAs/eIQb+Vn8RowUYXl
9ZY/I/dnW2eqaMtWv+7d3oa67iGRbo92+Jzv+KQ77UU4Z9+BZKBK/xVBQjQYN+l+OII2sSdHcSjD
UNE8oEt2LfjGp+4AjuY0vcY3qcPN8lE5lNvYmW4sJ7InF7bxFfgMfANvgDjaMHvpldEGcuGGR+sF
lPsWSNwm5v9gqz8rXsJ3c1r51ePkJE6/g+u7D85wxbdw9dzuEecZf3ZRyvFkj7Ssu2wVRLe2pceP
nqXdbIeu4oVfLQ9hMAc/FA+RQkd0yytsJHfqCaqNjRiF3Tu939kUMG3pCtWeZBs4pTO4ohec9NyO
dtO18VX4inQPEEfZLhzzztgbdmMXOy6eDgyJPVJ4trELbs1zbsd2bqMz5ABWsXOirG3xImUe4qUO
n0hzkXP3kENz2nvoOPyesk98QP5fZhedG2+2BVv0Z3u2awefGsZmL9I+c4sYAW1WnMoz7kBhOT9+
2A9urePi0je+solOGj/UeMtDGW1gQR6kh/GuuLU85qprXsfH0o781A62taOh6pmcte3giHwtXunn
6Bzbmdf7cGg91Q+c1kmezS1V13NyMzzors6XI7bqyZvOk5kqsZu6xQllXbs4abvIN+nZ9Ep0cXG2
+y0i9B6i6TaDxaeH25RBwmXGgRniUkA+QWFyyivTQfh6G7rIPXgEuDSTsYDigG8okgNIJWwwgflm
HvCig4n5PNs6LUWImW6MDupBuEHd/8HaQSRhjltbQCU2NT/K6lvtOXF0d3IKvzpnjuRp7JimUx7m
LRrG9wZ8JRx87kB6Cve1j878Y8OGMdioHyZOsGysHbjKu+ym9n86nK7/iBp+xmhLEMd+CSf+2N7B
pVuSqioSp8/65z/dMCZVCcjuBSrbeLerT5O+F9CrFzfSIWNfm53oGXLEoWDxSl8MsLPfMbM5QeWV
mJTZHoZrc7uKLzqaDSms+Cqy2sEtubpjMI1L5oHsJcdoN/v5WXERQt62B9iTXmEHnuZmbKccK6gw
7QDv8gO1g44qChqbgINhcGVOEZsf8DCoZL32exyGnfYAXnJKbPWcnLTnhkfqTu2LwbZ4wIaCwYu8
gfNiRLfLPKNvTicPrsnga65kI1t+to4rHOiVYK1/Qnlt1zBjo2vdq783oITWKWtHD9JzfgAZ4wCY
+mrW7ow5zFX4qJ7S7/Ot4CJeDU7CBtHqYr3iDa7iLnZ4G56bT6wMrziinxfCqzU2nRt+Nu7G7+Xj
8EnmOBskUG/bztrAjhIK/LzB3LL1W0cQfmVyn3mxyxR1Cg+A0HPGf+WbyAlugy2QtG3p1Ahg3i7X
4RP2oigV2QPT2FTd9Lvlx6/JzvLLA4r42CYi2nDffUH0oDiaXvo5xjJHVF2AK8IdBGh48u3nha3l
Wf6sW1u4dpbymuK9zgJaPBBh5U2GDpE3Iji34ULGaXLQ2A9wdratm9QrTzhdwpxHBHwfPHQ2Uj/w
6U75J4zr2o32gqyE8WrNj3G0w7rdV47aMfS1T6IzMupoysICjK4XJtXkR1eKm7ggeBhvzGpPuoeo
NqNfcOKmZ84dGzsLb7DLM15Y9bk9g2Pk8Fme0LBwMUSyYdw5rafY5k1xPTsaUrsb6dNAq7udQohQ
XYtOtUMD8QootoMb8Bm39j3Pt0OHoMFv7uH825xkO1CovuVSu3tpT8YBjgEKimG3AdV2JbnyNvUB
GLudDwNvVx6HrRVzQNrABp/4cbc+4+R1QNv1tfZAke+qq9QHF3YOvNnLD4DTsPHciADrwXVupt20
E76Vut1cVx6hEkK6oHNRHYBWbrOWtnOzJUrZyTelE8KQe8JON7yK78Sn5KV7AJ1Vu0hr7RBID6+l
a2HXbckD6E53szhzvJEcfu3HV+2Bieok94rbACI9tvrz+LlZhTE3SFFUAh42cIi2aLBHAFIdBMx2
bX8jIvyIZJtxNRmu4mOd6rZe7INzdiR+jXwDAUC6B4+5a53wsOyGO4nBqz0GclsQHYZ+YcM1Ovde
5QuctTKFAx8PwR3eVMRUwlXqWFve5qzLffHZ5Z7QjebQw6DGJ5hhOdOvbuBJtkSHq/zNdWSmp2G7
2Lmj+PW2vgnXcaLQshG2whZok1N6FsEHMum8PbwJbDwcCPOsrXSAypV8wt3AD47zSeF91U7lKeHe
vDavMf70CB59mR9UDoYvPOXsTfVNSpySosDuoGnBElunYub2D80TrK5D7eGq+oDky5weVCfcC3xi
icKfjLQ4JIwvGqLEaWQDYOwxSkStmx3xdpIfoExot9mr+LWIdzFhTfsFsJOmbbgEa6fsYB7X6YNC
lp+eIKk6AXNyOZQ7RstNOaw1j1HarjFR4gLjO0Lj26becGgO6YO8S1xzo+66vX6F5h3HPw6cTuSa
u+wgbFUiM9xt7PJUHVhhRxTJWHWCg8EL/7Zudm5tXFFc8Ljb0V3jLtVud6D5vdlV3fpIOOjQ+1uk
R7cSh63pqtfpDo1sDtHK025kW9qi/PhIlGQnt/FuZAobXrdsR9QwiAwkT3SfwHvtpi2zs4TgugX0
fp1t6PrCs5D3BbRSb+dPNeEkfhyf0vvw3jhFn+VP6qcU6ZTek8uNjK1Bvi30TYfn+oZobxtHfHxx
CE/1l8QVCEckelXeCQ4gPDqKbe0J5+svOMjTzGkr3RLgbUV2MWKob6JrfukIF8t+O7sYJ3j5aTlI
fm0jV3QUD9Hn5lGKtgkBAZH5DRH3rnlKHc0XHRwoX1NPYIiKQ24PPLE5a3vw2bvlDJnX7ZzGl19r
the+dUuX3yR3RO12zlGBpg5jH63f5uAeuS388RhcI+t5TNZBOqAwbyPZagPb3Boe/mMOiNgdNxmX
SMy1vIRIrLS17/Vx2te2uhsIlXt78VCGXANll2jW6w6VrxBVIg/sQWC2h8fuFiVUIrhYx1SK5NrW
wJ0SVf+t4RQPABVSgMfyhvDZw/iEkPSM/RwN6pzUIwHkSV65a5yaj1J5vLkDNmmLB4RYt5wTrFjN
L7eYE/nTq+CYXMbYWYh7sn3B5U/bdifxgCjdssEJDWQyxpN2bPlIj1j75TOoQu3RWpymxCpmCy8o
uR0+Wzedrx/T+96Vd5OjfgquZH/eVfv5TnfnO/WoLI4JXfiYnZWb6M5i9iIfRkCobjSn24dw093g
FoHuXXXiIzyEwH5EuSYC74f8CtbbQbTbI2o8O77GLRzJ4Xd8/uIpI/wLOErgm/gpwh6xr1gQS29+
hG5nxQs22blhWBrO4ulqdpDPeDJ9Y6dxk3Oi3XLsjlixogW/UNHaKLvkgeB0Y26Ho/YlYffDpiY2
t7IXedEpwG0NKXuv+takNpwc9CuSl5AHI+ZbbKgpvij1RjyE6I9aN1i1LfO+Ce9KE3cW5O6ImPCO
lrbYWWRO5mFVS9xKmHKYTtmN/JTbyT7bY0J7CImvi5P1PO9TO73CtUM+YH0OU4ZFWp1p+FG4tu7j
p+ITXgrEWakfeK1TH8qn8ZBsoxvkKL1xJxx7P/HBPp+l5/gJSUXCxZK5xX2GIK7sNtg6eyjrXoEt
fZifxldt2tPA5I/U5/91dul/YOIIyqe0Zm5+CshXwuqfRNTz5xwi6n++9v9x6tvPP2eK/vVz/0wP
kXPSUNVBjFBHGOXn9BCETgvBFuhhikkK6V/pIQ02qiED2FcI6jV1LX78d3pI+weqkBCz0H0h5tcU
6d9JD2m8/ads5Hp9gOqq8RmSrpumdQkfUNOw19KYNS0v2UEfql3T1wjdylv43Ne5nnlLY7n5OIMs
x9jFmN0cMZ0kMw7xzJJLu0M/vBa9iX0WNgyZ6hZZdtXqxj20+VNu5lgGY1vU4H/ZfkPh8LUnO4E7
YKKhpVo0DxWUKvLft0slX2k6aaiCm/yiXZXdvovmR0syD0aHvn2N6Hp+Nya1Nwaoy48YTwM2jGIq
AMJyh94EpodLefv/IBX6FKdx9e1r/PkH//mffOg/GND//OX/EHr0H1OaKUAC9M81+++QsN+lb/+f
MbRlkUTn2+nXu8/91/g//rP5/Br/sqh+/Ng/15POP8DzNA1GtKaSz/0j3aqo/6CGIhmiZpGQhanN
ovkz3arI/yD9iSerJSmiyZ+T4v9zPUn6PwAWrMIsiO8im0J5/r8J6n9ewBm8N8vryq+lCkM2FNzr
uY4bkq6qkL8vagkIn1PqHwXIj5b2omMVg6N6omPF2i0IE6m6b7RW5IzaYnAdismwqIjJhwg8nM1G
XnbJImCaDBcKMTf2d00+zPgRoZnUXs+hGqNYT+oN4+LPIpBaTGDC1pviLjqK8KKw3sixrZzRT8Ri
Co2QXjyZ+vCaahMXzEmaoGWrpZOhjW0CGrr+aaB+k4qQL3aSHy3XdLYqFRSS8iMN/nMiomwgDtQF
fAGVcuAGJOuyxUupup6NsHKbKgxdq8ikXRHjcpRjmhZA4kEzFxGuKJ4aUgWfi1bMdtVcwjJcQgg1
wHqPSjuZ2zq05usYwAe4mebw/nevA/KvcsyPATNIwzPDJKg6snqRHs/SsEZaLuRKpnK/6Cppj8PH
Dgfa2VbSAHcLNcFyLzM/wmSv5Z5f36sakgHpXmPjNfQfZaKf8jZdIiBboyIevsyK6o5wSiWkQ1xo
jv0pGf0u0Zz3G3qRKGJ8VEPRqMiris5KuHxhKkV4QEeoHtdVgiy8YMv1DdzzHgORoPigU6W/tk5T
yUkBAZd1JI9WYYSfJ4M2mYnWJigXQ9uJ9mKO40PRzjeBZCD2kZb6tQyRfDOkpfigQisRCw2Jt0HH
PhdrRpDlV2ne+C3OidhypFzh4bp/MF//Ou6GoSpsH5JMhQilhl+/EEuXQO+CESGfqiK0o2J90PNy
rw6rg6bSpG4Z1ucSXsvV+8Ow7kIXA0+BUlYN3dQkhXP/4sVDJfbgz1gnsLdkdXqyxqK475Q+vzeg
1mAapV5L5nNYCeqdJVlPAcyXjbb0kHhVBJTqGaZfrtVkq9df9oOIWooh3Ycfobl/M4QmMCM2TWgJ
uqL8teBuWNCeYPi0aC+jv5mXR1bGN6sxMGm1kH2RZku8wWZG0HGjR4jgphdEbgJItB+kYiRqKAPp
tvtWaeV9m3TmBzXhVdrj135UqWWREKV1prZO6l8HEPuuiaIXNPNQ6RFvwoJHzioSrQag3VZFCqZk
dXlhgPAgDfhWxkN4H4hIRgpYYOujBMp+/U+pJsZmrhtsBBDOQkmun3ZIugFkAF/udbDf9poQOcOI
Nqc0z1+MGoviME8NzHJgtLYhsrxtMX0AQ7gAjLAtMUUsSzaYJJpocJr82jok7CtLn9E5GlrtXpvu
RiFsv6ao4YYVeRsEtBDGb79hbCY3UfoC2+2xqAPhHovjD3Clyop8+GWjUmWEy1QmqmohjXK5b8hV
XOUxbPRtOnFuWNz6OtHaJ6N4z7YJmbEnB6CVwlHHCfyIYM+L2mZXqtzoR4he6OirlRekSnqdWNAT
ZUvB222kiA8YVUWeXtWXcSejmWFHRbvsqzEZrqcAA882FMimrGZnSu2T9p4c4JLQ83VM3Bv88nYZ
XivvL80fTblsKseXJCkowVDRvTgLoMcmMixfSG1Qg6GVTvJOtWq0/sPloLaBcCe047fOwm+yrJDr
WpU4gDnjdQ6j+2hOyLqKuDtRWs2vVHM3YyhwVutgN0+JeqtJaGy+/70/ECMX36tz1CqytAYcxC+/
TpI4UPKFQ4OsyrTclFaV7KV0uJXaZCElUAWrlyYOuznO2FAf760qDQ5DLJMCKvDBEJdP0xzoz2U/
WK5s6Ehpx9LnBorenRSgxD4EphvHkeFjRg4JfvlRQKk1LFXU6tSWkIczVQ+ujLC5qgyo8Sj/GIc2
mapd3qXRU6mIyJMMjOBkUEL54RmQjAXCCkWouU0TNW5UF+N9iKsdLuFmddRni1u50pJdj3CQQ7Rl
2RYD7r1SDhonkvXHoUT5qcf1MjegpgZRpd10lvm1EoX4LsIlDSMxawcWvbozx3lTiuNdWJj6TkQ7
+v2el/4S5lG2J5DUrHUT5/hYi+4/nd5toZWaGCOkZoJ/2eVLYKviS0zQUqIx/jqsTnaSNuYHZKpg
kxUVQdGsXImVibls/C3LBe22hAO+++CzLtaqImsaNSDCfPQF+bBLPtnc6j2gePJe6VJjwY3j57ZX
xMXPFEVBNGRsPFkqsOSZSeku80lEmC8fl28A7OoNYvKv73/OxRG7fg3xFCGHjCQiUffFHlZZSRfJ
fRnjOyyZ2AQaKN5F4iZBuHgRd3MqfEHeudq//9IL8gaLQZcNg1OBKzeaTUQgvw6NZsZZVOG5ttUD
iVTyMkyOHiJYIFuh8qAIw2f0YBM/avJhVxfhwVr/wgefcBEK//EJ6wcgFcjWdBlb6HnITA2Q54k/
I0R9SudKvB+NGtJSZw3HqSJlpa96rgZpUnnwI/zKPgovLyYon6AgTaWKkqqpxOSX50erGQ3Unyrc
KsL4NVDYOa2y/5rJLPP3G3txDK8v0mTDwtJd1Qio1IuVgNqNVMlNEm4hXm/nNH3s10rerEubpuu3
tWgR1rRflCH4t7gH6zArui7pIhAZw7LUS87RKOJUwV4mbKagSuwfLcyEFPzB2tb3m/gDZ/bTPru+
C/AQYboGGmcNOn6dUhmKOkmr6KDplXAGdJVP1xrewbs4fBLz4ZM61fKpbhMVuUUq+kSW5rmUBySO
zGB+6WWhQ6wme43kCnNySZluKBiZ1lGv4uaktlOElHlo+HU59g4iDNZRQFPOamLACBgHrDLmqdeq
yb5URTc0y/kwEgLOYR5vy8bvitp0QhjPMMND84wxg1MpICc6BMlYbqjItspEIUxJX5pJBO8SKru0
q0hqplN/SFEHSYkzthP6FDe1wlYsy8t/cXYeu3EzXbu9IgLMYdo5S61gSZ4QjszFYg5XfxYp/69s
6YMNnIEaYjdZzFW7dngWccocaU+fAuXnyjap6gyJiehu8s3FkrpYqT1eFJmO/7ij7+YMXGXT5A+P
lmqqTPHfPUmibl0ZV4jRgCTQF2rVX50SmZ/W/ZRB50DmHyHMf9xY7tuf95WgOW8HvjlmAR+eoWhM
Q5h3GDFagehX0z22WfOo8v/fd/PxFTFxK0zWnKbZmvv+xOIoNiXA5UmoEIV7vHoPgV0gNu0G46L2
UaZskT/PL2YEaefve/7QA3NJXfLIJh+fw5V99+DCSHbcNkFvUyruuvQUkLbR6F9cyyT6gmfy0DU2
sl/uvzrAD+MQfoAp4Y3x0SP/7f1+ESZIE/BtnPGgmyAfoCtSuJXuEJDPjjYC6wvheCRYJvTEIoSc
EgGU2qCFmm4xN1GNCat/TPe0/3EpGBMZhFwULTjtd8NCKxLFjw1IXmUlskMhUbku3fKgKoOHzIt7
N8QRqrSo7p/DUJBOhZot8hZFu5J5bm3RbrA2wegfo865DmUdHhJQ2QtXj9rd32+ZPhmZ7x5KhxfB
xXcEf4OZ+p+dTaYjFInCLjwXy06OTdYCxXC7/gdpHSiS4cCPOnMl6ySA2qxWi9zK+h3dX7EcY//b
OgypLys9nzQavzk6kwzL4Oj5KRodZmmKPbE2UFWJNJJcQhhWqdoE/7BCPr7HXGbVsjUyGz1O5Z0V
nWWpbDynUMiQGB61ET35CgQPuguPbAbtz/xHv/FxqAPR5DBPMpk94MZ795BrcQd2MCT/LRn7+S12
eZP/f95iG0FncknxFSAg+/6+1DLvcUE1aNe6pIkPQfM0DJhNKOzAAQ3WDTqjULnd5Kg6WfKvEejD
M2HjNDC5qpzfR0O/q2s3MDTcaowyh6mjylRSIP7ZUX28czxz8CuYbmJEMQP689FLLSuqaqSFEEcJ
jENd7hQPj0Tu32aGKY5QVL///Vn/eOfIymW+NXlmsabf15NZoRKVyKNSKjBCGlek2iF0j1Lsv89s
MjX/fKnogF3X1phWux/3VDvZEOUxqGf8FOIeiNWrOag4w00Ydubm7+f1P/aGvNPkpUaAE5/bu74m
6/Ji8KveX+jW0N02pBdUuNhC6Bib1EWr6O970z/2tviASPElkRiNUhzjf942pohRRAI7Sv6As1Nq
9JaZr1tLW8aA+oRZXmHgaRt/qjvs1D699FH6NbVV8Ms+abp6jtfAETdOrDHYOvJbC/lHrbNd7gXh
2YC20k+4VV1U9l1ek+z096P/ODhyxPjyQeFhplpTIvTvMyl/qATC4+j16ShwrlWlRUwlGtEH7fpx
r4ao4akBov2JYdyltvNPU/1/XTuyw5mp4K0kU/zdI2+gQYVKNJ1VGzf+1hnUb7PRJsBqLJE63koF
9Ue11O/VRB33ZkgBBUzDr7KpjVuzat1/3MsPTw4+YcKO8AwNVf/odEuyGNaP7SlUtTcXLka0UvBz
wYA4OmH7ryq9D0MikxPTJvio6zyjlvnuMVXGpGxN9gbye7zFmVAz5HySAOSN5L6zMVXk4P7rgr8P
Exg4ViDnkYrvTSYRtsGf97uRMWiTkqyQobLMl7yTRP+zGGVF5NnWmYqoXDzigXGbLPymVwLpkoCR
zvWei7qUp6LNq2MkHgabWIg+BlcXsU+kuzeyD22kM6YKvlH+K0bwTuME+4WDJq5EFzw/qu8nOX1j
VGiET2ptITLgrtldey+rd4hoUMVbFxMFRzobGTekS8AF7437RCvjf3jiPvSWHATK+VQUMKgyHXln
GKhx7DJHQN0EkEt4jv3+6qqiAGfhxv+wQd5HsabzZWeGB4XIUI0PhrHPnD6PCxDHYxM2++YnWVC5
GdjbUScGQ3m5ArnaiO7qpPsBXY50MRw4h9hpQ6QB63OFVhRunsRH9wUFSzMr6l2ohuJWauQzcKNu
6Voc1IUbnAHIVSatNyDSJZtNVcEBEELe2ImuXkLpq4cSF5UZkv3e1Im4R7vb2zBP0w5j3Ojrv3dF
7yp0p9tMAQchGWYEhC+s92ovQz1ShhNBLxuq2txgy8M2yNpVz9wXOqS272VG6mIihpWv4ZBkghve
IiJ1EVWaXPUhupW194/KZ322lf8YujioadpAvN+ii3//wlRB1yETSwfZlHm9F9Jd+q792W1MUvFd
CFc48y64vwPkl20XJd1QO8kNNixi6411pdDkxgoa0gmbPgfbFOZ39LfPkUDMPHUU1CT9p9YuM7Tu
8+7eULV6ZcWICuNJ0xep7X1NhkG/4k0JdezGyIKqm1Xk5CFMuJND6j8jM6h/5antdlnZuhim92bh
NXe9onypx06sELICNUsSfScx9iWKgOjIFWSwYi9d0OKslm5LhIPBWa6i1pM3g+58F4WmHlPFX8p2
8A7K6JtryzethZvlpPy0TH8rKR4dBRmFOtuXXhmuOuJb+OyrF99o04uaRPoudvyzDOtzFjrKbR+r
CY5PpG8o9c3WOq+Q7pPlaqruyZCIqtauemMrsvxOaTRAMg8JX2TwvGMmw61ZxcVCsdRP6EI9N5oW
XduiiK5jH/x00lMb5+MhBe27QUcMhUDXTm7yqgsWY+z2mxqhOhBlsbtXLfnUZQ2Ytz4XDCMtSYwt
CcTQ1khFN0rUM7TmMUxxrSuM8jslT8meHhKISBUp5kOjX2tR/yj6klRzfegOukTL0zSoKUNhIDig
9GshmU/Ssm9oZNHhrUBwHzW3UeTfEaTL93lRlQDhpbhUMj8ZBanZTokQpm0BrLQmdjXMqLWR6mfy
OJSHTDzb5Zit7dgxzq7Mbl3hkP7bTnpzhu+fPGlf4LorZ1wOIHt0Fz5vQY7sgDgdvI2HuMwRrkzc
H00d23uTIpEwwYnRE+FbwNXtIKnCbBwN66ZrTATRnKb4HAyrpK2HY6tSARKmFeVAnbGVqWXvqpC5
kNoCRdaNnoRiPF/4hn0DSqvxTSmi8EENATvBd82PsvDJSBxle2NE/d4P4Dk5tTce29GgAqhxtRvD
iV8Mb+g3jg+vuUzJh1PU4Og2SfGJ1JSwYNyJi8g+Q14PN1rQlBA2TOZ8mo+aLBqGN0lafUZmML/x
EvunDUToWlddtBT1TTWF86RQfzpZ5J3dZHwyAdE2rQ9jSavOodbfO3lMomCTO3uKf3et6gz3SI9V
67Txl0zT/LM/uIA0w/KzEnrpIUOPE8W4sxEdCTa0aLoG7W1WpijTTbDN0fXCHXk+ya3qdRN2BJbj
3zvHD5YJKvfI003EG9yrvBZ/jtsVhmsfN9Rc+pqxDzTs9SIstHWk6hG6Cf8cgt4HwKa+eJ4XOMy6
VILz0/H85mH3u1FSNodRWxn4+LxGxcuFQHtr2OXOS1RnTVJAsRQM/pe+7pdhkfA8WtGn1kKgTiiC
/JL/8lBuX/vb3ystPkyNOBxsVBJE0N4iL+zd4biOz9WlM10kVoX0d5rmRxXAc6+XGUKIbo7kkfr8
912+N8/obHE4ajo90OQ8eh/gzMsuLR3fAusukXY0fRNIhN4aB0wPc+vr60bqVO1E/ePfd/v+RrNb
rELC9kQdSYt4n8GC9DYg65rdjmAXu8ylw5/scRev+Z1o7/6+sw/eevbmqTr5bwbWBuHOdzaon0Z6
U4Wqv2hFk6N+Ra8SaWO8UJtsWAlXpV4JgcZt7mIF6wauSaTwo3+M++/v7XQME6SBiT0JLNjefz5q
Zpk0/mBkv4b9JLHCNWiYpRlqygpFTnPTJuW/3NcfTMp5pzzcqH2Ss+RZ7x6oKM7rXO8xKVsF56of
Z6cmjzsSY9tuzZCLbHuyUQMD0GwYZF9FJA9olKb3/7j8723K6SgI7fLo4nD6OC/uhzyQ1oS3HOwR
KKNTIhPGzISMm5KweZlsM08pL13eZqdUuALRsA4NMb9BEM/o7jvRNZux0cCrur79j4nh+xgb+6G/
IXgx+SPIqnxv76Io57tDbv6as5eo+t7aHXWfZfOQu+5Z9RJIo1r2vcq0/BExWhe95JF4UigV5UmJ
tXGhKEp3/fsVez9dnQ+KjAjT5XkhtvLueVWUUouVAmoebgZygBG6XYyWOjwmhREjy1ski6invNW1
bzoPJYm/7/y9a3DaOTY53hlz8q699ysAl2+iPKdqElQuJlPG7CzIPfMfF960Z5mg321ObrFKwhzX
n+kGyVHv3oiqBIYQ5iM7EgZdTywPuePd2U7yBcw89WY/kGAN1+kkdu8Z4keYxkCyAv0F/9i3OhRf
vKq5MLe0N84Arzn0nw2rHXdo/+/Lzg/OeoaYMgSJS4luZDj+DNJcTD74YuMVDs5W5p6rNOrUjQTf
sdAD4ewDd6IuWHm3dyz10VP0H0yhMV/90FsliEPsRI+ae4B612hKkAxU8Fq+QpiDl36djsVFY/p2
5rYu2jz4njp6tauyH7GuUpISoZBPCPObltTxVhu1VW36LqRKcfbr7qciZHsoHNLYI7/ZmY08qvbw
UqtjcCpDhNZJGglcMu8Mm1TvVC82Of7Ik51R+5FWB9Taq2Md+i9lTmJRWAA7GDP70ljoS2TPUjXB
5shny8q9fRmbpFMokQL4t7zQW67TikJlCWl6YaV3dodDSTWgaqqRvxs1FyTTiBx8g0umbmNE3cmc
28neXdc8QxfTi7dq7OxBP7gbcrGoLLCL+141H6LIVpc7D37MEpWYaySHB9F4m3pEjwTl6DVsImM7
uO5XuwjuqtL4bo+k6xdeddEr+djH3tqMBphG2cWKJCkaxBhHqCGlGvfbXLPiZQXKhRLEHtFYJI2X
NRCxhT1S7tVAfBtdbeuTApllxO7Szthb57D7FFqUTYfMZMn6AypbgAE+2BLZX5O0A6+hMDwzku04
Aq4NUbNYOEW561X8eWhlYzhqyJDWlX+PChkl5GEZbduIxAPDHFaWzICT1P52RDl3melpuR6l1aOy
l1Kq2GRf6ix+njzxGyEChNiDbF3pzmOmdQbldb3inYow+MnEglo/kb+0ENOhlrb52ggK8BL+k2kK
BHY0dTkECQSp0g4vDVXGRfei+2Z1qkKKp7ShRNKXW2TZV8f9Ioax3WFIdAtsCUtD9w8x7p+VMSV1
xSFSgzyQBYraq9ZzK4SumFRUAS5LQcVXShmSqyLGP2kuIiNV9rtIiGxljfAiu5xCXHGTxBFwTZIk
VnWkPakxAZ7cgSrZOikg5/RAxpm1UIz4kg3absxDsbKMPlmOlkwXntEfdKuZYPTFPQLT1PeQqEZp
edUb+apiYrbkNXxImSh2+DOjXL1XkvZa5smN3WHE57y2UW1QBhQq/tqARm3pMBdkxEVe+arw9t5Q
HyImc3UCa33EE1Q3EoKwfJQB2SIQRTaWFT6SnUNcLuqV5Vez04uVIih00yNhAU5RLkms1hvXUn7o
TvKolPF4a/Imu2US3g2iv3Vk9cMXdnefBubnjn4MBbn4GRDZpq2774o+eFsLUfwIDvg6iq1y6bUo
4wxFRzVGD2ezcVLK33Os7oYsgdBYabL+ERepQ6pS2MM014dVE760RQVoLocnTAhVi9VmW5W2srXH
HtkBK8xuETUP16Hi/dBDVV8rhl9enaF5Lgb5LWxgcvh+0i7KVsvOZrTJEjXftnCMdqliFg8OGPt+
onkQ4lUXDpDvJck11P8njXrQmhub+CEy3qUFSjXoFjFXFDAtKKAO6o6bwR5p21hd2rnyXMqUSjZp
+PsESssiq7Fe4/BTbIXxSq/MZNXahE/a/F6rc/p81J7HWIDbaNNmgWsWQOpgkoTJZGaj+secbmVT
Osww86aCp94/VFWzDXR4MnhFlj3eBsbhdlO06lObkntT9Y11Gu3EOiGwBIlH9drDgK6W51T11y6Q
lzxNd7rl2l8Zzk9h5fqfLLqtVRa7T1am7HxMMxUKED6IzgdTaDuHZCgeohRCQ9tDd6M4tgE3Yqsv
yYhOv9+ZZC2lRXcyAmgAleYd23C0llqotvsAhz1y8n7JTa6VVVpPZrXbtdsiJJHKqobiYEwfhSmL
g5MCZevVYZLoc+RdKZmFA85+mD8CoJbEgRzr2Cfepaz8JMJc0n+mfuPf+LqHyyEMjvNSRk7AzYhj
i6TJMtlP9KkrvWx3zmBrmtOSaalLtwqVEQC37hxdw3B3UVShs11IioVTekxTbdKd68ThkyfQVkVU
PjrHox485UB30P2W9yPxjPuAJEw9a79XlaCOrNa7kzZ9zP91dtWBz/PA0gV2P6MV883bL0EY9Kd5
nfm71xXTMaaiWDU+/fbd2zpz28rcYl2XlyGv+927ZuaV332Xj/WC3E3KuyxvlSP2vsfIqI/zhyeG
+qi1uSYX4/z59tP8n3DEbTPGElIgtOqF6LKpILoutXUl9BEHge7J1ZDr5mn+eP3dNdqfWVNDcpp+
6P77VUs7IuOBWmxh8u0TVYpvoUo3lkRWfc2TNjkwWoiNpgnvSYvsfayZ4psSAzlMApLuMnJ9Dh0j
9MYNPP3JKIZDNrXhh1WLW903r44n3H3nx83GttPuqVLkcW7DbSGr20PlI5gkkdqvPrvuaPoPndZZ
h7TghYVJjixEn4pnp+LdtuPgUwGW4mLWwMTn78PI0NdDrga7edEolKshAvNqgym5Igt/nb8mOyTa
jVHGZD0bxbNSA49p/XMGt/MuHt3iXIXFXVcY4b1KtOM+gdOzcFD134dFGd6T0jKchXBuSxX82RJZ
+mg5xKm3m1eOLWmdk7YhtY1N50bIEU2gbbUG9kl7FUajPuo/nbjPfwSOjVxvWIp7O1PFNlSc4KBN
2aKysYMVbBj5GVj5ztUC+WNAfAkHT/Zk90KQ8Fq7wF8wudpMgwyt9MEnKwq/zs2Gg7PyAmv4YhUZ
1ZSWk9xGvZ7v+1hHIMYxk7vIqZxFZ+Tiu60f5ubjQi0XTjZa91ZbeZtChykENkq7MP7jge5T9cX0
qsPcPl3stSJL5kn1VZ+xvC3PpacOR6y+cBNGef1Iss7rGXouEv1FLr+OXlstywFKh4+ZsgOeTllw
UvLAFEWIWKpXoURUnRX4rYtYYiv6pRCPSP+jCeLZZJTGKpWdjqKtYPehGzL9qvRqvImjCFmEaTGj
bmCL+gPO6GnREaa6J4sHCYtp216rzGNfcqtRH8oeO9AxFz8aXuYfa8pnbiH4HuYtcbS09wwJSK3S
zvxRuo/D0Pv389pj0+xax4uvc0umoX/KbKW9zL8VbYxl41PTMW8XdylspVHxX08gcjQKYlGg3r0e
RNGY67A3ys28chpVJeAV1/11AiUYuib1tOW8so3w8lH1DfI8p8Mykqg/y7j8ntsAYC2qJNZOGmP6
hnUgTr6nZ68fRFCyEzmYxSLvS+pL3tahpttJVvPqr98q+TUuZXWcN3lrYV4DkzM7ubHODl5/VnJl
08Eh/K3B13/nDX9rtchIulOI06zmX8zeY68fmpuOsu3t9RhX5n7+9e085sXfNo6MoNwJwf2btnr7
9e1A5x/mj7dzESnV6w5e88l8ZlSdLtPrwbyt/fZLp42XJlchn9dUD8d6sQ9EYJwdWRjnrrCdYdG6
JKDUdQzcTjqhf4CJILW6PFde1cMbxOTZKl0MpM0pOnRy/tta9SMJeA/S2W+/zD83urH1ilI7vDZR
OIa91zV5coaqHVbetOt5PbXiNaioqVjGHQCZxVvb8zrKGLx4ZclwMCQkuAJAaU46GTyvi4rfGOux
sNplqxYXkvv6U2ZV5RXwennFoL4hgRsjfShqysLxMPhjIU4p2cnXebU4MK6iARvZEggLl0Vh37lA
wo6vi5UfPBQA4Y/zBnOTcVw+gg3qj69N+qr+yQnxs8+tzR+BCJ/rXs1+tWF07cvYDeCj3g4rsT8H
mu0eXvfixeXXoJHG4bXJMgu++3k5/Fos+uYH9heqRvMREqZEpiApsF3/a8+TiDPWDjGOXweVoq8y
4mPevx1VVwOOoVzV2r+u04fMZimkU/fzac0r4hXIF4oddfvXfcHVAcjkZOWvbfBnoR3SuNlv7SoW
wfuCCcnrd/OFsouRmQ/+791b22kK+SgdXXP32nZrtBi9olV3hHmJMDaaqzM3YN70enxWRtAo0Dqq
hOZ7FxtEFMWgZK9tvt7BuiBY6rbRrzaZQSsL4OL+9u28DeaiS7uL7e3rfmyrRF947LTt27E1jp4t
TWB81H9PT0GXYvFnSVVvAWfx3FDwVy4jOE2/tdsHSQOitUq3r8eX6HgkBiUIt8z7fj1cBEYZr4bE
YxI/tWsrrrZ0a2n9Wq7C3lzafathEk7XoPKYZnt51yMDM+23UTNSNeuh3rwda6D6wQp2s9z8OjbX
gPtliWwzn7OuUUxSq7dNDYc1Y3DeArgUWnE0wjrcR7JsrmNp1ReNWf681A7QRIeWzPYmifyzXnZb
2y4RlvZ8wzubfy4y5996kVNekz5DCNIiGqp6w5Ywbhsu58Vpjdftu//79XUxaS33bGXqdt40m7af
vwq4E29Nzl9FfKW6Y7+WXqrB/GzLq4er9sy0dKtMe5/XF6BjL4ZwNnNb/qHsLFwRhm5umG2459rS
X9vtlb66xkXrnqd2573P289f+ZH5297/23DeZl6rDRznPK319lU2Nf/fhq/fdyZ6IoRhV4lEYE1j
5HGjUl4rq3UvGmJGb195pa9e+viLB4tpSLvuSkynu+aBMl56BUChlWvHMBWP82lrOU4YCTgSLiBP
W+eiN1SqNe1y5acztOjcFtmYif18tO7g2uda9X87J60Z7HNeeP93V4r8dY1fN2laVH3lt0vVZr5F
5BQV6/mudtMa0+J85fyg/OmbTXpuC+zXDnw5QWt9Q+24u9WK0L42av6FTE8jzZMXvw+iPQiccR1n
rvMSl9k5g+l1yePopqYfPbmmoi7H3jZ2vlsjOeO76cKU6rUflPTYe2NHmRHFgVZSKy+9PpZL7Hjl
RBVLeg8P8i7UXHxO1aif0waFHDjs8UHqdvQUGt7SqGXwWU86lCHIQt3Oi/D9LMBVOMWeM7PP9mqF
nFLpdv4LKWInUhbyh851EjiLprHMdS+4iR0CsFYrUqyNsbwNnby9cXoM+/mYmoAYZFT3wVm4SXKP
Y+LOCEEhRnGPg6iHkdJGnQX0KE1Xqm7CckchdNvXSbxvsmxcDarsTym1U6Ctpn/nZeaUv/4z9PSp
tuth+/bV/B8ir9O8fdpi3syoLKpuQg9hoLktotX96bdt5i+TNEHPjlHzv+Zfm5mX37aYF4vC7BZm
rzKhmHf1ts28v9e9mMIT2zjVP79t/H7tt7Z1ReLsnIj201G/fV94MSf/diqZA8nLhRq6+u2yvNv9
vLbSONU+cYCo/3cZfp38dH5vhzT/XJTOvRwVd/vbAb6t8rqdM1YoEJo9cMa5henjdfW5id+OYRzc
Y9cdfvvmv3v3/qBlb4JnLEx//drouxvztg8hNdJehv77h9P5b5O5BRGV9j5PPpVtdJs6Q/6ilTpW
oFrUt1mcZbt2GIa9XaT9ZTQbLFTbdD5JoXytm6H9yQnmdmX+AICcLFSmyI9R3ok1c1T1LKIKOUwf
D2/vmjVZVxpVWnrefR6r4FgVUfcTXvg2BkP2xeim184z6zvTJVmHEoP46JnSPI1Gaq6bohwfRI9d
DUut/l4T6munnYdh+MkN2/DZw429ipWhucm0AN40+ao73ADtzfzDvAqTnsdfRzxVeZrVd0uE1FhY
/vAwTqK6QxSYp3nHXRJ5G6vvmrv5sOYDrO0Qxy/7jIcYKUC7/awQ8FyadV1f51MkOFIc5tO2x0Ss
26Q1HjOCEguHzKMfSGyqQ9T+nK6bO13AQahI4vRdd6H+ZNz3nZ/uclOrb+eLX3lJ/pL3we3rVTLj
lV0k0TclJDiBlkZ7Dyav2ESF8I5A172jQ6ACwonoQG5TLF0WY/RNc6PVfMTTfSVmQNSBcZHSjrQ4
lJTOvX4MskfUzq+NPY7MGNxhuVZtIS5Ci4C8euSSjEYjlyRt9Z9ctZKrpkXEMNS0m6xMKO8s6WNF
MjKI+j7VrU5ZLxXfotaVORLkruQANg+T8L7XvPJLmsOSrUrrIRwxjhLTC85aFxVkkDKKitYcdjWC
9hs4X8rBpsM+MGB9JnGe9B3FDS+tpiCZNCmxFmWMDdSKl9EpXqKYqX9dGkunU9MtSYvpPkmNjKCv
Xp0tN+nuIoACqk3+0BgHiA06Zn+29Lxa9KXnbvxKNSiehydajLl5jvpizZgYrQIvVndZk2ifsso8
9JrxGLa0w3uQ3JPflK7gR24pyR7vREFII6Zc7nzIE/9B70cyEI0I5LFgOtqk5SfVQhDFdES18AZ7
50bUuLttHTGgJI8tzLPHsp7qgwd5L/v6m9Jm1spXvOosQrVioDXkugnydlUO+X3tDsUNhULDJjCU
Zmt625L66YCYEN7XF7tNxZPoC21FBVF3KeI8WVo6yhIcmLJtq9q+7ZMMFdumDT67FKBqjV88QDOt
NlrntAdj+sCZpK1K1zqa1KCejTINzoN9wh9rnOdvyAP7LpxsUjbiK7UTP7SoAt+aZ+FR6Fa+87iu
5xLLZ2MobXJN29vay5RlU2FJaiVljo4v+meCUlHsvNhBX36DyP44FE77qPcqOd3gRltyfc6N7ONz
MdT6XosoP0pdqNKYaMmTqmMGdD5uXF2esqZUTpaldOfclj32wIMr8MaZaEg8JdSDr2VSFVsFc+gO
pndEbcZyJGj6VGSqsqLkDikr2ORPZRKhEqOo11BQg26SPmv5sL2B/8X7vhjPhInJaIAhvCjqThkW
diRIgCLhHZx3DLBi6L7hOnYXfaTFT6FO2lCeOF8r8DALv9DTNW5XcvEd3dzZFZJoAZjEG3oJZdUU
vrYCaRjekj5le+0YLFUKp64dVDxH93e1Y/tfi9iBB1xQEWYlpL/ZtXHr9r25k9ZQ4zzVxbWFbqyb
4fdiEMlFeLENpzTJSLYxk20gkMyYL5GUAdFEPcg32XSxagXDo2z99Ji2xOVzSe+LP3+Tinq8oxZy
WQyp90KVuLKwC4Jl4+ijCCyw5clMMg4yya5B5smXsTWLRQj4FQ+aKU5GWXSL0swPcbGKB6M84fcG
66xDgCerfx8qsXUIkvFS5jJDibCsbynac/d67tgLq7Y3RibTJ+ypcdUN5oFprXPnDOFTwqT3sx+X
7hIfuDwZf3yPJ/Q5rXN/r0rDVVeibW+DoRQHoeaUzBVon6m1km06F4uwQmthpTppfUhiSxx8Z8oW
D8pbu7FPSmD0J10NhhPAHePYDI86r++NV+BQlcJzDoXIoxvq2NeljmpY0K01K8teit7xkF+WYmNM
i7Ucr+2Ii3IUQ77TjKraTZDW3egG/lXBTZ2P6pMCOPph/kiHB3vEJHSHzDmicGQ8ki9Bt5vgZSsy
rkm/6dsiXxWq0+5qYqkrClbz8ziiqIhleHA6CSy1gDK6GHMXCRR/ERmd/8SjE2yHwPhEwQsDjshQ
flYU/G3SaZZlJs1N2gTmrdGQgqvZYh0ZeX/US707yl7pjlWYvAS5/SyJADW2SW4lMbs7NM3juxi/
JY/zbUYd6X6UMjwUNgqjiaagVWojpMg4EpA6Vzp3Qpf3uj+ON12L62dQXhICA5RUGG4gicEp9V0e
W0twj3JjUra+wWgft5UXjJtEquqlRa320hnjV4MEw6Vpjs6NV5XKqhQFoWohnq1KVlf6feKbT8V0
7eSUGKpqkksF3eB1EaDmviVgHEx190J69H0W8pShS04jQZdbI1FvSCGUAn3EIQwfiErLawa72go0
/46R4x6RKRA4kaPeKf6D6sT1TZjq/cUKFPzExQ3Hau4Vuq2jVtbRxkotwl8NeTqFZyF+mAYHXLOX
NBTOSyR54GVZnKQPJzxqzzGhWjIfrfahj6OHtimmws3yZbCehtgyP1MDqK0ptKkPli8rUqiRsS2k
mx1I7TTWNdGlRUyu7iaml18XtuIc548+Bq3XRAiy6svM7mCUF6hvDIWu3/rVDSZdtq3c3CC5lRwt
UhcfrKzuXgytbtcdbof9vIjxYWZDs0LWRLkdDW3TWLV4HnKmaEZgJftiyzmO+zH13TWuaWsh7BwP
QyB02M6udrbzMMHBTtDFzDR51GpjWLkEOr+kRLybonXWjusHa0jc+IkKaR36VI9WlldFayvw7RNu
ChxRGm5G4ZfwDTTfXtXkIB0srzYWUaru6zFHthqRh3NlyPjO6iuSlhHJv3EjOmut6QAmDfKzkOTW
JCWxSly9D1xMamHDLNtTlZ9sRa2YJ5/wGiXnSoEYEtg+q6rSDQMygZYg+kJCt//ggIJHz0E54mAP
Ly7xUyK+rlyUnlCuMYhx4vBAr4cEoaUeQBDSPGV+yY1LPVjmcU5fDZr/x9h57MiNRGv6iQjQm216
n1lWKm2IktRN7yMYJJ9+PlL3trqFwWA2BJM+XcQxv5HnNuh47/48vHlx+Uax/RYF0jiHdU6lyMyA
ypdZQQ9O7XQrG/fSN4tvLpqNU4BsclFGuylW6dmuFEhQIXbqezPYKL7ndnvTvTr+HPhTE9VFh07F
0yUp9UPnDYgaZAg9mZ2j32o0QkUnDqVHlO8VIdhe3Vm3XoNQSGpAxrbNcgeIoDllcZUdUkc8ax3U
86ox+luYG9VrQq2U2pU33AvXrtZFpekn5tFyVVVZdkj8GDEMc+jPmtnBfKto5Gp07JvavmVhs9PF
BJg/QhkkTVEG6VIHQe2GqZJpsGbA8gUdMi3cyGoAviA6FxoxY+euab8B2JzeM1ljMCCF+WkX3vc8
ye5RFo4vqfOpzKHEB4tIwY/bbmvYUfWcejTuXQo+Kwf0+6G3S8p3Wn7qkCFRfjaeHWWkW+zqkT+k
FLyrguTTr/vqWqRZsCno9hqYJG+U1munWpMVhdCwLFduZDs0o0Z3LUGbbJTwunvX1ghKy9jbxHIQ
W4iZKeUAq9/3EdgW1w9xDOsD/affU+F2S/cRmlRt7Fn6REfwapsLLXiMwTHtpuElKwGIGRPYYVWP
1jrqWrlpQcEiEJ98Vp2FFqhAJ8MOerWqSiRW+7a19hVgpWqMnUsI8G4Vtba8NlWPuHAyTOc2RHsf
MJJ9ULElHmGmOessRlzV60aCq3l0wsPKWovGCt01QWiwGWN6VpPhti9hkd80VUaUVfIZvUrrzNBJ
D7TQvI8EgS9h7myVXviv7oAMs5nLjaloYI9EKkc0xNATTidkKYPyqTThqnuaO17BbDQY9OBxk+IB
/ICxea97w7zbk44QK5MqlIPpL7ekhuN546XXQ76Obsq3qGxX7XAdcCzcWFU47Yv6AXf1VJr5oQdi
/FWY9KwnUJy7VrMxGc1GczPy4KM+fE+DSjwE/jNXVIpufPNE44irfaMB9ASadfyM0eb2wvqa6VF6
hVxrP0lTYrKQ+GC92hzh3/bDYuj9MDGvd9EGD4EWN6oat7VnZt+oxfHwbXODsB1uzeA9VEH9HUNa
mIqeHHe5OyrCuMwEncw8nfUh1mrC79ci72lQSQMRKzuxTqYGPMWhqHcF8vitl0HzTjQCPzoJoocm
YrIMYxJbZwC10JR+cW5OQK6ttyDBWDOtaHAY8DS8zH4GBif8TUbutmqldRz6OLe2CJK4ABBs8HO2
PEGLladBxeQA81qJ3BUhiT5fGt2rTVU2/Wmad2vB2J9+v8xo9OyZ+XdBm6ENTozyr8XvbW0FFCt3
JYKjqVAnRccVXR7XUPQhXIArAgn5IVQkIIV+sNzQPaH3gUJqOWiPUUX4W+SOd0+N3mCSe9hxiCR9
oB80Bb96csWtBOAfVYZxNgBRbfS6evgwAilQDPpWppPcGJ1COr6X4FGSfFzH0chhqM5dAv3StKa9
z+341MJxu5X8F4+N3pMvdw+Qg/01x8UQiEwh96nsQhRtZkJvqrnvlufBRrLQCi+n9GrXoNdSUSH0
0ACIKlDaO0eN566tci5fOuDs8/AWe2P4zSiPWm8lF1N4wyrMp3Gb28OTUw7pofF9eYEO5wtUH1hd
FmnSoDJNb2xunuaXem5P1/ICz41Io84jeVle54BL8tpyDw2MTnZYob2Lrf6vNml5WdkF87SihmQE
Tgc3LhWXbl4sL5cFzNt6o+m2WBtDsDcDXQLNKTrQOCyiTrEWd0qsiihFzVuvJ+B1c0yFYN3ay4Dc
ZO4oxa+NYdFAFxXjtoCSeE2CbDxaGehHq0bCbZWqwbl6hdo5cgofFWil2iHHFo1unRF0sM7LmsjD
clel6d/Lq8Ar7P/ZPh/257H/bDMJgZrVsjsL9HPoy/oQlgb0nT9OYVL9f1ymjXn41FA1/pXzyf+/
t18ef7l0IOB/JVp2/OO+y8s/ti0nlM4cgix77MYNNnk0YkLxz1MuO/717v5v1/l92ayt14NpoT3w
zwX+uNRy7L/u6efICCoF/b4ey3tiu9Z3W0vVysB++smpIvKxwkVzPxvzb0ao0SRsre+iBn6O6mF6
A6mlyNlbdODnU834J1h17VtWltU2Bg15Jr3UHyqjTrUcEIvgnEUieJe2h2aJGdsHzQ+y1zDAIWe+
AnFqtOJPmb9Uo97xKappN4hG+0Kp/bAcYVAXWNvMePcp8jRiX8DlU+Fl3z1smEMfqlkCY7R08TLO
0iq81aA9fz1dFBcAfaf4gzoRauqGwtolVuVz6WF3vFy7KcTrZFbZm13Y2cFwI2vvFLX/ZiTysRzg
d0i1xEk7PIkgHE72WFhM+K73MRF4Lp+NKYdprcECvmVV11xjjQhxOTXNXhl86s/IKbOtaHp5likl
wE7LEYif37qRBadIp2RPfkUaR2n0MNHOfknK5PtygKU3fxXJKF4MKlFH2wuwpCDa/+Jl/Nzm76Vo
I3BwnqfdZ+Ghc6kaoM/kmJ8hudF8QDSC0My1Nrw4WWvd0HMTvz4aBBE2A8jXjyZmAps6ozx5/KWe
gJoQ786nyiB+0eqye4OpFx3iSkf/3RHT29CGT8u1KWhSqk5q58lMq+6kDZWH2cQ0foRhvFmOUB7Y
PpH1wy2ywYWjAVZsmOk3npmMX/vAXJdIun0NAdLsgqo1DjHT19soshtYweDTm2XMuId5y/s2BqrS
oOmex8Gn5pknK3H799IH/ta5Vb1XQ5Z+Bd+/XQ5oajjDNr+WS+Ly2eDYaYEbG/3PzCnfiavSV0dS
pwj8AbSOmoxvrrgv+4Fpx7gziPTcdWn6XIR4bvw6MQkzjIkC/8mK+ZHrqiAXmK9o1m+5KeU3L7FR
Rscr/JgPbfM65PHbsj8AZgp7Xbj3Mpm0izColKFGFXzKHhWzKPS+VK7b7dvCjAHtasZ7GGjH5QDf
HQZU3Cr/Cg/Fu+kJLrfL58IXc8/DSb5RkXMOXmxZxM1d8VEQcy5nBpGQGzn0ycVpBv/i+9pLXfi3
sm6Ll6LU8pdmKlEiClDcWl7CNg3Pwqx/Lq9+LVzSsrSZ+vOvs7I4wVYLhUfd7J1qnZbhUxkSXdXz
NROtaw9Zkoq1bK3/uYWvAaHS0HBejqBGD/DftMRmufqyzQ6fZdUmz8s5dlf2W5nZ03Y5wIMB8yST
H78f2SkPeQ4wuDWa4cxwIb5ULePDUOYvCkDBM5Qg6vOF+FKLMTmnJdX75WWRoh1jNC54xXlvWBGN
5hUfakvz+4ssn/1MFO+aF7toVGsfy5V7CVKWbjKOZvM5gFvqTSdKdVzOyYTxVmiNfHQO0kCk0/Po
Jb5Abq6vZVsqEHycBGGj2DuNHe0YMsSX3LDydV3pROjzfRvH2UdpVb004dg/SyrQy0kuDIJzVNiS
4Y6TPBFO28nQDX4enBT1xNqNAKe37G3tO4FI/a5sw7o34fRtOWiQVNDRrkLQfj4nRjt3I6p4/PXs
oVu+CbjqD6cV7RvalavlKNOtSiZqMo3kM1HmRN/7fxfwWfXrJLvp6iQeZgsF72PZu+z4fdyyNpb8
36WyvM3vHbkxAONYXssR6HKeZvH+Xxt/rTYa9bg6N4+/T5x1GCh/JbcMzadLND9RhpEk5c35kbq+
Ss6FHLdZYcCu+X1aXHTFwaizj99P/utK1EKdLbw5wrk/TnGkjaBwOuJ5M98FtqSx8jMKaqWBVmJE
K6GYU9TSDHehUXUflIZR9JpqHBYK/eIGY3ylhIMxVGyHt5YZiZ9AuSb71b+htoRZo9GGB2OQ4xe7
SjfUTb23wYxOVoXVXFeLeKPLbFq1TiTuyyJUrbgru4z3rQSV/8eOLDONndY52p87Kh+2TMozrZcz
KLyL+3Ipu6s0AE/YYvy+/LJmIM+6DUubMH2++XLwshbTedmiOIRu0H93BGkKTyNNCxjb/zmjGYG3
xX4oN7+vshxStrqEfOrRWpzf1rJtWUxxiM8EMJftHzvSvg7WVS3aP3dobWOsoR4Y299XWdao2jH2
oKu3+2OHPkDwaELMnv7YYQhwP0bbkDv+92OHcIuCp2Hw2c87fn+IYQ5PR9Su+LVj2bs8+Kh7ZHTt
DBf676UAoFEu6cAf/T54WetmAjb2pdOfO1SrfnouBkt/nJCBmqAbI39tT0poUpETA4hjAHgCy5tv
A23In1QCMTt3RfqkQqPc8jOOn4J0qrYBCdyjrMx6G3YieCih0QUjlXlQ1Wu3qiqcR9BHYhuQWj7K
IpPb3G+Mh4qTfhvY5fTIyQu2ynDUI6Imyt3i/qEa/n15o3UPZY4Tx/nNIyotnbup+gES1uB6dvFQ
RmRtYYJlDzXR7VWRlnC3DLOQtEIrwazdbSi88K5FFAsDOwvusN39rRK2e6fNEcx3w3eSchHvLbLg
hWsax2n6PepznAsR1LtHHWSJIA0VFLsh3eUQ7e6qZUbmXyTuQW/n7B3be1nQIghz1CSU6qqdSsvy
nkei3qm8zLmbDt1MG9J72XntLm/G+A7btdsF9ohFYdPInXKr4MYh+FoZTMoqn9QujwznplJv2AUR
WJWoSCf2xuYtEq2+C4OE8rY9Gbs8dAZ4k765U0GuWKMPb6kgoTZDzYZ6+jsyCcCA4oGOb1m9m02p
38LJ+1z2eYCkL7nPkD3OhyJLE59yzR/Wy15DBumB8p69WU5F2KzbKekVu2Xv4AfBRqM2tofPbpzi
vMWzMhT2XD3tz/oQuG/kyhCgugLd+PkljSJMGJU+/XpJqjpT2oL8GsjGeyub/G9Hn5zrcmzWJJ9k
pd1t2Zd64l3UaXxf9mGb/jzFtX4wqgQbm9zDhrMGkQ8GymUkjztUEt3AGXGwwq6mkm6yyw2aXv8+
wCrbTVZZ/RlUzv8enmgxqyhuHX3Nvy3XWRbROLUIJ4S0OIcGy4rluF83+7WEdPCDroC/Xw6vlnsz
7cKm0pqCr6OW1wQhi3WhkuJTOf5zjRDna5XEw6nO9XSbzdubKd74mZt+7WYgFG8KXl1QeB+GfI5j
Pf80DdvbKmRtjhpC6G9uhKzifJ5rTSmspa6EhhC6TzoqwrDVOGGsCxvWr9XecxgJtwnBmKzv842y
9eDseEo+bMIOqGFm/T1Kp6fad6u3ysv6gyOAj+m43n8JYmLh5YDeaNf1OI03zDmmK2waZz20Zf29
HFGJK3v6Pcoa0KoOqI6ju/+q9OrrcmbVRi3UcqmeojJHVSBrGE/8PPzskl/3rlHL2Kg8UHR+mPDq
FvuhKRb1lb5Xc13WMsr6FwuQ1n83/3r5z7a4Iadzywzm3bwt0kyuMa8l/6x13QRep8J7ct6eG20x
rP44zuG9UIXGeeqfs37d55+n6Ro8za3RbolANC7wa/fyGMtiPjBsQ6hZ8J/+tfOfCyzbDNRcNprV
a7/e1Z/PUk3WeHYRRPl18HNX6vfRq6onfV7kxkR73S0uZZn9RZM22TWOTWOrEdSJ8u7YWeAFIj9H
9IisZIMo5Ja6FgVBXUTPltQEUr0jWZ4WR8/LthqJtE2KvCP9Of0NqZRBkYaFUMSM6DoE1k+HHOJB
c9E8yClzVo43hS+m0xw1RC/3BXgKAEZJr63CTG1qSJQbdKRgB4T4+iblj6AI/JM+xcOtTEzrWKnp
qQURoOfGBVwJ5aDaBd/nJJWCIVsWlPlzTK3IVr71hERZiy7nZFXqIJPmrDR0++OsH58i0W2iyRwe
8L0Qbnbc5ygxTLpesY8mhwawraG7mMvimCSN2BZZYzCcImmQYtSxDzWZ7q2wqbaumWdbmdT5zte1
4UX12nhDSvOqSQrqYhzVs2E9JXnxMUgbQ7QgqN+lGEAEl8nz8iqJ99rf8djaj84Yh6fJH/OH0fyV
ok54bfP4VY2Odsy1LrqXAqO7LAqMj6gfTsUww87cqD2aGhhTu4m6jReBMdd5e1uKAKtY94fHshBU
OG6wWm/x4FQfXuW8AyJY1cToZto5945oEqSt5580Xcen2I7HwxTW9lfDnXYIaL43AwhHquBJSBQZ
Ziak06Q6Zo3CoNUcTzFdxDOUkqqCtIN1VA0dZaW0OlxVBqKw1CTtQ+YzNcTEAiTt7YRUBHyyvIEz
J6yPGNWgje1QQK2buYUNXAK+G12e2kc8yoES+gOM/NUykvTNk6+B7Wa3NPbEaSipDlVFdmNu3fuZ
Ft/qwEmfda1+q6w0vzTJvRleYq9PvsIiRmi1Ow0OxABRRX8jm4K891xJNNSE3LOym4vu78oorb8W
Zqof0/5OuzC65jHvS9C/e8/Ips7+VKH4GgRwS30dimVraXtnKJpNmXXdU0H989DKsIb/b1c7KUdv
bUsQtB1zcqgS/dJ1FuZ1mRy+RPT7UIpYB3YU/WUX+V9GMBmIkmuYGacbpAjzSzF6GA3SJD/2Teis
G2BiW0nlY7uITxXUGyDqPLdzE7qgel/YVfTUCLFNwqp/nrfkkr+e7siPlKL8VaN0tUpGqeEe6HxT
taFf8rq24XKttBh4SV3UyG1GROxe7XCVWPMZBQ0MqGE13i2ay3oyVt/9SLmrHpWBU+1374GWVbdO
ACLqqhAGclsUG2VSurE0cuihj54NzytOXux1e9uN4gt9Lf8YlkLuUfdcdXP3u1U+o4fbpidNTf45
BLy0DgVq3EQZ+PPGJi5NSYN7XE7ZY4SM+6nnzfvkDz0s9sBCYKZUNzMOdgYDnKlNh0zl3oeXaLcu
SftkpU/hIe2Nk0ef85Xff4XJn9XSqI3yQ2JJdSn1Mj9E8xrkpZzer8qPWlSctIj+yBrssrpoqr47
eiaOYSUVAmcWblItyXzedQ1891Q9KvSR4B3Ict3bSXqnO4M0BpAIQFDc0Z6IE/VMTacqxBGcpB8J
V9pTITSBvQAAR4Rg4pqmsnHdoTzwFpMa2rKrz9bM9ktQ978MJoUkz8/9k41myarpi+6QDv6Pqi8v
gjj5aultsxazblEpPlTcHI2qQTBPfCszcJKjE/T3X3GyvEsm40fUCGNTYF2yCdrJ2mYiwJVRr8Uu
75IPKNrqua8vdeWmHwABjYPpEOE64CK+wfSa+YQuuaLnU2YzzWdsaNw1gAixJ8L+YtAdeG5i72vR
QaknVhHk/YW+HTNvRG6+cl7DHMS50elfDH3UzsqGQW8W2C1YSnt3W36kfWa3a7CWX7Sxdt69xPxw
PMCfejBjSTRr44Dr2fdW7Lw0M3g/DNKr50HQopV6k5p9G1RhXgJX2yZj39EDHs3rCO7bjc1viGBl
u0KG8hgqhX9zg5ikrjJUfusyPniGjqN131uXNndYFOkzcmvxtUVg8aXozoPX9a9GWx3RuLfWdH4g
Jk/2fVkERXPxhRmcBzfBcxa3BrgaSfPQSCA2Hvy4o+eRf/rV31qV/pR9gjVCaH5HKi58wimYTrmt
CedlWSSi+ILfxcXEywMeJCgw0XbTt8YoXoUuMRlPTO+IRLDYWnES7Y1FPr7wn0rWjtbYlCdf79Nn
2wACHlu+9ZH0+g9SAf97q/C99a0Q2L71dxTbxQ5JUnszG+U8D1rxU3fBqnczmiVX5c+ujcd9odpX
arY6aKv4qkPJPhIY56dhrkkyMRtH5Blh0QXdm93Gzs6p+W/EGXggS3fM99C1ruheaN81D6U+EckE
JBHozlVUZ5jJ0s59IEkhtNQCKdZNm8bvTPicWDiYY1v86ECCIHAWfK3TwdnOLFe/peM4aCZ9AOXg
vj78bKUhjp5MmyOc6IMVB9kX26yhayB0sQX4uRMzEqOPA3yyywg1CGmezKzNryfH7bqtSYsUIBZT
qZ5hslxm6YVh42hkOLw1IsS4fv4rqch+60YFlW+mcVBFRMuN7KDutHshY//kZqncRGPYvGROesjb
0Hzy06HbxA6BLaHyI4EFeRo7t6PFBz4IIGt27fVhLck3oLzcNDTSv1aW1a+rvMye+yRBdE5EW49y
20HCwtoEjloPmf+ST051C8xgu+iQ+tSAX41SAW3LwkcM9FXKNtnKPD8l1Kez0Yo+HGOX0Fv6mrWN
d4osVLimiipp2Ov9mcjbWeWlYz031ZDvo2boTr6I1AHJb7EqqTmuzCQp3o1ehCdDr9O1SmvoUKX6
gSYQSX/wtzR6Cot5s+94zK0jVXRE14Gmnd/5X+r2ZiVZdY1Na0vvToHDa8rVEAXTTnnmC+pD0Rl+
PrbvEaIBWWJQZbRHXIXxBNmMPQBkP5HUa/vaPeSpaWwp8OQbS9OCA6Y4qHUDjwOo5W3AQ5ePrvBP
IpFUubs+PmimhpBIl+ZHNWd4sa6/+kAdt7PM4ksvT44XnGzfip6EK+t3y4Qv5VPIYDAaNc39KGzv
OYbTl8XfPNCF6xZdit0w1jOk14QDjCdWWrdAyvwSQE+n1AYqc3YNys82Lpu31OrbfaWjy7YsYrsz
fjraIbPyFR+Pg8FnpJW7af7zMtENm9QGArP8l5eXfdXaW2TmzqCV84/ObTe0l5yXuPZOU4C+kNBq
HG+1JKc0CIdEk0Pxpada26vW+avzsLiHibTR+q4mgNYRgxw92OHq3ytgfYAaDXt8CTp4VSxypaXo
30wSwpo/zbOyc1zWSvRDnYjyQ+rFL9aMeaVzq21AUIKgaYxXV6kzyUtwz+zkmZ+Z3IowaJ9KVCAn
U8KjTUPvQopgH6VWpBtquN0hkFVzxMHnJ0Do5NmzacDZpunwtYjkmezXv3UFom6i2HjBrC2SiHwn
DE2HL0bxwiv4ri0BLK6m756ARgv9rjnEWnH57FOssEFeaB2fq2gzYxPF8ILrVj+lSSt/jOd2tNUx
lOgfTr1lnDOEMfZRG77YM8BXoZB8Br2/7k1ZXcZwWpWV67wkozbcbQe/2BFPtKgDEFH1kXlFDKrF
gkjzjjRVRBKEn2lkRluLWRexv9Z4ODR1V14k1fcuTO855oF7ZAm1dY6E1V00ry4E/10d1d1O6jaA
eOWUmzHRX+PFfYNsxd8gpTqrNLrhGSYPHrKRp3/QD6OgFVTvlmzyvcq0qzCnbFvCS/pI82pL5jr+
iBplrqZobJ7MMEaBZnDSfVAhEjDEXvYeSjmcvJYwpWDiNU1UMwWDbKE856upKOhJxvMLzTXzOgw9
KB8Q2BPwkPdejEgA1pCUCpx4NkZhyWPmAn1DbNzjO0ZvKO7Fm+zUJ0G1uiPs5s0mnf6ehtbWFFr2
jFRM8JKFMdWMqCx+UAO0bssC/Vh5QdQcoBqTAeJI9b6DXgNYKNcOky6AhkU2LG9QKluECxU4a7Y5
lvomiaIp6oUoguXeu9bb2i6VIjvQ4GzCDkztvAg1D2ncXne2cTDIF4l5RguS4EbBcw6yjKun0i/C
biljjIbYejWu72QPeBNVNk7eiemsPMtvzkGeRkfN88lmBsfgT9079K+DRiRf06olSmsGse4sc9yl
ZiCQ7kjw/vGj67JQWvm1w6FnayZti/5jPX6JtHmosOurHQzZ3clCa2eKyLv6gsmM4Ge62LWothJ1
IJCA/rBRZRi/kVV+rYRZbsOidNaqber3DrPDTcCku6qF+TF1YXIP7Sm5uzIaDmpsP5MZK12mcXep
rTpYRQrUTVSl888PGE/RaeowlhPctKG64e2YHrQUkEnUo2fZxIa7aRT/3rF7spwXOUJvMYPGeWKm
zzeDTOwDZBq8TiiC2n35oAU0PrkdPii+C6wsc70HsjSbXArtuTSMrdbl1TVlCDf0+Eh0CVSOSWdr
+4N5djS0XeCfrBeosl7n2tFO+FB9h5gxdc3haXbqGZ0IhaoWOGhshPFZ6BZqRlbBbO9N2UW25VFI
/lATAM5dNktahdGww24Ssps1gnhXn5Zeey9t0RerwlJwgpnCPqA0xOCoPsBk/YgymIiGDdujhDt2
LVFV3WgO/7fKAAjg1EO7rQLrjQ90WBVNhdVS/wmKJUTlLfHuM7XqBJrnrRmsiQfF0LHwHFrWmBPd
ghHyG2SB4DYNVcf8Pcuvihq3qQztJvrE4wMAwrGarb+kWYACn1HRNMjWXQxtprYj4zt5FTNYJT8g
h/yMBGjpJmsJaW1yiCJtnxtdD4+U9m5DqRRqMAjVanAiVjZhw7mA8JcYHaiBaLjiYxI+o/K9G4NB
+6nOMh4fDkPYO+LW6KKl2dbqo+ZVi1X4sKrphfZFuu2pDd/ScT9UsUR+NFFPhV44H9o01jhXgvnN
8NPdlX0rL0gc466e0igPXrGyCO66E+WrPKRpwOyzDg0jQimtXI2SUUeZfbMxQRWcOqIrxp58fLZ6
eqy6ViD1HJpAG73JeW1qgpJoChjktdFaDakzbECTWXupy+rhheaPIVfj19RMjn6W9yDN0vFrgoUi
KpUxMpIuGceCzpxskOHIaaLcQ1Ozb5K/klhkXzMtDXewQnVED4NqXTlth1ZcD4GPghEsqNJ5ZtKI
HvCG9nZJwjEY8iMOe+hZ/QdAczKkSvtuI1KwCcKw2jkmfJfE+YZJpXc0fN1ZScPWX1qKNQjPDLPI
XNsiYtiU37QK9hO2I2KPkurP1m6TL5aiRi3ll0rOqmcpYP60i+UX3xj8fVkhvlMVWrYG4ewehObj
EQJrYy+553MZPzEM0HYOur1uVNO9a+zXjkCl4mv+RhnmrCpv44VVc9Yc6khGQlVQDfqXRdS7jdFS
mKzuRzi41VlLKneTG1p0HiZTX9lalO46uv93lQnkZPtmHlb9H7NEv1fXwV+d762m/EfeDPEswhy/
FD1Dc9COEDki/WzKF8+rELUde5S552GWxJqCUiM/VK2LR2Qlf0+muymG99ijPlh4sXjKHSj+coJ9
KwTSREYu9w2eqVufTti2DjPqf37hPxdjUW/aHoRTJbNyh7AEvRoNy/ly6u9OkBoHd8wGUu/gzZUN
vQTp7DN9ME/1NH2BOwtNGwGZc2Q17xqzwrrwQVJU/qjd0863T51vTGv0ozdZ5lLb0XpnXXX2e5YU
gDfSqiFNefeR0fmuCfPat/4jqpslHk1Og20cpDdE52VheS3wpaC+lE5r3ywz+WtQTYvk+DCDbAZ6
NLV9rmK3fiwLg2qtZWr1zQuBLHmRv0M1L7y2mt7swxiSglvb2iME6bOn8SOR+NuYIpYfQuTroJUr
ob17+ui+BMmUvZbJycqmTxHFFnO3RS26SR5FE1dbaCXdI/PU10hayU5oUq4BN013Yq1z07bepoD5
NAEOeoyxNTxU+H1wpITGwjRkWOCKyISRJK74lFVT75Z6S1K2dPvmvp+WMnTCnEnWRoS4QeumxTWW
YYd2VTqdE9e9F0hqQDsp6Cjn8rhEx/w8rpmwxLm0BDqM8KVIoipK2V3ywx1c91DNonwjxCJL1t8L
KsibVjQGo5JWrzPUbdop2WtwIQjhnH2DMzNEHeVcSotypOsV5c5LXXWx1a52iDJa3UQkZ0y3eZuH
a2q13nMQZ+AmaCcBZad+pY8YKOdYHGJ4VZASlfpZS8uDcuFWOdYVCSEDYTovPaOZRj43+B+6xjvO
Bnc3AcrfkVxnF5NCuDL5E0JYCLcR7/hJ0gJdJ7vJan3+88J5Va37ZTAD5AVyZpJigqYf4fGJQsNH
5PIkOUnA0RVIbhFR72BThofeaW/wxMuXfESqz+zhjpTV+J3gHGZG0FyzpOEHi6kkPZ7upati+5MW
BDIxABRQf0n+gn0RQpXRY3TAZsyQDINX1MBgiRGGNLpZfE9Ee0ejtf47BmZstmH0BAY73RRZvTVb
TXyWlJPXpGLpows97Lwa/2E2L1MwQBLpPPu58ervKCHuG80JD5WRf/oFHDENSN1z9CJnWe8ujOWl
QVvy/5B3JsuRI+l2fhVZ7ZHXMTgGM7UWAGIOJslgcNzAOCXmecbT60NVd6uru+1KdyOTmTZVlUVm
BBmBgLv/55zvHDDwGlsi+VjelJLNY2+AX8HoRhXF01iQ35qHfvXgicJ1UhDgbZN+ZZH+Eeuxfo5i
UPRWy7ptNUG9t81o8W2nTbcONfC8bysaSGfaYxSPw2ogsuxWPbDlgm8faMdinOtPmne/dBhMr4VV
Wy7x09LLgqDZJU0b3wRLSjaPSMRgRNYmh4YC86p3V0HZM4TpIJuOzllGLdYR7Peto3giajRCiM20
Bbql0R6qT9gXgdlRPSLvokFpdjFTHZcTQGdI8gS2PWDqrhsKiru4YaAC6FrrFd4vzgF2H7bHhqmR
29cwitzg1JaxcyzbLjz9/g8JL2SHZhfdVEOB7tnNzmmOK+ekrv/V9gueuEYtttzONbeanhcwAccB
jx6Lph5esxLPssip1sRHP10gX5PzMBr2M2lv7+0ynU/wig1fU3P2zQp+GCMxsnNnT59hS3omcAxS
swjyS8cFkuG8R/xxunZDB9pCPsiE7xMbtzhmIgIb6YYIx6l3Jrz7uXrXTk5yMGcc65jRop+pVDKm
O9ZJq50ZmdEsfVufrG3fcddq2Ah4SsNNU9N6/Wiwe60VPvVFC7sgtAwdhbJ90/r8lLR6+CATDGy9
lSmbuYuQ/AN13mIClxC1yZmygwXtSVEjEx013iRF70mbHSB3me6ScpY6REPwiP2bK7MqLLKE4msZ
LSrFkFWlgAGyiAZ0VF4jViTltONX+tYb61yNHUttqH63HZDAJCumvWg9FCium1hTwe6QuBLWaxoW
ygnm1WEICVRMNR9rhKNhM+Th+llcj6MRb14PUNBujK3ZRt+G6KCYlTNuBFJC/5vih3/FcNOdqaO1
G5opLWiXf4ZSz2KGKyELyMzrvWhscwbXkQEE2wG9MHd/kIX/40/F9X8U2X/STdtQA9H90x//x35z
2fz39W/8/Tt+L77/X3/afZc/3/Pv9j/9ppuH7fWfv+FPD8rT/vXH8t+79z/9AQ5r3M33/XczX77b
Put+/wHC73L9zv/TL/63798f5TpX33/57bPsi259tDAui9/++qXD119+Y1n8B/by+vh//eL6G/7l
t/P3x3vxb/7G93vb/eU33fxBZ45JRZvJLWWtLBq5fPj/8oeKFMuN3IbrDbOdNqGibLqILxk/TIeJ
NTRlrLs0qvClljVy/ZL+Qxi2Q/GIrpuGJi37t7/93n8F0//xTvE6/BtQvSr/pWGcJ8Gfr2m6EMTy
4LP++dJp20EvLdLuGAuVYxTpp5Zdhsus5qa3FraynPLp1ri1YjlBLZW9b1tR+u1UtvM1RBR9NWYI
ZAY+3TZK0uksOIy2wfSkQt2HgGXY93abc5w29KQjM1ssm85ssrNOOmVTEGzYavhOWB6CX02YTtsY
m5CXKvpPqZZvUchzBOKyMEPxx57EsN5nv3RbOhsdCI5HvIAEwczcsdTTn/0UHkbmV26HyFjo+tHR
yr3tsLfUc9tbLP3I5jO5X+OdRwt8P7Ni9g/3aW9CfNWXx0ks1WbQk8mv7LQ/rEQC30Z12sgEC2SJ
RYDzZnRHYqXe52Y/e2ZPoH7JMow25fKJzdjy2pSTLpREvuiQ6tNUWijLOopuU8eqnuYlym4nQ2YP
3OKy+4h9p0+D0wJaQ3kTS7tRWCVPnHDwT4zyKuIueFKjTtvn+WQ/twBN/SjXzMm10qA8hHN1V6+0
2KZ+seqC5zCKFU5Q3Ei1uzGW1RJaM6+UY+2NYuIOppvftjkE+0K1N6LB1TlbGVTgocfC4BC3RfXf
TL3ywXH/XouU6yyU2nPoLOb+ni0+yNNvtY8+J4aT/oJdxJ1tBrX1QPwEy7iIHpMaVEeCsBhXiePW
MVE/QP4JlFnwNVPSPUSCOSbgsF9tpcD0naplk2V15auzsA+WJj4HQz/Ois2htWbWqonqApRD9bQg
gbvGa33IDeNziJfpSh/0NbLGcC8zNdn3+fJRFsrRpsed+3YMkZCcQYpfCHznUu9DtewPoTa+A/ia
qXgP8xudqZMLGOFdLeKOw2sT33WSSdjCwngzp4R+MOEQpbLpZhWO/CrmSjnnAq625VCQSSxocKVi
FTeTTv93yTlxLRNpDnEofs5Ke07D+TAKgSatGa/siPJrbpvBe8a21C3jfqaAmjv5uXeWmlllqGU/
q96WNz0YFbJJy+K1tS2Jy+UTZCZmH2XHfCwLEhLGal7ukpLYX5hw8kmivjq26ugAa1naXdMTChwd
Qz2KptV3zSxzvx8ZaWZk/TOI37IbF8YNtnHSszDxp4FFEW9/f7SlFZ2SOn3BVpdsIkRmCmEYt1vq
7aCFt+EIq3OMSQva7aJ7bRiAgrGR0hb9u2+bFqeaA0FSDsw4FiYzlqawEk7jJTItJoK53uz0xdI8
JZTDJlYYQWt6Fh/0whkZeGrfmFkOvBd+Rz7/Tsp88hYt7R5o0KUHVa97Tyl4HAfM4z6gkhRkA5AC
/Ha2ltMDNqaLZ2hd/qrXHaMOvQ7pmIovddcXx7SMQV2rTgYKYcAzUJgX7AZvU5t+9kNxwkS5nbLs
bkD79SJlfOnjArMdaJSoB/S93FYOXZGjNCEbOAlPatELlJt3zGbeWwb9TtXeMibe65r9qAWB2E9j
JTmsw0IeG/veIorQAQfdlQrQlIjSSM4AuBHytol9De+PJxkOuP1UXIOwfOxHQzlMON5dJQXQ2Y3z
vVYNmp8z5SDV13MoMbHGZnIuf2pzts+7ynDNtuBtmUD1Ue+XErzqn6e2jX3CncAhdPXaLMXLhPPA
t3oOjBVUMU8y5s0b8wn3yNEe25CPi3WYTHFNlvGF7UMKoAKHhUF9iVuH2r0zrvg6PBBEK2lbmovq
C2UxowxP/Um2Zy+02eL8kT4lTXeQWnwhefJYWQR8yCBjSQBO44JUua3mmZkIIIZtXubZriNv6jqZ
Dt7Vbl7Y2T0zGrjtzZEArmg/wqJ8rOvkTCTm2vfJhz0lwOigpLjDGswjnH6e+diE9nzuCA27Yxnn
7oAnn0Bl9xgN+nyGY6zv8LQR1AH+azIPowyZ+2WPGF8GdNMEyX1I4RM4/dKF8EVr38y4vFnhLCmN
HskoH5Boc3dR6nfYYenam3hT5tbDMnNZtsn42I0Yd6JY8ovhy3J7o6h2JdLq1jbxR9ZDwaklj0gF
63ybdNDgaMUgkQLvRDX5BmAXfTqCglj58xjF0aUd4MrJTz2NuGMSoOUAw2BfvFHM/KLGzSUulN4r
UuPRrtuPmSUq6AkJra47IXkVm2enk+95ZqaexpGXmDYo4Url4s1ejSm1PFEEEAnDal/X3b02ONIH
GHhpAYrXAfjocc5cdUq+Jzv9rkYDn2/1bVhcDuEkjtwy8ot0tF3aFxGafn8TNrr2qNIAuu8Id2JA
UGK/anuOqeO2nsBLTIgRtD21k3gSQZn60JIXb6ZKd7KawRtDG2kxEvdDEl4TWV0dyqmUEJx2bJ0N
Yd05UbEnuPqWaLzFbTTeE8j6SfbnWlhReC8N+85g1u8iboAwiDMP+yUG64j4kmNtyoX2AJO5nVYY
v9KMI9KS5zeIkzs8dy+VuRgwgzoNGXW66QksuYFClzQL70bm0UsxBwd7ZEpJysQ1QAbkFHCV2BwM
VR4a8dz1mRdy8imZamhldzsXSJisgw2sF8PcRAAu1fJiksNWpfJgrd0Fop1zv6vzfh8v7CaMcuhh
ukFWJ/9tKLZr9sY2KJf9rMX3jB+92VEwMF3N5nk2LpU208p1lytEaruvrIFl1fMDLSUiWfZOK8Vd
j0Fej6x9IZlMjoXbLbmr4unNWbd1PB94gOkAo1Na+5YK55kmPI3Rz6Kmlt3sGXiGu1QZrr1UPOKi
npZFm0SG/qyeE7yHw3tO6ya5bncq7ghnkhN5Rh5CeD+NHQyfOvGq9LljgFSFmse4D+4ACGlncfu1
UborWdpNV2k/Soors7nyne6XXT5w9He1Cfk0EZuaGV1mXOd8ylgYmbQwYVXVhDfJdvX62KFm23G2
abCkWqQ5MB4QwMe8dY+1Bd/bkzVhRdRLb8Cg3edyx8dla8HBGSbbnZWEkjXbl/m3yCzmM3djArT2
pk8t3wQWMNW9Dxl9I5Fzs3OYPjIS9jACnXMzhef/VHcsAO19SF4lHe/m+tDJvbbWPFbLYQxRBCp7
FwAiSCUVJuWlXdETo9ipc+iX9VkhHgtHwBUANde2Zav5IjHoQ044LW2PahbtSrVZpUZrSz6sdEE7
De3LnJ/1sfUmpNPM/ihxHTSQnJXM8vpRdbmOjkvDyli+yiL+id3vkRE2BAWgChP5yLrfmWjoyinI
re3aNDeA+Aswck34PVguNlb9qeJwinLeo+jD6B7tng4IlY0/+m8B5H+cRxogpGdbHJ3WnDuXMOmh
KGY8nj/bM8OclPKUEJWA0q1xwQpH4K9odwVXHl2pPEDCRczLnYRnIzXoqyj3MXNaPlOUtyefTJ5w
hiU/jXA1Tq2iGz8rLtSCig+jddMp8QLrQ+klljPVNRzqP3CHLvEv0oAuZb1chBSTMgyKnYMd4dFW
iYNMMGJ5V8fiKTBm2kpp/eCRzUp/MKfqZWJJ7TMyINz5QGTvMsEVra57YpbP/qFglZRgbdSabQoc
KlzpdBb2R234NRRPUfoktKdufnWU4t7A9Oys4bFhccmVflpYL10RWi6U8dga3IDeB6o57rHAYEB6
mgndD3ZyE5mot2N8jJVgBzn4k0zGS6d2W+oGNu2Yqq4CdqoM30MC65yGdly5bt0DtRyRSMAl1QZD
O1zBBgJS+RGbGnchuFEUK2AiclvbvmIhZSBG3G0sPHyxXtq/xEhhI87fsBpfOWO65QxSPDkBNHQR
zt2WS4vxMhWMn5BWXNB2vNj7wrlNEKrLzGKqSE4TgVJALeVHLLnn0nLkluBaJuHRlOOvoRAyhdth
waMhDbdt8u+ovPRLswdTxJrS7fLsEjmBh+vRpaFo60T6VubyOFmDp3a87cv3auhaYKUxd50rhlya
N883YZJtsjzlo8sZqzzSdbkx1U/IN9QTpDu45OQftlOEi1q3oG7U7lw0V6cqvXECJBM/d7m4s9Tr
nOjeyM1TmOrWGmN/wGmY387OsEnnAVhXcmggVubBW7Cs5mxPpHR4zM1HY+DFiWq/ZiYK73yTsJkr
EeYmvXoru8tima9aU24jgPJR5vdK/Uw70FHXup2Yz33BIkfNnsnqUttXKDU+4nhXB16MR7vJUb7F
LzFN59UXbol4UyYG4Zf8fc6Wu7RHNIIfVy/VQ5fAH11f5kX/pcag58AYSw9b4iak8leTywygy9p0
mblRs2Br1gWQwTD8NVnFo4LdnH5JdOOelz+2zF8g3o415iTosdaO8+glnULkuPZIlaKl5lv8WpPb
tPILfv4qUAxvQQnMf2m3Zgo+oJKvc/PLpt1J1I7HceWE2/QBV9qLaUU3IBM4goQ/cbjeO23HFcHB
pim52ym+kgpkjfADoNqjgzZeD+2ZNfWRqPMG8xZbVg2H5nDRrOLa2mKTKBa3gMFqMEmMO2kONI1r
d1oDzra24k0+QAVhnNkxRA4X8TBSar/n5HaXDU53TvvxWTjlzrGVk6jGU1j1P+c0x8eiaRuHy2Gi
dSbX20cOYR96Ip/DUD2WtXlgSPGl9Ol2brT3XBfbQlN2HQxVbMUvjmQOy3Qh5FCa9Sy2Q0qZY+WX
be9LvTo51NAkUErMIObC5BzFoS6xvaztE99RWIGILz9O+P7C0tmSGqxa8M2pwq8S8KFdu27RDIlU
0l3KpcpitW60sdwSDtaaDG8Z73SWxZdBQDJpTaAjyYOS47SnuzKRHO0+WERcEx0OKWiXMoVkk+fF
KT5BU1LcQyWYUC7amOP8+R5swTYNrFcWHZdy8dbhQUDNVmjnDIyBwZWa+3tBJQ2L/cp1nPy8Dg5t
Y0ovSK33wWhxOqs7M2ouYYC9pSh5Ljt6Hir9BonSL6OQfwNlskIvj0ovJemeqxHse+sFB8Z+iebg
tjM5W7ZRTvdKulG08pP4pdtW5VY4+AfM4Dhjz3CJMN8HHQ7m6avKqJMsLY7GrRd1TL5D6RVJs+mb
6BihQVji3QLaE2va+9jJHa5E9ujrb1Z7uqPeEuf8qhlPdAxWlvI5ml7tUlxykN+NHuD6c8KHwKoP
prTPFSdtL5DGxWhNDKS6mxuU4N6oE0l1LYPJnFRfwmJSA9NamH4Y/Mr193UfomikmYKue8jTx5y7
lCq3mNnqHCpWWVzmTrl1YoNTw3CHpT4MQpLfbOgGwaPv2iE+OsujXr855rOILhNzcXnql4sRClaV
8SnTuNHolyG7NIgUxlVvv235bAZbCe1K7V4slgxp/hzy3dRvKI5FW3lMuOtF5T6Yn9VqB8qsBPfU
3PIcSak/zUlwjJdio6fcplJ8oPTplGdNTdypu0Q1mI7iaWF6ZK6ZEvskWD2qmksEbuMq+adTtgEI
o1adry+Nb7SgmhKswI7jYobwW8gpFGBt6yI4yhwATnu2aMpq2J1XbFWNfrxdqrPVfRj9L9vAPQ38
eUSOcxvbxqOvflQsmYWB/dFihLLIZzTWp0DJn0Y2NT0W6uJIDx24wdfCzI+2UvlDHsHawehu54Wr
a+1PDicP2AN2TvFka/SLOBuhb1p5rQwYBAeAhG7NQiAZBGqaH6zkYvVox3gQNmpZuVMjeGluTec2
TF4dmrj0vvKjDMm+P9no81X7WceZS4EY6divQp03o/lepsw4JGRQ7cUIuelUCVYJWKVwlvjAzaqX
OosfE4/OlJU0heVxCoDcKYEi/GzMN1WTIptLbxXlg4hOD8Jf9oph3/RadUOaAL4mKY2SuqECNmEZ
xZtWOyx1tBMJiywqQGKWNwqKiTS6HdaFyJWJ8Ux63Ifeechw14JZwPYZnxziF3LEmlq8aPU1Idy+
0FEoqYhC/OSD94ISSpXQmbZBV7N9Ye0HbWM4wpsUvA2N5js2ZX3lAIWUm2e9txy/De8bArVkPEmz
uXopj6XtIB+mZyudgRXIW6iF+ymbXM0MXgWQLsvYReu2EYTVkrzT8x1SWRzgb48mUrxA8KOFZEr+
KYBzeFXA9jBr+gw2Je2fGsAJjCSPjtUejUA/GXy6FZD+eM/culXurTS7Z1oEPm7mXor2V/tC8F+l
OqpoZAXBbrJyJDSxVhrYjlRGwkJrLrou39WGEVchGb8VUE3MiXyWGT2WKmEmVWI5S9PkidjAYSx0
brsDzKXuzkLpWYWppqPtDfPZlyG4m3Z6ejWs3q9bfqsYb8ShGHLxjkui8CwyCBtdWa1uk2F6XUOT
RRCSMYxi8dUGmPu8tumqfWSyIBoyPrRBxni0qUCRxBF1LmZwhlnVM7CPt2kg7qUmpnt8DctBxOnF
mX5y434vo4xYdNK8GLXyaM217SEM3KQgpzgghdl2jpJbZm8XC9XMHdrS3CTTCLfcTCYvUCbjG+GC
EzLOqcNgMuMO4pCMx2peXSfKdlkcVAIGYY1NKsMQQMhWptV5KhjlwtoNeYwm8Inl0BFncIjoEwIm
jJYt3xgxLI0Ww6zfBZn/O5LV/4OKFMXK/5kihS4FCIbW4j/krVXD+v1v/KFIafIHwpHUcbPRF6zR
Uvw3TUpVf1hgqwjOcUL8Xa/6uyalqOYPx6RzUKiClnChqjTj/lWUUjSbr0EtcCiodYCvyv+KKPXn
KmOak3XdEFxAmqFS5SrW5/nHMmdybRzuAu2XGLIb/WAlMOpor3unB22j2yMfNLpI/uHF+Tcy2J/l
U57RlipBZyl1jQ5ZXf6TBjbNY9hEgf6raCk21GnzA8A2u8bMDGKJdv/5c2n2n1th/+XZrH/6/Zas
bMnbcmCse72mnqMBc7NtnLqrMY+XxrXrm3x0ZZ3CzK9wHbUHsC1wKLDrLOltbBN9ugGK41DZtBCy
4CDRwXTF79DPB6MvTMg1U2jJY+NY0jpbkRzD65DxIT41vHftSU9MfLrodbWtdzW1iWgmCPYdR7RF
bLLJ0NOHYpqtKiYOUUf0FgzY0rqRkE9zUwqZJqTEFLnUr5FmDIAji9jIyS203eTIc9/BLrf8MKVK
OPvSwYEq9ZF8ZmG8GuYES9ad04GWq6hiboCv1Qh2cxDI3IVAj99iGOKak1hSdYu/BFOb3GAWm/Td
tFRBsIUIa2OgLltAh02scnbtnNS8mFUw3STRwD6js7WuekjQRapNxCEQS0U8lfiJhEpFo9R+b02f
5+KkthD/jgNag+KLMGKmRDZ2gW3DctcAjMxEluyjpVrwpSWombhxdGaiUE4Msi04e1/mOod8VKcA
Hm/4NeKaUQPCCDvkdlkTJHpfbAm35S9zLJfXXAlJR7gC93myVbt4/i5jG0POOJVj+qxrDL3wpSwg
LlvinRThlnmOuVdpW0lekyI/eOzI4DjR2XFwjGJcP5X5yOaSm3u+73SZD9uqi1PjWixxnzzPauvU
Z4ycVn+f5soY7DKzIaPCLWEZN+WsVqywIL84TC7VjEQqZvL6SDQJ8Tal6BIFAXFW9ch2VbOfnE2C
VWD9f43sw7d8gCjVuIZuyp5i0VJMJhlYOAOg5jDzlcx4N1OuDrB17coo96C05tlv2eErrly45MwN
kPxef8ASAtweS9eYEaprASFYqmrqx1ALUnsfOmHsRCyds6Gszrs0jffSzCGjVE6fKw9c75ITJb+2
fYmqvB32sJbX4jARTelODcZB/U5FXWtPZd0KTE+Ef6fbwpqRl2cSqIw1Jqg6zLmsNLeUR5guLOFh
CC8VvdcxhIKNw9DYyzRd3hkfixDt2vkqJXUavVaadwlwyfGB44SkA6SAFARjhtHuyA5pUduZNFeY
A3IGdTB1dO/KJC28uWbs9l3XQ4cuaqoNpmRPGUwdTdTRU53sgr60Q/1EDioLD5WCj+fVGA1qsUJM
OCP7QrjfggHn6CTwh3M+fhcjGNSIMaHhwNplMICe09ODlh8qfAbLLUGs3G/VPAhcdW6TxbUgZWZs
TGvVuUQpJbX4s4CUL+fGLBm3aTid6LqMY2ufWCa2fjOVNYwHlQlUH+v9atWDPcZNjHfZfgVHQxsU
qjXzmSrmVXDLcRzRYnu0LTaNHCK7YF+vAdtt13CP2gibdtXK48dYIISFem8eR6zya/kV/MKzGluJ
ehykjXUvGYa0f51kTYiE6lfDehgIAWLmpQrA3HaW6B1f4At19rnuzMZJ1WqdjR2VCMU2w3U1HcMB
6OWnHShLRFHUXAXDQQ30qfK7Sqsnf4IoaV61rOFoMwL6t10jpNqLeueUg7pjTVX+3aXES29jQvHW
mcxYaUBCdwAoc34xOMGErt449FQyc5cgfshotAqmbm1uTcH0DxP+hzJi3HYHoj8L/qxkKHum1GZ2
xQRXpDvFkTqzwpRKCl9zrLjZi3gsPqpArfH4OSPVxgBzkYU7nBiU2yZNz8gWQmLoB3FjDN5U6NQx
OLjjVlmCYu03EetmvWnDWDpbkLtU+UROrGGp7zVG/6k6LdmttHMK3ypl5BAmdLt/DEtg+keVHyx5
rJSkM+7rOVAKNm9Zmj2zWpvhFmhyENxMNjCcR1lnZbyvtKBUr3ntWEwrcVlxe5vUxqi365yCe8Zk
dd3P3xfS/3+3dAYbgf/4m5nnX0xGj8vHdxq3mDP/tKtb/9IfuzpL/6HqmmYJW9WIHtE/+bddnZQ/
KKE3dUB/Kl/GJfb3XZ0hf5gCU5DQ2PTxTYLNyt+cRtYPIkBAhR179ZRhR/qvbOpMKXj+6h974tkb
6pYpVY0tEU9l44T6x32dmYEgXQKGEVGDnpMp4xEUwV1pTBYZBhAKwzBLL6Y4iUlire8wWY7ubHAa
iRTBzobQZcl40gvJdbtZ1WHIr2nqJAGQ7BOwWtQ22+FP9ATC7hxC49C+n0w0pmGKn2l4KzZKOh0z
xgmexh0ADk/9HElj2i0h+4glgPEF7Y4ztGGDoykYgjE14g6t+3OSDF7BEZPBlo4kCDLLhhtPUwKU
WGW2OXbr93oIO5vwGmsldYI6uWUv6xBfnSAnsAujmoaajWNDw24ma/bTYt91r5poAtdOACJnemvt
CqUA/e9Mgc9H2QRGF3w7+Uhvc+rM0DOZaJfdJ8DJ7MLJisppndusKqPqppfjm92p4Q7vUH9i3BaO
o0mLRzvttXE4xokwoJAE3AUi+5mGiOEUxJ5gLTsGgT0dAzq8gZDoTvizLiso97I1j6HNbmUIPzBk
wdWvsciqJj4ZEfRQxGI92rVparu5rdVvaqPfd11wSgxLPzdNjAI3YEspSteURfS9qNatnIzkE0vr
i8XFyyRBxe2CUWfCxzENDOPjXAR7c+qqjbrYdAOVVbQbitZLbKd8wYEzHjsBkKIvxvJF40bLdDoo
T1WpM4zIOdzrzb3J0AsPM3UhpTQydrmoQhmOsQUeNhiJG3vQoII7+uKZM+UhhCUvzGEDN8uD6pDo
MEa6JjqNb0BsoFw1OSn5YTE3ba7YzMqXEDwRP1A8R3dBXedXJITsRGRqJBAznJBxq7uRoLlfKPZb
qabVPl8G6r5mjTvwpaptXh7S6aTEyJs26CLKMFeXymiabd0rmd/SJuBX9fxg61jcqulDE9khCdto
bTgL95VC2MAWezz5yW6YlrumiHw0HrzucPrHNEwe+p5flyD3ZhrFeC/pp0TpKe8WLV62cmCSbOSj
emFrwsiB+LEISaZENKTQCYNjoS1DzuZ1f8L5hxclRDKFyYAGtVySLFcvbTkc2XTKLfEB208i82tE
a9i0pm3cr0h0S2To5jn1s0Ob0Gy/BCZiTbAHhPbaCEU9zrhTF+Z2WjXJo0bTxJZII94ivXH1WXKp
jHPoaXZ02+f9YXIqCSQrGrw5Iu5cNpV8khTT92H4RjN2+Uk11U2cfhbjRA3CFH0MkzPsujB4TJJu
mwwa+8CExDhbAFIg4muGHkUXb7Ev2BG5rO07fS7UZ9QKZJwY/ERQxjubHvetWerFXmHjUus65fOU
7Y41+mLFmH9H4+BT2c1XTQk72k3klRQ1vkNEEhjBVQ7ONbtdUDFO4LIJHeU+lgwAYgBJfY0GJT0K
jJ1lEeXiVHcEPbZVrWCgs+0xl84h1sPkRLWR2PaWcWcQbawZOqqrYTLNHw2iAYc2blpvm0I3P1Pk
XbAl8J10WY4iYMVnGEaFWf82lGtAe0wx8WvMyIrJFzYXhkklch3KlyUg0h8/lrBUnkRrXoOVMd+P
a51BiNgqsfiEZvROL8jCKaU3/dLMwL4Oar0P6vkdVO+yt434YIXLLXeQdiPp5HWFDF/1IipvGK3f
NOPMLR6bvVGFA1KimHdBxqddFKLbaXqz7onZc8FMy1tzlUbR/NRqOWWC5NmwlHQ2GUl74IxUY1nI
lhPCgbahJHr2FqQl9qo228rgISm/jKniYWtCtEDoXaEpN/hqR3fyxkF/Q725T0LrG5FCIcIErhPT
J1Zv7spoBmYfmKdIEuKeYtKRNSKTpBXZjyILfbAIKgJscetrivGgt+LWGEmpD4tC34X65GSkzgzH
9IoxU44Gm3EeH8RKkt4vITPquG+Cx/wNPcNwdShOyBtIsk6jTPjulLeQJNJ+DOWlAk3jpeyyiKlr
eOvSEJIJ4+46VjfEgplZcifYcYzr3LkibBNRWeqLhHIL6qczaghm5rbKCbdJ8JEhE6VWwm0nyTzk
fzkwZ8bFc5WdOFkJhsSBlweOD6A9fTrUUcKtGmNv2KEd4ctDdOb0RkwhYNHK2i/B1teFsG56Wby8
tV11hxH/jTQ95ifBKlzT6TFmOQh9jhEdbjj4QeqVWFi4hzcWodsUnxo1Ni+sZ/0WT261K6xqeRgX
50xEezc7obnr6c5xg1B1PHWWSBic6CKmwdiXPJmOCDkldh4nxN7HDtWbs5zjbm2+1BI1rDIdOtGp
Jum7kzlhG+Js7yZLPniAIPjENbo7S0GlomlsSBnzEeixTEInwB1jtChKUYKIREsfRmHjSdHGdsNB
DENWpTmHsncccsYtK5NuVKzHpsbPEG0bGVNHFdMgUaWsqflGDWzhFSpm2F5zSteIRgQ2FRBHsGjF
zoDq3JvzMU0z6xi32TWNM4u/k4t1uOEudEw9RI92bO0yFrkLlRu+iHndsbYwex+C6zgo1nayGS0k
9CwlU/JrThv1JDqh3gdz6lrAiA5K+ZYSHz11gfZFFa/qMrxZWaz21Zlt8ElK/snaUXuYZmoigv2Z
+X9xBM/h4ktfNoOgoLLnWfNEo9tL0fGvRUp0sriZB520N7Uwz4X5Pzk6s+VIkSyIfhFmwQ6vQCa5
KLWv9YJVlUrsa0CwfH0f2mysraetR1OSSOLGdffjmFxniYRrJ0ucz0RG+NZ7WC/Vj5+5nFDu+pTh
+jvVJQ/UXGcKPEae3rUNDZT7hQubIDZP/hhFDSO896h+qYjhdjWuABLFF3yLf1ubupdBriHZ1PJZ
UrtgrF16tQX3UkrYpjvn1+CM+m3SFOn6vL3jT/vUuvVyWCR7nCkPobp9dPyij6pll+dOzU1o2oQO
Izv6s9s72w+6Zlgf9SWLKgnnjiLx9Vwk9XQklzIEpdtgzBVZH7aeNEO/tKxLrQGiyjw3xoulXXTN
4pI6sOPqzBm7W9pE5mL8BibVoNxYZ5ICeO5ylhDuwmrip6oq7+DlhjpmpNKU0bkxGf/XzB7+VMVw
n08KV87WfMNy/hjmDnv29MJeUGcr0/6IGadABSC8saHIUdnkHxQNaCv6bWxTorKayRK5dNiEpsl7
C2AIiKhaJ6KaWXkEw2s+l2X/16OnWnY0eNn0mWBxne7KXt5K3QKCcNTNyT5hGLYwj4CNcRDYSoO1
3mTbbpjCXctczTmMMG8MRL/Ql11+WCsoZF3tv+buo8SjfPPpvkAgRX9f2mIK/Qz55P+vP69YlXxU
Ma0BCu74Sf5oavzsK/NsiNH49DKMHor2ESYbaFpzuR9AGJMGC/lsEwaNBAvHhTnTZcfyL174POI1
wrlT07xxlpX5Wv9WW87re+S14SVmmDW2OG4ltgJvSWPDa+cnzL/hakLfEASLH6Rb20f6jI3j5NDL
IumZuhMFOo3lqpTMOqQQdpJEHnV+uJ5EQypRva1Vvyo1hziXXY419G+jomhX/7N1bGw4IHgzwA4N
3NkPLLrgAl9KutEKSBNJr32y6plSgEpQQaKlTFgWkkdl7+VEGDcawl0oi30/+BBedlOmiQt1sP5u
JvGdJCdtNsgaqZqU16lvqU2cSvtTSST0piDM2LSYE9c1p8LGduYLRuxYpD0Sprvkh7yuTszmwJ5E
6+BydJANs+lkbZ66F6URKUt7djVloG8uK20o47NWsm0KnMrpTpuETmGsjByuq5GBB3uj83rXxFjQ
JMzGg9Grvh+siXQoeSscgfqTjkeDbXXoSC+7zKa33lv06+4Y5xDQdfdE1x0YxDXw1aBOOSSYm+9w
9jQ02h7AMNEihds1WjveE7Kp6hNH9fja6+7VG9UUGhomQjYrLmfEKg+1sM14ar4NGrMwRPOXcWbD
2ixXGtfcuG3/5gofRiGAANvN/EqV+FNj6v2DWw5wX/e/G3aqbwYcD6MGQms9tA9p+91msr3HE77G
65K+ky7g4tBgXeQHFHRMIsG2+vaRHkU6KdkHnrzR0MgBVHa8GMY/wmvFXZ1yIUwIT/PxN69bTeVm
YSxYc2T91md2fwQu0V8ENSNH3kBfPhyih35oHgRqZsxV+B7elhFjrkaIzjF9794ObHaQbbFAOk/S
xGEkrTnyBX4ffFkPS+5gs5oP9mIiS5raGZA9KXSuNBeXi1ft+l1cgq8Ikyp5WluogmJptoiP8ofu
UZTWCEBUnf8NUN1ic7ShLboTGzgtPRClxa+xb38qTYuzvkOYzNsnetTsSOv7r8SqInhwA6Hujfrx
jBsHdYM0em3upzc6+oPYAbU05xWTOxzcklb0CZqSI/fxeFCfZZ1Md4kjRdir8r7TxpTRvbCixhti
10rGQ9//Xp1Ei+gn/y4mzQ2b1B6YsR0kSi2/1/1S8sHCFwoJPQLef8qaWj+WUicrQNEiIXwXVwW6
q9AoVMZyOczJ2bY1dU4YrJghWHuiuTyDMQhSggWBpF058LvXtLfkPYCDUltSWncmyO3DpocCBN6d
WVo/dWWksSOMCzSkMmB/6QdTs54a9r9BIXCpgri8MvM5kZ2T9jGgVUQWnIx4SBk/E3fT4p6SpvUv
FGMVlzkVFA4f6gPsY/s0YJagt+rQT2KOSK+8CEvoYaUD0dLhwLrAXh5gHfa4AOrPokvtK/F6fDb2
glOQJoN1IdPhkGv2id9rVvHE2fJaiGkG2WLP97nOBUBfTWL4+kdRFf3++ON46qsj3WDrNAdTaRr3
ktnymKo6Ah9BTlRabkizks3769PK+7dkTLIPZKtIq0laeHhSQIcXkbdNIBH/L5bQ6cpKcNYnvkdL
J5NaP1pQJQZSYRgIMDmC1NeZ/zu9AwGpO1c7lbTKF3M8AgK61+3eCDKNic+nh4kIpr7CQ3QIMGAZ
YGeCyxHA12Nh4uL0mvdRWC2VinAkPG3gYRDdr3EdPrCR7DZQHrLsq3Y+oQLoh7aZXmtiDHtTajAv
4CowbLGqUU/kWrzXBjCi7fj3QyqbB1qfp2nmj0UkJQaT9KYx3Z8wgIOuLJiyl/p9SnnXFrPGhofX
AJWHcmcBmOnBSiUCxrRwgI5uehnZlR4sbR2PpT8+i95bnppzTlYMps5y8kCdnTTxSKYe/rBTEcPq
sN3reMwmE5Nzmjrf9uKTq15ppRqS/alyew1JfevePmfVlReHgL/XVo8ppEviapg7BAaMSlsfYbSH
k7+zJPX+L+HDlb1U9ntgc3Ig6sO347HXGivz6NUENjrQmvl9ShV5VG6aigrPeFnNuEpmD7URRSwD
4x2kg/uTphmY5FSLWdIcXdxmrH/oIa16vCOW8TUX2sIKjaD0uvdpUbJHkN5RJMfSP0NeQX4e9DzC
ABp1Wefj+u/ujL5+SKn2iyF6HibOEJA13DZHnxSZa3YA/3w3eYasxyOg0rhYuvXct9nZdxIXWiiu
ZZly5eqnA9b39cwqxAymigmD7srhxbMB6znkNkx76Z+YCt3jus0+U732B76auMh+3QPG96401WOB
AosaoXBMV6HLduBhyxSFLDcNNtaJHQ5+HC0ZsaUB1HJxgg9m/UCm57oQWh5cHXc7V0yKR5zNfNHK
TT6UNjDJFv1jfy3GiCwnTzX3JYmLowHHJEQN60LMc1fEA7V7sXmN3rup/zmljnZNQaQmZeJdilb3
Lv//XSK4SK8WgI8eXWQbmj+V9m/Yfy1bo9vh2CR/ytHt0Q6mBAf/+u4mkAnYzUdibKvjxraBd57z
13GYguA5wHABL5y11BBzVYw9MuFhmsp3g9qqWSXU3elgiauSD48zJMtR4yBXcn3dkx2ZTgOdu8eW
ku1Bx7JzaYrUCWmWjkvy+IhDRoSlhEDBJZvU9FkRnYdT67Mp0ZdzDSc7XPenfYPXvebLlXIyBDnb
PiqhZbFLqqKquGdkGzOq1kxEs5a3zaoJ8hGuCDrDgnJuCwRKusIDhzgON4P5o9xMC94AV+fRVtHc
S6xuzPm8O8V40NcHXFJZtJplh2eXcMHa2NdSqbfakguRGIE8bZNR4KbXndlwEs/4aOxiL3eeDq5v
3PuCjdXIuHpovYBzeTuiDS+Hk3BffT/7IxUO4MohWiDS8sEaXraSZtUy5xTDY/NqYe6rs2686ydc
hcX8XYN+PHZIz+iQmMs0UztYW73egddrFzyL+qA7EKHV9qSX5kxNV/cJfvTChKHABWleNC/bj0Gq
aZePvRPENo6wL0NakCB9be9EdM4pBqqwoooQiyZ+UVTqB5ERlyK+tJWYipjnLqokStBZzZ9Mc19a
g2vEhEnwuFUF1ETTvgn0xCMw4S7iW4/TUjtaY31dxvVXqunsI7OsPpoL2/y2bcc7QCYk7/M3PBD+
MbM3omzJ5AW9vRfPwbmyQLiQk3cObiE7aHhqeZqwLsUdvoEIXb/l7UdzH/UFLD9V+uNYHsVrTgrS
3xdEDVJCq06PbQqU6HYh1ybjHnQoyxX2IcX0T422jBzaxXG0Ii3bkvVzmXlfCYmkK2CkU4GmfMud
/C+KmcN8Ybx3pZffbYl75t/tbvnvxpZB6yrzAxt7Scx3haCU/u02LgkM8NlxruvnEQX1nDl6d5yK
zsJwn/sBtAsRkTbUgybTWqo6WBzZlA6FHRbYfGOizv3pmwrpf7098vrUuvPccslrSGQ3wiN0anL9
kFI9YFf56Yx2DvKMVVTaYYx2dEBZJkK1NhLzWTMiXoROpMUecj+DSUiebXWzuXylBNmWwOmGB6kq
EtQDa+TMsn8M2/zbMWtyl5xuzAxzbOR4/3LcYgwk6h3PcJdp283VzxPjSmQNC/cbmh2fEtNpiJaR
5rVzO2aUjecV114j+YA1jhV6mcZaR5W3lhz6fS2IIZLn8P23GV7kSNcGZQx4ctPNgkiXfaYOnCOz
HT7ykVCtSdOlSq8CxxuRuZl+1uGQ5iQBhfq9+fsnzUZJJQB41KXpxwqQW4h/OgFgao2+hWHRpSzP
fhIeuXBWv5aVM0Saw9fV8aE4i0VFDg/kXWnI8wpyxBUM+Fir630HW9HpmkGfZPM0D+Ua9KLCnwsV
K2xsV77CxAU56VpvSV/XvKPtO8+gPhMTpRYsG67lgSDc5s2vtCe+AbNasVvGg+30x5RAibfBq9G3
mhsvzQdugSWh+711XOWKmawP2CVmAslT6S5P2Qp7mg40TJRJHkvIriH9FNTVi7elK9VJLzLAGymd
Ec6zLRo6JrjQ5wLngmPUBjtbWHwNSw5tIXpUUdqmO6DreRFx2vg8Pr4/Iexv/wgJsiSZv2W1G6+3
E4acD2fPK+laBlmsGQnVF2xUBk0d+gI4XJ8wKiQ1voKh1kMgisR8Vk9DxB7/5Lwqhm3FJ320TT4d
WschuixlZGT4e3eFj0xeyiwoy6hhdc97mcnSMLofqmu3GIH9detyKI76msU6deFhLmv/AJMY23n/
09DKE0k2M4HflGuU+aSg4DXFydCM12kefrlquPQKPCCuWTatxgB+0xl4NsrL4qFd27UFh7W/W+fx
klfiIxHti+T3dipS+rEFpm3MVGXCxl67SxCmWDEXALkc/QU0qcdwD2t0XDjGLY4FmZMNyzRzBoBe
nz1iDVweXHkSeHt95sKd0tsfTEpGQpYT2KNJgWNdQfc8wfjP8Xp6Y5SmX61vDRElFETrRPLV1Gk8
53ShmU5k+k8tIHds26c+2wk1XF6iKREhDpbiqxBR0lC/aux3KFV6hF4I+a1wr5mYfvmAuQ8kS4J6
QduUHQahJhFECBNe7fjNNPxOYTHagCD4ZXMJ/64Vf5ymciItT/jkqeJcWmseLi0pxmwm9mWeprL/
tU3uOTemK5fh8m4Z+kvhV78ngt4guWYKx1nyhEtqRm2xLg/2GrmWfMkQIYCD43JDDFT0KCOGrQEo
CuqV+IYDTD8O2ipcPjfDwjtrcgkpArSYfkv/DkIbAcFuCqhKrx6bNENBms2jcCmzoh31fZXGEu6I
pkrYsZv4zalz5mesrowYuezuq9TiXqe4oFgCrps7NIelIBuXDtOb7mHDWxLbuG6UTd/h0qOz+V+l
day8smchOFdM0ZiAvsw2XiSWqzU37vK0jpRoH/RKFeEw6AydsnACjq0L1QugCaeJdwwgy35XfC3Y
jWHmw5YZhibg7HaiTZRMw8SEDaf6nDC6BIAf8kNqVbde68sTIrZzlZvzprxsfxNNBkvE4o9VXjAM
/wLs8dNU9hCIEcRkw7HcNsaDwpHNvuUMYc5ETHVeHXN9cMScHVMgTdBf1YEs/RoClbHDwmDPtNYk
3prM/LeXnZMLc9JYc5y/dD+YYWP29yN7jWzIBm6m9r1mpJyC5NzpLgkLO9eOG3+Oo17zC8uL4dfm
1Oq1Yl3U1bjwm7xShzTdn59BwwosjEehddNVfSpjaMKyJQw2ScWB32f1yUcSRJZ6Gye3PeDeXCOx
oWRY46ctuE0shiD8UtsEDWsU3MatX3lxPPHWPZcjnYu2AhmYpKQ+HLZXtVh/iUq1pIMgrKHqcPQh
mzYDorV7cjqiKGsP87HOZImLm5zkXhxkO92X2/UfHvg/i9g9sa1EuyhJI4+TkwNoMmqRagcK1UTF
onUyiDwTHtgGRJeOXcVa8MTTeJHqrKH79tsf5yT0hhk2gwNWc6DJSqNIgGcebkEEY3s6AiX5UI0F
J4mBpmKvjCgwPXsuy3fgZM0qHyqnKsMl7w4Y2o1w9xfuXqBt7u59uVe9DyJOdVncZwaVD00+yaOa
CwyJXnttmy8t9bbbyKzW2a1+O8PUVtRkU6mDv/ED90h7gS7Fy7b2/jQ20pXr1RTzUj9Io8/BdSf7
rrKgyelWeRhMQAj8pxJMq54fUX1YhOaYvYwNBm7RCw+5+7TtJPnFrK+s6IxHdAVfo8sx3Yab56rl
YFoeSmUDsMv6bGz/1vXG22AlGMTMLbaIRc1pRI1OQeMNdv4te6bt8c3ZZX4pOQVLtsglyy8r7Y56
JTHYe4ROukX7ZFXSskI9c4GtTpM/PGoLcoSbZE+FtGzCx5A+DxOWR1h6LLszMoc5P6GdwD0nNM+M
RU9ZlcHyaSz9B9PtPybGS6+zb2vmQQPpezfyeRvpxVje+Shw8HoIzK1684yucapw1h7wb7IBFnjS
snp8ArGVxVQQdVFVS6YZhoWywytHxSm+3pIqA9fUAr74qVL5DmD4a7Lh3vK7HoH91jfDy7qY3Dyy
qgox2DRRaa4n8S6cnig3PzNa6RQpOhR7ZVjWQ9JhKK6zI1B7rkDDyqw78EkwnN6kgde/GB4Br6Wh
Ziqj242m8mTl4zESTR8F6/pJgCse4OSkOH4dzfOQ1Iz8MKcjrMGxeKaPwWSASb0oGzGtZWbPR95H
f6CWMD85Q+MTTFb+yZ16SIFTD1TE/bWOpRWbJHDpsUcbprULMRRQFfuDHx5INgLqe8FZwWyOAFQT
43vUVu15LrD0mFZ6R2knV7Y8v+7mFkwLr6OeMJUAKdxS/5jPtX2Pg7ZtCAR3vJYKpYMeWxoiyvNi
k7gCwqGxJuqwT7EpgLfYam59aE2cJcbyDu0CcsRDAQGwXG24kxvKo0n+tU96+GAeo7Sw3Wur6pbd
co92kdxjHeCi1cuveiRx6bU0FUhoD4NPGVqn30CLwl3Y+C1bCYexjcU34BV8g1d8V3A0425scODS
+orCTXPmOtrQcMtHif+Rlx6hV61DaplZiV0T2aV8GSw1wJktAKP9A9/gY8aAe3Xt16z7Z6jhz5jB
ppATdaBTd1dLnc7rtKCwgvrPSro8BNXUh8lKFmoh8Gsh5wUYTB+yCjSioBdTcTfBvafeV2iKpc5+
yWwt7aTc5jP3ECmI52nk9Ln18Gi3wrjTyh1CMUnujLWIaZ2K5dy9LTiFQ9apPrS25NcGvIfpgqir
6J8dc0muvUk0m8ajZaFrl30M0Z8DaXjvqE0JbhPvopfeF8ad9tJp6tZbfRm3/OMDqbktUnu0x6i5
72iSNNZ6WuFnWAnFKW6zfrESvTX5Ah4a1hcQUPVoVrN17gnaFH55ZRFoBnO3Jfy0XdLYyKCO5jzY
g3gkMpQGlqyMo8HbnYpG59JhxOZACLOlKT70pT5CZowxQnHtURH6j0WnksuAa58znyBxlftk29rm
iWqfx7wydHK2Iixwc/FDt1tmrc1Z+QFl3AhEfjUbec1SeFGZMlhvrFdMrSbBpvJfiU+KSgqcYcO7
X2i/vRyrTm70IpAe9pXVmX56SWZnmbbXRgnwITOrvZbniwWxjzeuS0PNVb+cdAdqA9wcuWxuDtsd
ewcxCdHftMT8UKwI7ippoxNknOB1gIUsp1pcx1qWupfWGndFvlTBNg1EYbevyvdOdg460q0LxoOB
5ghnX7yTg2R/bZEWxazVuW1+xAdIXittOOLkzsXnqWpAbayl+6jn6W8tUWBI1YJdyQKhNbMZlWgG
KDNMLzQ2BM3sUSXHusiBDTSqES+dtNjlWFSWdqyZHSITUVKrk63RX9DgHgk3PseYyktKRCOXXZGB
QeyUOvwk+zIacTadYYfj9htN6uqWfTglbuc3xq/R10/DDLW3ebC0ZAbxNJWnVcG1pSLyWkziQ+bu
l+jkdjC+sjqXB7PR//F4vRrWdKcJAqUQh43AY25phPzC4MssD3kVW1Xo22Sc+JBONEItP/pc/haj
/2Yv/Bo2HVGv4GIcpC0p2oXwfi1M42ZTAblqxmNZrDogAJIRNrEsJs/6fvXq70H9pF4N/WGhAKas
YAD1pgzonl8yvzrZ0zt+ZzoIs83gqsMvL0PKjdLaeElVkr8PkwfNOq/zGyxdDjrpj6wtA75YceTq
v9Gixf+67SeKz4wcmvaQxXbJClM0ymC4Kh/pcnjMEooGIPj88hxQwxW98M3GEmO2jdDHSYx8DF5I
Dl4NNBNsRZJQYJEZ3IgrP3boGhgF9Jt8bscYmSM20+4wDtjnJ7XpkUrkCz7/KbYOOvniF9Mi8J62
iAbi3vYg0nWLDDSWTVcOhpNOR8dx54CyutdnZrFPn+vS7hfMcodEglXS2ux3iE7e5D+O3q8iYX1F
xLeMai4k0DotQWXSTNm6M/Beref+OiwsvuCqHAwcH4+uKc8jvRJN7d6SsVjubeOUds2PqDSDgsf1
jdvTdKBrjdcNDW5Mxhevh+iAeENYBLdIh1fgAXvQdaq77rgMFVISyc/9b4Su+nNvgKJTmzMD7pTo
yFwHrh5KQo2+FPTtpAd8aM0LsvfjDOsbQwsW97Ucg4TMbFfid+zxcbUGtG1SCNQ3VtbTeAJRSxrQ
XsdT8oX6VpxyPDseXWP2rrJkYvrrDSWC3Vy914MYuJVxJ0GUWg6rYAyykh9fSzbYsMAh0rEk3S3B
7ZMcCmpnFiyo9W/TAOwzVNyz5lyGgHIvUDpBS6SQ77b1ZxmuWr9tVw17kxBbfaUz8mgYPhuqRTe5
kRc3cyK3iLEKfnyT/N06UtxmRHOuiQXoZihx7oNuWOrYVUkWzt4Mc8UjmpOns3GPnosJFF0gU7oK
TKG4GkufTxU+vG6+Z5DF2ZA3dOTB6I258Xxb/vo2rRuvdexRoAC/aF/QY817qz21vznz4c+OTx05
4TnZ8wdypxoK1ZFrSRuYi+5fsnTtwPYetTHzUd4ywTKORcfYbdhq2MFoDncxDTOGW5hIg+2kAggS
gG3GHneNQ2vBkC5/8248jbxHA20YVezn6W0Y3W9HYFhqfa842S+bO06vK/Sp1PSp23Ky5/32pdSi
Qstt2L3kuc+HqHwo9FqygKj+GhNKi81JNGlDHpez68ez+38IYp806Sem7UmKIC25AdRyjEuJT59d
DgfOxDNFkmIJKpV+w6t9Y9g5ls5uVk32yC5YiAtOTVj/XrB0fXLEr8HKny6XNokB/Q3B1OlxXg3r
NTH9v0PvlQdqq0Gmz3dpwc5kbH3QrBRnRHaRPkBHZPSsk5e1t5aji5JvFbcuRX9YKwMqh9hNzfVE
04TPb59/kPuIuAq0kOGazKcYrAIF0D10mgV+kvvUrV0XTl737oNgOHeRPSFmFiNDjiCmFQ3FQElO
+kURDOVxvSux9Rby4icWtMZ6F5zm74lrapgUQwU+ga5iKap4zTU42BW7hTXFEapsG54I+fw/izCv
fIWDB9biflUkLgpyuq5ZapFs3vupFkezcD+kv7o4IQNHlW8m8C1EpoxwG2eEqA+M5pgBPI3/T2Tm
XKte0yzfcI8wJup7PpzZ+lDO7Zfn43WXG11x0n+30y5l2ln5mBZriL1pxh7tGRfHK6ZDBzkRsXdq
eW+I2Idcd1c3QJgSDG5xiXrI3YG1UDUyjNjTt0aZQeDxcT1bEk+RnjMP+sVLQ0z/PObmF0bD2zY4
5cX6H9320CU4b22VfCodd/SSQULslQkaYePGY92lfiMDy+JEH0oSmiLfHottsp9lyluftTjeQhzn
bN+Nk+un4SI7rHqpwjnnrxerSq4zubwPvfnXbTZ1woKFdOeAESz3zqI+5c6c/ADgezReK/Bz1H7/
Kyi3CLqJCbvth7cusVcSNHwWRl1cVz4Dhwn3VpHo5XVMl6fEdkVM7ylNOp6HAVzX//aaJw9E4BJU
yubVElUX11MOfTC/iXSEeTQ2qL3SflccxnzJ9hc71+Ylm7iuZp58MwDi8yS0FL5mjf/UzQXlfQi1
24bnwx23Lwdw5lNSbUz+KqNRYZUn1Wl/cNb8brbtKd/S5qqWf0U+QZPgol2ku7K+1dnJp3YZ59mn
5lRvq8V6L8cEWqbmvUrLl6zNUXwnQ1z8tPPevAR5w6PWCBmu4ApqH4u+e1awh5mHh/UwwAPpu/Ul
bdaDJqw+1tcSbiSLBMA2XGOn5LdX6TeLOy11z4t3HMb+p1wtqIpifC23JQt4l7HGnR+NBIEBRtfu
th1vpdJfZhtLyDL53BjLJBbe7LBdND/BQMjDYnWvzoLhhfQaxUubuhjDdOpU0Z96HBDATDauVU12
dLx1wyULcYKmwPWtAjGn1//sLncumwYLQsN/PK/Lb1RHCcpNOrEv9F8jGIOtH6tLpvsPzH/VXcWO
BokV/3QJCkhZ3iMga/vJ2/+SOBAn4YAG2YbT2suTg2cyU61slww7E8d5s/dKMAmhnaB+Mw8APXBZ
rDULVEIiH5OpndI1A6FAR1BGyD3QtTGJE1szg/JOMc7EyezW4UjvxpLmROCLang3WA3HjmFCqO5S
rGklKDFr0UCsEfaMN639V3r1DYcBJtoara1GIuo1ClocS0Z6bkfs3f4gbsqDkrj5fUTWQOvphPSs
hDnMqk+tBAKqFfTleLZ693lHR2R91jtBexh/+pHv0ah/G9mEC5w5I2DLxtuT86dxOW0EJNdQEOUK
2Y6D+BC4sRjampNM+j8FQuW14oK6OPJJo2aIz0lOWc0ypDed8paFirSQ1tcAk032Mjl0wCoSDC1O
FI9AyM3GvEZZyitFsIItV51fh2wGHDd1j4VGd307NuIMfNNLEQFwmmcHki/v2MpgyIkVryHDxebl
1pepr68O+WWG1ao+lxoW3ZR5Zsjr61iCJ6VjEfOGVT/XE5QaXI4V2Z4R7wn/jdrd+wHjS6TvJ9ig
37IVvZjL/xDVLESuHdxjKbAjGZX7PY+A7pL2rcbAFMN1pKfj12RKO9ZG3s2b/8fkycEeA0nD84bk
kur2j5T6u/D/eQZqje60tNNiUbGo00XTr39Pq3YjWiggzzqPBky8k9XZr22PBl/ue8yVBrx4czU+
P5CBp1yEjpUJytAI6zIzcPYCLrMlXs/CcWH+g2yKa4Vr2eleyP5Grml0Fw0LDz0rxU10fJMknNmK
bp0VDk3+mkM2Oy6KE5dm0j+zAdWl7150iRzPv90eZpjN97wCBzO3AroFgGvN7k9dl790AathZnIM
saChF2R9yus2B762W509tkHbjlT2HEsPlZ5jnv3EN4kTSWfEd1uATvmbcsbvvOCuYpntD0ltebEJ
Q7b1Sjiio0bEg+xG/eGhTgbzrHJuTADaQkjSmmVkb6UFAZaGSP9cJ+NLVVswawACasiqnudyJUwN
RM0JWk2d4GNJG6xoPQ3A/tA/OdBhGNCi0YCcg1PyDexVyN4Vo1XPUEYSTIc0iPvXM3DMo6NhNRl/
7XEH8LzLI79VFJ3hGe/fX7NfsxMCVfaABZVlZ04iypsvU++eanf9mlwdFFtjvXSN3zwOo/3l8cJO
RvRkL3Wix9TddAokXN7ncjk3U0IOQJTsSn27ojl7fdWUWYaSJEi4wKxMpvFjG3JeVK4XzxuMp60c
v6CdGuhmrMgrDc95OcnnClMufgiYepi0LtviMSek83udGQZIbq8/rKP5abQoo4RY87MFvsvZtu3I
Hf6x4ZKHQgDSkjPqzmVRatqlQfNP+TEkE5+IAp7S7HR/wEDk8eLYrNApeXBN2NGF402RCTBNUO+r
Uy0XVA4mEWsC7mSg0o651p/sEdoPaBxnHMdjveGJLQo2T7qNvmNiAkWN+zDhOsTE0sMpwzlhIHNj
437GxzLcTCn/IlsL+C/UG3V3Uvr/mtXBwE27ThMg5HzZpaeinPWi3It6ln64yYkoUwl4EO81/tDF
3iijNe2ON4LzTYwe92Y1G1QZERSZv0d8+I+tfVfiHWBj/q+cs7NHJ1PJSlTLiBZCPwiGbAz1CW8J
oBIbXmj1giMj6jQGUhaL1dGsy/U45nSyQTNyAwvCMUxyZube2k6FwGWp9+TKtMM4NsdkNR9zj71X
jasBqixYS/8yucQRpZdildy6a7m4HyTCUKyF5e/uEx5yP3vVWh9Lz0K6oMr1F7syRUS9wBDYbonX
ecrKk90ttK7uPw5/mx+p8PVunk89pXnWVKWeZpVar8se2SJyTOrcudhj0bxgwKjPusk9dcar9GIB
uObeZ2wMz87vzF2TXyuiIWEQdiPogQOXqIhCQUB8omyiZPG63x1IKG1Yq+9NWTxSuNy5eCZ/ptEf
7oWtHl3Nss6DNt+vhOxOaHOKn03KpAH6PeLejMQx7ZvIzWZ2ESV9KW7zs+icugZhfEye3kNhIcSb
GfXCw2KF21LV0ea7kVKtf2aR4QSTa8s3R5HKR9I5APdFassafMxT52InrKiAsgoWUHo/n3STlEdt
MjX220x3EetwVh/689nFvJ7b//KGLRYdFyxPH2d/es2HlP36f2Sdx3LrypZEvwgR8FWY0nt56RxN
Ko6F976+vheo131vvJ4wSJEiKYpA7do7c6WbfutK27yN8e+4pRb/ZJJAFU2h6wVR+YBouc07crAx
ueVRcS4iP0CkPH9IWIfVXNr7Jh8oJfN9bfXY2yiJmujYpt0tGOeLKsO3bgjO2RnsPRQ3VmkYgHCi
zOyhapsQyUuwHuIWISapSSjsvxVEyxmZ3mcGw4tsoP1pjvQbor/WFD83OIO2gZkziqRbW0UatxUb
74tQ0zPCMmmFgnar/zO157+lHN4Z62wxmvwgmABjYDmAr4hp61Jci0Vyn+UlJvm5Ns58TD+Znaf7
waVjZTYSs56g1J+K3yTQNOesjv6KCn5e2eeQp/JT5XiYfewLB8gPCaJk46Swj1onfbbngKbTeByQ
NsiSbnXVD89xaQbrYEz/StFMqzppzaequilyzbat9Ier8VZ4AzFIefzRtr54QpFInIqHgUZPyGMS
u7YOQafPOIlHZE6C0neM5cHCUou3kthVQodPkYpRDbI82icdwdelgt7rNrdOcU4mtTac/722/Ox+
U/IpwACX76UOsMt6sKOIoPU3nCjyHbED6LKyyr6UDHgnDzQgFidUljAhmY2DDys7SP8rPbkfpm6s
XU4Y0pkoC3GuRCLOXlP4BzipB4dG/JjIU9PhN25r9HWeWlC5ljKTs1RNcqZl5O7CQr3JKlBny8oN
tLdtfyxjsbXJW4YNxoWj8vTr2v2m1NZrbLAnCMkfRIOeM4KllAJ/zNc0jjtOKferg5IoFzI8Eqbr
zscFyBGVRrXrRj7GKdLulkqORnVvN+e0uXjWeB4d7RwC0H1Xi1y/0E1iTAdEcw6dW14qUcfdqjFE
vYsdGtlBZLqnYGZ3oAqOreWigLGxwx5QsW0sj14kcpr0UXXBnVWhZIsJRTVgYBl+famVOBXhTLNQ
55sK/yL27y6ZOYmkJmNylfq7BmXdmbPWILXeOj3kj9z3jmOPIkGFBZkzhXMoYuTHtkAHvHI8vBrE
i0F+iUbj7Cyf5v1zvV8bFNbhyBoxyi3/qftFNMExrLFXeMiJGQQ1fPXiaRsq0+JnpDBNwg4P+J/W
09gHZydsPytIOru5PyZFpM4QUTuKjXHTGoZxrItfEh8E9kFKPkT2dLYT82RiUzgFu8pP9S61LdJB
pTj6/S83QVJGV+CXi/53L+vxanfwbT1KyPWoJ9iaNOTYMoT4kBzsI5qYR8V6F/TJUxD3xglsOnY0
VI94w9z1WI5rt8jrLeAa7Aj0EM1yCfRikjnW8IezWa37rljCsInVnbp4PdvWaVSU+kE217uoasat
5Ov4BBij50BQxnaCsE+3EUA9AvNaqRirZE8C72Rt3bTrDmaRjie7Dcm1Hkf+5WVLU0Y1JhuIxT0h
RybedsiWBHYLXmhL6eXo+0twKaEYzfCeRWwUwQPVp7E0ib5gVOOFfcDYt75GnaLbKwcQafdry4Wd
g5sDeeZVwIec5SJffrmxYQN7NkEikGW7U1WAHqEaiMz0jGT2PXZNMB55lG1B0KRbTEJDvHZxS68H
o9+MgCy2c9shrkjTAAWcb/HRU0nZMadzICTWE3ln29lvg1sZNK8CScRZhB57hoCaZ2B2Kklwbwb3
tZmW7EbEy6dMXEMFPDBT6C5bq2bM7Zl0gwlqLwzaeWWQyBeC8/Z1PtEKrGYoqv4u8MOpxuYUvVcw
qiiau4MxpM6LmCQyrLL+bbq0vCuU4pz2aEJFve886gLytR2RIKUn+FEui/mU9rvAwchBDSfQHrp4
zERqQ1q14mSDooFvCjSaQ2II49scvN8NxtKtsST6hBtCdFB0B8rkZtwi9uvfOxkOB426hhYYiZ60
BJNDgWPEjIvxPc0sewcH4EZHf9og3K2fvVQ/F6qHHwfC5mVY1OchZcgeYGf4Nk/6W6esadskdXwi
HY5+ekOTm3deMC5SCEM8TvyVUSQPLWFsjKE5+7viyiC22ec5PCUTtRTeTYsFYUhxFTB6V2yYB/Kj
19pKOI96pLp2xnc0wx4EaDKM06eOfsjRTAe5YYR3JNewWldJmW85PSH6pDsjJ+NhKSU15HoYeAZx
mj7EaZvI8aTeVl31C+yaYolGamA2ZIy3Wj8Wom/3Vln+hFOq9z7UwJ2aBpNeNmhIsrdIic8M8eQR
mkifPrPWHd8ZJ1C32Pkt8LjxoWeXthDDvonncs1BuDHGet7mIfpdE+pzuPYiHVHA0okDuJQ+xa2n
zmHSIjTu1SbmK7GOwmA/22WSrsn4mQ9OQe8+8BJx0OZkrGQsaXPjFER1CX5+hl8rNphM563t/6Rv
Zj8J28kvc2g+lxoMkC+H5OQp07nK0N75YvjFs25xji4ccPuHh5pfWFV1FtQeHNhRT1PlagRpeYoZ
nn5d1LNUpyqa/koc59ALi4vDpGhTg7RfOR3FeVOVzIfdaIeTDbb7eMtiZ9gN+eievi5k5J2I5oqZ
J6XhTiTfZmbrRwctEnTtAiSl86kYUqzNHH97ZR+6BKQn2yhJOT122YGv+qmwsHszgjAYfqNk67BN
UmBGHkDZMkZ+b0dnWp7RuZXiF4s/3xJVmYz+OC/bHuspGncWa7YDRNYM3t+vtduOaNBWA4TYhqrh
DBrXOd+vuf93LQrVU+TrcR/k6XcGhERN+A5uq+WiM38YY+afmog+RmnOBm5OErWHeWORCXnJ2Irw
tQYBkFX4hbyxqdaB0+2keHD8zDo3xEhfHCuaL/drU6uw/fNtXJsjk3zUa8xdLarqfCbdY4Y8udNY
rOme55bawu3COmEzzCGY90epKciqCO6RD0vq62KwJ5jomXWIixkgWUe0ipsgBhqGEbJxtIgEJrgn
ndVek5zWHiLOYkek0n9+3V2eKB/qkJU/u5bsec4eYgBFT4adSy0PzGCZmUXy8s9FowaSv+tjMRfR
tUPuFOci2ZMo+dTVlACVI/NFQaYu/1x0macu7gQUxmJe6dvfZrM7J/EcAPZm90mEys+g0uhhC7gl
BPFwzu3QVKdB0Z9SoJVmqFFl6fkX/iLIXK3BJ2qTFr3gbycliS/kqUKsunUxydMwDOocY4aBuJRe
XOe5Ujq8ppweUe9Fx2hi4iWXv5DJaXy931SH1KVhEkXTNz9z+zVu0HIf05xHxsOAL7Agnk91fsG1
29J0mqJ39nXVxnRq6xETq7HLOoTLptv1p6CsywPxZs6NqL9yO6SZ/6JysotNmokGWKbvxC2/B66X
fNKrPrvMtOoIwxl2VfdYNkPyk24lMQ6lHb+ZE4yPujGcrV8bMyyw2NynKrbOLm3MUQ0RvBQV7JOc
UiNyXXtDx725VMjIQPUyJlpkgEvOZJ6QrklZTwBH/zupO0KTEvGrIEOXPmdlPkx1+y1oLHRcdZw8
QUu7HwBvMZG8rOU5MPaZf+nImkYqLAHhnnto7Cl9kJ2kZeZVBxRX+dmRz5UQn3FvA9RfsVAY32Wf
3mrD8P5qIk+aZDB/GcvJuvWm+TWf0COHU75mleVfU5eSXiI48rQNkXU2S7iHRNvMehO8GnVGomOW
978dKtVuXqwPUdle63D4BNQimLgQDJ2YbMnbUuYPldWj6sSnMXg5MmDtCFKQkC4bgfNeokp65+VS
Fil2ViIWZNI6dO4HPsetGCzvnRjknql9IQ/3e5Fj0NJWXni9/y65KadhLqPnlBCEtzx5vD8IyEr8
6Dj6tV6e31IZfiHTxfKxPKGVhzOqL4fsx+XlGFnrjdcI83B/Qt+BpO/1lnO5/6527XOJAuEpTvii
2dP+/lPyfwnBjvXz/Rl80BQ4mhJjdb8pami9JRE9X+8/1qbLyYCh8/1ehLD0cOiOX+4vJ3R1dUfV
YA9uuncmUvcHJaPrPHrSevzPe2ArTHEjvu4Mhyg8NJ1BRsXy/hMoS3DncATf/zo9SNQ8iOku93tH
EYFmLiMMrHwS9x+JoI6fklLe7rfKTucXZPFs4ZZHuJOZH5LRYpS7PLkn6mRbk/yzv9+kDiEgOQ4k
2cl8kvBUH2th218fOmgOkkPb90iG3ZMgIvfr+YtpuMwDOp37zcnHZH3/SO43GY6X20C37tfnarsM
42M5YBtcXl01TMuqsv16fqPArVOH71WeOE+QUr8eY0NBvMwOZuD7+89zkpIzkJNEffQIIETrXCx7
iSBHcMMmLf0dN4gUmUfXz2CH84ue+vf7Lcck6lIa7MJlzwOi4cFrCeosO9owMivsN78OH2PHCx7M
IHTeILwcw+g38abi4X6340dPeUMi99eDQ/Mppuv54ESm/cYk+tnJ9Px1X8ufNWrZf90SQ/sClaX9
emSuxYvNmvN1Xz1Orxgl8q9byZy9WUOefL0BAwSVR4Td131+1b7H4xzc/BxdVO6U1S4Ko30wONMD
ZoRwU6uqxsDJTZduPIgXIhjK6Y+Rdi24xuAJLf4pcyq0JprIpM42bgSFM6WPBvPQeGH3wNS1Y9+x
WMtM4JsUjt52Cpv6ocfxf/ZD42i6C0eF09C6WTK2tVlKODDG0bbeaQVYD7EiVI+Bl9r4C7sj8W8C
MP2qIw3gENWYokGlXco8eDNCxvLSTANkoDWS8cpLqpMKYLyXQ7mVbI45TcsjZqPpgXm8e3QK8e7N
vXvLitQ76Dz5eb91v0hGP9l5NWrhzHSms0uyaZAH7JVcRvVhVZqAFr0TrgvzFrbCvDnJEF/z4iEf
EXk4mFzZ+m6J4zbYEAQ4d0b++NhGhlJVgi6m7y1DmliurbvVPvbcm4X8c7Rm+xKUGR710C/2A8NX
iKk+owhW3SjoaAXSwFk1vRvvwyR1b8D+/b2DL3R1v9loz7m58oGp0XiNUsBDaRk6qwKDEgUOdgoA
bP7NTl3/1qTWPkCbeR5VHRyMyP90lrfix713u1+7X3h8RDnd0GNHFUv/rITENODgKlH93D+nhhRE
si69k7n8DfcfhR0z39Zsup2IeXdpgxyrzRkSZpMOEXfH7tqUQYaDGgv7qnQxFZQzjhZiPKNdTEgt
Goq4w7BsjuuhaceHVORq15oJOvbwuaXbc5XLu7x/F+7XUklrzaMpv7nftMPxF3Mr+zCBvrwxD7+U
o9kfiCrcBW6ITBeT+YOtTHytvT4lXloex65kDprgSiN8A9cIZnZEuBRutrpNUzStc6H3XWbLtSgq
j2oGwMFUNfIyU+lbT0Zadkdo0N+NoYbYpNFVRbpBDnq/WMwXFBbpDlZ0TDXT75m/QkIbqhxJqvzj
B5Ao+p7NbhJhzMoC9N5jE13yLrU2cWQcKvwS5BsQemaVBuLeybuyt2UrfSmoYPddgPYDELWzpupj
PyMDSHAZpCI4NmEDjBKfcdbVP4bcvUVzku2C/B36xCrvfWgvfbBXoXlK8vBEV4QYuLI+C/2EZSNm
suzeQvotTOSmG0Ho9QrJk+Qkr/KTaeXFyYzkzBLyf7dhdhWnf26Gbj9pJs1FkK6qZJr+/VB7+f2v
H96fqoU1iB5yeSq0YRjghs5GAvz1iP963vsv3J+ANZey6r/u/vfLfl0nz5Pn+udh/34Fm29Ic/73
q/3z9PdrFvKc5vzvv+L+0vf77hdf7/G/38+/X9m8f07//Mb9z/x6yfsP//XHf73O//scvp7tvx/8
9YwmOJF5sBADGSCvoEAcwZeFeygMTz3d7PO/LqbgMTbLZUz9Z2zi61RDxg50/ptWdH9qrD7FWoXZ
rapJaFaxYvMq36EjitNsP/i+qM6VO1fnvtqzr8GslCOyEmW+63RYnYflopyc8pxX4V9am8POr5Yt
Zmb8jZeNWJsrsTMK+0OJ3D2LdHTPAbZAayBgW8xOdkJwxazhc4xYJao2j2Fj2GQSqmDd1tgix7DH
k7jM3NFPn6EWIULNgovMRHjWaRqdg6pi+hAkiGBNK9mWZN+tAJZnl/tF4agaU0OdrTNUEOdkdBj1
UANt/GW7aRYQjH3QrOja4/d0aiFOoMS/mg3SETQnO7slXm9u3WybzEzmdbKf5z7BBsi7phFwqitG
xQUBNzRSFGtlfVai+sBljLx4SqejIQ2aPdbPjKjT08h5/UEn0wF/bbtLvXSnXTILWhapOBmQyTvd
axsnR3sq0WflM1bkGK1i1n1rXcc8ztUVCYBzwMC4Tbv6BYtlinDx7KECXdHiy8jVemhola5dLX9J
HdOjbExS/QSu3IjN3DWIUU8ly7uVM1k5ke2+Fx5ahaI397ZtP7tCFksH7q3Oi3zvGQx9jaBei1ZW
29Q0cLXX4iJDkIKKugP+876mXXXpbf8d81h7svvgd8d4jepgmemkDL/rZFM1EBNcw5Hr0rkOy35e
klhSEnzLLF4mdEnGQtMJ4xvpxbGzJeEcjhfsNAwi2UMCYGo7S5T5dMHwszHVYOLXrxEToM8f+ldX
lwTe0yhfiCLXpkdzFni/zHEYdwJnqWQDdCLynrfKOpnZuN2mqruek8iJHtsBKYWwgvJICuNqrIOn
0bfSl1Yg7x6xzyh2RqSgTA6uPueYYUJUQbs1Q888tO3MiteSDxhmf+aGBB+oe+j9Bn2kKnUeQ03w
nda01ZSxBzX5EoaFWKdw295wcWNkNdagd6wzuhwa2GH33V1+NObVDkv5zc03FEdlrId3gJoB2tja
35v0R50R6g5WjuEKnftcZE34aGOXFGPU720qJynTRwQ2074o+Q3XYCPXkLlLHvxztoCHcKB+Fk3C
kAu5/SE2w90/R7jKffqjOqETnEwnAyNu6D7Qy+5fRcnGmpkSVi/mPg6xIbgVvKNbQNnMevTp/sw/
tqJtq3yinbWdJ2udxJKl3bA41BCIZlNx1BBzjjg28JlPHPlpG/T4FxkaMjFwkrzkSJPTqi2CAwnD
4Fbm2d7LKf6TF1hwlNJLdx//3pyWwSa14rPhuxc/srZxizc6gXV+arP2pepxuvh8YojqTVSYoAoW
yTcxH2wbjZ7JT5N+K5oKc0HAbFt2PTZ8gKmd6z7HEP73yk8fo1p4q7YLW/BtdBTRGXpzau/9fjP0
dPIS1R0Ld8p2ErX6KBofK7CHnh64vRV58UO6dK1xJivpv5k1lXCHKXyJF7kwD8IN2OEoHxuCXKuy
uOKHR8eZWa9NU+pzUcHjRmFMFepEO2fI+GKW5p+hST6TzvoAvUWirFwnMEPWFjQ6E+f9vjOe1Bg8
Ni1a3sULN2BUX1Fw/OwKXqkBOXQcYXnIpXfg8WFpa0a2b7FRjHz66ukljQjinszyFfEgMmA7/BmE
iiLNn8nkcaGS1dYzqID6MrXuNQ7J1kNFhK0OZ9g+88u/WHCaG+D95laINt03RcWptLNdFMW8Ukd/
nK/3Ii5LfFAx/pkOuQeiaYTAYKmHKKm/kf3Nsej5nFSq5tCBlV/U4OBKaCduB+m/B238kvqY6V3b
pnMYuM+kl3Zwrmy6kBNixIQsmwqh5JyDJgkL0hQAmdk9Dn5OK85aRo2FtY+E85aMmcYVsKoq/dOu
fmtSNWk8H8gE7giFnXZDi/MOU7a4BhWNtXruCCePh5OJoWCbcDAgO8M4Mglj3E09oQzM2y9wuxd9
goBQaNndtrGax4Z+w4GxwBbq5JrRptgH3WSfHY850Th/FjIj/bJEWp4L+9zytaazHEZ0dI1N6Km3
IAOjMvf6EkWEnGWVce5A40I5N9gKZ3G3j73i6ruPgy8mFloSLeAiSweBAqPhYYrqqzzSny6eta9x
dEXDVpag/+hbMf1ziXpKPfQTyia2OIlwk4wBm/fpt9mjFA6UMPjcPoi1aDZxGFOmx7SmhZ11myHh
LIg8cHxqSBM2AliFOjEfAPzu7SgfHmEt5GgRdLSTbXBMm3A+ap9Vp3EGb0tUaIIa5DD4VOOqQZxh
QIDmnzq+lH4/HlJadiuphH9sHYfAVBz26UgqHEvgBahrcvA5zbm1ZR9GTZNWlCCZyuaQheVjOFXV
MfdI71GglkeT1AkfVr6v1De/6SewlOaPIB3RjkyEN5Tg59KobQ+VNC8QV7ZA3qECT25LDiW7RLei
zzaJlhMyTpMg/4losVzHReKs+/wXnmTWr77lHuRwYcquJm6Z6REpFxavknSJvRyc16mAthqm3oac
PZyjdZbvkvaz6MbyTJc/ohQgVK1Omr+hoNhyTPOYTygWTRc5TlyK6pEIlfno6bZl0m4xKDWcDKlo
jlStkumNQ5cvFpyA4k8XLbRPd5roEk2fvRDItmq6sInbJRRvIoSJWgKxm3o02hn/gKKvCCaKzaOd
QtQwU+sdy8IniLxwn0UcRf14Isgt2YuibACOE4sI5bJfN4a/DmL/DYV3dg413fNQR826CUib0z0t
sc720Th7eY+I8AlVzGIT0ZjoE+yDSWrvaPrUoE7Y54AfgnvqepuOgMxdJrtrQrID+cG1uwLDeHIE
EKvQ0PHW9K64XdU0G1sxFgGubhDkTugvs77wGX3oN9MswqduKH+YJfaI1HmrMQnQVDUgWiH0kSoN
132MYNBFXrCul6Akxy+rPQnbqwkI32vVJ2/EnzDhzKoUZTxuTsyzL5bXxrRNwfXkXjZucz6BeshI
RliqjsTbGiScMyt05T6lYkljjVJjTki/q7wDgh664wNmUdLhxM7Vw49wdNrdBKkPF3WQbx0cg14S
79VcPcU1zA/h1o+d7xRnEjSQ+tILbAcm/BMtwyGHiq4NfejcipNg/ntuZuNg5/5eQ2IAsylDkN14
YJI0YTaYH2j30eFS1dbtzf7kV2G1hwfzxMjMX2mdfddLzes772iInrVNfuFIQuSaEf2eiYR/89P2
cxBWiXIWY5nPVJA8DRQPmXiZLt08zdvYkq+mVTZ7ZQykaGoyvahFDx62IhjuFBJYH/8EZVtjyW5u
6ez0L0MsN4Dndyne1e8tHHQLOqs9D7gfRgye5SK2nIPU2lVNm128V+nVWBP91F5hXK439BuKsB/3
k0sKpkvDPM58ZxMbpIIk5HfJRajqDhiFjM54s8cAwTuqkpE+vho5h3utDWAvzkk7rowdaL2bHea/
1KDR0fnyNauL3512/ySLbkl4kcH4mhUhJnq87Jjrprk9rvSIsxZV12a0iPEwJCph2jW3sZqQ/8IW
zuxCHqfRNDYc6l3LcsHg03YYocNgm/BkbWXfpIT/dWfHnB7KtmJMmC01gREfvNo7qWQmmGWCLZiM
9WZu8evlNYxs27OosAlkLYoHFGALhrlPN+BHLxFSmdkd8UmCW6L+0eQ/5uVMOB+USOInqh0My3pj
mOh1wA8z2bXaZTZYLL66eY9qgJy8SRX7tKCrVwBmty0TqdW30S3FNsryFytgqGJSFF1Ku1w7gE+n
iAVEYKpY14Ucr447PNaLpD9q8Pq6vXvsK32wQIpsIyuS59EfXya4VCv6jf65IsBqA/7yJe6Y5tqo
qk05PBt5uKuzTJG4hwMRVD5UQJIIqduvQ9ejlo16vGtD3a59LywZZ+LC6knkKYr6jbMyIFfgJq6L
rsP09aMqmis8UWeDkOlKTKnDH7z46V0MwHGDgFwUv+qOJhIGfPyeY/3AUtQ2zg+fsMpV180euztM
N53QOxRl37vUXBwEfxRyyUMVhoC/E7IULbgfzsgS2PfuRY1kdqaecSUugqliHpibgdgfeFPvurA5
sw0kmytHiVvpis9qTuKtp+CfM9pb6EravgoF9GN4qwPCL4GEEefqj0cW7D9TzVZjVgTh0l3FvrvQ
3oI0r451akW7YMovSY423NP2sdKs3/6yU6oxGDRtqFDOjubaNDEWa9/5OVoiWwWauEbD7nYcwd0q
dju+oR3aMzEwjKysH5hQA4BjAZrpNiCcHOcMFOrsuQD8kVVmcorTZMK8JIenDrlSq9T4glCF7yAr
D5tE9dwl+2kkZg8T6CrM+ctpNZCQ5dk7WlgN0Bt+VIb9IwI7rGXNyyCm8sjU0t9iAXI+fdaLNpfe
I23tZ6n6/Oa26qHGgRkac/xaIBNYuSJSRwVMDpWxDVkTm4J8p99lbgeihBDfT/pCpfSRmLAdYmd6
S9vC37k49pxEFkcfMcS5Sne5FDPdDhsBrkqzvV3kDyj6ulM05U9DQ0/DEkN1Khw4np58tocBrolK
+8tIP2UVC8fZQtwSJywu+YFp5MFQ7gCUomBzX4jxsqmhPZ4dtGke+KMQ006pMGuFjnHrGiPDHdxv
hyGcD7aWu86aDo6Y6uPowPYBxeYRp5B8m9Q0sX0ZmHq4Hdtj+2QlDtwDKrIoPqWxogURN9dMyHoH
5YOBWoo1GmnFUFagdmJ0wAmb3ylFMGgrhfCIYrBmdiuaHaP7pZM/IecU5EAWAloPz6cpfDjeAPYl
oAQodAqDrfrICdG2ooNpvbl5onYT8LtVezak/jRMqyIHQLylQ/lzWpRmjUKaKeFRjmDa1r7snkuh
P7wCh6fHG8VNdCtz808KKc6AxLYx4hDD+Az6ydT1A41M/F2j84rOCYTa0lHUWcqQMoZXTMt8Qwwc
FrfRVFtYiUB44LayqXOvHBzBppxdsA+gFlRCqpLlgNdEuxtwxl8h2ANKVeC6qGvWwm5TgJLZpWk1
rpXddsd6Rj6NyoqOR2uj/kD1drYjveOQ6K4WbOW1ndI0KgpqFA0x0NaQf5nYh4Gut3HTXQ2w9BvD
i//U3RJS1qSE8BHcC5zYhq8UQqeGb7crDe9HLutD6U3dNrEbl+bLEOxzhdKTbNxqQ2LltySnZkSP
s5m1n+B0SJxzOyBqoF+6NWvOuKL7jjv4kfSM7rWrF6yKpxIqn5glZbSeC1ns5zS/5YVsL9jg9Spv
Heix0n/QvQ10GbFU2pIILdDGpuHn5AFlRppaYGDboPawiElKb52JdT4rl5l5Tt6FNRjMMEesaeOI
taWd6ENm6g/ajPLAQfGUx+oN4q6zVVq/lpU3IGKEqe44CAfNRVUvakKcytJBLe+nG6fPzmjPWzLY
rR+N3Ry1JiM5nsmWUDb4gy4Nz6zoLmgsa9yw64f6wyE4Wvke3GHcJE9YSuLdGpHRvJF9Syw0NnLo
CB3D87zeFAOWFxWhL4nS/ARtziRwtjnEKlRboctj0hPMPjfqyXCcH3UP4EAj9MaHACc0+sPWRZ1N
KErr5JQmmmj5pj/2TW/sbITSoeENO8CnLVJ5/TBOCs180yw8BcPZdEJAk23NzxDd9o5suO9BeWlC
5EaFdjRS/TE7IsW2NpSwAA8QUBC9Xr5RAaHGn9tPFsDqsbM56iF1XD1ya3YtI6yDEcIndzy6jA1r
qsvC+9gi2l01cBQ3bZeU686/BBCgt/1AIkHslhT1wn/P0urqJH5yq/ivm/5knU2sJnCxuz3UCJ/J
zMhEAPJiBwB1HfnA3RqB8bFgtrMRvXvqlnxrEaQKWfCCvFD2LvJRDgyRQdh27jzitjZIUCSjCyoh
IQXuTi2QLNeGyNfO7DRmU0H2mmL7EZMJI1E0Qu6CEzsQ7a2Ovk2erK1ctRk8mi6p7dpbhQwIThnq
96H0kQRIAai+eVAue5+yDyHj5ZBwXIhWo8BWVlb1WxozZrK8aj4Rrcjx2zkklVNr5zNItoTYXWEK
dOE0TpG0v4dUjO/UWIdBTj+BsFAS++4hGZZ5bl/LM7Mp/SFyUgfSfHxFHe09Ng7ESTnoD4ZVJM1k
KCruj6qqPNrYqopPJMLMBH4hN4WK+VxZRvaSWebh/kuTjdwtYKS9vj+q/dAZWSBj7desv3p8LwVO
9IBz3clebg4IjFY9UMOrNsLp3TG8S+c63SVnNE+VmrxPDKSDMP0ItTRutmn+NmnjfVQCvU+UcR65
38noMdl2yklJoOdeP0fP19Zdf+3QM7855Iz1AevbaNAq7IfgTcUjo09pvIBlCd5YzLPQPMK3KZ/n
0B8ZkfHV1mRCpb5+y7tBHhVeTDaopOOE2C23TQtPFhcGaB8oXsB+cUO4iCSRIJg/g1FwUkkSaGOd
eIhT/Tarxn5PLESTbVIXNL+oMyie0rUMU3hbGeuWM3Beis2B+KC86natB8RcFj0PqTj0MgkPcrbT
6perlpREZX/S7rPAl44ngwnJu0nst2k0K8DkP+IM8abXk98+0cpOosh5zk3jByt8sIpqcEtG799a
3+PcQLeXYqm29xXr184Tl35ozQ3tynPo1812Kl3zwwnY8pSF4JTQAIe810BDSu0Bnp2slnTYya6t
XqAyn4i8Mo9+jg3VmYPoUEjQZW1aGx9Tciut/h0NpvHYwjV81i3ruQr+mNSXzJmpCPla1Li5MfF6
7Dk+Zu+TsqzcFsUoDqFMs90Ql8GeRiR6sxbZb8/uU09srSi+Y9Ypb0LKJ6phH8ZM0gsnOiI6QK+0
tIErgxNjF9yCxbnqq0czqJk7xIrRAUzCqAa0O0S0Z+1RPRSYlr45KoJFEdBo9B1oU11n42/sBYUL
ONSmBQJWVmO0ahJ7OjX+gv61Uqi2JXa0KZ73wxghxx2GYOdSC3yoot9b9hge3BnuVjSmODTMZNoa
iDg+WmmRS539SXC6HMbZ9V9bNHi7BuTbNjWaaYOPDTGYhzI2IOPeRtq/x/Y0v/YebHHla9K2kwhj
cSFiwrum4MhhWq3/h70z6Y0dybL0X0nkuhkgaUYj2eiqhc+jXO5P84bQyHme+ev740s0KiJRQ9em
V51ARIbihSR3Oml27d5zvgOLg/l6eypD4gHdFeLp90R23gXeLaMGFsY9CUZP8BuI+uA8D9NKTdfW
6d4Lm+lMVlZHBJ/6CeUTYeA+p8Sqm+Q2BQiJcwHJFRLPbldiP4iILj/XPM/cwvCQjG4nQmttsZl/
TrFhLbIORZpI6HZqA6InXRv7jaIp8hg26Y8qDPurqCgR3cx9Mx3I7rbDk58puDRxAWClDxxQPt30
2qMW0xLN+ECysHEqdtumnxVHgXQezPAyhmLV4/N8qqXW3Ee6ZPFtYPSS7QUUIA0vWRk9+iS6PVbT
0Fwq1CeDNX5TgPhnEqmah2RZTe1Ry7TyPLoNLQtRHK10ME7wNMqsMC4uFDeMYuX97791MakXGGR9
hBY5C46eHXuTbk5fYEGKzJyYntm/BKl4NUghz5jwoXU1XraRyibkLk4dyOAubCmlQ40e7k1BSW04
HSVZ6J3zpvnI4CYPxQtmnjckRTDvrSTbD/XBALK+rNnuV34CXzLI7b0VbseWXl0wt6UHT9xXVsuY
L7KeO59W6lCJi161HIWavt20qIb6lkG6VXMMiukwUMuG98wEE2Li5AOBmPMD7/SHziX1Vi/WvlU7
cGrXBQXNMivyfTn0ZzqhKIRGgpxGpBQmS3GH1YGai3ZIQTOrYY0Y5Jie3IATYMlduUPQznvtJgfI
P5Q3j8haujUgslzX/CoiSgHLga4Se+YF008LmqoHwNi3+mEuPI3Atei9ZMNZGzrC+fJrBwSdGApr
2AtjU+90pBxb1QPdLVLOEi6tSRKzxFoi51b9Y9/1yTYBh0CDHOGJk1xlpijnKE4st+Ghoj+TugiS
UqNexbH9YzFlOEuDK2pL1B9YuljuJ4RFjD05yKMHdmwd2XdlnU2m1EucuEjMy2rZcUxsUgoaXY8/
/NLf5dVU35f4BQOPDXCI8CFHIOMEpwvnmjt5/WU7xI1AwfFWbj1mez/sFmwoHvPddB72YAn2EM2s
3dH9CKuOkbXOpqalnbxDNvXUR0zi7kCaOY9Mr0n7fMUQKK5TYb0PdN6dMSugATWMDpDHbIRqON9M
YHXdYsk+FJ7ttjPPqjsEBRaQLrR9pJHftCtgURcIjXuCQ5FNLKXVc1Pkv/RSQWS10NAxXkrujaFd
azUkaGhYPjFTOedx5W6nkCADD/bpoU+KdE/vODulQ2psY6tL7yyPRzwZU54n298wcaRMU3w20lML
0Wrdsko5IeluwZmoJldB2fZRyQmLToMmxctkdYeGFQm5XYLjQepuI5tZpI3XnGWs7dPY9Jc2vb6F
m7bFeujGL1r0UKk7krBQrv9Mc14T7DpvXWazojzCzwhNdaNIl1qQUy05/UXP1PHwl3FmLtIYEgyH
XDaqmGl+Ma4qg44wZ4czD7q51TzwD7VZ79w5wqQEazpHw2wiB0yTO5kgt9l0JqtbM717MnI3BdxA
oysqrGBF9RLuQiqddEpAK+faF/TYosDQWOuMUBHeXsrGyKk9hpYmZj+uPbA2NMnK/FLJWZGNRBs4
AlQahxCHZRK5zjqIukVOX/yQ0uNOuMU5hnXAcmrdvEj6mYy2LXRQNeF4wJHiRm30ETg1QOsLNjgm
SeweQL/XRIo0DEJamCJ28cORGR+tleIC1Dk0oBm6b9JqH2eTQlFD4JGAFkKmTwiVdg03ZV018c1x
i56Mgo3QQSjG0OeYOxCtVKaAEkkiXhnxcAnmuQVuc3OHpeQVXGnHZw6EWabYO9DOa/9F2jq4yr//
NXXUAToq0SAbpiUtw1T/lO1eKDN2UyNjBYcFChVkvqKIplfgNs58iDfPNa37Qo9j1vkLEzzOgVHB
IzjTiFug8qrVnuDSRwcIXU96eJBlzrqcGZcGGO4CsRYdBc3aedXwkXgcyhlareqovtpedAYjmbAu
4TLtPDLTXK1+q+i7ls0Pn8Z7k4NVTaz00W77SzpQzhttdskcHrE0Aszm6Tev6odNpBFQ6rWvqOdb
GG1adsh0+ZBYJCMnfvUsGjHCtqyPUtCyNcoLPeSSj4dOrw1WYGmlPsRUlLTn2PqlGRwCQ1pdq8q3
XvX0qfNrA68BZY7Ixns3Ixm6qSyxNkxaMGYhb4oBWZ8wznf7FNRamr2UWntAWUaiATaKNb6Q25hn
a5vyooxGnXKBLkGS3KfTJHHJTZz7Z0R5Dd3EJnUGCox1F2fEFjN9LhcxHk3mIfoOuuoy78Mn4U35
OsRuhsQjVxQ89dqJWp6FgrLBUunOmu0Tvha8eWj2CFWsP0FQXRLbHgD6VDoZ8f3asxJQLyX7mRrF
FRH7Xvo1VX+KbKaw3JVI3XtzVM8disdNIvx9IGKLuYkRbyjif2Wx3Eu9gc3rxW820xpApsDiZncs
7hc6VhYIa6XKH1o4HRaZbNVk1p2VD8xgZH+qhoQEVgIh4tSK98O8FYFwXzBH8Zd/igC+/0d47t+y
Nr3PIVXV//J3qf/z3e2gnTSkci1DN3UOM/z55/stzHz+a+N/IAr0jMwJWOwcfJbM23gV1XiDv7Ud
vLrYt7Fl70tWvQS337Yi5hLKSrup7GBZpNUrhtlbp7tHTcPerBfdna37pxYpEkM8o1navQfxBdgM
JUu6kAxRlwYtTqyHIPmkjwqaaTB+OHpY45SEd/HD4BvGqugstWpnq7XSJE5Px2abBk1KDRQhyPE+
Shwqm//8Shjin6+E7QrDMFCKG5YuDWH+9UrUwbw6ehltvZKIvcFmRtLIE3CmZEUHxdkAZhqXbefs
ZI+Jn2bahoJp7sED96ic7vT75fy/Caf+HP7nZ05XPfSD5l/PvzYP/2v+vf/2r/76Zf2vv7/2v/M5
M/ovX6wzGtfjtf3mI/+u8RX/OV36//YP//b9+6c8jMX3v/z9E65hM/80P8z/GkRtECr9H6dX/3rP
/nZ+r8Is/0t69fxN/0ivNsw/LMMxHJdVyhSKjurf/9Z/1w13sfmH1KWl8z9bmS5gjH9LrxYEW0vX
YI0R9FH4/7//rc7bJuBJEX84Lj/KMS3XtG0h5X8nvdrmt/85u5q4ETKrLWUoaUmk2S6p239+zprI
ApbbY+hzqUYSaPTHCPmQrT4myz2gvDeYq+os2zpdj7g7ReO3JhsWL1pT2AD0Tdr4G0aMW7+HR5vR
942aYvNQ+eLShWB8BqLCqm8b6jCJsc+l636W9lDt4mlJBMBOEKrEmhPB0avc1ZDln6n/3qvyM+DQ
vqriX6iOUHCYkLXqqTo1sQIkoiA3kQ3UD9STNF4gcDN4S9tkBuzRPdJsQpMnwOizAFO3f2beRdi5
6c4owiMqBV42FDiLp8irSI6DYPAWajjsHxQHwcFvfugcYHQnIrJ0w81YwzJoj2alNpYy12kqEDBZ
xVV5JrpbffX/H67/9OES3PL/8bNFZJHPo/X+5ydr/o5/PFimQ8K7o/Ns2JQ/ps6d+4/nyjT/IIac
BZOcSMcS1vzEIYT4/fDIP0zDVgiILJP0LVPwmP6f58r4gyeNwh6MtHCkrf5bqfD/VJzxk1wU3ra0
XHxF0pZzZPyftq+0L9rM7FprmSnx5ujujfCzBvhK84/lmFWRZe/f2ScF7+ifnmApeEeOIADMMoVQ
iqD7P/+qcrTGoiV2CIked762YaD45Yf4ug1G6YCxPsN0+GlHkNKJnn33gK/SmNz3KLKgZLrlvVZF
Z5iiA0pEMF6IO+hVEoM3VIALwj1yOFCRpNOTYUSG+WWcdf155CVLLIc0HdRN1cTCqdS99P40n6pi
nJjGS82pA6cD48fIyxicl2gzAHcS+MGMpxLPQ36dPB19dO58znpYuhqMP/SHWOhXeNHHQjPuknps
9ko4nGvjFhgHnYzOkZsioZEUOeFDrcSn6AYDfyh2oCwfltji1Q4WwK42yfFE9wwhwVOPMOWxnbcE
2ibKeOhNVE+l6F9Is94SumYD4aPVUqK4apJh3xRql7fxa6FbP7FnXWqXaWwUN5tyRpQ4QNusvC/A
QKOPZw3aZ5EkDCLXT2003tAMvAs/PQBfqB2AKN7sUiE39qIb8WMIHcMEx1XcIWv4MF0XW56OS5Uh
QynnfKaEmKff3zFU45lAGDrfvKhK0B8MjfAtyDfgnyiiIaThz567aRXz1WqvfPHe25MEHblPNabo
ukjANMzaEGpjswViGVHz5em3K2uO4nMAW5eiruGY3qnhpU8ZQkB3e60ChQ89yT+rLn2q6Zy7AiQ7
xhcEGgq5pXLF9qzSgHzeWA6YypBZ9AAi4arAegrwb0Xw4uE5oS02ThhaoMy5mCQajQhYDnQiBd/G
PtcsGZst+SVQHRgPrsbxkQi8lyplvAgnHp5G6vYbE5FHER0Kikxo5fAG5dT/GA1R1XUKEBnrTRtB
KGXeC7gJcTFc4o+qAgY3W+RFLuCIkYIhUihoRs+/Ftk8pqK3kyXGIu89ytdZ91dPj2WEYOA3Rb2Z
MN2AnSs9SGIBCpewZaYR1qJalW5xiIypgxLo+qsxPJgqtpdRFX/Vul4v7mVKGRzwpVnDg7Osx6LA
EOUagCYaG/+3zAY4TjaRPtZlHJHetBkh5qM2MIMfwr1Nu4iBHhM/9UurspcOPXLNh2M2yV7TzWMC
GzMdCGsPDBJF4obzfKv/2JVzZ5T1D5k99G5LGlIjgdnMrDCH0INBsMl8b6AHFgQHBl04zgFqYaP/
JWGY5QMPdpw5qCf5B5PpJLfEtjCRBngZEZGgUhZdbz01ZY3kVouvZVte6lEnZVNvvsymvqM9ekTC
j9mqa/GnzDGgs751MphJMm9Y1T5wjaZIttjBuJPJUgocJHtOduj7m9V0G9ETVuAi+KTfTIBe1b9X
I5HyTcWEAsALHUm7eBSR/mPAIU6QVez0XOMiRUG2RD34bcYDUeQ9bRZfW+tj+KuFc4k7Y9kPStKz
LYlA8OiNpFQMRv3hdMZjzvx1jPpq29qg1Qz7mnfFXkj9KNzP1ETwPMVUN3ngUUSIS2+prTH98vT+
De5IiIh3uvZ9ct+127Zyr4KZ9lj023KmuvoaaTljCBVgjqphbUNrXVAb+XJbE1frpTjDaqUFCw6G
n7NvftnmGCksv/yFPKrZmLiBVDlyl0boaVQIeTntSUU1qmHNAJIQ84yAk34ojg3STlKE2p2Hl22l
mOeuxtI768Y5zRUZlANYQ9M1s93knVsvWQMjBBr6RlYRcUDWfdRtEfJc26F8BnB2KmT3mDGfNYtm
i+ltzVBqrXegavUO0cO6tp09bee14qDak+liee19nHvvoV0cEhcWjClXBYk+FmXeYM0AEJox+vBR
NhnBZqm1M4boqEcuhAn3uYQS38idQ1M1glS+ED4nsdSh4WqR4WP5rr7kxLtinMJqo5qtC1d1Lcvy
krH2s/TinwlALjtseBEB0wJyE+4uIJN2AktDfJC0RtY9ti9X24k2w68fueeR6Fk6fDTdvUOdrhuf
3BjDP1swtDAunjweyhinMUUEsbreirkgOyf44UWZ6J8DmU94v+Bj1iUhOV+1RjhkX2pfzsRCOKbq
0vCYlMBCdI6r/bTQa8J2Wajvcj2kxVhUX2bnHILYfUubd31Mjgw4QCHugCxd2ozmnJmByrFonDT1
jjkXLemhuFNe9tXSvtA1977Oi1dm3U+lNtzKvnoxGW/6BSFqgM2E/dox69n93kiKbY2uqDCfzTtQ
faAebbqDbfhshkh3rbr/AlyFOzRfKdt8rISzpkru7Gnf9NGZfucN3MOFacEH8vVrEjwOlTiQ3Hap
UGxnuXMN3OrQBPyFYkpPE2IayjNZbwsvQYAcgW7NZPIVMLGfyuxMtX6rJhq3yV0t3VuSkXw3Wk9B
NdFLXuUFbQ3MeyFzH/UT9gUMxahZ9KH7arTNrw4Qts1ELZcd2LDmxZwsdNPk/mQWwWv+MQiR3erD
orKKrWyRk9r+O8aAdxMDiGj1tS1AyzblbiTjrFbQX2v3ITPLM7ZDAHOyf2JYtNUm4s1b/xQ5zZsT
sJAMk/GUTS+EDL1pQ/YNG/ukp7PMHGp8U92IU2BtDceXtJKE1iNPclAuyCh+DCCVNz29dOMG7+Ne
C7SHXhZXBzmZ8B/83v2g1wN0L56TeJIrWeyrtJR7L5uOUrP4kDOYO6rdMhvZ+NI+Maf+tDLyJFXu
fhile/pyZXoNhAazD4o47bhQQxFs6mdl9uuJEpB9MwKUPb6RJf4VeMFJt7RvFaM3m8CEeo68Mtkm
jopsEz8mSDcdMbhDBCJG6zFEM78I63zCt7oPihTzdbfzwfDnNRIRfQGRSa70wcTXWqgzEjFg9PJd
asV1QpI69l22mDSAHVr26Kf+q6ezDA7ufJ6ECx9nh7JUx9Cvz7YTXOqAsYauniuc1v4bIif8s+Gp
G71fLr6xEEPTMlIE8xQvxWhvA3947ZFzhZWHBFCJF4gQs419Se7OXU6LTQH4R+ZcbxVrTOzOVV/V
Hqs4vjri0S/7x7p31spgVCEagl7L8I3b3OeJ05+NFP2nnRI7bdRkTjYr9jDSt5iZmParAQXMNPtd
ZACH0Lt9L6envIJuZFZi7fdznJ+zytr2NrTjObcM4r3Dg+Vipu1wbo7OKsXfGxUhUo9FFm+bSHvw
TQcmUrWKJp9dxQEiU6FYQ/2tpe+yJXRdEiOGBrl3xGZiHD0/npnC9pCalOMjTqPuYtP8nLUKbplD
qFePaZEtkcTeddnwSotr2xfapxfMuIpc3su+2La0/Oe/YioKx53LkfE8kqdhAL/U/WhVa9Y1qEdS
E+JzyUpbDS9jsTW5mKY1HbLYfTEIYupM5COiwGlrbIawX8VjfE9DcC0Bt6NreTBgdgoSUyB2r6I6
P2WRtqefuM6N/qodJ+AMk/E5jUCZDDpYEE7M8S738zXeL0Jw0Ni+gqLYeTgGHCIKJZJzF1658ybR
XiTueMe8FN9q/tQWvH0yNnoUewmI/BBosi6sSwUx3SOWPDHp7fnVndmnRLchnTVPVqMfcoVzu+Cw
Yd1Nvb2mj7+OfOZSebx0sX7DeWZIFJ090923+rmO+22oW2u9grFiz+igBlq4w54+IiLKVgV8GoVU
Mm5ptbEgdrl+TqFRj6PYR05+cioyenlxFfdvi3wnM7JlS2aSVqdIMuo1NMqRSJ0hTQ5M7+6JGT8y
23maPwV6nUstxvKfsqOW/QrtCccO8obkl5kGD3VBdnFHYxbLaG4O24ogpyDJNz1pMZ60gQoyohvC
66CBeDE9yGNUEcUNVdOayIxt+RTW/qGTzVmVNswM7Z5bclNSmZC7y05QbHurQoZXrRzCSMuO9K4h
/GJ52pEigZyXyS0Eyug0/xTsXG9j7/9wS9FM3yZlixyeuFdh72biuyIiI5lHSj4zAuYnH7aLwQHP
g6gUSkgLusB7vPHNfjNOc17XzUEUWRTBmjJvbfrdpQ/6Y69XS025q4qLbnJ31ej5a1luZBPimj8Y
zciNhFK/U6SwoavldyIdJtaFz9jtfeDSiiWSA1jtkzADZJt0gWsNYDIQIPBNPsF+2tZoMEduG0EM
TtYJ6DAItuFxy/xa4m3V8EcMjbsEGH0C+8GG5DF1+pr1sJYIjlmJ7JzDBNdQhHgZ7hu+3xNM/wGe
BCWezaHftOjbPXb4dj4FIw9gUv0U4AtyWx1N6niiT4D0Pdn0c1+bxJpER8VPvcXZ8GyjSIwDFDL4
3SBE7/UB45+pzmRrrAwp8R6Fe0NVa4l3pgWNoAlIfVNHwpq/CBprW+nm2iJYmJ0BPxqivhKrC8qw
xqXarM+5y86GmxT+3Qoe8jbAsGJw56SICCehMZl/ktOE5PGlcc2N0bxmNs8Fys8CKZW9TgcoUla2
kzEeT8QxlqTUNrjtE/dIoMFpvp/tNl3rvEIX80zNOFLk4RYr73qqrFWWkBznb8gfwGXo0umDTNWN
Z3dw9qlZbboago5GPHu+i73+TL4yWWX2zRnVWbFgNnq0NCt7q1v9JmjtC8YRlxlIGcYzOeCaZdg7
ktBbzS3AlmzVMkyvToisz8j3WY6sOIm3WW0tjURAGDA3nm8TPgj8H18VR4lVzXzAxYnTcfqRDPwn
Hc8/99a8nhkccfswR1xtbIyIiWD1EQESHI36EOMzmy8E3ZoNnqzdPHBKIQfBUQZmoifPRW6cx+lN
dekhC4Jd4MTL+UcF9oibj9DsoGadtLci1rdFj+hW+Tslilsi0A3p23ktLCXUcaM5jA1wYgv/ONwl
OilXUUwvjrI5CtdHL26Ir0c536f242An69p37sxauzWMe6XYipzkqbyOTo1DoWhKQapv4nK6gKEw
jsVOZbBPK/mGuPfmFeopo5Gz0Mf8u3IBKVohaaqt+pJ9tWyL8iGXtIWT1OxW0zhXtF5mLOrIRWXW
vf3+MxuYxnLUAPiAf1jGwwNPFymOE+bLjh2hxD++IaC8Xnm+82wBlFs4vXjytZ/CJCUoIQB+gcuG
A6wAfDqkGQnBlXbL+ukpATu9MAfOfLWLpjb5mdRWM6C9EfEMutchyZHcEUi/aDvH0ChRFZOCs7Xc
6SnLJ3+ZG8zuS+KPbI4nkYUMzQ9gZ4IgI06drh1CPHMdj/ycoesulebg5XKJo9WrbKf6bqtDYpti
fc5TMRi56GDI8x+pzb988jhIjgR2icT8NhqO5wh9JsC7pOJqPJpLgro5bfg3P2BlqsmLG9NvFIcc
/FwNAVzOwHy0xb6EOVVpq5GWUGjwvWGWmGykHl5kn5QTdPD0SrIgIpWDVHcI2zDBOtYSAOdiOuEw
Ia2RhQxqSHKx0uY4f6ao09nLRPIdmHz+Vm/fDJV85xEmfXOiZ5So9Ed02qYKeCdTxYVKSKCvuuGn
LNtLF/OB5JpqAKjx7awXyIuQJraddqEGjBaSy4sVw103Zfhilwh3S42X2jfiSQYeL57zWy/e3LG7
IPi82TL+bl04N4xJFm0L6w9M9MoPom2uN++Ny4UkXs+nMeQ9+EhWIRauXb/tlrpouBuN8C6N73Sh
F8cB6cRGy9+hfN4KqzHpFfifzZw4XunpDaaimj1EfotqDjH5d61B8dTjTzQ8zRLj7IGObrYblM2V
73kt1Ygqh0wA4O9IayONLQeG2MAJoRg469m8ObqEi76DCKUTUkXDjAslffBqnMislqA7jWRSNQIT
t/qXquNTNxR5d2Yx+surN9LIqApSAMrI/+l9KVY66/nSLrNrpz2Osebu6yZ+qjQrOyDuynmCtvns
Y0Nhh5vOA8PnG+pF80uUFqlbHqcWQ0DwPoqwQMbAOyhS1GsesAitLbdDU3044fQpaj59iPLb3kcQ
Gm3Jwxo3fZyeG+CXRB2NxlxhPOTqXqKlPJJWuQ4RfoJgV7jYGBqPnltsxBj+zNmPorGvGtgm0lwY
MNsuz4KFL8pvwy3hGaAi8uirDDk2d771mHodb3mg/Vb6BDRG5cdoaW9ODcOZ/3QKPHii8yXVM+0W
EvdFl47SvuGSAYFDMmxvgpAIWZtxHq0Tm3BgLyxX3Xz+rYivVjpARm1Tl/atsfg60RtzPbV8e+9n
JrX7uCPitFpMCpGvSMFSO3b5oszCPhiXbDA8Sqh+XE0JngrikadFISL2VHIoMGBRSJX01RCW7H9/
tLWHTtXS7b2CurMqy+JbKwh7MbtLgZqSzBsuQxP5r6FojT2Z2QR+67F3rEvyR6dRXxAkQtso6skQ
iT71eA/6rl0OPmvpvCqlZlFveJi+haxY9B35EluGfZfiXZxX5sHsgDnBctfr5EyQHJ5159Al1XTx
0sjGkTbccit6TzMDT9XIXuo7TQqMhmizQTdIYTQnqqZrEMg3y6LpWjlYYXiOUbBzVEoYfs+/pW1Y
ETDRvEVVsYvL4k7reY2SAgsSOa6lEKOzC/8VnAIe6Qr78Y8XFUiL4NfgdYl+WS7H9oKouGWItgi+
Y7YrPxvo/ct25poklBIhPyyyWPp6xg3ZvJW4FaiAUbbQ/bMKsB+fLgwR1nmfm0sa8+2RY0XD94vx
EVYNLVbs+B2YptShl5k07a7rkk+/YoUy4m7bdcOxc+BETeBHTbSGTZB+t3rx7cmeK9GSfhOT8p7x
FI+y2hCCjVAfJViLOHeXNxWqpLkrqLxftDnYyBpORQM85t51LjpyiDu7TsTWasQ1nyK1cmY/zTw2
IX8JwRPpObErVyQIIvxw5zu1zg9R6955HbWDyIZvsr4lNkB917pIPmM4y8RG0Q9roo7NX+06V5BB
NC8eCmrRWFrfRsllKg2F6xUFuMRe2CUAA2nOQRnR74YkPjd+f7FzB8spLnPU2bRMFX9LxXDl8wBy
Qu4G1a7/xNmeuoMkw4U3RhgBBh/BXbYfiVvato1pLL2yew7p7e+rmi4dTlw7IJc6xWfQx/a3i9eg
w0KwUdUAWiwePuax14TRZaEikmKRc7qzsSBbZSQZerakMys4q/js86hhqo3OVAq+inx1u/6hHoOX
XjhApvyR4lUG2K2DB9fXkWgGXYhER6fAsTTiZsf6HWLpsIqqB0Py4+1eUYCo4eyU02djsnl7Kvuu
C7xg5Si2o+RGUQS0HMrRhgXD/GfoNAICbUqWnPaXLcnSijXnOfcVWF1r3/Ys0vNtIgeSk00lObZx
I5uCj79pkD75RXDXavGDInIHHYiGUh9yMq4kSNFDvfWJnxiYYu7SKL1N2oeVx0iQ5OCuLPKrDpYF
BQbYf77G6VkyOOv8FdkcKzklqKnbB9T51ckJ8md4VXJbTcYLgkVoVh7hkPoE97Xs2hcUbuSJVLm6
86v6wzMHbWswMt21YHebwtdPv6GuYWg/S1/86nu6qyjHwu2Uood3RZquwzGwkUnT1IuC2kHGju+N
12SlqOmDnkq4GEW8scISJnePkxPCSoPqj7ZoYZh3rRm2V6MD4q+Bj8EDk2DmMeiIuHPEum8tyipt
oYEzLNHG+Avtu0F3JD7nbfKiT524z9IHexpiOk5atcrwh2WC0xKGEnmo9E/LDtuTcDGI9nKkhg/q
JSQGdMmAsJhUppuy90LOCGCfnRo2Vtf2K/qWaCmz6CrD4NgAxlj5djxRKrcDDtj+wSVdc0c99k7Q
xVli74bpRowZIb0Qu+zhacjZPIOG2CBDb27ByDFZ64yZ/YqtiI2sWOZesOHeGRYwMK4RSJdlMDnu
orGtT0dw7phI45ad2gFw96m7bAS+KBtJsJR4lX1+FbFrMULgzaSk2uk9sBhLXlQpX4ZYMxaQ0YOl
UYkHUqQLMCY98m7sMjHI+GVo74rRC2fa5mpUTX5gGaij6VQk5ptvCnRfrUHwUzHt8TnwEXEU65PH
pqM3NhbNPgVewpEc7Lxo3vFMGSfRMkqU2rTxwu5uQiUI/t11ljoKNS0ZmIdUmXiq3E1AB9JOwl0X
F3BHajYM09KO2lNAu2cJPIcg59XNn3Aqt9QcyIEzbWlyVshhLS8xT81Pwto3h1fqoLEv37QkvB+L
jkKuCPy1MWCkz5tHy+2NfdA9OvlgYCHAwTGTnjg9sgrF04s7GGojWok0twfEouHP6+mmalbybphM
hgLPSrfSfkegR5C4i682DJoXUfXmOqA11xEkwBLv4BuAzUrAKTdE7aUbvWwRPqP4cOOKE2NPjmdf
IS8z/ZjwIzltOfXMs2yKUtSw/BlbJ9JzAkfMEmsLaxEt8GUD6GrlsAZ1OpavYDBbHE6g/TsPUp2J
4TkD8O6ZerDRteHFmzCY9+RtkTIDQJpZOra7mvl1+aoHSoD8YvBpZdy9WuF7AG0cermVe45q0gjy
CbIvKb4I+NiH0YpDogUZAAG7iILVHIPNzVTtahW8W1xZJeN4B0pPQeBK37uocbbgh85sPcEOdXMr
XCpWRZ4by4fYCwIVsJ4EEB5nsX6Ic1mfcpyktCftnPnfiGF1VEazU/bwAtqRzrDPszNFDXMCxMNj
QTVQ0EbVoxKTLLYY3DKTkbDFxoT4NuWH3yXTxsnnORfYSWH2EqM/1ZLqjmZBjVbrzTEx6yuTFyAL
6Q+R5K9MpwlVYncj98DETW/4G2aIHNKb/GN0SSVkYjO4hliXZXRvRF178vcxWQyH0BtPSNwVpRWh
I8gS1k2Bs8bTrOfGgZcZmYe+agk4lATd+W0UE8oCTp081Tg7V5zt1jaOamPETUzdswpiagUzC/cY
DG5VKbFdA/LK5zz0oYg+sgmcH4Atwu6VgCIbDyt7Ev3BA2LvD6paVIJ+O752InqIN2U6DYqE9AtI
Rsn0HI6/PGQMqzJPyYwqbYINunDLPPSmQWPG6ZKojRbvzJCuhrR1nKkkqK9Q5DKjJJA6k2QeWJCp
eS/NhjeecmJpQB17S4WR89iSGGez861Z6qmC6hBlR4lpiuQzT/jy7E3RzbfFxbXHcNnWTbXG47S3
SvshwNK77snAg+mmncIiR/0oeRacoVojOiDDJdFLnB3JAdV3BWrKqhe6/xnFk47dgCAfNwdNO6q1
6WxBHTg0JEoQZtEz1F/C67Tefir1/hkXsIHNHM5mmcX1xsf3wFo+Thtlpq9dm2o7wCvHxonLlcua
iA+Y5bIjd84Df7qkP3Z2y+5IPjgzCKJgeef6GiTQiQfQ2nNmvnMc5nS11tWrIsFGAg+AEStuPgJJ
pxPyMn6dY3fYcP1y1cCeKDMVrKwOV0EcNBdPpf2u9POAM2/IKKIajnXUwnvCOFHZzBAZKJzw/YOl
qUF017TaIditqiIk/4FAEYFZsbezO7gAgEjpscpIfzRrhUqt4YihV/xTGVSY8mJ/a9MswKwyrBix
cP0c6ENFy0+LS7Ysie80GDS5+d/snceO7UjaXd/ln7MQZJCM4ECT412e9HZCpLlJ7z2fXovVjYa6
AQn4J4IGGlQX0Ldu5jEk4zN7r+35yZZ4O/c0zgTFJjUbDeZJzS6NMaahw2bhKRzUR4HY1kYNNZVN
zn6JkUYy5IBI8TjRRz1tdU2sCRFlkBljHFNuAKy/DU6uz1nBfb7MufxNqCzQYHADSvBg56q29n0G
qi1kQEd00h1rtWkbqOGIn+vgG+0xHpHy+X1G9FSLjq/GCIDVvXx3zPEudYInppEIiprUATZvhVvl
5qtwQClUL/waSribwcnvvaDOV4kS8QWjzoHo7Zm1pATzFK9BsqDXiQXwpTbU0Pa8bjcUmn1q6xqM
YcuPxPCx34bxl88sGSYMwHHD+gGHzlmee/RfVOw0XV5D0zMW2O8LhzEF9Hew9XlkDzeOVzx7jbwM
ZtBfHezRwDfko1PGdBbBLlj63sJnbyFmodawACNrHh96z3iysNQwOWKdih3D6VZeUGB3S5ODQx6A
6zZPFM1y53yoxc9tzVdNqtEa3s9rmqItwh56sU2EzbOL+AiHwqYsuz8RiXjrLB4/e6RGvW1WuwAL
RpDhBPQSJECSh6LH/msjvCja5tND3fflVjbOdyhNwku9PZW5k74p1YzYLEluUSZ5XPQy7yNUjZUq
4YkrBSKwNkZqgOBBIqFaZXbVrlyYvx6qrU2Fb+3AJgJqCh1COhIFwoH3aHkUOyZc7XWPo8VfkKJp
hLXDGfg7eZHflgFEV+ywaKio2rNC4Uym0V5PM+MFmyJIkcMTjEf4e95tQHBzkeBCbHpocQQIf9td
ozYe7MuFrwj+ythOhhhXdqrQYzFZW7DTTJK1c87tElOkdxa5hPpjkAzaIRuAFaivY1zd9jEMOrhw
RyTVP0VcEd1MusxCZaj3s4y+K2BDPYQigpiDHY9PJkyFhYxIRnBaba/elx5DE4PfES6YC7vFcMvj
lAWU7381qfcW/M0eUP09qL3qJNL2T6DLdOuFMOsBmByZnly7uXkINNdk1R8b1ZEKudiSOzwnC3wY
yQ15X+5wdh38PSKjUtTpnW0ofyN5+FQDo98MhJZuS7UzBVIthB1HN+UWyyDpWDYvNzSf5yHcM3fw
N0bqkTPhFn8aj6DBVofuyZwmZuZbT/bVtq/x0ZEIfI+jEEku42hKQHnwC4gKbUPxhO//gJwv3rp1
/jtY3qnQ1Xczxm99y8pgUbbw9Mp9gbsxBb4fTwEufuQ6oREMuzp/AYHB9rIbjmVuH2dChGH/TDeG
IG+YNb2NVIqaGXy8rlN/31cGnE0j09vJ1sdpFmwnPHyH9XgZ3IlHPasNev/Ftcmzei0n46GEwp8U
CXterXfpOOX4gdgtsjhmlBjKjzGL+41dBi9pH57T1nIuQ5b8URgONgQD4Xcnrky2kbVOdFzuPO0+
WtUflJf5iYfnoRmqQxkPkMxDnpqhn+NPIlmKALYtYQ0YtzzaD57PKxOR2TZl0VUmAXnWiffs2O6d
NFNEeTUHcuLVxxxPNp812Wl1K55b/TXmSpC6KcTWYRvqqt8O6haDD4d9NNEnAl7WOk47gk3M+eyw
HZMuW6XaRYelqfhUAagRPJ1e/ut7kDQYNOtUr4cKGzDAtBWZgQUT5Y2tOY7YtPW7OnjPjPBdUAam
YQmr0Tbd5bN2d1PV7mLrk/kgQWNKSFICavM8xd5bOVhEcdCu81vrd7Jm1hBcGci7Qw3kQ0BL894T
+tM91Opo4y9cIh1165wTD78JoqtIOr8sTO9ch2UVWj9jlaxHQniPDEG2FamCzhjB5zAZAZn8qjnC
26ia0OaOYcjD5GKZYYzUfpzjkU4Oc4HqxFFIF5iWrxMsSaLTzhpyzB0gn23lWj9ewCXVdA77nvKe
+W+0wv8jd7Ki8TDe/TRt0BjCNci98clFA0i7Cq47/paBfomDCHy8/8flQLSK9xHuMCzJ8tFwYapX
M8tQs9PnQmJQrilCqTyYAATFDk7AA0+k/kjs996J+qPkh/hQxANn3tZi4jSg94JwpTyHCpGKUwr6
WQFb1e8aeegJ+2RlZ5wt0/S2uc39b0xkeNgphjzwHmxpJyYM8WkS1VV4/rhDPwWtXLNbD72/f9vU
q++sdkdilxd5BXVk0H47GlA7pqrVTFnQ+taNjVkLi2JG+K7JMWhxJGKpJI+3Q8wXsLzMHJvtE3DU
UFXeGuPXaeJK3QqjSlZxbr5hNt8Z1fTQ5xC+agMdvoSrGgOEQE0C8MUXyDtYMezzeERtWkQEg1Ma
rmTdvtITgTVgmB9niOKCBBvrkjBXBoxnR9hynvmppbOYAfszZF9O8AC8lJXUDykgW1VXvNskJiZh
cfJEPpZuBEoQHSNECSQfzEbZrzWWHLbucgvACW5ZI3aJprQwo+/McOyNb6kHZhQX+g5GnSYasCF/
5XF1QAv2S6FZURaCGgjB4w4tHky+dgGpcpdvq8bIN9rHLajniwwQUXmDTY9X+ib3C6jnMdx0mpAI
B2oOc3CUfOTK8YBHdcildW4rOiYZVe429XmSKazLfRqtaRKYOsYBxjSYklChTgHaJahrTJsYcuAQ
JjzArB4TT32EDQIqFVdvrYsw1O2rEyu0zdyGDiBEjnDAm3fgz2d65WOi2VSkPdyQzkZBFABlXZES
tXFn/4gL9Fm0xnfM0mWVOA2fcZceyIpEvu3wLitawXbK75kOATcqZ04HNM/BTw1ygUAGG1hxEL03
DlOfaebWpVncj9AFaPj1XZOaaquKasK2Z7w46C0xjhFX4jcOGwIwBK58KbuJUux+yhiLZr7gix4K
lyjyYNu18redvbcu9jaTIJjK18wJW1I7cUxByBpQ94lZWnSi6tAPmkdm2V0sqMb8oARpcZz/2BOC
RLQ6T8TInQEGDY3EwwadC9GEhwp9sccTmcSGm413iLBchvZ9b0/mRiXTp0vIPQKjtdUn27KubnKt
Fu7Y/AbLYo9mdglh0J+hQW3kz+bRxyItGfBlrroBlvnjmDdGirve+zBC5HY2dB26dCDMbDhk/oqO
KUSRjn4u5hJat9mr6hk30jeNNAMwaivvawArMWVSb7zec1dgg9hB/ZZITLei9HFOsnQI0WV38YNV
F+yDTNPeDro6V8hUCeDz1myRrxoBCK7weCVlARHQvFiCzK/M1RdawnZlVeZrMhRvZS/eBgH1z2y/
nNK5105EWj01xrT8nyWd7Uy+SeAg4mG/fvYrVGdWyd0BBAoCN4NhbmNOWwFyU8j6B4Pf0auSe7IE
b8IyIkd1eQ3gHkAopqd+9JF1xc3OJoSnFozrA0oAzeSurdBt1GZPUcpKHfEHzCXRcejRE2KafmXb
9BSKCby2QwtgyANtKhVlGD4IgzIcQwICFvcOBgzxgKwFlWHddHZ+9O3gG9b1NAU/LpkGKxJmn7Im
Fmzcp10WyS+oLMghRfAyCOJ4G3u6RuP4mgdcAY3DjGfyrKONC3nTmHJaDXfuIrBJet5UlVn09pX1
6Ipi0/SQmVzCKlwZvcJGfFMzXMcjB+JXZpFLMoHlXPmVswny/t0CtrH2JIsOY8YBnnvZOqujl3xw
ztXQzywgFE6J5jJNFA1hejJzD+LiPB1SRxx93mYYKRoCSVNCI2yW7XsNGbgsyk/N6emh8I/EfCRL
+S5v5NGqhs+8o35sSFfx84iG8+yTAb1m/4qSpfc/2oBtYdWcC+LKYQWvLB0hQTe+MVZT28eoqFwC
lM13h6K4rIOHIrXegoCKLxF080PlHHs1PbXCvdFOam3wTzNcTKEQ+Okl9IJjlBYP2ZycB7oSTzzZ
qAzZfd1Aaqar9veuWX4bdvNgI+YYGZCHwz2T2deiZ9nnjuOexsecqlvb0ZdaW89uTlBTG38xIKpM
QBJSPVZme83Nfl8xWg+S5mGOMfo2Te+tBng0mRlSgfa/rt8fA4WVLAVvsvTMjxNybMPMblGUUETm
7htr0ysazHsVDZfGM654d1dDo2MaaQcBE1JRtyKZsyOiBtkyDjpOJZOoLse/saAjCDJ8/v7DGG8C
2y1ahwPl0QsiVpgAOU/6eMAE0ATpNmpxcafRn9mwP+rIvfTRb5eb194EXRXFXNKTM78bhCXCQWHJ
y4HJevpaOS2y8RjIFlVjM7DHbMbPUiYZKSWLt3mINwReIAWJjlkLyFGlxnOGQb3ofw17uiE1Y5fl
Yt+KG+CFyXruyEsfC6wLsAQfs3lnzeozoi3hm164kQSFLBuCtCCtm/z0fmXqGsDiqRotuFBx9hXW
5c6qwowWEtHj2HoH2N3Y91wGVQHdDCUDP1Z+IKhFtsxzQ1tcsUtLNrUcgugSmIf46Gpt65dVFnMA
UIYFpxF8OS4ipCIfPsNDHLnhp3YC5qu6/REEKhDgddXji0oJsPdL9ulTbx/zznnwFCdEkYH8wnLE
0m0sHvp0b8pdFuoPJw62qiZBNA/nPxLTO7KM+dRE2etEonRjm+waMHpXiqHyHAKVHFNOyrLeEvxO
so1k+lUQuVoa4xebEQ2wqdgMjAroRug77ADCaeQeB8JH+qm89TzzabJK6BdkpLMCXYk2+PXt+DbT
9nvLHmiFY6vJOywiGHd4CDk3YRfcyeCx6UKsivDW2rzmoOwMkA9Dfiv95G2Kq5IBZ79NTYK9yi5h
O2hVD5lVXdrA5IqkyEKpDoAztTUkTRoGil0M6G766xPPaMGPXFXgP6IIf8cM9Jz3d9uNIVCvxqnW
aRf/2rCmVPQyVMlPiSg3s+PHzpu/WcvtBlEytXFHutj2BwTTJS+znZcLOuYZ6TnqrW0hMTDBRDDf
wNUetTnvcWcfdeseba8/mXOIZBMqqAslViaAnIy6ePWy+iYYPcaVbrtCLUZPqCokRXDDmC8TO7DE
ZOKpW6mRO0kKhRiR9Ga3BpK27OtziA+r6NUP1TO90r3kx6a2QoijwqccYb4PJpsdkePaJxXOT30o
X8AgH8z5eUATjfz+Bkj2Q1ZTU+rM+tP2IELNCP+UgYmqGNX9YNyGeob5Flzwi7hEH8xPAcSLjNRn
ZwE8CwxhDQNjVKKAa9ptVahkZYuwBZLIylzhtV2VDUo9iJskkVKX5REJMaDkmJ8Ynv7x2NgeR6/k
2mFFHjXtunTBVbUTy4sutW+U1CmAsibZDbZ99UhNRtMOC7NonyJbltxu8zP4h89QO1vX4xtnn8f1
7Q4lxN78aveYZM3Cp7RU624uEA9JXrNTiI3DEGgNKP6na8gSjQj6CpvxRdfLMwe5Jome6fMQFkeb
nAvuVFwurpFcjHDcyoAE5DbcSY9xoFmXHHGx4hrM4x9t509RBZKK7XCNCXhN08FH2YTUjfNL07wD
pTjnRffEFOq1lCUasaL4gGFJyTeRNpA4d3jK3vLgVoroD2Ob2Gq+GzV+5gAxKaIujQQgqFFnZ1Vy
kb1/haVprGrXfyaXVW3qDjiF5nz3lLv2KThXiZ5vGUyfFIOHVdGnj5TDhDn6KO7pzsliIPZCtG9p
5/cc/QxVSuNuKMJ35fjQwSrjqev4REY/q9ejQ2Irkb1khyEM8YZTxnyorSEhczihsbivAs4uAnz4
gOcCm2UzPts4+FMEKDtlNS+hi0jAYZ/Ep1ww2KEdNacGIrGOju7c/ywvbyyD56kb/5il5AFYdtdo
Kdy6jtIDXVEtQ3Ibkqbc1dUHKqTibFscQnWLvUUI7l8G86jbZ+Oos2OhWB4jHvB37hLJWmFvCBaX
EpTPaybQjtkpIVKC4dwxZuXZuyCvgxRMjT9q5inu+BxotO9aYgdgZKt3oovNvZM85yOc8bHL0HW4
WEPC5NpL210bch0Kzf1dd+hBxlvLIO6eVGVMrQ8Bjr4Ns/QHuJlfvWJ86jZMC8BRoBoqgLPSpXm2
s4q4WVfGewIUgJRQtml2WH8adXJXM+6P3e4eNS1oTeIBBPsUQZhyHMKa6unuwwFqV8InLCuopxPJ
9GtQIQ7J3mSAhSixtpQPlT0S/jT4X2OPYY3pEfleFihvsxWglNkh6opNAQNoj9uG115SPYpyOMd8
uF6PGz0I/YuXYDCdExdWNth6kji4A3Ij3+F3XOZhHBVl/ICC6TaxULM1GKFWnRjcDRipfm3a6l7G
tMTSHS+Wd0EEKNZm7p97i/pQwPTesQZlSMCYBPMAQhiV/jqQb5SS7tpOnDe34A3RhOt1peQuNG1r
T1bMxeWPRtQ6FDrtbyjV7fLPbPL0nz1WDUEh8r2e6A5pI4jbuWlr65KCkUS3px84V+D8T3SomtVc
gxrRGt2P1KQ4tDUI5j4Ld2ZrQ0QbANUHS2FjYbeQzUl68z62WPRb0w61Fmpii2d8VbrHOp6ubH9O
QyPebLq00OkvKGZFl/xMJdvmrgyzTZsFKIjovOmVNgm7dMBL42qw+BYgyYZbl8MgGcpvgKzHkEgM
7ds/QWYRdqW+XUbmaRk/ZX2sV1GIQCZw3srxXBjs1AtzvpBzcInDfmf56f3ya9FpfxUtrVvW3mIy
Qx3VDNsh4/sZ2Hw4lV435p5Ig4z9Zp4s9NpvIKY3Rpl+FdEJHR5Y5ppSzUrFWxvY5ISsrNr6Nebw
WUXVtxewUYvZ+6IXXV5jbVh/ojIxWJXdQxoTJPc+K5s9KxOmQ+T0rO8I/rIE+itLJjjkovYWgugj
voQOvpQ/QyhhGiKeYyawQTk9hXHzbVXdPiYVmAASJjAmrsEqxHhatS0bQ4uERHlXobhrzOKLW3gd
punRG8QN61Mya4KTAQLRypYqq0YvD+L8ZmSiBBAoLvt7P6MNC7kcCKanq9b9Rlok59a6upZB8TsU
w6Uz89WA5D5n6QBCNt3NJjzstpg+MFh8sYnctp35QnW0M2b70WMgAMSZlpKjNTNxT3Vvy79rq75y
dx+agrnh7KPUhuNe+DPX3wyTaJLNG4C6lUDxsppN45FUiRjJt9oXjU00BFZAkt0iLiMNmd2fSCHJ
RtT4BAQwEjaD6/Ie6vrGEfS7Rf3WKHRBU9rdtqp/sTWPIidicVRG31SemG1TAmD7OqVUyYYVZUfH
ENZ5oEP5qjL3wSo4/CjtBP1vsAmgfbVBeCsyfSKCZgV6EnOR6RyUJimvEDxJa09CbEFtunzOXje6
q7TDjT002cUPrQc5mZdIW08odp4lltUFzN8BU01H6M/kF8KcYNLm9rtsCM99OH931rz3nec4Ly+s
f76a2H1E9X+EBHzT9/d2Nx17bbw303cl6lsQvW+NZtvuVPYdJO+Dht7bMOgH/aqRMXlosDv/3fYI
V3CAyGdE7fD6kgeXRyazj/4jbsjY7oKb1EWPhzofXCwIe8Anq0a2m8qlJwo6DhNduDeRKHedJAvR
/1QKV0ExXRx2gnq5pkMjfx2hcXttuJ2Ve2fC48nihiQND2JfdzPQTviUUa5obtm3HMs2RbnH3keN
BBWsTHxwScMkMzTrJ+IDbluG9yRs3AVuxOkZccIurXoEP2lruxTbM77KkLopq4yLOaJLgXYEoR9C
ScY/TWUpanxxAcYMnoA+c+MDwC1bsrRBsfZNtXcNB59kJO6iARESmy369uzG0RQAHnp4ju0YBlJe
vvFEO44JcNCBPXf8Dh17sPmq+8pmwuPgL7vXyCMRCz1Z/rYYnduyR7KtNJH3sTGgeBhhW+buS1wV
nyUFexpxjQxWyvNfegeLjfKqZN0Jm3vE05L84rr6ErAu11VdA0n+ihCVrEHvfQtURikGdC9lhOUX
e8tvgWZ7ISxMq3rNGFt2DpTmVKFlj5nP7owOazx7duZdDmfMywiQiLElA2mzYcpIMusaWfVTnjnV
GXKvned4q7At5BZ1dZSGgNsE7nUp/8Q06D7P6S3D7wUZQ32ZBHhMko1t2M66G7VYDWVDWQBlLZTY
C4aFay7z+7lPlsdJiaRlZkRicjIUtUGa0imTSJIAUbN7cus9KcnEEZyigicNUA2Ejmw+lfzyk5BB
vTQOoiVVJF6agFCy/Y0Se0fT9QzL+fBfC43k/7OQ/ncsJChzf39C/8CTbKAy/ZOhdP3MYCidivrn
89/gSX//hX/gWqT3lxSm8BQbTa2glfyL1yLtv7DlMJpxhGvi1vtfeC1SgnKxtcJD6LlwXv5Fa7G8
v0xts6sxlbYsy3X+W7QWpHT/AVFBJyNMnlWmY2GL1+o/ICpJMHWVb3XtOkjmGPlIGvQxSxZDo0AV
+NibHBNpB5/2tm/sMDS3eWG1kqQM9ERE3QTwIzYectZaXYQyDT892dp2wobA0AnQHotpoyAsOLI7
6LO/RD5mMeFJU2DzTJtzuVW+TYJRmkZB/aGyMqOaqrLCeOyFTsgksOYlhz1WKgCJ16H2i9WPXxR2
KI92FUVJeHVrFTGqUlIBolOZM+IpjIm9GC3cVk3M2zDtObbXlsWik+iSpLwRRstWRMlGzHfMuZzh
SLpHAixRWgZ3f1wMhCO3zTtxMYqJxDyUFwRrxFF1hoFcusgcE35r2aAsQjBe3pASZB6MqehPljUP
7EuI42ZkN5wJ1dGPvdFde173kiownEK88ut6EhjUgv7XYQ+3j/sc0C8H3YtXh78ARYeNABZOJGpF
pHlfoiHHEbCvxjl+Nqk379BzsXCbFhfTMIOwn4eeOgyvlld19DxzyRarhel3CHl2bdWoiw1xSOkh
MQPy9+LO2SuzkgsAgGgHAkG2tmMZOIPhtGeYWfdRWbn3PV02utxoIJ6DmkA7TrwV6M2uaCWTXUyb
tNVkjT3gZ+gZURQUL26Pp9kN3U3bEUskVYPxUBfR1h0C61I0Q7mtcLeuDOTTDDRkRSKREZ6jUaLL
TQb36LgsNyhe+yNEYvDUYT9g6Cio6dmDISfBrOwV5DoVWZI+jwZxBv3Qei/IGPwTpEoEbJXVXbrO
9yDFBvlZmLlxIswEyAU2p2tIKMuxSyP7SlTmBKekHg51KNhaJIsricD6HRMWhohDmu8dAIpHcDOY
lGtW+2NiAtKJxbI+wm+SpUzyul40d1gtDXZgmGnxp0SnNPWaP6Ieyi9d9vgt7UhDqk1QPiXmfDeB
/ObLDBF0Svb8sLYFyRZ5u0nUgJl18vS9oRdzHGn0F+Xl+bMWFqgH9p7nKWz1Jm0wCWpEsPcF5NcL
Uwr/QJNVbIrMJ/SyRYGA5iSD8JkbwDlpIhLLw54Vl+7HMJPWtPYj6SVXggPCz7AEnkrJG4Q9kaYZ
y3wiLVk2mSoe6I/hf4w4N8EoIjgY/RMlojzFTJ7O2YQxBC2d2X8WRRqDHwhqhKvav+8bM3qF9+tt
fNIr7hxEAQeMIubOzSGpmiYGJCY+gwXVcm5wF7lgz9iqIISHv9nPaDpm/9eCXpFxTc4ETOhAFe9d
lczpNrEym1aS/BzYRc64NVrcTOZoVqcU7A4Zh7TEAFEQas5GCsffz/LwtkumP43t+ge7S+FySDFe
DYMtVN1m7V3GPcyiZIaie6qbxObrMyUrMc0LCrZTmqWfOZfjG0mpzkOnFGaSNMzGfVaqdqAN7sqj
H9fdSCHEOOdPij0oKm8M0sHw9P5fPHH/jTX4/wZckOPm/3Sg3hQp051/45/9/Tf+eaKKv0yX41GA
OhMskx2Ox38S0Ny/XJMhjAfFQzum4/Jb8n8S0PRfgM9MuJqWY9oup9C/zlTb+ct2tQXDydZYhx1p
/nfIgiavZTk1/8H2PP78j/9SwjE1P1BYruYXCan/41SdB3wkqJCjjaQ3PLOtNzZW2zNnMNpsIxYJ
WC7jateYlMWOx6BfkG28GUHk79pqaDYS0zFov5BlbI3ROh97HLUZkSVWNLcnd0JU78c+BHigl6Ya
HmCymduQsfQCI7hxQ24zpRvUao4FzJS4g9FSdzUlYksW+l7ksBhKYmPqN08p9xRM1oZVsL/x7YxY
0IjVl2ZsSOzCqunHo4Hs8CQctbMMH+JoIFjFKP1qPM4kjK+cBFM7EKFsSwZdhUE1pklmWZGGKcJN
Vx291hgPZPwcW3Oxac7d1dftH9vJjZ3how02858iZcahx/KQe+lNQrQar3x4L0m/CNikuTPw/9a7
d832JWJAYJoEvkJiM3fCv5bz9MbnScttED6qqoi2sHF3XfpotP3E6gK0g2HrQ2CVu34Mk3Vloe5O
a6jdCTKwlTDY2dq1fZd2hLHrRm6k2yCHiTsqnZ5A5fytCYt3pFEV5rclksZcsnWadNuJ/q0viZfP
OXnqIJ0Z/bi70GdwxiyZYVtvb4vOOuXqj436fw7DrR0g5enGAwuklyzWRBgwOJo9Fky5NdRkAYkn
LMXpoWRqnvUVpEV0AeyB6x/T9x9HI/+VEj1oUUxfZMR+Ts30M4Vpt+3Co2LXvKv9EaOtQA9Qo3TA
hq8gffWnImf258xoXuoCYf2i9ffID4BWAli8db1VzMJzw2ZAaLjiEp1zX+gGtUyGOCc7h5WD5anu
aVBM5HHo5IAHREfGrWQK5lANJFrorGkwF4s+2yfWeOziWR7DicouNlGKjUkWH4qANTeiNGfbMExa
DapkF+Ra1mGSOJos4CBXVZo42fWhbTNrMxRMPGAg3rkVyKR2Tt57RDYn0qR2hk3AHzVLujJ4W+t2
zpHv6tdpmr8IrmVhtOjK4xx1eGhwI9k4TjdR7JRbB8v5FlNWtGsdewSMXR8ybJLP9QXr37nM8vkI
XW3Bq7Wvwzx+M+Y0brOMrXVmj/5mnC14TnNaP9h+92HH1wrTyGcSM/Ug1IDrw0PkmE8W32uuoNG6
mCe6+i1rs7fZBIEgTKRBRQrBecxe68x/JcjU24ipwv0jwlPGxLwXJ1zC5gri9vxQTgUZGoZY2wNs
+awX8VX21n0hBurm7MEchheL7Km4jyTefNjLaasgMPgsgEMGuhu3kBez7C91VfxaQ/foOC1KmcgN
ttLFW564w0WFkDYGV5+kM8PWiZwTTX9+FJ1Ek6COxmBHV5SWu3B0GLfVGbodphpJx/YkIfJtwHhE
WTVgJU37Ewu87h//07blhLpHT2vfrgE0KNr4vHhu8/CFChopLcKTSaI1Kp/NIPoDsT6jDl6sQdT5
5YJB14OD7lxAZstqTOeZn360RYBbAfuchepmm3iHzmTgqxKENdWw97nm0UlCxbLHdpNCMJtL99HT
mGWY3uSbmKLCndkYZzkmgzBzPxrURdCHbwsv+DScZsMc4jKbUJfDVHx2hC2xlqZm/YkbMqmGIvU3
QcwYNrSGKySQNRCnF7+rv5Q7vXSR5fJrkpMiC4PlCkHUhDD6PD1ka35ZuNELkaHqDkeSdNPbcgp3
ZeAg83XYKNA2HTKOpjXrN/Jg4oQyDWVCmkrE5qmPPJct/momElnp/sglx1SYdeimK+yT53W3Q+N8
9hHNCIAnk0lXiffLGftm1TrZU2hFH7KUjCTbX6RYBU+w5AjnwaS+W6HyhtYhZ5Ku2hsrCO6jVDOs
RILQuawDluROk9fPRIvSimAQgmU3lFUExuUQf0xb/FpVjuW97S+WnbCp2Iyp0DsZGedgIvco67x3
LUH4qKS1V3GmgMDg+1lhR7yzMIusG5afxFNYWDchBK2Y4cDesYsBEX781mAW8WdkuTJjSZ0vkqUx
+gbMGT4ZCNPZah/9oOav6vg2HZhDxjNkTnB6G1gDDrRHV28t0koIdnry5cH1xuCB3npP2uEXMKlm
g3rxwrzdWbVZerbB3qKTrexDo9LDlHX3hhXET0aXXrIhS9elTezloPz5xNYXXUZobBOcFbumVC9l
jweoaTGOAJO/J36ULFVleCvb0MeqKO66PwGkvk2WAtEwOmmucVUYa3fxp0xW+270VrRG/fhUzc43
OvRqUxTNB7zeaqXiHh7e4qWqxie4irsiG2iSkFnuQynfJtO57xor3gAmuW+7+tkl44U5HyP+9rYa
s5MRYRXQdhUDK0cnXobi2Er+3B64BbWz2IG915T2tW3vBt4w92Z/sSfxXSX1weXNH1QO6d9wil3n
1V9BF56T8KwsdBb2kkvZ1KskE69NZb+XLQvt3ntwUfluM89rtz+xr41j1Dtfurb3MjZ8Eq9ZwsU2
SFUOX7sO7/CRRbeZ98ijP7sd6XhtcOyIRJoNYgE2YRAbDiXwHAj06E0GjW/FCgnRwyQRhuo+tGbY
Uf6rlzfqMJZPUw3szlx+U+e57AiTISHgGnqZHEexEkqVm1xj0eoNm+mhnV3Ys7Nsz4anLB6I12yj
XVTdya4Jj+AwN4RG9VvMCVgW5zujL6+x3T9G89WpkeiyN1sqmmlkJEtqm8WzV+LmikLkCEExxNsS
aaRbNMURFdKBrO/7FtMV+kBkPVX0hRGZfTE7QUyHuOVqkPYcPVnoHYZADgd8dej6LNRs7EK3iSnJ
LrGcEVkp8FCu3JXt1FeSzKHAMsAdGibqljafjNpE8tdn27BVvFU4ZK34MiOiKebqQqzOneUWP7KO
ToGNe7BCduchUMcdjmVey03eomCYxT6p8sUK77ZHTAt3OV8Hw32co/PBSsMKXWBnHRxlnOM+YH8z
iuaQY8btc73FFcaAMyAGRpou5W1tkyuveApLN+dAJ4MA9MqsntGbqlWvw1+vLmbcoEW3M93gHc/g
JhPxnxlnLMe/gcRs6B6CaZEgoDvZEPa2cEhMe4OgqrrT+HaQRw50eHG0Y7i9m3SzlaK2jkAsdq5f
cbU6VILGED+hah5xfJj2JULlABbhlkOPie0SK0bqrL3vkLz9T5LOY7lxLAuiX4QIeLMlYeg9Kak2
CFl47/H1c9ATMZuemaoWKeC9azJPrhI5/kkw66Ifg3Wq1cxUWpZkYc2oGk0wQYuLrrMaPnDs8tOV
xVORTMCw+lJbkaUoEG9pT7HwU+TjCjbxs5tMN4ZMr2TVl4WOUDaztRInGDYaI7YhXnUVch1ous9k
tNjeD8afnos3AkSx2hoNyk/DNRlUgYgAN0TeKrwDpWlW+bl7dlH5aLTio0nekOkoyBjKO6jjs1/J
H/hSySBOh98534V6a7DWwMEYW9GPhgBsU6RWS6HLC1LFhGUE8fReJkq9jYvvcVRTODtWaos8v1AZ
m0O6jOaQO1ZNB8O0mPZyYlhOorDEsILQVXuUPA00P/I6r75cl3YsYuMfpRlQiv/WyZBLyghNej9X
j1SAzifmIGTgS5nLnaQTA97TH8wJHmlrHIh/IXwrDvRdpwwruRcF1EXdp4j3oCofotpzMzCsYcxW
syLSLFY3+G0Hk+DaoNP25hwxsuliz+QzICeOmLkZw4KbRSUZDJFTdf63JCvZflIM1DUsxeD/hO9I
4u8TpNG44lCYOqDStYycZUoQ5k5B9S7MKE90I376jX4gOS2HJyF+T+plqPNiPYLaQoEyvMV0aZy3
WP6Todpmev0WBIgSEyE5k3mw1Ri0opMcX0L7lDSyEIO4Py4DiFVr0j7FQA4FvTfJhg9u4BYyB8Mt
5WWEaDHwIwu/V7msl78hNOCS00V3qLCH+grf9+DzOyOfhVwPy9iKDYqUYWBRqqCHb5Dzof1Nzhhu
nUrpmc+U4asVunEHs3OrlrnpMuRAqJHrO1lA7Rbm/DFz4UPm0BMom0eXRclfZ11Ua/qaeN6LOX10
NaOjxsArGKTFC/yaSdxSLNhVp7WYRVG+4BPEdVw+4lImdQSl3koz62X52UDC6Guir8+KMgEWyMdD
gFU/b7gckjlQluSWLaIEXtWOwUrXMpxrtkFN9rbShcSjotmLUvS1NdUOueufCHljGH2rtsZAODF5
cwEpr0W26mtBo9OTtf7VV+FlWAjNZro8Dhk1+zAg6ZgVhLXtZsb8z4FO/QvRbvl/SPXwK1pkBw2e
pla32ZxefkCgsyW/M+KeWL3AIhStZK0pymwbCqtbswokr6vG2s0Ex1fZLIsxNGULBIpNellHYtGK
9LZsvQj5s5LBtICUFJA0HJKp6LwskI6BDD+au1Vho9voEMMSoszy0sZlzRhs0kk3J0fEBgJYDEje
lILGvQWviyrjViGMsQd+oaycqNeFeluSGUhT0ZJZa+CHamYNbiqLrLRdlOVF/5w0lcrZrI+toVAx
oyLkEQX3Gk67sYUDaI4dfnhiAScV8B0CJSucd3Hfa3jDWdQpTPLESSGdmdBN0pcksgjwppQJRZCv
EqQwqs+ui98ni4WbqAi7sMW0GoV8FAn9lB7/BUn3a2rVfWqJbx2zkP4kfLS6cR21AbpstzWY11qp
/zPKD4N4AsCOn/mgHBJWKJy5wJ8TDQVvbO4gUpQeRZpM2ckJHQuIDRFVVKxufQ2PoSqs8YZobiVB
qdWNKdgCEvllIMHhUrx8hjtoZuh2pNiNiYa1tfqDZhQPzJDeij75TFRwDZruyXPNaxf2qtukmedn
wXM0pd8pHPV1OMTFei5aRubFd2LIdicdTZ+QIoaRkW329bveBEQxx9lDEAFeITzxMCBToSTCo2zn
p64zVw7LDylDNRmJIJkTkT1yr3tobNZZAkg2qYlFWaRXpjDYWddeSIUZdkPc/WRZRIQdZXLIE2Dp
yqoxcZlZi+hkKBJSiXzMcogB7JycYoJtqm3VQK5ql/TsMczI2GlV/q8sc0b/UXGQr1WWjNsANAmA
om+VsCqci0GLH/zQz8SAoTkZCDDjclzsjLmtxzWCEApJCeVUIktXQVE/CgMM91yiuw1CBisIcfyM
AXgH4d2OjQVJqiHoH/2XQjYqahfKcTKnL5lQounFlOik4V7IZFxvBltfQU5sTXZimCiHQFHuAsat
NdKl0IEfMIcl3JP4D3b6PS56J0oGUjJEjNslHtRxIZRJ+c2gVzRhAJMxSlRUdxam8Eh3vJqDYyi8
+QP7BbHZ5RpJl90U8+IeGYUdrMVs7zcs67F+PcIeA8McHcM61PBdItAGxbSKU8mJkJNSwMBNS7O1
sHit5wYam5RjSzYlZs1s6GUj2xiVf1Ugvni9AIIkiCZ3bPZhWOpQGXmlqfl/AY3gDKPOKHBlpomI
v95UqP8fbU7pOFhogspSeSYE5SaTgSQ6y0i7vDOp0Vwp5XsclqTugUEW0l3Yfn4yfQfgaSf11GlI
HuY6vSSZ+h5biKCngdBnrEww17WfsImUnYUlJxjjuw7szRFDDS1CILol5MCFlyfbWg5GAu61AyAB
tWSyeFvzVxsroqeqE7MTmnhrAjPSGFlHRW85far6npn2FZJyJKFg0C8U+vo6AMm8ipnPJ70ub9tG
P2ZT/jf2E1lx9XRU6vEvTPPaYT90SMAwrMfa+sulb78sPsmO+Sz1+Vta7KtZm6BBKDcBxg3HEFPE
aCJvTEfapzUFB+w7jMd01o+F9g1qAPhoND0nLAx60u1GWby0GTAxCsSgJHwO9IvGdxiCsm6wv/j6
d+RTnU500KR8oh0qBgT/nO28QavYCG7doD40I3uPcdx7JEL7kb8PYh/7k/EKtWiA0wBqvjCBefi6
xG1I75tpxjVPqPQzTEpmW1/VYNwUEx1iPfk4kXAN1jIZvDRpf5mMMGGmR0niCSSWn80O+bZXUdOt
rV4IqImtHfyIHyUaH1LKzDRIh3dI2GetQAPRJyj4uelXsCQZNCb9XxLFXpLpz0Hs7jWuf3disuky
xXtn8IQhZJp7CF0wfpepgpWhcg9k45wXygNQt8PcxFxjdx8xufEo0r/zkdL8PVJJR2cgDU+/8l2j
owQWa+QXoyXzCLXCuZcoszrO32ycLJe0g5JYy9ADUSC5COHhXwOqLeqKyrfOypUqtYd5UmSvUZgI
ZnLxqZIw7owqLUtjDQpXDmPDhLWVxVzW1sySEjsvNjq5ax2yxFXLy4q1rdtGfK1WZEn4wKmIx5oj
GRvcrTK4/RecchsfcYx2OzIkrqiXgXzECX4AhjiQA4q9vqhpIiW4kDU9bkWCkxUG6WuR0EF7Nspq
G8/auQ8Yq8SVhNicdtOkE7MWpwX1uL/XEv/MdvwjK5kSTQgrvZRw3aHBnjh24rXmwzvkvQP5M4L3
yoceg1lwdsCTECzGXHyLhnkTiAr2lQbn/lxAz5tJi2Jsg2hVGjlM/dzSvdlQ0i3DN9aWwgLYg+hn
NbwMiTB86HqWnNnWHszYMA9qPc3rsgqmdaqi2OxHhPHtiCp8kXNnVSg7qkon0GGuhw2QVrZfcsho
AshNIyhrL8D9vgFIiQBwOoI4IZI1POMQNpbfDI7cVjrUwhRvhTi8yFY77CJeoAoV4NGvYCVkuJTI
JY0ZK6LlE8q3pqU5yKrqVFj5CaoBoxeLi0WyhHMnhY9yIqat0ep9mKU3IfUyLNMY8GuGeMH8BzhT
dGuN7yMt8Wc3pKisAis1PfavbkWSLZvd1onKsPLItMe80y3Xg5RdMepKHrovyt/inegjrDQPK2+B
7HXSyPZGoPNJhjVTKpJR+DcnFRcERJ89owoDHDvibFoc3wphm6RMmoe6vEUS5gtN3ov9jDueQbuf
i6+DWSUyl6kWbVSJYioMUdrlqIVdeRk9sEAkO2/mdhTVbyAA+bar1T9JKaaN3kE6lOLUGYWa/UyH
cJtsmekwtd2+9/M7yip6PJRSrMnxuo3+hJhasXZSFt4kpuOOCdOdIqpCzlUVAhYsFYfItPhnA5C5
JTJgKxHg9Nc85+R0LJpEhNI9paYg9J9daLI4CD6qiRFOKXKCq3XsNDoWP1+Bf6sXZ50UhX0GRwom
N+N8XKKrVFWydaDrl7rwDzj+cW0n1rBODYKA5SsZwuN6hN9gc2UyK2QcjuA52hEHWsoInHUiDLtW
lN1qtn6VKMYb1gkxKlujcX3mtkIXyi4b3QUmvIHtheB/guqix0saRmTRSiDV08zpNCgdRdtkbvFr
HGi+R28e1UvZcUgroLDRm3YuXaODwpGmZGGnmy11qJgRgGyFblpXISY7Yg1lqJFs5bj6UOn6XQVe
wkuMybAbhZNea3F8CHrmiUBV7UiNGxsqAgZXlaQe0UBoKHWjshED0/XFSqFtSlM3QF8gn2HF/mkB
v6XCwJ8vjIbqRHl+5PlneZN3v6JEIkYaR6pLbWBXCR73jnVW5MoBPUArAYsHFAJvqc2OSRZBq7V0
R7UIqZEz3DxBClCKiXMXmDUJkvy+iYD06XSb16Qvge6I/cRCj1Hmzi6bVCrFpXq06MHL6F3RqtQe
9fK3nZVvMHuOn1SsSPzPTFafZWPcsCz4iwKXHBqmc3KUrKJZ382S9l61sjuVjNAMmkn26+9tprya
3MQ80kINBOwAhGEu7yE2Y4z6MxrA7HMMv4v6Xs0YT8+m+DWbhxgNeXJW1ZQpAHMY88OS77A2V6IP
0fuhJzsl8AhrGzJ8EG4B80fcCPrNr0545oGn6/dcuqV0rJBMtLsi3XBQGKwG9OA6yPiTyc7Y9myV
JO1mmvcJ54jVvYXFU+JrLtlUpNw6kEbKCEs/pEirhCM7svuqmJR+WdUNAejcOUpxzYFgsV1gIPJh
Is6TQdclL3HQj76PqGaCme0/sSAPKEHUxeXmn/Lo1jAEHe5TfkqrfwirCCr4zlXCeed3ZXjk6t2c
Dp369GfcUziK36P6USQQyuEpDyzz9Jtg7JN5Dxk2Gd3ZOujt3re6VR21XmgexmBX+fs5ok3ZW/V7
rd5E0qJ1/LtzablY5yYMH3EDcoFe7C0cKtdSfssEqTVCzeTQMu8pL6K+l6tvsXgZ0m/O8KjAsK9n
p6n569pnIV5n9RaUf7H6yjXyp3hFZunU5v/C4KuFRCNSQACHAjeJZJr104QZbOCRDj607Ev0H7L8
5TMC8tWnLN0Uv3BlhpVxRQb6s0fymLDVkhKZhncdcUhF2bxJFq+cZq7HnDG8xBfLlsASbI4TREZk
Mg3I+8t/El6vNnqCB+OT8JZRjo/6Ty48i3SrFVsZIS+G9bDbA+0gH0Ztb1V7mKwL7hY/OeK1jHjc
VFIvXVNY57tkcPkye+WtHY4gkVYJRGYr3JqxC/hnjDZkj+bqiT+ZaDsDx4F57pkQMQjAUIOAaYYO
AnYl6EsbBehaYLAyDP86OlFJIhAYGPiMQNSvWGYL/zROd5HhPya6dcAFrTK+pvcDBqrvIZm4sunb
JJqu55SrgJkT1BY2qZsUdTMV8KrVP1FLUJHySFcfI07QSC5WEqVUiGu9FUpnGbZbEHRGNs4sv1ey
Ba6Yl4+XwJxar5oDZshePBN4gqkUNhzLMyTu7638DopShwB6TpNLWv8LxNAjCLkqti3xWGDGqNCg
hsXdGYdTH52qaTtIjzS4ZRovKVQP4dvqJdsHVlMcSOTRxge/Z61iqX3faDU5Z/K7WCNsYioRxtDZ
5FuAZa9u1rXP/7Aj4hprvsaAAmfonH3xikjxPiNPqPxnxvdR/MvSP0n+SVjnGfG/GhBfwLAhVf5E
NpPQYCflOg2fmL64YvlOuNAjhrCL80qKnlyckrWrpi8TbHe4IJhm30mRV+g68P+LyUAdy1UZ2hx8
8vQ3UkuLaWir9CvyjfttNYjfOTvsghgbTjPbIgELYbaHcoX+p10XsEYT6Wmgz39E8ucAwoWvkT2x
zVchIlk2dgmzxDl+gSik7gjBXvDID7/oSZxo/FloPzGaLBXHmD9pJKe4y1Ne8kta3suGM6flnyu4
Uzh9gJIfRKAkMnYctf/x06NRP43qTzPfTfGtaI5p9Sqncyk94vwUjG+q/1nzXUC2olR/Kwd5XzC3
69AVI+sMKKUKzG859uANw7p1J30htidvLNc0qiywwU+DnZMRLyNQETuHsZHp13MrtGccxyAxV4uc
XO/j1djzFH8O7Sc7eIfZ1oqSQL1NRonxFedZqLLrQYOWf5sZq4LaEwWd378FmUzZN0gpwvnNJOaH
XBZQyeR5kZcLZMsgAUDJPqP2L2UnkmJAkKuvvt60TIEXhfxy9pi4ckUjB/hqeQjrGBbcIPwkdC/Q
FdcKP2vO4U5YFrtNylziJqTQxCXB94u6MIx+K/QgrJcLxelPPSN60LKYMEXHKlhucDUHLbnGDdg8
3iaVKknAgpqCH4lzUrHZpvgzBDiWQV1XrhBpr8Ipo+DzyV2iWuLrA/lRUAuBDJ5CRApTa4/wTnjs
UIkITkdSWBIT9UGeKB4OW+9mvrtKa/6L9RDF5yRPO5xkPPrAytn3q6CXekGxO710WwUTCNCa/4T2
k8uyyNHVeq1zq/pF7YQ+o3gM+U2GhdnI7KT4QFfyVPvcMXs0m4GjEYQc8xfW9DyCyAUhGOU1a2Vu
R+wrVjWsTXKwCy3xonBA6fQRgCsA8u+02BgKhhBp8tIGWucb8dmJSVAPJmMd/nSgIX25D9Rdui+Q
YDC58OEAMx6mgP6bHWDW/VgR2fEHMSZJ5p/Ce1z0PxMbBDq1tYDUZKZimtTWneaPSd2L0exWyhZD
0oZpns3Dv/BW2rJzrJmgK+tDwWNX0PT0XLQiB2jZAGlbMCTNlxyC1uIpYdCa1ZKDyJmFVr2SFGov
jsc0Tm0Lio4+6TYYnnWLp6zs8AabeMOZ0PRMAeuIF8U4NXwjo3Vb/j1m+q4g4uBNWb7edgJClamb
tjPQ+zCapTAucCOABcVPhhf4otb3hOo1ppSyfuruwxw4p1U+NatxGbntYKIPSni0kmxt8UhprAN7
5acsVRyuD1/8EtVPbDZIPSncAh4J/y9D3qRwNPuMkTtuB8ZzlKEkCfKAR3Qx6Vx5bQ6hnxV6EEGZ
rZmDY75MYLkVfncVkwavxXwVuCpYkTDUSTH/VaSiK0s5e0BQdR8C5N24uc3sXUZRGnHj0IwwJH5p
0U5shKPGndogi0h7XH0VQpKUYWQAEzCwdkFcesU8HKHTXEiu5pNk5jMuEu6g5Z2TXVizXlsyAJNR
vxFMPQq8wFK3KxBAiAF2JFLukxJzYIFOrMevRghh0YWnuhR3YuZv/J7tqvTeyF8zGIuWqZuslh6Y
5r0vEcQZFbti+I8u6aEl4LMOjh6MayGsdqUsErV5C6C8iAQDA7fVo9Ibs2IbarPXq4k3MaENCOUU
ZPVoZtbVLGEs1cSPddNewDI1cGN3re7O6OnE1ly32Z1O/WRGw9lE41WYJHGwnwzG2TP65Jb05VEO
hUMRRNjYHFXuWQ734hZ06023JM/QmlMrNydHLqXjwJwOm7rbNpPb9bHdsf7TZri5PiIrMXcWToaa
TwcpNt1xXEZqMUI7OKQZOoOoeJb+cGuh9HETtuv/7Gli945NiG1pdsyb5hBUwd6oyBGC42SGzHtN
5a2SxA8xsU51o97RRZ7UXPOK9F+UZl/avLGM5oRVv7GwXQN2kuJiL4cM3ilMUzHDApvNL1m1LvDH
/8aErQhNwFEVpIvAWjSVmk26a7H21kL8V2nmKR+CB2xlvaxvlW78wqTYZ8HAFCwmYGraStJ/VJvq
M7WYInN8pIwBUakRU85jDjLJ/Kgy0LbSp8TIN0NeCTJ1mrZVUmyKCksRRqjFQRSfRp8upv+t471P
oMhMjIkLTWm2GFiaO9Ke2/A6kU8QetF8jzq2I17a3mL5QXqH1Bzq5B6p35HBcY6tJ4daq73XvC4Z
/sWFwB9r+7nAxx55ZvlPXWWsC/4F6qmBfgK5BawJ4S8MbRmoCWu2cExVRooF/qGWz7p5lHYryZPk
D+Yzdqa0az8ERPULeQKoVuNk/rCWJ2v1pFoZL2K/y8VzrFzZra710Muyc+Syb9DXy1gi/Cshog/c
UraSOKLyjJt/vNUcxEdlwXqIrnyMubQlzLezcrKii+4wmfKC5sSr5M1UTerAohxBKZpPJw9QNMkY
qigVsDGsFLQYSvBs5I1qPFIO4IyArk55yvVOYkCabKXcGzoPaRz/iZSDrsXM/f+VkrgVXdqR4k9J
3mpSRAWnMDfIDmZMr9WLuxKXSLLSz2Z1rFeDjSegXNc4i3fIsrnbj5wupuVxpq3J7qpR1knfKaMT
xLDgUdIDEycld2KnsEe8HwA1gIDbc/LF5WUL4allgIdROS2PCtJOqb+X1k5nYy2j+YimgxYaa1Lv
Ue47fWsLBFQhxLXzZkExfin9NbPyVWb8SzguousyMuh4KkRzM47PYd7r/taSzlBGuTEuVPym/qjH
XRZ+jPJd7V/VTB/4yISPSH/RH9UzCNPNZD1LyvlcOtajzQekndmw2QdacuMnd0PtkiVHGUlqvBtd
0gb0vVmcWvVWYl811NltprO4BmJlECzgTuO5Kr1e3A/9iz+WKNtJO+fmxYSB0LiwqTpzi1/BFnkR
qNOzHel661l2U48HJ99G4WFkS4lHXMm/s/lX0O7V4Kbr54QI6zf0X410C6M/ivUB4mZ4TdrNhHqe
WuoZqD/D5BbWkzp8VVUfunTSSawZHxzGonk17CVJ7wecriMap3jbukJ+NqpjwM+yZuiW3vk7163l
BcVvxP0nFR86g/HRbW0WxTCiC/Y5BVd2V34P6vvU/taCZ7S2pJ60cSfEe4hS+TrAU/jssmPXke1x
zdfPTEvhSA9O2/wrNaqrbRnt2u67p1Az2lvkp6scLZzZ32P1KFebxPrk+3cMCSX0dZS2y6/CA0eB
cDl+hJOXQmLkzDAdol9zV1tRl7KX95OE6+itdzUI1ZeZgtVYcR6B96sMW14+XQHNQP/New+5TUCx
2FlvUletMbQ2dLnyiBwTSRLe6cHTAU711UGDKCoCLKPKK1+t72TUiYt3lTLM8so/X4pWFYujkPlI
1L/5jZcxlUC5vDKuSc0cXDxL6Qbexop1nJ71VGUkfsHkKpn+zfXLb45j+JY3n8uTlo+DY0ahzTSB
yp0F15r/lqKkrP7J9T5StszGVtrqB1U5jcl7rl7m5Td2HFTyQCCTTPDzz01wCWHoGoLjyP5nUB9p
ieibYD9NdlNty+YUtmQK4GA5FOJ+sm5tObKUrCD5sREuNtmwnYQ/Ay1GLTBtj34G4TfyEi81PiYq
zE65tMX38gE/LqL8qit0tkgsR9Jw8ktVbQ227Z6keabF0nJf14+mutSUTe+osXuL42XbCK/Q5sC1
5f5Iv8gnPvWcukl3bWzVnqWPYoFLvCO5Qe+3wuW0onLhKDqF6abrvMF8QjSHkPMKmmPM9IDvay2C
BLfLG2HVzNnclLa48rehAJvLCafP//bT7PRkr/I/TfmgsI2P03ug/PmT29+62kMRmr4XzFqZWbX7
yHLFBmu3E7lGSyEdXXxtFy1LGXpqqmQwOeyVppsfPaSejF+crdx7HQI2Cm6KvULfLZnjmk3gFIqj
PfNphV4QRWmhb9vuS4a91u2s4NrN+2n1KVYO0gaak53Z7DMWb1P23icebF9bQW7uNiyo7CJzEjrL
pPlrnNKuQxhHKDYEjbUr0PdZPs3IdqeDoJ10OK0ZLc+uooscVAC0BzG8+ZwGbXczA68kLgLq+rw3
0r3kHwrtpSQMuDZj7o3WCRpWKO1ENB+9M7hQ2ePCQ/MvEa3CExpqbwne/DHc5ePR4osvhL3Y7Ml2
W8XxdzB/52QWCOrbohynQVkHtkwv/sbpnFwVXFQW2Y7r5QPAxfco79baIeWdAKpM6rkzm6qTN9zg
kEOwE5Aaxa/5SYEeENRcnhW2u/34nEInsrxPokprqjbP2paePtkT57nu/Tz53ZXBtkf+XN6gJWmC
YwxPmdM8GJBUe315gUtuSLsg8E4XPnWw5kJvXTEl626zpBhluxJEDRedr3lR7ZmOYBcoloVNH2ya
BB/gCwiZVZ8yRsrWijpnFV4Z8FW0veQH/2NBw7a4tA1byjGQk7yzb1kFabsuOZJ+DZWn/0ZItcIC
4c7malx9mTa4LOVMGd2kIcDR80i4jMIYfStYr8Ry0/QSc+UEa3IEmgNBkSvRRdXhsw6yGdbRW8VL
MdFdJONgcRCjwOKbKIptkjKsPY8GU5CCxHJg9Oml608KBY/xpitUSJbdt65afbQt5Syzdg/Byf+n
IaQfcBq/OtCwER3VXGB2XFpZgXyX2ouSM+mhHIvpw6Ci2gQuVCDC1UYUFBBSWZYionJrFGcXidMg
2evtPS0cGnaaGOTcp3S8ErzdIu1CUEUr8YVjDZnyppA/pRCGOlO4TtuJ0cOcbhzwBCYR1igq29p8
oWAcOTHyQxtdeDNR12fKQM/+km8asC4RVCB3G69HRgQ6pUZnfAjzvnCKbDsbBy0+lfxoU8zpvIdQ
bZN4wSOZpMeI19dkb4vgc52QHB1p53l8GOFOSEmue2tf1DFODTrUloFUHPJwK7AZFomLvLOYZgqo
rDMoEinTCxFBnb5DYF6VRPBtMCZOmBSyk8ALo/GCsIhXKH0FcR/Kd0I6cYVuBmWDj4Si15I9HsYk
c9Gb9MXeHE+DtZvXCUMAD1EAD2fEN2v0vKBgE4ORsMidZRyCHGcmAEqiwdiprFuffySWJ0BlnlaU
SgiR4YOuKpV2Nj0Wb0jQLf0AfyBhJapsFP4Sf6OXnjh+56loy+x3RH8PFxrecWAb8ZIDtFfac0eI
g44Ko6HFAtqzrs1fxf8e5bdWpvGOzB1aQNZRt2w8t66GGrvGd4WySs72yEdqPkMKGxhnbbGrWHI5
oSMEP1zlBMY2g5sTvxk5TWTrOfzj/tMc3kTKVUL5KNDzlareeGXwUXpmvZ0jtivJxhCP49/IaR5+
NuNdmI8GyH8bjmZ2X4q4+V/QXM2QFYyb2MzznKnaydlRliZA8Gc9f+e41NTd8sLr/ofYMf4gi4oX
qmvxH6w1ZLZxA/idm1cHlK76DLv6NwuymLAVp5uq/euTpYasxNMkXnJ5pwVH3TxjniI1Nc3385r9
sn+kTVg1Jcv8FgnDW7DuufZWWeAx8TS5zXJ4UXBFQ/mI2JAynYwbe6o9qkHYaiefY4TwV+WtoGXU
WOJ00XnprQzG7zQJMaBQ0XwbFtPqfeSXPcIYGw9md1HifadumFB16E8yt+XNwlM5tRVLLJRtfDby
5U3/b+qvEU9Y5G/kaqtda+EC1rNMN8sXCMkJo0VQkbHSE6B01ba8jXK+M8AfpV26bbrfZXQqdB8J
0BCVbfD4wYIJaOiJtkeVn6VwQ66AR4mn0iYdi88mb5bLQVFuo3rTtX2iv6vyQ6ZO6/OPtn6vhn8k
/M4dByaR3fG5GU4cuNS4Ci2KbIds5qd1N1384BZadws3HVz7VU9HdOnp4qUDzWDj70bUiUb4JrIw
tZngMmjPz/PONL2+xSi9ZQa9hmkq2JnNpbEcQFN0HkjPpkKWO5cHNEhR+/MNdH8x9d6GXarMLpsw
LuElBVvAIaLuzMKpXIMaJoDZDR2OF6C7Xie80/DSK09rtqzoKYSdaZ1SfH3VtVR+VHYAKXuCSWLE
h/BZtu5qcZKLaRUPe7/8KtUL0ToS1yg6+sGRUkeDI5VsI/OrFnl0X2O8q771VYtrZ0s6nJTvG41S
CVeCqPwyShzEkXIPJCISBav4zbTfIjhZMMDKNc0aTiCuciv4NcIfnagdfGc99l4G+deovoI4ey5b
0mPQbmrlquGoSdLzRD3UTQcSfKzwByWA+KVyQ2Dwt3I2MgwzuCTUhk4CMPHHrBDPUxxYJTYpMouz
3ngjJemcvqlQcmHJkFzFKdoWN8qHiqC/5VAxioNc3xXxnSsq1ylHx43aEBP5FrMcFoTbcsugGWgy
UmM9k+XBE1bKCkwII2YuHyzH4mGovhbvXcxkkJQ7JvU3dYRhkP5W1iUZvuvsRuBGxoLQciPdY7jM
Uf6pZKionXk90PjY/ZpNL0ak9HMm50fhh0x2fmOnK4JMdJtDQ55dIzxi8HIKlGvhfQy2MnQz/eJT
wslMZ00eJJEpKt4uNhLP0sCy4Ooxmrc906q2O2blm26hU0fPC851haoTJknP6ORjthGTKMS1atfI
QdtpPfz0K6meHfnxrduRGRbsFeVvyP/QKvUsF6ljNeVnadhIeybfCEI+Ge/HIdup/qme7knzpVXv
TfcapCe/ECXYzYkX1gdJ2UXEwhuQQ2nu2R2o4GfQJlSvnOw6aXpG7ZUWKCgYmwxg47MX9v65PAzG
zgfeviJwpEc1eiDKGT3ud+fwHMdPYgy5LTgzlKsMC6uSAFOsaCqhhA7Nr9yT3cNiXPobsj2NcadT
nU4JKZEItYafqDYdpSMebfihu1rPEECT1Y+gv0YXlbv8GpmCBBvds6ytHF1BPjFRvmM0XQe0J+vQ
FvkD5J6BrgnVc88by33CWiz5HJnELj8Gvw4pdNKZaZ3xNRcfAcg96apJh2rizKLMx4676pkZQ5Ek
b2DtL6IbQHOKKw0o8L90M1w+N8Ksr0TnfXibRyZUxDeFxS1Bw7M0a4rMyRp266JVvWz1Jw07Qj1z
n1fs1PUvk6ej0LOVP7xMwm6D/CmwtkgPNAXI4LiWr5N+ps2nSCb/ksaIv7FiG1hFj4zYmU1cHg2G
i5TBCC5A93Be5DFjrepIBVP8j6Pz2G1cycLwExFgDluJylmyZEsbQrbbzDnz6e9XF5jFoDHTbUtk
1Tl/9Hbx8Mt7mQ0fEgAd+7VhnUfNlf7saRk/aWSjdbc2NklNFCAoRLsv1SNpB9NfSlxTTsrfgTdB
IUBM3tjeiTOAU2HEoKGwsbJ9FaSYa+WP2u8s+9YGV7s49Oa6KlYJV6Klf1VArQYaHlY5icqSzPgi
tBR/6ckbdvxlHVUm5npklysZQf0/4qVQ+JDmRt9dbR0AbErqtXcjS39xbIEklU3hXxA8I5NVAE+f
RX02NZxAM4sEioNzkSwXDbc0gu1DeS2qav//X47ha3j46Uc0HoL0p+yPYkg2/BBNNZ2+KN2G/G70
qxgKOMiuDheMQXeAmPJhyVuGdWvVj2sSpxYVh8wM1MMiyYq3lCIOhZbPStrqKdkIx1Bhyl031UsN
kbN86jRodqvaub+neVqeOFGCRYPX8MIW6Rb+uo/JIGvxAuJhSb77tWmcYDFzc4EumY4CKv6SpfjM
ISxC+4qZZR7IHUN7ORvXmX8zu38NPyv3xlxFzQYIEJhconSj9p8Of+zjPTP7Ox2fLbTMODPJCZ3b
DZKZL1X+ZmTv9FnerrlDi3gDM4dneyOeZkndVdvuIb04zY1k3SgnrWbI1FaopzmSV02ODnAvYE1L
Rby4pKNxSm6B8mRWUMa1Gu7GfJ+1Z3RLULf3bs6qWH23oqYOoASuRBAYqBcHadFoF/EPy/AH0fTk
m5Hym+Xs4YvJmBy0yyCf0JjziQC5iFOWeim+uth6WQh6mubFNThYu9TZ+NMygP95k2KHfQOdAaOq
20HXuUSohFwsqXzV9VNU3AGUcwtl6XDGbBhKp3EEj1uN6b5YIafyXDqtBYRUxl+AdaZ2KJxDrjyV
7OnRhLvASpYEtJ+gjKynVwQfSyaYHX9KzslqVup4qLqdjJODCZkGkz4c5ilp8LwqSXCIit9Rp8U5
f2hAJUn9XWLldEBrnWpPos/c5MZ6cUuhVPzkazf9ndjxkmO/DunI+BSbM7lslEUB5LdztGSYCdUN
ujKO1S1Nqkj9X3W0ToESpOQdZW/aBmZExM5a9mBrSxQlb9y6Gy5c1/xl4uakE3bRWXeWHfy/+qzt
2HzINPXlkzgejWYd5JfCnhaUDlnOPZ5O6H0a6uFVWtiWYbccw2WBRDL+N8akjrV7gboYwbYVEffe
ISWln/xAHBvMOtK74o/j8mmnL8TJ0JG7vDylwbeJwmqIDhkAjeV/1CjcdetHkje5dCLRHKrZgvo8
yvVBVq+h+x6gLPHXzevys/Z27dyivptu6KW4E8xpk4INTS3JKRzo2j/P+Aq9T7O9O+amVNdN8t34
TEfbofie2pdE8TYmFL4agWUPDGvyy/BuAYZzgQ7EyqdY5TX95pfbyr8BNc+zaMd+uLCFTPWNBGxm
03tmwZcXMhcPt23ah+4w3MDl83TXgkFQHePTylxCz/PchBz9x1LJNvhQyaBLadXNSfPl62fS9cA9
rFRILv4Ep9AOjIPOXR4/TZkuq2hfIbbhmCu/+4C44eK+cdpzU2zVALVN8iHxuiLanWN/bKVVU6HO
/BcTLmh6pLdnvDekSogox8jn8eSvl3yKrsCVaIxf0rIUYnR+dGjwyyXmKFYO8byN+kstbml9zLNf
h/auls0tjW+y/DTw83nGhQdtQPSj+vzA2bWJz/EtmshG5QoH51wTQYt7xw3EzoOEAY2bD5rPP1+o
sCHAJMjWOfeGH9TM0KrAmwgXC7pllTsZmhgH0Ex3nyi7GAtOVnANZZyEGzwQiyS7BO534mEQIQoO
wKPjiKfISD5aKJ6GIVnoGkmOuTM3dJUIvQWFTDgYhuAMMMSWazq7hH2b5Pp51WMoJJhjPCh055n8
XsPOz5/iTcxl6k6A8Ng1ayDTePykxXle+0fd24iVWywJXBM8iNz5ADmkAKKExGxEGcbTKTeTtIw8
Zy5+ARVU1IRu7oUofLxHzrobb0iVZ1pxmkYODSS+G/aCNKW7ZEGJRWHvUzESoE0o2pPJVZWr31r8
A2xvqbsyO6TGOsDoKKudK+6GjiylIaBH9TqAN9iLbMV2mClL6kbkV70gSLW+It1dOAy1BY6clBed
Cc0y1+a4Kcx7V8Ef8fHH6UVrHhrhpPS5FUdb/ROfhKV9aP0987+qd2jWs6TnipYOrIScVJJCxv5c
/YzpsFeWj78hxOZ1Gb18JhGQpVgsHv6vr60rPK9x8jVlez63COaoVWEAZj0Cy73Vf5U6eVNLJgvT
YbBeKf3Rro74HlHxUT3nMBTDx43xkW5nguQHaTtuRwk1Q1FR4YRzAaOQHl74ehU0fDXrA1z8hPgy
k7985+JVN0gG10S53K07UgsO9sGpF3W7b6zfNPwaPsryjBHfHtfU0UM6FSgTavui74Z7NgcIkwFg
EeLUKyYlR2Uio7i5eqXNbRg/qOgDfUdzwPCasTuvynXPwS6+d8SFAtvLLUof2m/LwprZXCzjIds7
PfzL599Zz+I7Ai8MuJQPpbwxhF/vELDIV4QYKyzSCeuO5VMEuLJ3HfmP/vioprekPVvzD1W+121V
71srcIXMQP+MT3W6mt1D8Dme9wU8rJkwb0hSFvkt7IiScpvyt8BjhMSdG7TSEQnYh8ZBWs9RpQsy
797alcvdTCdLGS5bBnhvRyAoijvB+VhU83rbcWGu0LvJRKroH0N6L8M/DWoY7b/DE6LA30ywIBQd
MFXV+ypQiegwrkjM5pWyb7FtK5dRZJ8ukiWpr8lHTmgF9YNELmpUDVeMVq+seIrD1WzeChdMf6EX
DX09YgPMw22tMjf6+FWvtgESLVN7jm6WROgQCXRMuYo9l1zL+22W3BHxn4WFdWockq3Yks21PZwC
9be0ZmoL7XNwOoiD9xQwTXF0jSRgEbI7870nYcMzg0Y5J0jm9GgvtBGn9933qI9hm4XHwDGFHbch
B+tCEt1MKv4quqP7Az83FB/AMnjibVhW7hCHW+F46TCJprwcLUkt/jZudjFqutg+cCaKOk0aViAM
flTkPbnJ0VUca4taS281xBuiexnfGwSeWK5hPomIx8doaZ8tTEQo9Cqg7ogu+A+kmBUB2gGbyhpi
k+lKPoYHm9UZbjVsEtI+MgKDtopy0Vk7de8lld/VxDW5791+GbV7YjNd7u9wyYVi/L/LgH8ZhMdk
0THuzkKg7TVUwReb0nx0ygRuG8z14TPxPseOHf7Pkb6k5CsrF0aI7GI9UIZEfuyGnuhhWyNeGjfG
ql1KyM8RY2Df4BX4fHPoGv9QAcKZJzMds1crbFQj7i/igddIkvTqU5cpg1bfxvgl9kKciU51Entn
WX3XfzEniAGkRRgZsTsnjTpRgnogJPKrUu6S6p/hHcGiclKBspMurm5x19o9l1vtltYV+k0przYi
3gUmVuAHgCrLTsAkf9QynBMGvlTIT3XQ4/fCzodoqdGQ/HU/nvy2nV2gKZjcvjPzyCfDDhNy1uIA
doX8B9QvosfVuQ8o0gJuA5FooG4JOXFxsKifabjUtVPRHjyfvxFpqpd/hnjosy4nBoBxXOYWC5gA
KdeIcqyz4143t5q6sysg9RWiOB29LE53kEQtvZnhXetZ7cwfGCpiI/7d0aNaX073Do3fvkT2Z/y2
zFikwcxHj/sL5t6YS+zIq3FtY/mXiGaHbl2AUDJcERvUIWE35Nnh0bT084CxWXA6XteiSL5hZ2qs
/dgtoekVrHroz9rpaAZXvlN7gpJjNIocmhSaQzJqs/KZcWINxFSXXbcsx38mipgElLVszxVbf4v0
TrEhYpN3lZ689AyY2THkBaRRNEih+gH9GpHP1XQWXFj00Uh/Wvme/A21e4CbOMckEJqYcWNMFhEo
a6RwS9MxkPHw+SWvKmVfvgJIuqvlIxG5QOyISuRbTWe7V6x76akEMMjsDxkJHuKiinIOxqeZu22B
cSBTwNzHRcRJnZRMIAm1Lih7C/qp1uDqZHEFypp5SnwbhXbpAiKHC5/1g91JaGFtNJUQzjQY8xet
Qm+V2W6fvBIOkpmHN00jxms+UgX4MbDS6ksAbsfYNQzf4dnCrzcZB4eBr8QrbvZbeigYzuZWuQNc
MflZcMXM0Z8y2Okiy4QNwxuPSn4Wz3tCTkdafpR8+XlPzg0vQeHxLK348v2buJeF3gTuSh034stv
vc+aFLSQhN00oEACXX0GsuPsVJmVPeBrtAB1mHa4qk3nKdNRVlwpLciJm2m3XvbkUNC0lRo+JriN
mskryl3ZAcIsSEjHTtsUjLhejp32STYCyx4CUMBM4XrBQasVZ+x4rpHsxNQVtMT68jNb3NCIM8jt
ZjybgIUrYU3iF88Juukh6dFd4vYzsnit++ZCDinwkKV1Qbc2Pb8rvSZy0hCkHoJWOKCMLB8NY33s
qo1KfSv0LVuW2TrzbI8xCWCskMydB4bqMDPRiyy7HPDA37AgcGbQkJKCMvqqLq0VYY2F8SFH6B7e
ZbWiuIhDgnNdqFcA621CTxtq5Qfx2IAoStbmZeMGUvNfU7mU04HIJt1gpugSV4hSE5XvCBV0adPP
uAK266IV0jCd4JoS0njDP4EjukrPlb6dwHQdmdvP/GF1QK1EFxS80K2J/3yuBagD4+wn50YHc0Wj
ipcpsF4lFn0NQ4ozfgtZVN8uOJ3Zn5e5tCX5nHK0S+GfpnQdjrfBuY3IEoMOKo194BxzBGBXRZj3
R/4yJ8JuVB5VRTlx9ZM/tfJuFEhDQNLMgSEfeaAxJZtIvFXAYrJNJkTMWx5l7nCuAtgh0UDAKgVC
nFkWwpQWrOyceC8D2LGnFMACNbW2or633WZ8yxiLM9oOKWyN14p3E4ep+EHdt1xXEDryXFZoQSQa
M+JTFOqqFI6bs5Q3W89JNXqrIPJSfvrGBD2BHqrzjPQmt57b0XmMH7pyGmGZhZ0ksP8ashGk4MyF
MwXD2tdeioSztXrV3lITUVe3GoVHSACO3N9C4SeA7rfRSIBs0XbCXA4AVoXVjH7sZUFNIaDDSPEO
zH6lfvISr0vn2JpfFeKMMWGc81GP84qMNj9kNPLGhQu0BigS/iSTGf47yN4QELW+ZnqQPCglDpdE
3tR0RPNDUL/HTPwuBWRn7TSfpaua96wSPfMC8JNuXsr+hzdZTlxs1apEiLeg1u6tdTG8bCUTzVJg
rKt0htEpAQbuXdyEhPhg7IKrs1J4h0NtEeeCWgWNLkEBbrDougUaLXLN51mz6p3PiloEGjBmDrdd
vbYMPsn4xRAZTuspOOfGwU8ho3g6NCYaZ2pdq6h/fATZNt9gHBVEFP56C3pxaVR7G0JLuaPBQOXj
jJD5IXuRabIhwkZCX0wkKs2F7hp7wryV0k2B8t/Gj6LlMNtUJiQwBP2CNSjNZ4CUSBO/OAOpQnsQ
xaICmJ/Jpptcij1IROIlh9Kf3Exgbrt4ZL9nRVZIEo6YDgdGQ6k92O2j4VedZJPTKFEUVmhnYYwS
+cfqoi4p6+Qtjop9NqE1+aFxGj25VB0jHCESN2cyXA3MDkVezX7+VfUZYpa/65ngAOnyByXzMc60
+BYgvLJRb5jtVpzWarTkOprRlSthKsGh7vxpRA0Rdcmw7tNF63i/uXwX6JBSjUxW1dLJ1UWrcxPw
08l0UnIpRFiU8r3VAQJe+kyG1lyOKkg04ZD/MutJESN16CstO4ujIAgO5DnSxcoytuzGrUqIRXBR
Q1cOjgJiw2Mh9DEoI9eKNmMeW4TpCtwx4I9Gtxt3pfVVAwGbEcE1ydZBo21nDydDkcCXj6TJuwYo
kYXrIzuo9sXMN3lyVats3irX2LIgrtGfIJrvtWJHoOecRSg46asKzflabfb8Smwqi1Y9pByBNfOk
mvxpydsjVuO35EoT3wND+Bwz21h8KQofZkrwiqswoucncW40OU0Re/HBFvHKevK8iSsgaS+pfGnU
Y1HRXW1Pm6DINxYd8/HkEB1S8e4RIszdNfubYmvhZYQAlDpDE4pAITrVf8fFsIzQgOIgnf5VqMgs
Y1P7X772USF4jpsWOfJT1l6Izv7/6MCVULw6dFjL44a9TcvfJeYUEiwk0WrrQeOBLQ0WRfaXEJNR
nn5Y5jxb8eoV97b7JyEQGjXGpWaZF49+QYgz4BteErKzoEtPRSHPBvOqg2sUzqkHyCg/I/8vazn3
0ZFwRqfDI+NlT8jCHCpMohNSd2VdUURq3/N6q0SXoPujHBhsriFTguQepXGbdcSqQZH9vNQIGZ7z
T44m6YsDSxXi/GZf9mhXJjwdlJpM+Spr990l570X96Nkk6LnQtcAidcLwj+UWftX1ktTprhhYbPM
tfMgupfZrxl8+MnXiFNhAj/q+o+I6pBgvDA+OP8U+SWPxwqdQnEnHwi14Nom3PVP91fhV2tffrH0
aDffupDUg9njWI/XPL4QTKm3g9vChlJeOO8obi1NMIXZr8F0Z+JIyR5cAIq0Be7jsFhCxmHL3dlu
SdAYLzHrJuVOBGrk8suxT150SyiTgHjHtozZhe1MRoh18zyc8erKiDZqtdGg/FHJI1SN9Y3Fr95i
g3WGL0PFkQAFJh6v0Ta2Otlmpu3zv0VxITZeihBRiiOFNNBM0OQ0yoipybM6gcH13kcFC108dekg
MCvHRAcltoUzLrZZMZ28eoEUU8iFJHXpB2TCkBp6ESeY5b1kMsRBsWJh90CkITr8GK5MPOkVR2AS
/VbDRQzEQwqAWHVADzEu4CdcrPOvmN8nk2ycRcHENKFkODpIH8ydD79W6r/ldLayR4b5sZQpk+Cl
7zgBM6YeLN4ApMzkc5sQVVK0DipuJhvdBV+LxLqK09FbqSlQ0g7lZKVuLdxRMAvtr10/If0djO8z
pjzg/5oS3rfNmXMgqIow9v34DWZr6Qy/1WeFNUHXZiNyNTOAHyzpsIBME0ukWf8F/MZTDQdEY7w/
bcigwgKHNobLtR3O2EKTq9bi6EDdiTaQtFsGTvIYLAhh41lB34pDsCsxlyHGNrfcM360cdTH5NJs
WJ49TEci0mwsf8riR6WnXLvZ/CQF8C3+Rq86dNoBayC3G+8KUlCEP2qxYRGM0nVT/0zYKDvIW7IA
tR8HNzKtKH1+9cO1ka9t11/UOlvQLEO0u4w32YCwaATo+f80+78nK68XEma9cAsVFw+oLVuGIeWj
tCkJOPsLdQAaWcrVWyHgJan/J1KNfGu60ryFKVjobkESUQVOzV+7IIcM/CBGvUViHmadGaFmSG8Y
cnAng6sOzCQb+kaXab6VsQTHh7o+x8q27/eEAZOXdCcZ5+CFl4FjlQI4i4XFZkB3cBEyyucKctcW
QxgkugLevZ/q5dDfsfHPEtj8oMGLCw2xDBHn63MrXSbLlH/3n7MIloH/FIsQW1CUrbWVsdClpRft
a2mpEZJrs00TV7IMAPCAjCBE5RbmkWMLtiwn2T94PlTgZ/YTtr0mfJTFZ5p8gRtm0losu8qCi8/E
7wsqo1T8KiVck8nsQtJeByEq9Ms9w0VS/dxNfJ/ZAuy0Zw97d/071f4cIt3GhXoafYK61lL7r4bE
i4wXv8mCcCl3Dy1+s/0r4IsbWF+qvS7m8IpUjX+CYhgS0fl/ZN3MRWtNeQv4PspwJQfkKP9F3a+M
mB4MKNVupXluGbz5RNxE2wzXVF9wqAEaLQd5nVMKVF2IjSNd82ME/BCzoqMeyOedx/UN0Qh3o4nv
SlRq3w3tDPhH58yIJpdcXsKT5QAFUfB+U+qFv8X8YXsFmaKUj9p5Izz6fw0U7SQNfCkYydA0JONX
2i475xFEjyD4a8wbHQaZtx9lRsPTuJKWpbEr1H2bYr9k/CIDqQJ6N9k4WzgdCX5HXxQUFmFN5V7r
6X1YFfHZ1E+qfO1rUoPORfCnOXvArbzciqDj77JcEduFsW7NGOvC0aoRfXSc3MXGsq/NVOMqN+Ze
chy7K+kitv1ZWJT5wbHWI7QSFsvpUZgfzrBG3WYYHwYgl1HsjP5NoS4a77OVbsUvzjzWZxch5SPB
t9CPlQaocFU4nofgV4VK7VCLOQuvICcBXmKOM9xG5do+7OxDat7doqLAmVO3owKKI0Vj09Z5TkMC
W+OJWDj9MA2EjrvEwzQ82/6s7VdOfICjdvEiokMaSNemed1nIfVnwC19AUhxGpI1GimeciM8CzR+
IhyA4U8Ljmo7YruqFiE2eX2nqicnxBGw1YiIAeFsrsTHAvLeItCJSf3gc3Al+Ggm/H9Tc0rCX5WY
p076c7o1QmmhiabhlwK9Xy8FYTZeA3A/WkB9IG2Gi8IzXk73VA6GPnNQzTjECx5k0lqRtEivOBNv
yXzirWbadIHlkDK4Qb4Q1H2LpwsJVST9JUwHYLNzy/nNF3VezVuddOZDIUtidkFRqnJgiFi85Ri8
c2hWlO2uT0haH981+wuIJFQ+w+c4Lntp6ef3iDT06Kcn/sfR1rgTF5jkSCD9h0qjXhbrHKmY8QV2
hS6sdphNgwOFyhPjDrlmdXVAiMoLMxC+oSOJ4gY35SP/jUyNvmQi20TO0yve0fQbTf94/1yn3vlA
n2q7BuqdK9zJywIbGCMAPlIR2p6sBebJK5S8ZOPQYS1nK4avowU8WpVaMg+Yrn0hJlW8OfkrSBI3
avJRVhyZObrn5BS2m9zY083N6H+ctAs/nnKwkMijOQidiwyjrvTOXjC/BQQNSIRZ7lSYCS60QOBA
5UOHqTKit2N/9x1jM+aZfEEmLl1mDlmN3QEpZmc8s4arWn6QFkXt21oLRVnsQVFXfXUgRACp4i5b
IZ/XN+U6WkGzN5SHVudaufO4wOxH2laI+A3neFaKcyGf5OQFiYT4XOLItuhpBr6vpL9RZvqRsEZy
sSjojEv7gx54sj1xRGM23vWajTK6Q2D8oxvbPr4M+byi9ElD+IzRasjfySFhbvbmDbEOyVUcAWP0
2XmH2vxyqo3hYIZ0Kd0lwAZMnN8tq87lh63/AnDEHD0tTxHqFhSlcyPZsioIB9oKitt58j9fhaQE
duh48+RQqhoZOJsYvwFlvEQmOOR0SwlY5URar5GurA2Lvmii26V/en5W/zyOWmeHVHIMLyB4M01h
T3IucfivTnZauPDzFQyLnz9SBP7TwIFeMh2D+CJNpV/AB9G2fjzohqzC1oyzVzdOJPkEq2g14aFv
kL4hTkdk4kIxRCokt9ot/QrQUr5mDH3agNKsXxIIqYDB8Yn67PZXqXsgrOAm/EAb6Wray6GsmEok
gLja+O5DvuAUtFhaigljjPcQTm77KyMNFDDG+EOxEpVu2LVhLxlnYz5ysH0XT3q8ZAZaNfq/BhhA
YJ5cHzjQaS2ZEyYKi4kCPVDXtnevureT/cbg8gb46CIZJ84BtM7NpmDz9IvN2P+1OvnoqADIeIkv
xHPR/Ena5r5DzTChDsbVoxOKLzdgkX616tVNSLylfYnVb8U+mym+YuL07QoEmAodOwS9Vo6+/OlU
f609a9fjuh/2hOvEMh2Mh87tYC+usvhqmek6Ag3kbE3TC8eNgX54cgH2A/pIV6r2F/5CqgnqRvdO
E8NichuxZfjACvbSpjW5+RQ+Fz9F4e+DDxwGfmqQoUlCCHfsXSijetNZu6TcldE18r+6Ho7ApOn2
An3IlbRvesQpwQL8G5vLgsGf6SMihpGTqt9V5v+2EI+DCQIM+P6WwTYjm+Ia4DNHO3JwNnTvdB80
m0l8et455lmXD1H/yRJo5wvJJIADVBDMJR/ZNJKNZS5RUyGqBrXQFGLJuQql9gGyPjfLNU3DWBp3
8HwdxuSYdYio4Qaxg19xguWKG1wQxrfNLoEdNZ4xN0Ig74bxLCSOEXdc0EhunP5BwwfNltx7Ei/A
VfNsoyJwbklwYdcNHSw2RGJmSNFR01TWTrbW9bAcokzokwlVa+ibt1em/x6RVITSgSslST/V8AoA
jyye7RKFR8q8MwvLm90gICRjuabzFbJ+3CTDVxqeCunaBs8uOUa8G/W0B+Go1/261ldiP8gTF6VX
Vx7UOZr2bJVp/2xWmbx5Nz18ZLVLyCNiiq/XZqcuzPpgtfxy5dKTdpzdUOQ8m8nKkZdfhB7PJEB5
nklw9lngbwJC95VF3z964K6+Q67hn0SWhWYeHZNYuG1MXh5BmqOXupb6TOAQDU7AgeyBnIu6mH02
40utv/Sls0IoJUQrZPMDdKKxAiKPlN1obLsK/aKZLgz+eey08Mpgo5eKLXsqfcyXa7/fAn9Y0hGv
MSAXjxxJFVFNlDhyqmZfPfBgEXRYNaiJl7F2rFsisTi4VtODu0gMPybodI5IUa7oce7+MXjhUs4/
ow3/r8oNfgu6sA0PxhUBGZYaB+kPFYW0OE7EhWBiIvI/PYzdOWw/k+6HzEDMAz4QIu8Zuspa9uhD
ekXNfZg0PvGD12yZ46sLedk9l10Pm8LYUED+xzN6Z1HjcSyu1JUPejuwg/npp895w+CGxJ2Uinvk
wj0gjezOmYlvVVqH9SwHAWMnim4MjeScRvgX7UfDnt5/iA24786adcYQKEpegpVu/GuSbQK2orBR
iL06xQIFmUbUCD3ScCsIB7xHoHBCTNuAMw5vUfMqseFqqwGDPHcvv0YAPJmux24xqPxyLFy0eYfn
oFhMw8IXLPeMN3AxDHCxsB/6jXoPofHokp+yZCgPjjzmvcI02w2zoR7mTvPy0cfIBMj+ysaa3Wms
2NR6t3XWjAlDfcc5yfHMC4CIjPw6N5TmQQFPzteIjbJoy1Vi7/kb0Q4pBFICZNlvuzk4upAxee6o
ndlwZBhEPFfMGgIU9IO9w0MgRkNSHd2q4pIgfiQExu3yKzmCJJAc0/Y2vJpkxa+vR1eGBrXe8D6X
+VNiueyq7zLaC37KRlhAgv6MwSANdjxfYrdW22NsWoBFfFzev/CbbhMhwZJGro/iMugRLSfBXEIQ
3p7t/g+LgoRIIxpXQby6+9ZK+Cmn+qWSI0QQact8b6P3Zmiqzb9Oy2aJReQBu5BwATDs0opdZVfV
5gAiQrgOn0LA9TZphydXO3VOQby10+fA1F0XNI2DBzjJp0AdMshiPgkjwozqu1pJJF7fwiH+yDwO
XFzlDfAYJ38SflKvM+udmHsMqwJ3TYjbSnlW3F51xhriX6j0Y/Ki9wFzuRg5BQWGBFIvthG2YLUD
VrlG5V1V71K5V+zdhOZSU13GqjR5ZUzcE09/alwLSKA8e8I3m+ZadhicZTfhdmIQRWRQvGD4jU27
Vtp17uyAxTIkUmCp3a9WUrFtUCQENzYpIClizA6KY1iwAig6ZuAKayxrefsw3bZO5zbPTBm3C0pA
ZpP5TO13MbwyiLMZXEQNfjy6VmahCYEl1vhOOD3TA8V6c5InxCnPkSfMwjnX0Dju4beYYYhJotdH
XUYDZ8qWM6fW/2HaFJ6ZQdXd6hIO/1pkkryuRB6FxY0zeq7VFl42h7nqik0D4186/Ym3BBVpbP8z
7J7rn8uKh9sm9Qe9dMXE3uMyn8f9Lqh2zAljg0ypA7wDzxJhr6PI1Vt4rsTsBjCeKBexpcc65x3h
ViFovI+IoBjjhS9ikVFz4P+Y88cCIRFfavfgR2Ri9L65leFpxmb7rvEergZEJ8AqXguAso7MncwD
MXKlIanQcDlpDuRfdeFNDs8GInBlw7zcYxxEHUW8vLnPQzifq5hzIhCdDyH01D8HsvPqbG3rW539
FRU/ok4C9iIXOYuxAjwqEXkyrAz+qqXONlg2ynIKf0IHZx8HTXlEhyJjPUKoneWryd5Ba/bdNsDk
JsRFVJZLa7GUMXuBIGBGZDXeZREJsSegf1iubAVV0Mqu0rrP+isnkERDTq7OA+dLqjBOEMsgo3I0
BsSQQ8BzQV2AzON/jqyPloS58DdQvj2b9PRltKwJqoftdwWioYbHdviSfFBaZhBkzT28+JOjVMiS
eVKxRoojTrIWD5OOgYY/EqF14SOiIsIEdQuMm2me9E8Zd4Ci7VJCpCLSgIriGvBsRgec3KWEjWXT
VDunNAmTahfpuLJ1t4zOZrgDTyQ7edYvrTnwEj8X7OttyG4Rv7UayHMauXordfVIBJduQv9oApjN
3wyPBvINa9laHxEhOsAEJggk+Q6MH6TiNEvVvErp32SweacLUl4IpZhpHN1DvoLyFPEF4f/e5Anv
6r4fN86kIXoiZuTSwrixXIBiL7p2G4n6BZMz+mxLZ9n88iD+nROkAIUpzrDtOc5GeQ5F36RHU4aT
n3acb76B2I1uRBL/2Lz/5yIs17LeDr1afg/OTQxNsfLqo87NytImUg1dpThKETCFki5SnaAioDws
zChDeDTulSOtk56ioGkfIeIOueCIdgtm7Ml+cG1qrNE0GVAYrucnVi1i7bhIqdVtT1R1ttmGYALx
iOlw+1CVRccBa1AjaC0icBovWEoRPkJIgK2+MhcArsbPaHjLgnSOCCwkIl4tgZhIr7IAejl/++om
A/EFCCuvxHz5EjNM/MvjLhcn3znF3r0OvvOupphtedQ7vAIAVMY5A2WJC8oQ+Flauj/b4afG7Kbu
DNSoNR0ANTtriQKc7R57X6ntDb403LTFCi/RuEK23Q7f4mBtqHUIylMm4fqgsyJjRMyRrtHussdz
a5IqUJS/sfYosR8/zP6ztNBtE7qhTU8PyszIfjULblqd3KPaKDNrfIlFtbCMZaVeHHkLvmGt4g18
RzPXl4Vjz5lLjWEzDE8R25bE7IhIyuknjxaInnjhHn328PBYpiarm8I/Sz9zQFKCxKyrroN+kRHm
bfrzktkta16qZREsxq/ocfgue9nFFTgwBbHb0yuJrIRg74YqTRQu84G/lLv7zuMGvyTivLT+aShf
hPPw1nksmWhRkKK1V5DrGUseB4RBihe/Ss2E0YCvWrwKNiE1w+t/RDS9RRJlXN8pEeDjwbS22vhE
ZVraG5z+hnXz03Q2+sB+YidM3374owlk138ESCDb2sGTD/2dntL20hazmj6BnAQL8Vfjc8FyoNcf
8Yh6jFlwbAhrCVGvfDn6zWJxMq0PofN10pMuP3vyj6xVWZJcSsywstS6AzV0krKCNwrNn4QzbQx1
+OU7QbpoWdKN1jF6l5/mL4Z6nbT+OqQhiN2692UemtqlwGwusCQQFIlxTZG/eA/FTAaAge6D+4lg
MGrHCkyoKq27tHqQVPcq1D/SRbxqX9c1V9qa+vEUwsnQOv4/wBhAh0jaKau5gpExLLbCR7rp6A3M
6d55qUgNQuPHjF5eeRlHVLyMVy1zsrzqHOAUOtnw33yG7ItlT9LwDOKzdYkOhb2ZOBL04Fia/1F3
HsuxbFd6fpUbZ6xkpzcdTQ6A8t6jcCYZVTDpvc+n17dx2WyRCimkgQaaNPtcAFVZlbn3Xutfv+HW
529D9shJfQvhIap1vlfaWyfmIwuxOyrMd/wOOqz1DYyCmhI2SPBSPSN0/S52sW5cTweVYALUSC07
67rt4PNTa+3eLDeeaBA9+C1OFMiwRyVfl/JrDhZjeQvp0y2oYMglcyfAMf08K5epZLwU3kcaOtTE
kKQg9DeLauIAjG7FGMzBJ6HOD5n+pfQkqpEpprdzglRn7sjUsbhE9lw96O2x1vdZKr18ZJhRNUuh
Y1Lx9nbeAO1eqmzPKrfUo1m2WOaBoZzNfNVL8L4mdbVKmkeBXVuSZNwnzMPhTRIqlwkx+VQWlNi1
0VwRfAgN8+qN2brQ8OtomvsXKICMkj39N5MJ7HYdIb5aMXTVuf95/1HACHalDyVdCAAY8N+PzsNM
m5PK2lyI8RLj69D/CrpD7KzbeRei7zQLBDZ0Qi+tNQUfqqJFzy4bmpT680A5qs5BT3e0PBr0FgjM
WCzA+tB5fAPb5dAG6YLqCGGeURAe1TYegWy67ijswKi4g72KsRfpmRE8D3RR0Gii3+0L9iNPID23
mBTDDD0PnkAHjQTlvvxKtXtWg+/KzWyQgmmAwg9CGxYRFGcUHNz3BuVZKazD87NE1yHLa01VUOyP
SGNvco27/1p6gsJjIhNUJy/7IJ2St+IrfLVQpeH5CapW75gS8Zq3PPmEAAfFgNQlCS+pvQeTgYeJ
2rc604KLAbRbH8T81AM46YONE3/k4+XveJ+P7NoPycebY1YoRU9TW3rkR+UcCso7pXK4HObWsAMx
dRj+ED9szqv4kOrOq2Zs8JZrRjAuSqu5T3eqVPXMIWHZjPGyUA/I2wC9EwAxwQ0Sk6M24Ts/wLXP
JJe6Ef5VsLIF9MvJ3HQVd+8i2Rsp3uF2wdRTiJ3RXuvrQjmrkE9HoMIyr6chhCCVJ8SbhrgH8ezS
gjWsgZ8JYTcT8VH2JMe4SoKMmqPOrAvRIL3SRFMDMTYIBfVc+sAsF0I8HRDT4ASanmVT7Ue7+IgB
f4xHSMSgszsLHh94jhrhWkLLwX4sBFgVMywqYNgUGgdgeExejpQQGuk3wQcuMRzhbWRB54SdjhMU
36+oK8FaiF2bSMWEcnWaZWuBS5NSCbwUu0+1YMF/9eMb7rhMhXDSiLmQIrkrxVWhr6sIEBiFJIyD
O8Zqi4lrinpwo/LC9q7GsVrLfmeIM/MNE90++zIqhJxzpiaVO87c5Hcko2Wk6WNKZ7GitVF4ZxIW
ZiItxgyq7TE8hE2qYIZVZ5y8Jg0r9BWVg+eHgAma6b/RhLOXs0vgyNVb8quqU4uRtBMx0/GcR559
BBSR1bo2t8kcA690STzerLUw4puLWRxQjAL4Knq9hKZgwLwn5QmFKqjMhDLHkOaJthzrLap3dMLM
1/It9lloQMxsmgqrZywRNpIJ1WbWFJgYrGL0HrJx8lEA4XYKodR5bXuHRvdU4JrBwBQorbKW+FAh
yp9Ww7o5oxu1acNi64Bt+4vbrEGXDERINnvNIoS2JX1VXbXw8+iVnDFwHRjlaDSQOmQnNpZGvQTm
PY3tpcoNDBmU83ACF86bfKPLwATGXOcJsGA/qfYtQKriMHg+sXdHQfKiWewni+v42rcn38eK+Wnj
pp1W6oRIr2mhstsRdyCbbDD3oVqAOwX2XuNwi/AyKLMP2d7L3VxSoHlPIvteUgw3Dc+YtsF9blaA
3VEezlLCWqesy5nT3ML8TCQFTnj1a46j5xgyh8HrZpGn286R4I+CcmLOVbA1Yue8dOTr+MPiEieK
7uwZFQ0uNCI2VTEZh1hqCedUde2hiB0HYODsGGCRapeocZFOowSRt2W40GSLB+wzogWUcJ0p92Z/
r1Kc5e7MtaUQQrb+nWpE2wBAAk8F3r3Ld+rDzxfYbWDfzjFAL5JhjTerJB8gbIOQ58Vt1+/QBJ7B
eGBkODA4r9ganYBpXXUc8r0dXTv7M2w/OnlcEA5AsZbH0Lysk+GxDyjYMu3kZk6XnbgU5sSH6CgC
oKz8ecC03D+X01Ga8EDgMBBWmnDVnNShMnVtH2XRsZlR7bkHmOCxBmRNTc/gQW2/Euxd/PSZBe8S
JnDlA4gU5ziD+OIcNOFovXwO9g5HNV/5Nshwdc6hPE6C/reB93m9lZxvo9mq5kpFE+DeHO2sSd88
qGN6CiNIP0sb1e1eVacICTX04erE6rylFlMEwEIkTHeC4UiQ7jXr3VNY4bCI5GElTcNZEc5pJMWB
Kro6rhw+2FRyzyPEjapFkwVf3xDj9vouSzMhklClFbN9FaRGiTDv3UtHxL650jNCvyfqRrYg+mCp
sc77ju2XsRAEJZImmPIuodMFr9m7ykiy8YkGfbGZmJQYMvyWg43ezTWsIZPgU9EQoisns2wYmKGC
Gi49U6Jx3i+KOeSMfMGDaC475vpBeBXA2UAxGjD2tGiv5REarY5LWT3LoQZj5VvHgB0BxaVZg7xf
8Xh+DZRdJwNCATI6PQ4HZ4uTIONRidHOcUpCpqEsp9wC63GWw4I9WvRAWjpDGS2MNSuQEqrXfMWZ
0AYLQPpofKsqzCS3qXaMk3ODl0CwQX0jFTODx51xztSZ05WL1ggzeyqJKj8ndMyE+yCce+hpBFdv
kdNuKzyUzIAmmFBAV+/x36Spq8Ir5i599t2Dilj0GUKpUqugfcnEJj9HYf0ZcP20ZbVOhkVJHhu2
P7XN3s3cxK2fSfXRmif/1Vv046fvk6GC+iCaOsYjgUVbXn587tbwAxtxAFF22nM3pvZYQ2Ig+AEg
8sunV7PJumx2FU2VrS+i/O73J2XMWHmrgocvbDeKdx/9rX3XnaU8+htTLafOQCTWW4XHrRhQM0lm
oxV2iXIFm9LcSQ7EWuHkxpfcCeMnQeBkpkWCFGUkzpzeIyG9rEyobxqT6py7Q4ReyIDCnzGtNYjT
BMuOKC2w2sNVAPU/Wph2OLSw+DMmYnm5ADEy1JnOfCdpSjKzM4IVQT6rxRVf0GbKLcuLg4FAC7d0
a9PAP1f5RhOaeLm9yNgiBDD8hnoL3/W1pR11D6J7wR1Z0Jvtdi6mLSWhkKXBc8j5Xyo5MFH3EkHC
r2DqOsxkI4mFid0TcOA446vCi0CvljoRhdlnqWObIUG84vgaeSQ0i3Xp66SkS4sPEG5g5ikWkH/a
5OjWU/DoagI44JOAQ0f1OaJY8gzthS4fi9XXSkMg7CEiwhek6SFg0IYQllC37xqMof6oYRjuEezR
9bcS+/4cRfBSu2UYj4VnQwWHGw5qflTowXNKhej3iGUgHF/qTjjc5W0kZ4c6B5xaY093woVeTvv6
oItBhCgQ7fcDb6bhqLhuGeKq7w6LDMWcshCDg4gDDPtH27gRCMm8ec08j75qW9jEzU8K/EIFcuHq
dLU0ddpwifU1wweZZIuLl7//bD7yANtz4/EkOcLhgfaZO4W9YKzP1BAQFIPFbumeShT5s1Rew7pt
5GPaLAdr5tZ4Sy4Kl5eb4AcAyqTFK9eK5ka+y+lFek2G/TwDfh3xy0o3Ld+njxYQeQhNtzKRP2Jc
BfHwwuF7KygbijCo9w24fO7FiXdWv13J3QzjXWH3AjkThoafkxP55lHBuMdyIGZ1kUBFKRbjFXyG
/KR+AvrOfkQjF/r7hqVXRU+r+wjCSYtwqwJ2uJT+VjZPVf6eFvCl5sLksJtRrTXMnoqqw4oPS7Ji
ntkz/KqKHNL5zHW3gCFd9FsTWuuASTPiW01mk/s2+tPYYbchMdR7agw/FIShy8haipn2DAvUuJ9U
aknJAHjtb4fqYiPWwEudxFOXxwRjhhgXiZXHg6hvK47BKT6d/gNwKGYQQAQHkiFo+mx6OuNcYXGT
rxDJBPWlUnaDfrNwq0DbBzs0cuceC7YFyltm+WrsV2lw04d4Yeq/M/XK06kqyKtgcooOdoQqVHC2
W6hScKnpxwW2t9iV7Jk9cZqKlmtEC9O9khryMqjPUkHXNWvyo0Nqc6Cee+WhwjWpWNtBMxnN4NWx
3wcKwYjQpIXrrmp/q+nvinfE/lV2V7m+jc1VGG/N4OZYFwhsDR4V76OyhIzs++cIHF+xDh4rQFvx
WOfO2QdW8QBFjQ9mRUO5leqNQemMn4TsLhEzFyMZWoMySz2oR/oAJArrUrrbRKf2qBNnAF06nkcl
YbcTnYYohi6ja7deOozjUtLvKmSYGORKlkBp4/c+u+V0W9ka07SoEfVF63tTxs+v5bWHLix3n3yh
UkOKxDqFjiRjXl+SBWEHOIFlF1/+Jq8bC8fKXLX+wi2mmf6KU/UKW8gYdl8Gg9OUDy4mt/VSEL9c
cx90uxGiiTFPs8egTAf7kulU4hMOWSZcdr2ylY18xghTrd614KJm1xErLgYs0jzQpzHew/Blp7wB
xW7jYVL+Dg41xgT4Ne48414nIMkD9Hynfbo+K2E6xgR0vNvYEpgTOZl1JqIErrNo0fZh5QDCFXYn
vzz0aKdgarYwaWgjMRs2h01PaHWJ5QjAqtQgpEdwFR6wN/CaHi3t1LHuSkzJtfUjFFtoJDI8NGyk
i95DV79DrrVDgCdbT6AWInJmYs3nFh5+hxiGEmDj1NaWiXwlKHKoDxg/V8YWGGs0D2QogsCipcLr
/oe47X/HHYt5xAz2kQ2fMQ2fmRCVIZ+gz8KlabapW79OKumOURIqkTQ7yficJLfG+hx5CiQq+ERQ
GLsr/IQgoNJRVgQlR+pNUOpsrFWvvCU5nHgsM5RjJsCQHhOWvJ1isT5xu70YWyRa8hqqXyInJFRu
g3+BS6150HNxAdi2yr6MgUW2er2SaiptgdVlnwniFgp901qwOYiRVhNg2Hl18ETlq1bGe1K/OFVH
UBADGvZv3+cwcIB27Y1br8mh4W7pzVw09epl5yd4BOD2zytG2oaVgyWKi1fjXvhcYYlVi0lDXLxU
AGRxZbzWHCuhsQPh6TE9Urr3JDReYmGM4X1z/OHz04dkkyQ3rD+9MSCjYWfGx1i+6yMmX/0lXEl8
uG6VkWDLELskpH1DeeUXhwEsq6bJzcxPh+Kq83Y/Dw7QX71WPIB8ljxxl5cYKnrvfqV8rA4LezHg
rqUbg/sCzrRdQG2hIwdnbdWXXmkBGjCvOCezst8WKWlSM7o4tquG0uoH5msmDbhHghkeRriY7awj
phvM6t18ydCDbNQxP5QdfH5OQrjXUfwb7VcSQ8aek7nj6uJmFd5GxwMiQPst9juPURLfnmruFWWh
0rGhk0Z0UuJpwMaxVeUvAQRjDFeGd83esbdVmIji8ev8VpFSVtndl4DfMWnvP2IdoSHGb/6iBK52
1np7t7ky5S5Gk5bYO429b70a9NXmOqFaQ/5crTqV/U4oLnc8JmO0ZLrExoaJCBUNabmAOQNWmuTZ
QFLEY/iGoA2zTwVHJ5stxwGtTleKvOYLz/ob+WlQgXy+9XsIF57qfqt3j7FfKyVxjVMKQFsGiCPu
gVFf2fHa3XfR4WY6B+RxC9iLDMhWEQVDvzYw1d6MPTwFymegTYASB5Lhwlr6LLn2nMVfhnLu2ym+
J84XyKuVfRXZPgpOvbkemnldb2Dad3AGKzhg0rbXLw4wKAFx1UVnWaDJDb8VGQAwA3aqbmN6dj+M
bmIHTNo3tn8AMWnTRUxN0wCaBCQFZR/E2DKmjumjmAPpOpREfKUZbLT4WMFsxHYgWYaEDsb+TE3g
ZK5C0kuUYz0AF83GdI7ooJGg4OAcCGVKu6aQw6tzGx2C8H2AOlJFAA5j+1Iau1qCFHRJoT1g6Jcx
oDyLrBdgHqk+FcNamLVT9PQEFK2Y+lnWxC6Ziu8D7+TKt7p4VtopUD+lAK90iPb5OqL7mvGWfniQ
0OuV7XRsF56+KCyWbYRb/NZNsW25xgWMSWSaYNbtkgWJZxgTcCyLsa8dqntPQV9iytLMUWcgj/de
a3EhZuuvSmwsbPnUYpPDZjSAzuzcHEfkpUlWN/enf6nRTMxEsm/t9ouUYEcgIkaQgDCId9WNS8qD
vA0CuKM+Jt8LS72E0pvD9o/VrKAbLhVQvapn0XTzgTCN6lsP81nJvMQcFsw5ElSHHeZAC9W99Nm0
kcncmUedhFnP1gq+RvhwbT7rBx6D1zx/pf5DS5THS3Zf03m6TCbDqx3PCGoxixWx9bOaszjARQAf
Rui2kMGI3giCR4HbDcL9rtgGzVw36RY3iFHN5NRXCSotQdWbpf4spzu3qJOHa518dCoHsWXQNQlr
KGb9VFshEeSgr9nWas8mCvaqfEra1O4FTxOyS4nnhdkeTBUmTbgrdB4tG70nwqiNgjlAhOMy2kek
1VhPsehcuPAtlHp9iY8m7YNOrkMLQRIpCLYuYuqY7CUpJINx0zMhadAKB+215vJHAx3nBN+q9hpG
BKECBVZY9I3WvMVBu5i3/QozLi+cRdapcah8qC8UlCWoAFs8xHzImIhajC32vYk113B+aNuNpF3y
5pkYGIZeu2olDTHd+Z2BYYg6hvMp3kGErbWtAb/GOhFDwICkY+/EeTwJeNSoSdYEuejDR5lvbBDm
ki9r3vVrbdzm/X6QPiSR6v2M7Rn4PRn0o7zQwwdcHUvG2AQZNx6ue2eYZ+yPKSIDDQG3cyuq87AO
0nsHaAFGLYO+80CZ9TeekCbGmuWUAxT+BohRjJP88MabgnxghBvItI7dt53dkZM2IGD+03V40Fcx
Bhk6TK9ZbvJK+GhQWIY78jMtph1ht7f6Y19cs+6WsmKqHGej4SlZuDCiv4+DjySf4lhrcc/8lVsv
JBVoxvqwzZMBrAiPnJYB+gzxsjmN7ET1T2PzMDBuUZQLiQe1tc7GtaOt9LR6hScrV5NXyENEyciQ
7wXki8G8Ye8xruFpSKFcEPRSQ5LY5Rj1esB1OQ2eqd86+TymH8TtiSqn0xYSh5OwFQwxK2F+XTIW
5SMxfk+9yxBdTesplixYbPgmdNTEP74W9CsMi8DajfJUGmtFPRL8NYo9Ao2Mlc2C4L2BapVwwjd0
/7EPLhq8iyoU1QHNLx5nXgPj4tulzcblQtm13lsyfMVmOOkCQJbeJnRvb7CIs2mPoVacYAJ+yA0s
iu3yPAwnkl0TAjyiJ3cAP22CHDrmND2NFao4WCF4hsLcNOcxRtv8FQsbuj7jWnwacpsw3WVHrDEF
aeQ9Hah4VKPQ3XlcaYi4KaWKP4zlAnue+dIJdaN6ZsqR8Jkag7mzISIlHpV7xJk3qdjtlpFzLXDa
wkVG/SzTW86YwoJOK1/oG3NMIJmsZ0se8Fx/4+rjYE0KOuu06Pf4SNcID733hAgwFxdlptgXx0P5
jkrgqKE2x/xWTFHCj6r74mtsuoNlr4PkKjtzQFGqTTs4JeqBr8qWtgCkvoexxzZ1cLXeIseUZllx
LMB63W7dSHtQvQH0yS6naevOpOqExW9Db5Xt2IoJxgYHhixcVmLcgthZPDgeskD2AO2TbZAO2yMm
NZhUBqapxUuj5us2eYxAkkiSvMXYYa+wCYybApzSMGDoMOdBE2dxguGatvMjLAXukrlKvAwwhAYG
U1+NSQODoSmfCI9Wqb527Xqcj+GKt477q6i++IB4UAivE0Z6BUb7S1U/lIQlt1/KsHGlW27tB2dT
5RuzPTJEwBQ1Gg6B+mVENSvwWFansDqp8i1PD3E3icCpUiiNE9aI15MR8a24NzO5dBx3/lwaF5jM
l/lbFrW0XYy1PMx7EZHUzAC1q52dBvuQg/iHyVEFg4THqz99vJ9GNNTA8vjs/27HZTRCWlrQ/aDb
yeRzWOxEJq9B0twIrkZVBZsZl2UF9nKL3+iisa4GPF6+ZbbTOFnJ/UFVdgT8eOFVd8e5k+czNQoJ
0913UNc1ELSQSoH34Hd8HMW6AvRR5SgKVpnxiBPr1e3snVr1dIYrBXNsbWkUvzUs7B1dWloNyLx1
LJh954jlOP3ovOC6ENXLTsKUt/tupRPGXbq/H6CZIPOdFuU57+KJVNsMvpslMKvZfmLeB/kqamcN
2HiN+dc8wnBJKmsoTJ99/plr+ELMam0do6AbBqRY3zpEgNT7gpUvuUjvf7f5e1ODA/PRgWT3FO4G
Uy2YctHc8e8y/nwq6DDF5HRMZ2W4qXHcslna2IxaJo310aMrHV4ZUPT4JOtLWaG5iEBj3SOemlq0
QwZQlZvYeuoGUSnwGOPNmC87c1cARcvqPcI+BO89HDu1aWw804opFugiZCgHj1vK+ei9j2+KhYs6
WjedKn8g+46xiRICyUKjV05+996pC6enF7pGj8yGpFWz6/iYRVUfRkPRIj1GRMc6nBJLGAJ1a3KJ
ITPZJeSdWcAlGyXnfAnx56PCdzVEPLRhA8pzWH9wLtlkqnHnFccMkyTJoCWSfifRb5hmNCo5iAWU
PVAYh+QBZnMI7GAlFOFUZn4kFzFb16oj1atb1NpsaFZ59ygEdlPDxWtOmBxqTgvIvOHscwGuY+q3
Rnu4wGAjuM1r3TGAp43yo9uAJsNd28mibBakq3AocqhyfvkpBA0NhofKY6i8GQOFYnRqcJzh3GK0
7Mk7IVJMoYowq2WRqUDsRKLPhEE356bYXz04+4JnnxhLn2QKCghtRY986sybUEXIC7zC8LlhHson
8/qj2a/y4i2jMJFaSD79U1BrwmpGmCLoP0eDC6+9A8Q3IYi3vhD6vknCJkP6CN1vCzgrg3+0zdr7
iEhKAk1t2I7c/qyrN8s6ZzJoBt+dAiLDBkjyaAFRjpGSviOrWNgEuLyt5dSQcyAhC5ckQgHieyWR
C7cMk7dkfGNYvRuThWfktKLvtX6kpoI1XXH2juNMZ7f3ca8A/vEdgkIfY7kPzBUPkyCbKx4qbpNj
l9QzWyJzHPppSb44D61WCyONAsjtu/N+lwHQLQT9BFzZmTkEAJDpdIWzFg73vl/RuNn6XuqO3fBZ
Fg8n+HLpQQqT7AJrlebIO84ZPyc/pHUweJa5cxBXxSlmElAxr4O1V+9k5QEMJjAxoqdflGUmfu5q
E0f3iDmLILm9SaUC7Yde08ekQwIsYibCxCq8//rj3/72H//20f+795UdsnjwsrT623/w748sH7h4
v/6Xf/5tMT1Nf/7iH7/xz7//t/lXtnskX9X/9pe259nlX39BXMY/XpS3/ftlTR7145/+MU3roB6O
zVc5nL6qJq5/LoAPIH7z//SHf3z9vMplyL/++usja9JavJoXZOmvv/9o+fnXX4qs/nxDf35B4vX/
/kPxCf/6a/4YH3+c6zLI/6c/+npU9V9/afpfDNMydcfWFU22DUf/9Uf39fefqOS/2raim46lmob5
6480K2ufP1L+YjiGbNi6riimqsjOrz+qrPn7j1TFMR2HlzIVR9GVX//54f/p7v3X3fwjbYilxwqg
4tOo2q8/8j/vsvh0vK2j2I7CJfA/lsy78fOPxylIPfHr/632sW9WMw9PAd1zZ0WCrRUZ285EbTU0
LyHHSZOjBlNS4pUizjOrp40YSozUB4xEmBIqRU6MiUssqI5HSAhrq3uOPYBMXlHxELRJmIIaIF4C
JVINoQuhpHP9jVFoR9d4L0yo4xxylxirgDxxCebyRedQG+YyiVG+20Q3yDfNENVUfvCHYusXxgVu
JhM4JV/pfRNOFIlyUyUijcUMwVPMeGts4gfdkwkMVn6bDW1i4S2bVmoB/CBfWOhgYhinnoPTbpoT
amdUWBt5yAACBJ5hykytTgzAZgGzQa34bLC/bTlqTQ8uBWoYU8kfLpxoI6JvldRwK7nMZws5cdY9
iJVTRatEU9+aEkvbqixg5alhGWI3G6ugggG2XSYB0pOhUtJNTW/j2Fgy9P2MlKQOiU8Cbu4mw6rK
+p0H/KErUJdyyKGbqNAWYWFCtiifmibBz3MWjWqclTiiq/es5mo6Hfk1BoyMl9EmWb12YwWyVm2j
FYppRqe6WsJYLjOEekWDs2iV456S7TurbTCrCVwg6ZD560th9Me2b7HZHk05n/0/2EregijIvz6D
x/8HW4XBKmUv/V/sFMh9yqb6H3cJ8fv/2CRM2WKZy6ZjqzoL/B+bhPoXsUQVRzX5X4PIvv/aJIy/
WLJjODI/tk1D1dhZ/nOTEJuOpliOrJiKoqn2/90mAfn+X3YJQzZt2+R1TEezDBSc/7xLtAGe4zTX
GGNNfbOkqQfOHbvKeSX88xKp8tTFYzx1w30wMgbLSwZPAcQlx8UYs/bDe1+p9zT0kKw5nMFyIxFq
ET3dLnzqloz2sdY2Uoh+xnhaaT41g2Fnj+GspCQh0/SshmS9GQhDQ2YJUokERa/Ilc4tmK55tU+k
qV1An1FTrspSS/jLELGDulBwJGvwBiPOzByAeFIcaQn+Gv1EgMqc7T3Bx6kBZ1H3+VM57mxkiDC8
1JQ3MZNohYfppZQH4HCPOUIsU1/VpXNJeois3DCJslzCsm4alh0vIvjffpTOjaJ9D1v3Yhakg+nF
1OZzqjUv6cqD86ooePmErjvXff4TdxFGmUeraQuyhgob2NBxOzKc8fRzaUOH3lR24UcETbEQL4XQ
hmkMiizXZ43aLV+gUuCBUejDbNAGeC3dd2iV3lwm7Eh8sBAlP/IN6c1qVQeH7rJmwNOtzdhOJplF
cGjFdA5JIE5OjEbkEuTO5lusJKaHegJJXnb2hcF2Wai8s6F4X0ZPXvDP9dslXh45jl2BhBZLfC8y
9V6eWxTfNleetPWxU4NF73LLir6tpzKypV5l4K3cjS7AbMSvMA+x7ibfpBTqU53qy24LwECZU8So
4NXO2gJqXEy4Wg7BoLA5lXqST/JRXTYxL9nnuT0xPX3euB4eZv5gT/hGcNlT7JPe4JlT5pi/GfEI
Nrmzip/IXe6EXHCBlo1db2SW9DqMPDwPZooKvhNpEfNzW7sMuoWnCXLcqlTTeRuXy1LqJbRHMHGM
ITvFSks8FnkPwvt6TLS5FHLtuaVj/eU4vz2pJ8/ZSOdSIQiKXalNbMWHHKiHeEvyAMiOtZMTuLI6
h6kUiae3oJw3E3x/2qH8Khv+QjJ3tryMdR3EaoSRT/wxGGjMNEMsgtqV6aXjRajniF5Ug1VgsgS1
UjGYNaxLhWuJHONIGOWRYRoEyhxCRUNDJ4eY44/i1sNDJVDC+A1kNHOYdHDC37rMmSdFPRFrtSiM
XWJqBwl4Tfw7sHAIMttxozTN3B94wMaQm+Am2D3WwTMK7InDcBXMdJmG7qVKzIuHsabX6au+s5Zj
xQXKA9bnug0cqEDVVcyRFlyxoEiKDKtOR+no8oFin03EXcZW/PA4+0BHoqc8mpd04C8RFFPZYVAQ
YwvW1OVy8DGssk0FKjqX48nmrhkvlUUr5EcoiFPxhNYGcJmJPEes9RF2lIZlT+xcbNkRa//UcwfY
DUziefkPXsqyzpwKNzMU9WYV0xxXDfAvz6nqhN+loSKALuJvWSWIKiHfSjH7avKzG1VafU3a5lLJ
MJ+iTP5Kav+kaIbKX7JTJgGUkUrnmcXIqVPfa49l7BbhU/FtnkxNZpjXFWu/QYeYmbvAZE+VPZnU
T+ueiI+fK9AmwyFcFA1pS+gIX6vIe0u9dPvzYDQR61U8PJBnYAyXLBVx7zLPJapYUPIizATawDm1
AfOaOpDeOsW4G1pcI8ksaB3xpZdstrbUIHYIp81Xq5ZADhQc/4jPrZxanZOUkU4Vr3rTGs2fSAPY
lWN476ZHXdZxoE0TqNaWMRJJXbobrbqTyQ50UkjuUjOcVdkb2ho3APG427XJpIFGVbIcidFhTjBx
BElMGlC+4kyiqmxwIxvaz67GqoL/hEFKSt84aLBMFWiXXo9mTcb+1PKfnofoI7P5Dvry0rfmW4ys
CInwpDJhfEjEP2GI8KoW3lUNcfyQEQpIKj8OA3M3NOFnDlm1sfSD1jSLn9uZe2M+bzP8fvNIJ3HI
hqiJHs4fc/I+HNiH3LUiZ9ZmK/HwGlv+0ovD55+buljUtIiyD4dUHJ+O+F5/dkX2FKCiW6/r+Mxb
O7vnqoueK/u5dMYaWkh4Hvyk4kWJ4aOVWMmSpqCcO6n9GAeGN4qQsDImq8gh7xnXNz7la280OKbp
0blAva+UKPU0HnfZ5joqLtZ2WLMo0CvVeqD0mHYhjxKqKdaUQTtvkJ5MzpCW2hfNzaAThFgTlBze
jeI/lWwQRpakKNrhU/xK1/rky7C0dLd7M+FNe4G/l+WD+OWw4m11ccylrYnhnXHRmBrStqOn1Xga
tTjCPRsT2ldTbGajxj+l9EvzVJ6k1rr8vG7TUGVHSXwGeJUz+aSIrVtR+aNBXFQcsYIj2EJFaCxz
cBf0YebO7JSPYshhCvHL4jKthCdkDA8RNzjtk3Wime8mPiSThC3KkTVitIfLIOHxwC+Ljz/mNjCg
dVFgAZlKtcHnb9KKY+3nolLBBi84kSjqsIRigsjH7Wth0SXz4YiYzCxMfyS8DqswuJotHy+2OdB+
LqgEp4K1osRAkarFRfx8xi7jg9rwxd24X9hOmU68mDPBH1W6HJxcI/FRxP+po26mZ+bZjGHlW9rw
kZXMjnX6H89++C7D0IKYJihxYO183ITtb87Jt4G04DXqo+6FQZs1AByRup6HMNkG8WgorXrtLP8R
a9xNK+IL1kJ1peGjqPX4BojbJL4QyQY0VP12Jw+c67IkU/mI1RbVK9cExKhYftQhDIFRSJWZ+zmm
fC2BUzLgx/RND7Rj0md3PeGvc3GQadCJfBP7JnHzmhIwC6HJJAdG+/O7jo0WWoCFLxK3ZqCNnspy
Oc1GwLKk5SgqbCqSwGSkJa6FaGxeUtafjsxGwh1ydSEP4wz7uY48gJnhy8aUwpqlJD53K0Ozcspl
CznKSEHFa018QXm6703tz9/rY/6LZHZolAJuUmJnm0HTbSpNXltq1JucFVsYROvG62A/6rB8PRUG
FlcX+fzKz0f7+cTJwLkGa2sVpIguf26FHnifFu46P4tbEw92IfcvWd995gnLvTIpQsNvU9zf3iC4
2xJ34s//byiRVDaEt0q4OxDJgfbY27Lz7n9eKxLvVUkp7i/iltKI3nTfWfx8DtsPL45b738OcwLT
L0rZtK8a5UmBbvVnFVQSHspG3k+6Ws+wNuMulmJvyimCppHiwmLHLlO2Nm4jff+8oV45GxsC4viz
RIWw1Uej7BfZc+jBtALCKLNqH8nOV1Q2dy2ii7BbDaVbNM6wR+eLjRqKoPKjNZC4/ewOP0+9Rzrg
f+fuTLbr1rEt+0WMARIEQXZ9Cp1CtWXJcofDV7JZgBVYk1+fk4r3MiMb2chGdjLGCMcNX1k+YgFs
7L3WXCPDyKnmUowlxBcBEWf7AxTMGMPy4ews6h/pzz3Tda7Z1xd+XXS9XaImVXSYh/uajt7Xzs/z
SeUGBDTx1M1gmvXYp3YDbMQ3jjE3gR6Tm2ArpOh23/spK2PXl79l8hYKfnNbQ7dlr2lIuvUz/Pdo
JLql+Ccf2KX9tNrrzRzn1BSaJInBMgXGDNAgjmR8MQIbjYl4iqII1X2QoUYYCjrjLfyzrIRW1IBO
Ui2CypYUCjmu5b4r1/aS+stpFGQ6hyFN1u2tjaOCo0fWXmhlHEyDYjxbeuYLHmJhbyHIi4Ffsm5P
6Pbkfh3LgrUjs5QU923FziN+SSa6FHUN1L3AQ+AWAsvcdhfcZnxJBuJleZ277RyUJAiscjGdEoYQ
mbIhjaKNBFU+f/3rr/d1javvZVg9ioBxH5BUv2TK7zT6JaOG2ZbI1Akvbnvd/nHddoG65CbWwWPe
IW2zrHbLdr4rR3XeVi5anm8RqLqxRH29KBJHeJZDo2jdm4Nj7Ull8aeb8mD6c0LhyZ/ow5et8tt2
l2U7d8w1f0vEx96SfsrHMOZyfL3DX6tBH2KHaevkh4+6Ll4959DqvD+YGUlnoSa9S1Vm9l3NSKyN
EIGXbK5CkgQ7MXuOaw4L1ib00f083ceyDU/NGJBMAADBKwlrW1n15yT+3eQ9a9KUu2j5vYstkNQZ
of6uUYjYFb/6xPXOPH5ph8fMwXX534Xu9iPpdv0RV5saUG5SvHhbEgaXv4mb4fy7Lk4XdqOvu9ka
9phhqeDtJCgXOKEP8KRTLPOc0dqC+70t4Zq6UPXo+7d/yFX2z/a/iaYSRzhU2ZBeUc2THC+MoN3g
ZXBD7OuMfLbHO02piR1mPm3kUk3daT/+8fWqxAOvxhiaVwcg+ZIzwd+Kju07R5xctxvjb4VQuhX2
puKowatFaY3QoHWvLiJkJx8IbUz8x//5khXdaz1Xv7uQaIMiIaMD03yEZykwwVXyUZ100LthpNqf
PNYSjylRFmJm6/0N4E/N/3Uq9XBIbDUaRxbSRNOSoVT00mDknHD389YiiPYUjDSkEhPzy68NfPsS
J+HDuZMylzzmzLF1NaZm5pfoSXfOS7Fm/wwcHbaVwDac3WWSwcYoyJed3zJY/9vf+fUD/vuP0i7p
M8YasYfF0v9eBd799hXeXIdox/2jqwnxS7ezVRPyXkUxyjeyQ8fpKdqOxNvXsievxzHUZ0dSwbUT
X1bVZGmFfKo0bzigb3XGVnjO74qAq6/vH7MALpgrfbBQo80gAnCp/n2egLi1ZJrGbLxMRyedH3D1
g8VitMPzmk6saq0lcMK6px4D0dmb0JdJoNYpb3NQ8LnpGN3WKfmqNQN1jpqtzJGecliFGsnipwPY
kfbB3QqF7UqvRmb4hqfnddt3v04ncLg8KtgumuCgj5evA3AnFxDR9dNXnRx0LOpFsPaHgIozc+TH
mN02DSfvKuI2bv916TzTZGp5Mr5Ov3ZZkFjEuzzihXFc3ivpIDlLaVUkiUgwuvEOLYbpWJUvV1XN
D0pXuBWnxMJR2B5x31y2B7fk0M2gxvZU0zlXNgwtgnYGWgP3oJXtczhDcuQLt4NbSR8ZRz8tma/D
/dYUsdDa+fE+V80G9/XgfzVOvo5u/9FQ/K/u/n9287cu3H/28lWgqAxo4kfCD2kZ0hD8z17+lKWu
P6eRYjFz70bf/+sBzKMvUfofpo6Jt1SH/wct3P+vpkGSa/5/7vHe/q7/tw6vu335v1u8rtD/Yswj
+C3FMEj4+r9bvK4Q/xKRFEppT3HAC/7XHMjz/qWEkFEYSBUGvqf4dv/V4nXlvyL+pBuF2ucPauX/
38yBAm/7ZP/58IRBRMdYaOV6TJy064v//eEJK6/G9x0XZxHEf7rIJxkxPGdDR3PTB42ukhHAFkps
EeIXCWJxLlt1cFIg68nKVtFRywR1Tsg9zBIBk7Mn0a9ZEgPSDc8MCZlMkoQ4W2fF1zX0TKJz1aDd
cx74WK9LYyVZkPI6boiyKS+A7jenIO/1fory5btJx1/nNN7C1ZclPpoZsMaEhM8RBW2UBVo4ST/i
UkaYaybQ8PvAgPyP888S6kxl7Y9+ztgbioQEVUXTiC0Hs5w5NnosscIse+PQCnE9AEEsDnSkgHcd
ITVRabYdhzTyNAV2K1HiOg1SXe9Nbbt9L0YyZZzuvmdkZRLGK9Fsn9eg8WDp46xpFyqFaMyvUXE7
ND1MdFO8NUP4vEbdG7Wi2o8xgsuKn8GTpItwkDhlQJ3TKXivpdG4DImDyvQfa4KnzCh46ATUN3OR
HfkQJxnSRZUDWFOnKP1LbqeXpWf/jqIW309bQPsztGPcmD5hPo2k39W4iqtn12sWwnI3gUHQPuX5
CPGJijDBF/lNFGZPQ72vIf05Hf3xIR5/cXGIxazdcR+4Y3+qFYYI5/vYBQW0aAOXJSZpJ1iJvQnJ
KApS+WMAIxDaebnDpsgYz736fF4fQuuax1dHjsdwQQ7B7j1KCUViWdR+Rp3WJBWuk2EmUpuPGrdZ
umdbes4IomjBB7dD7tx4yEf0mBMIWTdwgKqYqIM4GM8OxstpQCi8RdprWd0MAxLqwHXM3m31vg1H
wFkGnMPtlAHHqgPf/yY2RKTFBigIdYSSmC8IMmN0iRpncaqKP6VLP3hgA8jAJrCIciARiOtmjoo3
Uwvuu8YoRd5pZdD0a34sUCOrK1Hvjbewafy9pzTki00ikQH1iIiZEybAYR4M0FESV++aluv96GjP
3KZU/t/oYhD1XeP2DjySGX2MhbXfZsfeu9Zz1zz77gKeq3Jpvqj+T5cSLF5G8SGAU+lTI2fXOYG1
bT56KRHEOibY5f783Vvp4XTOUzGu6KPn9EbP4+3sYtZM3T+rnndt1T+niqP+6HYnR86gJR2n2yEW
xomUdjeWI9o3t9MXZ6Z0Q5fdHih9OzS+F68C/+Pjlt9VCLHdchZs1eqH6YJnPcY5WNvkLlntulum
4jctV0yIHPjbDn1sYJf8OExOeUgSqAtVAU2ngCLc2tHfLQsyWOhl673R012lc0RnAboLM0AOio3k
mNuul1by6Hr9chYVmcZlntx4iid/ddHRumbeodS4N7YrTkOmOSKj1u0jgTSYblnkvbcpQSZhD12n
o/1Pzg9Cm4YKtK3M8C0OWSVcHsmyXnk7XEHUyeic3HHJ730Jkl+nlKLopuYsW4hEyoilWReYrwV4
DbqefgtmMWwUDeP1vujIKxmZIpm1eBJ+/dSlTns0LtjkxH2PXayf5ECrk6/4iLoo/8m1xUycb62g
UN6nM4QHlRvwtmv4w1vaGMlsuB9REXxrJsRoHVH0h6IbzM3qsTqo+KS86GdbY9vzun8WLB5eWOrT
VJbn1IvoqoE2VVBqVD9iXFmW6Jt4HhwlAAazOE+r+UOP7SFzEthQ6iVrEYGxeyHU9J7SGW9yDGOu
F81eJao9OjOiwy5pPsswiTB6nLST/FmqLYYcd1u89vvJ6rumCLDog3nHH7KrlmMajJL2be8f9ZZa
07R9dLS6/kAZRoYFvcmcBrhXIuROrG/3XQpNOCrVvetgr+RtzTqMC3OjWdMjemyarwQJCchSt6B8
ahTVrtW3at6echLOG8gC6zLYA1TNykvA5wgcrbGjLmmL/q0JFsCXHJT8eTpgCwQn45QnSY4knQTa
uT6JTFMkHqP5CuDqb110PpF4PhZk/ZHmKNGKyP/BfIcUEAnt0vHU3svpT6fyuVf+UQXiNfUFWbXZ
8JPfCzRyaURpg1EV4SI4PZZAgFwLnY9eYJso09zsAxLfPb8ipWgEwxny88UzZ/4hLRhwRqQ9qWX+
XXLKi5zoZa5QNkwz0agh+ZYN/yfysr/h+Jw4U3VI2Y9V1njoOKGdDZooNdwNA3LTLDZ3JiQ4oITh
Uq8CBgaTjDBV4Nk850wAj0BtW2YMFDVh3nW2fCidvQUrz0wrRoJxhp9LmagNc3Gc3bVHOld6+O7Z
ANe7hVEYEnUbEBKCes709XuvdY3PepPn+s2basjRbNuTi7qkXPUbY76YhD5kVZXtL6MM/qSlRwQa
Yc8emAKkIfvEIydetyBa47BHhhoeAqSfJmIYFIafxIX9MQnbRQVTC4pLsZ8cqcltZCNvjfMBf/Yu
qzsCArP+F3Ge57gO/vIIzAjf/mqD/bJs23DX4FAy7fh3LH9lkqlC047McAKv363Rs5d48uj5COpi
PzoVzQo0vQoBvHFMEij4gOAv6A6T4K/cDvfGY2f36DANbnMuF/TD2YajCSDE/+qSAgEH6pKwx0A0
deCCUut/k1AS+7ceIsHKgyZHkCVe6byGunZQ22N0sKL9DvTrumYIsJ0kvbYlCvU86wQ7Lp5bYDmr
8L5nLhZ6Ri50qDXxNA4EhkxGXH6mJxEskjJcGA+Qn+CUwH/Miryclcax5iGho0QJVwIzql3gFrkL
RQ79epYRhqRDtGYJT6au/C1eSp7jQX7vq81+E6NoD7R4yH0CLKCW7XLUJLReKOaEv2CVrZDAFfHy
0Du6hx+JLbeOoXS66YdEMvCtUcWPOh1B93SbGrrG9JaNyUso++gQFv2n66tTUIx/bNj94N+OzDzj
A8dKHHxRdjtUbHHQ2W79QRcUrjNCwkUdgavOM+g++TvpksdwZkrdTZiaySB5zRVoztWRDbJX/cB+
Loi+hLGlOopR4zpo4Pv3iFhiTKiMlT0XcIgbYOB1aMYjVQPo4P3a1D4TSnnwKXPo4F2ah99mQGvI
udxxhhfbRM+9F52sYLjlxKBbKyme4mg9Z+FARpl4njb3CDqgU9eobwNo7Vx5D0zyH8KR6OYCI3ct
+5R/QyjI4EeAHnnOGlilsfkUckK/aV2wtnpTbXc5sp8VaVU0+MyWwRBMyUNdZuasUQ0bp0VWnJMW
6a/D37Bb7jql8Fwm5kwqMPVuMIJuWB7bkQFe1rlvAzgBN3mXZQEwqcD44zbF+0TdwQgBPE19inzg
iw4aU90135YmIgltnObdKtXeF5PDXuiUR9N4+1F8OAqx4rgate8TZr6Ik0aS5nLYUrn7e2h4Mykz
6WAQdmVsisk87y+uCKHgtyBsxSIPlRHtjgfP48ozUxmiS1HE60mOAP8MeIs2BxGWbXkQil2zRytR
0FJBwwGgMMx/jv2KUA1swxgk9rbsqeN8slLSpoIGi16glQOVjT4lrfiTIAQAmj7Ex+ih6frz6DfJ
pWAMlRkK9DydR04UWLrylWdpjT5o/pBTTg+l/uqV+yilh4jJpPYmg7fYxYsbKfM8i/aHbywZqHhc
WNLXlCXQs9bhUwKLgeIwN9V8Ozb9NQi27k5miis77HNRZU/9XGMBqUZEz2P+KBP3VZYDo38rx30D
ha5HQd70yiNkr0eRKxzatTVl8lD+Iea1OCjX36tOXZyEF1Q5OUOh7kegSlihqEcz597tOnT6koap
V2FJwB1UoF1Cv0yLLFhDfHzVwxrV2T6oyJIIkMj5IqBkpOmqB1m9W7XXqrxWpYvcnrC1/Wy13fs+
+PmhJyeiui0aJVkNGC4I7Z39RatTYb+LpkweCi91sVVNOVqU4qGY5oPrtvYzmbEsuNw3fypu2Ov/
xPTiEt8yLlpLorPSAGgZkWZBhU/Ose/LXJL2NLGnjhPQWM5sdcuOuUCWy5b6mgY9NWjP7cCkHyc2
xwsg6/s4Tu5K2TFHNRrqXxHdRRkG/0EKrDMIdJQPfTEXH3qIMPkuBJ04Q4Sj/pJkOW0t093Vxjsn
Jv9dzSN5OvH6DNoXbk+xELoFbSLNums2VG+L5NtNOYIcDEmoG5jt0YnLg+i7XyeGQbaLKcpd/6y9
P+2XgFPE0Nb3YTy/NbRmx9hlrBAV8Z6WA0WTq/Bnu/K28ggdnpcJ6GIbXH0fr2TX9S90jQ5pA4w8
693+7Jls77Jvk4XS4ube2nBJOl2qycynWDJ2nb0khnQUvk4Jc7apYCg95pamd7AdygAchr1RQMT1
LilE9dI1/Z8eKhVFCg9MR55AjtfarOHPoZkR+ROQqMrkYh8WCFQEn50gITs7kSGPb/KJ5CK/O9hw
swIZ/Rg103EE3gL4QQynsjv1dfkzoLxgijJc6GX5165C/jI5ELFs+Z5U0AbTqH5tMxHsesInqWag
CKwlYoco/tHIiiiUbWGUGxNlKZ/yrVhAlmU5oH6zOj+O2XQUEbdvjEgtCthrd+5WJMnSOfbuwWG6
5TrNZz0VkNSa8ElqaCmOP6LDxoW0ZbivDE2y5bFoh1eGjL+8OrsWOiL+YfAAVXfqaOf3gP/g7Ddv
TeZ+KidFWzAAVIngopSLezJ5zpOPEMRsAP6GVSPLH0yesCq6C02CqXtM4b/vUnK2HRc+8XBc65YD
AlsrpcqzayhGOC58ZvJxnJnu0O4fJjSw5L1UffTXTTRFBc2UXeen780WSxyxM422Tfcy03sVun/y
uoa9FcIHccqXcGJsY/loF7ewFXANxChljyc2fsmkwDk01CQh5i3p2vB3k2lF7x9FLiDz0d2Hemw5
44fHZRXi0tYOO8TcHUvTrxdH4MDti5nGzFL/TfO1O3h0Yxn5AaHs3Hi9fP0SWyZXoQcEcimu1lWn
tnMWIDeywae5yRPqb2nPMYgD4IYuD9690d4kxmX34nyBlS16a2cQC1lxnR0NkcHoNz9w9o0kODqq
h3ehTEaJRlUotLip/RjzZ9Z8uCk+oaV5Dmp/OmfoD5mZarNbGBmvPrHRfUPZKSLcdFH1NKUR0dJR
eOzjPCH3AO/bmPonHQO0L0vnSsTzyacVvLfW5ZY4yd/s4oewmHWaH6qZ3ZR27muXNv7FtswPIoPM
0ct/6L5gxOgx+4v1/FG28h/tB/S8Aof5fjIcq1XyxdSisuF4G8PcSkmuy1Vrjp2IbmWMTyuqq9dl
DuUNipQfYfO7CMjNMA68X9GoPTc3aB3CxouPecnPReIlByk7giqBlaQsB26TdAAiSYwJLDMJ4fb7
xZPXddLPYX4gqseixqNInzo0Aow9rhBMz22ETcrqYrjStsI02rnXBtCy3SYuZIDHU0cLP5jpRej2
3ogKYffwLCZuWueCNK678X6J8jdKaEizdOSiLBv3YjAR2azhD+FyKuvyR6+Y4ofKpudp8aZd52Q8
+VP0noVgvJsmpSYeaW5lbTncuFYue3/FKNqwRWMm5Ewaujyqbe791B6UFRmxCXbleE/IrzpMaUYU
VQClt+5x6YY18vWKikTWbC2jwhFGTi29WpJFGmVvx5AMr4zFxaD2iJgWXk0MOnUdsuc6AklC2oyu
0r9LsX5XyUrlMYL0D+2LdKh+uo5uZR0vZMJgF2GOdevZCPdm2h7HwcJ4rhl5RkxYFuG9WYIFe/W2
DA5TT63oQAq/PXEge14TWG2mB3hZ5sFNU/TMJ7rg4K18d0mq97FwQc2LfOLsOePA0Qnx1wH4Kynz
B68G5BEy0PfhEaOisJhlNUlL0zie8yqnXsMHsNjgdi5B9C8zBwvQGSV5gH49Pa25Go+tprPlhYKD
0dTyZpu0O5qia1A3AResjl4NCrSt1+ouTfl5BCwKH2OTyBamM4ye6L9QN/ruW15Z5zwPSt9Mg8QY
m9riznHsfW/EUdATIILAyl1DVEy5AtfLG9BZeBOnJPlVjSz3wYRLh1TlFbXSjV14KubUoau7OpzA
FtwzjuPjiykZunpzQw6evagqeGoojvZ+EZ0jh32zr6oavZu6DhyMsO9xEdlvGoyLYr+EWyuc24AK
JccMTu37Dc84xxMqOlmiWG4hvmPWBg1FHvVOZc+KUWA3p8GuWCNmb5RzbQ0NZM0hk29ta7H6lykh
v9EmE7fGfKdWf3W7/E9k9UQgFuXtWjDqrxJLDj2vCt+Z9Q6fVJOtH1NUvKeD3bJxqfHq3FzGugNw
ZwpELEGMTbwjzhCDYuACPZXFwE9URdUOqfcZSySaC6S/Zc4RTbT0HmXJ276sWyDQNMPIc9NL1hS/
VoWza/DorfxqrHNbOtM7+k3CyS1k/KpGLOklf4ahVXs2vfEArEpHK9PYBHtdRJAJmsBDFlfrvqxA
V2yRHqPPlZPs9MbWdClRYXVb8MWCnnlY1LPsfWKHQ+ctHhAPxwFjdT6Trvrr3N5YIU45JN3dGNKs
RcP91tIzOzQjvvxybY6x1NCEm+S5heqXIrXiCPWbZeZj9GY6TYajlZpYRBvyY4cInl0vEJ6gJcgk
S/zUJa9BisjBgiOiSDbvFu9j0VTeoUow5Gfteq55+tcmPqWOgwZKM1Bs/OEYdz03TIbHNZhObk/e
pUEAzDEoodOQmNs5m3+mdvpd1DyT2lQZCQM5IJgEYpMDjncshupmilYOeIY2duX7aMzjsOIRebKx
KtAuk9eexsAemoIpRMJuKNZmX/bTcTW3fkZN0C6QfwjRuHMtmnxIJFNIT7ot/HPmcTirKeICDw5h
5DU/gwyGXKoPQT68e23z1sX5Jaujx07mW+j2c+44pNlmrIeSRSYamOPHTnUTzizs6Ri+iBDz3TBy
NzxIDlnq7TNIGkPLZLt1XHE7DMRmAwAqJiSMwkpcjMEc76vG3cVzT3ix7siB9aizaiYYcxjOD12+
Yad7+CypnB+cjKC8qpvew0TeoWTlfBk8rKz8o+SVI8vipPLiFTXGgx3jEiTmcpx7k8CxAxAKjyCm
s/htdtbvaG1PU8i2xjt8LCfiJWb7T1t5PyRP3A1yXHpvLIcOKJJRboEzOgbg4bA5h73l9fXETRiW
C1kQy2+GaBQNwWbkxMnbcm+b1HueVjlQMKdXbyjAWtf2GESrPZqU40/J6tgzkohG9wHLXbnzShEf
u0izDHrfg9TFnVvYveQvPOp8ePO2xMPFt5DD9fjYzcO14+m88Neg4Ky/N+NjgeWDZj4fBG0ePMd1
xR090hRPnHpbcA55ZzlpVf5zuCnRmki3iHCcGynJngWGYit8tbXFQsyqfYA3Q79bDq91gecyz8xD
i0poN6kRp3p5XiUdGeXO/mHMHRRp03DVTVVfUpG1V81Eeq8C5/cAoP7sry6NMZzDTW3JMMx/j2pl
DXKWLc+C56jBGi15FGlyXdXafQdbxxVPj4Wfs5i40TlHKNZNLCGOzq6LbHqsnzNnwQRKIS7Om7Us
XudK4ZDylz+VC4qROcG+6COKjCjdUVPAHQmo4TGQN90h6yFPRDJEHlJ3pHUH/kGvxWvexQ/+Wn7I
VdyvalouVnr3+Ti8lz9FDuujknSlSoVN3SRtDjFuE53lyaW1XgaqFWaCAxVJBPlT4JX1AT/BLxeJ
Ex6GU6ztY11x/xK5wJKyAKY07RdjHt2In7FBBr9fXCopP/GhAOYOTN4mOTbLdhtrVM4jYKMeR6ej
iX2WlbMevE1vHGE2AV1646Y5KeK1e55EzwJIl0ksytwG3QMQTmSgPky3xvro0Lofs/RAFVVldSig
m+nK+dCT+chCEAVmDEo6J6gTOTaTsEK2o9Tl2QugPcT3SUe2il2ThzEjGc2PF3sjDO3UbB7ng5CM
vxLXAevktz4lLBKLZHbMEQiRO5ONFOWWV6o8jyFCZE+nJ8H1oIpAtFLICNTJ8GHXgpJwQA+iJBMS
YqQLh/SEiIDwNi6fKdbpWOUMmJf3sAZj2uG7iARRyAMxLyY7cw767a3p81AuEGa6mEQMK65Nlrev
SX8r4L3USXjxx5JZzLbvmSI7KK994KzztFRRwIKDVHUOtpxXYOXUW7/mIZkPmwhNQjPPs79UY+c4
nZDYSY56DWtarXAlLBlwkZAaPF45iY36c6ricy7U3RCsLzUkY24uzEPYtlWCnjeYzr3+XnLu9nGH
QfuR78asAKUXNE5I3ncjyyf4elzjXRY8JwHLU45GeenJJ/XaN3fM8ZMjEdzZzdoQccFLdFzIt/h9
ydVOHXFBH6eOKqMgsn6wTzLBN+P47OTjC0mcCggiDeHG0H9c9vWU9y8sb1d2uEO9pYhbU+HXBq4Y
mWrva6RBszKfRZCA+U0n4lwqmveSrotg2FdXHgg0S977bF9qxDlrP9OJjWkTh4RG03n8THnVjmEz
Ub9MVEEsP24Krt2dFm5Z8+6GeA2TbIT7p+1LiDwomUpBhBGcvPHn6C2sMN6W6u4ybhyaTdRHJfyN
MlLTC1xu0lixNS/9jxQdObYBTo/fslqhDwj9Y9jd+iVNFx/Y2nFm4IYKoD+5/DDoE/K3fCa0yFuS
EGnBr7YOebDEZHdtPKKmji46WZcLph+m8WIXOAMoTBjtQx8cAudloLAVG3dKsFvXHNNrrkS1Urfa
jmlXC7isFWofYG5heha36qHW9V3PwIS+ct7e16gapWEE0zf9tnxNj15EcFF+9U15p3s6OhIJ1X6W
AwTnhBReZHvf5kdw3QsWqBjCc2oEU0laGZthplNMx9BzooZM5UsEK5ol1MdbywA1bUgUihid5nbF
yJl0655F+dJP5cxKStt7IKTK9vFt57OxFWl4NxZ85q6r321dg/7ImPFI2VyTgjFJ39NhQjhmnfE3
Clxx6AP7TwJMZ0zKjy7KsRm521wFS36ZvtZJwyrkTJ8K8XKRBDQQUIogC+EJGdft4MR4UK63lWCN
kyN2YWdFyrGw1IJZab2VsOhEdeftJtk4uSgN4S8eNxdyYqCNmzLdrb5FzIjHYNDee61Y7fORiryM
u2HfhPS+IV3e8qY0OUjmsbEZr9LeieVDKgpsB6j09rFh2upNnjq6tIXDkHlG1Ip3J4gfg3C9Xx33
o2r1h0ych76o7D619EV1Jn+v0q2OvDprhgPG6b19O6cFNyKF22shfun+yfGq4lwvqToD7n9a5vht
Ic5lT2QCbILygQM+jNqMSBg48+iBwX807YecqL7joPhZ+7y6qaFbHwB3TTaLkeHJNgst1mGtV5DQ
NSoQdMRazfIZGx4ZHR3Yo7ymITBX7RNN+IcxcA/JHIIP1cmjIfrGDXN46t9I0KNvkkWYCl6Zi3+m
YwppA8cUA2dOSzHmxWPq8YYxLnpefZqITQCjz3Qo2B2Wv65NXqRghqgMcNaumjO0ge0pSShBY0lX
YAZl6VUdRs6k9AE6DP4hVuFjYSaI7Nb/LmcFZ6t/mf3xT5DTZdUC4mhb2scodH7iIvvZ2Sr7rtKc
MSMinoV4mhHpxT7M5bENF+LZGaxEDgGdo2p3Y8opUONrKKCHuh6pkCmIX5G9zgXPv7EM1QJ3Pg3b
Nm389edUSYYl1Y53ibCbFL711DYQ+JVxzy0Rh0jbBSjFmJ7ysgT/dCzWHHqoJ5OO5j09xO2cyO/V
y3zj+vHPwM6EAenhRYz+g3KGT9VV0TEWQJw8BxxGGNv1mngpQb1O9opx8jVqJwRKOCiH7rLSwBSM
p5BUUa/E661YY/KbqQnd9LmoxyeSheHc42aiIYscuEqL0xIKnISWTwCtFL3VN+TzyTfIEMih6/ky
IK/aBXLg4aYRqki/KOPkTaUOrTCOo17wFPgJyVVRhW89xSQJdC5qFmefU+cWRYHOs+hu487XR2Tq
D2Wbclat79hm4k09RCRf86OEkrwrc2GBzm1NaEPWaUbcds9vJ5hQjoToMRW4ambyAPTo1BVteTv4
lqH49ouc5L3wkn+2LkfBh88yzOn1gsGsmH+NZY3GmSV16Dn+ULfHpfu2WqqiwGE3Gpafk4jQOTQF
LZ+5P3V+xdG5MeKQwHmVbMUX3aLS6RNN3jtGYobAzWerPcJ6qpHQtjDMZvj2yAlmj+5nlsIGHpr4
gL/+HAfOpfbyT57B9bQoEoccxEMUbvNR94TKpeNjWLv10c1WwgYlmMZo/PT6+oc3I1kOb6bsroOY
sGv7eTiHxbrT7nBbt/P9NNEeg0uD2KGMDo7LdGsVgYe1sY4AVcbP62ivITO2ORXymTd3XyI7w9hi
Dr1ep3PTiecsSKAqcTDRJWzxpOlPMmCzNlZgRCOuZOIMwsmWpqhM1huRNOV+yrK7wA/upq4JzkEt
7lUQWfBL7j0nWACiqyayKlyZVJmrCAEbwUv4VYXNfV7YP6qC7DPHI6sNmixmUSctabm2gtibnOZ1
aBISBlYP6nevsTSVBJ50IykkHG++NeK5KFyE2I0hWXBoTxnos6j0xV3BMzjBU9rZOXxY6vRTLeiw
ZKDfPf8tjx2EEj1yotFlmGKL32k4AXcKJ0q8SZ8yp35xBAFJIyaPG6RoEZuc/2KrlvAAEmaKeUal
VZQIKtRD4Tb+bbCsxL+bF89QVK7MEOnadp/SM+pSIKvEGg31fnCyuymzaP24aHrVnMXBVRzHuGYN
SyqzF/WCkQcnMKkd1aOyUh0GLyPHFC3J0GImD2y7N019DZITiNbDkAUv3RqPN62hwZgPxWaubLK9
/z84Oq/lOpEoin4RVdDkV92clIPtF0qWZBqa0GSar5/FPE55LFlX0H3C3mtb8BzLxg8OQe3fj4Xt
HREmqAwyYjhAgkJCxzqJPOE0H+JdGkhEu8vwbgl9TW1xnKo+PUY1VAoi4UoW5Idu2OTagvxyazvZ
bZO4NhvhhChnhEuiqp7sTbSkX50gcS4znABtU8BwL5JdJ0ljlnZ9zJfnxHfzfTTFPzIt/0wx/fE4
MG9XmvPDr3221aF9qvwYn9okXqa5/Sgj56V2HSJZ2APDk4sg3TeJu2Fnc/H6fN43fvzqzYs5CN2e
1fqQhKgKTBh9zhH7ZVOs1uR4ecvGbth12NlSPQ7bfM5/5wkRiBXjobqI+DotPMJq5+J45W3ChmSn
1AiZzp9cfkJOUpvsDuUQMjQE78hpiACGrTYZrP+cqsDWaAQiTwPpIijJ5+TQKvjjJKzrpN3t3T79
CCfniGrsL03o52LV+9mqKYsVhsKJsbldkClle7h1avQWHLTDvcvIYjNCrdWN22G4L58YR3T4Jwsc
ST4LWDNGyOL8ErD+aJ4qA52lBfw10vEtmXkaBlxsOg/fyok0F2tgSU9Z/lbEQDoD2/3sFIduUhf9
qcywMOSMSwq6ryggahbJJW3f3EUEG/Xk9M3pHrQCy0qv2Jq545JoeQOklT90AwTUxrHaa4xkahNx
xloDQo+Vv6zt6lfb8Vc6W1BbL62+2LNmnMfQB33DznAKHeK5/43ff8DugHASST86ILnWtlWJo0sT
+M7M4LOZGGNTopIY7KfJQpuFgcyfgNr1BIord3wypboQZWnK9i3oiLkKAbMawJx9kvZ8y6HbcwVe
XSd2N1Xb46ZLwteuFhcRRV+dCR7nFVXiYKWd+zxiqhDxw9qfs01NQiDBN9I90rsD+cWYKTuXtDZk
j7gtT5w7T9HJGdZnKxnJW3Vpw9DyemxUbAZfTCaIu4OYJ7B1ENBb871rqc8qmb3LHBEulnTIv/rs
cYzXqXaa71zN0I/xsXVs1jparmE6ypXwPb+Ug6gszgAdIEjAVOv65uL6KAaR9JHCYFCb6YX/PVjQ
wg1TZh8W+IzNGGJI7Wf7kjlsakVW/W1aMsgylj9JQQRI2fA+5/YOf8ZDvibrMJBceVTluI2bFo1D
pP5aAwXZEp5DTRgttSnXrwyxvSQOsgEMPkxDkuazywyiDTchdMyrVskDuu1WPMx59OD4ZoIoPRwS
TritKxh2W41DtpWGv045FXK7Wpg0D4JlZqksTAVL50KgAC4AitMKKOxrH0dNMn9ViZue/HF10jQI
bDQtfUOt1ZpSU0Unz8Imrhv50rKb4FCWiMKN4x/kgJwh5cmpM+ucCvyr+MS7mLopmA8qSrfzsJF4
o9bjZsLHwVvmjfKXHsB46dlfHSjcugik72gHSH4fqA66KSJ0ouiHDar1bTgG5yXoPjmKzlR7f8cO
wWHdVd+s3riMl/TSBfAv3RLVKBPolbi2vBYJhWbbMagLehQc3myTr1r0T0in+U46gbjsDaz3sIdb
Lqxdp0QmBc+HKzj61Qyv/YTVVRc5Se1F9xNoUu389iVII7EVaGoRv9eElBmcvWVEe+iF7EA7hHPp
wiDKvQkZe/uiY3PvInCIJgsErqrOVHFMP53yU3MEdSbdoTeOWDqkB89S6WkKNTPA7mdI7oWsyz3Z
Dc8Lzde2bKoX9p+XyAF07LQjA6WayIfYJTN3QLycczxRPzzH+XAbuPq5ORlEsJrphhTeuwl3U+N5
5Hj0wy52xWHx0EXoPr00xVpZPJMjcyRkJ6M71iMcu5Gq/M5TMYZ1P+BxkDSJS7CLp+KvnmqgI94T
24yi4rTUIn8RApXOY1yKeQd/QaEBSIC+nMLU0fuMhN7JwvVX1ddZou2ZvYniQ0mydSp4RlMkjjD5
KbhXtnn7MfT5W18YUr8ZmG262TxUFPex3y8H3zO/4jq1NgNNxkZRQvYq70+BBXmgnx9IANZH6Vlf
Vd3J7ZSW1yUKrzyfyR1TaJiJoHAzsw4UIvtROv4ul8uws0RTHvIGukETn9p+xNGZMvcZ0eQUIx1x
2kFlS5JMw2Z58q017srhGcOWyeRtzj4URH3SNXaAQcOdNOgJN1kfspHoh/P/ixkvt6l3i/JUzwso
9IoRKS+ch2JjMwwu4/oy/44Ifwmre8ups7MMnuqWvToFxdo6496Dhnh06GzoMpGyhlhnI1FPx0hJ
H335ueNygH7ILtBphnRrNN4KkZljWs3LKbDzbjP39coVyT565E5IspDnWSUlXlxbf2kcECV2hgWi
Kf8Q2LjldMfEmkAX0QJgxCAUrQsA2DlvKMM+dcFCPmdduekHTJdFvmcE0AWMe6xYHH3P7Y9SBV/5
7Lx4NgptF5UV9+sX00xz9UFjHpHUKl7Xxqf5cy7S66Nz51c/hdenzDN71I6DqakbVqV5URGal7OQ
lPVwRVdbHxGhH0OdYLuI2eZ34xKRGphT8+Lq9F1FjgUPY5ym+RYrvrxrVAgw402zjWGl8i0CQqVt
L1C3qPibWs7vPijVIQpQkPgqaLaDgEsaNLvOEm8hi8BTmgy/sJU8zsxiSkXgVFIq+9gAdFC1Iqmg
RVUVpmtgWVpS7cJX6y1UknwY00KREiyHdkIoF3dJeEhjyWKu+DRltJ1nxPpRVDGNtmlmiWqB+1uP
9x06i/Xn+Oe4GPzbCiY0vv67eSDcOPSw9fkivIl+PI5B69yyyWwZvBHZ59IkLqM5hhnD5LmuQbEo
X+4W9lxU078XTaAr6cxqLMBlKPuP0ALduz/CPfRxlVqMprbj0XKmG+8a5tlgnLaQ5k5OJQ5DVuHw
SZv6FMvfrpcQOWTfkHW73O7TnyhK6PhXFGOJ36NYlkuV5btGmb91PsJzZUxThFHNvMV5yUdPnNDP
IXUkt1fkCdIgDxPA0j3GyeTt58H+bnUxXbRrPWsLeWZVEYEn1yuo3oaxcvf+0jDIUk9s/DkBkyi9
9uDXJBjVwmftU+r0T7MI7+zV9dUes/6O7nbnIz/cZnArYEaOPyGP/AKpd4/a+quqGCgzzmgQJOy9
BS+UcItdj6HS5PVzOeGT1p18DSp95HdM4RWPmsMHb46fdiDleDanqtuxG0rD7kUWw2PCXGMjLZ5m
G4DWhm7yUxkh9jZPOTiTGAUXc9dLYVnllkTfKz8V962NoshAqt2VzbQtvYn7fTmO/MrCHMMi+1J8
pSEr4aCN7tKenFKJcceeIHlPuroP9beFh7EnJFRbzYNhmbXNmDyzYToWJVnkuuTOGZ0baVDuDiwj
z2/hHqNRvSQhdnK0TelEzAjWz2+L4jDyM/LEs0PAz3zHb9psHZNanECCDNacGXha2t6u4VWL2JYC
KmQ82vMPr3OoCnbG7xwnndqF2nnKQ/5QpATK1kQz9M2TzWZ+S1RYAgIJ5yXjGTshh5FRjuZdYvZS
wTfaOh0qflv17KENXalgm9z/qQblngxSgzZR/0oqMMXyH9q7v0GPSUxl9cYKK1UzWoXYIz/KAsWx
LQtlwWL1ET6t//wxAvO69AqlofCt2xKzuJwmfsyqradNannPw9g9TMaygIsTylBHh8jncKmE/DO6
r6U9vVoGaUFaWzcXtYIbdYjeGyZx0dz9koZ/dwdNN5SFv2vc7M9Ujem1I5zFL0YKRcc5NUR2L6Gh
miRRhOkRaR7ogkzSkHiHrWujnxWn5gb6yhX0FxKsDVs5DaI3JAPFwesylCjjy55zpR9Z9NFDLR0Z
eEPyJ7CAK5TO+IMNHcUbf7VPGH11vXif7fo5AP9CjbVspU8XZ78yKOzZRoSYuRbEg9BzBGNW6zVr
OsQX6IqrqXmp0HbBESMCsyTjryASz2GLjgDq5KsFt3rC3jVh9QjPhoUM9boOmY0wLyS0Ql7KPnlg
k0M6XexgtJhIcIjNj2N6IiTxk/XDgzepCwuHNPzH4zsdorz9TdfEU7XqNhRdpNXL19Hr4O137hNG
eKIKPKZm6VxTNoQcJtQCZw1QbxcWkHyp+DIUl52gG5LfecGHbE/t6yzHf8kqKhGGDXOcFr/GICeE
gbApaXo63CZy7wz+T6qT4Eq4yIY8RDi/P1nYtAdHFf90IO+rxXGwHw63pOzSA0o5T+buoYThYYjT
3eQWTUu01yW/JfhPCKArhpHjhKyGJ0CJ8TvTwZNtdZA0ZLwfGYhME9dxaPLLOFjLtq/9i6oFwVnT
tHGV4277gTy3DmKPzNh2ByN7An9CwekUpyJbXgeEw86Agog372lcoBasbg93jbAv2oMK/XvXLCM5
Z76Baz6XxzmbXsRciEMuWBpPUSo2Ck3nUk2PbpZGzHuYtCBjPzp1/r7w/e5wFE0XWxHTsTR0pn4d
H1uNKKBLBcZya9pUcal2HRPFtGG87XX2Q+wQ2GfnNF8VWmJAcqHfXTNJ0oph9saeGEUBKxUdxUCh
63qv8RJB4IK/bMXthmO4pNlBHONX3S8sWs9atDCvYq5drzsZbfCSwL3acem+jelDKGPJuodqP8uG
fzLk3+ZM5a+U1w/NsfeBSC085H5+nQfNTrBgk5FV8JJpV9Khd05ZZl9wPLyLGQlHHzHmF9bH0GSU
D0bMRyIbPbIdIUgfgrwpDlVAYpxcueRt7yOWZcrMbYM0gVFYodjsuBOQJbw/a7BCeY57/7JoZt5S
8xPNA+lltSzPDjq3gfGbY89q5w1IFKNGwD9grjr3VrTPgI/jPSFwzX9GE8gO3tvbMxhSyJ4FCvgb
b2NnWrmrhP8YVtF7FzbBdmSYTlUELcHvb7IIMOGi94OMQhLX5JpHjh3ryuO5avvR1jSUlX79kXXE
i0VZxQ2MOnFbR58t/fgdROSEWA8atxwD8LbxbfADdMTXzBugmDIRS/uSftcG72o9eZRGLARUfNfg
iOT8JdG14vCZbXkDSvFeKfGoK42lfk485inrPnyYrxZthpPoC0MApktj+pRA0qNspG4vwd5RqHVP
zjBVxPLhuMX5QGhHbC59TrRNVGJPiC5m8TLCRa4tkwQuDQJ+yxLSs2Z2JheX26MI2FojmuFhG+5L
5zZBM7jjQJwP2VH3NDt5KuYDmYevtKL4djRVE6lqupaPVG/NFsAdlYO780KsAqbr8Cxzxo4qecnc
/lUOoFs6Qs7KaX7MJp76pa2ewqk4C4se3dpiaUK3WjDc58GnEd56qi22Okud4wxoWhrSTLK+X3Y9
5BaahR69QVH/011rMPrwBuYRyjt/+Ro5dJDqpcjeXXVJE8g0XV18lzj17IF7fF46SmuVsdeJIMjW
6A/myjqEVfxtRvatTlrPxFUQUajKa4qPsHD4cOP0EBau/2i1DZOV/C0S1XxYVO0zZHdvLgrsbThP
8c4NqT2wQO0F/LZtz1epipsPHGK9M346ZYY7OjeEBJIdt0AfeCj8HkdINEX72qteC5dGNQqd+9Qh
DayeLZII8CaCU/jLRf0HP9Cj7IS/+egEDiyka6RoVuE9eN9dmtji4jK+otL0jmXAIcGcmTq1nMir
gHxMdfqnmN2TH/D+hRETVeE1N1hsp3rAS4Yw1TAzeNCNw0jCJ7Q+nluUkwmTv8DpXzoL+ImTO4j9
NHZbppCaotQ5DQsZVJaf/OXqwQSALhhJJuMThzSHdk0sn5lqbioDEB6FsM96X+FRTF6TEaF0GorD
PInXhSVlMvI3psSRe0s5E6Hh9s4v8Kh6sCXQyzuvZFfZ5CNmXNkQDwvpnDxVXBUvLj/8WizzvrDg
L69hVhIWVbqfYa0vSPJ4Hn3ypnuaD52P1X4hv4y465FTpSfSx1qSHPwqnU5amn2QKWLDGUf6NjuN
wif1NZDpUxT1KTJpiwApLlZnIXEvb+V9hAt2G8QYz8QUHmYbXh14pa3ynKu1uPtxqp/KxKFTbgEg
Lskfu/XQpSx4Ykb2i0bJH9zeJ8efLYyIDgcgGW1oE5K/ycwgJVPBCycicNYInUDCV75rAu8Z7XN4
zoIG7Gm+piEDhveb5xESGQ2QzyMMyMZirQ10wd3wDXciNM8RfR5yYMo1hwzuGr11VJjfalyCDWlg
P2nlHFfFz32JSfV+isMB1SrLnT57psBAzGIxcW47/zOhyjAGW4tY7sseg0CFR+HOsfv3Mufxdgkf
G8IkO4/p/LhqrGdiTZ25cPfhnywe0HNXw31Ul/1RNCErGKythY8x18aLufj8r75FanpTH/sGL/VY
YleV0JSW5B2PNFgdPROkvsmXNDvAtGEN7f606ySqQ+LLUt68K2FtmJlv1ewAfc54iMqRVCbscOw3
WOhPmsYEzQtLDtBJODdD0Npssa+YsUi0GGGxTky7TA0YTSqO5LPFsishFPbU9+0L+ql/E0xGOZrf
uHjQhQCntLBVAPCr9ypNa4ZnzhOMt89C5ZjAsvR9FbuKbv6MsdfA3/mV++bYkzf+kNfcHeP02UN7
uEO1xYJEY7xoEOxTX2DvBHI76pmB3WuPvhPCDMCHkAh45AWS8WyQ3/pCMTgOF2KqJO6/xD27ogVl
2cSPQoj4AnII4a7wjj68c/hcnMNlYj0sFWGJFR9ZRJrynJYXtbCX8hp0ZhWHsCRdye4zf7ewFNkk
GTYjVKrH0BNMTFMEooJTSalhHa1TzpCR0TLxs1d3TUbptVDspEn2R6BJIkQised96ebWfoCZxNKU
PLG4QgHiEkEE+8tm4svztVopG3z6dkRKY4IFJ+gAi01BcGR06Dr5V1EjL1Ja3AMJIkw01ejq+Gcq
eDe6Y2ImqtUfmBianIkbNuqsvahsxsQG75HtZy8eQi2m8mtQSR8E2BSHTapEt+/bEMcO2S4yAlbB
hmNPu6aYadX3ukj0rmgRr4xO+YBI4ZbGFOhM3DB4uRiUcvlVzokD1jX75kgtbR6rhA+WCfV53XNu
Z00SMrBfCi/c01FIvmMwJt+kIKADbXeNbH/14JDB/ZK1E++M5TrnEOjtZglcb4P//65p1Hc4zV/g
Zi3SGZu/ul7WM5Qx5FyQGlmHW0vzHmm5XP2IToFTlpUzIxUXBQRg4HLvF+9DbuH8VlT/rbqfgLin
hZXeLbFdXgEuUEYS4uUj/BGVxf3kkFEtPAr0lomPPQ/HbrY+Q7RhXm1/pajv8MBOLBpiPjW3uPcr
SIglB6PfLS8FHAsWg76mHhEoMyZ2YiH7bK6Y4K3V0bxrk+EfC51kO+YdWBORX7Di7yghUJkMimDg
6qWTBZnxKnkNR0Zz7ciuhuKrYDNNnAeVvUXXGWZbOy7j09Cm91OTRWcU+kAqIueEzZoBOM9vXVnA
CA0pdfDFbmmjGza+HAVzgzZPuxnGs3Hwd3HGf85R5Z9cNDlwJNL7Rb62eXPOQ25DYpn3bmOjHcje
A4wYG2glUCVYPPsQG/eCmRxf8V82+EQzoru6lunfvPTPOaxFek3ymc2KiSG+4qLf88h6Der4TTuL
fRhikE2SS3/s134uwmLT5/XDIp8Y2oJxZUd/yF5TuTxaQCiuPtYKNMT5V2MTQAOcNuYMY6Ub6fkv
l30Jmap7muBnbbQnUW6J+TxjrsJhjMQMZcR7XDdmG0QB+sz2C+DDKU5t5uu40Tgd0z3jfr0pkvp1
LJCJoEnnvpXB8+BjLJls8vfIOQ1Tgm6MacIzHEA+WJiHGygZZ9cwPrYDPpi6nPeBHMW2a/gvJR89
P97njCq2S0Q1ThX0PhlArEnMtA7xGK7r+HfThOnFW1hylLz/GLeh1jDWy5byYkK337KpQHNAtl/V
A0kYUeStaboY6napj8UNPeakxdlpl/mIEFUfWJ8HxgJYDYaBfvrFnup3HwuTHaXvuGvYTdgjeXsI
k/nFy9+NVTlXqjAZUrqi0r7OFoeYVb/NiPU2IZP188SS61CLhaOiQNxfVzghiWmzyN2sEpbVzgw+
GBHISJJpQMI88Y45IoBDxgkzqfzRmapL67P7nyZn3Idd9WHY6d6oJ4odfrr6rYqOcYYzm0YLb39i
9TdOqRb57V1Dq4BD8TYYJDyFWMhHxNI7ajkeKjE+y7b/42h+nLhKH92W2TDEuXIXTi84xPkHLN0T
Ex7eJ4BE6bgmrMU5rjPnktcTs1Ar+D177IQRuN2hIM8BsvI5i5Thte1OtyXB9zEh7dtYGNmXRQaY
K+UWiZbcVMgVt1GtDk3vM5tu7Zs/BSyleQotFyoze1hb60+3LXaLb7+6fsts3vQSNsj4U2T9p/FR
9rtStbg4mmPBXma7XAltB7na27/jlECNJPEuoRiTgxLRu0apFWMVvJvcOCfBLblfI4UyVTkHL0n3
osHJlKjmor0Y4NvwFw0sO18coFQ5PCOysDBNQm/GAinvuFxYe48NadzBuHdLSrmipLpkznaQI5GB
6Zfd1cGuR8i3cctdVvQAwlFV4dtX8sj3SLYaBzJ+YLzNDeK0wUwucZ0aHmsprzVfDVNFe0bjDjBO
xWrvV/5Dz8ayb96pXndSEb+jLcpBd0hJQfSOlJATDj1moKpBOVZrOKrDeChn9ylMeKwkVOZNNWS/
oZ4kvANZwqiqPkWpT5yg8Pi1YoSdUYpZTboakkjzwOyDgqMQE0wObCvYvt5LJeMz+lwoAHl9Cu3q
JdQwlun375cA3W1h6o98ukWcaGcPYN7dDCK5dmebTN+Ak5itrC1MuJk78N1GR5eFVQcKT92BLMen
V3hTetDy7Mw1K7Q0RD4bA+nzUb0vEyaeriFoS8KEZDLoM02FuGlvZTxCwilRurUOYqZJopSBtTF0
GeyLLMVy59MAWxULyqxC+tx0p6VNP6xkSU9Fya6HonkjdMKEJ153ywxOkafHb9Jk+7TPXztWzlhZ
QdeC6r2VJgOkkiQT3ctya4p+PDNXZ6YGtLfGtxWM36NiKF1YFYmQ+dG0gzr17NkdCidGj8sXewym
hXSi/pqWUnOOOoyfeXoeOH2zYzhtdXxdiBi3R0D5ACUugDn+BhD680m1xMsTgjs03n3pNtfZ1Cdr
cM5iHJ7We0gmEdhMO3uTwL53Qvb66CbdORbpKUCBvJ8xr26mebQJU1EHQbN7aHQvt2kfeceEGNUR
Xw1EI1ugl1LUNx0dH/xpPlfbuVlp/hU2XwkFzaNt7ds5Ax7IiANScNNf00KcpmX20K/mL14if3i7
eE/m7nN24uxJZe5RQzzkcOCcD6ejJe1fAL6ZC3nfdMHNZR6x52c927w+qm/Gx/2sufK2zBDgJPuk
PA4T6QwtHWVUHbX22FrWnyKoy82oZibjo/NS2Wg8bKv4rBP7RcXBT10r7BAGZmTRB7zJ9IIoARAO
oeka0QYcqlUlpYcBkcSq0RyDvR2hiOjD7m8QIInV6teSB6BMoHvO1tkCVbnt8QmfyhK4RmUeRBgk
iNNQ/CKGxEw02TdbDgCWUv8SiOcc0AZ/gMl2zT0kFPp7nKx3rG8pSwomWT7ImYXhIxKIZBXfE2mA
gsIQMGNqbNTVCFaIaoddehagr4MZEW2Hmn03WyB/V/Haa1H9tnCN77PRf0ep5g/ZUS71pXepiSMB
GyuymBpin4XS7H+sM0/E3/a9BSZsRJXDZXFjlJCd0FGdZtIOGJ8xKYnA8xxCP1mdddXHJxLHq+Pi
06gQfMEOCP9Fdj3s1znV1M10nTEeD1CnXL52VFyhuHXbVEenEUH/pqpMgGGI30qdPHvgRMAC9clv
xHv6lDmPVReXW6TZJydtfoL/92nhiGNtueKOjADsbiPhOpspPib+6livfHgu0wOqgRQ05xq6gABq
XXikncNujuwyE5FWWw7qe5oDnGy42rPK/BG5/AFnf/WdA+4Ouo2VBVa2T8BhuYaC4LuOh3dH/kxl
Zk5DNgW7xiufpcO9PznybSpw1GAsZpBNKqov8MCGGoBPM1rOrl5RKh2/Q1R5d0NCU6sjq0Z4n71i
6YAu4814TencoopWwiq4aMaYMBGH4WQ+D80bC/HtpLGBWOQlB1X/bmywomhAKp635WnmwUM5rEgz
neH4hOTA+BjMnIZwgAmPz9h/6Flle2Oof4z3icEdMCyV5GD+gRp6NHL8st30NUzdU9wzgIcw/M+P
Ccqs2E9WWCiGvH3wymI/hdmXcAYSQOc3fFRvEaQ9i5CLLdX4Hlg1W9UlPeQZpJh2+u2SqjI0TYww
Aha4C0maD48xY7bLgmC32M4hSc3GLhxegITaJlihGNgLOl+cC3alLiOrlBIp9AJ6lgEkBo5F2B/y
ZQKi6MVEyTZZ+M+wLV1ui0+eI/HlZHcUjBLsP6Ht/lSi+AICnu9de740YRRuA/DHfmRdxx48VIOQ
yXbPXR8HG5DO1hSyTkHEz6lF/5uRyrEsX1E2fFhBHSK+COHeCIw4OMF4f+G1GE2IlCbA0e2cj64S
Z2NK1sCIIDHQgfGaNVRdIX8pDP7cOEfFIS+e+DFgK3PR3omV354GFtuwpjiyvH8TrOYDIrkZ25xz
1P57AHo/7Zz+ptbfhJW6eGP14sQ0FV3swtae//8dKIDo6/Z5i/yDdJV0UymHUI72sU+Hf1lY/lrZ
JXBVx19l6RxmpAWOxAQ/2uemm+5nD/yZHJ4AhBHB6OwzL0oPThf/9rMQ6Q7GgNhmZIFphJhf+T0p
VNMWcsIBWjn7Ccg/M9JhTIAEdufDRKwopVBsU4JhXMDenQfriNh9YLv/4HIy88uLxfQmA3EN5FbQ
Ou+tHFXZjLqbXL+1eNoRSoIRjfkK8HHs0rA3zNP6nHbeCKWBkpi4uve2Jpk1LxlPZ257aSWxscE7
tKdxE8Wuxc6MK6eV+T8XMAabJwRlybADsD1sFkud4JAT5s5i1JblySCm2jIbRQKNP30i8XN0KUAH
0V1HZ75mynzkHSErhYdGAuLUa6BQF2dkoN11gKZb7z2XAB7DqMtpH1mt2qibSDyzWZgnj4b0Auno
nUFu16rxNthOuJuJQ3HC5UlHyUvSAaQZQrW3bFo+sSSEEgwoJAu0JGgiDk4qj1VRnH02wVulxhmn
T8+ew26PdKXmYLXxWySdp9Egcx5/zbb7JxfmqXWqp4xjUcf1sySCN0f3fYeCzmHq73ZrxgUlGnqT
O5xjt3HGR5yZ+bGei1sSOS4Jyl67jWJ765PfCbELt33PR887RMYdxU4VRVdQ9XRXNlrRqbqn46ZW
morHEtPIXW3T8Lj+0XVdA1+hfWSDfWVvmCXihnXww3TTFU6+PrjOJSIUK9fonQR7iro5cKis6Bgy
SAK/eV1GLuguR/wUUUkDpX5INA72An++3YbhORjSz9Ah8wRu+lDyaDfUrE5AshB5yEFj39e9/7kI
8RJ3PWk9uWITi4ekWCz76Ho+zAOAroydqD8n6rzO8IS4atx5HDtbuKZbmTUl2DhoYa1tv/mtuZ9D
VjWL92+ggz6YNaQoFFiIpf3WFdkxr/b4El770e4PbQd/KNAXL3TbLUJMzwNjGBfTuxP47c6gxb4j
L46UWoJ3NmGy1/mC73GJIozDCPVRWMArBbmoWJEwXLiT1oheZXG2HiNtXPqH3k7vUQa5h1DSMftE
8taZ9xZMP/PivHnZcMTxU+zxA7+7fULCzzhdF6uy8MO+C4NUH358dAiC5VyHaK+trFIPjmtB02Tr
pK2rjUBtx4BW4T6rfnU2gyBriUjvzsm/DYRA+R+T1TnS3JWwOh0Stp2i5UfQ4Z8CMN6BVNc3hoAd
FCH/XzFESEb6yjq7OsFIMpUw2/jaJi/voRDccq9hlo/8OTW0V6sVhxDq15CY3h2pWgvYCIe/2X9G
CtIhg7YXxhqXBf/YmUGWbBx8eflsyFdCCBnjB8ZjGd8GLqYWaGBgvHGXlePOjF6E0Cz41Zaom4Ff
sWciBRS/0e9Vn6+C4kfw4tx5LrITPBIsbeGh2lIcWq96KY4sPcdtE93MNV+wVbbeU5xN9S+TU30N
IjDbBZNTUp1Gl2RqqD3lCDupi9mZ+t8QWKyHajQ3waxwI+zhrRtnubdt67meUNmXaWnxkV5czUwz
ydmeVNJnNZa9GIds8Hycn6GNbi3a57k5YxjAz+RE8pTpCnm874B1TKd70dPh15Ok+ywZyfekT2xK
t3V2SjJAZ0KR7e1E3hbG23dq+NtNqXoN29cJEwM7LYebTz0QRms2DeMt3Jt8elDmlhM2x+eshPgv
qxnFG4MPkDvFXz/CjBhquXdYroTaHl9ShDw7gDj13qTxakaGIsswbCOG8hCtG59emYalsPfb1/oh
8Fx35+eI05gg3GUq5pQAChx2Cr154J3Y6kZ323CVzKeoSbbZYP/wuKAq8Xjb+L3v8QbvWXNu8VU8
omYBPjIQYzEjEVWr9Wc20b09dCyDOtREHmJjrhj3pGV8DcrFvYpg3mQR/tlcwjVzFpT2cCpJpIBP
ldVfPQ+O0IeAgVJbAewznxNLh9d54ExEZrFHOmQBoU2LQz18zcoXp8ViEx6XB3/o0rM7OK8MaIj7
q2OzycaAyIiiQvuSxk9mgobHBxNE8WdZAhlNzJI8ehEhZuqDrskiGsAH4ChJzkaYRl2S4mNFGUJ+
D+LJtNWPXjx8wKrNCLRl2Q6LTbbjQ08Pt8eZx3BNZpvGanDGZbg9lkZxUhSEkmlnN7LCnCZ/D1H2
PAr3nBMrsOqu3cdMjZ9lM/gbi5lDAcnx6CqNBDVFRaSG5yxS/eN/7J3HcuxIlm3/pcYPZQ4NPLOa
MLQiGdTkBHYFL7RyOOTX9wKY9W5mvrYy63lPwhARFCEAF+fsvXauGyzEsMlV/hFcZnk0GyxCQEDJ
ZGDDo5IhW6mBNhSg1J6+eK6P55Telc0aqooe4BfWBDhcKEo3942bEXE6G4za6KRXzmOG527o2/oQ
YbaJfPcNhqi/9aAauvRnxsnHZKNXe1TX4nH2HLRpVG4KFiiOYxJaYhk/BuFLKBs2qz14Kw5awm1p
fNN0G8G8tPKbsb3Xptb6Jrt3Kl8fDXigVxSKOxYFkOVK8jU05t+xqTDixCPaSatYUU61KQ8RtxMW
NMvsNvGO8DmlWEm0pCdFRWtMKiaSirKWWT7UIW60INbPTQoqyioSetMaNCDcheeUXXwG7XObK2Ru
TtQc0rCpsBpZeHxVtkmUeoPlvU4bFaIgI6tsKAsK0uFzIbAvGFH9q0EXOVN8Kv4H+GerIbE6brG3
6cHOzAJz24/RsTA7Gr9U6xP3PY+KaOYfT4fcZq1W5XBpYhADCA8V/mMlNSrhLkOhosw8QK0JsL3A
rl1LG9F+4o/hljnjjWJmeet6wTNCZOepj2wiJLxU32fYmkHz4unPMRS0lQPLRipquSEd3GI2ZMXg
9IZKV6u8Ehdqcr+c0LoUZnYY0A/d5pr/2IXjyS2B4y6dBWl7qzFwyosk3DJFF9JN8anyLPTcsQSb
WU231bX2W8GL66ODMwtVtWQO7UkLCj6fcZdfqEd3gEKr9FBCJ6VLMDyEWvhiT360rx3zJa6hR6Ma
7ikuiu9REG1KEbiHGOZbMZjhuc3xLyOYQKs045yNs29M/auJFBELYPfQZbq3GXVl3FMXPyYJELFR
OdtKuN5jgW5n3TssXWRLLJWimHpwXTYrbA83uJOSre+3lzDtkue4inAD7JNMNA9a/KP2NXVPcWtV
BvoenAo2qtYUa5ORqeuAA8Ru+9IEeb6J/Gp6QqSRU3BNzyDw2TrU2O+mMXk16Hwa3ZhvKiMrVrOF
fBBsBStAmDuI0XgQnav0C+MkoCBBBDW2/RTc4bsOTk053mul75yoLszcDglENVeXwI2mdRv66MRq
qutNND37IQVMEJ0ykt4uKoBJSCQQBrTLDT4c6mEKmT9ynHJTyWRY+Zb9MEzpvW16O+ZCyqmZRRgw
luFdopwz3ibt4BUm1AsnoNPU/gAIE91FyOMCvTlpUQESxe/w3u4bAYZZNz8xeU77xKV0ltfTvdMx
AetBsTdJtzohCfiGepU0GcdRB6Eh7kc73W89qDcYrtNxXTHtrrO+sply2zu9AuDV181nWcAEnxq7
BS0FNLh2vLlCCKjGydgR5/lzifXAN7OOgiaMA2fy8W4N9UqAnC7ooCKIs1/jVmu3mdee4AabVznq
G8fFFVZX5smJzWJdApZg774vDTmjBVTOIqv17wfRr5UWVtvK1+mKJVBpBTbMm67k5fSD4hcLfzP1
ao9xuzzgqmtsGryqEt/CUsldojO5aOSmbOwo20IDS86uSWS68Bw6+LGDm811b/sWL2nJZsA1AkyS
BAMGOGKLKpUH1smPqOrzXe8VNHIrZx8pvptY4V334wZ8V5c+mJ4EMt6Zh7DXqJakVbhT7oz85uLM
8nrj2tHeJiMIoE1MVLUqfkJnotWQ9K+UU+qtaWdoQAuM4a139UMz2+vsDtlc+sVjAic3ek+Ygbai
xJ4aYWCrCflBBzA7kd3rZLvpLp1tFYkGw9tXLJYsqjlDXAw0h/B/IlClFKaD8HKK89gyjoBb/AXO
hRTrmEJs23ubYkrcjTfrkWgUsqpus52OKeQmUISvAVlbi74Ndr5lUPAJwWCpCdBZLG22j1F9snLK
6jKkw1LF9dFrZhm3d5YTOT9yJj9Wuo21AmiNG9/qVM54a/pey7xp7VXkO04tQUCTkI8/LbdpHkPB
XipB7L9DFPc4yKDad7hj4bvbxqZyzirsMY0bOrJZGNJwrqZUPZVD6p68OthPE4FhlpddEm8wN31J
tEFfMuyAJKM2GND0KXvUtjKyH8hxAclrOv5a1k2zH8nYrpvpwanqa4/gEYceoEAZbnJVfsQibXcZ
cFV/ZnjmOoUQqcZ3kE3fYWPzuqbY3VnRpqkalwFqykBQhg2nR3sIZN5vAm+0tqY+XihGk7XSxsZV
JxcQXAh14TR8DBT8Ct/96OLK55ticm29fj+gJjubpnHOnWzflDo8X+g33sCmyOv9Ve57v3RPp4RA
HtgwsLPA68fXv2sUjr4+8qg36uj7ZIJ5N/gR86qq2vQOQZY+91b2kYxg0AtEPhSw5athWvcaVhas
NNqjjrMS5zty6VTuOR/WEw4v2pnFumZwnTB8oXOhexlq/n2sc5CgNN8nF9v3vlX4Qki8HMZ11oY7
1vLNqnamjSic5BoV5dVLBi5mcA5n9LuUs1nQZXQ1MYVbO6K8rqQi4meT43MYJJemSvw1DVGK1mZb
YmuSiL5GZ6RZzfA772gob6xMx32JzShkDto3xVMcQUozcNIoZeEuzgVMC5N6S81meGXrE+JkoF9W
8RGyb4Yu3Ji0QLNfUeq2UPSozPVrp6VaiR7wWghDIgQgF7Omiotcns5QXM4Vpjg+BCxrWQnn/oM+
z+fKfU4i2FwATW5jxAFDTptnpgOSGVRsVfHQRDVLhVpuqjb6aWLS7/hAaEw6oA5IvZjAfZ+CzH3g
ZaX7qUewAo0olxa1iwSulWcBw4n0u/2Eamzvm3aPgn2GOWVM+w5CJCHyb2SlnpVbI29Lpq3VUhcP
x7reJOZ7qKPDhxOKLLkGs4E4WrEGCfWNThWAotCI3wvRIqgZwjDoFaNcMWjlXqZhkNuiyeQW2eeR
bF1mzoImVyBuk2IQZwGW1LRfrIA6Z/FsGyanM+ZcA18hobScg6CRelaJjp5LejTIGm1YCI1DgRei
f9FAeZMCjbZhHGKXOdIlB6tCfkgyVvzeWDbnaGyum04EN5GkXhM5Z0m/0sC+vLVU3+/rigKQcLG5
svfj+zXJEaZwYjndp8c3hx5uovWO8Jz+CFpF5sS4duH/luhx2XTCkIdbwQq12RSjQDJXo6pYbsK0
AWEb+R+UkqmuIRTLO1fuFIkzN5H+Jkmqiwwwc5NJu0eBz99CW5l75wOTozAIyLUtinQTseLYNmuU
1MFb1aidhVphZbtUyArV/pCKQk1UN2dhY9X1CmQxySg3g5c9sGbY4MQjwlJzMko+E+wt+JoYy7JD
31n4OAwI9qGCKBL04b5Dhbut+m5cOQ3iy4GVgGCpTbz0xoM9CZgJznHU6y+B7X5YdM0Qt4AAqdPn
gR5d6uF87JMKt2+WfrIGRPhQR9GeOWE7Dmwuk9T6OarprjZmz9FArsaUxG+UVOrjIAiva9FXropA
+1XZ8KcYuNBKBvo2OFHi8TeZ9wa6w2JPEh6myrPfc3aCVUTrFNdmdKpYXWD/rjZ5DBRtatV7X7Cf
R+1Dp2DmyJs+YvAyBJYICH1lE8BnYh/PCbO/aTNPMYqQuuUJTAM+eRCVpp91Pnw9Db71ST6ce9Kz
q5A2a9i5RHR0sjtU2Wcnun1LpN5MC1o7HZcbglz+IA+xHpvzR2i34WW/cccMXb8uv8Psw93SmfU2
mdBE9xBAMsyGrGs1JhiuOw3AJWsQrVu7eMi5xspmzgesqAUa2rCFh4/SJajVjBL6YYzaK0tcYgpt
JBBRira7wku6U0Z2IQwYu2Ga0DXw0zcvy6HpIanoxvIdHNxNzKh0k+d4UPQ4+ACSRaiq3qYs2ol+
aVA55cphBwHCk0akux5Rd1mJwuEEB93QtSevRciuXIS/XUiqUVw/WhGzfJ4/dfPLmPz0OYyjDXQZ
NEb3XSsvesBXng3IjAFewkbC+heUEnkYDfnNoEI8GTOdQ6Mdgz4HKU/SU740m9ehzN4mZr/WsL7B
CqKHh4EIGcMeGIrHW6TKGofVyfWc4IXlcCmgazRpdm9IcxN5rCtT3FAh6w3Mb612Jt0JYJR/qw1u
twtRUCpdu6dhuUaDrq8G1+63FLxvwoE6UhSBsbLHrZ7bqOwUdQDH4A3N+vNK1Fd4DVhWBXSGyJmN
NGqXAJCs6IL2ev8IToKUT5Rg7pB12y56NAIcx7WJzd577iZAXCrP1nJA/llUDC1TNR2myaPhi51o
3yAO3E49VrvE17S9009HU0vealixm7wjH7KN7SOtb8ZtKHY3QUzfKsIwviH+oryX7qaWtH+BWcGt
Qz3SAtKpKm0n2H8rj64FaTnHPEfdRuvsKS7edJ9OXao/prmsj4bZ72p2yjfjDNvsg/ClocPPqlmK
17LNf5HVeZ+WWvRKj2TbDD+F6xRYiJ2rWVtHj7reGCQtnE+df5xgFpcIdY0Y9YK4i2BxbZ18b9RZ
v6mpwMnawVMkM5JtqnqFIoKhlYibqEUmTr+Zshuw4cAz2nWJtpnBuRg37gigt3Pdcfu/+XLV57/+
8YNMerbFD5/U2QoS4ujsEFD081//0HX9P+XLHYqfZfHZxN/+v9/5I2TO0v8p4Ht4pHewE9cN+98h
c779T0NYhvBM1xKs/ub4t4IyRfSvf9j/dDxh+r7nW65ObJHNL/0RMqfp4p/+jLT3+Vu+4RqW8z9J
mVv+/19C5jxmDrg/uk1jUnd1z/9ryBweHp05XA3bMqyDnRhVthNe4s0y/vSPI3odN0GjTafESIt7
qtXaUfXTw3Ivl5O5zyTGPg1aN9AiSDGaRVwn1WR29v7gnBJT3Po47WDP6d/qhBCe0BjHh7SNZqG+
Lrmw7O8Jf5UcLrJwGo8uncbWfwib+mfrt7/o+tuvepB+bwpxTYuxu5ppqKGTwkPWiZg1nYvftQFM
eTXCFFU2c+ybHUYvmatIF3DKQEL9pzmbsURaS9qokCxz/VGl3UM6kfeSkhqzpiang9J2xKOI1IM9
4swIGAdolVTZK5Sqch2rJNzaopNXL3bZlM6PVaXxy8eVdfLH6JYwoeiRjkL0GKL1RKkZojgrqIVv
tMQ0d0VqRZflSLNk/HX0+7Gvo9A2b5DEDARJt+M27fzxo0h+JJbhv9nTUO6XhxsjPE9F4jvHkIQe
pP9AmUtN4JDkCC3uH0fLY2OWzpvp1j9n9r2fYAxtIFA/yQDiUdjV4Wm52+RCbmP6ZBsdFjE7t+6l
iMEz93oJyXk+0gCdv//pKB1eXIWCom/uwvmGnMIGjRiuMVaK7mZ5LCOP+08X13+Tp+n+NRPRcwjU
ZKgULNUM2za4dv56uiopGwouotwNySDYb5XqYcyQ1PYicrfLXTqlZNG4WvXu10Z7aNAqrZRRtDBU
SYZrW/SgaZ/+NGUNaGv+HikpU1MDOUMI2bFokDIO2tBcmzGvcekAcpuytLg4GvKCENP+9wmrf91k
9Zs7OWgPnOgSeaaN4VRnK4X/9crEiGpoPirj5orVlh2BEM23ZPhs+xHYTUt2w8qYCufJHVnfVP7w
1lqSrNaW7SrWlyfYrmiwzX44zMaO1ygbboGbcvKU4OfNMfgGyBnuFrzPbeK4ahchNFvFelTs4Vw1
d1ZXQecqxK4SmApz7Irwao1nTUPSvtwtPLs+jdRD1+wf72IGm2uj8ms8mvK83HhzRamssO8ud9tY
aF9BpT+G/xt+lv/NN+mZfFNlNoYoTBlWl28SLb/L2MgQaPvu/PyPbw+YzxtG3f8jIzAYpFYiTi2b
imUVyD88JMacQz4B/WpzIDy511zCamAVkvbqUnrxv4/KHjL98+/nfx8tPxkONnWjzHjpYGYj2PDe
9bbEgNtmwSVoydlraRmumqwbP7JAf9M1QIW2FstzAxVMD9P4ezUHJWlBNxB23WmXsnSHlcFWU3S2
eOiEFW5NI4zOOgXW85C0ACxjrd+nuZmvxyIaLhmjw0UPPXqemIsUkmtECmp0h7cctb6mZ+mL6mDx
pUr/NqAgAcU/eZdMt7yDEEVEwyGQ94WPz8HIg/4yevVbPI8urFdZBk6zkINoA4zI8xATTRj4lqdx
Mh0yA1mSlui0QozS2WsV8qFptndkYVCcelSWG2CV8XcLWJVEv6VZxfisWfEB4E7x9p+vV3MOuP3z
t+x5NtAu3zfhJJmmZ/xtenGdnJJwmdKc6mFXG350aSGKfQgo1hBu85zBFtou5xcJCay4jyKymYWQ
xdVTcIV4O201S2eYnS/05SZrm0+8INjh20AdMBCCpkdeM/i1+rCo3yC1TDRibjLvZzyhqact1MIY
K1SXwL1h50dlifE8BZId5ybyAnRI6//8pnXDYI3wt7dNAKzrG7xjXbc9iwn8zyd3ShnVgZMsDsnQ
xUestw3F6GTjxD2YOqr14Dyb6LTc4NmFbbhMUkFch1B4ivE4ga7HRRmPbwXYAhomibGzGmTFnt30
28zJ5Xs5VHBpOFWdHC4jLK/uHAD1uOeDuEhiuZ03T7/LI3c49bhqJUQ2tuYetwZrFVhO3PDCy51h
Bj+XcVBMdDtaK79bhr9pyNO9XntMMgNta7pvk3KsfeSM7joc/HOirOATx9lB75zpA5Un6FxwkPel
DqkQ/8m9msid6HWtizZtGXTb5b4fgZMLZqOl2RdlhGpOp/WukipaeylMi7iEXKUp+7FJBtRHXh+f
l7sY5cPdpDXDuqp8Z11Jqz7KtDpUQzA8zb62yyQF7etJVO/kKNB/VIGNy3VKDl+TuAe+a96/xWhe
2NDEaf6jCFFgJE5y1HH4EdQ52EA9EDRecsJk8HUL9C9FPlyWx3w3dXrKdRTzHJ1YGdMLHyOyR1B9
yuSwzPkyEuriauIKRwE9dm3rf3lWltGFBAAcSJr07rGyjWxXAB43iV6dvNg20ovh6/omx6BAXxce
r6ka/6HOJA00Umdfvt5IMiFEHVS+n8jRpbip53skptZmIhNqW2HopnMiT71ymQbmKXm5WR4nHvH0
+6GgaM412QGSwgGiP9oQzSY03RjoAys3/N2BtXbJBNh5k/sLdgcRM/rIPk9Z0zF1E/+2M4cL9U+G
H0vN4El/fFMEgoJLBrG/nLqGNj5a1khm8UCFDmkbQ2JOgeHrZBfwz0RV2g9A6ymhu5n707buxiQb
frTZPGUidkfU3DAtZszJmqe3V6unjVX2JhMzCOOP5Qmhp9GRXdVw7xqaewZyPO5MLAKc7QZ2jQT6
113nMc/mjUAzLG2q/o63tbRcrKv57pDm1PEtG5/w4Ky/TobcNjGJOAkIzA6bajwErndj2b19p7Hf
8sMnEQkbCwP7+Jog0nTuI5bNTHMG++OH7V5We/qP8WNvRvajYrrFdRx5++VkzmPw21Fcnbq0b3ZN
1Jp72jntY+eiprADpKohvs0BjU+wpctUbC3XD15NA03o5OQ/ImHtwk6S3cmS2Tf3y5XYyT6iiqWm
Z5GWI3pBWqhlbr1V/Sivss21Y2BUH8s9WnPUkmt8TyWE+/1Us+SHOZS8jFp9DSuNU7fOp5Mg4uUw
RtSsbPw8V6S7yC7Iu4pp/98GwC8uwv+kxbr/erGmpBWLnnzcoLBT7y3RMukA6y5sQJE+G2IQ6zZg
B728BHKhKgqXYg6+AhCPHw3mHMX96/IEKh516Ocfzhq8Nrg9s51djeMtFqvxNh07RQjCgDO39Ydb
NXUQ3IWrLvSI5RGmj1oheMsuVocAK4g760yigfmq5EvNlffiYJ+4be1P+nGXEWTUebnBv/DHER5/
cQY33fu5vE14/2tKqh08MzK/13VeFSeunJU9BswmnvFsRNjg5nuyr8yvewJ4a2d1xjN9JrE81zMW
oKiIgl3HpuW83MD6QWGV0lE6JQFa1fGmg0XzqscEzhZhiRmh2DUGmozRtz4cs40epeVEj/pE+6Zk
p4865mnSJly/ptE8lYZloSbjiHQFi4UTz4ZV9SsFHngHjaJ+lE61MjrHeIYoVT8aqGLskO6d1nn3
y+jVioTWvjBgIVSYj+pltA8xMa06L+OVCqeFllHEb7kzUvPtRQbuGdYpiDojv6+Mxj71ZXqBxl3c
F3rTXqyQlts8nC43Wo8sWNVE1NZWGx/S1n/4PRaJMatPzej+aXh6sJyiuAUBX95S82p29ly5bn35
zUiM5utj/PoElw9zZCV8dvmuJnacALA5terDcuU3EqL314CjfHKxpduZr7B6Hvs4SK4zPOaR0Knd
8rAb6DjhIJ6eMzjTZ5alEPkmMdyN2dBsdFmYz24mPg2lmRe64cgLk+yiI+rYNHTC1q3uEFNWm6+Z
BdNv4HM+98qoX133uoyO5tRANg3MAJUVktQx68c3B+rfKu+s+uyTycYMRxBazu5yE2QRCmMtjS6N
0XxHKcfsHTvlk+yzYttLzTyFtRzOo0sGhQevBRwPbCyEesF9w1IUCzToGbtT2q2nJqxehbjLh5wL
zLPDUxixyxx0u78v43TYTPPREAVYYP/fY+HQ/vEsilF8+qkw179/eDka4txDWtWhUcNTRZEuelND
Zu1j8gy3BOiMHzTioNC27la5vZVect/R7iT1t3lMWgYDk6Dcuw7pTtDuBS6oyzLCTPMwE+XupXRk
BFIz0UHJCe/0+2iYpL5Pym7cuTQTNoagOTmy3p5/EX44nOFl504vpd4XrhVemojxypBxSfoopVuy
G+J9nceffLANWeZDeC21n0VEDMIKRZyzawBWUJSDBgQY3luXKQJIskaXse/3awyZQ/tax2yKlmcf
V8q560PXh8nmT++SpLNlaK5Db+07lzpOCGGvCu3OdJ27wA+cne1ozjadwuauKrtylyQVq4P57nLD
tqJHOjU2FxsH9mRmbwk2hFPQeN2qCYi7TKmFrpa3R2Z1dFFVOB7whh2Xh/QA08CycCsnPb0g4NI2
omG3l2q6tgFmFFtJfIuctLytlVfcxrLdh3mzy500vmWbWj0y4eDyqsY3lmGIiuYZVqTmo3JMfAXs
YV8El/mxSuiJf518uT1miGESIpuWYWC5yX0GZWOozl8jQ2Cf2Br21yzrd0Y4AqxHJHzDzIP0uNK+
LR9w7PXp1tUwXNmjjU33u2FBH60GE0hvxTc0VLk4iW78tnx79SDVg5zdC5AgaDtqrbqIRP5Y3mdv
ZHCmpzjcNkWt775eIYnjcPTnaczL5SWqveQY9XgdqlgMeytx3XNuHRFwsWbxmmiH7aVax1PcvTFJ
Y/AbAAoWJqlX82lcBEi1U0e+413c1AVqTJp//tw3G1+yMLmrqdLssz4kf2+uNQQ9omDC61B4wdwu
hP2WhEn+Iy9xKWlZfKzxmeBpMVDBMLkkJQIJyb1mvhdHkf5YAseay0yH1M9B+E6u9TgmzUMQNcFl
cgv7EbewxXgEQiA0rAezNRo2+CRqb+vZ5E6mg/bIlb8pCMd7qnKQDmVJm7cJNHRhy5lYO5dE+M3O
H+OPHB1hyZzwwfo030yFPp0wSJbbIoWeUM03HuZOdlPzXYInXz0nRAMDcZTxr+uDbTik0EFhjmKR
AiZBQMxdXljmrwbaUT0O5o8ItgWQqrG86oIopIK0yN5TsbebaJ0wuuTjJu1sfyWLUaIunrIzFcMJ
91XkrlWNitael+j1PM/gL3I8z7osLAinBH1uuArSFlPIwohgSVXemgHZncFgUxJUfR6iI6dLGAt8
7SU1R1h0jiU3XWWyIai16juLPBvkDYNBPG/GSulWazpMxRGFMjBnRBcoQRLA9vMgY5nBJUWUvgpN
y750hbiX8zWPCzQ85lQM6paVeWzSI6nnqRwHIfv53Lsdl48qYdOGoM2H/4ZfJ7yozpq1ljbt3RRE
BKbFsCdvzWxxvgmqEb0uXnOtkOtSQ2ewnCF2Y0LdjKePtkpReBrSh+NEyUFrTLbY/vRkcjbC9iGd
2hvybEddxr1YDM1fRz16181X0XIIu2BlLRsxtggXaqYvZo/gmrbjeIEbqk8eC3/Siaz7Norx9fel
dbLk2N75mrx+PYufrz3i38OljdhUnP3CZ2VFTsSNVZv5Fs34eOpQWJ8is+t2vND75d7vx3/fxXwL
knIS4UYBLJ2zLebbNJgChLqmOElaNqNNbRfR1Qq+/r+ftEk9Pg1jHZAByM+OXU0oVcew3ozmCAZl
lbGzvV1uGmdiUoxCjWA13VC7r/uJytBzjMVFlfVjrTT71M3rUjXfhGkJOXZ0Thp+HJo9e5FXFh4P
xEJL3ZZuNLXjoHlZHrdIJVtVtf1RQ507jpk2Prm5gd7QfpBqag6/z2NzPqNVOjvSNQJ0Ky8lz5Ds
v7G2wn3pTfnVkxCqdbdX32QfQPiaK8ETJupoHBGZuz+HNKvvg7kK7082QBMd/vugHZy2m7bRPO5V
mcEMOx+Jecp0EhTHy7NtHQUHUTWR81YiZB2MCV6OWfenvCi9x5FFqp9TyG+C8iTMsWAfEMCymbe7
ms6pF6VO/b20sHfIHprmfFWOrAoRWYTIzd1akkA48JXf/P2pvOsrsjr5eSEnpsvKh2pIJv1FawAv
q6AznysCuG5YhAXHpdKVpfbBYua6XepgGO8Q7MwXYbdcjxPec0qXw4S+GswSPfuzk8HZ3NktIat+
fgE15V5yzb4i9aiuMZvaQRb1Mxjhx6+aWjKYMDoH2W8bRbzLUt5eqt3L0e8nfj/W1O5DW1bVIYp9
96L7LXhjrzhid2gpwMz/z7ZKIJ+ei1V6rB9ClLfrP31LXijOYZ0el+8sC7qRorQWns1E3ZlkIDlO
X98tY0YQUg1yrZYV/+Bn5WqMXEKcXPCQ0CNWgrr5Xo7k1wJ5i1aassRDWaf6w9hDDSgTWz8ujxlw
U27J2J1jx/QHO879UzraPwzLlSuXwLnDOJb6U19ILhmdlJnlLlg+UsxFAVVoftYQbnJHowrMta6z
NiW9Ne/Zaw42LX9zVnqTtntdbmTwSaNruKdrGVxJDwgvcTzcmj2M1pWugQww8lps13YnKNF9jedV
8CwNDVfJMnIEMG+BpieoNeeBM2sray0Cu/66m1Zedy1n5M/8ZBBCHv26LvJ8Drecwm/KF/UtTCzz
2erdj6pxngCzR5jkgjyogazlN3FriLdmYE+/XFFdRLi9YSvz2cMWv7G9iezS+feXu0zn7c6OrPY0
JW24D63uFIHSvMSpUA/QzouzM4wvS8kSzf1MHUVO8KeTX49e5DhJENxDv17mg9o27EtcECDsBOY5
j0nHWs7l5bRebnBBbjypvem62e2X39EN4kymsf0lNA+yP2Jbdj/gDdq1M+d1VQhrdnHi1y81I0JJ
IR63+TL3Za5zinibd2GIBnkQ2nvuZuRbL49JCkGrtp8Q3unEAtroRw7ZWehJc8WXQMdkcoprdl6O
l0ervCuu43Gcf6IwFRkWoNKD3GMLzOfl6PgNy6Z3V1poaC/xkD1RiXN++rCjE9Irni0RriewadtO
uAHs9pjtOhTasjbozaFJ2U51Ec7mZEaXwu8d6Pwsvay5YLAc1RHFejrou2YImlurJMnIGGX+I0Y4
6VmtPCIo4gucx1XQct4mnkbr6xxD8Q/mhfXJLE1ud76raIPNM/08+Vc2rHTcHHJFYZNpuYPVdXTC
/FV27CW0/hUfKri1yC+/VgeBxPcTFNWxI8v+b0PsMthGTRufUXqhG3YRqVkgL4Z5F4hrCQ3J9JrK
geS40rsNHHVlt8Pl26EH2fq9z0K/M3sC0JBDR70Ws/efw074dEHN4gJavtWi6bQjqY1XiX76/PUH
KLGxpg0BByJ0u1TK/LQscptCPqRd4U32ldrIcioN1F/3WlhjoNf2RVAT9jI/YDX4KArs8qV0SKMg
1tZJ2KDMN62NrPhrmaIVttov5+iyEkpRQq2HVNgrYj203VcBmQ13cewDSAX/udxu6OJv1XbfMBzD
9WlTWZ5vWEs1/k+tpAHekwz5do69FWbDNS47tLWjKC8t1Omlp+QXLrVA17trc/Q1Jgjin5W9CQl+
+NlFWA6HunZuclvScJt3RDbguz2y+X2JQgYYyx/nvSBF7xw64r7Omgt6SEosgXtrZPSAEIcAaUwi
5L8QBKhmUUNjHYjHJlbQxufWTeWh3gAWO7coHDCkYxak57yS6VmaIj1HQx0fVBDsrTRyjuy2qub9
q6ExmkSLdbWPAIfomguj1sAsAhPJi/J2Y4MfBuHEmxO0qeZWmqohnqc+FGMyr0+qJOuhRRmywsxS
vRMRr27jnlowcsWXr3PEnDgDFQ0neuG6NVMXlEHetTGwlkbTrnkN+QsWBNjls0QoJFfD5KCCqmVz
t9x4H18fPX9z2kwi2dpjHL8NpCXvUqU1+yqNneepT26njr6Unw1bFSHj+qollZVP9YYiJ/Hr2BEO
phac23mxSTguorX5sv1TDb5VELNcclrScDakzIvK5QYEuzjrGCng1C9V6Y5A5l6SH7OUiFrPrzZ1
PuCS8ijI9izaexgJF5RK3rqpI8PZZfRH1tOyXrGMTNsu/8RJT8tfdnvdpYEV72oevjc0+Sl1GxbN
aJOEbNoe3CqnOOT1wNQERtvS3DLdCN/8qNIcxWtgy9sKP0eyslIc6JoZ4f5syQTN4ZBA+OsZZVyn
py8c14xV2bxcXW5YKSDwm9exy107HnC4ywyujMnQ3Ax6e1hKKUu9dHksq/G0KeV+KFgrB33QAR64
ujwiaXiiJ2XdCRXad8vRZNgsVm1Cu5a7QQB36muPbLAjBnX6749+qju1i6t6J9HJkUpg9PdtQmjO
qKg2g4fBNQozrl8PmZbfm07Sb5wK6RY07vxeNCFwYFdVwHbr8jYxjfzgpeXTbE35L8Lea8ltZIu2
/SJEwJtXek9WsfwLQipJ8DaRcF9/BlC6rd66cfpE7M2gkdQsFIBcudacYyZGfpo7rnMXdrRT7RQQ
+byI0Twd+1Cn69UHyU1hW3zJWspheqrp4euyEA3XFJ4OIlOwVyjj/r9vK9bfMzzuJIgoHahpnuqq
qv336HKS4CD2EwcKmWNCK2nZ2KH+PD9zuS9eRulAo48066lh7SaHTKlxGeNUSptw2I5FhEFkelnF
TX4cMFUvIFbYT2MR6lfy/c7zX3XiHm16gq/n+tWmxAYSb1ViBgBMG2+VHG65XTJQnh5MS6GfWtUp
qcRgRyZFbNq61MaB1h9HS/okbzvqO3CVgnldZF3jrtZuLFVg1cJSe08jwAvsdvXN1zbPd6v2tSMy
oCgM+4fiAMIxqkjcDWAx/4+h6KzM+Pck2NNRLZmWrhrsCk3970kw7i3KiHIoDmVo3OJwoHdgafpr
UOMMDypyz4uR6ZOTUa+HmSV22Gq5uUwPIBrEtYOYtDCCNl7XjrwoVtKf54cOKfnZRsK0NWRtY/WF
JVlqtsIIqh0OdmbiY+3HSy0iYmGhkZGvnNV4xuYdvjuON0zD3TYcMbvOu/U/L2fNhBhFsfzvE0tz
/1fE4riu6qiGzvFwPDp2hv3XdBgBad04BAFvvAhjaabVm56I3PcxcY11bfT2QpYBDd6mfE5UMRzn
xq1agJa1sx7gvlTEsat0btnTMxh85HHlsYPvgZdubuK/snDwM/fmdtKK7HuWRPVb+ZQxjHvDX0J4
bJv5WxLSlXNO2AhazEJ772p7Nw8bSXn0kYJ0MDI8EcEo1st1YXqP2McwnPrSOIRW9vvZ/B6tbir9
6b2g19CnJGazsqsquhRuZeH+SOrXIWteOyvxPxSnOu1l7yefZQ4HEQhed+5JjT37qR6v5vnW418f
qy3Zq7LISC0pS4Yjvivo7UfY0bGbrpty7J7QTQDBzav6e1UY25CEIMWEEyoda9uPnvmNDS5AGdvw
HjM1aTci7a2dLOR6biAqCYGHRCiJzfxyfig1byvi4fedJrE192SNLIoRfVNE1DCBWn9fZnF7wPbq
rUzn+1eLO2HTvS6EWT758Qect/CoEMN9M+JPPY66n5Gp/ZR5kr0yI6Nbwfp9K+FtbllSYfPoQt0J
hVxqcOnDx6gRc2F7bfmQo1ZmmTd+pNJ0rtRAv9qpaqxFCjrMYJ8bMXrDhkOLQNf8Q94Z7Z77E890
KG/sYPCzwCa4Q3x9UyfFgJql7SIcIyxgttnubDgiC7aSUCKZldIn4pJLS3F13UI5TO/Pr+b3i3Kf
jw4IirakDRCwgB410T8Fk9ivqLLmqlCW+mkc75wWL+H8PVXQ7vCvVWfNXo74wLSif8KYRDfLbG+4
ELjmlyAQl35b5dtaBgnlDkviWpUR+vGJ0DF/tdgTHVgzSUhc42SXwQr7fXooLA011VTv52VA1lei
PtWeP7CdI26o63wk6ebIIHJ6SKdSw+rZQvz3NW1OurM/dzcuaY09MHo0SlDNMDXzr8WiGd2CDEH0
59iPlV3muwnaYe+eg584mqH9y1XEtoOF+cPPo+/amKvPXaBkmAkIuxaQDybRoKZ5u57Q8OusI0xF
9WscpxTShN3WPPzzS5/mj9cv5nmgoZgrfPn2xYjUlDhO4uNyS7A70zv9NjdhIG/rNxBm4taoR9/N
tJNHq2ZdDDnkIMMcJbBEiqYU+tTvbaGkLxRMIzznR2kyrfl6nnrGl4z4/6r+sv73eNHid3DdEMtg
eqrpaYb3l44vy1J/YkWSdOgKZ5HUWbQIwap+BpF8JOuSIQb2i+msdIjsbdxN1cQVtYyOgcwjsgz6
3MLD5rxH1k/H2abpfXHIBoJcSwSsGRALqLvBY0Vv4l4ou84R7dMwPdR9+uyURXyZX2XBIW7b7qGi
o3oNgeTqgMsegUU95bawDnnQMpZwyaymfjvkrjPu/3qmtIIcvgz8N7y5cDl3C0SF71+zQWVkCbiJ
SWJgxX6EnI6ZuGGR+G5XFiN/nTMTzhzC8KtvteLw32ckHqz/OSWnQzwtL5bF2eg6TG6n+uZfu6K6
gmEYitjZeqETXLCph/mCIIAXfarC2rS0VlULhreWKkN9A1cAMgyJriFd6jrEAdXty/18M2zSLL4G
8xw/6VRlJxzFpYpR1sakQqxN0F15F25CD2u3mMbgZujr26FLITbD4oNlCzmPnYIeqdZON3EymnWe
EEqq5svKkczVg7La6WopuVsmJmnntQG+l35+n5cG7tSI/LipD9MjJ9zoAUQBqU64yIHVcK6K43/K
5T+FsyDvZ9Gapbru7I5ImYDRqu5ibSAVpUtO/3oKDACtlcsMs+ZuCwwZMpelrr9miM4AUFbo9g8h
kwtla/HWlwxEGWh65PhBmHCLCDdDkDgPQmIfnNWD+Lh/EuRCLBLJgAeMB0wxCqbJXxoqyOqg1XrS
hsMkM9fzYHB+iXXFXMcahHzUkNWuIo75JtPBJsiB8MlZb+1bZXL6asISEJJu/TQdr8QUP1bTgU+F
PVxLL38kDnpYpoxuFwMDuGNt6zXfIPXeSbzCU62zlexNedYqWiWOzPwzOXlYDfNJ6Ov6qCJ7FiQa
lNu/PgQqxRbxn7/VBYD96AY9pH39woLu03wJ42PQqTWimJiOcNI6x38/Iyrn66b29TOkY6lxzUIu
4OuoJwSe3JSI9wVjPYuyNAkskzRp2zophNlscZqHe7MRwX2s4xfvq5eFZX9eMcsu/maROvEYtZ55
GnsdXELuVdevX2QB22CBuas/j1oqtkXk9gyYhdgGYfH7WaGm+9ACqNIbKA6CuD93ui+2xvSsn94T
RncadMRs8+mYu2gaxr7qj+SZccpo1SVIABkFuExouZLuF3TFwukrEAFCDbyjYjpw2cjRZQ7iWt2O
JPCrGVhPA16Xx8xn22z0XX4MYgPYceJiYM1KZ5uVo7c9hYnXMTuo9LXBxOpPEyZ27A+qX7AzXkTe
X+5dRDG+6KHK+NDQx43nWtes1OUDm9TdPFUs/ucVMBn5UCfOzoox6gVd8GzCl8JJjulmHh5hDEQn
8uHil95lTPvDZQx3gMRDXg8VpAtMf/feIONTFuYv1cdFTfg28Pe4OPplHd6RsyJAqLpxn/has/76
pdUE2y7l9IsX0wPtrwqMCFjh+T0QpPGW83BiQY3PrWXG97CI41MY/pK6ZVzm20ltVcPma91S4Vd4
NSKNWE3GDz8Ot0zlGVklvrmf3290t+WmoXSbuWGooiHM6kC/zK8CSThM5+UNRLNa30aKG59zONEO
zlz9ahUtoQb68qsCGXwPbw7EH70sXG2TFmZPk7sH99kaSyYAyV0f6YAExMej6WJGxhnUH4aGEnMg
oOQwNxezCBYoM4nd14BezwDOlUpwJzHEX42ZG2/mA9d7ztPXGJWk75Hmad1vYXJUZ4VJiD8U+bVo
QAEQdapuosmaMT/0mpJsvCbbCNseTqJNyIuezoa5WQjIZrwkrrz+GTdVKsnuLbB1tCmy3DoBhf98
WOZJFzrwawV88tR2xEmYacUIcBL8xCrjB5HXwYaoifw21wkcrVPEVmzRcb98hiLwwVbf+dGkCotB
579LH2LvJCUNOeD7ea2kd2kvDK3w9giJAxKmkN1lgLhAEerjc4B/bREb/nDK3Puf3peK5G8VmUAX
RVxqV1Vu5q80f4f5IQHU8t+r6bw7/Z/6bhodGyq9AFO1KJmmFuS/FlNHCq8KSs4OQqLRherla8Jo
7zs35q8n0ztqJ7FJVlV/+efzOhKvfW33vxUSjSSyy566Kl9tJtzVzio20AU1afez6arss9XSZ/JF
xfMQ9i91p9ntozb0T/WkVU/sOlialjC3//3ToUr+/+m0QR9ZHltz3aDhobp/bUlF0w+NlEqwF1D3
1lpfeU+577kbyfZtraaG9xQ5AuGDRqzn/KlGEOo5yPxv84cYi+yHCnfk12fTXxeQtcYhBOOuSX81
vz8W5X1AGH35+jteTuVmCu8wfxgSSb9KLJdDPP3n/vzX508bdmR7k4OzlK6VYt6GuwRqpXtMnd3Q
a/l9fqjtRNLuyxwMtbwX97q4xkG5S9Ww+PoTOmJwwi2d33+r1IfxlNT+259/o2vTdBHpdXb0CRK/
cz3ESI2LYTH/EWyg51oWJLNJ+x7pVXKep5GoSet9BbIWNzKe86UszTucOhsecGSu2wwigxV7zrEL
c33HFN459tN7uBzco1ob2s4kUMNuNN8+UCynXF7C3oYS2aBEXHVnaKbgy3XLnVZjG3YrVWe2o05y
s6Kn9avU+n7uElSa99Ayd9/LqS1CewEfSBTHm7lLgmaIdkChvJndN8vxu29uTGhsgFxoyak9HIrK
eWHzL45/Jj2Izw6Zeg1MY/gAO+IvVOFax1B3INrk2iqzR+1VKN0zBC7/p0rEkEQB+j3CpU++G3N2
Us0NWFEGogsjFQxS8rZY18rE0wYXuJ2b7eRxpNvA1/zT4OnrLAvMX2PqHSSUwg+1hdTs0Ch/DFQ8
XvUApIMwcWXdEiLtRCDlan+MACJPeG9HvOQ2ra5clSslgLX8r2cKuYd/v/evPzctPKJonoYmz58J
y1Sg0AEPguHjb2w7OgpbJKti6p+k7HWX3Es75qYWiy2FIOoqtbDWdY96iLxfGERxx6lc5OmuTwig
w3UgH0YIf+d07BACT5eyXlKNpDZjdsfNVsDJUE+n7l5RO36p+VDtvxY27LhL37Bo9WlWdSqMqno1
gnuQksehKsG3OEQRWLoRGRU68WXT6HGeOBYuRniv8I/zW5PPmmp0L1zuT3Od2AWDAvW3ajgfdOM5
70tln1OcsrTXP76akQVbnmWB+WQN/9a6/nkW4DBGeqO2AKKRk1oSuH+mDsahQuBA/aGelEntUYgq
3bSpwSTmn/cceiw4zb6JVqB1VB3vvRrXGGpY5lFI7meBzqzXiQOHpiipp4FbDMc6GgZ0Hjz78wDC
od8rbvP1J/68DwpKzZSTXsOmbcDVLJ0mDM/zg9c46orRXLByrcG5NMxTZs3xrOMK25Byjbnmlqlw
+YruT8lfxygsr01RfCaZXbx6BIEw21f7VTUwdac8IeEjVcutVbkC1PhQvbsOiC1KAv8wMkN5TXQy
G6b3y8J3AX9kqMk5ZKr/qnmOeJpfpP1rYAUpUtfyNk+aYqUfqE6hO/+5DI02YKc8vZdADgS+pVSb
r+4nYhesFBXNhemC7yuEaLNCI9YaSE0lHk7EpumLAwF7JBj+vfTMpWV51sYieBuFYzXcEIf3qHiQ
UtQjO8D51fRArxYumxd8thIqBsEjZb6RAZPTr3M+gb1AtTBoj0pu/xqNIfoO8oX0aD9WHlJYsccs
TNM1jeDf08lYGXdVW0m2vGhwzZZ5GcDzp9KOxE3z/Vek8vJi8d5KZtk2SROOWwxmiAwWa9POh1FX
6YrH+VMv1PKcKHfU9lP6DKPNpVI/gb0bH5VYte5dgs9GmnSDNEvdz3vSIiSJYb4MvnZKvf2ayHJV
WGx1mHCzUCSef3Hayj7M1aVFekZTlM45z1AVUuqHq8Qkwnvecgy5ibCiPswuBEW2VG1W460szJM7
YhS6hZ2U1mYWogVmKfG2VM6eacM2yar21/QkJOZufgJu4+vJ/BGj3ZUOG7buPk1Czk/mVCvMBUMi
E2dPdDFG9jqr1xw+ml7IL2B2So+7KyIz5jBOg5886fZWqhivcRZeZR26D76t+49Njbww7pkO2u5l
NvwMCQCVocfda7aOeouKZlMbdNln/e2sj/Qqn+H5fEKZUXHDHGDec2apu5QhxHI2U9iWHtwzZVdX
0Jly9i97qccpmYSB7e771jt0RLtXtXXTHAxFX/fHVgNWyoiVcCKu6oXGPHYfk9KGKNsUJ39s3j1N
5xKbP7VU8A5GZpvV99kKNt/S7Dp1d61pOlhj/j9nGIJrmFrsnVa9038rDd276lbtXUsQmEc7q05f
r/553+ssb5WSH71ErgECjCOmJm64oWapt/NLJkSk4PmpdWkCcME0UOAVjGshS8o/NtCXAtgGQ8vp
JYirXZEn9mr+NHMBfwwaEt8Cdfn8s/V6nt5gLq39HlebNzbmvtXh29hWUPx0xBodiP+zG9FvwNER
z3luvKVxbewjND3zGQkWMt23De7o0rPiR/p+k5Rmfp43BEazXWCtsULyA7ymq9dFrWhLNo8HVcof
Zp6G+3mQYnusKX0a+0dSuwsM32DLp//VziZiY8PX69GJGi5Jn5AhBHgrUfsIp7AMrueNhJxeomsN
12ELZBRg7nX+E/Nb8y6D1Lnff8GO5HgScxU7d7EZTytYXKr60mj0god8ZLSLoqQZoCjLzm6+pu1V
poaHuoBCFSj6+JQVKkVXUp5rr8CQrRu6uptLB+Sy9Tnwb0SK0fqbBZOJbjv70mvKkz/AtkmLofqW
Aqcy4VjklZPSFSGYWGsrSPvWRM6KU5PYnBF2HKr/a6YFHibLcp8hzNnobj01Hloi5Evlw0rYnlX9
IA9fxqmvSSlGqVdR1Hsyk6sHfVJkTK+MPnUXqVFZ+9oq4rPtTlLVxqpXpZEGa5wIk57EY/JDd3RR
5rG9buNU27thb99NYb6Jro++t9aUYWErDhK+vNtrSoRfFAw7kAnvtYr66+yacorspqmed3H8+hcK
yGqjjTUjriIrn3pyY5rJ7Il6bmSsVMsbjQx4U2FI2AwKYg5ESHIiW7hZn91MO7pytPhOltjP/3zH
ZjNwYpXRCob9kpL31jreazggIGG2gVNmGkYkMZnguTC7o0+7cdUB29yIaGL3Fmr7QyXtRDiBIFeo
NQ9oGMU3fwJzhGOl30vIMutEoftolUBe5lueNk/hMfKTWdrrxFMoOqyRyLS/OfAE537c/D6J2JAn
w8hhYbabjZkId4+8z35g8w3tj9uMZDwx/2jzg0J1fotC79wq1ZRRTgu2TkblFKU6CfBqbDzgtPWp
nv2EozzAPO0kqBSXkLqmIXzE6qvn3E55aWYCI5yCOJtQleSxFb2xshotfnRFjRVkViCM0ITwXIQJ
4UjwuYjsYGoJEQJCUQgc7asoNyNtbxjATM5DyKkHRweGLlQ84KNT89+NvPPc/LcnYdvQTFklg9Mc
lF7jJqLI/Wwpg1w82TCILZ4NZ+FQKsew1Hd+3eAtmGa7cT6hrJUPoWkIPKzCZ6mNbiPzZbqsXnDk
Ymv2Qan+fjZaA83Z2i62o1d+n0/r3EvTSwWVu1Zwo0SRRzawo4zX3oJy+vUTl+wqznHQBKjWydqJ
SuWCfBxZcyLyTUFD+frXM5qty8wGIzp1A462nzOKzgUrchZ45BiWOgE50yiqlsDKSjO+er7xMp9w
qh7awPUIbiR91wOTSPKuDvggiLpf05PCDPtfQTLwDk3KTrqkllmIIjXIyPiQuUylEVxcPTWXWijl
3sR09thYJLkOxIPd7NKGOCtIv2FfUfTosNT+s9GWZanFP6IB147vxQUEHSvlbuAOmyrX3WeMwi+i
prJHYem2jw7YNvhn2vhg5/KpCo3hDbltuA00ZLsaiMEd6src3etuxdw9exq1aLhEcfP7YewQKZMu
d8FJmx/m92nJ/v5wYFp4yLVvdWNu5wrWLA2ylwXoLFIsCAdmHmY0AGpG3egeZRK5i5r2wSGZzkgp
hmSLGJXg0smVwPTqHMR8pz89lllkpDojodQxwUPQlb6RQ2U8Y5QrLsSQf2OTlCi0Nwu02aiV0LMT
7+0eQ0f/bL08R+NduJhyGZnojqGt5kmgVcF+0mooRz2gmg0WL/OZ3cSXeo5dobqvSuNRN+Tnn15O
WCPbdKBpzH0mRDiIQ5zJ6mTWirpMHDbbflp0Vx16MNhOi+tW8cVSBj5UNwDZG8d0rR1BgCExskT2
eTpOBzVKL9E/WqqstLlj5bhbbVXJlpoux2usAoEmyytb69nwEqqFzS6PW59W3+c2jSV1bZmkTnvx
MhQwahnLtdTvjZeLS5eVGnRoDUkkOv75bM2qCgxpDNKyN+nhEP6F7nYwfgQJhx5gp4cTGvwpjKBe
6/RjZSXdsiUc9QGE/QO6l2DNaKLdzm1nnx7r6usYkL99kNRoq/nmMD+UuUbRLvxtYbs9cFmEZy6w
gcz3LBScLTeNUIHoNxW8be9h61Z9IJUlbOoMmF+XJKgjCxV1pMIwkgynpUVBiwDQvprJd0+SDkto
k76OvEevHYtHhFQ7m1KgyYt7pHmnphgeeoegpVoH9doDfOzRE9stOTp1hsmvYHhnBnKP5CBaKq09
rI2ONUn2zO+7k6l4BNVE6Hy6UjuQwrkgM5eBgDS8jR+bKygKFY5efQqf9TaazzdOVM4AAi0oiX15
xygPnNPQJGzc66h7oKVigp3UUDzEib4bEOtsdADsy0YO5iFqk53s3R5wlS9PCCBpa2c0T93xrg7a
Sguxx/Qj2lQfuVnagalGzPZKt/IhSYnfIIrVWdsdQDc1ABNkqdZGorytwAKz8YqRaZEGAVuPHswA
FTVv2DqFw93C87n1QE9GdqczFXSQLRr93qrtTVXmAx50HP8ox1g3oJ81ID+WYQX/vffYaXMxP6Fo
npi64ntBZs8i+ZD6B3CLvIyTjT4B8kznNMo2WlW+weDcbZ2FZkJZhLWhrDTng5n/zsnU1+l4Qcby
F4SvMH1V0bpmdFssCrM1AhzS5elj7B1sJOQaOw9WjadWle0mtQZmqSo5CkV9Z+H5rHBgrwx5Ku38
0wb5b06ILp+FAlF6jmOhPoR69OHW9kUIcxFzBmhdNqUCZoc4gQWrjN032maLEjHdQmROvRksbF5k
DvesVAFZYoNzoxvw2TX5axE5t0pAgnZZqgwNalyi1x3af+SJnqXevFo5pMJTzmU77AOaJBTPGrmU
Q/uKgLZaViPxUmX20yq51DvDIAPa/C7z8h6FOdEmUttko/+kEGu6Mt3pSxn2JvQtNEp9jgsuje55
qS0RWrwoZOzByo0qDnRFnE1xiy1d21dnUbGWxSD72fxryZJCM+/JESPkkyx0nyRINARE8Lj1PU16
zHbc0kTEvqmpcc+5JBdIxceKEp19MbAbMggGILAob5mKujXKbKyWpIIUePgcdheEW4bvlmKaJ9dY
6gAfFuqQZ/xSfa5dLfoEnbCrk6xnGBNlBEOHBz0Ud1cX0YIqxUROVb3W3fieZaTTGDX9AZ9cBjNK
oDkVpEq5/JtoxuSHkQLACWkRtJEV7Azg75pFIdAQtgs9ID+TSvLmK/lGHZiY2xFZZkU16cU//RbZ
1RgBTsZstY1Hjeh384QZ6ieVTIv3NniAJckP4tD70o3wU5QVpHXXUODfZeOqK/EZNrl1VF34qQ6k
bznQfNTbScSSIpZ0iKLTQddiel30g/JTq4jwoQa6WU3rXyKb7N45sdIqHirVMVZ0SAHtdeOPplF/
NJi6OewEuLli3AfTRAuBT9B3zW2wwetnfqhuCgmGQE1euDFftYHAAiei1YGU3MX5tMwK/8PLBLKk
1AJSHdQj53IarJokb9adihR+sPG1UWqpTfwa070g8Qx8I7EVcVlfHaD02GfeUQUDCrWiFyDzjM5D
6ZGz0TibOBuI2hxwkhVpfEyieGtLl5JLKNgHFCZZdg5KcEx24AuKQkcXDFFrO9blS16yN0F0vwRE
/iMjVYGN7GZWC2XmueP/ska+6uv5G9rDqymBzaHb/NkacEBDIqhTHbEY1qlt2YjkZARvje+sRwUD
KjZ0rIMkGWSMmhZQDgn+tcl1RX22UXsFH0bE93D6GjBtdPUa8ZYykVvVSoKLn7M/eepMbXx23Rg0
50+DvJCtFinpKglFt5RF/9MNjGiFiyMMrW8c2TopixdCak6VRfix2WVrVZniFxtgqMmd36U82CHI
ijog9NBus2+NpnOc2i2gQLNNQ/JFt5rstQegpNoD4oI9QbhQopvwPS/VbtGrxrtpEe9Hks5bEzjl
tgxrbk1kOq1AJa4MjCnnqvZWtqly70ngTfcBtMuktIMV/CsisVy6CAqyvhXZmqi7VdfcRpG1Qw29
TAp3M5CcunDbio6CPR4TVE6MbLt7Yp5rouU3nq+9GExmiWzohpXBpHQpB2WjAoDaVKEEcxrI6Apt
/giqYNEhpVqZOsjhsbqV+M1Ji8RVmiqIaeCgcfrVv8Y4eRhJVq3bdpfYuAjbsFhZtn22hXwoEmsX
E4e3dAr7DVwpWuz4m6bk+brsZLFCQsekxoRe1ilPWO7f1BIGqhhjdsLM6bwazHfsO6BXKoJD3SCm
IOgOsqUaH1B7tdXQnojV4IYiu3eIK2tk0gQejxZWCWzYh8Iv7z7Jzu6gbyJ6h5hJk4OPWuhkd+nP
Xg8ec9UkmL1yAJqqrcZI0RhXcI6ZfxnVY9IxzU3sm8t+hRsQv61EPABzVVduU6RnlJt79q+wzUSp
r9ohBD0QK5+2NT5mo37rSNNaMiN7kUqeHS60VD/BsN+gbw7nkt9f5olvuaFx7pjlGv1liBbhhfgC
/DVkT1s4SNf26BLekPb2ObbeA/zndSXTtW2xV+4RHnEATm64YjpC6nfOXq6zVBbBvtyoTX5RtWoT
xvqw41hyf+Ui8kR8cguu93KKNLIqIMeO5b7ncewQUExkMqChKQzqwVHpXGsFwyCDjSAT2mwpglsi
mYMlsbZJalhJvpv665bNGiVysGQ92VE+ObsggqehVUDD0VcuqV9+OaS9SAwrzHFJF+xGIpS9CK4o
eohbUL2TyVJsEORoB7tX20VZkw+SgoU1Ayg1BFlzncoO3UOcrtIIdXSVeoiySE5YxPp4zsrsPZNL
M7XoMmXCfbCaU629B35WM9ulSKwQMEdNh1cSlUVHxeOyk49BbRtKTT6BJGImUBPqj+7N6GKw6Unk
nMlZvFW9xCGoyxeaV+1qJBRlIfPA3Q1ChU2rU9oHbeAuhto1VvTcodW0BG6RvQ6cv/PIKEiSZaNE
6Uaf2k1dq6xdcCZg6zRObFTrS4xe9HnyYtP5ZFPqZWYucB2xEhBB09CSY8rRJytbKT4CDrCmlE8m
6Cru7ZZcICghksvPtkih2UoaoUEWTrHwR89dIxF4i4TzaWac+sZYqU+4eMVgrx0lTLhzBadEJ2pU
EIyHG4+40RqLREhHsmeisOrwKKZ0KqnF6ctbQPwJUqS1akwDd8N/UGN5REzHnZe4tT3iSSg9NzOP
xB5v5YZMhIKiWTTXnnRbezrgpWm9hdjlVw5j6IWeR4ymyETv/PGlh5YcOCmL18DV3ur2R+sGB4Wu
+wnl7U+2NcEpHMmkNz2OnCfNe5FaT17Y50vze18k1TK3lXhlet7Nzcg0puWGm0i1sNHmrMxNuopc
u8O+TrS5aEnFqgMFNoYgYIZqPNXVdEMoKQnG7s+c9RAUOrkPOtqh3qzYmzQZ5VEICEDR6aIkfcGA
cq97xtm0mTclbL0WfeLGNOurVSNZaLUS+rxvk4iikmgTpM5TbSrwaJEaLGoowlyYIjaiZVya1Qqo
1S1Kq+yVTDNk1c8SfRRduIL8hPY8XS0tP17TQigS6hLZxnOQFW/xkGygwHPqQ+PTfeJdyKipGDUs
PaVPtmh5b4bL1MPSKRdGJnKA5JBo+9WF7QNywKPSRgX7pcFdjK55TMrshxszodJT8YMGhnuUxg9L
ITnTCUJtRWftSEHVLTszvwTxCk6FkVHSoCPelCbioVy7sCmGUq8Kbdsx8uqmFDZXkqrnMfhZwWWf
OlBD5xwF6Qa86SmXoCfWBm+sYjhM5SL1AZTCoqmV8qxkcjOqQ0cMLr8EJvDfJazpZUZUCUKUH1hw
94JLIfXQRljAjQ1bPzPXu+fpI0sBwwDKQs+IikPLMF2NAOjgDLobE9OjlRHmEIRUg9e9pPQuimIj
7Z0ste+zj1uhqb5xI9MBsPikC9JNKp2Llbkb/Qz1Jm1t1QsKh2ZNkOCzjapyKW32Lg6iKV0DAaRb
1or7F2fjdCGrbvdj6LJdqbFL6xr8N3aknxy0Z0oZMCDKxnyZPgzW1sFETVhPeHDiEYEqNc/aJNh5
0QWXqqjUW1szJ0crpjOLXdc2XGYyMex9Qh/r0S4Cwr8kLA82ViNRF5wzCgD2waGGzZtPQpNWpfDj
I5r7zVD71yKAezCMjDOSKn+tAuXuVTj1TYWx4dDV2dLGWs+ZTqyI6TZHGSqvA9NNglpp+wGc7qid
gRNCKzamZpJzANJAqF0UvtsdLSjb028eGbtLn1oXC/0Bp16xgGVEnGjgP3um+y7yBkyAJG+2LMBk
RM/ItJVla/Bz5VbwYZfuI0IC6MMlDDYAHOWmLcxTo9Ivy5XxXGI1piih8A1zh7SZnMln43P/73x3
ozQ0IxNxycqAc1TdJQPEo8bo6oUakq1YukbDxCL0CHQhOivx2YZnOUCYdMrrVCufPOhxAUaVwY5q
QKFPiCfRfJATSW+wLeXm5VkmxWpTvYkQc1jkdMyFGWft2rwHcYMWHGhU/0bUEzdSFtmMG5ZgZ+a4
6It62+1OnU2CDDhU2lYEDvdtAv+9h4zOZ0+NbG54qs0dJ8I7XhnE8+66SdVbEioZ9dCPemyZq3tN
C7YWALyacVGARL/HjXwc8rg+KDbLp4xWheYQRqZF/VkNX1zccZDtSwbDLjEkGY4fKyJuwG+Thv7Y
eGySQbw0JTZNlf1hksE8q9Q11pq1dNnWslKxt3S8e6UV/T5wsWkCkyAWrAOu14fNg9tjNvOV9z5A
ymCaExGtCfYEIq21cxLB/6dv3i/GOrOZ8uSvKXuNRYJGGMi4ssgG/92JppNWtYifjyQEAFgTNMYX
HveLkWVwRQRBvE2B0whiIldtYZsUoMmDBzXUsAgNz+DyG048JZBSWdgKxkthVP+HsDNrbhRLt+gv
IgIOcIBXSWiWPI8vhNOZZp5nfv1doL5dt+pGdL84JLkqMy2LwzfsvTbuv7xddX7rHJjBNEf0yz/Q
w49kIH8Nrc/alLZ3nSUYXZWJxLUqIzLID3hPEBIeZiYFvkfyVJj0riqn+slG7xs/LaWqZtyrVZQc
WRuA5QGxFHel5Tqg+9bspA3k2Irr19N4LHyLVbZT/wAfpMG0ya1u3tAbP1ZKgIbQKO59/p0yGODC
luTjarmZrcMUpkxC9zFoKoBiaW51ROlbbra/apZpXQWbH5CZO6cpMC7+yTA8byjjyVybym9HaK4V
yAe/5U40t8EmCkhXttpbGjKPM33P2bSJeZajik/SQvVmP0ifmDtGeZTAqYICrH0ZQjK+sbu9C6JU
uDDrq6XkyckB8cqcdnrIxvDUmZR1hRn/FAxZT9JiheCYKbWgWh9bL0TrE/iD64xOxTGd5EgYlKvQ
QADacvwcRZ/u8r5fWUI/Z8h7tkMxR9FK1SWZfdx5Ap7GUDwkSmCgkVCf4eJzH+WTvjIVcth6xm+1
HxfIt80/Sp8dk/Y1dMgYsZE2rht0j7YCAKskLAfdGy00uhXej1596upS31oFDn58QI3aH+c/3Rzw
90/mkeM+ZgiFBYhUUhUOGHdgwmFNsh4Cs4Ey0+luCQDUVn8GYA/rtIdY1o42cbE9FWscVCAJqazL
dvhD+G+2Vgg6ONYw35mEWtVBTgGHEdPuTa1TRKI3MjZjTWZDnQ9wXnwQApCYH7HqUChMHemhkcHU
sB1eFBF/hwxNidaCO9cU+p67BcZ03O9MIKPWP9IGWW5aYad0Bv8LZIpYixaS59BNu3J2yzj9HVcK
blfsQuvQ1J4bJEQ92VZSq1+Ej5RKgXqwMhSDTHjsuGmkPmbR9IugxHot03CXRQ1HtRj8dTzPY3IT
xlBHSgREIbIViNYYAyVwR4UxmEPXaanyy2hAEBZWebR6h0V1E3HncWS/auXw3DPGpQ35xnpkrgan
7jZmZcMgYpTuON8F7i4a8AfmO2yxfW2npXLYVxKIqaeTMtLL0mK9yAeS/4LplQjXGre8tGcmwHYC
rDd3ZvTLZ9r3OcVCYz+t5SdW2RPlCBeG1+tnFdv7KdVKNzH98gweoF2BKQC2z/h9VI1NEUVXphbT
JprInTFGeUgb891Jp/so9mHYOPpdaTIaG6qIMGVVMHtzcEINwSMaALCr9p2ekq4dC+dLWu1TbZX3
ieNtFI8lHexIdW300D+xju0CjfOyy9XvVqBMZ1hbrJkc4uDOgs9BsVwmAUyFpxzl20y/SGixS6Xd
T3mVrQiYUFyt654sdnrA71p9k1BLo3yS6lqvUTg30XsvR6JSFFwS2Oi+oroFbNDujKojEzAnY5lB
HVMT0cE2YicgU/QJCRwAle+vcYeh16dKJOrrjhBQsD4Mdc/M37eeXaFfm6F/Suw8TPqkrRn1hisn
po+Pnd+YbTbDwK1VB3zFXOW7s4sO/e1LFE6uAiUBbRQRt34WvuBQDvaORzJWRdFlZmXmes4wbay1
F/ukE0h+O5AWnjWsyCylGWWowwN7dCoMROIUBO1LV+gsKny/R2NoWqhjYtUdrHUXzUxt2JmbWZ40
ce90UjHt6IP7MGteJkvfaUVZnvH2W4wg67t8qH7BaS7w6xNu6Qxesba4hWtWYLh5lHx2tfKlDg7k
zCJcib5Ehh4WHhKoyuMniH6Pihme7FTfl0P0bsYJUY1K8mHH5s6cZHDFRRtvtOIais7GKhC0K6er
GHP1xw73wBYFerbWBT1rx55+rVGZkqYebUTZZK4+OtTWmvHQWEQ1a2ZcbdM+/Ewq76O0GgiANA5h
Llwreh1jrYfaTrE0TsG2sFsYeFl5HnhHFC5cl5lKtiaiehA5O1jEzqiF27Vahy/OnNGB899209rr
14xTdqFhbCuf3HLNVv6kU3ofFD1BPzpnnyBAzPYm5smOH3DZ18a2IN5mo0K1XDu5/APKpthXYf8O
xwQZma/OmtpsH8wZ6xh2flLbWvlU/cih8Yg2yjHyRgzr1R8TyybMsOrOG8bypMVRvO4VO2YQtlOi
hJgeRwV2YltELMar2nQSt4/rdD0EkKaIpj+lAtZFglE3jOSG5d46CbJir5doXkkEE6Okemj5URt1
DmQ31lWiv9ZOdjBj+zU06WRqLUCfn7Hjj02kRI73nk36R8mbtepw+nOPe4kT21yrgUEIjqeZ+6rR
7vtpuGaD5IbWmdouKf+o4WxdKvdm2yiP3qChrzdqd4o9xm0AAkI/dfWE8GKqgA9/HMx16iO/sBvI
yxW/w2xOQy0UrC5ERWW1/OKfe5L5sCdnL94EjnLiNoHmYSTXtgDuIPzPZmrpvkgWUwu5r9B0Zq34
3Qz2XsDIThDLAk/qj1hN7+Ts0rEjI9oK7RyM1KbEFda8SWgq+uS7Eg4f/pbLoEo557G7bqyYfVWM
sWAF735TNe2fdlMAnNh1FlBtDIpzwSTPOdgV4s++iCbPN86YnNrM+8BaCPAQG9Nmyox7Q0MaGhj5
tPKswS1qFlIMNn4FkhxmlI10egU5rwThEu3bcSIagKlLJWSje+81OtrOwvfcCaCoj4uFFC5kHZPq
XUzbf+N2DOnip8twh2UhI4Qim0gSNTRKnpwphzc9ljFTjLZuJbZoqnRhopmSTrwqfe5lVdUZ95X0
vm3WoEhCOsYndLK4UKEhyKAECR1bqAfZjvS6Wq4N6iYKzeDb7tNu40c+gedhjUzLGL/ioGh2DT9W
X6xKHQGHFRcvTOSJ5bJ3IXL+HUJPE6UnguOBLfYqRLNGLX4GqfNidalA+8LWrFLMPbIjNrE9lV/v
ZdvilCVMtFtEiUAcveeUZdQKzh4Tr6zeBdyv2ppPcdt6OXrV5pdq+/QCjv2BzaCh3PT3AL+ITaw5
LCcvvicfJzozWqA76qi+LVeXRcUlZ+kukUgY4cNsG0UtveREsLsevDSSIgUg344P7XxNOo4bht0D
OlQC+8ZU38gxei+oLEP0EMdO08AV5M1BZPEpjobTiCCGFPKctlxvsU6refwko206xFBoVbmGFEBV
q7Md8xuizwfjMPX9PjPRYzPuZ7g6xdmq7MutY4lXs/BfAOpGeLR2RgR/JuWOV4wEhg/GVvYkCWEX
RBelYdxEkmYIUbqI7h+zAuEBMK670ZotmHG4L5ierwtLeBufFHOzzrAqzuxdz5QWeDiNsYJenvRU
kNlAgKfU+O3oDX0H0BFmK3299+yOpcqAyFH0XXnUkX2FI6e6yO29YZevozb+Kd7INfX2nR7RZMXC
WonSyZCqZ9nFx5g6VTiZm7kkVLOzVjPBnfyE0FqBaGoyGZcVJSpU2t5i9NzWMVElYMTbNtZRK6D/
M4UHdaVy9dnfkFjMCmdQZJdfxiC+kYVscxwJq6EodvaQQo4kB9m3B9OVVppu0FTuhPSetXrce41q
bP2STV9cXtoJnwUuamOl4UuvVPGpOLT+NjGRbYgTCQXeWi3Nl5i4lhN93veAQrMIE4vaqW8ONUln
xNVzCxioDpDEjMQ1/eAI/I5aTjhDUN7HqXLVS0aqmZl9lo1PW4H2eBuSKT+1V0x3hJwyXvG3jMBp
eu6GVhU4jQfAKKS3KP7405YsrSKHlN9RdmfDoZwxi15blRESzLR4wbQdbBitfJY5i1L00AxJIdti
ofhSTPEkx5F6D5Mqv0lkLU79VHEhUTkQgDjqCbyh9g/JzslkBy94U8hIiv29Y41vRonKsun4ROoD
4wqN+WcXOA6BL6jLush4iRGkBJV4Z8fwRd5WxeBEcRE6GFa2m1bO2BZzw3KpkuxF1miwnd5w0VAj
Tw0/8yz8jstqR0nTrBGzTohZmP8PQz5uhATdYeqbIH3oM3qXHurLVhvTk55PBmI8Y0JrIU8eM6k1
KIF9XNk7JO0pDFZ110lM+V7F0pxRFbt7jiGDhV0DvbbMGD46ThK7lJurMOCiMCDywrLnx3NSBOm6
OHUNw2ORcBg37K1DRvgMNqtiVvhvFSWc7hx9WtG0BKewV9wUu9U2zIPfNVvilRPNR3zImzwxSp3Z
v66KOEcnYeQ0sOzwBZsdKIkXLSlacjLlscm73iVB/kuJ5VfaF/QUk/GuVHycwGPARi4qghRVCp44
I/5HfCudRjBaa7/k8w4DbV2yKkVJ6mLtHYZa9wnLESzuyGYYeudDGxkgphDi7u2hyTf5fM8Bt7u1
dOVLWPkXQQw/mfGlk/K4Fj3YKZqLJ4lMRsn45RUePlhVxQbLImfVsP7ZtbJ68hy1PJSK6upe2u0r
/9SSy3dAI8SYU6lMJvg2Kfeq93tmJCt97V8q9Uo2QrvziLhBOtvx++GNMGVbbwFcPDcq4Qah0nJp
eW6Syi+PK9IdY+OReM9yRUFzIC7CXwe1/WxNv/LS/sW2Wl4AVHiNQe5v3z7KCDRmgSpfg8+wgqZR
qrjE9e4uwcIsQYfy+VxFqS1oF3VIEVwmzDTFuDNCubOE6l3tojbXBsVgPDUQDE3y0m39oYTNj6JC
fVVb5U8xb0rLGBYtrUiy9lK2NygJLMhfCtmPwaYaG51xl4F4a6g+YUx059wyIGBeA8wgp8oi39Ik
YtKVDXMVs/HNewgb+lodguzD9sKHDNHhTx4ZK2Ye5vUGtqk5kLZzK8fNrv9lgV0yglw7BIN+iBmt
XhYcU+FN/sWxuZj0MmIpYsk50xtFIQVGHm/i0X4X/lCitaRTM1lstBHK7Go2P+dVPGyzsiGgNkuS
R61uNsiF4FyGdKzxqJduainZNarEqa2Tdm9Js35sffR4jkLJeHuqJlhoUjTRfRa3nACKus8L4kbq
QhXnvx7ZXvIhVcKXutmelXWTf2V2dFWZKM/SUxQTvpNVsDHEeCF2Ze8EHhoIizi2Aeia2zXz5TJj
6ceBlEaL3I8bpd4W8VqaGOpTtGA7Qg3x7OJYoRoS4qIoKBnDvkAlMQh9b4yReklRHba8csnsMIR+
HxusBokcyAiYeIrlHUMxHX2RxQojJht5B1YDBDeBQ71EG2kJO9t2ulEdEk65jSVgS6gqyHj69vxu
NBCCLSDv5RtC4v2L8QzcD+mIDt6rnq3YxE5qIk9AlozRfvl7QIDIC2AExe21Sr8bJ+S9N9wQmzdx
AknAh9oWeMbC8Lm0wtszxlz8gPP/GbGwUSI73LceSHLPVpKtNQs6FgNuUr/86/0Nle6QNRqXTx7+
WcykmNhuzxYR+qJJ97qE3HVoqQGbwO8sgtVcp+ZnESivtz+mB7b8leqTKzRt+lVEMGB1blFPLVIL
3C52fYZAlJ0QEhIgbp0SuiZWj/BORUGphefagDtUXxJco+86upG4rvDBWBqetKC3zpVI9TtU0fS8
+OrdMvIRZmv+78oprIdsMCIO9LrD6lSMn/Prbazf1xCVMWo6uLk7/cXsgDwpQFdvGU56RQ3c6/FH
1mraHZSb+RbsC7grzFdUhpt7M+7iWftOjnABfYC9Kc9Tr6DTXMKCOrM7N4ztrh1xs/eWNwMenfAI
rTdwQ7vIXZoX/QUJfIoTGjRGRMrIID5VrD6fkzFoa1KVyU8uI3IiBtgWvkM6fNFV2Za8MeNpMtSU
flW8FbL/qBdJvjoQsBE7wQSzXpmltOjFdcGfZNXGMVO16Iy/uQYqbZLjuSj8K8eZ7icqiXCK2Nfo
bPWEbiUvFQJd5NihetGjFFJqEoeb2LOPI7Ja1gseZwV+Ot76ctvYw/g+WXHmskaVe/aKOOyiaBcA
QKmVABOlU8FS8ll9byI5a0UmSgslN70tfH/9yPBUJUeH7LZpLMxXW1BTpeNISpHhsJhGRm67UedF
96S92OQwjso86+dW6Jlg2CPf2CwmaoY1J1V1mpOIe2cXZ/l8BQ/KfU7ey1qpUX+ylPM3KosqhtAZ
q25V3Vcj8rCBBPEb87kr0WJRBBduZEEC0jsr2/TOYK/RDvtXMyiCC4qXemMSIbVi8+IRklMQRpUH
XxwWOZB3OexoONAmzDw2E1hmbwXpdaGzLS+lo/4H2li6Gpk3gTRDE9w24SvYNZxXeJmORZXIreZM
3XOuor01Pdk+34z8QOaqXYmmkG2X0N/wfAWw/bxqF85PUdNHK22wCFHvp7lRR3ftw/oCBRLdw8yp
11qJnC6Qfv2gjYSAkvfirG9nnP7v56hm+IlVjN7FFLvL8aVJkR+khemqqKvyfHvr+8oZTiJn3TY7
qSOloEthhX9pY1Jr1bR6tBffRQzvfo/N/Wc5UawYkbPlcJXhgYYynan51oBpzVgbYcul6TtQbHUH
q2OkGtFaYw9viHd8aptnr3vtcGbc3d4K4Ms/7DPZ9/icxdgEeBQRB1DZfrNvZpJZNX8pDCZFeo9m
5/YaRrcN/0qHNGp2HmntVHdotnTXykvm6AMFTDMR+4L+Yc0ZP37q6rtFx9+QFbrKzYa8GeP3Yh6S
wfTd66J8jZ0xc/soSVg2sZRZhNv6YH7AA+quy+XdEolmirQmy0bSSY05dhRJ7u9BMTlHlitUsbOH
oS6Sx5Qi+t4qcwi6r7Wva/dMbfQXLCMbpInK4Xbo9304PjBX71Pymonjy4XEv9igMqg0SE1BINeM
HNPvMTmOIex0wyd+c7E1NZktj4Wc7jnLubMFiq0cGklXiNNmOjg+wPumCLsnPnf75SNmF9gA85xY
v+VpoqLFuiHUFdv/5STa9KVXBVmyXf2MvsHEJmqa7vJ6eI2KovmKMCa4SiLGQz6yrMFbXx3MubV3
DF8/2v1YswPU1IQ5UQ83eszuKVv/9QVJHHw2ve+ZMWg77lpobbRovJ2FdHfto2p/6CaUH6DtxaHz
x4QS9jmDKfJlM5Egicwbzr1vMxGmENovftfFzFQh2kX/Bisg0ILtQrJQEElYSBfdm73CbjQdeXtU
XRUmywHgHwYQ3Tc5Cs6hHAt1h6BLPmRVGTNGMpNfeeCwCO/ahz5sdXLQ/XBdoI06QxmVrxj/VlHX
Dm+324IZchubyV3MWop6V6WYLYbAvFuYEoxvs/u6675BWeFIm1kTxUjHgaIKQoaD1MWtDVt76LCp
a3MKwRJF4NU6+oEys451x+55YN5P4FLzqM6hG0C9zk3E7Xt5NtADwkSpsGg9TwacqrgMf40BGv4W
kfdVTzqN4LiOQf78jXiKdoUOJZjMFELsJiPdh2QUvc7/5/IfLP9nBiryEjT9qh+G8LGzlMtiPFVq
g1i2lGWmUjr6W4VGZ9Phu1Bw3W0aelqApzOFSLRIL8OQSA6wygaxIrDfLGq2/RSISzt7qvSYPscK
Z33jWHUX/O7muhod+Zol9BNacs45Ox7xXFaPRTKdlwPRqhLrQH5LurEZB7hly7+d1PV83qF5V853
5QlCw94sipF+tOr3Ui070MdYR4ixzldmVfkXEHCrvgyy57JhP5+0aXWu9CZ7Tsa6dTM+uFvdUdPn
jHfgFLICiAz7kwUjUVfaYD4VZP/kUzw8dPMzcqwQ0jATNSYHVNHY5u+jf1HhsXxkcR3zb+1LN+j7
8kNT1Y+sTMiMZNhzVTLnuDiLSsN7EV2lvg6tqcN+bbee6X0FZYH4bwY3LgjHHPQAoTWADsu6AKmS
tBuR5cWbY1hfKdO/n/I1M8zux9SzZ8Gu+y2lr9+oZJJfSH6TJ1NNQQIhJP4Xb/hWvI2BvPcVNbxW
zEpnOfoEds8eV63ldb+g+e6mOsBzNiaFG4qg+rZssQUZzp6dUE2sbsZ2Ah9IAgt3qm6QhHtIRb2w
Y8nZ70M+0EXQujoige3iGTbnpzAHFebbzL5QOvhHhwkGPhGjXztGPBHuaIp1bJgs0J3IMvay0M7L
bQROeFrH1e3J8koWM1C8/RzCojlYkD7GDLj0cy/a/EX4UU1FO+IV7PdR7g8nvLIJ3rtzPlOspgVo
1bVOuL1By3W1pyKNuG+x63wXow3RNiiSC+jE5Mzg78OL5Ofwb9s3MdHxXs8CFR0ATedf38CVGNfs
uYt2+C4xEqMamU/nfjBiuhc/cIfavrudunpSojTPpwhwlzQ2krbqrWxIvp4TAiu8U+aA5h4agsls
uSz4NYJ7Mao0eW0dbbeATZbXoZkdEmDqLlse84ncJrZ6PuO3pcpcaktp7MqJne4U5l8jp+XaEF54
H2cYJzXoorvcS+z12M4KvMls/Z1ejCdJR/nsWGyyezVXD05idA9OI39aXVLFS2wFKJiy/pTM5N6q
U8yjPXns7uandmHgVbhB1ZlpMTlc6PRLQIOTGtl/QaQ6M2TlL8iMLW3DMnWpWlLVsYpjA/87ZKbS
ilxpizI93CIIetOoGY+H4Z2PW3+b/fuRzej19lrDheQANnwJqAgcP/Je1CDI7ljgoGUMzPRh9FNZ
b/MUXVZve6eJTso1poEUSBlb1e1F1JIaEYY+I297uFe68l5lK3m6+RxbxLiuSvrPhvlTu1ILP5te
tf5+yAfnrlu+JPFEwYteq0ydu+X1eBz1iwycT5u/+cnKtXhrdCoO7NzLgZHp9jbSsvQRk/djHoev
hul4L/ZopcBteMQWgkj1FNJKg+RyExMxV+rp8/IlrFFp+pUFz3F+jVhnuTGN1M09NhbKpPskkPFl
eSQC7bXE9nnpVCg9am9eO6MTLyyV3noU2eiWAWuk9MmFNln12laxUBpm81D1Tvrc9CzBZP2WYyrZ
alqNSXj+4iWhcZW2yk9sxc9tK96zvIa5beFJRquCAztUY1ZH1ZR4+/9M6fn/jEnJ/tC2hSo1VDfm
gkH/PwyiBjwvYHXd3OUNRRFqrfbi15QX+jCF3z4bSCx/RcZC0hji6YIQtb144KKgHiyhaEtu2UIx
DZr8tzEGI8fT7HK8VXAgDs4kB6iwT/TicXmUjW35iIqDomV+lKnN122UY1UtBCuRsRBbYE169CcQ
6cBmUc8f9GQ8NhrpDInZp0QlxdF7KouTnnXeY8JE5T4X+guHUvhej76zC+EugeYS4XvYp6REItx0
//MbZ8/XzV/XFXBOSwWooaE6FI6UwH3+fl01yhhGmhYjulno6/DIIKLy/r2w3D9FDgdfYZrti5MX
Txw2KW7T0CHHoD/oTHLWIlG57Zh9fwkk/t3lUUW/sKoAuxyH9h1FQvW8gFRs/13xlXKXgqxY+1OO
VQGHH6Lv5F2dpvyQsrG9KnWanHXRXzrP2ywwmFiOunsIrEHcHH4U8axFu/pp8Mrig2C+U2vUAZm+
pjzMJRtRsDn5IYqC1KQ0pu8af3s2l/uyyLoNPXxz+3O7Sc7dxuy1aCaEiJ44Ieh1HnIRrBtkQkjK
zXkEU363zL/XWjPN5PrR07fMU9odikjm4DOqFU0pJreoF2f8TihU47g8zHXpNiISYSMrDepooglK
x1kFhUfzaJWhvqrnpHFlsKtHKJurILbS58DX6v/CEl3YVH//9QpT2tIgk1OjD9f+cWxialTRHUEH
DLW6PKfZOJwtaQ23R1mKAG80CTP990vo1ogQinxoKr5fXfKgqG9QnsnwfxJbl3fS+73YxU08wvte
hCP2ODp+J2q7Q2V0X3IOcvEylgLoh+dkF+Q01mV5dSJil2QzVER9Y9V3AF8dGd9SWCN8InemfEDA
YB5qv2iOowTJhYKfh/jHoJYZnoaeU5yTiXYh9zBkJpPz24vZwoxJMj4HVqhvbS6lIzsp5erg6F63
iiI/Q99wGxE5v6dg/G2J0lplCMI2ia3BUeeDumNZ9kgStTyxyJGnyoihM8mCuqUI8tq10ELsbZUV
1l/oN5tu+vaa2qAqIMCcLCJiTns7eA8RCCHnKvInLPzc0nGQ3yG4RGNXhhXBIpZxJNPL+S+cMuvv
N8j5QtYtYZnESRvSsYx/XsiUbYrwmGft8oJtYYlG4S6PtPwQtdZXNKeXLV+W16PaVYZX23Ye8WLr
b+3A7HSwOygT8wc652O0KpHALddf2KGjJ9buzfEBTPvqEG+1edw1vz4V9hWre3y0gkq7kkitXa1Y
qNcUA9RKjf1qu3xjeW35rpkN4pKMj1U3qQdLLZ5r5NuIGLJy05tJwTRmWIuxyo8maEAwkeJ3ptnB
L52soFUy9NpDG2nE7tDBpx7Wi793n/2U7T02oM8IWp1d5kz2dimgSCLojRZYQjWwgp37K0oNZW1n
irddnkaYmw4YAzF6ZuzDFyRE27XrEjDAtaxFca3iulnXAH7+yy9N08X/O34pbEAqakLY0uIa/fvx
S2BnD9skJmo6CegOSuGTw2tpG6Ubi8flCwlYPwqp5mvEk+GqUdTfC4U09DMy4EBP4bKx9AcSj1fI
4Y7+yYJdfi1mcC0DxsTFn0uidd0127ppvqYyKK4xW39qRcRjcwgyLSnRR0pT7psCLscNyZk3Y7cd
evDAhsU9p50nhG0cQWldchoqpMZA7rJ7L9Oy++WRyGeDA2J0dvkh/C9wrwAz9Y/lUTS2+kdQTlsD
jOyZ4Up+Hdhb7YcqfF+u/MBpjEsJoEJkfXVZRuApkw2Aq+qKGhZW+0QIJz7n+H35ZlzCrJd9J1Gv
xu9ar+pbyMQJwbB6f+nnEBBfwwJlJeE6E352Nbow3HjAoAmVmVMYsiw9Dx6tInF8xMQu9GO6xCs+
p+fl2fJFHc6aUg4wxSRk3BQUA/kL+Sar8+Qp61tUJ3Glyx2w3od6MrujJwGCh6lnbTTTjt/gz737
kOZJLFeQfMAkcVrLfue+yboaPu8dHQgOFOGXGwqJX6FdpRfA9iq3fR5lLOt2fb4P9S7Z3yjggfqs
Trp9b02e8jRS9uaocFac7mT3TcSBh0A9V7oRFm8eo+Mtg9Z2uzyN1HoPzvrC7dz6VSveJmJhdP7P
lYT1T0yiqQph8AnXiJuxNT50f/8ot0WDOYlhxTbNpL2pKgA7MxEXMQmL755FD5oD460cIBPMr2eR
+a/XM6RybpGb3Y4CBQew8PVbWEgqGchEevAGX3luSObvtkZYwb2oj3QL0/tg97ultutZGK0w2vCl
qgkFaSN1VcHd+sZVv1m4eYMHeM1oy8+y9es1vD59lzhDtgnN6KJ1eXe/fLBw9F/0vz0bPOSwN9Ro
NsJdJseSy1PJ8sflEeh0oLpDqM12wPzRnx+FDYPJxLGGzW3sPwWI9cVoHpZ2LWwzhyAbJs0sc/e4
dMt7igu6gwxb//xJXL6k1bDxVEd96OaXaGMA7dRhdmKGXf4XgKf8+yFEb8WOCquHZpkq6HFN+0cN
qHW1VfAJzI7S6/NzUVL4DAaWGL2p78VCGb5xrvJBs07/4sVBjkvMNj14FmLoxC/dG5KlTah+pUKp
PN4yGYNidJMJYUMNBlBjXnpeUAxDzLhvDAgcGIht3IimHHbI0LRDVw3jWsyz8OVpMz8NDBJgVMXE
MDurLIJqDB+XR76Who+8K4zKteC+IGZzt9BhbcSK9+rMk7ITGC7eHLdZtZ0BVRf5MaNr8FQy5++J
TedcDCO/ran+jbfbeUqsot2nZYpLqUdd51u07Y0hgmuQtwNjSQ5CCVydH2/s/0stbv4zVYVbOPtm
jZwmIUzq8X9cQdJE4qkj98P6Xwerzkhfe8H8xxBHqDq0T9ImtkkV8VfB8pNnXvlsW1aKeQ6uqmdm
ULa8CGxJSdtT2HiR+McSKj/RcRX2ZYyclOot3yzMNETnn1mSBvslPsjQlORw63hEZSqHkXO80Zh3
kQOq7n3IlVtLmMPn/LrHZHGVOKO+bwiuWxZxnpXpbBKCHyaopGj/7zPFi621zPr6iInePk0dKuDl
Eli+gFjccuvoTv/5HNKNf36cAaA5jiNsVZdShdf3j49zW1Z6ClxIPyq5ZpBykGUbY3yx6iLa3nB9
mvxJ5hSQBa9lJMmVsWJCRJ2efY4aTvUwILdnRgoVUx095IGJFOjRtB4tLYDC0LQEw9ej5nbUGM9a
rF2ITPux6pIAIz5C3IdlVZ5M3aldQB/eu2O4stb2SRbk70zpAI7mWXmMq/g1q+3cXcZnth5jWi9Z
fzMuxYWH7e7USc/1FM72aIBkHESyuUxleu/Hrfc98CByPGd5QHXfIlvAfwOEJzQFdWuLPoudDMu3
uIeu5cTIMJh0Gmtgw/UpQpCwGSM2X56ZVG7Afhe0I2Euul1rp6UIVIiHQ9ZhP/Nm1iuiVsBGh465
8rW2e+6C8tqo3BNHaSt3tZ2UO0JR75YLOzbENlVy9a7xEd2xa7PXIpqyuxoFmj+vsgZ9yM6GbuHT
nFNDKE30Vd9N7Umbd6ujB/hW0Vs4BkveFe1Y6kZ2ipyxEdZTblTK2j9WmlHtBq2bU4jTfELfaxQf
k2fxUSU1fpur4AqXR36cOJscwwbOb2fmVKPokkps3zelfZVmCnHAtM7hvABn/brKR+0lj/P4c2AR
t2J4wTDORAfJrH65Z+mWfzZkDhqMgMYzKQ3qMfZbspPjqbr3whKPhFLXb0KvfzcTCEhfy+t974Nx
kJj5eQCBo3jqheGseWIXpQWzA2fs//1POECRwRVtgDZ2/gUuWK5+Kriz1fxqb2A1Gx3rvMcrB3JO
2Yo9W4H5VqCEfMI2DNMkHNVrj1vqnrsLGufRyFw7J6nCRKe+HxIN7cIc05qGbbC3MMOjEiNko/Ji
dSX8XpK4Gtbr1EBmupRngrzpKe8jVnxzbg7Gg85NbO+Wjq1V4HNswIzavGle2Igp25TJbwh/9/w/
Y1jdVxZYS9F5pCaEUANkxYIiVVTwRnTVSJOjWzzHktHRhQqjPeKMD+WMv8tDOa3CJnNWy9HewRtZ
40Awbif9/xB2XsuNI8sW/SJEoODxSm/lTatfEG3hvcfX31XFPkdn5kbMvDBASt2SSKBQmbn32nlp
5fcEix6U2AR5xrZN0EOptvVCs8UXmv1k61n4pOnNXS9Q64LfYtAsk1xcxgxrBj7gp1ztjOtaQ0nv
QYFhyfSH41Ak/ZNaB4ohIqK1WZwV/bSfIiFLbiNqsl5uzUg4dQgPuG3vbJ+AMtWjDYwxv08yQiyK
1NrN1Gu3nFQ/KPtDYkqNZhnVlzGY6wPvfX3BTRFt2bzvUjcw70IHW4RbO82uY5CI1NTv8WQKBuPM
YQucEJgb0FXn5KT4xYLLMhrCa22QLrbCl3PxZ5lbo4fa8IRYShymXgPSnDg/VXt/iAxaDv0wX9X7
FP0KTIfMeEZavBucFlTnBtAucrx9WuVgB6avGQP0U1QD83JQpb2YaCBjqtFjS3b4NpnmcFPPbGty
AG5niFDMKkPfRFDnGPtCtovJvhvwAbY4a4ryl7pNaE7sXOWzygiJISHrHCZEeinczP0Z9ekLjhjt
DYTm/Yh1EFmiMG4fq6hSOFcAJK96WYUvLeeDP9Hl0URu7Njl/klT9uVRNk3vmKesS1q6ZOWiob3q
QzVujNByD+PCGboMWnibnQ5z+51qz7pH0/0zn7zuqMsTmhhDLC0N73Fkez88yMGHHhPkv/S3bRU5
8tmp8WT/kta27eq6a4MssGR9/78dTLOuWrgkyymMMWP00Xgu6Yut1XjLbCJ9naXmlwA+yFYMjvFa
mgC1IbflZ4ae2gUJLOmARlxEJ5WuOZVLdR4y3Iy+SL81eYmFgUR5YaKPSq37233Qcupl47QJ0dku
8cCfD11fvJlk9UTCFfkZOeUEPzWfrqq7D36p3DrmnG+xVQT0/ZP+WsZx9IJ14jzMbvUxNz2fhDDR
cQ2AIudFYm4j8reSwX5bgOepEVoAkIGxDdGmLMsD3KN+2TstNJ1bzgGTF5ZuBotslep13k/d0yAV
aEOOXjzENHb0Mande8FwKgVOfR1F9tPnUZj5e6/BxWVX5AOqiOtb+LV6Xjhcb/Jvg6U0/Xd+XY9Z
yYbc6uniMdNW/YWem8/DHBtPFVPw05IY/lYPY3ffIoJDBQG8KZSRDm11lyycXWqKGHpxxyw6CneA
nvPnmnh4+f+lnvWt8HT/qH5iUFrJafCsNzXgplY+DeBXTo6fxRs2esuBpcGHEh1AgvV1+6LucbBy
lv0SFlgp+8Y7B6zdd+oLYP2rAmk+OUb0b3qUpdwRS7lJUxEqMe63fai1AgsmSSRLywmhkN2yilr1
Aho35PtNMibaXoFMcX+IDVAcbR+1zl2dJaj3W3rTDf6ctaUX1DI0tx7LNn2AU8iocaITbrrXSYpq
1K4FJhtVfm0k66jRrK1q76ovyNl6kLgkjcH6djRoZEVKlRgBKDSrbJ/hJpQvL7NHl3QA+jC4qXOw
qrF4zPKZc7XRhh9+thow5zoAhu/rQGf8BjWB4WbyZOJRPaoJYR5qDZOLXsM1w5Q6sOd3Z9SLoxph
q4fWxoKioj/DeCiP6gZTu3BXOkNwRiVPeqEBa5FiSKig7bl0nR8AZ9ons0kNoGqzvc6Syd9mQx3s
rbBhLp0Ol9gIGdYLmCCB5VenTgKjXYwuKzPXxn0f6dPDLCeKtAhbGDxbpXADLzGddN+eNg395GQa
nJ+eNsP5MB3rWSfsk+QmsNsGk/Q9iEptrXdLt6cOTe+Q8g5ELXXWWO61vo4k/MK82JVhvdERRPU1
fieRLL1a+C1Otzs4XQGUlgMMtQoCzFHdd2FQ9Mfb9iIijk3uiWLLhDA/Z19tP3oETYG8dqpseuQ0
sF3NfHM7/PRe6lgvNmBx9YHW4ywQv0QY5ecs2lijxwSoYmleGXLZUps8tfFrDFD0g2EUqDhBZiZ5
cL5FjwIcaY+3X1MY5cj2Ud5uW/z0OFbzZtfKW900EHFhWpjc6KeG13Bwufcy8Fdq17qCiu3bzbxV
Nf2S5M7OlU9ZgA+0Qv0rop7oHIAn2CgNZ0F9pyGM2paGrPmAX7PZ8riAZlx9YRr8ovab5c6b1w00
2fhb6tPSW85WC2Zz5U90aCba+1XdzVu1A5rbptsanRcc45NqUAQMTjbcuqI1E8V6kzGb/7l0qbEf
FA91iGkKDdNyVm9i6xWvcTszqpj1DjMHYc6KY2kACl6ndARXaNK/qh9Uy7h68Ao7eFzVI5m0L+Pi
lveqgi7S+EWrwZdNertT3622aAVe2lsGa+hh7ZALuyoCRXSPLIWcEmz0jhOyM2PbWjz1UNG8VscK
2Hj7pKj8nUvrfEuZSBGBH4EZsdnfq41mksSsqRMfOm5HhFAz8Z47thzVKcvwGgp7BEvlCBbd2J8n
aCQ+TgKVBssEA0geEdX7scrzkzfM5V1vA7BwGuQtokKh3br9YxDVpETLJLe5E/51hBY06slL7xcQ
4WSgjgGIc5+DlVIrnvolqEYTZM/+oSbRHfNlP268JdR3KRq6c+YWSJm7Xt8NTYVUBpwdrm8UyEYz
onRo/fHSGr11KbjLbqtJYPtE8s+D8VICF/9ezs5LmWbaMwaf8LSQGH4sPf0UymmYYeKhpoZAOC+G
6JIlS7zOpLBZTMu0nUbWjFZM325D0ibjxDGby+cDWFfZiajvcOETLTgnr5D7h+9TOK9MmR3jJi62
Ls0yNrCSQ4ycZAV56v45UORtPdqjCRVPhhxIB2kyzVRLlVPH20n36k2Z67pkaf6OJQbTiRuqucqb
H9Lxl29V2ncj8lg8G0TKXbcZ5LgmaUJ59UBwLarmbKiBWEGRRp/IuagbXLnoFCx83jI0VU5+GT76
m6ShN5bg8ab/ml0N7YvaoPgm6vwS0eq5pAT14rR5qT04MvSosAMEeBrJcoRTm99XKIZS4RqSzBFe
3cvoD96FPcV08kf9NFMGrXwPB2pmiyvCKwfZhFauI6ZPlQ6/A+WJCcmb0dv4rlFO7j1nylYuCAu4
YPZh9PGzN1bnbmrAWarP6kRleTYaKcupGVOmNglHfYyHbqY/f8q5qtb0H1DQDMgcLHlx6gsi/CVq
i5Nk2+IpN/5tTkuD+C+TArk/tLkIHMe1hI2C05ft1//ZH0aZKLnjWt5paNH3e3CG8GAm+Y/cGZ65
KwMwKKBhNhVRXBryiYNulcMzrpZdFOrHg5JketVon/34jdOvu4ex8mzR2rBz/SlgZPSSBRMSIDwc
J8OKkvsKvkrgleO3jAEqhoifSU/42rTU5qHvTYVJf8lA4dxCXqAB06mP++8lutuLXizdbrBAt2Gj
ldbkoN66fpKfEVQqqWOdwtly/BYxQFiYGxVM0JRzuw1o1+/UU7sWxboBbKNOrdsmrdE2pQMXvb6d
aNRvO5jvM3wHNmmk5ckp7wRf1ZNBzFOWYpxsM58ocgPgomV5t6NIvraYNBZDrqVhCskxmdxw183u
9KX1598x4SP0mAf+E3alTH5khzEFw3kNI52+QO87uz+RZpDhFwAft59I7tWqkzLWYsCb64nIA6fo
oZhtkm8WfksyZaBmyqMxrp2PHgPdYQFZd2F0IW4PptZHG+JriqOXWeO+m233Vpub6bM2IH3fWyQu
E5Mag1csukerC2MSsduOpok7YFv3uMqjLqD30BIN+qkTtmtQHy0Kz9t92AvhB0Tpq6l1+SutZohs
veNxOFbma+SvNT+6G0qIjFMAQMHNADUWsr3ACPUVq9gCWNg17quwujO6wPtIimJcF7YLaU4sDaU5
4znMGVfUNFvRDRAnltFqLuoBKrKO49b4qs4Nern9dYYDGjaes42Rp91D6gBhIncb/9wZtP9/Y9B1
TXg3vkfxwVLk/PUSYjATBmQCaSffi3BkIPNrnUL/IQ/MwLgd2EmTv1t99c2z0AtGYrjLDGM54iWy
1paIsotdBPSN8c7ULIPHJEIZb9rE81nch1UHbK7oIGM+/nXbAbFmb219aB6bEPHNLAkw+JDXiCqa
Z7Ul0ioJ/oub58ZlV2EBFkXUO9P6TabvzX8OwC2/RbUOqQBb2kq9c6EcmbdIKDJ3bC/qJfWgFuua
162KbDLPT8J/61N7MtHrr7Uq65ELosx0qVc5/usbCTAONWzqZuekmXZ/UmlakuoYuqhgj5toOgQU
tvJ7uyrZoi/xbsIYfrFq3zh30Wsvb1dzBGymwbWOUqDQHiO39a5NjG6akJ5HRlrBY7H04gBGG+qx
fE09hBYpf9DtTw1pOiQWOuYZJLe9rfNyYm1rLg5RHqLrqnvVW3Xn5GWRzyoCllkGXJ/qSGZd2kbi
nQIjB6iOXNDrzPiSrHVF11eFLgmDH7cqMa1s/TGfdawqhWs/IjjsD3FV1fsiY2Eo5+Sch3l9t+BN
xTbhp19JG+JrA5BQYz59BnI70QzkN04YOUp9aRoOG0EqxR+1aegnG5fwJ1EcFQ+dMOVt2Lvp6+L5
p7qDu5Qttb5mLD5Dc6m+tbYonroOdwPj21clKC26NIUIjv7A0UC7QAWCBKatOzPhKDXCTaOO5FfN
3P3ulVHzRb58+wb5rZbVWpskMWvY+Abirrz/1rjE4RRZUT6S1art3W48WoieHuqhwZfHejEEOZ4/
auyHqM7vkiHvf8qDJUqyvaZj1lqGks95gOqixLukId57aG+DIPaurlm6uMHnfusUv42T1vDuADse
1rE1XJO4ZTdQDd2BKKcjor9+HXguoJTUPNsL0Cis3A1wYlqSGMiDfiMS8wyF9NcS2O0mL9PfgLKP
7qj9KAxE8VkIKtp2vy49oA6z6L2VI3wojeY2q/JvS5wmXKobzajYwDTGm9GiKaoFKdLQ6O3wAk3g
R4jebVeMGZ5LJ/rZJ9ALaqauYpj9E5euxg2NMb0Z7+LaRIs08T9WPrsUI943pYVMOrHAcYNsXTNH
2Q5Bv3et3NnCR+thfpPhM9sB96Q83biAGrtdhf+Gjzx7HTv/OWZwcEhhIcYDyWFtAjEtG2Sjn/Yu
YBOyBkxR7zvI61UY4ruEKaQt/Lx0xGWe6pu0b4pLD44OzMK8SuCn7GtEbhYrEOzl+ZL5Ic3+tg2f
qK1R2ORUMzCh5rx6Coo83OFTubQ1Ya1TWBpH2z4KhDAXtzHh2UpHI6CPU+QN06lPi+mEM+vFkTNb
jJEDlSCcX0juEdOkrZMUE2BhwOY5N2k4wceqbb/U7P1YWxdGkKjxU1qStfVzsWjqLvpXSzzg+4Pc
Ea8oEItL7rarBALHfu7cn4xUOdOTvjt4gb/Gxoh/112eMz+BExFph2IQ1rEMZwNQAq5OlFo9Kb32
aS5qdiYQ+USh/WyEeIDXvgJP593rQX/Fp3p2E/BzOkyeeuB6hrRMH1+DIOGHKPn67uxrMeqwJqFi
Mvs9ai+IpY13oLbAzDmBgvUmb4OKQF97dXtlYPKMtmW7+PljW/zWmWoHZAHGg/GxzKlDrsZqkOJ1
3yJFqWcvdyAkOn8xO9kP6qOLpzfvSt6ghA6zFDrA/CrNRjuIqnd3ppcZb20639Ef+xEjuKfphOS9
8hYdebA+PCfFeBpj+iJmn3ZbIe9jdOUS3OhsGd2hw3nod49RUFaPIKPf/GK8y8QUnpT3VD0s9VKe
W/LQUh3FTiTX+NGTMGGG4mV+Vwx5semWfM9XVlIKMZlfcxPUYAaUi4rWJQ9ItJsg4zrrrPVA9ErA
RzbxduWI71GK0NsFUT88U8KuIhDshMo8la5/B1t2jTcj6fH3wAHIiRMrWCs80pnirxXGAGH2x6S7
tG61j6pflgm5LqG8vdedQ+sdQnLdB6CNub6bpuOAuCQLvyw9zmAksf4zJIcs/kIWBn52KkIQRwZ6
CYAmabv1aZFBgTLi06zv8uYkMGybHjEVurZyljfmqVBV9Pe6ib4XLDz3Xvrklel87nsCB/AAjGzL
tSffK8Jz0NPJC/SHxLNDnJxgoUXh7dzevJjA2ZADbhaENOdiYj81WvmvsCeIyQ+s6F4sPTXMV3Ps
6gf4tliYjhDHxlVkE2esRQXGeisd3puwWy9gIJ5QUK4jL7f3oeEPp3T48Gx4Jb0XvCCQyLd0e95n
qFdhW9YEPA2vAx7ja9YDuq0998zVpx/jSK/3jRxuzEvJTUInrAKM5iEw7OTcC7gJC8vIXLXZcXK0
c1fUAFNhTHt1FO/CqCmvzmzdw5gKHusCann6o9z7s1Zv/U58c62521IjTKuMicyuzx7GuTkiCbWO
mZl/S/33LsBj61ndj8hfoP0MmX/TaICg2Hce9+EUYAdy1LNltNUB3jE0pHo6OE4aXfTA/aLaTPRT
cYZ48EhMRqgnxx6Kw5L6bN+skkDp0Sie8rLCnLK0Oi1F4a+dPvTREVrpurRH8w6KBdPg0jXvTLK7
dq1FJpJ6TX017LVyw7yPiJrRTF4mbbxoPhsj3ymI5lAleIv3cpu1TM7LuB3fWx2AvVuLvRKw3v4p
VOX+IEQNMjS0uTOQh303Q/vxWz86YO5GaicVEVaFm5hpZiBVWRunqlwQOfirDF3Hn2o7+pXgXcCM
crrWtdq883MP1z222w0fmcn4JGzvZ7y060S3lx12+fZeI8jvEKCigp0bkJjmTCG+lwzq0xQfkJx1
NzUWw0PKQPm0TIFpA4RB0WQ749Uaq+DclDDQDMzmt17Gv23b/1/pa9s2wgjbAgFLz8f/m0iubrqo
o6VYk5onJqBlY3fWcmHkZ30ENuBKia0fxAR8lQ1zimTd9U5B+SHEqxP027H54YEj/C0nAqAGNze/
GGLxhy5snadReCwocpgKVmbVE4w3XRrpwe7LYX71TmqHg2fgDZIP8Z50ItgsGGCCJm7E3AUIdw/8
9k7v0TziSzaa8jHWHaL3btWa6n+WcG6PqjVuYecAZQwamgwSLmwimhxU9O9IDvDsJ86H0Zbk8nTJ
GwHy8AK91L3vYJI7ZcrSE43WU9uCia8ScZg9HRCjlCnU5W6KsFNlFuY8VzPqQ0Y2yBa/9XCOu8W7
Vmk8boYW03BlsVAasMLPxjTNNym00IJr4pTo0VXdHBOnVWMDvXPrsTmE5fhdCfZcqdpTr2ek8t36
s9Rpqv2aihiXvWzPBEGRHm6KPRMjActkF25oz/lfCWXYuq3h/MQn9zvaFUHlnVVTU02im9h5bC2m
ePBNnAux48MWm5T+oI4SeQQW/Qv01+iImO2oJMe5jObyXRv9BgAtKn8iiMZYbKeBInprGfZvq0Es
lY+QgjQ5GfG7DFAdgvhk26ls0qUS881NRJ+t3ftxaq9RCwMWkpEfoK4wuqa29YxBQttNcwB/ucvw
3+Cc3PZmzGiidMj8lm2YyoF25CNjqLQ+6I6QiejYy3imUejFQdMCXGQqABWbeLX2xqB8ckM+EC2J
pktt8nvOusOG1yDDTU7qcqAzqyyLvoKMmHZubWGDSvLfLvqQ/a3N2hQyRm0Qzm6cGPu6eQWXyOtf
YhkKfbuYAwj8q1srF3Ohg4EXeWQdY/ks/cghTixDjW4Mh88POA5RWTUBGOFMjqEdOk5wPfSaT1dC
+3hJoIxe+17nbNT/hnp9XNe1Tz5IU8d7aNItJAqyxYdxhuueG3+OWuTYLJ7AKWQtXNGcOU4Qa8jw
chk4Vyj4cQ0d1ZIyOMR14qj6IMf7MkZu/9CMzDmJDfxyex/U0yka9+SIHFUDP7ahkdsYh8/4v6rn
ehhf3KF5DmmWHiJtbiNSpvSPgf7zgYzEbWZ64TNShuqpyd6LwHuOpf92qHAGAVopn9t2XbciOBEC
1D4M+uivlhgtyM0iEWjzT1EKEkXl9ou7inax4RQUP1V8lEVy0LbzapDotcsFI2J+xSh98ybjjZ31
LtXc7rV/zjhdr1PoeNIvy1ROPrXz4YuXjdOd5zJ8o3WqH6swKd8G+pWqraQs0mq0lZSRsfdrucdU
miQfyhO+adFulW875Yayi5P27BbuZEP33txkvaMj4osv33H1YATYyHqIs/CDBfpDEqGyJgk29pKb
l963sC9wE1ALIEkp/ek2zAmwYq1ym9QE1adDJeQgadFgLZXGo1128HeSpj64nO67ZB68M4CF7qLH
rkRd2NrTKPHYBJk1L1oSg6MZ23HnGXCOOvztG0y0sD/l+kscs7/palvQqcLJJZVQQZ5tURJYZ3+2
o13QjGIfFxVytLmKN5Fo5osa69mVfRdpLbU4sEKUK3Oqr3OzzXdZ3y9onY36msL33cR1FF24sRkP
IkPc50IT+j4Eg0QurDQNl0EBD0MdaKSYFPpgPoqciB4lLXAEezUMrKeRKQlvYZZoZ0b3DLLlnCtG
K3opdI2t5JA0iNcHynj4aJkLPwV8f5JQ0K8w9Wbq4L9fImfGztoXyu7+pR4tsY1Acx3J9ArfS5if
CX8K7X5AvrSitT3UO+9mgC0GdnGVTxeAGZ9q6edT55wBGjXWQ6eh/nPRMkRzVOLVElAxrSmBw4II
pm3KHPiGdwk0ZBX0mACIka1jMui9G0REx6mr7wmRjPajyrodxV3Vjmb9PfEK707pRapktB8yAhHG
AswVqt290rAwmYpM6FKsbfSy4Afm9tNNMNPPobFTRvA+86D0Ba24aWMnuJArpyaiy158qnpBLvCn
LMFiq6fup3Zm7GviLteJ/AvUMssesb0HEVJtvWZ6bQwKTZAT9+qBRphHEwn02edridtmV70wYI5q
Q/HGpbiww7TjrRJ9qHfrBs34/IqaWzCtM85hCQkeqsi+oPD8cxTrD9BonBMG15E6rwyvZcDGGnhA
S+v1OZQaVosWz0mBHroOTq96yga/2GTESu7ElPf39fDmL/b0EFjp/KCOTCYxYA1rqZFuX6NhgJnE
vfipsTapKGG5LXYzAmiYBgb2YcxzgmkDbRju1PemWTbuGof8lQmhuXJEOF70WAlK0dZZhvPn6xHz
sc/XwSJVCNPbtUmXD8QdLY9Aq7F/qK2ofOrjkJV2KPM10MW07cbHwJOfcyfKr8kv9aOM3Cz2oOan
fZkX8tWsEvSjBs28ZLGvb1NstScLjdo/7xlVB/KzQyndMIaLAtS1UNR4lu/8TU2T5H5ouwJkLol1
SBqktJCdv0dhB1UtF1g41VkD+LFhzk+UiHqqLcA0NDua6MeYFWXWi1ona9Qnx5vzwaJ9hJSYc22Y
ln0upU2B5p57kjF3c6jrr0Q2bwCbAFRJzd9Jo3GXrQIoGKU5bqYYajnUVQhK4TT/1I1wza0JF7YT
hifjqHS5ahKrHpLRgdyJhD9PepLTeheTDBzqO78fZ8KYA+KOS10nf6BoTnM5p1fdwec6ATUkAaQb
d8jC4CXqMga5Rz5GrAnbwXz5wf7O/y3S8WE2qLNK9H6rmBP/DRVdvCnSany0ULntzKQdribdzIOb
dvHhnz8fNa366+fDhp4evOki9WSu9TepM9ZnXHWlSPZ50ad3vSRF+TTId5kObfv2Vic62prClPAU
7AJQgX4gPf3cMYLrN9epOZg7s0s/Ygb3V4yA4ymw4ozmGLkOLUXP2RXUJgkl0CPa1u4YzNVq1DFg
TuNSvlMHthu9gEWB86d6r7rp68jU8N6G8wzJv6d4Asby5NeQJ9Ii7I7qqXqYu5rdXz6g7MjIY7d9
sf3skcxpHV73pTeevS6N79SmcRE1tizmy6ST99nTiNVx77q1sQ8nRe9p30gXLlaa4eb3dbxUO0Z2
uDKlHd/IICb3VtneKa2QarjXpv7QFDDCPiEZiQkys8D2vC9a33lwmPEoobUyISA6/hoXZX4YafWI
XcussE3F8pTWzje8msWduqwr0/wmN7FBFNpf9O80mKxvfkPOq7FoE/o/d3ryK+1fLlbhysHL59mA
AYEuoOPZRO0Jh3fKksL4/5ltNr4754Kr+KjhPF/rSVnn5A5WwDRrNKJ6gUAVkWl0sbvCuotBRLCY
0U+a0f3dZeQyAmm/RmY1PoRZ9q7iqU2RTIfWKQlfCjNQ8KYuq48l2NqJ7j8zwBAriBDBd6wZG8CU
1u9S5y9jPCpVnXjIR+it/8Ga6PpIFnHdvYUmwUHu5I8/AH1FaeD8HGE1MYtFLDsh0T9C0Mb4TROy
SRg3mIZ/r14JfbZR+SjR/pX7UIfLnQq+ZLkAsVkV4b3rAUcvS0ig8WAB4w5GYExyvKPUt1pCnIQc
+yWzn30p+QBXqO7/HFWeTZe+Wx4EuoQdolvQDGmc3TPdY0jn3wdJHN6b6WTdW0aBRqjbJP3ySjJZ
99jBxn/0wvJtdiaEZ2Ut6HqHZBS1rk+4Inadfd9M7tXRM++KrWbepoFIl7c2byqozHlwIXvmpsZI
PTpypmXFlzl0LkE5ICbukVK6OeRMLTjrznTrI/hd6t8tw/ymtngQkTCQjFQMSFrflrI9R70bfZ80
B3xf5S938dBjj1/siyJ1OUaWXrQIksuN3GV39ctN6Ur6eX2nlXO+I2q2vp/9l7murYOOHmBbp039
Efnt95753aOja/FDSMbRilMaFF0c05xhn4M0uhsulaGl55ZW934gvvyptBMIQ5Ebym4mpQPdhFQq
s0ZN/NYmhMOuPr4EPRPBoC+LgxPp7XuQFrtl7NpvVquxEvv2who0VU+2Nf2ySFT/BgyGxEQjE/fm
Ev6Il/yqd/5wIYpivBBCNdHWCw/6Mo6XnKA8mfRLKOhKfU/f7l3bbD/qODgxJS1f3cZiu5dyEgcW
XO7bzPqfl2r371NTzxNIOgX1BpcgusG/3UpDM4ksBj/cAcV49Qdhv5X8QaemNlH0Ytt6oyB0Gd82
0c6VXyUDM6bKww6svkpTkz0tsM5rbETEr9tWdrRn46vqBThmBBA68z+GifzvgdAsFAb04FRpr4p8
rybjIps0f6ueZrWzCzqPpPNQ5kqBkn9PF4HNEBiyfAKIh+xPDkx0an21UIax0zrhu2FVjRa47FpG
XC/DoUi00RYRJ3WE7A2Yw+zBPDMcVITJctAxuOMperS4Kld1P0vqioSWQG+I9ow+CSRuwLkPknmt
zNupHzMjyPUfythdIbdZESCoSasa3YA6gKRK8awedGexbkc2+qt//rQMT7pb/nct5YwSurBNgd5N
F5iJ/rqWDlDm04Yb0CUMmCGoQSLaut+2XUqyPxD3ohDhtvCbd7dGcwVT0wd4UVvv1uCwC6JVTzxM
+wxqIZNBMe3zCPiIsSnTI4eS2rKDP69/fsfnUVr+rhzaaDewjQlziL7VpZMd0NTqx8fmv0cWhvLb
a3Q8v1VmspxUg2zpRvN0K7T1rvyAs1nt4UWLq+c6FQGZHNlwkPyp+nCyx4Ir4cPIunNHl/VXgi2w
YrTyFUMO7TSm0UZgVmeco2dfFcKt7Hg2JiP4WxMwTG2ixKQOVfIG7LFP3/OO3UDgDMX21sXCS0LT
227LPfAQ87q4SwlLxTOupSE7crp2DtrgSTMEuuWus/QLJUh9bgKYKlUxbVvc9x/9nG5HuyQcWke/
Oldau7fA0tysP0tqtfvMrNgVK8cL6eLRtmnS516ZHucckEE6v2tjNd3Xtrc8GnH9Jcx91IlT2m/D
YdS4dZRE8i44SzfhkluHPBfspArITlKzmyF2CxLpjdOxxNdFeyLgyX0yFit4LGeoZ4Bf3h0PfNyt
S0CzPLsNdj+pPmVcmk+lQXb4GDj04ryGkBl0v+qobAUfGTaHWxh7EknaJvaEFijCRLG4NhoxbKq6
7J7UA9rSb2mD2DFzun7r5zqxSjkGksDsi4cCBcsd3QVv1fT8yWhZ6X5IsUCHdZ4EP2Od0Py9zLGk
0AsTRaffasx5fNh2i5bV20AmyS/89RuKEZtMEprBEQaItZGn4BpohNHZ4/r2KxjPaTw1YFad5FSk
zDlUc8rgCtmGVeWt1XyshQaxrbtYh7siPkhA1/HCJdqqkwSHhaH2YxcRhef1cFJEslZtfYb41VXX
wBCPNRlkgKS+Za14VdJqZyJzyOx6NvyuVn3EujXswNckqHjT+flvRwXBD6aY9Avv/4PyuMBMd040
24liRU+SWEilPREzAOa3uHIfpivhuQTVErMwA0Jp5gPjoDfTDJ7SrrRf3SprqMQz4KkRb+YUPopi
+SiiHpCG9H4UNunMM6O8wwIyjJF2cBzmsb3GMorRJZ8LAtWPynDfaFYPT32MK2hdjIN2ADOu2Hh4
anMy2pi2R0VJR6S4iiBsX3s7J7CFxqbfZGtheBv165dOB7JL/uY1VSVWATRLESluF/VAtNGfI2fc
lamjXW5/leoSqgeUyMvedKtfTu6THWDBX58XILgrXevK6+0QWDbAwRiaLjryTWSA2T1m7oPt69xx
0q4l5QGpqlkaVyONjrHcdilpjZM8ajUgN4X0i5il0wvn1yMp7SHJyfz654VbeH9zf7q+YMlGoKT7
Fm4gz/jbwt0SshzXvWYAIZfKM3i1yNl6mJ2YLaPuzgqJGof9Wm7zrpTCaujMXTxJM3vLaCfn0x7C
gnBAlDXA+P304nR1enFJ7mFK9MdF30/9fAcecDw63kxd7LblIwqyZu3Otn52gbFjzmZI1MmFsgPx
uenR424LeifXCgSf6tX3zGExQ23tjNFpUfYPtwIt4A7u5dgLpclsO/cGdihm5iDg7fCohjRe3PSH
0M4XDI7lY5i6xo8yTD8PytZF3l1iCo4SGiU+NqS12lIkVGZYe4pmd9tw5PhKw7DwjrMRO281ncuV
NtMJIRCtwawn7BPkU5THkchxFHo/ERAxJW8xYuhu1u3D0B2uZS019Vp5IVUYMV1mdntddja6REa2
N0G3Vxrqmoqoccvy0OX1LzEl1m7I/TLf4Bgj4HZMGT42Drvz/zyUmRWjcey0zedr6qgTM2otAOum
4Ypd6dH7V60iQ/ODPe4njzwb4nucRe/ea9N7U4iwAHGjGYNzDUdXHGxrvEl/E0KEZKKD/pzl7Uel
uTQv4cB/MdE2N+MUE9oNGH1syYwtPQY7hOE453DMx2vLFowgMIpgIK4HUsxJtpB/dUvU4Uk9VXVg
2CIrzgsYOW3Q/0JXFfzK0ldhD93PPoKPX3fdB9gK68YBVcy2AFv1tbDI5XFnoe1o3eHAn5l7Cd1L
nsqmTJ8YEK2rqkke1Es0vsDk2m2dbtGffstg+b/R+v+NFjL7nTnrPB2t38x3vy4g4A7I6MyV6rjH
ZTP9H2Hn1Ry30W3RX4QqpEZ4nZw5zCJfUCIlIeeMX38XemzrM2+V9YIajEmZHAKN0+fsvfY5Roac
inrcQ3vcZVmHAQRMM8YuywGtHxR74VPeVUmE+GL+/chP1ra6kYN8m0+JJir/oIoDN/XvyosbGAKL
q1o46QWNJ+NLT6McRNMoxFMf23S0tjcx9Eh25Uo4KsFBY7TLrDZEcsvKGV8DYcPgR7W5zihLnnrT
T4Z71xh+RoSP7HRf85lkl+oTOqInbOoLb+bc1EO97Ox62PwukMNSi1ZuHL4jex4WvwdjNq0GnDhA
TSZiVeoyoNNJkBHemLl6LXOcDfSt+6N8jEV9hV4oqKd1RQmbd75Nz5kYZRT6/tqRtRM0rGJtDDQr
qyK3r8SM2FdS8QqLPqV8xxom+6qN5avuwT/8/VYUqq8jQVhLP2O/m+IJLC63e6PSTxRLB6xU+8yN
c3SvAM5/H5AobG7ugAjhiNwP+2yz7yqeKjaAdtXWP25zvFIEb2nhVqcAUMLtQGhWvpkGKya3CzpB
Ol/4knfCxoqRiKH2j6CN/T232wJ5b0HaWQVWsREB4JfKospq429B4v0cq0r5Pg4hKDDAvdkAjcVn
CZlfjLyj9HlzSUd7JAxBByCM8zWtyUlK5uFknCclbIMZHaVa7d1vNmGiaAZ4554mxN+4QjFl96Fh
Gfd0lch88Oz2UulacMksXL8ta9SHdzEnSGOa254KV0QPpRnCGaS8QkLY89vR/9k5dkm3Xfvui4hb
op1IBrFS1V0Qh1zd225ZnchS5ZHta7pYV9HRHNmxDVPXA0RIyMuYdOOVoqxb/vfTzfh3h2fux5rc
E66mmmxPII192URyOSu6QK22NaZLUrv1+9ShtGJQ1F8i2VRI4OMT3DDlVyUH9WsOZnGGXxMcSzYE
G1ag8rF2B1iMVm2sjRIdQCX598xjrqoCu9x0/bOeuyFlZ6jnWy9rzXrueddEVsFkzZSs3BQqht9a
s8JT41A9mphWVvJXbuwmXFVDBLMsKkAzN9ExdN/++zPQ1HkB+L01mz8EMFH0pJHvA26zvjY9bTj3
IyquchuYhEN3swR0MLAiIgB8l4LQqPJmyjJRcbdZcdmo6sLr9REfCJ3mdo75qJyp3+hzJIKc1hOl
3u+ENTE+nAcPNYE7S58e22JwgmmFuKN5yHPS4Ib5Ffkf08oftHSRNWRtQGeyL30YLNjKZ1fDyas7
gqrHtRypGuUnMWffZDmrmN7Zmzo4+SG5JtJEZJIHvEJdT8zvP3et6+Y8f0B5LFVSbef2XPFGgV5s
66IdV4S0M5GbhHEhNJiZXaGY96XqXm5jJTFgE1EYM+HHc8+OxbNlatBZTYM7bgobu342H8bsTPrF
96gsmYnXBaaaEhuLhLcPYYsfeS5cwCPOIeaWv1FrlABCS7TlrWmqj6tbdWUoebsUSKRqKYjNI2ZJ
la+Tr0ynbD6bHIhVJIawRQAUjp+ZYdzFBTaOqv8xwq335KciXpXMAi5eVNmHKaWEj0x4aPqUhyt5
w0lgmBjq9A/PGvHldgIQwufGk0alp4Zl2P2CuPCr0szsVG8PBp9N8xgpGhDo2hFHMYNy2qlb2HQf
1iTKkKAjf355jjCC28OwLh191nyJuHitR71zB8x2U2m1c3QlBLzzEeh52UeQB/lTNoD90HIWQh4v
Q6EOnzDTSVKoMAs1bGzrqYUEohbdI9sjPCnzJL0m7nUM0nc1Yp5iiUw9Dqqhc7HHDwrRI89WV9/q
f6+J6cD3To6eVS2xKs2lOAkbI0m2irYXAyRK1KU72ccO8J1t6FCoK3maFIlyV77+900qP7n/uUf5
ZC2HBrQGFFHnA/76EBeTUVCfd/rh5p+KK+zlBDEkr77XfXNzX/mJr4J0Pr19v9Gf4mJa+oVtk0c2
Wve/X5k0oAIvfMXMweVTJka8gqKZ0P3/5XRVchCBzsCS4dAiwLu9Rme8zK0Ocb/fo/GWrwLew3FC
XJqaW/G5HbAeBiKnWp1y9V0MYLJn3RJJN+XSL+l7Nh05DLAxlk3MWFWxkJ4sp3xi499WCJ8NOpTI
IuUBpo55otNoL/l8/VUSYcrw+xm5ZSVPqZUhSpn367hk1DNYgbPWO/UDuiiMY2FyLRVuDg2byXHw
g+IkrWiTg8erGu34vph6Z4ezM9jVImp2OfO21TBzt+ShIABWYJPaMwLJmcimxU5qGobG9pb88i8V
CaQn/E4+rP6mJRal6zZ5E9PbEKQlk0P2og55v0bjYLyQW7sjd7tknuL2C8uOAdFWXDVCY4xDV8Y7
tTQmV00SuN//+0oBkPSv5ZypBXAdFGms5hZPNEP/8kzzXVE4YW8a+ymJ3I/4oSP1vh7b5jKA/zx1
DCc2BiELC3JrtykZNMRVdfnaMCP77PcrOcoBxL4kfz3aS0dJWFUh0w5r3OVuby8xWKR71S/Oegee
Sr5lCmJdNFG+1aOLsaBPnGvXEexnMRr4QNH/Q/6rhB77wL4ZyIu8Bc4XpkspSrCsTttkqrke8N4e
Ta/h6dcze9W81EHI1TAKKWFAmLFdkNETs5bbc1wfeyJtDpwvVKI5MzFdY6/43pWOdq+FBjSQPgFJ
Z83CLJ8ewDSm1zyj99620S8G2LwgBFVo2Mn45uaQIajYKlnfLK1Zuxbk5puSWeVePlWMnJ2MQ15q
XJCnJlzDItwiIHWKWekiC9LxyauaJ7orwYfiMdhrzMw6dB1sVH1mjpi2j7y4YAOZFOQjyxlfTgsD
Voa3yNE1oBGe+X9ZV1zHJl0q1agglUJgHaj6M5DAh1Zxxzu3BOpcxnS1IyPuFqajGwefx9Vj00CM
yMfxpzPG7/IH7pXC3iiE2S8pit9Hon2PDantUhBnGDaRrVFcze6EJcO38V2BkLfuU3VdMb1eC6nq
oiOz1Ox4IzsrWaJ+V8LBxqWYBdsQYNl6StludrPDLa0ndZnJK2kgrfDBIZE6yrX8XCjVNynVKsfa
XU8ZW2FnVm7ZPNjRfQfoB+ZTqd8yPVqbupKc9IhnOdnrQKhnDyNEVmfjBWT6ksnyZrUjruzYIjG2
6V17nXcqUcuzfEzbBpH+U9YjeefE96oIt6jgEFdV5lZ6s6shyGhieJ9hn5+MLFYu7Jf41xKRGQe5
V8wzt5h/TAKz1Wpfakn/akc9eeM0MnG09NUWQKSzzB3+sErVNA9O7BAN58fhR8LDfRHFqn0gMYeM
vshIVgUtnXdWsE2K2vCkqUCaCtIV85WiKqS4O82dOv/ZYRHx6EgHCEwd+hO3qdWlNEvFmqXNQyvS
rnArmjnhYoMi7t0Y5okVw9qRzxvEDlueg+XOqiHMKJaaPcVBUwNSMfSrM2MtajrfxORk774Tk5AT
wd5Wu3G6+jqeBB0CC5vG6UkC2TWjDC/TOJV7eELcZeXobWJNIz1UZCeLeDmSgQHUMwN/9F2iy5Tc
BDrPop73xIOBzkUFKlVsQVEB7PVAYgjdfnaz8YG+CuOFuI93bWXvbWW0L3QPUJ7ZGVEMmYMCcD6M
nrWtqz/Bt746wxxsqjoHHp26alLq/nv6kPoe2lurE3t8Um9u4bDBAr34SAhfzOZiWsjGLkO2gP4L
9RJpatqOvfxBU33rQoKQxxSdWcCWsHgdBZs6kQBm/wIB8EvRhw8xrxjdGDuH+ayY97szpkBxhg9F
D0xk0eS+U/g5p8LKFEDlWfj436u+Zn39DV1Tt4gI0DV+Oxp1X39Dow9w9aSeeVCcsd9DMjGPCbjc
W2vCGfJlSnDBRqJKJsXioQ9h8nYKU0M5EHzBkB8VatTUGLpZXDlJKzqkKX4jpT4D06GV145LwCrf
bLNFgQ8sXts4gbMZzKZ8MOIcsmWq3utGlRLGFOyVeIiftDLnU3HNneF24qLy9Fp5XdA/Q7mG6Jt5
/afbYyVAn/KYt+wwA92ZcJ8Sz56bHoj8oh3uhAjAfmW19mjMrwYlK8gwpjVV9tZLkRvWj0Zlvw5q
5I0hqUDZNC4Hs1VPmu24ezczgIwyAmnng6d6r+OsKavyur6Px8m/dtOPRAjrrqeFA67HAOggiUVS
Oey22gbGypzlSQeWkMhDMvkdTyluSYBE3Jfzq3bwDrrRoQrLy7x+063mrDNiYXNBxFpLBuZIOhmy
TGmNketV7FWkOIFXiS3Ug+ZcdckWpzz44fwLBzZN8IQwjPk75Tfdvl0K4gnf1hZZEgSbXgnINIir
82Aq0QMrkr/xtHZaxbrXxkvRtIRgJ+m075RkOxh+/2hTTgN5RAkoEJl/w3ikIxU+TkOaMSdX8Xml
jTinWaMi5sqfLLcw3/xBCddF2BvYlUCB2uEwLCW9Rh5Iis03rSCR+Pd7bYwz5KZkq2KaurdsJXfU
NibxH0sgXmJT6exvpQ5k6MW5HzT9Ite0mlsV2xlVttbHoEsBwSmkn50VIprqJNmUQ0Hbb2x+QhSx
fmSVvQ6tov2D/sP4fyNLU3dhhmIltSHZ2F93MwDCeEC4qnkou/QkKxVhILg2UUGu5S3SWgWSD93/
69SPKYm1ZNkbjX3MXQcwltIxzP37tMSj7ls6oKxUr1aR3djnYD7IV7Sy7XNNA+HMREO+Dbr1F8HI
9MOmJH4IcAacKNLuZY9FHkwi5WgmM12Tp0oRKef/Xlasr/BU07UNHdeGZWiWzQo1D+H/RwFDhmVb
+JY7zDfQuJbVYIE8Y6HFbbZtm0psMET3yzgJH0EflFc9Lxm8kysb1/6LEI1+PxTWMesMpvM91NS2
dtBRzae6no47P53YXRfxPq9dCP/sMKxZ9JJBbDY6xXqzR7tfRola3XdN2JDCjtGk8jzvLyOAlP6j
LVmaH2PJDQyX9SqnJv+cSaLXP2dDWb91vt9c0wjyoUULbe0DWyHZDGhurKW/fDLmj9wGA4U99Aid
XSMSrIBOtYY413erFBYyWGMBq2IJ/MN6MZUyX+ixxUMg7Q6kCo1/4NfK7svvnZ9j8ScwHaGbFPM0
quyvFFSvpzvbpdO4SXL3p6ScygPM8uAsX6GX2yCQ2IUZkAYycJ99T4MMHqvdQ5cw6OiVNPoBX2RV
wgp+J5QMQWbDApV1ISQypF8rXyOrdMqZsHVKhCl+IB6QbHPLP/ZTyXgtqU9xpkPo1Oc0lVkEbcbe
y2h09qWez2xho5Kx7Eucuwl5KRin4RItTcJeA0Ig/WUPlNGKSAEtY+2hnA+63lHlR6a68RNn4jkV
vjR4z+8x36kPTUWs6KiM1bKeC/L/vqa5cL9skISqGrZqg7XWIRPAn//3Rd1iO7RIBWf5ye8IT5te
3cCbJ03Z4bZcjXWubNm5wCtV/Hpft0XxarjeW+AMxl2uBWzvCHdziJWVZQNWyHotZ02p6m+9Jqlf
OpgZ+9/vB42yGVsGupWlPnYOElVfN+JD2GX9qteHZF+Lx5HF5LFNu+7JoNlB71f0p0C3u6e4p7tW
kve5JZ0Mp7dfZueQbRD3oO1dgbE5BEkC4GPiTmgl2oYVAerJtsIXtMpzojIiRstX+Pkb/vz5Umkq
ZIVG2D11JULsuNbv5P9VYZuxRNGl72+nFt1obNZ0SNrhwUbvgMMLAl5l7oNS5MfeLdKVN18ZWulU
twNc6/qUljw/I3TEV2h+1MqQoR6GYji5JU9oZ0R33Jh2gLx+to6yxK2YByQ7SRzAu0icRzFSSCcj
raImFqss8cisMsyJcHo9Dk+GOErODgBYhmsDor9JiqXx3BWh7p2T0Pvs6JM8z7Y8rx3qfVrbn/Ka
lf/9n7MoMR3MsZ6xrS3CGEcLvWlbkNWGfJ8ccm0M79AJ6HeictlquWiOfYcYsb7OYsZivf2sYCZ0
g0J7s0TsbcxKrbe9b6tvA4/uriVVAlT6XY9G9Gj5DZLBBGmE65XqIqj18jKOlrGLHQbzdlFfjZC9
M1NJjA5MwXbya0OiwkIx+g8VqTqMjceDl072KppVp0OawIUs0mdHpA/1hNmaZJX4re5fpLo5d9lH
eAOltjKp8m2Sb8K9q4K+s2ZNX2mylQ7bcPwGYhogI82rS2QY5RMgv22qF90f2ldfZ1CIKAHI0WVn
0m2alup86Um0JfGNoTV2e9GZ1kWP0j4Ah7I1UiO4moxk9TtTG+Ptrb0cGmGxVobom+xFIUtVV+xy
MTn1Lu1l2VTFaUYzRWbgpf4wuz5bHoM3BZYYiNBstfJTQyZ38xD5ulKcIjEjvpkiV7TfDyNiPNGR
Kd2bc9KqaLV83RdPdRxND1IYO9gpIwxa47toNldluBWB1qabITG43VMrR7PhWzP+Pj+E86nWJw92
3TtXayitP9X37rwo/e9jgM2LK2jmwBVWZxLzlx0My1QUj4ww9reWTaFbjw4uHLzmWv8GcpB0zGT0
Llak/bUXGwcDy75GCPvWNk6DqhX3BSb2Mz7eU4TTfFs3vg4SpdfxghvtpavK+fJOJuQF2mMYNuGr
mhGjzEN3UaADAmhek0k+jUl47GsDX0dqxHfcFBhI5/8M3x9Erk/wFRbBkSDp+3aYS/xEie7Bs1Qr
N6mTC11nazN53VuI3Wvlm8b43ghAGWEcPrd0A8eYO4DQtmA6VeOxElb/pCavDIG0O3LgmQQRvfim
u7Ojt7Hbg8Buspb2CimUH5LqwRf0+/Ledk7RoNqUnbwK/nlFCGG8JMfrQU4kvXk2VkcYEMiFK5cl
9aecrvd2Ve9GOgjCaX/cNgMMgpQ1uU0ZD4XQ2cZdZa5j9xdp6WyL3KoiwTNxatTs9CKCeRSsRN6J
csLeEhRKFmpn6c9gcKaT6n53E/WnOr8BVNTYqMp0p7aKtcaa7N1eKZ7mYXwS1trQi1eiFNNDN58F
Cu8jWIsh/Tqb35uJRi/9VT5pPFj6AcA+xj89LWgQoBCaIxdS+68U5VvHQ+DJOySBkh08lWE3k9eV
MRtA6cjju49JZOSHuyqNAknWSjIiibg6j76PgCVoXfcZH1UGPnHun+u286Fx72C4tWd8rU4XWA6P
ZTsoMlPjbChYTLh8w88x+iS92Fz05fRLa0yxH5rWXna6i7QFHSMigjG5v/2IMZylxSDFVGVcdhvZ
SVTIyjhl3ovSR+nTgL160SGSX47+0O5QI493QsO77Q/5TZAugnrZ06I5xtVfNJhM/14MdXwcZqxw
H5q7xEgQCwCvlD4u7C78/hqWSL9lKI1V/vfBDNvxmOv2QBpypx102ToaMFoelbFX/tCvgP3z/253
YOHs8k1bw4mAzPVLjdJ5PvPcJDiI0e5cCg2e91JIpyZZu3ZgN679MeuuNbUMkeL1UnqoJL0sDbpi
m3lmsZlUe1pEswn29klWgRUvExGTsp0S67WwzDY7yvOOm3kppeW+H2obm/k3YFfhbkyBcV4z/fAR
2KaznFIIwWlbvMpGgjwI66NI+vBe1G2NuJFsvdph1GYZsbkfCK4coZGPImVoNU8pRHlWmsxgO5WY
ywJD/qFKyD2QYgjDbvJFHLnOc9zZC0ClMco3oByzO9cOjE+aC/WzhUY3E/p0MGd4pvTVFaFZ7QRE
esjjy5EbfBZlGococ2jY0qlYwiEcvkdZN89rvZ9u0l0zS8nsHbMTQsnmlEVTzAgQVnCcKD19NrMI
oAHFFAcTYiP5JZNGdhMorXZR9sBlojHdeVrjLK0u0jbdLGhMs2RHOtDeUb3uNW/UnzlXLmx17qVi
zsyev21sUBdYMUoXuwUWTQ0XrqXLUopuivRl9ERwle5TR7WazSRQA3Vz4vuMEXSquCYmED+uiYho
QcFK/X3J0jBbyI1Mr5lv8k6hDSaW1mjtWTFqlqKuvi+r5rkw2+H4z9u3x3CsEpWeACDRzJeANshG
hYG4FogfpKLFn9eyrBQGJua5xWeK3COeFjijbNcZYua6KSUOHTPgf2QY2/7jr0ePu+jHYnyUW2Wp
aM0Ix5TyzAhuwkBX4BKZ7JlZQjvCvcbo4pU1z6yhm5hMdfp82xOMsPCRS/ez+VYSizB+5x62Up7u
zsGR1mk00trqdkeSP8rzqNTH9wgGRJqA0AhmD46OEcwnaGVllqLDNeEGj1ONLdXLn9MmeZK7e6fU
i7ski57o7aIPm6cnXe4YTBJmORa8UnSUEYpRKN9du4mSKVs0sf1hVNnwnCHT3riTEh7SSGuB0jMw
LNs6YtRdIgW1CXdyBEzfNn9I41ZhLqAaHz1TDVfHjxwpHem2I+aXsVWKfVSHFmjIGYAp8Dhraul+
aO5mmurywHDLeJ7/PVPzkZT73Z75lkmS3PxwTmGebixrKvYA1XpwY9s0MO0VcOiIfHHhfjhumu+l
rQmx3l0bIE9nXIju8G9TtV+qG6dmVXPVsgJJ2z1J05f8YaBKzflJUwmEG3PUJNxDP3fAoKwpLI3W
Y1JZ0SlnzwnexMaSgt+ddrbb7lBLa/tccdb2fPb7yxQarQuh591BsSLj2rk+LSk4S30X/MzrbAHL
AOMlu7XFULM9kU8bF5TfWeJFLbu69lC3TxmwYB1z21WOUeJJsXegcZjTVUPyMTYHswJlxPUSkU3c
OiQA5xQNZp2S6tETipNFn4WjRE9Vx7hUU0ZUtWAG2vk50tJCVYh+OtrthITDJ34ITHuOPw68MtCz
6idR2NFcSPvIHBBCeeGlYynwY7obROWWm7wc0n0feTvc62yZIIUZ22IUYllHZN3gxRivttaMCzVU
gw9Mv9vbiKMrYD7fsAY9gJkU9NImszw2DkxSpNzRSlO2SCO3pEoZvdLw8L7cvjeKvO+TRdxxnQGq
hzadH8q2fIsLtznXyTLWBMYRqTfN5h+O9OwQ5otoyHOtPxAg7P0sbV9Gvf77bfkFvbFToJU/3L68
R/hS1C5Ms/Qi29/yoOLkWlYeSMHayOFcN2LHNUB6U+1v7dZo1sQ2z3Aqa520tE24lh9U/022/GQX
kPVJW3BXGKA92ZdID+dg6Poyt/Nse5MItQHmGYjYiIArQA/DpBcPmJzYzLuIuQsfifksSgF8puL3
TfdyeJKDi8YLZbfr2ribtJ54gki800HsnnSFvHPTcvH8C8JlukYNFzPxoe4isenjHlKgjUfZUDIu
hRqOgxFPuxtnYkxGUgGTcQnMXtACYG8RvAxRqTxHYboNE5qqoQMDpfeI7fajprqWAMr2mI77bRYg
+JYqFj/4cVN4Mq8DIZSNpxFr0g2PUKrVsDU1GlKjqlMhZsawG30cxqJom30uzGAplEY89kYgHhNA
BoHDDxlUWNLM/MgE/tH3hk3Z+c1RgnYhSBYYSzvzp6vnBtPzTTZ0d3bUWnsJwQZ1NxwJHH1p1Qwr
2sy8tkPEepYJseC3osaqO+90+wxu3h7LaquFK5TMIw7BPPomRo84Jjt0YecIBhm5toQEHGRxDVWF
PzJkR3NkgZLOSXkwjWIOweY9qfi2WxyKBYAF+bnaJY1wqdypfG/csxGLlv3QlnsJwrBGpdpXjG6Y
dQnG9nr4ZkbBTquq6tf8wtCoXQhlwquWQKNAbwkCs5mitToV9urWn6ecCrZ59IyqWVlk8xNEI+AP
feO0S91YfXFpFTihb/0o7OL7yPQWA4eb5XewrstFplrpCmZG8ShfZaX/DZLtA+v6dDRpGK9xxOfv
StAvhf5UTOUIEprObjJYW1IKu52D4vyg0Rfd3uA8o1mebBEA/PECan8CUO6s3DUpNjztqKDYXmGJ
XBIqKp6V2mjPIF/NhQ0/fXkj3Hamkx3rih/8D92z/59iQ9IEcybNMlXhaJr+BVbZsvFUDRaiw5AN
ryO2OlpYqIFo1MAxoJZcSvCCxVzxPik6xJBEi9+ADKX6PbTvsdzbGzUmbou9jHlJu2jANFV60VGO
W+SEWr5yykisocSF2x5y0KqOw+yNRI6L3gfeT0tEOzRU7nuP023S/IjawK/v3QAkYewO7/IsaN/d
QXjVWgTZziYC45ZcrBEa1Md/SgJmlPivkh0ZnWOq88zdcC2mBcjl/12ymyGlTTPRvrHT1ls1bCFP
yOoWIRtV9kCGfdbmg3wl3xtMlx5pgh2FulDxxFuXGt1FVol1Z7xxOUdHSHE7+YECC8cAWnXDVn6i
ZabVR3egAulN0AjF1FjmLnCYLU+Ns4ban8Pd4hVodQhcPuyPvPb/fsX4+hhUXYjfApLjkLdvHU+w
Ndr5cG4I3k/CMY+5ENO5z6gzJC1G9Zh0za/qxJ8WsZPeZ6Do1kUDyUux6vy1nSwW7NYbz9WQFa9l
oi6sJkifu9zG7Yy5Y2opllG9+5eM6vqMn7heTUlDrWBo09p30me168TH/KJHJrSbWEi2ZdHfoeTq
HorJL65RMX1SrSknOJYgMVnZd1ZC1q/sibnqt3zsw7eIPR0K8haQf9qvvVE1Hx0TmJ2ho0MZhFiw
rjvsHueuz8z+rRU72/YVQAFrKIwjFcGzNLSIEc8ZyGPM2XPpLVBEjeQ+vHqQwMLJHp6hKZeHAKo+
3BakPX/oUttffBcYjg28HpqOwxEyrCq+XE4F4+rUTeOAkVGpbwo0UXeoK55lpfrPGRo2g1EqMfB6
OKx7M2rWvZ2Y+9I1x6cxv3ZhCoAwsbqz/MoyRciIvqBf3pLTlE7/YcMKP2civwtMUAjsxFhSR/RW
NeP6EB3XUzKkO9nSiSg9/3KoGXN9x71ZrQLfUh7kKyKH/nqFcRHFWaLuoEZuMWXeW3H4GVrcoP58
ULNihdzGvkAKL3YYB7n2iuwdaFVza7+UVvFea1lzkfqX+UzUrBpZC69RsUfU4KrvvkCWeDLlH7V3
jwkGQKQbCf502Sz25pgVgGH3LbvhXd8zmtVSK1q1MrZGyk6asY8WVakFO1n+ZpPjzPtXnnZEuutM
FPlRO4YZyzB6dsCRHLHQGktJYxYKdKFehPpRZ5qxEFxu3iYPqOvloaYoeVHRNqSQGCt1jLmJUhNl
aBqcpdBEHmIYmOwKavO2AUwGiVOl8J8FsxGkTHYX8WdMVMdW8vaNFsum0c7NUjq5gKRR/8VjGTwn
nWlui2wqd71NWM8tGi+j+3fLIjJNPzrgL8GkAfRl14VmvhrIfF20nUnbNxmrJ2FSK7l19FgTzhku
ok65SO1bM1OjmW0fTfIYiKdtYGCH/QFduru/vfIIXqUHdkTENG0MlMDboO/p0PmEhEXZ9AxsITsV
KtxUPrLyrYqVtSBTYNMkTowx6O9WjZFTf92auI38EYga6B+DRN2j70XSiAtuGeRhd01bpd9ZOWk3
zB2vihLk+7Gh/w7XJr0ovetufLvf3nq6f7gjvy7wrk4jhhGc0EDAMD76OjfqSTnRMBFrBygRwV1c
WO2Gpr7LwmmDnVRUIz7nhvLcuEpySdCIL+U+NCB+fRFVrXod434bKGG+KUhKv7ZGjp5eaYJPr/qk
s9ERncEUDzrqiCLBzQ9Z5b5rVTNejfnAAFbb3YyQEdMe0NqnCHbJq08dsylc9lcibc8xf1PYwQ1e
mIo9cWVVP4ipWLlaURzCocnv6c0ARAdYtiMbt9/O8s6ByuLiFUyZ8tGgE5IysMm5O226wiTaMLaI
xzgkIMnv991MXyrKst0Os2c0SZNXsymyTTl5v2S0iDvwVFBZqHaaU9bLAto1AE0l3cm9yDiOxXlK
2jtSS/bFZKlEyM9jtxhauFR3z++PcA2JZvmsyIRFhN38gHhwqQ04s47NR1lX0HvK2NBx3ZJbuuiL
1l0ZmnsXhtQiwOXCDwdphRqoyptN6bUh0rHfO2SRLP0knI5N1XrL1nWcc1hM076Q8wSY48UeVTLq
e1imsNSDJt2o6mcjza6l3v3Ia8hM/31FmerXpj7iAVU3Nfp7Kjg95Ab/LhlU3EeWYRnVQckmY5vr
rUk0WWQePTefziy+/AUz1EmR34UwJPFLDJP7F5LISQ1/X42s2Kl1gAp2LwsHAmWTS1y0H/Ksy0xi
WJz+I4u8JyRJ+Rt5LAifzGjBi7isxs+8tV9rpNhX38HUEBb+tFYzdhW+oYU0XatFkOgOiseeYJFy
+I5xMyRH1FcP0sENgIe9P7k0XY8KqIuHfUjvf2130cPoFfaJgdNWtvZqDV9aUdfILh2tuBvTiUYS
TYza0ekCz46DpuGaQX9X0uky7AMPanRzk7ea+jy/16I+e2JVCpc60r+9qUcZCYcUm+y1m3uUAv66
6opuG2FxYpCf1WcsjUh8LNgkaeOoT4QUrIT5nUAxpstzB0XFgaX3o/bgV4Sz8uTCzDJ7UfQu+MSU
XzzCroQaztbvkV6rvqnISTkWUMuJLMA+3gnPOmSa/khSZHatRwMLNhEtzrzCe/IyMrNc2YQ9ExqR
C2ZOdgQlKgjuC/Ku11k/eAiKrApksk/qdV4rB9009GWoCRIUZ2NIOuDwj02MaiFiIJ7XDetJG+Tn
1ERxELru+A2hPwQ4tn7nRBBqzb5Y37TKpNxnjUsLVx32ekL1G3b2XJqlgXJsu9Y7KpbhHXuLCJ5s
/hRYQ/9K9b29UpFa3maqLh2KnVsSKZGaLpVmE1Pcpc67m9XVWZ2SelhYRVidb+dukx1xaK/kW/Kg
376Evl1RmSfpA6nCYTuUkJijdPw1b++PGNfVe2uId/LPgm1TbHI0jMjNexqvAfL8XGW0NzjiI+tM
DKgpQ4azXrPKtAOJhNCTF0lrKj+9InoJnNJ8I+oeD2TsB6g2tBgQe/Nim5P+QykciLYVYZ96TpAh
DDlK72Cd6Fb309Odh94Zy+/lUKNqdKPutVIUwq2BF+3i0nkf4yg8ChpzVMi8ItHsWIceOQlMpk4G
TMHTOCcmOLntr2600bJwu62eWG+CpMBdAA2biFg0UqQvzglf9LCLRWcijhhg/89Ti7m/pIlhSf4b
nI/UpooNk34lZ9fylD5wt+qAxFxCYb7JHmbeOijL4FvvVZVq16SRsEaErp7DNjrblqgf5EHPPDhA
auguZr+znA/RFpPtMXvasbONcMfSEi1wGB0Gt8WNIRc+vVbf7cQyVjKuW2Uivyiy9I3HY3OSXcQR
EeBK6wgWEAbdDSX8FEUxfqvtjkIMUIqKPOZa+8QDgspgjREpAwFiqMwi+tF1dvnsWR5w1Ghy/o+w
81hyXEu27L/0uGEGLQY9IQlqFToyJ7CU0Frj63udw+yXdeu1vTKrogGIuJERJMRx973XPhKSVe9R
gGpcqKgZxny8TGpe7SYyhaCuJIQ/IEekhQAVIG/7QxmEycvYZKqPxCDqD65eHpiYJEf6LK+yVNHs
2xCV9v5viyFXoi9NjFyVPKx7mA8BOJ9OfZJbYc/DpVc65xrZ3bNpG+NNpkIF7vA8lirxKfiITjkz
DwwJKUDxbDLOuZm6Pv9y9Fo5Au5twt155CsgfmzObRCQSjNn3+OGO569zNZtKNHoaEv6rNmhsQ5m
oJzSXdLB7HnsjmOib5B1CGrCvFQr6UOP1ZRnU7Y4BhFePXjkRD+NZU5rdaqQ3PQjVkXPOMqTsCqU
5XyFjiMEkHZIjSmM23qY4dIStaZdDjEuibl+sG+cnOV+Dz/4OOcFkgj6N3CWfskumtq24PwkLxhc
pXgrM31jJZ59DDlpeyRJ15S4XyklqJhJ7CYLUBCp49bJbcevprtuoUH9rFIih/Kpb55CFsL7hHvP
w6JvdGP2JU5V8BNzi487BfMjvQLyJbJNnSuVYYHdj8gzyky9dUmX3gyYOauCvLdPm3VpJWxikbhz
VradHcOw/hKqtMcixf0uR5qQ+surnPD1mGX5fjzgSVCFGyssvF2S68VaMWMWt7DzoAnP6X8Y58EJ
+EdvgCQK3YUTbKgiQNEwLPXfHvRdr2UIkwFeP4IbIICz3CsZHEVTzBxpGKnIpAGyHGMYgkIIXZnZ
EaBPeGxNs9kY82xtzKZ7tzWjOxV0sh6fSp6bZ6XwCijXzsdfc1dUcihYvI/ACucDIQnE3hdKcOgH
70fPA+0+NfV8X8QLani/5T51KU0EbGMc33gaTb4yNPG5BoZ2sRMbPoFK42VB2ygYcgm6gLWpDOpp
aF17k0QY60v41sIVlL3/2fr1wPYaSlq/4Mz4yjR2QkuK1j1o+kObIBSMs5T1BQK8BDDNoS9hw2nq
ZYmN37IhildCZXJp/JZtQ+TYuFAAgJ30SDtJb0Be19YmUVHCu4SCbLH4lYwyPA3IuPKctE5I3kRI
n1FMUtqimkrg1iXZSBjqLKLAsf6kKzlElwpbsw6YRg72c5Km6cEie8dP6AFs3bCpMeLjMmEQNF0N
bZzOcYIrtuuKq13Uy2GJIFsg4aV0rlug5mE1+pNhEBxWdKfUnb716lJvtJDPEXPgngzS5jiIgZZn
z9rOEriNnlsjDX5wqy5c0rNLgzBGNczlONY3JyU3rl6W2wLE5hL201eazjAIclWEafKBOF/qvK13
//PyFF3Jv5+1BhI5j/mzifcf9ee/aU4afTTI+SAzp6qqZNMaDMBlXzSu7M1QVerRsHvAYUX2GtLE
yxUIM/K6bQytQHsmorZAkzmXocJMJ/IQJpvmOmdP9lqSXoBr2S8TdbzLLTgnLDzIe3iMmxuU9hsY
TB3mj8WFvhF7F8zHxIWoRfvizKO5Y7SPUTICqLjtI2tYld7iwbmZWbjzKCHHsvLVYXHRNgjK4bws
H4/KqGJY5ge6E6+hKrlx2l8lwE1i2+SWq2T4mZtxZwbDvfPIk0PY9CybEWKvI3buWZ6TYg8n5M5N
rJ1sL0uZh9qxdMwGIvGc4OSWpHH9jcQDabvKlwWppGKkq0Tp9fODHeqy+qK3x6RhtsZPrntzP8V/
QjSbaQ0fBstLTow5bxMzPhZMOnnW58asfspfbDBH7yL2MGe7q0Hqoey4jXZKmrg7jyS6Q2hH3t0Z
BsTfkUu8hk2IbqPppCyptFPlT5G7KTnjhAPGy3tZ1/N21AT1zmlPI+AaCqtGB1YYpSxoVlEMua9V
tav0AXE36bYtBSA+RGxBi6G728dNwOqWlAZcTwwykPFDPpna+2SmW1nzWRVtGPHEeAwUpoS2SD1P
0UcWFgc5FouTGoXbMmbXBOzAfkw04q0MlFZTDthWstmSMfhs29l6qczcWRMuNCgvOHZXRCtoW6Uj
i1wOyOsODwG2sm1g49f0sI4hHJnsvdKU0T30FHuNItD9QvCIOjmH7h/0pmDqjTUW6erOaf+pOW5+
DMbwJJ+TdMzbq2KP70VufmYu/I2ywSyTBhBerTxLWPEP4UFeq+VSbO0aJU3eGXdZHHU5Y2kCWJ7l
vCvMtI2hGzFplVW/14t+PIdQqdZS2VeV3idz3PkZXd945jForlUnnL+q5NcVgWffe+3bnPYUw21e
79EY1gxs2cWzpzmrvG9YDbB+8GcGjfIHqrr6s7Kj5D+Utq7x328dQvJH0YJYzTM18fUf357jImz/
z//S/rdKBFJtKIPDEyXg6k0JI+tCu3vQp5MiRF5ReFejmcNzR6cNZTADlzQK3+I4yF8scRz2+p/j
jFzfVCOJDxVj83W7OOaLVxcifRph1CImDEQoTnszJwQ2aLMXs0q/tWys6aO42wfxIkWofOai3g8m
jswqW/LnYWAlas1z8oXGKWQbg5WMMXUHudfq6Z/jmVOh+CYuA95TAfVaI/Gns6gcxG7hKflODyaQ
gJ5xV4rZuNdlHe09xCPkp3AsFS+1QiiJhtG8UjvCiYclpgRRh5iZWjlv5nRBXpqk5jWS2GjpRm/w
ong10ozG+T4W2sUkYe6niz/gnxtLvzyOYPm4OEbrrGY3VjZjz58KGrQ8K2bX7JWQgLj/+fEAeeHf
PmPGACb/E4YjLBLQMv/5GQc8z8wubpRdlsfBetaqb3079i9hFniHTvVcWjqV/nWZXpawNLdal1BK
IT7Z6jXzz2oINbSy6tqBCv6OfdI8LhbIRZvf/Esym7+dOc6Igw+aE8qFHkkPSnRdDa5TOk3eBhYl
dsZ8KffzFFwV8kj3sq6VZe5oMa3npp3tCvJkVo1pRy8lE8T77CqPaAJbOLbioUJ8UqoIepWGdZDq
XLNZpL0tcCenyot3pgwBNRjY+XZKa0SvJnOP15VhevircDPtw61ai+xFx14B8NsaVLRvmlWSajNY
NBgE04WGxVOI7HEdxpj06rrW7o8CEfXAhszYxthUkKaOaatcHmtUI0K8kSrWVXVdJPkgw14cXRGG
4hhd92Sl71pQPOlZUp6xWLMMt3BitkVb3iw0Y4fW6pN9Obnx05znXx/LSolq1Zb+U2IlSg3IjhsX
OTNr3fiwbLVGPd3zEWbRR19pGzWNu7css80LrqL1tCTjBZyk34nbury3jzUO3geJ7vHHLEBKyZgq
inbTMzIhjfIro718J93arar3T1N9fZi1E6U9LgTE7WlYrOZQce7SBjmajX1Qa2w82MPs/8QftP47
L9JzDUG6wBcNogBLwj/P1nYo+2EqYoJQ5cIkLcVwN16Spw6701EkhWNMIo19KjIDn1+ecpt3fuam
OX+qFOJbdUEuK3fzTL2OZpde4UqovuSrhExx76PDiiMUWBtwBN9zsxqPJeExsKtpSUN6KZClQvph
SEal03fR2UZNKhdMgxY/Tcx7AKXZxdMiYixFT8zsvfylaf02jCiL8no4SMVdN0TNk90+csc1nhUr
0Kr6sTVG4LmcPMcOQwkZXqW+SV3L2heTSdMu1Puz2uWYG9XG5j2eSphXgsZSDoNN2nVV7ntENhsl
6CbSi/HvaVlarqWyoFLz+mVMN9mQNZtHmx6DbwyCe8pfacXaIB0Cepejl7/qQH5PEd7DleNG+rbU
cnOdSrla3JrfYEl9ogXV9ywmUJ+TsVZ1mEMHmnCaQTtW18Zq3/RFeEeNmGxU2Laf0bi8I/u2nwMl
+vxrN/jrPlD0oPUfyyggMqbfETyxdhVn9J3atB2GTcRcQFA8yPXVktbxygtjIogaEsoqM/gdFBoo
FkIRsADk+WGmMrgjPWt8ggnQ17hGeRmcsT5QJ10WtPgXwhYaUt1qJfT1mtjEYhloPjdxPZx1/bPX
maqs4o5xUN2roPK40Wh+UOfezYz64NhX6ZPc+/tiG6TWQQytyxsUhVPSa94qYxndbjrTfLWUBT7N
6F40O4ifF2sxnnVNAW6oGB+tvis7q8OM2BGiWfQsDPEs3ChyvVtRJ/nNpS1gmySn6guEHebtSDtn
49lLg+zJyBbthanhTrZVPLC422rRnY3uDqBQ5IoY2269aSvINkqMnNQuCgplTVD8UAy2dOFc8nwh
PsM14OxYxZYzvHQZboh2bJaD1q1CpQbBaMTRS0Ee1L0g9qEozDMhanQ5K6BP1vSjJ7X5z/zHpQDa
qW3FLLCov8olb2Eujz0pq5Nfy8w3zTgXivc6KACP0RsQ/Vu4nyEOGND8KvodJ9eusQbsXnSkAIu6
eycIiVxp+quUJM6eyuh4GoyHmS9oEL7KXUrOT+Dm1rPiKsypS+eNj6XdZzWtH41g18/RZihIyJhA
LeOQ++VkxCgkzCq2jqshHplNb+0NhDQVvRJvTDczvro21aTXqX6VoYWataR9QqqnFAqD6Xke97Io
ly+dQZR6KvxTsjzveRCtH9LfJNIhqYvBpnxxxFbu5i33kVWJkaSLgg/69sYpcpxhbVpzcbHRcIPs
423HhpsxMb1JAFQ2uLS+LI28tRQ0Zc7Nn85Wad/wYr/NfXIPi7n5rgEKLoRilmfLK2549yNAOjuX
jCcrp8mP3WCXZNtH2sZtkVfKe51qz+390XBiQinlIZrVfSlbEc3QkjOYhRPg1Km+kMgxMcJhyxPH
iNF0IGGxEFIDEmahj9eXv9+sDEm687R/+f6/32DZ5XfEcEp3mPqNkjv0bysP6Ag0vqfWc9/LFNBy
0wkrQxE5+wEMzbojue1IJusObV/+w0wUnbBmV7mHhjUcuyRU/C6qlbM+1tFqQsW6xtoyX4Mxw2EU
goGR4KssLvb6Ar8srfJmX3btJ+BWgDQUln3TZT+AY7lkzQFtwPQ/PIq7eKp+zmWb7ynwnWDpfunq
9z5Y0p9BVFA0GlH7ggQD+esUPJl1m3zJ249MWH4YAmrbJiyzfT+jCh+qfttppNGsGVTscrWOrvL9
7xKszUOQTfvK1H84zWAc/j6g6kTbBCojkoTsnJuelsmhqdt2n6gsSryYv6vrC55NhhltDJHBlzTZ
E4rm+dCWOWhywLzzWTOUVZDXGIRrsqzFgJjcXT9MbRyDjXFdSBzhMjKte6mWxPDayVaqmS2Rr2M5
tXJJu1YjDdtbO5X5IX+AaeqsHua81Q+5bn9keuo/PlCs7O4aEBdGZ2U4PeZzOtFgqyIeiBzG9HuM
MMFsZP8xyNxo7YymfoZYYL1nUcJgwEheCtN7DhGLbGKtYCkmtop8UZ9m5GZK1uvHhuU3nu8qnE/q
UOE6kft5XiS+Y1XN46f/nghW+wxIg15bsp8aedhVAvI30VcIUu9A74EZ7aURoku1zcYj3ZWfYTbS
vfTqGV5x0PzyLCQUyZw118fjagxtIMYYzw+5yA+VzTDYJ+LhYT7NYW632yVX9kwBpxXLAvUFZvG0
RSlQnhRQRhdFy1ofKd9Xt85ilpnRZbDN8tmK1ek5W4xTHNnjmyKZY2M8DNwjs5VSe8aH80/Icjcb
DIudBiOO4NcWuukdqrH53qhmdDZDci0DKj0/X0zvNSQHbxUgtcC1F7f+gmFn4xhZepxEK6omdGap
VJJqzLx6HbP8I9az7jt+vw9kYODHDdR4yu+Us/VlrhtsuFHX7zqveFsYzVxpOHhMB9L8oIQe9H8V
yQdWkfgT7L4/28X4Gi7KfPPi6Lc8PBdAHZfJmYhb4Lu0xTn0NFUYouSvUPf0B4lhQPVbWfHwGXmm
4s8MWo9RW0VP0ZL8Zmy+ckGwjhuzKm5YAJubMeWoekHnIsRvpn1dpRDsiDI8PT6RzHA2eeuavod/
dWU4TUoDUoMykFWEs+eqzbhKBWDQ2V31kiyoVKp++rDV4NhhKJRFQVPnrHDcYvXo8z/qDM/GKIOx
cePMtvaW98500bKcfnVkLBvTRjUrDdjmTOlbWdCHQiKaltD7nbPCvNteXO4VskgPsen1NzcT3C+E
ShvPoQwPDZpohBkkl2bWy/eJd3kSKUeDyO42gJytAIIPd1czxj2N6ADdbu/cbEqtNVVesI5LPWcN
RBtZL9XPGl3Cnqqhp+daKvtQg2JoqP28IyEweJQ9cjfx8EXJXi7idxpK1bbVInubiaqjMalww9xU
Lr1JaxOu/nEsjR/qPLsMSfX4UtghznJx78tT827Xi3qqjLQBOjP0hLOMLu1FnBb2jrbgRN+AbEch
VsA0M+8UQbo2gkq9O0mY04htuudZhY5MWaTtH9gVcazdDxmRZ/JAmTIrAmzgEk5rexelaKONHMVy
PyrurmJ7ftHh5IyL3lrVeQBAnOqUcZNLmpABdLlJ6+o5HtTHnoJH4PFLYjTfyvW8rarox61a2aQy
r43x8LGb0fY2pUnx1fU3lQnW0Sltb2u5unueS/48N+uIK43t7Bt3YXoKYj4bT8qtamZyrOvAe9Ub
1fW1eizORcupvRBgW+Z5DlA2pq0vtqK0/bOVaPDxmwLMWlVGX7JKma/81/pbl+VfwsEgLGqCUjCh
kUigprxMhFOsS3fxCC3jWDhZ9R8CObFTDC2MB7ANvGo4lox3xnKAxpbQ0o+xnk/tVG3sBKaMCFYy
FPur0uB+Xkj2PSSOmr8RJHlrCdz9ZosKGZvt5EfDVPOoFwvMOG/UTdvHoFPDQHmvsMFMoylQNXX7
3Bfqgd9QebfVeTjT7dFXQALard5qPF1TIpW5+1Py14xzMJ2NrE/c8Qu5aHgleOb/23eYBn8YQTyR
OuRfYwjcNUKf7+garHUUa4AaxEsXoNuXX7DREY42SHcTPbGPzkA79n01Phml262ysj8/GrBmCZA8
DpaWNXsaXGJ7OvH4bJ+72QovXdQwu1K49GIrsnfyLJPnG39GiYazpdFJUmxcp+1hVCdUE/GcbQJr
Dj6ztrn1dfJtmszpRVPinp9Taa9V38++tizFpeUmeOyzZtqNwXumXB9D5I54kFpzeWAHF6FUyGYF
QMuKdoCDUy72YHqjpztFqD34PVHD116mXPByrFHAoI7TPT3j54vJpKEs01a1psj3hB5e9hEyZXzP
HQf5Eh/1CmAHIro+7/wQicW9aNvOj8VWKI7JLXksbJbxFhIAMKOWW8ngLjnH8pYhPchjcmET1SOf
HAxX2gYg1ZV6Hu7eUId4Z+BMI4JX3/qY1HDaTD/7KrsTym0CH+r0k8xK6hB4JCnVEFCPbNOSaXmc
TPeZad3yzrq62KLrY57RjNrNwpW45u7k/CheGdwRN+0Gy8HO5uLe5UsHtQ7hysMrl3xEmRe8OWTO
JhhjyFcvQ3hJS0B0aUzgZ6Q6W7uyw37lIW84a7duMpuzG5bjORAvDp1QgoU7PC9REiBPSGNsa1WA
K8Jwn5BvX2tnMHhwLtxxVNAiDvoEX7bIkKQ/p/DfnpmU27gvuaHLlppSUI4N6BwuuocPOkgxLCmN
obxf5GujaeXdyLTXEdHVB+06pr4QitdA5+3d6Jn5Hh3QLqHo/K0FJCM2pfV7YSMTR8SXUhfTc+ct
4zkReitGtNG5DkaNFiez71Jzo+/wM55y5cUYneiJpFP3uffmU2q3yWfZZNmhURemdoUSf9K7zNex
44Znz0Rg1Kk6srWobFdLX5SvgMmLbZSXxkkJ2vkM+UjzVeVOpl58dsH0PDXh+LaQC0vRpW1hRpSX
ljXnRW79fWl6tzggkbyYcf4nKjF21fwdLtXNwa/8qzUDQo2iBu1H06I0uDlOkPo6QMEzi/fyQjym
s1FhM96rsjpqJjWEqkzTKma2HIEZjfYVcsqVM0TKVyK71mWlIW7wumk1pGPxnJgQoBwWejvMk8NV
qSiayHb8VMo828tJr2XbNkPNhdAYVLV/8wiMTnHWS9Wku4Az8Kqo0XYRQ/1ZaE7kizsl3DWDmulW
2z/nix7cgBpqJ/LOaLoIq3SUuRona11cx5EVGysbYTQz7aeOysgU2IFWVEaqqIy4rq2XOB/2hNru
4jRt6TNaJtnVPS0oscatx/BfjhP392vM7FesD9YodFrcsdG0qFlSEfhb/yomEKs5SKpdrzuff80j
bqyiifLqD9pbGz3T0o8iz6sDZHrDzye0yQ5tlK2CiPhPMmpnDL8IBaL/7uBCVsz3v7122XCfiODK
o/7GsNp8tODD0apXkG2A+fVdf5DepBYuOPjAoPSXifDldZdsiPuawRXTHU6swHh8EXdqvwlDb8SK
UuKxDNUBGfoEPE8mzQJ90S6BvZetUB5B6WXKx63siToZA/YqWt7lvNkWQ2dlaqNL6vzx8ompvjxs
q/kPLS1DnJM6oUG5gC0XDAt3tbbcp8hIt6WCu6sNHHPVWUnt9x3kKjseoGAQQk69qJ8acgZPlXiR
W/LFgF9/0uZVFLyEojcxF3jAHTPznlmIGbu0hhLwqM1ZMem+RSMSvmkbfG1soPvCVxF7NRAXd9gF
Ges0aY8PEe+vqd6WrYR7s1y/2Zmr7CdFK/cW0N7DkPfjbRQmjbqcg6dI9QBSE3IoXwiGLbemY/TY
i8VcSnyhsavu9FjzLrPyM4rq9zmBb8zJirWqo2CWux3Uj7XOMLKYIoXEDkQcWdsv+0pG2VKl8q+G
2mvq5d73qQBHLjaG/7chvgSVlL68ZX/9/39fFFfBF60jag9fCa0f++fSWE8TWOAPs+4JnAVjdFYy
1Tu3PVExpZ0Xn1qfXceIi8qc4pRQLWVCD5OUx1w1h88sI+KYq06DyLvPgQWxatxEZl9+JPlQbbqW
1njXV9XHmOZfKsWz6JmpjQ9QuEKz/C6TQOIxts7mQMyu3E1Y1qFPJOFEgMSHNBxOtvaSi50/VHEv
22HySCcBeU2ey35DBG0crlxdX0lUinzp9So8Bp3NM13Up/PSu6eCyCpmWg7LLXL/XgbUxStJU6uQ
KLkAJczWvUuiIiB7fQvr8s7Ca94MVHynQGnDa7fEPQs04p9xiu5su8EU6WDQr8OpOaVT3oJ/GimE
hUTDSTG1eIO+cgUmcxrA07h9UZy9HtVGB7YMTWpq0w1jcdYZKGPiYTzPdUliQRS+ks2S/2gc97eR
du6WAWux0dQgOy1CNtQNvYOyrVRJn4rCtYdj7DCpXv6MCbdkZXejO4ED5p9bUYdGXR5L5BYtz00l
BiNcbCd5/plDqxC8sbA0EWcnLqM99ryvdu1V3/gnWFTT7Wlt8xbbqcOzzd4XfWasi8gK9wl45o+x
weXIstO7LGRPfhigxFHNha9F/1IKqYeURC5TZsFhwOodokHEFLVBPnJBeeKgdcyW4GSNbnCa3Ywk
+whxtz0pR5kqmprhDqkBYBORMWqU3Uw0gpf4S9qUB/BjDXZU4VL9u5+QF4Rux+x32vLSDXF9l59R
pKnV7lHathM0kGA4hrY1/hIbbWxNcgO2TXCuIR6u4CxapyYveGaJLfmyLB7tgIqhrTiO7f3ALKG9
yGdZGkCuyCzD3SD06p5Rm2V+YBPjNCioQchz7H8FLYKwSW+Jl47DdaxWztPAZGiHGL06GBVYDOh/
xnpOASyNg6ZuM8P8vaiq8RVfyO+xyv9sxIXBmdjcw0VEYZTMdWTz1y5+jVYXvA/Jspy7kCh2edhr
ibxvCmQpbobLXvAEOokAl5vudAs9FeNNzTIUCtG5MdT0bNYdd+xIMYdNolQoeaOWsj6AQS5H+dl/
7QZzNjzNfeDLmYM1u8upWJBJxRoDv7w38I73Cw5rr1jLsb8GaupF7gnma1p4Yg4tshfGQS9eAhT+
qHK16a5WRn2o6O77ZgxAlrCkkyde5FZnDpw1iQYBMpNdNtcbfsNJecLbEkNWzTkd9F1qhJtI8LBj
G8ekiQT57hRwLaQuFbhlvB4HEts7xyi2g+wHKTHk9sYKtEMFlms965578YChXDEs0xsVAFQ9705D
XrEuCbEbi+cSDghUQHR01zppGI9fUH7BK5+sOmChJuwf0gPCRFVb21DW/cgGjrJLDBv3YjT3v5pE
LTehMlwdVXd2Zmpqp78vC+PWelVXGKQ9hD7ILbhcKLeC018MoaabyT7wsmujTYL8Ugy+zNKRtuBQ
H9ub3vVvRUXl+XjL7DIYwG8RpU4PHq8EArFLJij+njFU61iXOT2NgfA9tfy8aW1O9bR5ZdJMdHe3
fKPoShiwaMY1AGyCKAR1YTyQG9UNtXltrfS7rfTJ8xLCpSkXG6S4yyiK2d3I2JUnJNLYk2uSQi91
HDIZuDNC55hHNmBjUDWztJ3WerjQxk7sk+WYlq8lXb6iyU3AdvX5OHG0TEE1Iu72iTekflPjRFbF
4EEea9FG+yV8I18OIxp6DJ0C3aub0uHU691wasWL3JLHJhLZ0Ty79J7DfF873a1vwI3+i5rQi0by
qfV2LwcXvIOsFk29hvvOm8mqpsfNwG+juVV34YGzk2t0NR0qEg+C+bGC/7tul2t5D1blKZ/ak8gE
R+7SXh4PGd1KdnCJ+igqfqhV8HNJXIc7mvbxuI11+CG/G8ANwsVA8DgSCm70sQHYIZv9Ll2yPZie
g7cEVDC9XfoAyf05MpvXAAHpXkNHtgt123q1GuNTXimMfL+Z7YydOcgAidZiNaWoxjqeKzopjZrs
ofRjoYuRpSWaWfheELx4zHvegr7CLOMF2j7O6AJrSJNWgd6nXyketjOhjPLnd3lI4ptVT3dUIc7R
CxLDVyoj/iK+Q52Xn4WTZs+8Td6m1Ob+qEdx+2bM09FAZ+LbVauTvBSBY8UXCjwuHF+qMtT2uZTI
8lT1onz5WqpuseXiP/SkDW9nquxnA4Q8zFdrvP1pajOmXgFY38vfKkpzjQZqN58JribwVDTHR7Rz
SulVh5gcFiQM+66JSH4M0VPWTCeOdk2bPGGWjEk9nWrl+1KPv4Y2i97n2Gv8tgET0i+CqpF18UHW
5smkB9Tf6rzO0F/4SRKjjzdTIpDRndRICAAKSOOg3kMGrvO62hrkxq4JRTA+VGLTsblaFK7pPHyA
LJpot80C8BOZKsgUrt21G1rvihJM/sTi7pVH67dW8bqnrFc/LQGRbK3suxINgsPtotqq6H9UufdN
0kUTwJP9HE4fIziZQSQCo1WaDhjHDTIhMhuw7dw8Vuh4tNSzNeBf0mFUZmMY7RAWjbthDrKVlF7X
dWdCLhmf5D8r+Q6IybkwNFQotTk2SKmJQTCB8jnAziIlI8RgdqbPqtR2VKsYy7IlXlcWSnyJXiQt
Nr3I3bnO41OPr2/NEyL0rQAk7gJRnSClqfoS6WWy60JD34w5MRISCGVn5z+L8Ah6rKWV3q3Ginor
4rLeGUVgwUEYkY0ZhBq1KlJ2OIk9oykIf74DUZ6pt7ENU9WCls5Sz2hoTAoxlpck4fHxkydTHTZl
6H1NYlf/JjbavntsqKOVwJ4tQVmXWx1IztvS5/mz2LOWTgcyla7UMoruAY9ukL5t+PCQyeWsPNb0
uAySIfflBz12ZXAny3NNgliwe9QItMSdazm8orx3rjBLvZssQgKtbfbphG9/MgLtlo3d0v8yvZqP
C5QMmErEz35uK97K1oqnEPkSJhyPxFmzpAlIlf7Y0koz9RPX1dYyl6wJNWP/EP9b/bYWUTgwgzy/
MVpt4ywwXOUxcoG7lZ2Ssxeac3yn7/KM79te1zKQwakgfeIqWKuZNfmgxPvbiJZs27nx8NhqxFYa
mDwwu8F8n5rpmjOxfuPW1u/h7SQ7BLYUoVK6xBDvG0lrxBnAbLKtyhE6noqRJinT+QSVl05L7esm
bIZgVsK1ahXulfnGanIM4w7/1LzLrWRRnqNiYT4kjhuLWeJFzPX6uzqTMG4zo6AmfZZD/sSsTm1N
UKWqkH8TidmzsvBilZ1yaRAG27aGkJw1p7fOWIBAPMCm0mVFuipNS30uyebg/+OPh90HBu+2YaVH
VEUPT1myjzMeHvz3/Ulq5gJmSWBmUoe/skK18PH4DAxglru/XQfu1M5mnrty7amvyeJEqyQqaHlJ
RG9ULS3CAKZFohmZpKXuR1lS3OUWLoviPrndPhmTZSUFCYw15p1RmZmg5xgEWPWpdpH3nIyZRecR
C6nOxBr/l16qc2I0CpZ2QA247No+YzlVN+3NRD0MNVb54QjIlavgbrSanyzvccuRN00sbJqQ+Qjj
39AYDrn24OzpWVovs2UEf5wmtFIYrhTLTldz9wxxAlNk2SvKyqkJYzDUsns15m4nbyONjtRUnhkP
2VZjYiQ2GJY8is0gNyqI3ktMN5p7axHVhbCbrB4myVFhiiNjLEObLEvDdMf9n8tc48eo3DYurtc4
60J0AVPb9j03Rr5jF8RGj/G+aeNljdjcclCrKcUB5taHlwroL3x/X06CWzPh8o9N+hSifyLZQ62j
heeBBIakY9XcZK1LkLFoNkF7uM5NZB2kvLpHiniYlNL3cv2TDCrcIKkCdr4NriXu2gt33pDaReha
uLTwvgXZRQpc7M4IiJngQRsmxbwDvJOvJWFHt5gVoWbS6Be71IrJZNzk1qhk80Fw5leFV/8ezEF/
w+SNKw0ePMPS+Px4v9r6labTsAcaZTzBHHfE1M766btt9/vxvqkkyWq9/dPMB8oBdaSNQUvGgwHi
26aX72VEFNVIvp/Qba/kLkDH7WOErkItngCnbx6edBa5a63X2/NUdmJL6HLGZXZBTPUsUlpPWavt
8jut1UooRpvzSO2Pp7CC8VItH94E/Shtkn6T5kQ1cud2jryn3TMUs+kG1cmP6k6/PiaGdvF/KTuv
JbeRbdt+ESLgzSu9L5aX9IKQhfceX39HJrRb3eoT6rgvbIKs2rtEAshca805JvRDCqIlEDPRKhJ1
e2U8x+WX2Leect/o33NgVwAhwUvQ5BA9T7pXi+unxWx2MpH/DSjwhvqEZgT/ejNaq4zrcpEVjiJR
tamKA6y+5iKfBeXUXELx2ixeC4Lpf+8mnr9eJi7abAufJP8mLyHOsI8ZlU4ES5mFWR46UEK3gZHl
Ni0rh3WKuCq/UeyPABxezHxUcZq8tOT3PCN9pEOoMDzt9PTdyLBqLeDRMBgvmjyJCL7vyaq3qRt8
17i56uTvQ2xaK1OkwSPJNC/0LHEa24hLqrThliJrh1Meh80lmoz6Uv71rOh19dj5YIHKJ2kHm0N7
fAm0p0ZI/puxlQfyHbeHT2vPRXVQ8jzbmwaHhiBzRKINEBbBgFRRjGiIZUwe7VTJ9+FUjVuzUru3
qleSraWFBlbZsH+LVIT1IflrJ/luS0jqCgtwc53zvHuLTTJj0tC9+21tISX09LXFxJ+gW7YLSuqO
j62f/FCDyHpbqDVkoCPz1an1iJ/dqgPC3rLqXvJ0si8qazkpSTsX6hO8pXQ3qD1uK2qooYo8hoQt
lnG2WE+DTpvWaasHedQAeDkUgbvXx+zLLyGJ4jO4iOrwC3CK5rEsExQoql7SsYzeGzNt3oPEI7RS
s6Jb7Ze4bVIcVnPtf9bjvnlKsPquUsxaXyDar+tx8L+HibcfdaQLQvqXaQnTrjmrLoZBNBJJCd8K
3yIjJ6j7dSf6kIDJ5rViVMYWP692NMvsm/xNmSQEOevzol+JpgJNXlm4eBBSEhcDm+2fTJiVD9LZ
N1VxurJHPz7huNLvukXegBzIudn8YA8hkMPKfmW/MJ0kjqGEQFr3/k3eL6OssjeW35GAk/k6CY98
tpKIJBG2KZl06UxHrEvM7KEYR2XjDRQJAbRg8uGT6eQwNlyRRI6Ks9mQpJXcbb+f164OejCpE3BO
lYb8B09FsOpsbhe6j7dJnvDLia1tE3XWbhM3edwsAoHgJlm5avN2vAoEDsV2HBFhM8OMR9z0DYXE
ys2D4DIolbNxymom7DZjQCPWmyZR7lXU9o9eOxB63oaFWC7Kcwy/aiO9ItXkPGRZnbzI11PxeqaA
FYYY72xTL5rZ+ffhEQ6o+WKUxXMjUkeLOiCRxXTOLSAmOQmN/IIZaqEtc9EsV54XltNSBBVcOBdN
M7pzk+dvLksNLp7/PaR9+/dD+cZU4OWxMGZvcpyTG5mYQ9ZYEaIknsoZVeTSdbcHElf6OKbXh2zw
MOVetI5QR7IyFjRCdU5pITVYbvOjte4HxKLy5ipzh4dnx5p7lkICagyzCXe9oPLIa19ocg90mvJV
qIfugfiMhvEBPnctJ0dPt/X+Km8evw7lu+hUf76rT3kKpDZkvqu1dDmi4L3zy+xWl8ACNL8P3iMi
g459CbVHvtunOZDm4byoqaHGaYe26qTYNjAhDk/8KV7ApdtaF+mA18rix2wgmOlixdzRwIbgI3bk
v9ocqNdRQzb6cHArwiFoAnnww0kUwT1JUY6WXh4NHOmiSSaPaOdhYP4eaXF3kfJ51N3hsaoz0MjJ
ZJx1r083ckEwLfqrgTI+y9cZtZHQU6jOWbfw0qlBXj1S/T8YZlS+R804nYZwwvInDkWe4DZ2mo3Z
2midcl11VkMx8rfzB8+G3964gphtBF236YmV3qeet3JEmxulb4N+iTsJQvj67pqauhpTk2zsWqlt
YD0TDm+5m0qMRNlVVZetKoQ5w8bqWEDK/BkiRn8cncBaBRUYomzqcrhvBuE6if8SlZN/4f4WPmuC
bm0a+ZMJVerkohA/yWcBBmS7nB5QyzBoFmIaJS3Mlc8d8KaRj/bQkmW2SvmHveAHO+fiMgQc9bEp
0viO3cZFRRVsAs7Pcxlm7bqLnfpiaJkNqNUt3qNqdHcRWVY7OeVQij5b46Zmiqnn2iGPo2bvhsZ4
TZAbrDRG0ytZqyE97pmiVYy4TVYW2ars3Kg9Ut36fCEl/DvR9ZaH8gFv08p5S+iNW9Y1+esqwTGS
7uqJjQZ18+eiVFT27KV58goWFqUdjdWyMvmJm94gcFbnBJYpVybKxYzNseVFVzVqT7Zlfs3EUmI0
eKPrqCk3Zjx+aESOHYX+Z0uhR7ec6j+3MDUNQ1/UNVJdazpVfiA+qF8lnfX1z0ab/8O54JkWRDFd
BwlFCfSbDROFlULfjt5Kkz8D4yv2v0bEUSOWISe+y9a6qcCCMdEOr321pglDQSvnBnKC8NsswfDy
eRc7QYD5LnTZW5o+47WhgYZUFz9KQY2WajP5+qI7G+NLzfDmVM4F1/k8B+dmZCPX04y/DQm76ix5
KWrOLtgF4ykUGQPMUN1t6XBz7kS0QRkF0wn7OHWheLdtq7syWhh/7OFa6fN4oszaywrDzQ2XsSsc
cNSIeIw2I6rDtVwDGpOxQdl3ayYM2iH2uLnXklZASttrjgXRadxm740jVxFi39uIvdrfVf6MDt9n
y0h8AW4dgYuza4302aAf/sM5q0k8899p7cDaQbuotuWBvjeoYP9pNtHrcrLVsknPLf5rLCUE+Lhu
a2+SHnAUiW/hz3BQK66zd87fQ9OD361b9SO0AEY23jTvBtbj6+ANm5QmynOvts/57CgHy7KrtexK
d+6AVnMI449WY226uM/fxlK7ytZdZRTftPBJzjkgMhlrTxCsPKZiZ4bMCdIqxoq4GPznTEdaXZaY
l8fGsw5O0p2WrKdALUhoMZWXdtQ2CKONz6FVBquZWcaLQQTWzlFiAo+ojleEZKOEaHLvYAtjleo7
0yZwvK/DTHVipP38PKpaRHaPMz8P2QatVfWuONwLh8xJrmFnGu9zQbBEhQMr6pv7RNiITOxMqzhe
J73L59Pnj8noqDuLVWYzCHvMgFXzZszXphr3GD1oTTFBwAQ7T+Qg53udhLKrxFjVafVZGTrouqIt
WM6o8DzE1xu2pBXUt7q9dkFLLdW7Db6MqDtPUehuZBWLjqZ0WGFSVfkaxCRg0sJCkRVe5Mjf7YLk
weleQSU1t6UAoVnWXqEQ5Q/jFJ3lNsxlpPCUWf2xhWT7daqajL3laD6labFdKsU/3zAQvvzmzPNs
GIS2DYYQirhlub/hBuLcMCezsNJz0HTVq2op2VrVkuBNPiOyTVlek88YcpEqG36WYLmuCpuzU7vm
Sh4if28gYqOkCif3siRGs5WGmxkMLCdhpe/lHEVOVLqxTU6ZET3rYpImydxykIZLysciCO/L6Od0
z4wf49U000bHgIHHpBi30sogTQ1kVWlud2M/457Cyal3dGrq13pyvwaIT12whjlSvI9jNBHBaDnh
zW/C6Ukrmxf5uhoo+Tbuo+7IxNd9Fdy/JPL2BJSPzz0+gEducE9SUzU5c3zsIu1RJ+xyJa8TMOJY
qeA8XcXdZ7tMURa3kxG9wDA+BDOodxkENg4D5WqsCOZafqsdDaPloHRvef1sRwm6dlW3L1HRmytW
ld3Sylr6UoNr1Xs70bxTVcU3qAE/g7+mtGj2WtUkm0zXSP2GGLNSM9TeWsLgVRCJpQClz3tnU3Fd
rbwG1bovxNyFKtMA8J/UQi5mBgaoEDo9eRXWSIyYuUj6Vu9O79Zs5usWlXxyTVXnk+N0xb1wx+bS
5Bo2H7FdjmKywidMh0rU3g0FmAzSWxC8RhN+UcFxFkZkvJcWPeK+RlkReeWttqkp2IV0sdpdlwVy
jLhyUWYCpTb6FjN4NR503/FwNJfug2nTv9QNpmH/kVhl/B+nvgOxQNVUF3q++a+cDFCEikqkzLnN
3PHrXFKjMzJn88EzMxz4vm0U+QQ9v7mam7zmYo9uz4gtCTl11su3PRSadSlNdeNOns0Zx7OyASUh
ny2viXdz+do/fy6IGORQZOfbLKcEkOV7TH16SZr+4c+XufmvyD9aZQSBqB7XCV3m3/PJQpRJdmG4
/Vl1HeeYORPFtej0ZI3qrQ3EHNAfk0Nh4mDEzrQrE9d4seAtXNRiVG6d5R4J5osvv3Q5SeXMp27o
nqvI+inViYLiznXPxcjycp1Mop30gHgPrcccBLcKK4Zi3H00qNtmiu1L7yTDpRqScku6lgqRxLm7
5GMPpk8kCJ9y7ib5j4lmam7n0cufPxCJxPzHqusQ8shWCXeCpdtk+/1z1dUsG7XZZI5nyNTUNV49
rYxgyr76zngc81F5rz0XxcCAkK00XslaP6DDfpLzz9iqtZNTej8csScwcis6jn29S8Tg91cTWT7D
F5JzO20j/AiOXW2xdAQHY3LQLg4Ye/zZGu+KmUx3V+/VfTt7zkq+NnXVfK5z1TqOVam/cl5Sn8mn
hyCvKVe8gmWldSjpRKRg0E3HqInwcIghNXw+YoiCaD4NlnOxRbdYnZtnqqP4PXPGYQtH7MefP05X
EEZ/+zgdz9Mhyji2qqu/58IjbleMELPGafEQm63qw6ERMGPSsQ/SRqLFxocoVYr7XFFmLc1w2yTQ
aVIGd9PMLi0ZNy2fQ01THkJGOyFBk8+xeIAmyQ3dfkdXX9IwTU5FXZsumVOxsmFc4W2kNsXP51PK
ePYaYEg4NY7e4g7Bz8fP+/Oovid5FOw6fTzJ3lDdEyoToaxSkn1deuOHKGyesLT4j1aDJrMqkh3L
gYVeCv5a2yX0/8WzWjwjToS0IEBFK9z2hEEILk1tKXy/pkMp45OABfG/3vqa9+Z5Y3rp1LR9Mlsn
gJQYnSsSO0gwZBPiGFq/ltWRk+PZ0GB47zNRLFVmMTFRaoKrn7Y5o2SXSD1Uc2pN3GYQpMGzOJLe
RL6S4NYEng04uos2qSCa553mnpeb65+/aM0QF8Y/v2kC7FShsDR0w/nXdnWE4Dkoehee+aHiyI1w
fupb1AJO4u1gwDQ71GDS5VR7A+i8OX9HfAKNvJ+QELdfy2K6ZAaNdulyAPeVbb0U8a7ist5Pg0YS
uTiHK10NNxlBh6ulkjJhzWK1IKZMwB9sS3vg/py9AFMrzgIhWKr+s1ReyAe55fXrlKhvaeBuW73Y
e0OkMDyMkyW8ZAQVeceEd16MF2CvYoIxpmYtVWWlN68UL6ovdQhXSl7onUuAc8vwx6/mhMlH+Rnk
VnqSakpAv4BPAx31T2MS9W5qx4VmouZD9Ci3kmCA7oY/0LYdrS+tYfrbyG39tWIJEHpk2Bh48nQn
r372uPfONsfLGPnfUpV8ERnXWYJMfWwx4suwzkKzT8sSpLtzc5JhQnMRKefZUFe+heJxo/bkeyaK
pmxzMnwCkLsMX0XOen4rWkadTuiFZ1hT4yYqDf+9KFnsyOH9VKswCgJ9JopnmqNL7uSk/3gFDDpx
GssHP4+oEyz7nDOCyyuj3CuFgeM12Da5Wj4m0XSbWk15mzP03DaNJsJa6RNpihrvA4iaW8iH4VOM
Oq7AHBCaItsJYOSmLSLMfb761oY5SMQBxQwWo3itIJLYyjMjrzGsyzl1kCM+5C7+Pot+z8ww4f8b
YO4RMusZnmN5luawUfjnIqFnkduZbo2EDRnwS4SHJurKJkA1VV2Bk+mfxpZ/mdZVyXMRo9GoRm64
bgMeYBhdZ7tY2du+6XdjNn9cNLEKIjW3f5B6WTnxpJOJGFpNQ+LFipOUbrYSVGR7hCbJgjQfsI0n
wYuCeuqrfMKgrm+q9AlMnkVmjRbfDT20DmZS64dWoGgEd6aHtrU3m7J5DCdQa3++E/wr75PMIZAt
ns1NgP/av9/y2RMA/68d4jw0aJxl+4H8RdKmxhntuTZ0EwNYcZw3DKyUDsIk253hgsj6DdVud06i
yFzJG1gQme25rRDYycNavCsPNZfRra19IouFnB3b8+6qUbaXsRPrhxmrn63O2xEMWb+TfKnsSdGq
4O0xPUQgZ5kHxc3t1VgxpPe0mNAHId52raC/m/eepFUc+1ZANzBnjkxb+UNWpB18Mse4QeuzjnFt
6evO0L72uqk+Kj0RjuUQK59TNCSlGAMk/GJY+t6ZnNpkR19Y9qXhydqXym3NFeMU490AwLCbw6ze
e3gV/vwNaLrgUPz9XmxpNHpci90rOXn0A387P3vF7bupteP9gsZHvNFfpPolKae9H6bDh9zUkehN
RIEVaU3PzqNxWFZKvWVuvBJ89GcT/t2q6BPvm1WeOnHqIGAkTGnO4weig76OCqiIyfK9zyXJ8RPx
4d+HaITeUxQfusZrGQXkjxMm0ocgnr4sN8/ceg9xAr50Fp40y7WQ+JguJsu+F3k889qyGFhKoIEG
WRZJMXHnTG29ByWC/rrKBmtYERLj7qdsZBkIy/xapP6NTWmFPkNDypsYeD0FzSgOg4cisrYTFOjr
5DT9C6hThl4hlAt5GDYjQyImLlt5OKpAL+Yq4AaX0xdaxl9KCKFgGCoAONH3XARh9iIkowIZk4aD
S+KjoW4rD6Xirg21+FZmdI10Qr5XLbb8na37yWLPqLsUtInXOlvp1nAtIlPMsibVwPucqylQ3P89
yavoixJP6k41VVJsJPSijtJx2/TJcwIOdWkKzxnk6qGoXjVsU4fUBkc1Ru38oSLvUsuChIbolFxs
JuDbuYuiE2ut96r7CBBE/3bQKb09y3uCfOZd4PvZdGYxrDM5b177Aa2OoastSv55FbAz/dq3JRZj
qx4fCR9PD11dRMcm84ftf5y4/44scxxmwiIVwtXZN8qmxN+QT3WsqTXN5Zw+EtEaADcay/6qFRCL
ZP+rZFSNIybhNJ3jlNojTF6meYDCX1BLDeT0PVvRrCDZ46rUWrYPed1rDwbfGv1aY/oAQcDdjgnm
rGoO3rJBqw5dZ31ZFLUy/ky+5kXuF6dUfiw+teXCyCfizfwYxxVeyN+2FCRErBgFOU+dX30wR0dE
D/eYkcIWe6oM8gutFwO39UH+M9JWCQmUcI1tl7v+TgtLZ9/SJwcC1XdEEaqPMicVMcSN0yj7EGrY
GQIl8TZKk+AyFxwM/KzzVkMAh/JGK5880Palj7++ax5QarbXwfDfPKVMD3PWmCe9Mza/6pCp7PKf
98LOPnBW8lH6vvLFdoZ6k/gTYUiqCP7Lp23vMqyi4T7/tArQJ453S0Zm6Ef2nshZHGJkrOA++esh
HKotH22EqNBO/dVcKZ+NUbNZ6tnBBbajXNIx2MidSSQj4QkiH9YNOw6B3Lb6p6pQvXvef0Hfqj3K
2UTtw8JqW/fUY2u5JVXj7cLSxt5psRgCDDvKrgX8pOakNuTLlaKJUStQcoAeB5s6CKPHhg0qBPg4
vlhz/DqYIr1hmcg3WvDWF3291zWGtrIbLx8k6IJkBHpg1Em2RcafSHuU743i5+cp8FYaXLZrBELh
15vh2DFxDOOL/FGWI/c/tiDG71xFMETkhhsua61Hqfo7DTRnfmEbo9oePXTkaxv1xXooJo8YOaK0
TjL5AD/rXjrFR8Soj2UqslHt+XU+GO0c7gOiP1+CMM4Wv4bPDpdByPzYsdLslIIACIGgOSTsV+/M
oYKNH1TNB7OqyagzoWvGr3iIHqLCP8rrRkrU5TN7mLeTp5PpkuhAzDSn/Ognj1Ve/cdHoOvGb8sc
haWmQv/HW+xRXP7ep4lLLS/aWgkuk8n1nkJP2fSOm16SSR3uY5JCPRcod7YRb4pblhuCYYKtlItS
nLenylS/yyNZJQacxGj61bPcbJiqfWQumz/WMMtOcYRycQD1mzH4+pF7yaXUq7Plm8XnUrmS1yBG
25NxIXOz/DzABVwhou9eejoVW/pkygW3IOV+yai/0qOPrScEATQVZg9Bj6uUFPtKJwz22DOhcCqb
SYPtIUeejaBjGAL/LTIZtmSqnmwddVbcQlNZ+2OkINketENosHt3S/UI8a55VIbA3bVxCRpN9CLm
kQAiowofsYpiKzXGR/Ry+mrh7vxPtbvm00x3JQrpV6doPksyTTzrlLcoT3VXZ4eAj8zclraenn3C
MFIuvqcBZM1WQwK8DrshPZJBpCywC8XCvegkJjj0csk2pHDcJ2NrPsrWCalydHRRw9fdSh+M8slR
J4ZuTJy20t1z1Iyo+bi4kqbYcQ9S7FZaKT1TGvGrxMGG7ZnE/qXJeOubgVoHf/BisSMjCwBXRYeT
ZCVv1bS1T5ITJXLtdscRyocoh6HBTFp+dKaOHABd859sbiKY5fgFj5kX7Dwd1Zkxeu7ezd3gWPml
f58cIawUSw5+Ff3ujudBwIPGAbyW/IHEfYqhXk2sU/4IoLcwN13kPaV8U0sMlWzXeiFaxZlt0qHU
1GAzOxaWwAz4DyKjH5ZtHGG/J5+9pknWIe2cp9rOD9E4l9sk7ogcDa32uRwJYulMdpRI0ASzYLjX
FpiZURW5uXno7cvIhZ4E7OJm5HW16frobucgdgcNeqFHKfar2MgnKmwmDupVNbpkF6gRIIG/nrlu
/eTp9a3JgXf2jor8ZfC7Y9/V5g4D6Arj3rabchawLDHgBwXf7DmZHkBz9K8ugFTLSNHBmyc5gBfZ
YnttyJOtBv6zzFik0dGdpBRZ7y28IFlOXpVQxOUWlhUCAXN0etaO+xnULPGA68fe1jZiy1+vyWdm
3VVns4+PmqIU19glS6TNU/u8bOf+vFv51y2Y24+rMqPzqKVAEXri9vS3zUrp2g2dh9k7j2qTbyWO
gVavcTIyFWyBmC7J15xWW3nOsUm75EFezfKhZdx7SFSym+TFzUj6BSwZUGwHad85CkLtkgpx3Gi9
uqWrL6+UrfOh85vuJEdkLIKXYAYgDACbXeyYVJjagJeUkdqyKKGDkuS8qWzQLSmQ53oivA+Eo9Hk
/I+Sw/ud48hnQSnsuURN2A4fxm8VR0IaYUfmgn9mt/5IqKy9UbFoHGXjWHPmTVRp7aufKSZ3SyY2
8vVRhwEM5wHUXwEfwGtd9tFW5R7RLc8HWsEl4eh4DkZbX9WKWX5wau5jDtltK9XGKI7nZXyIQSXt
NOAoD40fCk4QrwUZwRPkS7EsOs1rzm1navLs2fUz70lECjVdWb5rLucFQwkiGFlMCYcS8VdJVrRn
xUKZGs76NlZbhQiVLEeVmWJicH/IHYwpWqt1zFa8HlDE5/B7CEmy4xvBLmva5eFdviQfzLYot46F
FOnXa/JH0kg7xvFcXOTragkEZvC6q4SUk+g6fkpIdl+1glQumeW+z+wAzwVmy4RutE7sg4huURsy
Llq0UGpt2Ws5qZQPTO4I1dSzD547qkc97tIjR58Sw3TUTeR87xukIcC99X4/gjVdlewXt1ZVK1cl
qk5/vlB0qK2/rdS2pqKvNhGe6RajBvM3zOfcOIqJzcTf6xQjRxw58SqucpI9+4A6WTy45FoT//fX
MbYB/s72M8v4F4lsU4T8ApX6F3hEzoOGvelj4prJgeLlS65PwRPEeuViGZAHzcYsbpWbQqx3K+08
U8VuWvb5Z6IN++dOBSYuqqDKAGNRk1VUKJF/gRcIt8HCZKUJL5oR+fchAP+VRcpa7hICtULASybj
lEHmcywTc3PSF2AAVfBI9puJWGwRFeXR1G10cShveIHddODN/IdEyfSjwaZ4azJceC3Iv1jRafS/
T1+yhL9R1Rr9sQZMrBl6/dlqA4z5sZc+WnYXHiyvBpw3ORuJspB4C1MHjj9YRr+Tr1UDXudBMdGC
+c6GXoT2JDtgfx3Jv0Yc2WqiPUnL4F/vSTUUzbtVDuECYJmlA90T7YGJgExmuyT7cGN6AmQ2rEPX
9G9YXYLrrAdySEJ2wrKTbjsPiJpsw5mlbsNpbE+9n9nfutB8s428P3W6Y230PBUdXMP+hlppk1p1
/5nf/DAAfl5NcYodQCGRMs/79ILa6kdh+e6jDc93DKdkXQpbhHzI1EKHeNjn+xm7AOsyJzW0dn0V
aaGDNTa2xIaEYOKiaR6dyiEbcskx8DqUnShVTsybGpYnBAeZXpAmJZuKHUkXQdZCwxARvE6gBeeQ
wiziOr7KvYtjxDeXNEaaoc1wRENWvQBL2UqWojU1xTk0KDFpYXxYmshK9thU2XBRXPNGUA7Ih9E2
P1bhqN0xmuTbzhiVY5hl0ZuThlSk6bRbfjGIJnUvE2HcWVHIwg4O3uDCby+/LD1egtdaGtItl3Hv
TK+ak7+UraLsRqqPTVoThrNiMtOfa7RUiNPhk3EliK/I3RcrlRYIjonViFpM/Dd38x+NnXo02Avl
p/PXmzx/348NVgCxkwSttvwfE+48n9Qw6dFqlaS0NYH9bOdlDCHQwBGLhbypteFkps6wc8L8B0Jj
SLlThtPlZ3e66MbVNKXjPSmVNwpnvPuuz4A36pmKBUq9DxsE4w56G5p3dDTgs+BZ8Lv4UYmrTVzw
/ahAE/dLN9WcT9RzwS12k5BKsSLhvQoqYgvMhHY5ll/xB5JmDLjIZBVRhckIKaF/VG30jvQRDZHC
o/31UFfaSx4AS9LDoj72SLPZRBACP3th9EJOBp/6pHWPS5rW0H9EtJQ9AvSuTlZiRruhbMLt7Bc2
ZapCT8kas3dykuwVTSTv7Df6RxkvouAg31lCfm3ZgdXsGFyF637CMjd4o3mT3gKJk5cPpT4chYKp
i5tzESTt37YTrtWf+zInLLOnnYcNiQZS62q3HK5wgg23YP3ygu+ytiH3loxiJ9P3XqXk74rh21i9
8mrzq42vpvM3Zo3VmcFNvR59/Gu2CS2Z15uLlGFVQalvaMhne3nolJZzyAsH/J9VOuu6M/O97DhW
n5aPCMzIq1up2SUh6J0kbEvZJlZhvFROXpA6Wrg/kQxFF6DVeJcU5GxGYN8NwbYMcMKbAWFuDNS0
iagPef+vAX3Iy0FrrBnF3YhbRFwdJc28/YIqBVluNLuxrOMtDJKSW1cnJKBsk3HEQLYZQkhQMTwc
msBL4vYIQXVFNdudU7dw1202Gls3r0M0PK5xYTMbqEZw7dryvPzDpglHh9BHpFW9Di0tX47AlW/G
IIZ/31V70hzMU1OFcB4NE2mEL7Cb8sEVz9pMU08/pT+AH2UgYfwMgHH6ZpImt7KN1tuG9ISajybR
jJs6JZ23IFq4i1R/76AbpAMjmj9Jwu6+YQq3MwDdSBp/6IyEgQT2d6qk+WBxSh4jlROj8EIgp1M3
vPWt/6MiAPy6+F57xo/ycwZnjAlxdl6CKUjoD07rsUECkM9Te2BUpH5ICXSSTBe7br8vWcNJwSle
B9zcZe4vK+kz7fKHNAjNBxsLMRnYjPXTBCRWLwkQgXGUvS6lVN/VoqrfLPMhdNpmrYiBk6/kb1pd
vZoR0Zq5ECEkefPee1XyyI2b8RQL5toLOd72XUYWw6zaB9UWshL0gq+kX0Cz9fFqYYlCYNK/qxUl
JcX/hUjt8Jlp1NckEaox3dxLU5ZTOiiZIPMcB/7EpiMUplVDW4SafQKpxZBLPKB+M9ZdYfE/xg16
lWbaT8axDscXW9Vyq1Lrmj5U0XUklofhFRYDXpU6sa4NwQRHeaIy4OZUwrV/GbPHVm+ya1iwNWrE
skPxml3JYIVvXdfBKk0NBjqMwCGiF8KZggkgtTUoIJwHhm7L7kZ4lbG38gE32xezyxuAgTHCOlhC
OFPhhskHl8JrTMJ9WtvqElpm5U75EKc5wwxw05YYDumUjxAQxGnXDxA/OxfjuOAzmoreH6H1mhsT
w+BGj5TyMCsJgkmDnY435PkLRuLo1kbac0J+9kvRc5FnrjmdPJYDaSSEd1ZeMiciHNYJynfVd+0d
VQRmTMO5sAEj6ckCGFAERDXJZ/ThM9IWuMH66Iw2aUmaJ0w+61kNybAgJ+B7Tl84GbvsTTMbFI8E
2V8SsDKkHlTeTn7eRObA9An1eifX1LIkHokpHWafPnxU66rY/nqmkkByWJaqGTIfrQz7Jdai8Jo5
ZrA8kMHyQY3T+tqp00H6yF1tRpxud5/LFJpwMY3DPoqz6ORwCd/gt8wbH7kzdTTQhJAVWgv94R4J
j7HZTd7ORmS+yVEEF+tAhOR503DXUGw840cmjm2aPmmDpt3DdiSsK6/KBankZ8Yee+S8cRSj3xNm
a9509j5IDXSE2I1d7YkWZfQY6nQ3ehP0R5AVpwl+C2t8ZzwSHu4FNROU7qNsF8qDqP5kzeo34IH6
RRLlqE7si83ozU4r/brs9mbtB0ynEpU8cQWWkKFVVNzLnbeaSVbRoi7ayu2V1yrVFSXI10prxq/V
/CDDXAaDOi4cJ+tn5rSmNeXZG4hUwX33KLkxAK+mnaMZI7kPXLNdPzqAbwXVdDBXvwSgcgNhD0fR
R3+DtdxhyGYigEncHFMGOHZtP1lm9S5vWFNnsEaFbnnpjdh5ytpied3LXYe/efyga920ICYrEtwG
3c5fiyK06GjkX0ibZOWgRXbvgv6T2sT2m6tqwdZvVMitapecouE4jo6yc3zHeWJWgu4+S8evaHHB
Chfdix3Z2WqyouGBrWCxtrLJ/YSLeYXqdju4WfGCqUG9G0XyJrva+EHYYNnmq88ubkc7pFoyuCKP
7C6mfFhGFLKgNHTdBykpQLPkKC017URIkT6mVxl/nge22NF25k4eRl7crf12qtmjkQsQBYDo1Ejb
m57h7Mc0MN46TE9jT7KKOpJBKz3T1E3utijGemNJsWzt+Ot6agmFEsiHkeAW0LBBsxkbpzsTJMB9
phUICHlsTso1yDpcgu4gwpeClTy35ekf6KRZTOVgnfDqhc+6kY5nQ/yIfLcM0u7OXXSrZPUrTtbm
Tm/Tey3H92YkKNputfQ2MaxdpWEIns+yvnfox/d2Zs+7Ssx9HDf4CB3Zu5ObZD8y1X2Wak3WoN9/
ypxU/xrPKDxG0yYGO7Gch/mvZ8UAJVO+9utZEIaszjmoU/lzhZ+UVyPkSzGMfO+UY3PqoTHfZo26
pyRu6t3S+veOJgDlvBFe3artTsRfp5ugbfIPizcyV8pHDWKuqWbFu+pyMo49teM4feXVDh8qUk6a
fe/B4NiHBTIGV58ec/X/CDuv5caVLIt+ESLgzSu9FSVR/gVRFt4m/NfPQqK67+07MT0vCoBUlSSS
QOY5Z++1/WAnjadRyh5H5LaA3uiRHzDf1QmK0FZq+RpXnnt2E+aPw5i9yCui8ptoQ4+BTltJeBvS
joiMIYrkwGpzaAblfMmDBMCwjRKnRG0SA6V/GjoGjPJIPhbOj03zY/IodoNdAFFipTSosy0Mb5tg
IPJGnjZ6dUJ0Y2zsIag3kj8kkUS43qId6DDCLhKgHbDyTr7U4eNMRkwJ4p4wPwy+c9Zgm3J3Wu7R
IxAc3wm7e5bZ3R2lKGoVe7yEYdvdVbO1MQLY9lo+ORoZsDtlxI/Zs7sKwiymX4kczO++l+YIL6/A
49mIrj13badt68Iz12mpaXsoswLnnCoes7RK9z6Udj7ItK2TPIE05A/prXMSwAmuLl5UT6tZtj3S
YPXoyXB6/YxQwNh0VsSIN/2AqRZ92vlN6tARko27YNL5ExPLnDV53tlO1TfVRJLAGPr0l4BQDztt
M7Rks0xWTT6wOs3ler2Oo8R4Uiz9dz1D4kaw3Ttu59VKNyvjMnUBSUum/a0qSIecC/IaITUoKdXc
Q2+jTIlFvE2rpl94tfKW31rlDeQ0Aco4Ipa6tSyhaS+vOHmGQLWd6MtlsTv9hR7tMcFsJuIiZBhq
CLZmWzjTnPkwo8bj+TwGb7UqXNYomc2kRyM/33LfRxwFe1zU1cF0aUMFYDBXQRDArY6LmgwHEGAB
8pJXKB2rtGqDjaEN2ZnQzfC9RyYtWYQWhdFhghUBYkQN1osT2LDs7lgr4lGK6eMmte71BCJTQUxV
a9+kHJtWRkUoahAcZJdPPpaadbYaDD2/GUNckkEhmvn2Yu/+JJagCVjzY5JNnKbWmdSs7t7QXuoZ
P75BpL9xVT2zBI4fkDHKPeCcfmclbrwdEqw4FnIVa1CcD6T4xq7PTaCQoxu+5pn55De8O1OuUzGg
CXsoYoVN1Ly14a698/VCIF10FcxjCcuTwge4urIpK1kym4KPULWVMuzJVDwsyHF61UdX3EocYzj1
LWbBgcVebFJw3KtZcuPKjJ5Zul6dvqw+6XpoyA3oBSllgkpk3vK1IbiE0KtfynnAQ9ga0uWeoI5Z
YUXPubjNZ42lEzUoPHVrjcAtp7oJvvmReIrdXv/dRlh2W9uGDZOYG0Uf/Z9ESjO20NtPXkK0br1d
PGLVXe4FsANdEmtR4+DiZuSjmR1cPkvdgTygBpspzWRJwJFyqvCS6LHzqmTllh5RBJpG03daR7WX
1Z3yVI9GsJ9S8kkVlyAsBXMM7K+w2LoIZfcUPpeujMYvBz35Jk2EfooYVp/4nKXouViyC1IGoPK7
bFSMrn1HqyJ8+gZJ78BTnNr0QmAGXZaZOVeZ1lUr2IDUxkgyQ6QQUhja1F8VbbJ06I2LyAYiU8TM
MzkGVqP/+s+DMHQufk9SNsGxVJNa1szJuAoXQRydUisCHGda5wzd67Pf4Bks8/xouBUhsQa7QQby
4lTq/H1GqYgPcmUPbC3SHxmSLXhj3NTwgG5jFpz9ELbtNejVdj/NR+H8mDySj2GLx9lC5C4zIw/e
fz3fqUbn5MyaYcxzleLzJ5bNY0u01HOSFo+h0LortIyMuCWWG81QH8jTAr5nuNNjZr3bcdGh0wus
u1v1Piqiov8C/HxzvZTZaVWtsIIjm6XwvNNy8Ddu6ilHL60z5tl+tq3njX6fFO4DnVNaCNZuaLmx
j7g6z3UNjVrS9XTDV7gl1AFEF+PZM6CvypYD77i3Jd7PfeltHCC+HpXH3ECQkLpiopHZ/60yEoVS
7GwTpb9Rp2iiWvFDjthmfZPVmp9Na3tvCDZ+tZY2rt18GJc0KC3P4lul0a1L05VUQ0Vd/n0gofHN
m5qEqWnTXk1mMgu1gSBYGAnOdIwKWNzyMmrccTrWgE3WRtm9WFx198CbYmxmInum+LVPmTuSs5nr
wZduvRtceIGefM6DzIMzEpMjS2YexhabflYA8A8FFcia2XV0tH9KwEWa6unFQKEvIe+ML7qbkXmI
g2sl/UQu8tCXSXsVDEM2var+7iKtR7Op6qspoD/NzaY9DHZCU3Y+muRRENX7pXeRG8hgwrZRQZoI
xuRDE50LKyienc5WjrJxCsa6xEk+5icnCfODlZY0LoPC2xEOPS2lp9voIF+TNoLbHoibNjIQWhac
UHONA8UCs1W6a7hJqpb9xkow3dg63NbuHvHH8qUsPMGFmJS/JAVITn+HGhmITjXz6sdfwq21i+nX
1qGo3GfobMx79ICPn5OW6yLqw2MwZO1ZHqE3aw6NNW1luLQKqZer/wU3ozvCvXPonuZ1ElqrP+2d
NG5OgQiGNXpkk6wlEexE70e7TO29VWyD7O+b0D2Dx4CU4ZfE+kJoSRXtu1kTm9H6Rn/xxFDcPJJ5
/zwxA6BNszqHotU2ZFMG10Sty20ZwTSSZW2ce29AFqaTDkT4yo7tIxjEAShU8RtG5D8OhrQ+xJ7i
X8w280DREORq1pW+zVw7IddJRXWcsaxcu9re23mw1vR8ui5wopk2o/lGea5j6xyYbr52p2Day5oD
j1WPitqaNvI0NdzgHhAsDRYL4o9flZ+LgQm/w0DbPEfjOa8dRmyirplPqZW1k9ZDDpSPxcyWV7KD
pedhc67IPUdUz5bwSR1VB5fel/x4LHoAtzPJ0ma7TgG8kq46DHooeZyINx3XHABll77UZBkP8ouP
vepBlPBLKfoZdsfDxhDkIzpj82eb0vGhOS2XKrRQgwBlAormwh8NyZ8ui+UPqE9NrT068ThtbXQe
tB/pfdSR2Z8juynpx83ND7Z7BPA4F2U7KL53V3MteEn4HOP/buj7jWH4EhV2sZ/m7ol81u6y6JYm
ysXBmnMLQgElQ9OOlZjyQ2FPEeKWEs1/gdRyzIksDwrlAUfhuM7y9EMXqnefqng6jqGS7DLqyC9L
A47ZlOW+sEx3H1DVnyr6sKu/OkJVBO7DnrlShOh0a5Qr/bvhgGFipXxbQDCVBjE1KouzvL25+XjS
0yT94gUBPa6F45Gy4CY/KaWWWVtDT8flGpaKByeIL1Vn6Zfedvs9W+Xp4IeJdlj08KViPOgk9Kz9
yKmfIn3YRV3WLhSvrhDqKsapRx4X8uGhaeil1EO+4dZTfjWA3zI9cDfLu7V4tWHEdisPmBELbta/
T/01KjCGLhuqEkrlSnIwajJpt3ijYOjXLWkC4SKPdHM93xJVoGBuGsO3+fFuEmu9UJx3NBX51uoa
bmi6sjwngWlsCqO9xc2CFxZo7zxCRmphE/LRUwpG5qNt9OZvv7VXfqjHP8e0EQAYFOelFr6+WX5r
etXQzxhDSqmpNup0ElOSab0yIUcnVV4il21FodONV1I2QOZgo4WPyletUtpLycxh7RcWqPfAe1aC
4VWJLfN73ot/HlTFuYB8GE228yu3QLSREoybnW1ZzP7npzLk30mZMz4gJBaM18bmburEFxqe2Z5z
XznA2iYYIiEOAt8OAYn81VclnqMS56Ngfiyan/3n92W9NPe+xuy8dr4T+49l5AukOH34aueMSaB7
qJ+FWn6GamX8zBxti3gSkJAvEFulLrYaM7jEmdLtsGkNh8GDi4lcOH1yoro5sLuwDiFzqcceTtDa
BkX/LY9Nas64/cUu/Ksit4TiNR727JXhwdb5Bx4Zmo96D4wPKsJGnpIU25LNVa3pTg7PwmAk7FdD
/ANa4Vpq6BWl/JhPDGxJ12YOrKt8xqLCKu2DHg+U1AUoDTuhVApDAhoDTf8G0QaQNx6BMkye8HxY
n1VRVGtieOrnJrHLXUpVUwYvlda+SgboZBOAEBV5eBtZ0B+cOSqonmMuhD/euraI1k42B1ZR9y9m
rxyilMVL+AM9UvLQZ/kfs21VpDQBoHSeLaOON92IIE8ZTCKe3NzH++pWT4uDGCbnXZ1bxEwFPFgf
2lmeyeATtoHXtFLOBKmj3afB+tp1LoQT1Z1x0QBHgsxaqSayhCIIf4N8h4KRRMlaZmPlVkwanFA+
DYOEDOY3zdnwi5fUjBisepW6SJpzTXtVyZt4cdq4Onb56G9o6TxUfVdSvLO811Gun915TCtPjU6s
HWGZa0kv+YtjEgudsiYvvO2IIiZvxPyqzHAj+URCX5JZafoxTF3/oAhiIoVNoiLlnfGuNsO4Duhz
nLXuWPq992L1lAFO6yoXOTwnMDjlunmmUwFSZr67d63Rb4VpRDt5mrot5mcrrFeTnV9r9gePMYlk
ZxuP8jqYTeoG3LytnVNPYTCVCCewDBWJNG4YH62xPeKftc9aoxrbPOvox3CFnuWX1Knt5Yi3HyxW
nqlbBTVftZo6QztXnfjXocpls0LNyx/q56cs07urw4q2DSNfeRlDwW9HZM1PrYDZ1nY/e1TZb04b
PI9OiB3FTsS6ggX7jO1s2KWdhr/Tzbrj2FTdVuqaMiPTzk6pMzCfZU6t6eqrsWq7o/zA0MleN0lK
uswcjxPmIAJLn/mbgo5HygyijAVSLwxOLcJOIyftz0PeVjDKwzX7mAb/c+wfSZZwt0nUGl9G8dxH
vHaNoXxCaD/KjrL8YuPBX3d67u2XLrOVBbe6IyCCTCstyIvnkjz5Z+GRsTjjXtABq0gHlI18NzH5
Zrs6U8GbKd2TrNONAXFahahxl9vsOEgXUa95pDGpTvUCfQJlbW7H5YdCgjoyxMg4aKlnbT06wQb0
z98xgjOH/d+q1bLnyE7HT31gmgWNRDvq3aRsXeLl5z62OfevEs++NcFwlPIN+UVVin6dlUEE2dY4
/JlhTshcOpqFx1oE8x108K5Jp+rbMUv8Z4tksLXVNtZHGFVfo94HvzBYQe+DXzbQI9hqdXvjRkY4
1+xYtQy72JS60awhNY27TrMUqjFYmQiAqTjL4innTbmMMV0Bif7+9ykFlH8g62xcY2SwL2GX95tK
H5TXwu+vLvZoZQhjaHU4Uuez3mviFzdFX2n3rOt56nx2dCqPRVR7xJ+T3FlP7IHA9GgrKIgeenCq
WjcdszMExV8SG2clsX3tMkbvPVKAghVguyRmOIW/SwsKjdQYo538XvmFN+PY13H5YNU0FXOkDnQi
3eFRgE00aTZe5Fli5eOjEHB4ACIDwkiqh3q+i6uZPT6EVf+4wLP6PN4Vrm0cWE9/LKg5dx7Y1S0N
riZoSVQiznT+reXPhgbQzIVYTIFT99flnkrQGbF4mpatTcdDpT7/mADj0B4Ny6wJK6N7IJnZGGm+
OjO8yU/BEl7TkK1eDZfUQTQ0S86iWT4fDRdFpy6C80IAPEqdNnazx65Rs3Pn2Mhia3aGemDknwz4
aGLOvp2Oj48jqqtRsr/lbQMH6dT9RsrVpcQ9ClGE6n1SbwQl7IIhp7VAw1If/pwyjdSPZV+sCJ3o
wCMUgs410Lcg4Y9JWZMfYYRijBIivnu4YBzPibc62ma05KAnI1WNroWtfdAORqFoBOw2+0lXln0Y
I7zwRAE9rvLC7B6VuB+2fx2NIu4fA1xU2zluz0OF+yDxVnkSPqBOUs9xWmAmTCusmXQRF5epHdXV
yiY24ZHKvHugJQdyrapCEECRWuwqeK37fA5pSbJG21Rqm30F+Ji8gF6aYtK5xUPlPE8Zecs1US8H
MYl7Fyn+2WXXuYbx2tAary5pFrCrCxya967ykfbGD6tgM2xlC4GrNJggp7038VGJgdAQitbnXgAj
SWuOsLuCs2KyogRJXm7kqXxCfsvYNc2RHVR47uejv56d25rLf7B8Xzu9aagu6RMg/EbbDZo1DsNj
QVNvbUW8FXHfzRA2F0SM5RfMAOk5HOhHoovOIAOaxGmr0RQ8B2rR3/80NgdGzp7zaA1T+/C3JZSH
lPJZrxPMQUHFPkb0H2ZnVwx8PCRhMxte8YlqRSd/lzfk3J2sJ9VAWxxWO3nVR30RHDWPPPuuK/qD
kXTxRhqv0069L7rrrKH30WNGH+aui9k+IlGffmqeSXxL0/zpvTZj8Z5Akr4Vcz8Nipt4t5r4m2Xx
hgC1MMcAUK2GFiUBO7PtM7dFewGIqzf5rEf0a6+Sy0UngLIim7Yidqa93apQHOaWXQe175X4vjcJ
XAkn90ff2+O1M+Auzugohrn1rmUetq71OddKPqjm+VYTWr/QpTz60Vz2WUQSQ3f2/Cj7FWTDmSs8
+yX8hnALYgqlHg3P6KZ2QvMYzZEPVV29dQrAWJP2z1uVPcnfeyiHN6cjMrXTgmf5xrlZoN76yX9i
iqtvbKaDp7i0crLzWCCakc5kGFnZ1vJIliCh5NjNfeKUS42NWnZW4rC8KyadwXyesecJ4WcKVL/3
/ArNP98Ip+uO8ierMS1qlzkYxufhzSAZj1z7Z7qsv9ReLdhn0zPGjR6D/Cvia+Dm7UvVa0dtKrUn
LvcX8jtCAuUKKqh5DS6rMDqRviHWchGOUvup7xQmfVIYp+nd7BPv9aMkK+HSqfZxx19191tPf8ct
bF9dxF+kfPG7Zi1qxjqMZiOAeghQM9wLa/gtd53zFjNrnOEVDU23H5nQrCyf9Fu58obw88+TGJMV
4xZtY0VDDudKrZ9CMz3KNUye2axfLfmsV8fvlNXkjMHGstgoJm7yXQWH89tNryA3We89EBY1+VsP
JgYOFHme2Fge20a3UaMHo2feHA7Ej9jurqx18T2iT7R8w5ARbRdVDJ7/9zfg9GKgPZjHf3yTou2S
lETM//N/+dc3yN9DwB69Nm54ptyOLz2d4hU8AeVzMPUeSUkIgVVVp7vZovacH49tLd1mRm4c4xIM
DVzi5fudmOkM5uJiz1C4WQ+FruGd1LynAYu+/ERGEdzP5eZeMHDpkb1ROs514gAvq5pDdCeV8AcX
scQlceqQNYioKTOK2HYDebjQmJVvu2KBqlWUIFhOJ5WJmeW2G7sasluSIgCrZ8zMgCchzB3jtStM
mt5Gdxm1wF82d1jHxn1ekiUpP2ZZ6o37umm+jZHvrGwMDmhU3GCt20P3qbree9SGwy9gP0C0aZWu
MoY6ScVmKhqHL6NVjDPgiBLDK4tkpRXudXQjn2oYXWhuZd57p1pElQBe1lrnnfwq79VrNLFDZkib
hIvxlpACs04s9DZDiiGzGrDRV+SKPeMx74kncpJLiFDxHPpC7HkxrMc2SS51XqBhkrOFmtfemb60
sCOLornILcFS8zk217OTC7LZcQ2VZvNmEPl8quKi2FAFCzJ2KLLkSMmoDNKVPLhr6A2Trcwgdh24
gPiiJ4yE2y53hmtr8B8lXku5HxEBmruCjDU4j2/yiFI/+HNExc3uv8DEQ/WuTMh4QyS+kyx0J8zp
jW6Kn3qHBNerivwNq+Z6GssvVbKXUVx3V6zsMcBlmU88MoysBO7AtnIf5ReylyHEsH9wofWTSzad
giFvVsBs65NcXxyISdRE7ncVqAgV1vysTbGgWA8J3oxr5SXG8lmZaKMqjWK+R5O/hVPubyiQxCly
s/Rmgu0Ct9GW37Jm2Egyis+Gb+VgJn8JjMTcocsnwy8gU9FCWYumhL8kVTpI4JSzu6xK6F7Pqq0G
c/5RnkLIdddKa0z7bCjvUrWvziQglQ3HZnQD6u96jE6+5dTLjdC2y+g0tcafU8upkFeBn1hFqoI/
OEmeVItfmNR45lekjq1ag6Y/WjIbQWxxlUvHVCj+KY7zdi3v3IVgRppY0fIDQk//4TK+u8qqC1rF
ZzFtbOZcTzBftas5jjlaKTLaSjWJVqhY2xVIcOtYUmQdo0mtd+pAt3b5pXzEJpi5jGWzqGZhd47+
8zQlk3gF3gf2eBh95QGCB0IIwz9HhXdlFeqemHBWGzI4u5vlxdqht0qY57lOo3bui5koCOJKCR8T
vVToFUwf3qST2zmr8AortkHcx4iF8QoYnfP/uJHd2ZTwdxe9Z5qGAQvI1FBL6q79DxQQ9oFGQPby
TimhYtuSbG0nHopftQXvsPKF86Kldb3LTSU5oxogG1XVtE1hucMHNL4Hb/5euxFX8uiozcpu3ERR
Hj44DtwDMk6rk2FgxaoIg8AYNzwCqF1LoaDdGZSbQQ3XQkVpitoEja1GOt2mjLAbmAFpPsfYipFj
JilP9+22wObwGAwArMuM1K66Ouqtk7Lgt/Xlry+aVptofF0MEk6V3ooaBTB3eBIpwKHeAmok0i6p
kM+m4J/Nj2Hpyo6u0XHndMb6NiraL7nsjrBx91DH9S0bOfOda5uCM6auG0v0Dv6s9nBR8hMKi+Pu
P/5lXmUmdEaK18mJ8n1GsuoGlERqrFCCFF5WP5Qh/G6nYwcuJf56RW8OmHIHr5r4A/lYiBpxk1tG
SBuwNw//3a2i6f80q0DKNDxu+ToNYsNU/wmw6FET9cCbvRPbTi6/gf7uRWmcn45rOlctbLyNkmjm
LhxHhQurrvdSoxRq2qW2BFJUewo2HT3bfT365dbKVcScXvTnVCqwRyOnUstT6mI1IGl3MCE/yXlI
qtrawVR4JwECPVUxMc2owtg3dBEKwytAyOIbmnZnlfq2fhOK4tL3naWCRTA+Z0MDlzQNkiNSU/VF
kHkm9RWT7cP3bovhNvkvo4L+QIpdC+zee/jBUFSz6lMxouTczukjdWY79Pn9aD2YrQoRt6ZdLnFv
upUyj6XebKMBG/QQdLvRR0Y29eCasG5OS1ocZpbqlCXN7yDQq5uvgny1nPYO+BOLklY4e3najdF4
6TL7aznzc2Q74fjWstiv0j4s9uaUQf/MMO6OuEcgrHEKB7841Fbmr+WzCPf9tTSTlD37Cs1u5oaK
4Ryrckj3YR34B6FCrWgNu4NXQ1tObgZa4NAXcgYBSs9DqLIxDuysx5OUdpZ9JFalNRS7DDjhyc4U
FPoYRNyqNa/UALcosifSz2Y+uqbRmdJotTueS8+JeydTN3pNzORPjqIf//tH0/xfLjsLxzdUMstB
XGsa1sz9+JvjkKBkNYodo8eOshqK3D8jy3Df3Xon1WwqPb5DMuIolFJjeTMp0CbBMr84XuchqEJP
Q1xdsYF+ktwndSSnBEovucyoRuRRQQRG4ea0Li1I5hiKvJ3m1MVDrlG/9hTiy4CmqfTw5LSg2ywM
B081qsVtNEHdkk4bGk3oG0Vy1ytTOaieHzx1mgLFHF3v9yF2PitnJH/QsM0jxvpgV77+99dJM//p
joc4pts2xniHoQQ++X/cuo1A7XSDyNeTNtL5STpjpKmN4XSe/9Zd3B8sKz/7eoORS9XHt7ixxKFK
so28EoIy+mS68TmMRfB9PpDatjrV64VZkDdZvlGyAgLJYGj7emgJHJhn1UWPnEjxqmfFz8R5aBL3
pmskeRHoqWy7SnX2Ro4YVG294Jmw0PJAs2U6NO0cBMsysoZ3tQ1MkEeRTjZPDh9yVfCz9tDqyvey
7VW8t659SWcQGE6DTR7AYJ96MqDUknG8Z3lvhfIrnvVGE/vHIikHxiP4JsgI6Babv7BQugZ0rH3Z
ThxTkDx0uPC2RR9JSiqQUpYXxFJwBMYQhuYQf+HpHY4G4IwdWQFcygzSELQUzbO0mHrDN9YN60hI
m/UyEP0NXw5rF+JnnPtceMozPkWkZ5r6oSN1PKhkOnnj62KRxoihr2KrZzJat8/MrbRnlCvDplVV
dH0Cw/2y2ZgYHmy5i02PqhJ8CyghPkIG9Csr154LvQrenNJ9YtCW/Rj6FxTZv2J/Uh8jy04fwGhR
LMxX5tihTtELbe2VbXRjFw6lX34ReQytwRYX2d1bGn21Gk5bIL+0lMh5flRG61OZMZmd5xbMLZty
qw5Tvh+YZa5tmecn8/2ymYGhVt+JBbSO0patdP02x/i6Q7WfPDCP/vtRP3XprGBClTlfZLBKC0Lq
4Jv/9+sB4tE/tzK6Y+BRhqjiYlfmuvjPG4eNCtjL3LQ/RY4RnUBX7MJqfAii/ikY4+iHZZ+kCrIz
GL/bDRM0etzeEWOXhYaw9fkoKXvC2+Hzx9H0KY+KSB2Xo/Dfj8lnB2zkf/s+els/JkswL/CK8TLo
VrWu50Kw7WkW1VZeXHtFdcE+gZuHPLmVeewpArKroQA7kadd4U0HW2NDKE8ZuXgbNYp+NnXMqGFu
YkGUEgQS6rBK5214J087egfa9DNFW+2Tbk6HQmVF3UdzR1h+SQSWQKQKwB2MWUU5o4YkfkhChypB
pHmSRPVOPuGBtSKsRdcIGkDJyggPZOM87XPNPgALVTQoFzhFqvOp1fTYnvIKu0Xl1hcfD8VFHrnz
Ua1agICUqFdIvRpO+izpVWAYBGQZ9kRbbD27ZQc/p9doCg6XqcymDQ2nBNH/rAjUA83FdYLOtQqR
A+o1rtBgFrp2gWieQOWuYhUi4to3+rvtEWE3iSBe/j+JH6JvVKwXEq/mIr3IK7I0CHROziGpKA9+
75Qbx0vbfZeH+lZkwt+2VVotzlNTcsO89M9jEYCPFQo7Sl06rIs9/y9TfhMae3RqBZ4NbPsxUUHc
1lz1GOII3rd4LAEAtuU7oFlrTb+yPPVzqlSFalLN2r2AKqEM5B3YoV+fFfRFbx5jVyn+SyO7OOS2
omxbpXRXWdWrWxkshTMgPse9+6IogD+2WBNW9BPTm+pGLmDESmwU22Dl7FriJecjPQuVMz7V6YxY
JLBgjy/GLvb0yF2K9K2htkdu+S8kp5Z7/da1tXJTTJixdG4pUNx5dmpLKG9jdFzYfRhS9Qsf4Ueb
2PhpGr6FiMGh+7gNHklhPDt+/TsRqX6JGtSUg/CfKrsXHwWjyk3lTs5DRi7dUVd6aEej+BApmHrp
DDJqkdHsSNOdI5Jh74WG2IsCN6rVePmD4qnJu0lIhdMZ7yYRAytSeyB1FZFxTY1k2phGXH121Jod
mR87OswmwdtmfQGNJS7ySH5RtSFYDXZMvI7gbt70NYiceAMIvPocbJLUlNHJdqEQ2gmloLpJQ4du
R9C818lACnU/1fuUENEPU0QbCWVrW3XaENSinkfKRjEYycaUeYNpT+DoMuoa+yy76CEFkNNlE68F
UbZDxdbFSPO3xJuTP9R/J5cXfr7xhaLdo17AG+CmcJAuEL2Y7mPqupdR2kQW8QoCweDkxiKnxwoE
dN7nys1ulmf0JWPIg9LE5w8JUU21GLZ2WIfHdE6u+uuJocoGWsmOeYsBgEC2Tm6uatcrMaFZiEZQ
5k5buieME/27hnEiaXWPMt+a09S9+MlM0pM6b0FGC9oxLdB21ajCgVdKftO2nIOdOtJ7uQ2u7RkS
59a5WIe+KviMwtUgqGHTdH51qdkdr9keRBuKd+NLNWw8Cb79kwruksQClql50M2gPjvkmj4QTUV6
UNrVhPowzVhWVKHZ09mdgQ3Lzr5QJtwTQ2ufHQKODoFDempPs+3gsXMxO/3Vc8b9oCcWe73SYFg4
7Jl3X5CboDpjBhZCTLvDeC43RqUNNLNt7IiZyvCjdcwtzNNuq2up+im4VcklHvNcu8PdBoUvbzzY
/iNajhoX5r0Js/IWVnzASm5TbFaaF2ZSMlS6QaOyApeoXj1h/8Eohj2OOXAZVMYhXTC3G1fV/CuC
8XTPhgUuNXPJtA9E7UJ7Kq6yAAs8TTn7qv4m8GkvmbYMfbLbSLctKwVt+aK8U77qrwZxPUbkFne9
LKhorZbgXxnqHoqRHOM2/OqEbrwaZvPR21xihXJXakN5q6DeoCup70HpTvc+5spXk+DdwwJ/rVoP
ihfbwLvdp2tbTd2rXxbDOXB0ri/HuRZ10LFTz0V4rqVrFBTRe6qRkCWZIMS+cyFQyK0DmtEbL3Kw
cs5DZbrUYBDH4UIV8sC0rf0ZV9lygMBs13g+Cmc9fZS6ukjYD2pcp4+k0EZrRqWISUhzRyHTOuF3
w07wN2j6Oxibao84LiMrKoiZ65nDOmUvRnfUC/GMjsUlFWG7zejpIXnWZ4UoBvx5GysRHhLmAY8H
0oXXN6vUI/gy0lMqqXa4gg9rzrZiQnWby0r5pYDacdbcCThuoZAPOWqrqBTVWvpUwkzbdL6u/iow
3JYO15ijPKaBTW8f9/d9ysbn+cP2Cc+0WVe5Hz0rFYEWpXCDi6eO8bkf33WdsCgJZazqTFmljVle
5Ol8saO27dZdZ9Q3U1OKlZs19ac80pBfLEfysZ6kapbZL9a07qmbtOZK3VatJbFUdczfDgpSIruC
+ohBy8U0gFjCzfTyE+kYVjajLk6M6oeHBWOaZw5IupQiU9NT2piuc2v7/LFEvHf0S6joJXOkq9ED
YjJm4LmJYPA2cd1tGxo1jz1Eu20/WCTtucq4kTVZp/v6o8Ugiy7EybSCn8GcshmoWr+NEbJtxeSY
dzpwAEwkC7eKiVqMWqBZS4okeFJyFckpW8uaTovHH0Ga6eteJfVAqRDiiVkPurj+sk69uLaj4S1O
yJMI9EY9l/UEGPZf6UKBk++ASJ1yJ3V+Er8G5Nz7ASKGqRH2ShAQrroZQ6qWsTY/yQeghJlikhV6
sR8nA0xSYI1r+TsjN2+eRcAnFGJ57JfTBsVihoI4rG6DVY6bZQAxTNlX6Dtv+mzp/9tmH0cVNyaP
pe2RYtog6W4cL6nv5FtFMFFScvFYwaQYyLeCsRyZD+2cTaIFbBeIVd4R0e5dvL7fdtFocskHF0PP
nJ/Mzl+sqqsOS18AlamFiWr67o/wByzgHssX0FnJRT7mGgMifC9H6VtNP3zfdQ/yPktRy2CsYce8
K1rjsc+87f/5f9QRMIXRGh8qDM7LlCDozEvtFM+KmY+vuYi/jUmmf5sPyDbT1gOf7KNUF4hi45Bu
8VhBAtsqQYnjmcw1Ba4iN5azUugAM6RwAz5JtrVtbsVj3fufZOw9LkK2psXwloe/m9H9ritVf9Lr
uqTPT4qR+j+Mnddy5EqWZX9lrN5hDeFQY139EFozSAaZyXyBMRW01vj6XvBgX2ZdK+uZh4TBAZBJ
BiMA93P2XtsPlI1DdPxSDglucPk1OdGjY6bSx4TbSKviYnsDzozUPd+1LwP2FG4+OK6E8S4nht3g
p3vfQRcrlXmxZWirFpP5TkQmNALTMy/opr+ymi2vWk6xnlTMu5RL9z4YnjQAyqNf6LSSgmmDaG2k
39SOR7n3uYFXrK+Ipv1/ANAhQv2tjEzlxxWqZoKSV/kHse9f114G0wSfnFrrjE9kw1soAo0UFgcm
VMWhmzdy+LmRxxymt0vsUNXSH4mkWkTobg9a5tuLjlrWnwdFS1j6xJbO5rz7x/VyLDdlbj60Zj9u
5Pf5PD7ZRnaYqFRP2Mf4H+SZqar/53+8f7OstSLu2aye9aI8UAajtzRvmjBAAEKiJoSVedzNY3lQ
DvF4GDsbgU2WONkhHKfskPy1NyDxXOplUxDY/D9n5SW9IBtw8Xn13774b0N5nTz2+W18q2229Vjw
jrbKg1KOH5vBJJg600W4LuswOwymmR6mroKPIXeJwbNIIFJKFHNy948L8FDhk/OibetoAa/VfJGp
xuq0judfa9K+UO/dp7gRmSdVSy9wfvF2SBZmRzaVnV+M1N6LKnkwZ1UKZt2HhHrDogmKX6PD87Qw
x21KtqwZ3kyHdUUWPqS6qS7gLdhLww9PJJz/UiGvhplL4TlyTmnZroXlHevGSTfQWvjgMaNaVFGP
sKvmrhqPN8+OyWwhcsxoUEAMdsbEUVCHAmesTvm2zAg8tHU+j2NuLpyJoPBEX8U5Wbk0bpJienWG
wljk1BGXRao950nzxQ0UWNdwLNZ6qa8MPzgNChl8Tg7NOK+iU62Nx8T+HviwIzw9XSe4trIm+1ZV
MS7x5NGnMrzrJ/egRxRs3O4RdBV4lwHONZrbcvC/odcL14IwKVft4oXX4TGEDndLM0Cg1lG0Zr4a
K69aVHv3i2VCtQu88lzn3d5zjW3qLCuSJOMm/2W7GLnsk23zuQgb/UbtksQyaB+ERy7GIMtWXR9x
z9BOuBeH2eN3jLQllq1fwk+XhhuYqy7Fi5c86jP9GaeI2UM+eY5FXh3iRjyTGcMSwAeUOpm/rHJ8
Qp520Fr/KojbtVVkYDZCE6RB25JiylKIfN1gpHE9MHq8rEqiErJsLqPAujh23e/7xNhkPatiDNSL
WnRPIiDwMJ+mb+HS1Iq3NixPma8u3QrFLQy4XWQPm9SrvjU5jXE1nbZmm5/6SiuXzeTtxpKAMqvx
u5XQkLSUin3qXJqilXvlc6nyzrThhWSsCSIWb3XfDQu10bauHl30d+Lp0Erl1xb1V+yTgDYkyXfh
ReRERvYmxYXHJA07Ugu2O2iWccPETu3LHxMtWKuLn7wofHYCfw0m/JEmwcDT9AYo/qcotAdRveux
u4tjvBfQfL0G+zzpaFlW7lvoJsvEFdli0rVXO1fR53U1DobilYXs926apoUwqGliI0utW9h3C42Z
CLLofGN0OIb4XK/ysDaWgdFCZ8Nst4zicB92KFLs8Ffa30ze1jx13ujx6uty9J8rc3iKMu3dL/W3
LFKuSuMss159Ex5+RaPRHRTV8bjyuvHVSfNyQfxtjF6JLNxMX3a5ra2oQL/lmZEtu9RYjW5A9jVW
LXfMVmURXiCBQ0Vs3vIQz2pLcErEj0jjd9HU7q9MqX6KwW2psYyksI1u0e8yqhB24eMKQ8JdHMzR
yw+OP+2UQRmhGCXlgYiL4jAWA0yfz7HbhY8jFtGNvDfJjbw3yvuT3Ps8Ie+XcmgQK7oCGJcv8vmW
KO+LFJe4Jcr7oDwoN/JeSHuFBCY5/mM3oobmpaqxCy13HDHyQPs4yE0wkxyIUkWDZQo3Zp2bZgdM
DmzmPXnN34d/XXI/+9d16f07NCPcv8ZLV/LH//xFMrwFPCXn+7Lc3J8LnwfTOvA+zpe+wm8hX5fP
S+WwEQT3pYPvrylu8hoY8/+OzCO9Pyvk3ucxObT5EZjY/3WNPH3/6s/L28z8LrSkXRcIteqjNT+m
e5QgH7vyIcyaBkMcHWLs7ULfmSQM35+WJGl3XrEEe+hx+8eOiiwGmNP8tA4gRTXcE/l2cuw38ZcA
9v5icE3yQmtjL8g4FY+aWgCGSptgpZNts5L0gDjP7Y8WZGUpzkJoe/gu07mYU/ta324Wbhpypxt9
bn9VU+yqiXs6M4FhMxX1RKjbCPoLFsOzh9jryR2fhEmmuDySBSkIpSaJWXdwzCq/qU5eXczQRSYX
TmcJUJQm6xAfxiLwcpaPiJlPBGqusczZe2wFY72YCfdbJYi8BXUyQl59f1rFKIEPhgARLosFYVPS
sBrHcm9JiFvH4kgLtGfLxK46zSqLu7fyCDh3eEnAaL3gzQueowzb5CJ/yX3NvHj0iBeWk3hHmdch
kzvkRh5zUVfSX+XlKo2aG85EZcPW0/xizhvgfoLlNqvzGTRlZruyYMoqOQOQWLyD2xoFPmoSrpYO
jooyoLA3REaC3CIiwVuvKZUjg+Dx4B4iNazXvErxO09HmxrAd8WO6pWDTvqkhm77UEyEv1RluDCy
2L2lba1eCuE+y5GqpOFzT41Cju4bj5S7TnEfVRsrgxNH70zrrVMkHlRzNG8JvYxlWFOObWrFvDU+
KsjJQ7HbzUNNK4wdyxpITfOQ0ATtFLRgIQjM2jgw/R4N1mWPiCE2omvSbhka5sIVkXiS381yqjcK
9uZZ/ldEUf+sgkBF7xU8KkLnjwvTC2b4vMmVsEVXk/ibPOy++UNtvs87U2Kb78NQf8PDaL1P7Ax+
ObxlI+zI1CBwNAqthzJCd0r9g0D2zh2/CQHURp6o5xOiNXZEXx4ay54jg+GcNWGo3Qt/srcd5N1x
NNTmmkfXHgjea0hC6VWftNdhLkR3IyK4UVWiFSD9RTsN3YOsMdvOMFHJ9UvYR5G4ymOdXtiH0PJe
5aidW4San9/ysrtooFkemW7YT8bQHBQvyp7Cst5RgmN12QX6oRtQEtuecZGH7MwZd33ADGLAtISx
bPgS8lhfdahNH7KkRuhoB/ne5gl/QOpzKpM42vYtqmBPFxM5IwicEitzn9P5rSpKlJv8bjcXH7K2
IqfAQsjIXw0pcHCxzDJVuZskAT+JFW58h1qMHLqdGVz61jiYCEHPgdcq61KjVnw3+LaF9kXU7ZwQ
7Crbvkmca56lyG7jrnqfjJD5aC78x9Y21VM5abTr5xOFFh7TtnBfbJFlu4pkPVIqNPo2pnnTldY/
jhEhNeSkmjeYSLzf0/6S97V5yxpbu42UlzhTp26278a8XSK1edCYkl4wULW3wtUbWAh2vJdKAUAJ
3mYA2roaB+hEqZ7h/8WH8S+BsG6IvIUH9Hyc2jix75n1aHaBdR5cO7n3DXMPjBgzoeDRmirrbFF5
Xw42H717JXVwiG2cVTzt5Mb73iMWnJvksHFhguBS9/Oz3ADHfqvs0t3WYKbuh+TxOsqICfc7PO6w
qZtFGxv2mvletRjnonxngRiiurSzMroBsMIb7Rz2X/wIA6toyn1dO+1z5wbBsifO8dwN3fRUm+5N
qQ0i6XEdrcDE+IAagxHmjFhw+7TfKDo3W96PFKh9dFRoVRfm0BTPyPW7LTq9bu9UtjjckW4+XRgi
mOdCrfDNbtXbtHebbNjWWlaeP/cMtf3zGP51EolkKi/NP9bvReYf0wYVlHSmIOw+N1Y8PaghVsCG
MDDc0HO/uwK1JfREWaHQ/BNB/QmjzskGWxkppb/KLf1VG6jDVW6ghzVnx5g20tTc+bG160PLYEaZ
8srpbXYLAbauq8YT59hOxj0PYnU3OYZyQa9urggaXNDCn/Y6H42bAx9qVcckKsthWTXx3qF5syRD
q7u5MRTje+HM9cbx/rqakfPWghV+LGqrvJQdEZjy9Q5SK1imqjeeUyPUn7ygZu7K3yGySm0pTAVu
XWCeRmooWM6TmqYKmapCETS4vbQ4Gi6RYdPg0DdRnecc7c1ZNhamISzfLF/HrNiGeK/K5FkfwxTQ
Vxx+zaq+XPTFUF6sbvRfG9Y4hTqEX42wLo+0Xfql2hblk6JM78h3n2QLwvX0M/bJ8uvU6crKalja
xDWz+KgmfL5zsx/CqvttNeNluB8OZzkMzfxOnJHHJ88ZdneGUVTTTOYHRW9qHQgUSHBYMTBGtDdm
CIVpHrkht8bAdcatCqsIgLH+o3DwuORz2Eofrwo1BadiBAx+YeLuSTxL3FM0y+SRXq0ooZY3ETcW
K8v87Fh5/mSklii/O05b7H1keJZFWIE76EtU+sMPhZUWOVJuzTow/94ofUSJkoC/sP9FBZjEtjJv
byOkIp7kwj6CSGORi3uBFlVpHkxQKb0SFfsyfQ3U3IrPbT+DnmR/mYS5lvIva6NotheF+BTpHjbr
rupu/ey5dELFWKtaMu4kZSWG5+tGRfllGPpdbUascQO8t2YcX528LK6Vc/1Dj4BVxtp6qqm2v2KP
1G5/ChHcpi1sf44e/db43tZQG/RZj4eYQ1lWTJIOsh9WTWh1umkbF2NwoHxbP0j26GBM4UOkUTgf
wKyaqIED3e5uozPpiP9x+Mp85TAenJ0zNSPpHZztq1qsSexi7kQsA5TGIX9vKpqKcxHU8vEWZP4A
cBEI7EZnbnQI0jF+8HFiUah3NtbswOiStlnR8sr2Yh66UfpOJ3J4iONWvQSW+xYhLgIXXZ39OcvA
nrmz8yFbq6pz0NJ2v4cEGoo7Lgla0U5T4qincW4MBjXlHTrt72nB3b+/WkEqrpNlGVe6Q+Kq99mb
1kTT4fN4abjtShkREtw78l5mPsrsAwWUjI/x+c0uu25FJBcSat9q9lHnVcsxUb3vY/6bQq39lWn5
WkLDjYHPlRAECMphwlNaF0F2kCO5SXlK4M8Zx/VI1krhqYiJqWfo26GheCHf12NP5Se1LPPE8zr/
MvdnR7VKbrqfYR6AQEfrvx3XrAsM5O6Y45gqVBvfprgR2Wh29QG/oV5o9FsKaMBJ16HZCZxdPXvP
Kg1aiGLMPfWh2VSakn7BZID5IrfUJ7UL+0Oeq9ighix5VSplL3tgJjndJ20wyISZO2upbpwgtiKP
rs0MlE1RzNIyHHyDNtETSQF3+pCKF8G8N83HPvf8vgbo/td1lDgoP0a7v12QWz295yE7uL3QEN6X
WNrUFEqY3dhn8KD2We4RA0ivTPmGf1Y9hqQNLkvVcFmdd8wC+SvzMhZ5R27C+I6sNTxLHEOECHtd
doO6kcPBSFIiudpyb0a9eJAb7jfvqjDUPw5pFO4e4F8a80X2wPPW9wpnC1E+XXYakZ3abJzGl9w8
RdbBihR/H7jAl2rfqA52BdFqVCr9YqHnX1teYROP6gegWXrrjX7prQQi/tvVX4gzJqbTih+7yK2u
uaKd5fLlr5HE4to16EsfjizaA9RkRNCBELHtYZVE2rjhzzkbS7UQabW5kKsiuVIqBv3jCnlMXpGB
UqqVpFraVhbv5ZqhUP2Tzhr4KtcMumFhJysauhzzigMUjAMe1Z75yawokmqINqUPIJwlab2FNKC6
FD8nrHHW2J/8StWY4GnKa10AEymEINF1HqZJVq0sos33atE4ZxN93KINAV9nbvZG45RwpKhvTzkJ
z2fV7ZkadK77TYBTza3QYSnEw1qNE6y4fZM/uWlKmVkZrS0THO257edOW+2FP906hI0XworzmAqA
YQT6a43GE5804MOY1s96bxPNSD9xF1ExunAsX7e02tZKGLlrIHjK2Y7Lh8pvgWloMCW2LhSYFcne
NCbns03yu6y9nF9hpAsDEuNCS8JdJISgbaYkLKn3te5wySa32vDZZBHSlOEew9Rm6orxCODwY2MY
Pqa1LDIGIu7Mh5AMjKPvBg6CjP5kS9aiHGZxc5qMcdWVvrasmT0vIcm3lMUa3T7fd5Xkoi6qRVuF
zalqgIwvUPbmZ7lhspOf6ynpESqY6jJEcz4GQnmQej5KW9ranOJgLZV9RqNaS6tiElNNlXjsMm0r
jcJ+aojHcc5N0N6FbRPNGNsY2YP8glXc2jSgHzedHjwpSTI9yJ6WKqKntEY5O1E2vIjYe+1V5VGe
L+ce+8DV7nx1FCgw+VrzZinnWijqq1Cm6cLCNGFiNumPpujMNYucL20u8p0USE1WavYrXGPaAaSG
hjiqyR4S3N+f7IJ8sMyN3cI+kMc811q5CoGVbeL9TEVrnysrKbCfDSFYvS6g4Fwar3ftd6j4GxGI
czWLykbSbFkogsmzlV3pueojON6EwOp4bwKU+RJmwO4HS3mD4/ei0KdG8vcNgx1vQEwfM6y2eZI/
gcZbJE2KhjQWzTjaefNLdz1lbVhWtZGC5LQYP4ZB9S1Wi+xRzcT46Nd3IoP8JmXZo6STgnMndVfI
E5ik+fmA4MpJyoXsy8oOLRxKBFd1/hUWU4Nf8KzykKK3miEVH7SbU9g92MByPZlMApelXa3lIey8
2q1WUnrKqNWp9ydQUnJV2VZ9TXkwLkxEZ0SBrIFoPYkC5uNYlenJNEfnDJ4gn+ks5XuZZUtl9tQ6
Pv6Jtibyz09DHQ8nK3JzVCl56bgppU/WqsYrhLYz+hr/j42KuX6dOSV12bJ54E4T//yXHQoCyf1I
Twqep/od0iTeSHppKDv5crK6QqlfKsouSrrwlGflb2v+wMpNq7r60bKajSo/r/JYYzjjpahq9OG5
8qBhA1q3MyjJ6rXx6lP2OHpmjWtmPtTF2f7er70r6pLsvr7toDfp4hg4U/xV8GQKwJA2xG0dWfDD
y2H+uemCpNwOYUB+1xRmGKEKHI30lNrezMmiL0dKY4oJSCTo1vkQWsu73Wsy3RBZZtrSyM+Mkwkm
f+XYIvwuUneZO73/ZuijTxrB7F6g7borTA+Vyxx/pBLntZfDcszyS62zMph5bVPqVGu7qay7xu/z
mKMZuMHiR+HkhCuSjKtpwEO5uRCSZEfYj/LoiCWKIt58A6ggMfLxmWWsMJWI99D0H6Gu+u0+bodx
L80bwA6ti60Mm08/x5RhsNYClNIAa9BSEyWNEwGLz1CM3x3F7O+jmHDaTcosbyUlESJz1INeTMUC
0E4Ka6nqAIqiIvFYWB+DoXga5x/4o8g5lEzvtchSjqVD1NKs15MbmbJNbYAEe2c61mG3S014cStt
0ADjZG6+KmswftJdFfv+W4Ls6SFL3eGV6AGX28Ju1BRvIR//QVv+CvMqO8pRl0CEQ4S4UZ46p5ne
K73RV8mIUUpUUfTU4YpdyBN5DXUJ5psAFYIFXURNtU4yA4bnDCbr540cupPBApVV+cawi/LYmtWu
xxDyls3ghlmzMypqvtJhWZzCrkouddsveFFoJADCvYlOfOx9HusLsoma0YIobwdPaL6mTTUV/gnL
RnzUeyPf1o2vXFPCN7FwpNOhUCtlJWxlmc94CR2Ezzpq42CvQQh8DBKxI7YiXlRjZF+tfMJpls/o
B1Bo39JcfwY6lC0cIZKVlN5Zcp6mpi6NFJjKu0mUAG897WsYA0crvDQ/s7TAQ0YW99pNBSwrN2xu
+PJ5Upph94vwNJ7EZAaZRr2aJs88hqX2sfkclnbbHXhyKGMP/LLfCDGW79gZfsgdp/P/2CmJ851Z
1lqDRBzTjKREZVk9mNRonNu94mO0bnByqQBs+i5W95ZOmuf9s2+GmX+hQNejZ8/7tWFbxQUcyFla
GGkjHUSZVg+SXoMQUkG+178mujV8GKN7311XM71f3rWyeRj4GFut5Gyb1I80oyIeG0v82Pi7MZ28
b46lTGBCcSUL1b76CilhsW5mex3E10OrOBiD6iRkQR7jLFCMbDHOJVS5p/hieGNJmuH6Zo/Ix2wx
15CWcajhNXIzdJpmMyy5345frbaAtzf15VF6+KPHtPL7J7cbSY6Y/U1hUEA763TtpAg1Plcey0fV
TZ9aDbswGE+fhE6jSO7ok6AOTRocE0k81QPFSjAemomLTeQh06/IUR59fSkhKXE7vyF17SENC+OD
GnH/eKYEtwUtIjmJ9DMUTRwHoiYxzMN0m+dMauN2pzQi3Xohx2mjNOtEYWk1+NnH6cK3bwRid3uJ
BwK2iIVjQwWteFCSYlxDe7D3sYJRdMZe+iXM2mDC5YDoj9oYHy7pE5/K3t0kPYumD1O+Qd55Tyge
wrBlGvI00vXJNxb2rMVMQLeudMGC2WX2C4PiJyko4qG1o2Cv9BrauYmHYFPzUZ1Kd1ybSjus5fNQ
ouergKRJzSS+QEq2WlMsJuY174ZHhRUTj/+gJqI/uIrxjVmUvqzVILn0Ixmj/24vBwb5x9n8PRAt
ZHPpihnKPjwE9GRlElmOqQDT0ITILU3si1wU0sN8UY0weUjCik8rWIc1qTtE2bWJ/tCETrinEF7v
eF5r19xvvzuV/uTbYfziFBm283kvM6uehIRpOk9dcw7nxX5vh7x86Tgt5bJfFgDkMZ2MgSqEsIpC
tNSS+ojwPFgYacfNJ6qL1eSCup6CatoL3U/gkYp2WZfMShqSCRBDe5SRlKWM7xVzkMyQQF+4F/B2
8nEnVVEVC8Gd0xTY6PqxeixECTlpIKkKvSCKosEMf/M/DlspXnR0rdiphaHt+9k4IKC6L0VVq4SQ
zWnF8qCK7mH0+kPaqBnwCOpYVTWOUBzxgWRzjStpC9IkG4teED+V3ARJAzApJVIJv/KpKR1rxrdk
a97N5VfrnAjXP4voufHD+CQT7al11ORgESSNb47mGfarrRJW1nOpYhjtwH/snDGtdi1yvIWZRDP7
0e5eO7NfqC2lMy99cfPJIp+Kr3bsMEWZJqxn2hCrrjBuTuhbPycyJ1kIZt9NTcAZxBILI3ACGZHz
nMxyo/wi99D/VV/6jvulEhn6kkcNiZvzw9blay8dvgkHRw7PyxpC5z1tiXeTs0MF1qySmrRO/LiL
yHO1t94aqo1X4lWBhLcWFDXhEDSBte4r48nI6HQMJSE7ig5BGYPgwYJX+1MLjB9OWPov2iTsjVPG
yr61wuzazub9FiL1Dxt5YgFGzzC0aU2/qF8EWtJ8lXs9yRBxM2YXOdUx45AQTSpFy3GK0xOkfbj6
fEv0W0lM1a8YzjkK9qMaT09qC+8/FEn7WqrWQ2FArzXJcdgIk+xioM50awQiaWseBmW0TyoEF4qD
NZLqW/XWtlfpUaqG1NyQY+bv5GHN/LeH+/bqUDR6zNT81iVV+BSrCMkD7qPwNVAQWBSVLKKwhkkJ
Ht0uiiidYbAozVZ5rTQwlSC+gq0cFhmzrq4tu6PpZygQ3eAKUoOJiQciHMLSKkYc9i6QZy6pRccP
nVM2h6zujU1kO+rt81odYS4P6/zdTUAvqtRqj5Lkn5levaGupH/kWoQ0fVyMlej+sG24qEDX6NKQ
3Da4LSTTIBij4RKaR+lCkKaE8t4ZmbBWAEm9yIljIHTjkGkwuu7RX/5QgopOMT5Q+HSPoneJaVv0
tluA2FEo0rZpNYcFdUd/5JlZosOBwVDxecROwdsPvQVxPcxdFetbbJZPueK4L0AACjJSenuX6H5B
P43252AO5MBOpOoQn95eKW0s5LxWbiaeIXvwdRTbATw9maZpU0P31c0dW4uMC1x+RA0oxjLzFgTF
iYLE8Fz0qII6W8X20CTBW5LpxYr0Je7kQW59ta9uZCYHAGkOCWd6/2TCulcsJeuW7ow5I+72cZob
ukIH2+BOk32q55YtdH0drUxrLO08+i1fW7mRL7XpcilJSpcPbKDjfisNXWH6QD56nCqHP55as6cg
wg+xMDE67Oh9dTeKy82WaTvSnnkIFFODi+P8liN/EMtqEOScpIa/qjTLXt8/9aVRlgc9rb/hkwIU
m6KJKovcRoTq2VdvaQ+muIIcktwh+9pY5kthW+Hx81CKS2f2w8eGGv+suK/PEXLZVOsEEVnduhl8
lkthAFckJUqm0eZPQgE2bNUac197XuooVqof27p9A7RPkRHwxFlOt2rHA86YKN0dj8B07+Ps53Xy
kjop+vsl8gShGjmKVuCijkFdxulakHmzFh/Jf/yYIYSQo7yYsg3cUQ1cPRSBbWR+GfKmoZsOBHIa
o+p3WKXXsaDlHRU5S3O7Ur80SP7hbw7W8zgk5irIivrqZNGEihTbHBQRsXNIjft4jA2NGq/zucSy
KuzxXOPiPAw2LknDAiRGG1BDoaNjWJohPKkyFhvK4tw3zPS58tBWzza6xByyZx2QrFKbTC5ncFuD
3ZWsFFtfS8AFdWYiVeTSckYPiRLKlDxBrJ91gATg37+TrfQfQw/r73NbQe7665D8AnnF59f7gAIX
UMPAnc7EQzr86Zb3y0uUpznL2PmYji1ui/wdpxN0jSfm3C+SKVPSwl/3TaXvJBY1obFpDD2knqZ9
V2JeTc+142cf+PSuwau3yyvbeE4KHbEPiNYfRVcda+EHX0nZEevBiJIj+cnbDm/n1tIL9TpBd7jL
qx213dSgyb8GPn2QEMPMxpIUTh5PLU8nYjmkNMT3WmfRdMZb3g/1Y231B/mTlXVEzEcdewfYOc2X
UGHyPYNcXTQgdCijbpcodgoRdXGvKEQHBFrds2+ohHc0cyqAAFIJs2GPa3de/GQw9S3UAvcyR1tk
q4Sn0T2F0p+HYSe2OTWZtTnLYxpIupc4cO/sFHnI8Jko4cjJN/cljGGBUHYSrfhim+NK0Mhh6jPx
gC6pBODA+6XNdQSDkD360A4EqGA8msb4XZYy/21RU54xA/uiVfaSF31uNvMRN+YNkYxM/IBJyEOf
9wIWNyur1YqLPKQ2XrwspxjlXx8529DX1DlD1LuUvLVXvgGEDKLqPh1+C6NXXo1y6A4iB8kih6WS
FpsWROVGDpmwEeTAbH6HlhtSU20vld5Dnz+reQKchgtTizCazly/PC5unR8NJKVCHdH0Sjvb1Zbk
QRRAahYcJJZeSUp9F/dus/TGwDv5dk+aITcaACrgr2Pf2gWSGRPOY2GAsFMdH9LdOJIDCBxbWsfl
RnKSU6//47jQlbNhhgECLyQaeVeLHTlar58KDboKyf8IOJotVYTuLIUd8gqwUqRP23ROSrejeRSH
NQG1BmHmrgKuwqrVQ0jGwlUhLvvatFg0YkP8TuyhXeZam78gMW2X4JE/9uSxJqr36ENJPGiIYRMD
SoCJ3+9gCQrqfp2M6850tJvlEJEYY838oWNAlbHWrW082Ni731AJTksltrFR6pmxjATmV1ReKPtm
g4xV4PcLe7M6ampvvtYjlLSNq+MNRkSSJogjIS3LCpDhYDDzoSS73cQMvWSayL1ixFOjFliQRg9X
cT4d5DG5qT0AI16Iw0FUG4M0CSz3FrPRmEnexWsiHCjGQEZQBqLKD4YDKQ4/xskKnxuSnA90PY21
r7He6muye7tgESqBsjUc1+T+gaGBxBx6sXLcNn268ZXSIA1L9y5pXHvcGZDmdTnEdDn8PBGaVM34
Q/wI6mnE+jdmVzkBlZuiRYmsMyNLMDDK6T5We/9cDW1xLDRj6aMbvPaG3576WtvLkdvwGEyitmQa
xxvRL729CF3aqfJ9iDuVcjAkSKXBGj+EGYadzyWm3HPajLqXXoilHAYIzRsl9Q4V4gpv0uqTLCzf
q8t9S7qzAqjWR4G2dOMy/E7745TFdvZKSS/ZYQiqt/AWiiX05mR4bABYVQgRefZoVPsMtyl3YJe8
S0KA531Tp3GyIfUKg510wtRk2dRB2D31s7/n3+3lJSH1SjjAE/f0gqC40FW3TZm9UKiY69xhgHbm
6rsOWh52IgPr+EJTr/Xg0/j1LXs/CiV6IqMDxBxceDmyM6Ql4UTVZD432PovtyWMLAxLcXJikgK9
OaRwtO1vtV0VT0blY76hbYGen3rLfY1epra30ZquQ1BZKPah0ghTmJU9iRns3SYZnmO04hsjr+2d
rcXOl9qtSTaYK2bzcW0+3qtnLTHFRb7gpGbUqwLbD6gh6vmBBd74o/NRWuVevoil8L5Xg2J9vM7y
1cU5ClFYrZqlnw+/fUfXH/rIjPaOztxePpAN/lz3YRlZ3hrjir7VqMKtIaUkW/mIkcNkAA9luuQn
FZHXfRV9RyGrYuKSIVJL0Mye8OPZ17pDzkTqkvnetcZPk0fXk1kbxkHJeHHkF5javIoPX1KSrkAp
JZveLcs9fNHopQgGOL7QriX3WhKwC9quD441YfUzaXGHOIQvwKjPfWoZP+cdhaAjuTPOR3oRnjO1
ED9HdhQfUFnsxm9BqzVLzY/8o6Q/unFwRilqP05Wm9+ikVyouedeep59glqNNGRWKOhpSiW0oNch
vygMhob5LZzCju225c+6txIR7BtCqc8EnZcUBsnisdImWfXU9166jKUjEhjvW57rjyNEqN8Nq5MC
hRGqPwXziI1QC9zjMfKH8doCM1tkKUkzcVU9uJHuvAxK4m1FWZrbBNW7qU71i2mqD7pu5I96p6Yv
sdNyi9CTLwQH+hfLibP7sIsuEibxHz+G/+v/yq93AFb9X//J+EdejFwdNH8b/tc5/FGBg/nd/Of8
ZX9d9q9f9F/bX/nlHZTl/3rR+Xlz+18v2K2f1n+/4F/+V364jx9+9d68/8tgndElGB/bX9X49Ktu
k0b+hPya85X/vyf/zy/5XW5j8euf//iRt1kzfzcf9Po/Pk7tf/7zH5qOr+s//vz+Hyfnl+Cf//hv
ss5juXEtzbqvUlFzVODAY9ATgt6TouwEoZSBtwf+6Xsh+++/uqMnupmSLlOkQJzP7L32rv6s/s+3
/3zK5j/+aTj/sgSh6LZuu8JEoMAD9T/zV3TnX6CBYZBhKhOmphvGP/+RF3UT8iX7XzoNtqHqQrc1
1Vb1f/5DFu38Jc39F99uWY4O8IWBrWv8879/rP/12/33b/sfNL/XIoLjOj+w/r8NbPwdIJbpOJpu
MyYQupi//j+oQ8BJ81731XxZYJZuDN+/dnJgSmGbp8lp4UeD68SxlTXjzucoP9XSvvXoCVdWbSSP
sgjthRQO0a9hcel8X1mreqyTfqSZV4z3mzQ1sd1qrBIIf7I9O/FhRjeGvRkNtbq7OVQyJM/Gd90R
EJikP0Yix4Xwu+e6AYZjDHZDN+UbM8B/uMiApXXWtsYTfNhLmo3niQ74rdHqFVFuqB2EFZ6D6RLp
gownn7hY14kXU5T4Kxao8UHDA7Bgspid7ajbiEh3d3qCJDF3U3Hj9oXHxNdxHraGshaDFj9nlfmp
kGf/TVzFaWLM8prW/qGoUmujOlB8WKUEd6GEwV03hLFqm8ZYJq5M8CyNz4LIub2dW/Wqrmr9s5M7
gk/ND2WSFPJp/mwFMUjmxExvZps+Id2hc9WMbMPSovY0p8tu1fxFa557iXna1hp7zSpUYiDVYRm4
4zK1K+u96LJgQ3wzCBBf7EMuqxUiMntBYchUXebWMQsNxkZOvOwVXawQlACtqW2T4SwbjMzvKMR1
Z+EIcpfqoLqGJM+tEFUEXpeLeG0F7T2gm6Wxapr9vz/EodaAq02afYYCZoNsYu+P/Ohbjge5z0El
LkIYdkuHWN59Xk1yn5agKeKUfSEZEQjFad/Z57ob7B1i7+TJN/aB/jYZ+MOqNI92WlQN5NTyOd/X
fpWQ4ZTQVf08M87cUQy3oaieilAZUG2i4jZ5mHuVkcqdulQmipW4G6xNyaq3uasGTlufkZ0+iYBp
K7eBadFHTXjEkXTUuOCw4MiKRVQzLRrsCkdI/o7XFyj0/125aKwhGQ2S/RLFKLWGgIUVA1z/rg5f
ziDkg2Ey0QD2+MSJvg57HVEDZo1nx1fO7iitS2iU7dotigChbeeeeh2mPxkv/joYbKCjsW0zninB
dpQ9KOrg/33wJT6zcWSmE6X9RhAfc+pg+e8kNr2zSdQIKZk1GpGjJkGWtKWvL2MJ3hO56BO3EYpY
dPHLrKVrHnw2tWnNSzZB/2b9Y+ZrJ4j3zoDoL2/1CAEWbL8KY+eK4A7Ju40EqAAM5lJk9UrvILQG
bNRd3V80WpuSFT0hGpDKugwYFWjGSigwGkZZVpvKacjfNGCU1JHVLS3l1XQJKiSamgearLWuycKL
B/eA3AOsRVzi1raNA0O6+NDVbAXz0J3j4sKjnzX6oe7rbm30Pb1+Ne4VqX51VuzfE8n/7LSc5kMN
8UwJiWLIacGWQ+oy/B7jpQg0Y5fHGm03oW+jMQMgwN/BcskWMW6SMAciYUSe1OLy0ERZTLyP82Wl
Xx1rbgJtmvqIVJ31GeVAX8EqsCvyQDqYckxpLsBr3KtIw104as7WQX6w6JGfaUL/VmsDdk2cLwe9
zp5Go+OVLDykpe7KoMxkatlhZGNGVe/Lv3+sB6cgsblh4kueUrr8H19CFVXv//49mH1kSV3iWvnv
T/39PN7Oev/3c//1YGNr+rB4Mfdas53o7weBl3NpTnhJdReXcq0NWIorq/ivP7Uk7c2JW8aL0Gx3
BdEDh9r8fZ1dknvmTreOC9j7a0szg7baF4KYz3CMSryw///vf7+sWROftOdP/v3K3w9KJs2Vqrhv
U9a9+35grP79tb/f2k7velcw+BynkQmNoTxBomv3aaSoiyBNgwdGBfdJ8+K0VHddqwVY3ofg4UjO
DFNvxJ6XNnjoRVZuRnQJy79/nczfyXVJDKvQndyddrBBymjhoyvpaOlRLn//NikuDaK2KYqM31LJ
mkJhMLE0y3BnFgCZ9LIXfyQMI1DYOrvTWsGEOxKW4ij3QCEUqM6RGaEA2WZhWe+a3r8oKiRBvZ2c
M17Iix1HD6ONlU1nVuoKHZwXkZGB11u+qOVoM9hsfyRxP8soZ0LnhM3GFGn1FPvN3hyAoMCCWcja
wPhuE9wthqJ4HuwbQz7fG4kzQV27kPZsPY3DZV2Ez1NnPLJYee6batVKl85aKte6ni4UAguH3HLo
ydCt9WRh9xB7um2iJG9+zURR2iRU40U+5aCNF3ZB/a+ecSTyTUH6w2AAPbnY9GhX5KyBA5dFUkP3
wnCBNIECPFpoPCeWusmE9TBHAz6x82CpTiymQ7Nv2Ye8GG+OiQVBi+F+RBVp5d09GkBqgInDSqa1
nFIqfDmryt4cU30bYnFCkobL89Kq8kz8D2fyGxY7oqwy9ZI29U109i1QM6ruauPLcg9EeKsw8qgc
+5A61luk4CDU/e7HmguWgly/rtDRtCrfehwndG/ZVVWNQ8W7r3mY2rSyjXrTxuaH6BDQanX00/Dk
h0XfMI6OZPaEznJZpsYqH7CtEWbVTuYt7ZRtkA/XzsrvaRgv/eKPjJTH/DC66/w2WvpcxvyiGpo1
/E04ugVj6SouLy6Uko5kRB984UJY7V3Hrp91W1HU24bAHLMWD5B2mxT05OT23AmG1XAglQldBb+X
eTVgK+mrUTm3rlM8tcH9UUXbQe3vxVCgn9/n8fDpa6hmcUVdM+MxzaGxrTI+rEn/CqryoU4E7bU1
KWfKUQ+6lzQ3XnxDO9OB/aZWT0lzl2hkG3XmzCEc1UGSLHiX9R5rjO9GW2HVWHU90QDwGBZVnU5H
aaqrtK9hamJSiWOJtcT504r+HZHj3ea7yEReT+X4aPro0g3hCfHZJbBXBGwdHHO6Iom5RqMKHkT5
A7fzykSbVfRiKocPMGZ7WyVB0q+in0AGdztg4G8afJMFdTHN3mIOvrgVW7VVD4XVELck4TXpIxpq
d/wdyn5tdRwD6aChM1CGN0Tw3FcEdVAqFlLHSG5F6qpzcQ7zCsJme43U4ZUUM+hWzPqGqLUXpKCd
TN29jOZK4H1vMyK++sEDYfcsR95afp3uCiP/sZo5WiP7BZT5BjbT8Fyd39iw8BPM+HGXwej2s/eo
sF+TYGvoZ3+2iQdkWi/0CuB8bCNx82mL8VE/9z0c0ML/8F3y+0JANITqWNd8Sl+y3noZiHgjm4kq
ZAo8xyGOzzYuzHowP0H5R0z1lwJ5qysoApYebomP3Dd6mGN68rN5vcSaZCQTi/ilwifCV+a4zIYG
RhOH/LBYhHb/pMny0qbj3lHDr8Lm2cXQBYI9arZnTcmfx5D0nFKdF5cuVxJWW5yQu2jmDkSMp1nm
RO9GBqpRG1NEHNSuEzHIiYKrIQmXZlE9kzXypsXae2e7GxG4v0XHHlMJ6s8urv70Jle8Oo0rw0fg
6oZpvlAVWMt28lEI1sJyAuGiZ3fRjNkC3lsUJyl7PSv3cgk/PE6blWHl554Pi8DNvqAvraO6OODP
5DXHdJBZ7j0LSQXCimR4kEVPAytDQJRvpkFsIRVsPhuMyamVvDZh8hB1iFBXtou8cVpUIQi+8lx4
ZhA+j4X+ZDXcOlNFSXESw1+B1QX8aTqqsnilOeC2FjHL04JxXWTyq1JJkiSZ18PRsPc13KAtjdlc
Dhw1E1qXqfVLuqKn+jWYB9WDxqY+ZU4+kScHt27gHDFGZB76XLh/Y5M8DSD5FomBDql0Oiz5RniI
KDvRtP5EoZJ7k1a9ziqKOC5xT+GCyN/V2n1T/+YiFdgngpKLTYuXaURWR8cF0ql0a64UP5rD2EIW
fx+ryvznMiHX2E7DZ8XlgEh43WemNZi1T0ZkxKVp2kWHLE72TOI1ffnV6uPPVE6bIXfOUxQ+B2NO
CkCT3JFAbTJ6hLoWP+7Y3ofRqBdE6pgonFdZy7IyaR9GY73r0/A8TQTXEAe3ahyxnYrgNyvh3Bht
BZBz+CmVhCKs8/Fqlh4sl0/E7Bj9o+g1ntkB8VvrhIQcaz9drN0bpcVgkJNvZGWvozCfLTQvWWje
h3b0EZmWX31IFVfnxEs4wcZvqrObmF91Hf9YqnWt2ByxtRvUrR5Sazp1evEt49hDKsAgTkBB9CZD
jnGjfretGp0EkT6hFhuLwgwJAggcwvB4Z09bjv6XKWqxglKo2z+gxz8cv6oXVfSmMnxeDLxZCEx5
hKHgZbDPEHePdqg+RyJ+cmIITnW6tCbnNYnjbwg1d5Qn3zjneuPuimrHCD4kFqqMl25dIitAO60R
7rkgbcMnRnIhG7nT6xy1L0jMKd3abXVPkdwt2nH4hsjmlfpQkKnZLV1b/UyiL94f2TLN0h8nZSDr
x/KLDQonW2tbt7aVdy3O/yhYPr0yZ/YV5dEPb0QWGxJnwmIcrbM5ZScQHB+pbxJfMQEsq8zfCg21
Ouq7CfS4bipPomx+6gE7I1p/yL1EWc0gkXCWV+Zce7q2nsL40+FHSkfta5iqW9B88g+e+wggWW+d
Ms3dlWXw5dvlI4fkmolba9Lva6AiFlPDyaLAHWL4gs8lVF7lPGfIOC+sLGbYHidv9FMdKxTf1V70
LiR0TEPHAEdsfqlZvILna26s+Lcj2hp0ZA8yPEnaSwijNVZo4XdaZZ7s+XKumFVEGPH1MwaIdZ3I
LWfjkO3APrM0NI6mQC4Rase6667W+DwNYK3mB5yJDgu9Np8NgRu62ph2zLQbr6MybDXm62MhvyQi
15YTIBxIgRwHFS9oVXsABzpDST2/w1I/5DPUJ0D95D6wya2djMx79c0Vw2+mOX8KtT6NA1JqjppF
3DpnZ5ZYWNlG5/6BN+2Hyc87ZxwpEohSvSorj+hlTipptLIhukBP0m4Rum7sVY7yPhpI5BPlqE14
azrxk/sBR6sFEDDM7E1DTgDqy+oQZ/HWnsLXZsiuaQmIxhzHG75Cb96hguBUb01dP3JRXyDN9bCS
LYo/Xb2bE0R+WbWLNmvQBLMTdW5p8qjmQEmGBD9QwgHWOip8QGt8mhroVGXDxqUeHQ4D3/wzNOlz
IQWPqN46PTMvaR2/c76UfAt7565ZukIHDTQm27JAeN2X1a5RHBbEHSf8dMf99tzVxsMv/vaBjafu
h2BqjumILhAiQvAqx1rfQP449WxLVvgtgL5W2bfClhC2XzmG2TKokjVVdbiMOfc2aQBIiwAlyigl
zgGEZmht/XI9mu2rCDUU5w3rqc2Aweyo6auRlIt1nmgfk2alq0CP+XUbRbY1nIwYhviN2WT9Vvea
vrSHj1gDRWPWmLwCBArkwv0JR4APJNrgWztjLwoPo+oiX1KmC1MAz2zE2TD9fBOT+tjZ1N6VTV3S
jYa2dH13fIg8uza9E5+yHtKpbiKSYrn04nb50Uqt5zbJxEdUoteD13ScByioxbEkReMKlUu2HGeb
UhR3hjehj7oInXOSAeiZRaa2VMup8wobMW4IqM0LcmImRBrAc+B4vHdpc0hJ/foski/mjejz9AGF
SErXOm+KS4uo6spkuRbWaK4H4ZIF9cFWJGeAGa8BYgBGSnPL6wxBjIfibOOItfJOVrbc+Ji5Dgwv
HhzFiU/ifJVAkvJPIkrTazOCKIqZmeEiVBkjpdlqmgk1YTesg5rgPRTdtwpUT1KIDQT/Z6UJV6Om
bIbqZo0+Sjek6At9fqp4oQhVr4lpMDKSPOblbZImWxVDWuo3w6qxiw9RWnCZSAid8iJdR0MEpTKt
iqVTKcESEO2n4hteanwLyVArMvV6J7GfldAD1qRfrjRFriJpFEvR+f3KItEkjDKDBmdSvHHoIFLR
N2FKSNaa1B91KzSgDYa6zQK74a6EM9Z80RTCz1uyECMzuNc4vLYCrxbJFPF1jAvBkJiiqI/HEhG0
vRrpK5cAJ2C4tXIn31IWsWhZlZ8uwl8V19SKvjg3eZnQm7F/V5J7I+zkIFJrX2rz2wFtzBp1OiNV
WnEvLoKBOj65Sln+Il7VFrblmOskk2ctT8qlKtwvhkgMmmL5nWB+8WI6grTIANfW8UcVCvD2CAcX
c6z17No+KQBaln1cT56p+780i+M8grlDJzK91vKDjSWin1Jkv4bLC9dme7fuQRh+aoWTrpVYspVr
o1cWTLBVAChLFE8IZMnoqmqmVNAZQ9RvPWvrqNv3cVQcHUHAa92Fy4rRuBf3g0Vd5K7NNuzoKUk9
DY0rUSX2kakGN67SzTd+2G7KJJcXVxB95DdcaW7/1mM58TJJLANljJtn34FBMnAylb9WJXeAFTjK
COlmdDncm3bi0svO2PPHk9b6P1FaiYWA4bsQ5q4spLy5evedC/cdhkvkGW7NLUcWtzEJS5DP1TXz
IUi77TXiVUUEQBZ7a4t3p6Qvfp1IfV2omkyWU9wYHtcnCzQU5lVzRb8frJtRjz2gEiBcNP8TrYPi
NdGEJVlHNjs0hKuxWD3YQf+cDMUmI8PrFWT8wXI6+KnTYFJvIZGv7HEdBPwCg+oLN6KxkOEU7HWF
HAnhyLUVh54bwY8ZWiy3egsDc9RP1bRpgvwep+NPItelKuzlNOgtcefy7hR+d8fWaGw6VCSLEKQy
+87sUwCvpE9QJ3JHuDskCBsYtfQ7NzBR5wrXQlyb3/LRZd591GVzAnsUHlwVB2gfvlsMWlexpkTc
vMhLaWyVLFxH/23L8gWRFyGkBqvccGz5sTsrW1Ozv6hC2edEXY4Du05/7UBxx4+C20Xk2mct26e8
HYB/9RTV+IGYK7ppuZ4EWWVy0i5xq702QA5IJ5jmPvXSJqCnPZ4rLuWefKMp0BhSKe29thE7d0Q4
kEsiNA4tJRl+dMLzWrffFlhRguytGoc3iQUenX+FMmhcwA9B1uvcQe6+SJ24KRxBRGrw7F6bzI+X
yYB0AfzqWwYyGQlIR1nRML4yaNJtrS42iEHwgwCwcwdVo3tLnJXTPpPtlG8EYcqLImpuqIAEFIDe
2slIPU6xxt1kac9sckNQXuFHTWA2ey4oklJ1fmV+p6885djdrbHdgcs7cUps2Z6vM8NYIhLAxr5U
3Q40sNg5cfdEHsVFoMgLmhKzdvOsW3B9G2fT1twIUIb/jqnCMNRM36V6YkctbOcDBfMvi5KvXhlw
Jg5oVdGvG0l/TfpTXej3yYeklgXnqHW9+c+ZTRJ6p29NV4eQ7mzSkrWu3wNJabI79dFADkWcAR2p
qi0KuEOlmC+9HQIpP9kt2Us1HV9i/lFSM/DA4hDraa0B5m+jRD+FLn0cuwSNPYQVqvOocVFVzrbV
9QuF/XH+0WxTX0Y8PzPRr3j/z4IUyKo0b7P+IuYN2cQ9txB4Yrhwqc7TwVi0afahSAZU+o05BosM
ubVC41WNLAapovhAUH8YW3mtcDnIfFxLXT5TWFNRrEKlP8E9fGL69jU57kYbbhVzPbJrdz1GKN5K
+mlSqoczFlfiTjaTNHfBRNwkViYzY0wDZ9/O2UflwYJESXQahkyZklPFs+S25kS0YtRJn0o3zNE5
Ya1rbyUfo8mp7XSYqLjHdvYroyEYhOapav2zRXk1jd9wVu7gz3tCU5cszC7zP4f/+ZgW47WMhzV3
p7NV3HO/unctb9SIJ+SrIQ1qYqwY9p4twsgVSiRlUJENDnhvMmcEydn9ITsM/8p7RgbO2I2CdVap
79p+7uTdxNrp3QTu0ni3ZUSUWkNayliGXmMpaxvxwFR/ZFLd+QlJ8FmyMbDmG7lPCMvAgMInxSMG
9ryMBIzEYUKukfK+KUx3l/m8FkKSqCE4yFCIBDrdkxZMJwl5u4vX6mTtBhGfIpT8dOQZL1saaBtC
dX47Y6ca4iWQsHXd/IERya7IbwafxAUFtWjnt+KqsJqq1HZXFwai8eUQzJJ3Ma8sV5bWwS4JznYd
fUxue7f6fjMY8ZagvzgfDnWGWKOevoZcuaqOfYY4ifPuqmY6HLD+nQ5uRWzzilH4qUu40sPso45I
38XGLswwx2RW4mENgcEg/IMKW11c07+y8D7M6nRs0lqVfxSx8UhwAC0qo39qW+RPDQptO+7ORGWd
GXHu7Wlaku/BHdU4lQiliMs6kyhEKx2mxIrmm4AQlWUSKGhW4qcsWqeTdozt/KaBqqDR6y6hDhmd
c3bS63tNnu0iKV1mE4ZYajEYPyOeqRboVQ2NUVs30x+/iFi/+GaAKDt56h3Qm4Fxy3rnoc6AUbuw
HoMeXma4dZoVtNHVyVdLcrLFySz6r1CvzoIWm9v/lzvW28S13xGkv6UI9khMR/Q5ws5qT3kbIz6n
DXe7P3huuVOrmAPTpRsP+5G1G0GNdwpi3ZguOT9szWnshAsf0opdtqdUi7diCLe8IR+O48OFXCt2
cAigzNhVuze15sOPpn0EUj2sIcCpaxhD73gU0E/LBW8tmBT2S9yrh/nnsLi1WtSQanVQyoxMSVx2
mtiLNP+1Ld5iuntslHdX4MzWq2M/vXHjPSMoIhxM3AoxPsUDY+q8+vHjkAPEFY8unzBYzjOgCRpy
dND6/hHYwZOF7J0ZB6GiKI98ktRM7b2FnQFXE4lX3sQbx1W+eKKNnSGwIZAGU/xeAIMNy+xYjh54
k43RlU+G3RubMC2+WmdA3Y9VYJB/5u9rLcLIRXFjDnl2jX1WKRorBLOjky23WcyquN1PNtdKEb84
vf1KgNdVOsVjxFlsM+ljKgp2bhUKY5dYcju/iknfHbSSDAlfejVw26k2N2Nmrrr0IeALzT+hCmiL
AeccwPlKqUT8RnQkLmtLWyy9RqL+Dho6nqy5xDMuJsOCFGo7DT2e6Zxh7D8ME3R/E61DYyJoIo04
PMunTkmuQ0FZOSKYNUPY9/ZNE9aTG6LfbODdT0TsyGU9hgHskfhPJ/qrUWlHq1agK/UMqEQDGmRg
I1gr7spRoINnJZbvxMVpjDPHDrXfwKd2KVTjV23jkPhXs9mmUG06dPFlHZ17dJmeyK9StRvsUdEe
9G28F0Tmlq0UNOgCioagWwqKr8YOI4/kdN3LBdM0JVfWirGRXVTtUI/gLUv7DygTkPj+yg6i+Np0
wzwRc/AmNDic/ETeFK1MnpUCnEqTZaRBd/xpopHYgWqUazaFJz++plo7EiieVYeyBc3j9i+yoozH
ixNvRE5f5jL6HSNtD9CIZNYqP/mNgKFrJMuKU8Ij9SMFeMHAqikl94fCRckF71oW7ls/cee2pbNq
svAVgeG9YUA9Wbq6tBwOXNieDO2LV0lBuExs5gr4iVZZpSuLvueDKaASAboAJpcOyzIsvkoBecMy
V7osjYVVtk/OxCjO91Vv7FP0/X0BQLzd6HEVeApUqEVWFbh6iKlmF0F7bmGSaRCEEdo24K4OSl4x
IuLjxAm9zqLsiX3b46gZFwHLgmUXHCXppotBrdW1b/e5V+kGk0CCJ7c+WKUoT8djUk1e50PiSnvx
2rODP0YZ3TBVPy/IMZhs4Ql9iwdY2epMpmtzOLZAY1apmj1it0836VdcudxWleitCMrJC7hyN0Mp
KU0BymzsftraUpsOWvJtG+ZXPDbSC6jEN2DamjVL1ZSJFUsHi5ooQ15nhVDG4CalXZGvi7rqVsKn
nmaNAsE1mwd+H+nENsjIBiIjx+ITocM11FCB6O57VisdIS3yFYpyRbeguzTZEIu7HEe8wx6JnD3D
6g6i6e81yZmLstfZn5VkXgQmE/HMiba9FnBdyPhFZl2+bFolXI4G5U7rK8u0bM6Boh7AaSQLcu8E
1n3oVWPdHdupBH4JBY9UiRx2vSQuqutp3wM8dH4EyKMsiUfQ3WzVx4RpRq2XuDG1fG6vhEuiDGQo
ChSFlDuuToEfLnqbqxDFiKo7tKefHP7T2p40Nki2upLSPSG9p9TjUt1PYZuwhZDg4/KRl49FqtW+
uBW2d1q+M+qXDcXBr162e98q9X2KXnDpo1Dl56nWQWpdiqLWNhkLlZK6Qh30r4FZKMuEbkQOjyEH
NkEa+PGiLP0HnrZ7QU/ITKE5Itb9jjJ8ko3DmG3KfZC6Ko1FAgoRhsqxKoaXuCKhd2SEfRoV8soS
CNSdSfrObI6vLQb+jmR+Xqj+sTPjYw7Uc5uRjevFmCOGyC8WPg9wkblXwo7aFEbyFAY4+cz6mITA
jaJputYB+1Icbyta19eJNJOWrN9lmxbFahB32jI0zerA9kk3yb4zbPQq3BeIX0xU5hRZsW00Qh4p
zZ4cf3pSRIvwCPf4CpnfuI/K+tcJp2Xg1Cy5B8IIWdmUfad+VQV5s6l5yx3D5wjPXK7jZK1HymsJ
wGTFVfVTZ8ZLAFWBLZ+7jks7vHSqdgjISFyXbvWpsBtn/f3Wh8awqkYonIo5LGJRQnzGxcSzPY+O
ssM1oT76guLLF++Q9O9mKRhT9bFY4qhVJR2QG9effvTTOglgafu3bGNWSobaL/uROUSlDmdnkude
yiMad7jeFn28IlmFxcIlKDJHodJU3GMiKiTCQtFQYGSpONo30KJPembffXrCjd2Ve7/E6mfp7ByJ
xiBGE4t/6beXyDGPWiVzVmV2um5BPMwkUVR6rNgGE3xc2wXfNsqmUfZfQjOjq2PHHwNM1Zbf0MrF
xLJMB2XD0jyhRiXJoWTkHmFBplPzWlk+Ia+c2HeT0COSKfbqVjGutYnADRnGYWjFryGhLOiO3I8U
hYlat+chCxeBqWIBd4RFC0q9XkYFtAVo3gRIPNfeQL2oYS9BQpwinM7wt057hQM7VwgWjgz5opQE
bqu5J9tqfMvKaGfHqbuSBuOwfHD3wMo+SWwtVnlmfZp0525CdieKAzKXDGphVBOAgTYpyGL+If8c
kmkOqMYX6/FFNc17MCA1IPWTqBYrzT09bG8ZzGoOVRvGVajVWMPyHRwmxpxO/5vpcygYO5MkfeUA
SDYV/9emUKuMAhsDG1DNowImuUNVwn8Rk6GTtoBULVPSG6GgsaJmd+e5bO1Bo+krPyq/XDYiR6FZ
n2DBdHrE9FmdAuyxU6gtiA/bBDzTpZNbxbXmZPr7B64g9q4q/Cxpi24RWSgn8zn7MCLD06TYxZUA
uoCojbONqZ1dFWb7uiGVrAyp4KwhPFQZb5miG+USqukt1GuQVEwUM6AJ26IN/tRFq6wcsu4o474n
fiMCb5UqjZuJIIlFCXU21VcnmIF3IZ6CAFE2KoUJ90XOwyjAfopwQzhavWYjmHpT2O9bPK5eBhV+
kSslq3P6iKVeNM+Gc+nr7AUpLEVTwfi7JOSN9WNCQTxZh0y6zw2Rygw4qmMDEcBjHvfkKNkPCtoe
dcEYHdzCeVYm1xOYnJ+LhHNwRh0mbxa8gXVBwtfC7jT74Lr+sdDCYJ0H/o0pSlGFiPD86Nkc2h/D
AICGJhSJiFJfJsf3fL/JH772lbRlSLtcHdLFKFLQApHJ/d8s3zi7d40N0l0bCZwbNcEuqh22g4qc
iXQwiA9E/FouFgD2Z2/qDBLSAPQzVkuXTapnm1dfHZ7cIkfiRZNW+cXRHPsnIWx0VyaP5HdcoIWv
rZjGIisA3+p13DQPodvcGA0QCqiwaM5Lv9kUaEK3nZRgiqxmy9bWYFgWcFXlgNF7UB/guxJwkdzT
1WQrrZx+gCXlaMC1R3FRau2KLlBdUXN+5F10YoBUH3Do3U1NTktSvpA2ugkLJ/dF1fintJIlCL8o
kKuyxcTQ5nOySAMww0JcUYN1g/eETnS8+A4bkJJmtVLhb0CjW9mMtxlho3B0SwIxYogrZlsySTZL
qtXqIMQA4BmKgI5B6NCI6FtxrSMJRUhwAmXXm7SRhRyPRhx8qT7jLhX7wdqNczY5aEb8vD1ntpus
RmCQ5ixxNQrD53SgfB1of00SRc4hYlG2cs9opoBwRPpd9F8FQL5NUiRXpse/tUw2wPCnXSe7P5nK
HjWteFfZBRw4y95ETn8wMu0pIGmmdXGZKBTXBAIkXlyCjW0DTEgu5fiY2zpPuFzXbfyuKCPJh3Cw
luHgyQYiLVcPDvqOQDJmM6oxASbCMK8PK0flDh9j0efUrEP0UeE2LGN7FasMAzqiMzWGgoG4BroC
4l9jLllo8Ucvna3oYgQbQ6scYGBsLCQOq2aM/5hoy5ZQmZeQ6Iad/xZxv1oECsPjXnZANy0gw340
bKnYr4pqLJsMU1hWu+oar4q/SEOMZLXD3fc/yTuv5biRrUs/ETqABBLmZi7KWxZd0d0gSEqC9x5P
Px+Kp1sSW0c9/d/MRMyJaB6VBQpVSGTuvda3VD59LYNN0JrjDvb3kuVRs4hSv10VSceCx7j1jQya
mcRcGFwN6UpBETfPG5I9oCvN+65WkBWOs1LnQAlxUCV9zZoYBkKFehaQercuBu29tIM7Q5JiUbfo
+Qb3GwlZKMMiW1+YffAItAbmxVgTgIRSq4uwXkd4fN96cn9JqKDMQ/dXYxblvAz+BBkQ74QZ0jbt
RMq0swMdhTx7O1bNcGrLSHKRYZ5b6eizTAmN27Ze3ZJxLt5V/P8jsYLRHNphcT94JvyRMVQJwWxY
w9XT3JXpdq35CLESJsCVgoizHcPh4NVowMhF6J9xLbcz19f8JeFpzrbFIVr7kYHFrtZXLSKuHKEc
UwFMSg+DNbQvxCCASGFFcweTap7FCgNj2DSU8kEkV8HtSOjeWUvo30I728XeQLIt+Xp7ALrqwo61
8bXQTOoXw/jUGxRpGlXfj7XqbZreyxZ+QZOSHnx7FQTqGYdqunVxAYpZThLvvshpnJSchHkLBDFr
s3FZto0drE1iww+Fx1K2SY42SmWAHQcrru0atGOcHFkcUYBICIrJhDRniYjIPnfoG6V2Or6Onftl
zPzhtnebgGtQ5NJMFuOrA6qrRsIASbZTCdoJlVXnmsUmHNEAVCG1uS5MDdo8f/5xSuTHbULLuRFZ
cAy95F5pk3yjdENwvNyFINOYdS2g0LDQMk4xpfCpoTuEz/ThwQhkQO81XKtDgeQ4Ar9e54T7uM2j
olFd9APIapHWNY9NTP3fCVXnyg676JHGSS3qr6kHnbbDnHyVZX04Y81UP5LCCi9RdrTSqZ7nhFFu
jUqp9/ogQdjTaiZqYLptTn+8IuXOJnChgmh5v0sSV9mpRecugdJmj3FfnBKN4LiOue02rbuXwG1Z
lRsyWDdR1G3tWstvYmprM7rtOFRVLspopfaXP1nn6Au3k9q8xU124zkbtyyoTGTynERmibAG50M1
FgujeAav6h9Ex8QdXcLRyhrn6BJnBATFO9pT2paAPrTLmRUr+DvohfsLa/poqj8U+1HLOW6e+Lil
plG5v9zfR1bx8S8lk9FOVX0K0Vqy66bIoMu/EM+HaOPVYNE6KsLM6Y9jxuEu8woSTyV6UYAWt8G1
1tXJt6xiSu2ITD9blIOkxIYLHpzWe2m6Oy+jhFhmpb0sZMglk/l+Ls9FJtJzatNn6bZcrgpWCol9
X+q7kaLn2SqH8b4Kb1EHGueeLIOFpk16+uSlqYR+Dmi7tcwJ5nAVnlrfv88TJklcGVnlh3KBbzZZ
pRhYkSkFkukCJo+CwEMxQu00esQtrlBranDmeAcCyQaqAvZaFw8B6+QdygD0KGZzr+uMg4FOwI0F
WV+MRQRVeYy2AbOSuUzd8L734uAm71n1G8y2wulP1td3WJaCq8tdWm0T4VmwxjJCc510oN6Z+cCU
EMMSYIzDlzaY9/VISm6QdRZQeW7GdSeuTN27uzxIC3yVdTK8NtJnlG3WfSki+95hJ0XiZDdUz+37
0KVjmhFfdug6Vqth6N+4BeUoP5D11gRfBxw/qJdmbwwrPdadez9JlTXCdjJv+XyNIf2bJuWza9Im
sBq7/H0oq/oKXs75csvWRXmbwOcg+3GVoTO5GRQU1n32RbhRf9eyDGV+54NsN8Xp8pDeGYtetHek
WTIAKU1wprIPVzg11G2jWQFCLWFzIBwWTtOjBWVf0A46VQ0mIEXdROeei/qmMXyL78aPzqXjJPuy
QJ96uVlzGFO1Pso+Z9xS43Pvi+G6BwpxuWUWTn/XUE9OS8+5q+wzHrTknBbvhNX56zZg+TcAozoP
irnKyf27IZGzOkeNvLLCUEO0mawbIkXOQiue8WbnV5dbEBCiqaVvHXpLVmfClyhKo7RYmVpyLqSk
u5ey/Kr1pt5dbpJhoM7TkK/BUarmTJIPDU5losgayGsTr+7Odc/gn6WUay83+37AW+sqwTo2ZXfu
m1EuS8u4VntDmwcAVc9mQh5QWGfeqg/r4WyHkqwrd7KWrFSlVY5eCZnDJf/jprLlnfSzYV8rcXTD
Aed+DTFQWyQ1Ch7uuzxNIVJ8DrO4W3+/L28hf1eiI3r1r7dTG19fQlesFt/fD2FtuW4pJM2/35fF
ZbalaEsN9q9tFHlV70Xvn7/fRdVXHnMtZgn15w67PgpL2MLf3+uyg/mYQPR0g9PHR5g+mqowBUY4
fSAIyju2si2Wfbgxu7y7snMvOl3+QB0ITiapRiR4FzcffzzbOWFXI3rL/c9dOvPe6zK+vjyey8Y8
9GTIz5tOi09DEOHPa0bW8V1vo4GQ3NStIj6NNDNmOFnq9eWJlonRCyldAYTNS2/qTC4Lu2GWNd26
/Ekp+sReKg4sdx5xUWeLSoriOk0aTjkzz95YWd+MpZqf9QEFW1Wo8ZrqqDHvi9rZ2nl1KkRrvCeB
9U5+ancfxT5OeyTNm3RglLMpeUxzJyJuqCUuDIgQ88vNyx9amSOKNk89Xm5mOYLrStHk8vt9n56n
5tGzl0B+/uFNptdf3ulyX0yJmR90sP/0HgpTBgDWpXmoyYea9ujjrf/a+uWmkcdimyt8gT/f//25
UQjFCZsj5eef3yQcnIYJSadbDAE16vu/HhbFOLAaT4iwMAIrRzc2PfPy+MeLMP28IiXSzCw9Foms
HlXCDYyyLs+VbXTXjpmeL3dXzIK2cLTABEzPklxSFiyh4OJON3N3fKE/r5+COssfCuOkD0n9mGNB
PypNin5zetKgqdrarN1xeXlUiQGRoK3AmT09GQbeLscteKsQvXOXS87h6UXQySEAaez/5UVGYXgr
2mrJ+vIibIYsm9H7HAtlrB8F3YtSJs2ZMKvmOqy1j30v67QjVZVywuVF1og/o2l0D94aLyoB+FIP
NE+gSZKHOr29bJe4JPvoZHSnLq9RC4w7cZhry8vNIJX1PKtZyF9uUt7ctVTjbn0w6ndpGW0u71xo
Rb9HuuXCFd0g/jcy1C7vJs+8iaEwAZkwOBZVCseo1JO7OoPspbu3WY417PIEU+j1wvJbc3W5L1dy
cbIU6IOXV0+vCYOQq5pSlZvLM+gPd8cgdW+S6T0udyl2PtDO9oPd5b6gGNt9jFYOrRG7cPlTifwL
lmSSUqa7XGdUt9CLjI9nfLxTYl9ZtnJnFL19qHs6X7S8moUf+85rjG8JdG7ybPpkAKRIozeROzbn
2vFPg9k6r2NQRHOkqNZV0nNQLcJS5pdXOkDT/FTRHopE+LT/Afqpnms91i0549NbVxomhyQYlUMc
1Kx+40BOzXb7tUNQHvUlURB222FmAxUaiaZ50fLz5fGxoyoi/DTbJ5FjM9BR5Lo8gICOmk0FjpWv
Hk8h1I/l5QFZn7xuRFNtg7E1GlXdlvRAuOqnD5fHvQyyk29aykkfPeuQA3OlnMk+BlDl2j4Kn0oz
y1Go04kVeBsfXEvsLk9gUtEiBin9Kx01GE79Dr7cdFwo4115ka+d7azUNk7kmKuk8pSnBj6qKYLh
CdImZmC0b4o+hMcqanuYYZzeaKT0N8dFGdqPwzOzXxoDYVaRXIbEg94v+eTTMzqIcZWEmeRlqrW2
dN/buKS5Tl/MHdRn/c138OyYhancDJWW7qCyY8kWMUr0plsABNTfWH/Qw4tK/SpSSvegQHhbfGy9
3YRDYr0mXeEsNEegiLE4Nmi93Y+NmxQ2h8AXj5jg9ZVa5Ok2Dob6TqjF18tb+2nwNnSNfdfbrbMZ
EGGvlRGcgRo5u8sTStQvQP21+roq2gaoWxot+8bOX4Po/vIETxmCBZ+bdrpf0kNvQLpddm7AgIQH
13pmyNCXleP2O9jU/Y3FQgZRHZ+LqJlrNBH2WTU9fa2Dmt0M5HecmTZ/vHdCaB1C8i69tbSOcAqy
tFaIqvxn2NbLy1tkbHQehhmsF1PTD1qQVwvp2uLNJLAysaK33NSImPEshQWVL0+qjfvm8sqxijZY
8FCTF924Sge1mgai+E5SIv/YPcfJXwiQZ3ot8GljjY/WId6OB/7bX96ijSwIaJmiXnvA5fbUkTIc
Uq3yovlfLk+A8wBZHZb+UQ/HkABKKvuXY6O6ysyIhvhFTUz8Mpln7FQjLm50BZXMxwcb0lPLzwDX
RiiXXHX1fSJTpWChzz+x5yP58kdH32eXe9EQk0pVUiL//qQf/nl5kW0lxv7yL2psmof8AtWKXpjO
4oe3C6f3vDzp8u4fj1xuf7wdlTUCeWpK4ZUpvMXlkV8+/ePxQENuVfj18PERLs/82PplQz/s4seW
HAJkNqGjfuzC5Tmf9+Pj5Zd30jhrqGOG4bcqdtPV9/24/CuThOP+ewrHr8gYP+E4/scAjv8X+RrW
7/Aas1e/fA1+BnLwgg/AhlT/sIU0DEvl/zRH6n8BNniEyp1tOKQz29IyhPgLsCHMP3SdQrVtwuQ0
JwrHd8CG/EMipzAd8I2maaim+DeADck28g/KysQNsQBuGJAfdNuwDSLiAWz8jNdQq1YFMYFvklIB
epYE5ZbzOphEC7olxk1JCINLfmMkaJ/oQbvqn0jueg/RkBRe+hine9sHv5Go6ZYC1quqloiSWoEM
sz1Wnb2zhru+LbaC2ewMWxi5rikasOQlHrJ1iW4n6YKtka60iAm+x/UirVZ1Uh2hVsH97uaKgrPB
SjaWxA9stE+6gXhqVIY9sb6z2CLDEOJX5El0jsmyqapHVnoot1S5/uH7/A+X5EcOifzVUaLbJlSd
ND9Lqj8fJQS8RKsl2NiMCl9Pnx50xs2Zqxiz329Hn97o89chLL4STILCcBx+Rj/STkDXxlCdgnKh
hM+lJ5YdMOHRXxazzOvmQgsWBRGYVvmtNl0gBuU8KMioK51kVgz1ytTjZ899A5ayJbmCQlqL4OfR
r+I5Xs+DYbxlDrnu9TLzgEZqtAO09qbN/+EjaPye//YRDEPwy4YnI1Xh/PwR0D4ESQWSd5GJ7BjR
btec22b0SN4wviZIDpkD3dM1WOD8p80e7n9/BI1fbh5WDIAa/mdpn76qLqTZY6VDsWDluXKN8Jvl
vBGH9T4JcgsNZwjITx2pO5NOzCTL3EnSGS+pMQ4R9hN5hDiHYgdSv0TtqoXPlZkvM/QoIIPzmaa5
t26ToqkPHnPOERIPaZI67axc51lD67M9meXRdsuNj2aln/pSWjEgicUR5DehSmO6wWJobAeftmdJ
dM/y9x8fkN3fDz+0AGsaNqQtOaV/PvxNnTVFmFI7SsYJDUpoaNSSEBU2XT4vWv/WBnqDhQx3a7IN
FWygDp0iI6bIKLgYUqCmKu22szaoXmNZHGl3PYyDdld66dp04m2S5UcnPLlDiVdLDW9KQJXM6N15
1GvnMcXBG9EyzuEJyISlLzX4gIDe3jnVwn7A20Pny1kB4ab0arglCq9tq7YndUwFE9pEmSHivFbL
+IAhf5yZgKwWA11CrXyQniRtKT7kigqCghpfEiBKqQPjaLTOTXDrDJQd40D4y8jK1qqSkWWL75J0
z1nruEtm9o+Kc9vl7sZX6qe+FyeaGXBkRuPGkcYtaXGNBApPB6YnQK1rva0SiGXBD0bWzkkgy7am
FO9KyxdK6m+kKfZurS+EDtC4OLTRzeRlZeDE39tsa7aKBnWZyvbLoK/VhJinTkM2g3MjtsaFbc/h
+aPuH43yVGOGJJLySjVR3nnUvYtkZ6CQKkvl2Zf1AWr+nWMUK64gN6Vto+vOrgywE0PaPms9yfCK
j8S22Fhaek9sB0mC/bcWB4jhms/CxkpYeOtCn36hxSqkMe3iVytajfh1b+mn1q6HjoLL4DGNkytJ
gjuF0r0PgJ/rxapUsZdNisCW3mI0UHGhjxOH8YshHXJ/PLErI+uphIZNyDhzZc3agmBf2hmyWQwg
Wzuwr0JPvxn88Nmp9L0RJku8RUiScgrVmM3ca+EZpG0lhySQh4mgGxjtkSBYQDUJru9J454M3SMq
Rn1pqtHJYAED2idaxDoPRW6+sWKXVHGsDrFcI+1cIHJc6mAWMDXNhFCQvMh1yr8DDImJvGtpsVu1
ueqU2168FeUtqqJ9q6sPhS63iAMAgbsk0uHDcSGQNE+aywmNGgEPt9CdZVOkxaJrfQRxYlf71KpS
17mOiwrgor9nrnrTlPFLb321fPs0JiFSfRWsCxp66PtvUZzdKaLYMrIsOtok64h2lOTLxUWUKe2u
KR6sqsQGwc7PE7Au82wwrvXS3DCRXCGNugZcupU664QmrCAFrISCrW9koCnTaieIsUUSesiN6qiX
1TXO0RvKhNs4ohzKz43emzoL8vEqH/XbCijXzGbViYy13BRheIDg8BwP1j32s3itWOwCVlKOPxds
3OfNnICtfZaqTzU5fwvpqebUZ3DmSsGuTFdhxSKmNcOSothTZlIcwnxSsTp3OgpL6uXzCnkc/lBa
rjA8lihDypkXOO0is9ydSntSwDKBhCSP9tAcNQvpb8r3B5w9DUFhc/lzFfwsbH2rODTbdP7Lae8y
MZm3Nmp0TBjbuGPNX5lbtalXcNfRI6ao09TI2iJpXIZ01bg0SXkAfzRPTeNWG4OHrNPPFWGTRd8R
P2InDBvJM8SGaAF6E3lXsAxz8ySXXS1vIpIRqiJbI4dOYKzY+PDT6p110Uxa+oPqhMsARAzG5asw
qHcDcAzEWPtQI5JHmiDzO/CiqDiwoCD+MC7TG7uEyILHKHXMbeI0RwzAOvY7fJwtQVMRUxpQ56s4
waFrPUHlmmm9g+0bh4Ijx6VSN6C6FSx+IbCMmjgIvZt5SxVsUsZxRrBs3PjpCFYYbI9xJ1itaYO9
64LmGJYGNbwcihGs4ji4b225CwRyl8haRb5/YzHPy/PmMS0gdAF4rhNsL8athZ+lUsuZovfBMkXR
vYox9iKwzNeIoda2Gi5IH9l6jMGtbW4z4vhSmXO54WwBsLqowjcrfNJDedWYchGiezI0sW5NBVmD
wpynnSsB41qnoY6QG4dz0rT7JZTKYE7VjwGpOySGcu0EVTkzS+uQIMeUg7mtfYp1j4YXPmQpX5KP
cJfIJ83bBjVP1B9S/NHpo0Z3MvfJjpkiMvThlIfLSkFxa6LbE5g5Z1FgnEcreYoFgdputpnischc
xilMaCsfz2XGa/qSSVa9M8Hy2HW9itps75Yqv6x6mZtPDlGper2sJL5d9Q3U6QzL4lzXMDgU9Wro
KM6k7k7J3dnISNOoEljWY1qRTAmfRmbPum5flW5+p/c5MSnZRu2odwXpek3s5LXvxjmJSnxPMs4Y
/qxVw1cwHWE87ItazdYdUWjMOw56k23CQlmGtEZJlUXT9Ug8KLg8ZopmKcmcC+89fPaWrvO7p5mN
xZOR27CIzisn+5RPnDDqbz15nm7LMT30A+4fGzZ/I4KvcSVuTLQagkwxQ29PwrFWGFOfjQyZEmco
lkbZGFsNRQYNbS6WnKyS8nOFuwm2FB5DzC+zusE/VbtUC8xsG9Kn7IhQmoYx4dEv0hFUBCa1SFrp
Qh5o+y88zX/tFOUta+Sceca8mIaGKQDIFj3a94ZiiWXP1LCjsOav00dm3NgRUxBXMT7bbRZrX+Ie
aVOp3Xljy9W4P1HSuNVDuk09p2ARHzLryPfwanOOF6lxziCeKr5cBBxMMVW9inKX1u/lqG24ODD0
E4NrzAmjJaTwFHnZtgr5mu2esREd1gbOK0al/iGbQNENEE6VtPaq2MTm3uuMZVUnj4p/K9wGmJO/
En2/DHJ7I0eqUo6zdLs+n3n04GcyI0zFRTTUMZrV86LD1Wp5gzoz6klbCNygUFSxzNFrQkIJ/ZWd
eslMd9RNjWcPFFL5WtnBt8j8oqpavAoN64GJkpghk18IG7uPMKx2Ft42GVc6s7GPbgvtv23G9yoh
tXAA966k9dr16LyDOFUXBjCfJDKOYeYv/by1F/T/57bWcxKUxhNhB69pob+hOyNRGpjR1tKTm75R
N5l6tsU4p6f4Elj8IwQavBh0NGhkZZKrFVULX4En4U/geoVrjIfOVISI2vySEbcZ2i8IQVa2Uq6J
6ak3XVXP/2Em/XkejXPWclR8urqwdFOdloQ/cCedmHQtr6zKRRNEX5O0JlBWro3a29OiXv1+U9Oi
7qdFH5uyNVuzWPLbKCenJc0Pm3IHjymLSyplVb5xCQCuRUZghtQd6Z+HBPf3W7M/b02qqjCQ8YDF
MnVTfFpi4nGyR5ohxcLpjZWNO9bANFWrVHdTItDE2vDcf1g9f0Z4sl7+aYvTHv3w+UxDV8EMdOB5
C3k19GIXVslhwDQvAM///sOJvy3/LtuikEHxBFv1ZXn0w7b8zM/svmdbmaadBrorC9tUl6K81jOX
X6r5QAzYUsv0VVRWyM7tYxNYdFzXmt2f23PumWTXIJcC1CCSZu2JcFkSN/L7nQSc+vP3Pe0jkwEE
yrhdJ0TqT8fDAk0TdBHTSAfBjIGA3xT/cBj+9ouatmCqFiUi/jOoEf20BaKtyojuJEc8GK8FtrpB
s29D/b4b34O733+YX26KisW06FRtR/+03Fc8LW1E0RS4V1ZZuu5cOY+0h5h4DCwOm99v629lmOlj
fd+W8WltSwUNCwTV6oUdlmvfiGejOmzaUP+Ho/erzcA70xwOnIPa9NP5OBiuVdahWiwCrwZCGq+q
pkYZHP/DZn7xM6Dy5gjGGVWTDDQ/f0mR6vuxjcBy0bbxMiuY9I/R8vcH7FK++2lokapmSF3VbUm0
IRWBn7ehtUMq0oYfgjSs19JtSYoOFjnzawWKkwIeHY2lr0NWyGN0DN116OYvPrTT/9FumAZeGYtf
pfj0UVWnyTyPVj+LeZ/ObrwaR7AW7g0Z2jeqXr8mSBKaQd2RpTkpvWCR7pv+n06KXwx8Gv0U3aCm
eql2/nwscKpYqM8STjuoRDAIrjBQb6KUHKBvzaaN3A9UNTXu/8Iu/sWw99P2Ph37iraN70yrRbUG
L5E2jLbJFyovqwmwy5fyogXyYaiCYyeTQ8YRKINiPQ3KmTVsqG8qlrXxvf5OFTTdIDjafr/xW2zM
Qqw6bwAkoi7pwN3JdtgMpXaONfEgoSS0ih/Ng7abuUF6k8TuozUg+MiipdYX/35k1wxQz/R+TY0a
96fvNQ8mXTwYyEWGaZuJYoYjdABXl/7T1fiX58oPG5qO9Q/Duk1iGYQkNmRhEeswgQZMeH7/I/1b
4YxTRUphciXWp/8+DS4u/oMoiO184bNMdHuiGnz6tJ63ozYzQxD6lOjnIfb+qV7Jjn8+QU11GrkM
zg398wmaYSBrM5rHC1F/MfpHFKn/g1Hmxw18Gp+lVqpQZz42gDcOffA/bED86rv5YQvmpwNn86Go
nbIFzVD3bRYv2hSVPmZlbJEiO5jeeO/p3tGPFHQ9vbY0LYBT1LSVt8KVV0Zq0ARXh/tqGJ5ompbR
ouqrpxq+PFjpTWStbXCcv/+qNVv84rBbQlM56NLUbPPTEI8ftjIVAxGVBsZTK7GgkZF06CJQdhnX
kwFl/jIdDapRGss0MiaVjMa20k0Gb+bAWrxpDXNlafbBtJJ5KuSVm5frtHFWun9bR+1tWWXoZMP3
0SSq3uyCfeJbx1Lgk0eRN7DkHJx8PZ3NudNd4w86EU6AgR4QxQzrXDmFe+Cb9DPO9mGTx+ptXfJ8
I902TkZpI33pDXnlVMoBsN6uLikUFvOYCXuqO2u3y7bppGxpaLIw2Eq7niOpWUxvJ/txKTzij5X+
wdWsK6k468FRr6WeHVqh3k8j8siu1ZG88mGsgkc5akZ4LAv5IBXjIWEcQdzmz4po2HjAEayD2asn
lAFHXSGLOM7XBRZ+OIU3jSFWhYbnUdFOdcYPoVIXhZUf+D3eur5xFRpk0GtiIdFCFln5EifqvZ06
a3uw15oMj3UdLlUeL9UvhFvN0LKvs2mtW9/0gz7D4DK3PHKu9SlgsXwtIdzg3Vo5fPjRcLZG1G+g
o10THbIiIiUN0peW/I/Qhc/duU/kMjy6XvbN6d0ni/XtLGmpHzfmZLdPu1fkruu+cil9QVjMoZHp
y65UrgUuqpmsIMwpkA+xgtIjR/PSxdVXgHQThIk5iUa3W1bZFRTxA0WyL6ONWL0GKUEOepwEC6G4
J7SP586sX1RMyJc3rTP2LV+nebInYwoJH0JK0KKE2BSIpgf/3Wk80qdehq5G6mQuLBVgopdDwjSr
aOc32URV82BtdQ+mXny1owlOZisf5/rUcf1+UfuUt/Dp5v/6/6vxq2oYMhwu3f89XeHwmtf+a/xT
wMJfL/toAtvqH0IKFUCEbkqh02/9M2XBcv6wVMFc0xZACezpCvpnyIL2xzSJN7kaqVOfdlqB/idk
QVf/ILuP5i9zKR6X/y5kwbisZb9fhBSuPRZXcfzRP19VW9+1XB+w6hqF6DfVCt5zzJNbL8ZLYDB2
aFYh+W1b5y6neDNAeF+0pncH7JSsgfQMeOQZ49MequHMbQ6BDalmcOx94Hd3k/ISIsm+TbTj6CVn
Y6COLID9KghKmZ44Qn13tPDFDEE305HKR7pVNepAeMnvqoIgvwek4mTKW1qS8S3ykzFkykJXb+Gp
UmHvEB9ZG2Mgcces55Sb5/WAyaQgQqEERJPCUg69RZzVWzxl29w1b7SI7o3Vtivsd9MInlBcbBDG
mmWN2hltSTch+vJtUgE760dtEdb63J16aDXCLdv6RmVkLzRG0Azti6fB5iPIXlLilvAmovQZZz0A
PNBxjf9tNMEeoFbKwEwXFt7IINmy+D8lnrurRpPUxObUFKSDKuMGq9uiD/KlMmrLRIqDZpaM1Mlm
zKPdgG1ilhf10qn6bIb3m6Agax42T1E1zkIDUixI+FIAlcjwGGUOwtro6NPLQ2fXQd8aH+h7rQvS
rCBuwm/tF0U83gW1xphSEpAj4+GkpOOiFv2ZRNJ76qRvZMIcFD8D4RNRiMEVUhClNUwR9sk2SYcF
lNBrCEczO0RNG9DPtc1rivu3mTjg0zt5RBBmerRvwJo6FhkUGp3CNqyXUTIc0FDP0gqnPS2RznaR
gLcrX/dWYO42HdkEfavdDVbm4A80n/0anGk/LF3b+Kq21pJq1xo6w66DdNOLjpo+hMg2K25yJ7wb
2uiqtJLbEqJ75QNWsorXLuxPnY9KPDMfRhOkduDeVwaEq8HIn8omBV/pbTP/C7bJszE6Twr5evgx
fACogE/d0IDRUsy9ZirHGOsUR0ODZH4orzotOoyqPgPBwqGG60DaZKpS3w3VnZpUN/7k/raTelX4
xmIMagqW+nWAS5zvMvriE1aaE2vC/PxqaIyehRCQFbw/xGqG85jJwYyYq4UZv0ZApE01ePNE9YD1
BO00reQ6ey1jf9m5ytYMTdq8WKXDaT+Mcj+k/dbxw40a9TuRZrBkYRF3mMWjSaJvwWTwNcAW3qnE
vq2o6J5qDW1V9BzT4oDBsHaAMrhSLGrHgmcyrgcJnzNz7wOfKbdXTark52ntaAxkkRTGTemWa5fE
26VZ9WieW+TXEZgrNQq/RQXddU+/HxWyyqre3CWh3Pqhg+jfkjuzzK6rRv1GCWhp44KhPu7MMX8s
w1R97BN9oVpU5/voWidjyPapkuB321l2vm8DqqEWOrdZbXIS9IQUU/Y3O/Ne1urRxthYOQkSMigE
tqfxZVP1hBjQHQiGX3sAWEwZY0VBcTIk7r7xrLlbeNeh8pS76k3uaoCWrQcZDe9+QclbzZXXVrEW
Pj58pMrIB+MGh1zlBf6qaYFAUWaZ2z28kJBiEbMq7ylSm/y5V4ZomVj+sM7D7kZNu69ikHAzaoAe
gShJg01dkJpOdjeGJpYWeJHr6Rb8NoyhfsfUp+J7cEZme9QGZ2OoqCvPV5lw+AIwue8DN2+AcJiy
2HbT3EWk8rGMwSm6NB1qo61AJQ/dKa1heycWEF+KjGKeDAOybaX3ySTpyWQJwwcP4OVtmEbEqjpf
MycZwfcB9miBgiyssbaAcNKvykWQYL5TnsDT2Vs1TR5tFvBJ7TwzML5WME4WXUYhywe+Ph+86tto
ITJwcqZWZZI+10RLziydZb8coyusPP6C9RDhFxa2ww7Cr9v63Tq1uZb0HX1Js4KZQho9fCsnt+dY
xPB1OlC4cndC4gjxdrlk/6uZzf9ZsNSv5j/TZt6z73lV/9ns/9VIqI8pCAvl/z5zuZ6aesq7H7wq
VdX8YgLDqz8mMExTqBQLyWRI01GraiwjP2KieIR1na5LlSUzwEGNpdafMxj9Dxo+ukb91yDB6fLQ
nzMY8QdLbctkJ8l0mqYw/0bFpvH0H5fR32cwU3Xyh7pApBEojlAcbwl6mCs16rJFKdVmrwH6uCNM
jZ99a7T9Posgqm1Ti+KEM5K07AKBvi2clLKFcBRj543xU9hVL2NTVOQlDspepsm9WbYAC/V0zdgq
6d5ZLBNdQew9i9u5riJTxuqRXat6NoRzcqXr2zbLom2ukxFH57OwdhEw0ARHP+dTVw5f8RsgBTer
+yKNX9KUH7aSEQOaWp278u0MiFeCY5erCr94DcMvzZMW1UF0dG2tWiSOoZ3UwbR3sesPm64VOhnM
2FuhUWZ08Uuz3MhK6d5dw3TuWrtLb1qOENVf3yu/0n831sPYVxv2Gcq1Lo8D05YKh8A4ayMVjosw
vIAM16p7UEuWt6adRMQrePbeT6L6rYe+R8mcoE4uDf+bvPNYjh3nsvWr9Avwb3ozuYP0SidvjiYM
HVP03vPp+yNSpUypTv11+w46OuIOhCCADZCpZJLA3muv1R1Ja4GrSh7aVZcUwx7AbAskIgNcrMU/
XZJP7xRdCVZVUlg7dWjLA07iH2hlSgsXSefroi2rY9aN0dZyLdgzcQNAA5Qjr2zl5nBla67zY0xl
OK+0zhkfLM3jJUGgtMgXilvJR/SyeQKr0CsZIysMO/KrKyRzAoiwVWMSzoCRppetTctykzR20Eh6
PTSg6SWymsNWnvs25MYtZCYbGPhRa00dax6PQ7Lq+hHe7r6TNnriALovzVnntMSqDdldtYUybPyk
eIsA5GeoEyxqhb1a68cPcWQlv6x6/FUHMGMlLTwsoy5DxFRmGctXXlJ96oyL2M/y76pqADKJazjH
lB9klyE0ZMfs7Fot/O75ZX7gCyW0N8Z4J4yaVWrmeLcBToVlVyCOhPystzEHiHKQl/9F7Dk+2jFh
nCFW5BnpI/0pGPb/79PRYfdkTE+Rv384LrLoZ/Yf//kfD2/RL0Q9k7fL5+PH+NPjkWfYv+wpoDOF
DGyihjwET49H0WMCX+ARqBFU0PGe/fl4tP5FHM4ycMsbhBjFpvDPxyNdICR0QlhEiojPmv+txyNn
v3Qy2ppuoDCsE/Cz1OlB/cVDp8osIySwArde8gf5u1BrgfCoFha8An1MPiNQx8zP4aMoZz6unRRg
3sV/7ua0lbzEz36NQ/zlCr7423y3jjSH1cltAeQBcZhJtwNuK0BQhwHxmAiu6NugeU3YzNWs7Bzp
5//k6/3y7f5/fqcZ+b/w/Q9U+eI7mlYinyQh75qqCj7d0mLA6XaWFJP3vQNcHc+0A14Wx8D77ez8
ywCUbjrOZ2eFzf2v2kBuLZzYkyeDn9b7vawr/4JPz0bH0TL/H171kyDlxc1MAEefcO9EromaObJs
fwkF1GalgVgcwJXFUAVVwXrsvfu6LDIUgOTsII7OhQa6LkgvWg1X9Xt2v9i3Co9v1FX9xe+Gn2cz
ZqQfJqc53IQQQC3Vi7HTy73tB9VeqSd9XfzszhVJ9kvRcWoT3aJeRPaw7UrI6UubfXcErvdKiqG3
mSZQwwx9CnGIGhH6wQZirVcO3bkWlcnpVKeBI5ycbqCqm7RG10EtUUNHkkLdn6tF7EChmNjvvWML
pajoVVpTfRS9Z+Pfjf1ijCc0m8nTifIUlI0ED9/cJHty7o16sYTYChUBs8j1o6Sm4cFVESiaajFu
hKNoF1UF8NlpxJcOgvUhvD8K7gD/G8gE89gNpX5dIr+GtAN5Z63nwV9OFHU9xN3wYg7qPinS4N4C
N3rdBaAXRbswU0rXQVOJUfZfzULHuZxNmE2zZdNsDlqCq6irXRD1irErIYSHZgDs1VRDWsRgRUlx
roqjcyFMzlUxvhjLb1/ahUUSy/GuN4e6z+8Srdm3jZcd+qkwM7hLXTKgyJVQ00PbW1I3i/BSgDGc
GirJPkIg41+dekSbGCiOtBSxos6FflRURXEaHCtVehjarJugEGnsHSJL9w6lD1sa/qB15WbBVtTO
7WYzojci6mYPR/6YaFfC5Gwn1LnP1b5pdgbUYb83q8dxc/G8+u07RZ7eW2e/pc6DidAN71xVI9XA
diY37eXqP26BK/VtI/0Ruvqj7QyoNai18+zb4Use6vofdnhV+LLOogyupq5qSJ+MLQi42VcecRg0
V7pZN5siTY1rMTqPvdPochotlRejK9U0biuZIDuJdkTOZ1CdvWlDmfwwB/1FrmTjYUw6Zy37WrwB
plU+fDKQjNR4KJLsaCWwiUWsFB8k8gS3kj3op6ptowlF0uqp5nRp+tCbyoucWtVB2PtRby5qrbJX
oqrWwV+GJ9X7ZIpCXid0xOlSJ/sjgueKm4IjKevIe4CDb05EDuWJlCM/n9p+Zze1nXonu163ksem
lR5V6Mz2ZWUtqiw3tNmFnHxgvnbm4F+JJuTi6FWHYFx2PYRNovFsDJD3NItogn5SOp7m60f71TAK
/yqftOvNTM33ULumVrFCf34BkykgfNnvlnrToZg7FeJIFOR3o3wEBc6pTVRFh2g7V/9vh1WmGc6K
j7P97Tl+d8rzOdyJwCepj9H0TAyypNj0iD0ixI5GxdpEM8lX2vjKHFzDWuQjiPZhIh+P1czXIFMv
2hXJjAEogio6qrWdz6TC0Z4L6J9ICRiblaiGfoWUGtjAg6i6w1wfkF39Moi8//dBqlnoz80yaJoA
aLqhh0etGeJd1yAlVGZ5jP8aRSwjUfNbKZSNe3fI/YUau+q6qzzzPmjyeFerSTGTrdS4FyaJbM35
XxW3neL+JHeEraTueIdwKsSRKHRg3TtF4j4fUv+iXXSKtswdvcOHWY5OVzc7jz8Pg66o2bkyqeGf
T5P2JDxnAf/l1O8PSqb0B3nA4VUHVbMUbV5W9oewHyJk8iabVFZ4qfW4Igvoj1414IpkTvmIm6ej
tEbDub8C+hpe5wQhJjEJ9QW95Rs/MtxfTjGu4hj4NOKRxbyo6vdBmap3VyT+hde40b73HuHYoB0b
chlyyIeBpaY3rqfclUUibXHYpzeiqFQc76Wt/mknGvFi3hVZKyFfrCYnO/jd3+2EhdSO4F3TSDvN
dzqHmKue5rLaANYMQ1lrvQIbwlTgLbFmkGZH6zJsQ4QCp0ZXzlZJXJl7sL4BqLhUMnZebW1lwJnX
p7bOhP62gj5+ftFYAXYjKy+O1heNH5OdT2pq6o+ssgC3uhXAt2i4cUejPxWNTCJHaXiHc3vjGiit
RJFMkg5mCEEPN1XnyttpuI08qgvNLJNMQz2UnQ8+XtublgS+BfQfwZLMxNvEk03iSc2rVYb+YwwP
/Nr0EbKqO9m5tVT0Q1MzMn8kEg51JY1ek0LH1xtkw77tcZAYJP0v1JzMep94gzA1ow41vbjpbjLf
TbeV1tarsnfGp+l0wqLu+tPp0ul08Ky+n66IIer6OF3z5XRTxo2bS6hJzwy33qd29Et87NMHDVxj
EUUh7NEf/zELYvd5akQp7wPUl2a6BN0+iZinYed/o+NCT+rq7kH8A3nZRfuwiUkKWhrVTdMY0Z6N
K7FraANgh+7QHbPDAT2L6VAU6ccRC5GeJCvEAS7MT41iosxOb8xUh1D4WnNhaYzMmAtzKo8M0Yps
oLBr+dIcb5RXYWg0YD0QO5l5bTseI6Qus9D0q6VboXeKO7q4Sk7DJ3PZse5kMNiy53/3jbZ7a2v3
LSrdDuIC9w2p7u5t6vJS/3Qgw+h723ZQM0I2i74WaM+nUAY52Ms5Djuja7hX+3iXxx0kz5UdrtvW
M27i3gRI3obeM5g9GPjDLP3ZggGW+tryZqVlLXEudj9kmaRBGWXlp8Qg0zAY3fQ0ZwkCYTe4yfuc
kVa+zylbVbpOZN/ayHrQyt/HOrOI449QGI4x6kKyet2jbb8vHCO8Q2Mxv2Y9vBR9oqm3a+AMIUIW
oio68IqSezOwIDi3/eNEjs0Nk5BC0vuOfVPqKlxhfjK+jpEXzXNHQo/xoyPQteEVVFQ0bzSyoM4d
sK8Or/LUIUYA0tAOWZXwazXS8Sbz5Hb55Sj0zHbJm3248Tyv+9p7HiF6x8nOj8nEKKSAxIfC1EB5
gy2fdjBxFah3SmMtxOZH1MZPtanvbPkxrowjbW3HPE3AGeVsMm4NBAxue7Q5b9hXdK6DCM3U7MpF
/JsWRjWTjTBsp1Gf5nEJSuE+BaxPQHpjQgH5CJbsKAey/31AF2hOZjKEf9JYokNnAn40guA7mkNL
JxrCF9LUwjUtzSaA8PJxUMujMBAjLc+OryGcMGCAT9hypWqOEBdCk3YMMn9WO4N1QAnMOrA8dXdG
UhN6puncHgTOu0XHZc5jBSVNMUB04O6HJ1yDx3qnMdbykV3LJShteal4Nw2xnxvLMgrI/ngnVFNV
tIletuc/YaVuAW/SLpoc6CB25mDt2r5/bxLthlX4CyNX+qWY4zx5SATSzuvheJ77fL4vk6SV9JN9
dnN1nkOazjemzo6tYLJsfYjuxfckvka+IkSgGmKa05daet/ENyy+wj+/Zt+Aiu7Ub0Uv4p443wZ/
fsWfZvzrHF9unt/OI6b4NHOjmBdn/jLHX29JrkXvlHwZw1GMSyAg6XEqnNZdklHsHs5N/H7QE0uK
8YpQ2rsZ4QzU1MI+Wgk7D+qjmwj8ySrlZTe/GOvDSJ60/o9zU55m1rFUy3nh1brEsvXyrBmAs9OF
nM8qJhdm57NC/GFIM0htU5h+89eoD/9yVj+KLs7a4Jg6Bsj8ni6kJtEWVV0SsYzGPbxfycfnPM0O
y+v7ZzzVv3w+cVlBPSIJz5nOF/7x+c4f+fNnFDXdSX6O+HJ3TrOS/da6kzzQAENoJgst9/M1rE3t
fcnC/pAO9oOUB7BdW6PxHWb7Yp8kZntfpJK34V8Oxk/0MlHsWfCTTyPPE/k+83ZjeZpI1NxKtbfE
vV/FW7YLomKdy9qTeDvHipVFi68v7mRIor2flMVaz5UnMUyYiHbDG8fdUF+jOaw/FoE1Fx6UWgll
kpMGZdFNjpZhkjH2Kqk9fJgJl0kllfIVcCUkA6CWAo6rFt89AzVwADsA8+UBQOBURB4JkWqc7Syo
uEhEcDJrj2MPkgkFlPi85ztYyLFk7qFwgEM53qYwYR1zaEmPOYKqvp/F4DOota7TkqHUj94mqVBD
hcCVum4OyOyZgJJQLWYnlPj2eDw1xsQjD3F3L+bSu2zch1Hyw7EhQDbNktWbp0b+RtSjHrSGE1jl
bQzrKmDTguXJVBWF2VTAB3CeT9S+YAFlbQVYFyq9uypPWmTHJIV1AzTm88LwrV2i9tqzEclzxdPC
xzDwnGutq96MWNKerTCJNpLjVMtBqXSIUD8NspGzEINkNm/XyP7N+HbACgGe6ZL82g7t4R5k1lZ8
AR488BuvUpSl+NokF1kfO+nfzVipbIWna/p25EFPdv3YTL6z+q1M7e6gpwl7IriABxKGqaMRe9Gb
F50D/8/00nUGeDskxQWBChHFeuKYuStImZy1nPFnBod75GY/lF7K5iXb0JuzqVok3r0wtUe529VO
iWPk/VUO3N3d+baf78IBuW8k1NRHMJL5znJlqkatPYreCuDuDI0e7bFwi3zXTNVxqv77sUU/QBMc
eq103xmusY8JWM/hZWtvMgV5y1zT8KtKnXmoWx/Gd6tuHseWBMyxlAxApn8Ir9HQ6ve+1GgvYnSc
2s3X0U2OZ4VNenUPlid7qAyZnDjbQ1QK7pPHc7Xscu1UHYGCLJHYveytPlfPvcJYjDXLB8DQ6WKw
ovQgw7W+l1LIHMC7+s+JbqJc1JLKF7T7NGvll0Iv2LzoTXrIHRlWtGzS5xxcT5hKfvysuPymZWsM
7mU3cmbetHZuSX6Kgbn+EYbOJqiC+m0oAQE5nSEjRYgGSxWzM8maTNqlnVKtelu6HJ6l+TqDB/aP
MidHvZHqN0Wz7stYg0QzIpR8tH1JRwUxqddmn5vsnqV0T34fjky37NiT89PsTJbaepG9/c6i9Q+W
JI9wORfJD3ItcSbFw7fSKLtlpprRDmdBfKNYaM1/toCq3OYpwTfQbiN1eAYRY5GxPOrujs20u1Mn
cnRRTdMaJl0oseRFWDjsR6AiA4AtytOxMFOVPFpmCRuEzO1uan2wruFEwy0uNTf9kNnXYtE59Yma
WJ5WXn1Rm/oqksKuRd9fxxVNVCxVVbOLegGlG0s9tFGW4ldgq1WzJrvVX4pfwbl67jWn3nNVGId+
Y1+/ey1rbxghwQ+1RxKu66WWhN5aVG0nqdG3hyWinHrP1XOvMK7c9r33vzVWaUjtdMRvUmoJW3v6
WO7j3Cn3YSLZykrURWHo/iqxSBxvWNkCFJxsREdpNPbGNb0n14cnLMF1uAkmLz/oObBPo34Pz1J0
bTiQUYp2K/TGZQK7wCaYnP6TWZuS+p6lPdyjXnVpRi5kuenFG++T2Wm2aXjokTIoThoWDVnlaXaE
l86eOB3GNVm5bGEjSM+AoPAyIpWDvYtodMgu8KAGFk1NIvU3dU62UTwNy1gy8KpppWRDYu4A8pRu
MwCzpni+uQ5L1VwCxlW38IzpN3C083CcnM2Na68kfmovv7OQv7sNiw0ZTvs7JL3rQwlWMe/L+k40
4QMblrkFLg2o2CTKEWt3LBy1vx0QFuaD7ENj6ZloLAInSR/CPAaACY80W2p82Dbi8HdB99OfKqIl
7qrvbgU9n6iVA7hCpW2GlaiK0Qi+8mvWmuQhl1sxOg7S/kBe90017VvYTrCrsbr8pU71ZnPRZkyb
nCDNvE2uJKCa2NWIJlXsYET9Y9iprUvYHeeaRJq9yVq3cVk6S2Ti3xc2O268BVdFX+K+nJo8kMe9
1LV7zdCM+y/2uV+c7EWnGhWgJ+FKCBMjKWeIFJk7f4oUicIJQR5mbbUVtZPJMEWPRF2ejiKjTIm1
fwwRR5k+AjxOGAd28B+Sm+CO+hQrmbJMHQVsgmo5qi2T/vslVqKSgVFHXdOjgmP7C7NW9Lu8y/U7
o/bRI1Lio6ghV4oiUEASuLDQJ7O2DeqZVMkxTCoMQF/SOUh1cRCdwqwoIU5Og85e1aVv3AGwGu/c
w/kcckQqCGqpxcV5Q9PcldaYwErNOTry3K+KNu5m44A3dK7WOoDTCGFjqUOuwtGrakaeo3GfmsZN
1UfJ0cv5zoYY0tKcDMul6ITR0z4MoXIXhvBEziFdu7CNw4GHAnzMy3L6zoUtrLx3oiYK0qVvYtRh
jqL2d/bm2OEdn2zFdYgTm17FdQSFsUS0wjvi5bolI985lN54JwzE1X5c+5cxovPj2nUxv/rpWsT8
kDq9XztC1vbBSrQ7MVLM9ht78VlF52d7LcvMlVLV6iK1lJsoNN7/mecP/JtBH/+gs73ixqTcwH5+
+oeKkxhclDDt8ny4Ujo5nwdSZz05fXUMqyi9hXY5f0JvLJpaXcdJb5B2fBC1wFOSXRDCuCBpofXE
X7yuitpYil4lQYDDKvWKWW1IeCP1GoYSlmFoiK7CPuNxgnN4SxS9A9KHztvg9eE9qp2iTxRZ1f9q
OmnYi5pTTm/bSEW5YBpdy324g/GjAVJMta3VglXSVlRKLYeBoPV70NawEsBUkx9RylIeXZY5Ulml
L0U6It6FI/BUJbpL8oBWeODu6dX4AcWlnz2lo2IeNJ2orq65yYsHPhiKqTrZOJNZFxY3BVGfu4R7
4NYIIc3lyftCxNZa53FA/tlkFU2XQIJBfrQJED6OXYWuPJNVny+hnS4BHVGUwNl1E/8DdhgtdRGv
F4EoKwofPbfprkSt1sDVzhpI0zbo46EaIuqyOerHUtc7aOUzaGOMYR6Inxaa8jCqRHAOi2cn2Utw
L0UdNJ/it+VX9e1kfHrWTk1iQB/nwY5sR+Me6lRjXfrK5YAaEaQhyhPQ2oZfogOFsXjc+oFW/0Pi
KlDDz89D0np0EyyJBjDLgaxK/QIjQU5eyQJ3dI6jGVYruQ14INd4oMlgpDBdw9hpgUKjODwXkVs/
+0OJAvtkIozFMFG9mOY84jRNPZTPQTe8jxO953G/q+YuWPW67ppNp5rpkug16XKy0ahHOHZf07CH
MUcZR6RDcjU+2HUVHwDi17uBfBNRQ6m96bZ6iYCSGHyqi65pBh6xBPMsGxoZMcPpUEyhhOmcWGKl
HkPUTk6jxbgL8/NZxeXokro+ncBCPHGGSPtILppe7lupuSxEm3zusLR46VWxPvtirApQjRicC8hM
+2F5nhHBzurrCbSyAeA+BsqmN/1VzMfba25cXUNrVF17UyG7yMhlcAiJJtH5m3bRJDon+/M8ol2M
/Jgfomq0Hj9sjTDTt45kzsTa1TIMED3ikEgMy9om8+cg3pAz/Fjfit6LRW8MWSEJD9K7oeg+2fBU
ep9MjA6i/o9/QFV8ZdBQFJXYKj8PlYUCkAr9yw+j9LjHgsQZr5MccsjMznoSa4bZGKVoMk2FGQ+E
K2tSgno70JbFKBPRLPPxZNeEdvLVrvBzcFHTWNELZ2R/JJXoYk7RyV5NmsuV/QxVpL4KQMweRaFY
ZXYcp2IIjmVVNdDd0XduFkelfhB9BYHz07izlVUdPTj5oBRjknPzv5tTWP15vpOhMTl/iqZehlZt
HQY1tFCOuyFw5J0qsd7hSVfRazrIeaQsELmEmXRao4BLwfg0zOYuVKV95scsc0WTP03nqPn7iLOt
6DjNyonEMNF0Pr840szqRraaa9fzn1tjdNd9kJI3FiqBf6hJnKgWUw8JzO46cgrySAVyRxQfHQLH
owWhWm0/phETnFE+hWoy68cwcSZRE3YIfdeQG1bhs15U7ukUZMn6//DgBm34+cEN6A+kLeFp4LFk
Zpqi/wLyH5Swscopcrl+lYULM+2gSggi1ZrgdYo+l+UtHgh/W8upfCr6xHg/OrdVBIC3zVR8aTtX
Ra+wc12DlMGc3JthTMt5puUIkzkafqM8S0joS80eLUdxKPfXfpq4q6Cox23fo8iYpgF6g+JQNIrC
m7ojFXUedOs4PDWavPAjuNWK1kWUT0BZ/LDM0D6krkmwqs4si/wAYlbWwkHlBwr7J7TsnY3eI7DR
6usxgSvejh2wtaHCfZa9xRV0YG49bHs0wO/HsbyuVFKX86Fy9wasYOAD9bnjszQ2mmSBjnWzCEzz
KW8be9WprUKI3UUO3LWllVfmqAIr8kbzoc5U0Kby27xb8YKF2AelbDwqw8oiRqQBLU5td91qfbTQ
4rRCZtBZBE8+YobTLv16dCDFgxpn4eTlT0gkpYXqDM/I2ESLxMp+IG3wUsHoOB91UHl12NxUfrJk
N3xNKPqph59xXtrowSMqa4N4Ig1sHqb4lRs4TYbyuuhnCppZbA27eeT3d53h3I692S3GRr0qPalf
SXm0k0xfXsYAL0qpiWE6C496SbYiIcZiWaLAgw7epO2Lb3mhNNqiM5o3T0JyqJo8QHqF/KFW68s0
scnWtK+6SruSycksWL0Eb6gBI09fQfeOBjhpWtqV6pTeMuogDVYctjIQuKHMaT6Y0aQqZ5bawnDw
qHtOSWA9eHNH8vncrA9WRu5t0ME9gD9dqVlbzJUgbrbe0ovJLgVvu0y6JCA1riRfkVD+BN/2yXBZ
SRHUeMgu8GCu661eSH+4BbQuKA7jaI76eR3m/UImJtvxaDcy4z4wEGaWnTzauJLG81tCGkKODvoA
Q2NtPhma9N2vETywomfI5MhLL7UfEQqXmpMabMc1bs3QX8hd8Et28xevi915HVuT9M5IKlls3lpJ
6M+V1l01RX/wB2RgZT+OVkmHuGIShTeqORpIRr/qLs64aDDuigbHCnR3KMR60r5MPQjb+tsx9YI7
t0EhUp4QGTwJDkpRWdA6VZvB86FEIOvWAO9R9QUqmOiFKky8abXsSc3H7qryyyc1DAlzSvmt3UAz
mg2IgIehhaKWInvLWsufMh8OyaLzvXU2ZWBUhm+sFN+99eRiWlLIrJicWNpqzc9aftONoi5miXQ1
ZG64Lmp509bWnpRre92SGLWTlWbvFhtHDs2NXJQ5TtbwFRTYpnRGnQIhnoq11qocWhzRpmYvy5H8
ZYAy7Uwm0Rby5lZdRHq5lYem3aYa6+rSTpKllenh2q/g5SxyCIqLif5tgFVvmebNwpEhkkVqauWM
ozeTVRgI/esCOOVazlJpMRYOnIx+fpUaVXlrtOFaL2N73dUy6aKadGjxzB18dhaqfC25Y79v1J4H
jw9grZYJH9dB6iwLs927atjc9joh/cLMtvUYZYu2Q8IckLYDg4p9qyjF3vDrfkve0KEoemWba+O2
dMkE5uMMh9Quk8m13x7Yv8z9yttYnqsRDCdeKccEJ7TIepXDoVirmfIotVW8gGUBHsmRRCzN55fT
sodRA0BLrbLzR3XRt4+IoWmrwoCrN/YIb9ZmMNcLo7+qx36YA0+IrsBGviglTHIy8htWchghW8A7
aoRXWYnyhGsMby3iFfu0RwqUDGklQBaj4Habd0MsHyziIoZe3xV6plxZcDwv67IFu6ta0dJ2eaI6
Lex0yLntIKuEAXUoFJlzhtXGTpw9/h2uN+D+sPqdG1s+idFNsBdHUo2KBLwT1KXW7LaOEW/MNP1m
aP3wR2PvycniIzRhv0Ig0+dfZDrfyFHSoFaBCzxMvPYWEaLv6tTusGKBUliNdo5Uq4/QLq8Nv3K+
xU6bMxx6S2HWIX2TD/W3zIVt02BFuBSzOka1dXrDeLDMzNg1aAfPxeiCCBQE75Fyo9lldh36yEKK
DlUbirkl+96BlOD0Xo20W1Zz5saCHwWONaPc5n3YxadDUR8kv9qKo992/87mq+GXKZRk42WwhaCs
nATLMVeVhZIq/WJsoxYPPUWlGc013K3OXO6HamlIoQ3Af2r0i55U/byEjVc0qixxtkFk7HmR8ZBF
ueygNHH0pBk53oVwuFYbPXzS0KUNnXy8ladaNUaIvPbGvdGU4dNctKmVobMBTuaizVaKYqPYBEk8
J7mOE6Mj1hAEr74+RHPimf3BCqUICUf5Dd68el2n0aHyZmo4rlUYt3eiaB3IXWbneo2o9c96RHQW
CVdpL4pBJjcap2C6rFN+Kw5Rmp3XGPpOHMVaALrv2eu98aLBDTWoGs8GVh9RF6NUrb4BehJusgz8
Vx1D8UvGY71vXQ0XcRE238LeyNZ9jVbfSoNLE7GiClJK3BBExaxdhljrro3r9yM3aZdOIcU8pfIa
QKhUnQp1qn5pc9KhRvByhlbOuIZAcae7SbTDaRvtFNuTyJCcEM1Rm+xEQXpfslODdJ4FRk4Ms7e2
okC+7/2o+DgKOhgs9TYEPyc3w1YUbk6saabY8bBVW7nZykcicqBhcUxnu3r0iFYW7tyWy/rq1JEh
RbNDGThkvzQdgqkN8pmteAS9+K+50hj8Azsl+WOfl8HwG07aDQiIGSqZZX/ZplUgQFviqvI+y37U
fdTuGrbMu2oqrEICJXyuR0FUIUieZ0thaMpol5+6RV2MEdZf5hmc+rl1pGZlF46zFUU6rXKdKoC9
QNSNtvw1Zqm+FDVLdIiV8HkI6/A/rUWjHrfuaTJRFdZi2vcpeNm1sdc1SBVo/sZQ8VPahNB3rUQK
ZDep5ghQlcZzTB9jBTaLwLgKrRIW1sZrXuXyVUCn/nagakvfDGK0XwdKxquYWM8ydcGvS9/FSblE
dxFm8TpmFeOm/Lcj2EetivtLGkZ5L5rwMtFLCtxU/mljlkmyE93C0PEruZmRRGAiSI2gvTovauX7
2ZNx6eioaheVBuX72bthN+HKMhPzSph98ZQIZ4qK8vYKpfivUwpbI8SliCroQqt974rw1y3EEoWx
lRA3JLof3JZDXUHJkJD9+++9CQY5ZxcZGhbAP0i2HPBaJIdzk1pf8v4cjdvUVHL/2NdAvIwdSgvp
naZk2SLvu2FX+iksq4Ay9W9qZG4EPEoUatYBmSsCY/2OkgohthtVnIanep7ABa2f+0Vd9GcQxBPe
V16dAL+LHPveDzitwzH5UUl+sOjR9j2w5KsOf+n3fYcVrNv+XX8zje9MS74YP0ad96O4EvOjgPmX
fmSwvYd//z9V5Cmp/Zz2wj91cl2SE0peKAy1pL7Qf7EDtkM3wkMSB9el1bDLGo34QMb8XEdk+bqT
3epaHH20Z3WFe8qGZ/3YBm8CuwnRzY6cguQRqsABXxVbMdEeeNy0Sps8+sGn9nhMT/aeWQ1b3Ips
3SbU6Ie9aM/JeAd6CfFvjTK7BBpPstEzLgPwL7LbLKV08Deimjbh92roDfTL0vQxGgtU61vtOQOV
zT2BxMB5kK4V/kb0fgzSbTN5HOHQEFat5bwPkgotesBLYa8C9JCXRJOGl1rjV1nFOOyrutYf9KRa
iRAxUpzSplXg2RCxX9YqKDZYONU/zMTwlNfDpkO0nIBPvu1kP69nIMGyn1XmVcYqd4ZfFtqfkK64
yn1S69+aCdfpGeg/uEXq3Y5ar+9MM1AX1dThGq9dPNTIA0AabWf5+0DFUb6VXX85EI42fSdVjgJ/
DBBSV30TAyHs8VbGdMYoIWr/D3eWEAe5uLMs0pE1iKAc6Ai1KY95SiS+uLMq1fNDwwfMXrDtOedc
iKNz4sWoxd8DkuShwCe145yzMfSo/0QtRHrjSxLGxYvBXbyrpKJnfZkPL4XVqnPN9Itd4WvDS/I0
1F750oyyvOONDVe2NcRLNJFglVyM6KzaKNSjyOB7t2GJMjzZ9vqPSt12Q239bGQoiCyJQGNcBi4E
DX81zbKd1GrjFbdYv5Z8KFJst7XuA20KRpaOubWzCoI7TdXYslTeS4U6iuXn/a8xzDfk23evKMqb
c7DyxnUag4aSFXR5/SHXbqU2CeZW4no/iDTOxCCQcL8yiGoeFRulip68qVWsaNE8jRLzULpJde/1
z52bqg+5KgUAz0uFOBWIpi6qEDMx0ngrf65qEzhK1+Vi3ihqtNW64pfHWvUgjbhZyj64M8ZafQQc
s5Ikw7+TJ3S0bYxsuePgTp1qJjXRp0z5m1PNnvo+xn229CLpKtT87LEZkMX1gr6/VYLRWZWaM+yi
iUXD7BV3BXlDe2tGjjyPvFZ7caTsqZB18pn2vkYm+azpnEdP982XGEK/udNDuve309S9Ls8h1UbR
ICO7yVbSdm5aPQoX00c7V8Vnq6MKofEmt67EhxO9oio+nagimtVv5NCGSszqX3icbOvQ6O5Tdv0I
80DbL9ptoyC1ttGTjTndlpIPg+KHmVoUEaT19iLIpWqVSlW3KtuiRBXE064CyDee3dzZsvK273zT
TP6BNBZX5OeHu2Xoiiwj0od/AL85jvgvP0E821lt9P4PzWzvWjfxlsnI9nLQpfBOFH5pwV4fBbu4
LaO7/2Lty5YsxZVs/+W+Y4aYebgvex5jzPkFy6qsBsQ8ScDX3yUnMrRzn6rKbutrdowjubscsiIC
JB/WcsNiekYgSuun0ihObQr4CC0jP4jGTVta9P/Bj+vNoCmsLVSOq3h3qkLYIMK0jkbFH9De5QMO
8l3euAh1297UgMYKtZpkPGRpcK0pCA5kOkbrSEZavZhkDYoRl7WkkOQQOJHe2vKrrwBYQDljiJAj
SrtQKjoXvXt6n4ZzhNhfkObJQfLE24E2LFpZrHF2cepLdyV7H9mhEKBWJHRUsohkNJrKi0z84Yni
JFVdouaDR99p1pVO+8yHyDlhO/UdjC7dM8nfRUUpUOCdzcw5gQLjD1K28zGZOcvStTH04lAKB2nm
ptqBbc345AVddQVBOCDB1ZSHssNpKwFLuZq6RQoinqmZQEiP6ZR7DXadJdhyeGN8kmiJBMn8/Oq0
XfPa4oBPVgYYbK+ZcolwXvz5310agfXmktYyA99s5ZKeUrkckZ7+LTSEc/cb74FdAjiGOMe4jgKo
uK9MsaOONUHo/2GwsD7PaRCtAux9XgozEzsEufxzy7AbN9Cws7MbE/UliAiuYz+Yvw9ufShU8WKN
FHnSxs53QN0YKxttji9G2QKaJhpul1tIqL8kiHgL5KDWRt6xgwuC8E9sQvtGbgzztYoj41OYcvRl
MOdVDH3xmhrWDsW4+AGg4OOKFwW689Q05mN9AJBshH79Nv7sD9zaDG3GDqQll6DNnK+kNdN0cWkC
7Zlcyn5qXpf6aasL3V2fpuxiOP40rGg4gvj1MvSOCXpbRJUmD0HPKkbH1IY0ZJMb0V9NjhjtaFnD
zmJoCKpUDwtqplVUD6wgJHNUpwspMi4HHCVkuAYmtfrlVHOyAVXaL3My5yVivqOJPUcSts5O+vhE
tHk+PnE2cgBNF/xHGR8n0ed/Zqlvri0XrSqoi0/OXt5HqGCbis+5FTx6pcV/IKD9pYsZKNJ5/ubL
ij35ZDqMr8micg7ka2aGufZBDPrITYYUCQ8k4n3okwKu3PRQVfO+Vn1SdDE4quqB5QsOclCzKnIq
gAjPvWj3tIJsOsM9y4qZqIvFMhMMtmD+Hu+d1K5ZrJfbKJa93+yt7tNWQL9wwS4LjCz8FBTgy6/v
ddMcUnAWiRiYeMYB3Nlof0BsAD1gyHkGXomcgoHY69TgL94u5c5PT+DyAV5j6/SbAgyRqKBfIe9z
QTPovz+ZdQee5QPTywZMl6UI+3zTcQks+WbXV9nYB4+oCjtl3QRgdPTCdpP0Lvpi15534cDcu5F1
OMNy1wxP2oxGZHsjC0Cy948+b+zojv9Ln74tEIskp/S0+cTWjYXYxd19/rvPiBpykDVZ8ZNRuDmK
sJt0nzpmAmqfqHpqJmvDAJj1SiIkK3JgFv60iBL5DQf2YYo+xHFqrDniQYD4B/YkwLfeRsnfyJQd
KI66SzZUfO2OmY0XsgQzIV0Y0JuP6JfY3IjALHKu0km9uJXdzZKbYSbrm4WAdGfnPvY9VLWKGI31
hjH6Z/CwtDtpTsimTp1zYX7qXEa0MV/KGoCaizBWGgvVaIj+eOlO2+glNEqRCwSPzH/NYhj/xdPN
LWnBnRe6G8n+7pZ0c9JmDXJIspy9DUCgzXNm1G+XpK5aIE2iWNOOb+Vk1pqpShEpY5o7KfDxF0vt
xrXib2VigqqEtNo1SECxndF+9ZLFb+c2wUb4AFrTa2583C/Xj0GjBo0gpx6Ek3dymtJN9f1IduNa
Lwkt/+ssErbTj7ncV7tJsctchbwEEqjVehd98WS7z6WHYtBf5THiLzdmk+WxrSwN1C3/qx15+R/7
vLuZnhrjBFLa/4U/aSRv/wzt9P0Z7Wr8TczGUSy/tzEbvGMRr0XJAjMVGJd/X26GWsPZBklOcZoM
CwF1bKOqxgdGeCTqBxoBFKZ+cBCouEhQ0t/JuVKOnWufkdYEVwhWkj3JaTTmZnHm9rC/k5Mt6KfY
qZP8RPYs9jngi5XLoW3zk+0V1zuXvW3P67FADQu9Oce8jdalGUXIjuBLQLKqDvAj0PNcfR5AJPb+
Br4Z3jm50dwOx8BGCvevxhLJK+8Kto/nqT7mKK56skHkhwdQHSDzFx9h1B/FiBeMNnVt7810mABO
YJkldjiGJVHOjaLncseRMHnqUvdkNx270AxbWQdlM023Los0WCxspGSfuh7g1aWHz2Bj9igdN6xx
uNpFCZRsOFlkylVksDdXpNCuCuDYGqveRQncOFT5OjyMviXOFF3Hl9wsdzraTpouNMFOpI1iHoMA
5bQE6pdo/u3YnPv5+NYn0oxmseuatgMl62EAltyDdIRE67h3ACyD/RCW/oj0ljKAKAFX1wNN6OIm
Fq3TYpL8dEfixYGtLON58amNfoq1A9OSCDaWIMB9vxX3jfoSu0VwsaqPFN2lXtc26qsnw/9wJxnE
B1dtV0nsBSnZ0ALqoCXJTz/IH7tHNCznq5+GSzfvT9c3swQ9mbTD7d9uu8SRf66juwWzEaOjvW63
HNWaZwfckmcaodjtbaQVUvrAW67daxF4qB94X0Dyu6n2dOdOK2gZTYUHxuGs8erVXHsOSNqUa3oC
9Ln39YoHxlCv9MqKIQiyetO5/jqJIqT+35+97+ofITNC8AEm1c4TJZCCq1BhO6ngnTXiuLvxEXNA
Rg9Zolphr+hLDtTeN3Xh46tPa7R6cUHeXOWCj2F7Y3NzH1pDNpXy4yUIuO21twF/J8tqMiQFiBHb
dV6BMkM6PDmjpyGvVqXdJWea12pE0w4J6eNbk1PIAjTHA86zABkGkoOFgwRqCKRyNxgrJBBQ1XdW
6tHLfqont35T21U4wHv0tnopvNMFd9qPaeBPjAzJDxXhWSYebwgaJBQvmTsbKNmpJ16BddZDdLtz
oxWr82DTLsWsqiiWG7nPwAWJIlnS20qfEQAc5XnyyjgZvsWPjphw6rMlQo3giG23y5ySS5RvohFd
tA2AIE6Gg3hs0lTNHsFP8H8BuPrJQpEUSsfCFxK5oUwRCWuCLU1JEcUbLsf+JQI85ctYOCC2rYAg
rhfZfbZtWWM80pp6DIK9jVwpyNrdCWSBdvo4IBJ/Xe4ZhdPRKICQStPWQY1LjuYdp228q2R+c8Ln
8kizUJjelZWxd9XTfsYueEJMdkuKxKjstW+M6PLO8vpcxHN19qoWaVeat2lQnc32Mg0oqaMJiW8s
aAVpcvw06xUNtVB7GTMXO/GSlRVAc6InstMe9Qot0yYOPZGe06hWz6ZlU4AIRi2e7a5iD14u5Eeg
K/4o5sy60iwYPKS788m+0BSFNyPKJgQK08k2qwKUek0RUjH27zLL7v1JFYhqYJUAtmLggdHJumcQ
l2OQhCJpjJMIPXO3fOf7vvnaxvG8v/1g62990nF7X7Lo84yiTHDgqF3C3ULRxOAcpJ0AqX0gMO8A
KQa20cwB6DpoozeJ5aljfGKd48bHiYY0NF9Gbo/jEA0XPamQms03ThAVa9LoNYtNGOTWvhHCPDtF
PRxYaYaoC7MitHinxvMUFOZmcmag9LpN9EyKLkONioKNOdGUFFWUIeHfB4+0SmSJeQWM0Jl0JCLn
qGMP8d3/6Yic+7EXbLUjUcw5eMen4pQWon5qQUwf5NG5VS2pdAEheXTWskAM5qZs8fq4U9CUVmjj
OxlTLa1p2HwMAECcJIZ4KKc2YiCKaMRDHHnBupZ45aACanDBlQFhZJofTEUzkaJOEhywpikegraX
IG96vRGRPIptf29wsBWQa1pPCqlWhdx6c08y0i4e3u9BCvQ8VvsY4dE9qo+MayM4PyOhv6MZQGON
K430pZTVh9yMjIMWaTOct4NNMgKd8u/WvzvXC+6cKOeVab05BzZ3+Ztop38X7DQVaCmwyJFas4EV
jLz4r2GgGIV/c9g2+KJnUtbJs+H6EqFZV1xQ7ysv4OCUl1CiXGu1zE2wjsjxC03uzP5OliSgRRod
EAl7loxReak8L/6E18kLzUsxiXNrfKGJFmt/dzIj/ulUm9BoUQjpII+GrCjKItUhcDmcGW51qdyC
H5cpaWRcID6zDEXR7kQAfhWa3quXRVVWXgxv+OmDDm135zWp/EwWgip3irupkwy/qUQH7v3dmc4H
NjPYw5DDYUgSAtz515+lAA9TFU0oY0jVjiyPB+vEqis4whIQb+fWKfMs60RifeHKiqbT1DT2moZ3
1kM3uwUwYrGaOQmGZFTHOb4JZLoMtdOOFtxY0XBZqx/CnK7ANIuXu98sIWNtdn+He0ttfvNwtBwR
W5DUdAXYLLF1rcDOORfnYW5wMA0SYE23hn+NpT/uWe40YY/AMvR553LjoFRlZY77xTI0h2fP7z6U
Cqc0V5fEaspuk9qA4ZrSEJ3rCTiUT6TXQpqCdQ1NDC0WoVAIlmCTQNsCYp/FxhlBmmyGWXNGSLnG
JhrkIoi30ZjEltn72zJBxWwb1jAgYR8Pzfl+LpSQ1DgwwHLRL+O6L/0t6BDwAOpezmztugQ8L+jd
6dYFZ8O4n1Efd5gm8akG0xz+gwiju7r8FMm8Ls/oU7z26Fw/Lsphqr0VPj7ZzgPn/AP+6FyArzRT
vXWUQ0cJAYyCpkrHbL0DOj4+kSFdpn5oTYQGGfknES3AiwJe1J0MdI/8e0TZCe/KfvCWQ4cGMJ8B
H21iM2Hd1RFMXSEqlgEGDcCs3p5gM+li/RNcJw9LYwsarD/JbFYInoTWCaJp0Jf84zKN6Pl37qNQ
LdY2WQl2eTF6f2qRXtaa+R9um0R7B3ABD0aKg3I/ohk6d4fnxsfWeWMpRR53NXZiqoWfhFM6RACq
k8+xbHiwz0oBchpnQK2mskZVFuCRyUb5mVP3p2tSaGd0P7qg+RLFNcWEjgHg44GK20kTxAHVVjeP
6uoc4PVydGW7beISW1SS0YVMFms9p9G9C9q+1qhOrld96YECCWWwesm9i6JdgdOXMIEYSmtGJ5zA
Ixz0Dz4rUcOtimxQFl9su0AEB0Ko+dVMJi3+1IfyVPszKIvYVLpXfJsegAUoDstUOEaybw1hroxo
RDPmmDZfEX95EEk2vILPIQRFagm+GyVPpsZcSyaB4IE04Ce0AmxwGmu+jujH39PyRGKaBChiV8sj
ZPSuI/5mwN4Dee2BV9YUxlfeOHsLpEvHO3AkgkkiGWEl0VTLZGwvqwzH+gmSSHbOjOC7BLpWxsGF
DDgEIG6mABpHU4C3HcooD3ckpEshfPvYRx0Ah2CnL61KgugpjawpA1x5gqJsrQBxCGJvyDp3aFYG
JFxnRpMHSCWUKi7DIbWSM82tGCxsNNKXMgM4gc8B6IcFdAkt/qsDkgqlL+q4qlD5/+6bhpmWAq9x
rRquV4zxfKvLIvX5dCmNJE3LzGCVhWG29XH6qzZGUCDp+V5KSdMWh9XFZqm7JCF5+0dD0jrA5HCE
2GSRV67NyPdPDh9GZNHDvyZWdahKiMdPRmzscwOQGFPspJ+YXKN/Yfw0l/78nMQ5SpBhA65rdrWz
Box1Sun6Q3XyGaKypG0nr9uPsz9saVoOdoKufzfY0xRoT+Wa+1lwommR+Xc3Dyc+LDfHu5ts6OYZ
PoV0t96f327OLCQx+9wV28yMi2uI81IBIO+nN7TXCXReE/C6FiHhwOYOOoGVHc3ImEalsvUlQDwA
XIhmzXd/pM0IkpZsyJ9e/O6vKbIPwFsw9kCB8s9+VgfnUvQZe55bbL/aJv4v3o2ROGp1jZIkAKW1
+SOYusK9L71y/IMWvi8RWYGCy2pGlfhbHipqa/CwAKCKoKnokpoo/a5mvtFyNCZxoFdVcrySNrFT
4OG9I1p57w5IW2AtedLyLJnzdRu78vo1KGMnW739H0q2aYra5lvx1w6gJ3/ZM8tO1YF3VXIJnDG5
0GgeRA/uKjXPqrnjmzIHvptVpd7a7vIceTKlatLR7K/owYnO7NgUDuTLQvJhj5WNYrH3hYsw8x7m
UMHedHl19WtRXWlEF7Ow090IxILVneLOuIj4UYC39BgV7u16bWYOTbqrBboHtPe/86k8AWAWntTj
6PV6+j95Ju/dk77XIAMQqXE02FAI0AHYKqrZfySsRqxSRwVptFwshPAcdKGpOOaNWEUwwX77U3Zr
tQQk75x1PMhWCqnKGY30ZDSDfA4UQ4kVT8Wf+FgdEXsNPrfIJYLm7xcLPGz3GrBZ7qvONk75MACj
Wc7oKatNGaAhzgcErhuFLph5oQLZIYjc+iaOscP7aU/TezViI1gEtLufi8h+NhO4HnsH0EPJmGPz
Bv0ivBmSr0Xa5fw3bNV35Bu+6bsu/uc5QClENYNlqtjRTalAHSDYgNLg+MJbjrRCLlAP1RRIq8TO
28hnNZonSUhqujTKUE/1ktAFnHsLVNKtjXNHudJ+yPpu+o++7m+q1zVj9hO238gitPEFAbKh68ZH
aDREsyvosX6UPWAK6ZKpDg8aTZZqiGw9/NxBDQypVpF+0SxWJHBykOD11Ykmci6vCi8EZV5g7PC2
IkNs3YgDwMPiIHBpB5UWj2awgtHc87I34YBCt51042KlZWRdqyU0ogtpaa0J8qlAgF353cedSz0N
BgT/6SnQTsfXESjpu9+VubD/CHB4qHFhoIoLPTRpW/db/zHtzDnNENKKQmnHFurXEERZ3ufqjU2j
KuuKtY9quu00Bj+RCJdXeKNUrlLp9/XNy31uQGxAK/X3YFGTOY9K8B6AzXZL91m8h4lv7YI289Eb
7u84mtw+z2iA26MOvELLQZR8sqL4Sr0fQ5SC8kCG4YPn8PnaVgivUjeJWpnb8fdmFu4OZWDijK7M
bVD7+XHsAGg/KBHJaaRlHvXi6PmdTW+hX0e5MhAX/I2ru6X/eMvRlVswQXDARxfT3sG2/EIXs/Di
Fg1ZSMQ5tvjLRvH73nrXujNykKjoaORWuIDnpyWh6QYXWvG2uGptIIf+RSJSVg5YUVF6oWA622cc
fD83wCA/L9VlappUYXleisvep1pLxlRq5mbx5t+Pof8Za/NQVRii09Zjroef0F0pbR4yK88E+tuq
Cl2xYs7TfZmX6ZqBQOaJLhEi/E9e3R05S+RF2h42R2Q3lG26LlmGeSOn6Cw7wMbXL0x4iB2Ec/do
q2aLoJiR1CzdjVBdFySSmUzxX9VNDn7mf5ToPv3WDl4EtjmXX8whSV8D3/lYNtb0DSX+f45dfjHs
YEa7+RgnQF7lxirKouAUqAuNeMWCE10WQxr+d2z8pAyXhdoPuQWkprrh+23I4yzyZDOp+9P07v7a
193tabo4JJsQrQ+/aUtA88F9oA2vEoBhWqGNjANK1O6+OonvjrFZxva57PwflZOfeZZGD9IUw2vl
8nZXYce+sQUfXlEVKZ8tdDuSki6CS+wqzdw+tNjJv1ZWgYIpHqc3Jk6IRc7oXmkB2KfwI/SSFlSS
WNBJ5rz4/V57rIbeRXkiQ7+0egQwkrKLlUxfUS3p1euO918zVNJe5i5iB5Sv4vQkwuwcyyLHV8TM
znpKI7oMrBbAdkRb/J1dknDzzYO2FsqhntISPaWRdlPEI8KsgCR4u8GdIfnivbOzRjA4I8XycWKB
CZpCIDhQgwJDYeoypQYFPSWtNv7NWvS4P/FOHgoraq6M9wFYsFGtnakpyeYg4GKDDdFwCccXEtGl
NKt2sUCfPFq2Q9A8rhobzfboi5vNU9AifeMNmbXSlrSwR2ADZ+c3h4v71BBiDy6h//ItsPG46jKw
rN+zui7BrRyUD1pBo05phxx7GtKCASRhK9KAqLtHHBL0AkM8Vg93i++8klbb0VrtVSvu7qkV2gF5
7tQTkbFWLKNf/zXkwEkBu1wjELNgwhDWC6/t5oI8xA2qC4G5LPPO6ZvLaJ4XfBfUxAwScLFu9RWR
BkRMfx2hXwEYBiwsv9KItF3/pTGBGw6+EOeDsMoGkAkgEqVp6bb1BiCs4b40XecDGjjzveGDUIi0
Rl2FJ+CWMfw4oZ3Ccnw0pHslJV0c4Hf2sfhQK70DDLskD+JHUqFfFrDTgRAAgsONc1FmiI74xm/S
OOE9mqKPDI4DEkh8X9DcCASxX/fBjBcJR/NzfXlDmI1G9hhm5T4hUpl0KvI3ahl3tuZTHOb7RVbI
CGdXIp0hDXB99zdENERMo7XKI4lc8NVETu2BC9pWUFPFZG+Swh82gCkGXAkXn0E9UIO6VBjqx1N0
6q/iEQTNY7hG7VR3Duwe/dVq5Jc9TGhuqqZrqxOr2I/kSWcfdVYRLZGAwm3dlRMN7CYr2WbjnG7I
bixq1Nn/NEkdDr6ioKito5y8bZKj2GKFXpF8w+ug2FTgf+32MY6j17GJNrU9deekc8xuP6N2YF+V
ab5ymMS5po8BxhI1Wb0fcPyesRMPnKud4B2NXUxzDrtiy8l5FMLZMpyleC3T+AkvvH5bIWEAXAnE
31tuN2ca6QvJbAr/dyqS31AQn/RGqlID2pRFVr8FyjmOXqj2+fctynJgqtCkV5XHH//3/+BA5SPN
7np+gIFr2rSHuTlQodPZ740sRtHClLIPoCPjhx5lo1uf591nsx6dtfSHHh0mEzhvwJHli2h6nv2i
+tBLUMIoMUc3zKVDmxlOnFiUM4vtAPogwWcHLQsi7GGwMUYhHKZ2DAxYHkWvPDP953BEDIWseG2e
QO+Ipi6yMqp+2yey31RuhfoEAH4RQlcUVdE2jDJvTdPxHROs8AHyI5r8xpax9Na28MePdd3Fx5qH
3gEIwmHyPcm9tcPclRua5pXabbgCaKPRu5xES6tOCypebVsR7BriOKsqDdD1Pioo+gkQR0sJ0szE
CTRG8hhPDetOS00RZEXLx6OOFzjjQwoqIVl/BSe0dckUaFbJALwhJ3NLCaVFpJJQNNWyIBzliQOI
HfXROED4oaMgEesF9670wEAco0Vup9Hubip+SBgFIOtz7ULs3jDuVFkQms7EPH7EngYA873/YKlO
PjUbB34z66XjP1CbnNIBePtNV4K85ldLmiHVyj72D/hibngLAK09L4GZgtzqpve9mK1Y1gDWuAMM
bxLuBooSVk2ZnJxy/BYrfirFIfhEo2oG0X2Zg0+bU+SQ7ND9/q2bEQJ8g3s3InsEAxPw+TppOsfB
7XeGn8/2Z3TxLVPWC6DhNZGRgJtqTeh5tQt6oJ6H9k4wQyTbm7lq0iIbbSgDjh4u9QtDMuy1/QeO
tt8w8g8zG8+xg6LDDZ+t/oJeIdfaoTO5wckIXxbWh1ARfMXN0E4aH8TPfbqlRcCFrLagNUWdqYKL
cIFdB8gfXGj0j7J+yKONmUbNyixiiW2DWoz6y+C0zF0gev37W+Q/wCCAYo+2Qd9nLkOFMbqF7046
cwwAC2YVziUvkFmgvGpDKVjKviJVV5x1MpZGNxlamtMaGt2opzH9s5Mx35EMGXDwxpRNtSpUwKQB
o8hh7gCNrWZcxUhopC8NRU+Wq5YSigaZjxRjWfQekD1Kx/EeMkS8X02kV9ZhNJSHGOGzV8CLjqc5
msZV0jMgbBWAm7LrYj72KGfbEzgfIftJK+WnyR6uXTBhl6aB/kjBpbz+HQDgnHtotqmmK2Bd8Zeg
8QNpVY5V+g553c+XpGiHqTrWgK7Yz05vdOgcD8rLMkQQ/wSW8uBAsqkQZb7xgOh0eRuCtGkbo5AN
yecYGEikoksz+e7B7gfjAJwgeQHVubjQKE0/dAynWC12qbZDzwcq7eB1i04hBwzK7+tJoT0lSett
4s6xNrNfPoMyzXkkBobCz99mavvve3yZEZh8jwKpf/91tRz16/jLRy8ABQeA7sFya7v4B98VTkSs
mqsWRG0Xs87NNWjtzW6VmGV+sQopMpQfWsllOLmiKcEwUYIL16yjTWqlovks0zG/NOWYgNidP8nI
xdkYkDtDWZsf0tCZH50quiTuPA5ru/yKioT61QO97Ad/8r/Hg9NeyTIKaw9QauN0GFGx/6H0U2PX
1Wa0IW1bhRVgagFGTVoRhvZTloR7UpK3WPjrOQrSFxIBGD1bgaukvZC9OYLvpDR7YFWop+Lo3t4D
BKND3x7ulZs2sLJzk+961B7g3Rtel5ppqrp+l1FltS60fpdXbtw/kum7vdUD/Sl1IuMyjLW993s+
rAgBQgNCoHX0TZEaSbj1MuGdej9hm7ADIdNSJk1zQ82XQmnghLFN0IpxuxRet83w1AI0RCXrgGPK
ASjcTztZsok/UP5tRAZ8EeqMnaiRKnIdbEslqim/Ususw1NvJXyzOlBHLDXOatnSNEtzUwRvNmQY
oG7wZh35Ag6bh9afvjokTSB3bK6jrUAsaIOKmPECLs3xIU7Rqs5jXvyZy489iuy//51BLMcdYBKD
o5vMMwr0VTxPR+2WKB56lNwdd9GnS0E9I+6DGtzHCmxHm+oo3aKn+TSFCTDNwXEnW371SjDQrmxV
INDOqNHPCySKrd5I9wOVBZAQgcYRkJb8SnbLEm3tdT3fVzHoXiPZ4nyB3bktah4DQhBDo1bVkzSk
S2K0zsnyPmrJjTEJ7Qw1mFrtTdmlGMRnbkfAgXDr9MGVbPo0B+PBCpLmxUkQNTWrDUnjdG6fO4Sn
G/T5fzLGAPwjVdKsFmXl4IOENOiatAAt8nYi7owtaacpkXg7NtaBtLY99qvETXamX5tbFIW7l05d
WmalqB1Vw3ICYSEyWjwCYwXYYIHOZbpogN74ve1v7NjL0FcJoQ0qpgCRWiyZSv+lq/zioMrJrLlI
j36OftETKcMRlBSAi/yweKG1dOMm8fjvXnzW/bERrQABs/HuM50gZP9RMWY5tpFHeNEfZD58Zl1U
b9OhBxWD48TPtt/E12JA5fVYVPk1KsGeZub9C116P+i2NwtsJ3qSgCtcFvQ+agRYV/igyEVdEYr2
H6jGdqnGpZpbumRlnqOCbJyWCl1006JWgSwXtVpcAT1Xi5YiXpovQwRR85XtNMMq6wNP/aAPoBgt
qnXaGvY6mXJ7PzR28uqyvn5U2oi0fSOeu1Bu8cuRgd6xEh/x3yF4niPWbDm6yrfUROkBpe7FAfGP
aqsc7Sp5TX2/2eIo+GbgGNED3oz8MLpxvsYxMvpiIaQGoK9O1QxP5WcE6VcgQJAPZtKVJ+xPxdkY
7Zu2k3DI5TmESBOukUhZaY62dxE1hlBDyruv5XX5T35w2ru52/sick231CLqwDbVI6rnuXH7Nz7+
RqSeWLfK/PrEdDtyrRYCyAvtRbyxNkmcFZckz5t1JMpmU41efqGL0USxAgvhxQWoHna3Qn3wc90I
fy/yGbisZJQWWQoMEWO2zl22I1+LHMH36UpDBGCzfRnzr+RqNDsAqrO9GNzkm1V4OMJWzUsvHOyp
WJCtSW7MnVxVZYIa5Trrn0K7BUSgWtBxoF9WniEudVSDASsRTwDgTb9Fhm9sRqBanYzEST6PXboh
eyZDtqsrA8+slkv8ms+oGKoqwNAWLN3PzK0vXS7RjVTwBq8It+hXlR0mx8y0jiQjLdnRhakVepmW
9VG5saKuQlLzpzsAJcaTEaDE3XAf+rIo9lWThxdQMmOXgYwYsO8yfmL4Lh1RCGWfG9NMD8AZRK3f
LO1d54fiMcklPr/pMD0XaoMy2uORJ1mIXETvtMMJ3Lz9qUqxw+wyw85XRth+qjwrxVc4NtqDaMc/
frNVQyP43V4NOzTEJjy8tHD6dwE/+mukyzIrnoAqqD4hXcEeAcPlg0ByMj9Pg4maiCD4ITJwPIgh
QM1k3+39MDX+KKqwWQ3JGH2MPBMFOYjxPqKK1tyDASo64UXhnf2JGzsrwnsP5994gzNi8ZlnXYIq
ItH/GBtUUlig1AISRLazUEv3JwDGyxWyAHw/pVa9ZfN0nKwp+jLGUwLSpHECSqNXXeN8QkG/F0Zf
+1Du0B9U/8Bvbb5iYea9AgNt3iO5lR4zITdp0DrHRgHaoSkAEHWhQrlbhiSleaX0TmDEK+BMeIfZ
lvHL4IGHOfdmIOMG8UuV5rgAe+40TzgbkcWozHITYShUkgGGUk3pkqMbcZVBfWwsJNLXLpI+vjtN
j+Sl8SIBjAJ+qUgpgMG/74oQPRHvDtABE2+morR2Wsa5+RklMu6ZbhuYbHwG7ucMIPwMAMY2wBgi
cBe+u2iHLN8NQdBvlmcI8z5Y2X04HujfQ4ZRpIiJmuaBnstChQrCBhk6YnJjBoDq4HwPigl4AVH3
qRtAoITiu2QfsM79Ai6cxcDObYGC3SI8I4tSP0sDvWu0MlbM83GaFC/SLouzTGW4QczX+S4T0FaG
VfDVz+NxN1p2hJRN3H+0bOuBDBgPq3U5TIhj+EKCT90ql3t1Q/3YW179UTA7PoYpIpJofjK+9uK/
aGHd2dEGlRn8HMdG9RIHQEmuEbU0m/jzXET+Jqur8SqGtD37rKt2MnWDDzi5Ic7hFO1fI+o2hsED
iSDAidc9orHPBZDLDmNdRYdmdMRTHuVCvVJxyGADeNLt5q/cNUCl1gH2uq6srSWH/BJazMTF67YW
j61PyVx+If+CRWjq6vLvbV2DHdLyo8fAnJvjPKKkVLpd+mJLFqxSkfMvmV+/VDjlfQeNK4ruRw5m
j2CdgrkvXo3F/Nx5U/ttcCcw7uVD+mFk4EjhSWmBHNHoDnEhihMQNsVFgPAO2SaEtxGLR+zxjyY5
xdxh36s2Qftoj7L2qJ3bp9JE/ygZJINUSAPlkUUtuN3lPK+qnovHoe3TR/xh2+A4YfY3p8Uff+7a
zZObNOXDiLPHmhR9BJ43OQXlcw7oTLB1O916AIHUtzK1/ohGmb8kojQvpo+gJy1gQ/sp95vstbDC
R4DEVKg2FV2zmgJ/Ose+2xnrkufzOVcXGtGllp7YgX962+XoNvCGuPujMIF7CNiweMWRyMD6/q/Y
C/9o3TL5YlmpvW4CwZ4VMxXaIM3m0oGy8GSaZnyIin54DOsRv/9G9ORZUXQckA+71KhFxXEDRUs9
uFKsFVK4waunLkBQw99J2qJUV01dAYI9Iy7bTRnOwesEnGmRWsU2iwCMhb9ccz3PhftldopPHKx2
MRjMECVddWn9iRRkUoGn5bkJBgBDmu10Zp45nR3hI3XlNg8OaEhqjz0B0Vw+j0bsPSX+gSb/j7Dv
WpJU17b9IiIwEqBX0vss310vRFUbQCCshNHX34Fy7ZW9K/rs+6JAlursTJDmHObWkrjNRUkF+Lkc
HkwTfgns5FvhxtRMuyhCfawd55zB+CWF4SUYyLHtvd3XGYKw2AvAf6J7WwDxtZ0N/EIkXQcmx52f
pVs9OBbOgTiitzKEP0Q8fz+9OHlNAm1HsujSd1qE3yikXn72Yb0R0LHKou41mxxYD6smWTtJWy0r
N3WAXnD5Ga5W/FyNsYZ3F4jolt3xsynm1J4dUYjCbGLL5/DkQo8ZHU5tv40dhX0OUx925XY/ygTy
s5xYv0FKWUBHjQEANK3jvsGjpgzqLXRse1AKmYgQzg2eJMmCJ1aHC4KwMhS2UKMl3CQ924o3pjoG
1RwzZ0NkqmZWGnx2kN9+NC3AJajFVAl3a/oaBnUQKKQv/CzM96Joc1Av6+kdR4VtJV364iJINuOH
8lXm2MOVOc4nklA68hMftl2QAXzO7b7aSJn3S1NNBdLgqU2gt4zOVCXZMynkUchWXEwTSFjNEv9d
amM6cWBs9pCTdaPbaiFU6RisK+fZprBG/Ly4qxvICGOxMqmRSuh4fLudNQXJmVf1EzR3AF5tnHIL
VkJ+NVOxnWOznFC2NVVfK73L2Qhr5Xl1J7OaR5zqbjc2TSPQn8C1xydHpM0V3wq5UHgjv3kjBNhC
v7U/IVFy0KMVJ3iU7SUjaYbMl7WyCodEMaSVNmHeVl2xwP4iQKBa+WSRUvfhxBwpP+mA4yFT+fcA
54t12ohpl+PE9wQe8A8zwPETHnmtMz7Cwa/Yu90E6kfrF+9gWEZODBGqqQSyAA5SUE8nL1PzZmvN
35y2dc9ADoHcMVdnMb8dRDTV0lSLIIyXOH+0Wxgs7OBsiwSHyxB+sjqce0uEp8tidJ5Z7bF9JgM7
cgack4CC8yFmmQcQCs/xVzAYViLjJZ3TFHrOyVyVyFLRDoSEe9OA0ONJ0td2gmK4A+Ixg0CU38Io
BCrmmjhHQaCPrisLAGUIWR2TefNvrpBSEkfC4bE2q9//0Ws6ioahJ2TuP1Pu8wbED3laJ3tqWws8
BtNvTUemRdgkwxm+PzHSoYh9wXeAfTawJ/btT+XVw7In8JFvSwJBBZaf3HYsYGY66AEGiGVx6isB
L9LCl6tbo5UDT6H12clUtetA+dzZrFInV4TWKi4b9dh6cA51OKm/eSr5AWx88ivtJzD3M5FC17hZ
hUzyn6TDqzFp6PBmW/hmMMsjD2VeIL0y9MGxThJ/xzNGt4zQ7DxCIAdeCrF4CrquXMQIE3yfwkUK
JEhtbbJBOHue2gCezEWXtMUBJNk/q57DYWYQcAg+upNc9K3IYICX9o84p3xDArJ+H+sgXyZwZT8g
UNYir+2eTHucttbSER4CEq3bvMYx7Mzm8UkzWwF4Adtiq4ENmmPluyy35JUGOKw0/nTMWCWvpnBD
2a1aqttl7QgHNhh+IM+NUyzMhNbX3cp26nDtTXUCP7BAP+o6GfeSDP2qKmPng8yi3032iXAIkFKU
xnuRQzXYdRAwSFSQfpqZ0CiNHyA6Le11nPBmqycYm001BD+bfsxeGW9/5mEtzgw4ulevth4Q/2QX
04dHxtZKE/IQgi0YWTKu1rmGM+jKyGwH8KakcM8dYUjSjWnUgN1/jqesOxcuSGFMaRFZHPbnkWk0
RZ/QdqVHPGLTuOvOoeT/6c6bEBT+oStW99HmygysWxgKUpo0GzydJFmaHkXGy9AE4U5oRIlvbR6e
hVlQxMf7KoEjV0ULw5UqTPw9nUGvpjBVtwuAyTD1yY/Lfy4VXE437QAg5H9Puc9r/u3IUgjTjeyK
n0r7kMiaRDYBS6QwOoL3emnqvJAEBHav2/5Rr7oedWRXH/Csxd5/fPI8JE2RC/V2vOI4RNtI6g1Z
6t5627AZnyDgsBIwNegg1ryoGPRpQq+zjveCALN8ulcb2WfbyRtfvrSXI3yN6rkwY4N+zPfMRjjg
v9tN571tIGl/7Mj6S/P9dvehCvpgivnpwTSZEffb3dtI551rhhTMfcm/jaUEIrdWgdC/WeQ+/z7Y
tMVNxvC96xs8J5O4j/42sEqndGnNMjlmsim+fDqmbbJGNXvJgtD3Pz/iACqVG9mWv/+2yL2tQgAV
+y94Z/zlI7ZTiFlHk0iRq4MKjbnh38bd2/rsSBV4u/d/4d8+Xhok24FgI3xf0Vx9GQvDkDfhN2zz
vz/dxKcyCnmZr//Hp9tYcuEhq7O8f2r3D+HehmOMi8MXhfXn//x0wywo18ksVvJllftHYRZgfg0c
J2cvX9pN570N4iV65dbFIw7Mp2ao7CkShDsnVUHBKEpCma5HXeJ45FL7ZHp6eKWOS+j/yQVEiJPV
rW668nlmVdNvsUKGhAy5ajamIxG/8hA/FYd0OFHksHzcT6O3+7ponVYDtjsWuN/mJmY9s4AF/2ac
UbGNxuvRXTMfgVh7zOG2AMG5A1VWCI7HfNnBaEis9USqCO7n3SrJkUYDBEjzTWL7sGgNafasmvgj
rfL40/WqTzBB02evTuyttKpu4yU6f83q4joJHX/iDaAmsdRF0K81SapHC/DuxxxHEFsgIWdq2aCy
M+jA+34C8maB5LW1TnvFYDcZIk5o1em8VWLVzk2c8pHMRcGPsGvpHkylFbA69AQUfs1ypk1r6FeF
okpudw0THUZhb0/LBLAH6LO4s6da5gAEFFUVMic5HMEVsCTsBJ5o+kjd2FpBoXdadkSnj6ZNCsfG
+7DnO1M1HUM3LD0rkJdinkW0V8P9rT2B61TmC6R8xk2AVArwonM9nvi0UFbbbfK8zR7NAkU2nnle
8ZNpYo62L+0Ev1Ea22uSp2FEcWA/1F0gD+YKmGJ5UIl08Rqbe0z9yxg/jPlStDXuOHtn3If8Mfne
+GVts9btBrfhpIJXN8Mv+d+/4Y9eMzrw+LHsoZvtl70NZ+PCCw9xn7AD0nwvRcKqzb3pjyGmEb8y
drh3myu/aeF638sKX1iscu8N/7t6G3y/ZwAo+hbSxDvTcZ/2f9+zUUSuBcTQIqboRUMV/wDIYXix
5yJtHeugclgvzbXAn8IL7h9ccivvVgOd+PI+1gyxcv49CWy2u48VU1ydFPZ4ZsB9vIC78ZoGbQ9G
OhaHvcoYQPk14JGG7Pj2PrByhH3uYO0w3/m+bgUy0qYDORYsc8y/j+8bd0RCkvsbxNSTNfQ8SIXz
NULEVw/bpY+Ru864naAjDQcx/ItgBMt3uQt7uxLfziAy94Ftob2QXWCtbn+YuUc88DVNRXy8tU3S
hYxJbb82arSK1eDGIHQWpFj98Q+Cg/2RUCA3Sl0xgeN2+P7FxOIOj5pmKSTTO7htfihLHpkaOBIz
UsjSL8hY9et8joIDoIoAuJgvyzkgDtjOdrS0PFUiHx5Fu3O47T2IuZL6wtnqMQXrJ+6tYlEpNkXQ
wRp3GnpEjzyYhuuQhTBcsxIxG9iy9ayGigMdDs9x53fQpem9A5+LTiLsU+ahbT+P3aOcvS5DWjiL
trLzdT9Xx4ZdCuyWt/dJZuYkhQfvHuIdcjAAcA4eydJ0mOLL4MqCCEtkppjuWx0BvGyfemJxX8v0
Fooi5HYbYxq+9JsqyRmoBRQI66/Lmile+ZoPcDAfjURHXJcWNNXEbBgMRQ9TIBmBbGEK3bTjyGIP
zAIIKtx7zbykCjeKE31QRSIukxfCoFEiWWNV1CPQ1HGgDuzjEyzw/7swVVNIvxEXkAiynSWrz9vg
bl6hwqMO4QyySuIk4duUfhsdCjOReSEzwNxHJOW146WAM0OGAFOXne8YnrKOgemJ4TSwnzvu+J8b
RIhmbrJnJD7dxpl59hjwVUGwR4P5bYsIT9IXkXKQZ79dmtZwdloDthymVrfL/zHWzP1jKAwHgdVE
qsX1dz5OGJHlqV+I/SP/P9/FFNpjpynJSkA8s2rdZxZ5bxDF0UJ/dDQZV3ARhB974flPyJkjkoz2
vs5ixIq64kIa6I+5rJYLXWkPP71QrSmtgr3dlhLnkvnyr3UXtrV7HnqwiukdAKnngXAigq3mfc4f
de/fhe7df9xCQ10AcnWSr4Ue3GtnwdmvbMYAZ7zCvZq2xvLjLa0hmmDaTFGmiCkl07ohHLJHpgmS
Pr9H7dLdrQ2InHKF46OGHzcWxn+uWsFSsV6Y19W8Z7q98dr5ffW3tltHKxZj5tPdfZi5Mm85c8Vr
Cy/ZL+vdu+/zBlrTJVEEm4P55XzvMHNvy3xZ2wxkFKk9S9jYc3WwcIQwb/3aDFa8iBNCEPANknU8
VfRUN5UNJnDa7gGFIIe6Bh9FJUTB1CDJVqohzpMfgDrrTEp98/X4Czop5IdsnE1aQVElgr+LlU05
Lhr8xPsaqkpjV2L3O3z22lUbKHCnx6lLyhXDvnKhoI25YEB8IISP/J2XwyndVEHan67poP09+FCv
aQWhRjD+p43b9wIcXNnEUcYgE0qtGSc8D74VLcRMdFX9vM0omwyemlN5vs1w26GHbNzsTlHlLbT5
iyDbeWEoIrttpiu0ofRtmTD8IH3SXG7DQlemixEhk82tXlLsl1WcTGALz3+ImZchSZirf/6K+e8Z
YtfGdzJGmNLcTEOwbwPaDuT54Kkeg6kop0vhPNzWzAsvPULd4qCUBwV93gaz+3z3aEGf7eohKCG8
oXu8Nene3cQNH+DXiMyI1ZVs7SbCPZjCq3r3MNSwH0OQZmuaJLApYEXMWsz3IX/MmDvMtHtb3F4g
G8X2pllRG0Z9A4EaPYWkaKDHOGqErdyoLkp9FnrU52FwPnOv11vT1OMY5SKL1EDxmIfrW9X05PPg
2tc4YMGSnfuKRiJIc0g/t/mxtju6DCcHX47GfYGpiQYujmfHOpNNd7sETiU7wn2L7zhcIWxso3nt
QsR6bNJXKNr/hjgwO7WDl762snh2oLx8kXPNDdi+4MAimhp17CUyHQ+gC+y8bLSuGv/b6ywdJgT/
Cr0FpG7CmSerD23vW5sYOe+zJ7m/msIxfKgp/VFruvZLGezDufAQUb0VpdVCjzFsNqbJdJph96q5
4nMg+T7rPu7LcjDKUrNIAO5hlvkxAP64rmFef2ztocR/W2OtSe+zBzEGzaIFP+a90RySiGXwO+/C
RcOC8UfsClAvbKafrVgAhQdLmBNANtW+TurzEFC9gZ/McLU8t78SUpc4C1nxupnbTIcLsMAuTyiS
RSFx9njBkA1VjqDYQFZsCQHMcikAF05WWYBsmJ8ptWC+4yYrCNIkm0YoEkFbqb74Vg09BJL5kO+t
3KMp6L9XtULWivrJtskQl1Vyco8OnHxVdBs8AQqJVN4nog36NIGVFVXUrV4RqhGHqhHJIvDq6jVG
EnNHAP5Zej6HwWrhFBvd9wMe2/jFUOSc97B36he64OwMQj/IRzolSznW0wcZ39zY4z9SyZwFzFbl
uehycnTmyLKLL89nHMIZEQOEgEXlAMH3U1Pm5amjTbVU8xHV29O44j/6FkCW1kUsWSvpnqbcTwDi
wMQJYFG3nz5Jb7yyiXWU1CnO0NmkCzOg0+cRGAOIW/nOxWmcZA01ZTAL3PLZG+rmGNYQWE5l+AbL
DOdqigS6F9cJTrMJ4ALQHkG7aaphcBQhfU022TzCdAjqpJDWCPEA/3d+jBuewPhfFWPi4ek0dwxe
fIWSHiLI8wvUNE0DYHgtMmsrs/ptftr0u7Tm/Dbr3hEmS1qCy2HubJrjHs8gy+HB1sw0HTjL8rUD
584//hqR4L/El+3RjFB548Y45Imd1hM73qe2sTctJu0M6/tNJ1a1W93i07vf1g268QJLXjMTHkCR
TphzMEQLn+IYxASgE4ZoYcS/7rwLcwX2FV8ijQLzWNA0I5776hNx2x9F6w8IZo5yBztfBfpLKnfT
pJHT72FWWQ5+foylq59HEQKZoMcRxtio+tRLtrmdFUtTlbSgoHN6v00NcBTyKCt825G0ep59Pp/L
rp15ceHF1BhBfFXOjDM42T6ENSl3yCB7xxnJeRSN7QFnhM2nq5y1aR98fKmX5rLGSUSBrcbwdcp1
BxEKzOtr980RABQnReU9ZdMgtnUn4JvV2d6T63T9Y+O+wjXYfTIDUkeCE4MNwe423gn4rlaI/Jtq
nGMN68SsYXwq2BksoGzpTRPA9Vyleh2HA/R/QKDt6mQ66L6eDjimPaQIyW2qVlV4PXlJDXNjc20G
3Qsz3FTbQNnQo5arJh8/HKBodskYB2E0xaDHg2KU4c2Jk9E0s4XMFRvVbdy9yQnw0M8GGwZiFfQ4
chh4nFpt7+wiAFcsQIyQQFIMp08wwExhOsyVYJ4+ALS7vLdDT2pvDXghwyvcfUqhLwUL8sC7VbvC
UQffTaGxoBvvyQxJwFpzcq++WnWHlI/AgwI8hXpmqLm7NoA3naT9iRV98Qj1LPsxlyUc2tmFju24
UxImLV88W0xbC4PZQ1HnkamZYpxdXczYe3Ua+Lbp+mIJs0AOVG9RvvnNN8gaxEtCoYhaxVUDkcgJ
vpmcervW4vF2aOBAXGRBCn4QMl5WnqnnFkD3KChp9gnZ3m3b1CqBwBdbCDvOfpY+POyR9SleuUQM
bIg94BqsEhbAUFHd42Wcn5RXvcMAwjri2d29ACxCZPnSzNf2AH/UoRVPFDvWF1Cjtwg94osCNt/L
4KcPYVP2cHZHnzvWP9xRkZOZFw8WEktKFkfTCXagBeZu6exNrzNA66GvIKNXyGVrC/5Me4XcWRJ4
r8rHIX2M4/F72cU/CeT+PotsuniD4/6SMFgL8grp4KyDPtuIB13SIn7Td9D8m+D2rfp2+MlL79mp
g+7D96si0ngmfusoEmljW3kvce0SgGay4mnqbPhGONq7jk6QrsO0Hc549ajN2A7qKKwg2YnQS5ey
KJ5rHrpHU+S08I5w8PmnCqCDCzc3T63KeQhSFMMKONMMgFimsCdi329ktZu5FC36XWX7f7alqep3
OiffjfNUo/MGDwJvDXUluDzORTBZgIKN9ID/VWCZIADkIiLbJhswv2i89EsyrqiAg7YZnQIns3WD
ICi3Q6iL1VQOr5DVKo9mq5pNCQ4AOCQpgV/dgkxFiBEtvBvnva0peiZf3dYtsakD1dSnpcTuq5hB
xgABVnXhn2u4jUZu2uffi+l5jFt8OjV3zkPoX5rJyp9NMblk0yd2C7MUNA0WfBQxytua8UVF+y1S
x/BCnXtjPDGvOkt2ptM02UF2FmVtnU0NLPZiaQ2CbCqPFxs8mcUS7MnxPBJQtsB9JIsYD9czotvj
GVl/EMI7YX/adjdtTZspzJAOmtAne/q8NxcViICmih0qVO7cekIGHKJMkWk099ExGH60iPu1WeR2
C3MpoVjWgp/yDTQteMRUXAIFM6avMOA+Tn7PPuBHCShKUaozrPHqs+1CUTUtUvbRcP/QaLt81WKo
t9L3CtgeONU3UO5W9jyzCsNsSYOJHGGzG+CAE2SAOLeBX0eptuKt26Xdd58vZDv4372cKhxs2mxt
qm1MdxOEvZ5J3LOD4wGaZ9rzagLKBbHpK9djcqVZNePbYv+7PwnseHhlHVLuk+cWuAgFLavviJAk
66Hph62ZD3B/UPL+O8Jn8DZg0l2Z2YAeHYtw+hVmtrOJ3fkUEabC36eVf5bD0F6GMmgvai60kxUH
mmj4x8/DTJuavPl1NO0bFVczphPUkbrBlwU0jnTValIe0yDbmJV4MfTY52aePkK4BA4k/1nY9Cpd
JCdgj2Fq6lzLAZSqemZoajnlHbT5wOS0Lag24X33AalG6EsZRjyBTSBk8efuXDTWZnK8V5CSktOt
1wy81yknaouz1OPXubdlbGhHbi3Znk33aO5sLk1BgRLcZSzcm7uVgYUbm6Vvf07dg+GQAkAlCdIX
0BjAH2/m5TMxNRv0ytQKM++PS/CFEKnyGdj4TSkXEM0AWgCIias7hO0VB0Xk1VlkMAEWs1p4mkp3
bUblM7BAQS5hD+bkm2m6DQaW/8Hviu7AwYmEuHXIsnXb2VCnMmvl9aguSf5g1hwykkFqxr56YuRP
0nZATwcQwJ0m/uAEPhQ9USshwHGpiPtKZoN0AWmW01CD652ELgWSMaYrPNr03pmLuswUuP4N5NwH
uCuLyHSZuum/V2/dpuc2SQXxf+aboabrr+Orwn3JSA2QVjgkF12LBATkMjjPgDo47uGdiRZT2MRJ
I9+auq3Xh+DeqHlC1/cQr/IbCvQSqrceu7S8PcK1JzOvccaU4JCG7qn21yCHt5sK2Do3BXXQSZi3
Nb4jfLYXGbFNWU3QB1+aqjEpGWHIefAb+VIiMbdhNQGXqmZzqHx2NgdKIAc+RiytduiOad3Jfy4z
Mky7Eur/gIige/JFh+x8gaemmd2lmdwWZDrf2kz3baRZqMEe8//DUyXM/Wpv6VHH9aF8DSto6toe
yNr/DScf1djhoRxCiiQFU9qC5T0YZByR1rFf1JDO3tfhTqVlCSJT1i/YJB6SFKjBuCLWkgsvXWvA
jyIvTGxQh+1qlYlV5VUnKQZ36cN0bhEQihgHCwBktJ9yJCC38WztmEE5njP5XjflR2MJtXIBkMIu
ol+7odsuU9tCqok2q3RyQRgc4CjQu/0CPrViXbvBZ+AjqwWvHuioSAYqUqWegwBuXrXV1wumkI0U
/YhjPVinMLfGMSMEwXPIRVTD0nb0swSnxmoP545fZexDTkgFZGHlqRfFHhuRzHW29tinkaYJX6ah
d0GiF+C4QSm4JeS7pgzUCZIywQaS7i+O4OPSwQt/0Qc5bAAgw17a/cOgBrKC/AIwDQg1Lpk/FAs8
4cBQqy0nskgK/asGxyXkbuSWW82LJ9p+H8Kjy/OiRvn+0i5ovIFj4o4M/DMc7GLpcMBLcgi3VEGe
7Us2HEBQhX5+6PN1BrTmYWpyLwI50VmPVddulNvpKw2x3wK8OOsRpaQ6FGtYjMRF/IONAkgn6Tzb
o/2hYeOw9Pv4ZEu98IsQ2DGLAsoTursMmWpgifNDA6nHBQIR8drD7v9FDrZeT5xkEby6UigmecFj
X1IY2wJ8AdQ8wUYTtEyeRbIdf7ohB5IKH39nkRgkYemtpRq3EsoJcSB2U+o980baL1ni0UWTO+Wu
KXz7JUYeeKHa9BFrFGvdBeRx8or8RJvsMetxGEzmYrIg0AcYmNoAo40DotO6D3XwYPrMqMnJxRq6
JC+tVyA03GTVblRF+1zR+IWzmH/GwzhFfllpHDlSSEQ6AASQAh98nKRRVuj6vU8poLB9SxHkKaYn
u6bYncv8s8PZKOog4fbgECYPONxA835eEuIK4PGJD1639gqh1mYPiid9dLv6t1k5kyBCjHWaPdZI
Je5Jq6uV6TCzEcyogCFT4T7F+/ZRqxJGBeYvpfw3Y53/2Ft+vS96D7oIYAx/TMOuc8fuW0atFQRB
+FLDEu3iqb7fFSAcbex6gsHFREFfsPHXYce8bOOA/oJX/EtTkf4trzofAceSnRzYV+0VL6017+zs
iQRsNkfmxc+GvgVjSH7lgfW7gtXmjK5G2BqyJkBYOd+J6o6QLop/jW6PyGzbv5e+b8NIuuuvOEwP
WxqARNBkPLiMBRw/W0ZtkILV0ZvK6r3AM5RzBwISteTVhRNarkBPixdV4lTJSjIIooUIv0dIMFYX
M8YUJcLZW68Yf5qa7ccaSAZ32UAUed9D2Wgbh06DHY8P294qYY94AMkF6Rr9ONC2A+Reiyfs8eRD
PwACOddMwTOwXuDeW21EbImnXivrjKz7DgoXfrWAhg5fKIh2bW8z8JQ4Jkq/3XoHG5olBYSy9qYX
GSJ3Tz3dRLAdWyGwLZ+g/VZAkwyyIHgbVO+k1NDIZf1brRDIsumkVqadCror+7J+ickQ74HMHpam
nbHxCTI24inWIcjpfuMsfFE+5WUF/UZSJ9vAtslT4zVAVdPC/0EdQPK71npzG0JWeI+mq97j09rn
sXWAg711gIygdfhSNR2cqXrNOcNjfh5yH8xBczqaNlOAkLMIQcoJZynsEiE+itORM9BD2CEzgMCf
WgKlf0nBuq0nN31wyzZ9yGy4Mdpci7WpxpCoeLBEGq/a0MMBPG2KZAH1rnElqAfnGZVv0lzH0Fev
/VXXBPlDUjB7Cenr4Ql8BnvRl23yikCjH/kTd75NMK+P3KkaPhAufJYWH34GbbqDBMQBINLE2cKC
nL4EMt0hXUVeajsTexUUfGWF8fReIfERdvh5hDF+AIgKexsrG+vjNDCxcn3XjUyVTGV9NFdSVKCw
mUtTsHl0BnjOvgr85X1cpf2Z9OYUCKPMk039vhZEPU/gD47bWPpwAnEtwAx8CHZKP1m0EGaDJACq
Gvbwi2aovZepavN9z0uKLWZgf7e6tMC5O8mvXhHW1wC7v0gxyVa3f7KuO2cl7dldKi37azL6sCyu
4eU9QmTxY+qH58RHmMoPVbBHTBHO213DP0o/wJv9d4PPPPlm4+2dVVYGdK7qnxiA2Q1L8jcrbYIj
FEsnJG+Axa50425yXfaroSX8OQMhoZ5NRXrePzdAdG9NTc2mIuYKrxn8LmO8bHg8J7yslDyJPLGW
vROSC0gSOSB489ucenSnk7jcDZloQEBC4geKVjA9bNPJOgU2zKuSAREAU4Vg2EMKp+mHYGzEAnoO
s3yvnWMvD8y0BcbcueykRioesj4kHeGCMQi1HjpXv3alny0hs9zuTLUHbxMqdVZ4NNWpKs50GrIH
UxP5Nh0C/wWPNflYtmLbjtx+RSzoewMqJyLVxIaNQYC0dDSI7uDMKjJWXr5BpcY/09L2XlqVvU1G
U2Z2h7dpjg2peIeTpLvDB9O2D8TXJ6KAf3bkg3bsFXZW9rmeQuuJOyCEwf4iXPthlTwjQFEe3KwA
cHSumiF2fCApz59MJQTvEHz0FJjBeQCesWyDsLCFHyZWA6GmvLLc25jFzIhQey9Jm8Kxdx6AA2C9
YpKUa1NtpzI/slKmt9uZWQE4bLKz2EPMVbdqdJxuRghAXpU1Lb0yz8+5NTpXU+iaghcHrO6GEfFP
WxlD1h9COfzQh3ahl3iBLFkWjv9UIT7on0QV+hDJg4qaGmiaHHqmPmshQIC2WnryuAv9QFCvdQQT
1wxqwOJg2kyvBXhaG4bJ+h3PhumSQGH4EjiDvhSBIgBJqf29ybSD83EJkgSk2W+CNQG2hp1awSXb
/hk67jtlVfm9zYYEIIqxfeaZQ5Z+xZLr/JaJwPQ7C9h0HMHclcdqvuqaEQlMU+fwcVyNgURY998x
psMUf2tjLnbQFeA9y7+NM+ubDiu15Y6xvoKqBhzbYiSNDlYTaFCaEr3Uc1tXtXIHlin82Gy+8DSv
V3jHyJNqlDyZq74m/1zVTebgqYd0gGljceWM0ZDYBA4/bFp0pUouZTtchHL6Z1PUIWgLUKddxJA+
2xupjKJR41Jrai9td3YmNKoZrq3HpSsgE2EUNkI7HBdpliQ7hE9eiMf99w5fr0gCMvMK6tiw4Ih2
PCXSDpe0zeFIiDTA2rbdBr5IgA6JXeVlP6tZcxoGUIgeTGV6uzJVU0D1aqaBJT/vTXwee6/+X8OE
KsuFJzMEqMN+vAAlK9dAPCBXNFcnXowXc5VmMYDrPBmW9zZvHkJoohYF6bN13ovcj6wevOVB4Jsx
IikTwx8Zpml4Atyr7lyFcOoY1VkJo4W5igzHGPly9l2Yq2Ax7l28Bl9TlgUrMvoedtap973eTJbl
fx9d5GuB5wcXtO/zba8UoBqIXbCS2cDTQ0LEXEFsKtn4XYjTBDYpi1y6YBa0MLWDOk6THGXYHoUr
m+utrcIOEBgJV23bYapYlHoW2YUi/mHGcH9wlrlkYbf03WHb0W5cwnZGfuNVkiyI5N6xhTPLG/Ov
QSsl3I+a7EAtQhbIeXffFMiZCwWvg4PpzZq9L8TwRhkZjj53stsonOLwL+lTtuv7FIfECYlbzS7m
I1ESOjNWeTEPV1Mh0yXvQfiLPZKuS227K5G647cUjDAXevU/bDuXUZDb1aNP03KHp0y+Gf3AeQG/
6MWMcLPkHZDc8Dksq2nDHYTDIH2YPEFXToBhLcYfbezCHLp332Kv5esxbweYBvHh+v9oOpPlxpEt
iX4RzDAPWwCcRYrUrNzAcqjEGBgDQABf/w6yrTeyrNfVKqVIBm74dT+uMaHpEI3ichyzY92JTcxS
oMN9ytDFvFokTeaXVgT9/d8/zd6T6hpvh7K4XL1R3G2nnR9e3un3GfadNWV1pGVNhWlOBEyBrqLA
zmNDJNyIw8SOYNUdFD4YtvEJXglREfvPyt9GX1pR49fDrnaSPKQS8Weyzm4UVFm561xrjDrLuvde
n+6lCW6ZjBTugTU218Y+q7JT4aglDSXSoaUjRU19tksAk0V9AYSu9s0zX26qeMuSQkX//vuWCKWs
KOFo96Vmi10GiCVEUd9sC6kdpa42RwFKOXVDQ+QI/NCGovTar1Q0z5x0I8SjtaWTPk15sUl7JFE7
qVhNIJ4k3yVN0xmtvdRCsE5fqZGW4TLIT9TMiUuL6RG60ePSoHqm+sUgggPc1diK61UZzs76Vy0Z
5hQUPmrfi0c54TK1cpAYOEFY1w+H3pL3eUWlAbf16Az7uUYeOPn5f+tqIHgLUuNqIn7WeuLFcyhl
tfrIcstHww/JvPOZuZch781oIWC5K2xMu1qw6zT9RczeZfStB1TuNiqw24Wy/RwXzb7VDTxAQ+0l
DNx9LYIRq8FMSmf6E4wTh37FOBzUT23lfKHuePEkjf+mKf1ZM35SE7w15XYY6s3SD4WP+35thjnK
6/WcZY0glVyQv7dbjOPpRZoE4TTVsiysx88p4dNX+WxXZTGcVTG0RzvvVYRb82k2svnSz74Wwe9V
ACAiV+KXHzoHMdjDxsa61zsghj0Xk45vs2GmYAEyHHEB8gzsXXtf6sarJvBSOzNMuYJfQlTb7dFj
Tnwe1PQ5ULNzICVvkJtbscgy3hBDcw8VFevDko5Hiy6HSm/PWTDus2HsT9UGzKi3LxVrfRicXBdU
ORwStnmvamZNFBTB2VfAZMf6Pw8372ebaq9acvU64T50h02ukvqlRaTq+pwTpyWEOov8zwax6h35
xP3COAwAonbjal9cp0Mlg6R4wmy7qTiu+PYsceD2f06SUvzFGKsJipwCfXjpE15TbU2ePSJXL045
NGTi3nwLUoMt/JzPQLM8OTabZlc1Mh6kL54tpXZeuopd39Q6R1/3kXVlGtFoFBzJv2vweAszznWR
XUo2X6/unPMjfiiW4x/V4gxQV8AsJs5v/pvWt9zGsKIfmcCFk0eFaSdvo7nsAgyjh9kkWK5bs/Uq
nRPgUxfNpq93lVniSKCe6y4liQQ/J8c+BfANfE9eS8Op9ogGepgpM78NbCwvSQvAfO7yXbOh9MRW
qPbvS1b9V5DAPttb963drqDgxBiqwHoDIJof9Q183nvM+guUOTFXz76dn3WHM2wo4zGvMAuw0Yvq
oM7DYnY3kbHEbGlF1gIDna4g6I7uhhIk3Q2YrDdqar1M66uophdP5fdAW7vdOJtOXJdaF0K3Eyc6
TkS4pCkf/7z9tLnfNV7dhF63ZvfSiZXR+EdXcLTnZ9u1g7sgBh+6yfxdZZP5hA4akX0er5VZtdHa
jgPIhjLf59J58XGPz1QFA8Izti4k3bjk2IjCBEmkHhs9MsAmH9ymY2frxvVQpFQR0DKtFZO4lJ2+
hmbpOLugxZtfuryNUo/jCm/pQeK3vgQt/23Qa8AmEk1e/u8LnHoDTtuptUp1qU2vuxg/ZPcLBvxw
srbPyWzD0egIUnCy47YSZn0zs8bYkYREOe+BSZXB9sl1dZikpQJniiQIcdnTbgtL4whhkJuRcN8g
ASZYB7qXytWs50Jxm8iJPS4ugD93Gl8N162f3boFGaPKW8qHeS/m8bXbkuSUiH7boB7wdZzr3Wh0
d9/XSuKquNCTfDx6fZNezG23WMuW0CaMl4ij66e5EMo1qkQ9znoCtnbsTXiKMhK2LiMMaMADhqCI
as3866Rp9pSuRX2cFuvdrov3fw2f3hhUR+adIWpUW8Zuz9J24Srx5uTrO/BLXrly6xa1TklTm+/G
NIRsMrPD7I/dsQpc6zot9slddD+qqnW9L6p4ryrnwxQs9jf/NVUP1kK0u/wosv7b6+jTmscupOcM
YD8S1NL5IzJFyDK3Prpzs5JGHUkV+AkyHe9CZN9PqxqN39LNr1Lrps9NpwHvkkU69ugXxEERj7Kx
3uoWL7ym/zJ9bYHmYN4t/u4PlxJmRgFjOTnbP1YYyjxWdXMx2HFT6LC3Uqjoy0qOEDkkv9tnSrfS
OKFIkSeAwV8CnPkTtUKhuZqxX3rVZc0UdDYdadBn5zcVUd6gtlZeAhdt++K7xtX0g/E8+kGzyyZ3
2plD9XecWUkRbH/f0tr1bMtzl24YAtsmk49XDuhhwonfFyFv3znSuuGrms0q/vd+cpZY+DLhtoQv
CJII4pxTvM3djGyUNtg/EuPqVDzqbU+z+X0w4VZZJt89RgkuGJynfvbHNtidK6+FL9SbcVn0aM/9
5LCKJ53VUMTHG45mAG2lcHlakmiCnMVkWtdXp4QOnPf+c2+I6XkCvBMCdLEODS3d0qhCR83+04rr
A1zc9MYzNNi7E6Ul2ZQzLGxf/Nqyd13PGu7fPwbL+sbv3D6l/ercuJjIAzNjyAvcwb/Q7Xez2/SH
9I/rQpBImvUd+Gvz7IECBEK019fxk0Li5Hnh8L3SCQuNDlDsp90rUErpRpgWfvGJrIBFqk25IfXL
Tq98/b12/rPS+d3v3OkFco6EdtRCcMi1kMuI+w25iMjValpHw84/A2CPz5rb890ssCID1lBXX26d
rf3IKcL6MLW1uhopaz4n47BddFe/mzpoN7NLlos5Ed43p5HnCcgQx2gWxI06ytgLv7kCKA1S+tFp
BKY3154fI5tJwjnZvF8qr+Y19NUhBQDyVhRJe275W4U4Cd8t0uOv0wDLZ863JYzoMkzkc7v33NED
rSDZ+mQT8rI9faE6P1LT0B4D1vr9MKluR0LzaumzeMr7wt656zYvAt/eJxXPTNuZ9zaHxJUHx5Dk
t86jsEkmvfllVZPNbqXDXFOoXStn48ueOTQonfjoWoZ0micK7GJaFc6+tD/QO+6C59JlYmcglIJ5
oaXLaTONoELKIQ66bAXR5Xu7tO/eClION7sbN1QXkYCUYeJekiQ71ozWw2D+JTYznFoBN3s1O6qX
+ZIWVo2do/f3eFnsm15zPS/aUQsrscoocBjxysD6kvXm5cj3A3CfJ6+ws3BonOzZZxThVIe2j2Hc
4cfPzSeTnRdlgcib5ktm+v5ey+ri0shJgnCr5E1sf0r0wokdf2DErsofFfDFQ5smxHO2q/zgGH/r
JWBaR/Xf1YmXAC9Vm4DurwfZBO/lnFYbeSbECsTCxbrx7tJuvWkmN70Blj0zhxKpUgwT+bsylPNq
aUq8OE4RDjY4Ak4UBQ1H9BdclCKeyyD9wcb1V88vXohuisdF945V01hUpsFVdqv1kz6qM7mW9I8A
GCCS5rc5IjhkS45HJ0ib2NuskdJN9NBbnbe5YsbTpbec1iEAHWT0dCNNTJ1Vb/tHfZ6hxMz2fPIJ
k7HzVtXZmrxr3esvHeygMMMhPKWV+ayCYX51RHNOCh5zrZ3ZkTmOJ0OV3oFt9S4J1IW+zRnOmdmd
7a6xdlNRMj2sz2opJE/hwg+HecgvFE3nl39/an2wbqs+xpOHu2sap2NZpY+qRb2dR97cqbUOnFoI
Y4u7/MZ8s744qxdTl7XEC9/vKmfJq84uF/AqRIUS9+1oG82Orh3CrnIucbcHxtENvPYK42dvFx40
tYz3seOt91QyZ+F5tS+p0IgSjU5zyXJembVZomn1h+cqSd7ckr7svilLDO6OuqfkfM6NKXmUrasV
d+7qM3LXxtFGiKYOrwA0P+8gvk3ff2bM7p6+yFh5ehFracCG2PPwP+T+zQM1sgftfMgtuyJUKh4y
zU2sB3W3T4zKD+ehsS8UONVxViCaq3TCpT3dleT57THfXS3BVoDBh/O+P3rLlJ3Aou/M3gYiq4FM
Yh7iFzPTG87l18V08WaJYThmDZ55q2hKLuKEIie4qHOW/jIspGvftsu4RkA0JuRFAxoScZkAI4u/
7MdaajEh8+bGcZpFvPEnFi1JH1uO96k5YOPaJcA2kXp0SpVjuTPMVcZZywYLR99dtGTOWA3xLId/
vs/IT1WBxiMFNRZehYoHKKJDr6ioR/fChnGjv+81T4rX3E28z8Rur57f0XHopuvON361pecTI2aL
TVkVmA2epHv6G+ril8pQJtySeTUodXFdpBei87ckYSd/n8O6bJ0aqD8yc9wWi8TJxL+/bv9PjK9V
RB3YOtnctn7Q4YaBS8eLbPdzHwIo26+9BImQJmM4I5QDo8hgiWZl7OO0MIXNYN794CKXsKrQnhfp
kAY2Ce3DKoSCZSC+e4+FE+TkV/8PtC+XZG/j+7vWHK/3f/+7ORHItodyxzDc0+aCc5UjRNzXleau
LuhPgzHs1LKV7qKe3IHU+HfOkBqgAr7MejzkSd2zgWChvHbY4cFeVndnTeY7WHkUeaHP30LHu54o
fToPhm/e87l/9RZYZvk8o2FAPayVrJAejH6fZnJmcV3Ph67i+gsbhYl0zYdwLpkBMPoRsdqKBad6
7GNNNXms2uQ0+INxEE1WRMI3b5YzppHeskTRaVzRMilOVVM/SlOiHTnBQwV1dYD82DKkb7LWWPTD
29JMKHgkl11dua/VPCyx7jbi4az1HNprV0aLPuOj8J2OdLD5n0GLFrv/9XvlDhz2VW5H4zQmF21Y
q31h8qJ5LLkYXbiYc6khh7mg57bN6lMIUWvPllvzibTTm2WMCdGHJuGQtuqHWyy/RZrMT4Ph8Nux
yEnZ7NZKXGqM8wvkZV+N+6lH8ZkD54mFZ3vtnS55NCmttGmf/EC9rQ7EcawhzTkgCV1gig06o/ng
5nJiJWufmjFHts2rq15zh07xdT1l7qzvghQMW+bUTSQwTG9901ko2J2Qe2RBPJmIJCspSfbg67nq
Cnka1yAieWR/FOCFUIJW3LIIYEutuHja76MK1AlqQxBaSdcdtanJDhiuKP+pH1SJW0g38rtRgXjx
xQTQymQ15Crtx9zL74l9y0/lLaj/gx31bi5vqFewQz+5anLyOwVVvp2PGbjCWFd2xfQErGlDEJKb
MMpUPkmea0OQaeHIm+Fc4RPcVY5oSe6ih1sYuItKY8mMDeRJJTk86e1PS89jYC6a9WCNgJQSeSHI
D+NOIn0y+U48e+iONTBj0CGp0xghqD43Jv0t0NruaJdrJPU2f+p9fubc7a5Fi0VdZJaDRtjsx4z8
n+dOOK37fjcpbspGN0WINtlTXaoJsSb4lkVOo+uoMSju7KD4TKvB/2SXsxf5h9JMPd6Cyvt+Uj/m
kdimSHH6gv4KtOKrV1p63dBRMXIYe0Lm7wsAnC3nC8Jbtk7EpyyPzIGX1EQCnfmwWG2UGW4ERCc9
IsLgT4XWEJk6SZcGzA9kxSE2hs4NOyWyE0b55dIxN45l41DxrLFphuIGymVZgZZ75sEk4DANTnJh
I3gLmim7ZVaR3xpAM1xAx1O9tt6ecoQvSyvL62Ta5VWCtdyn3Zht56N2zm1ErFb2fjwb02s/mepa
DaztgdB9S2ew9uDlsq3yI5hN98Py+8+0H65zlsPvSyAIQRQOMQfouxZ9+NP1gIqNvZ9dC6fJj4jk
dQz609/2sxSlu9XeX8G/eUFztEZDt8LW7rQj7fM/297yb3IcgtsgqNEaSd74zuDfyAcdZx3D39hz
CUNSTa/eoHuI/4UTlU4DcmJLSf8rDWkdEtWpTQC40svntCO6YEFUDFNq58I6mcYDewWegwojnOv1
6x00BOZutY3isvZ3BSlFPOd92FROvadF0Q4hLL56ZnXMlf88E04B0ZgEIT6dHZ80vvOyzpc8rffr
SrOKKekzHup8L0yNSs+mro70r+ac2L84g42TsBLi5ZN8MdZl3Fuzb5/UcteJXRuci8AbeGcxHc/I
3/qddy2CR0EF8ph2gjZmv9vrWvGHlndu9IbAlIGuzB0oE08T5SA3xsgfHUovb65fMkMYzbhy7JJ1
va6ozUe7846gA53ngi1KvFmdiAEh8Q1bd5MwulgtXL18p4mDxNFOMwYhXB4o1QkIH+tQTNy2ydkF
TGnpEhH/MPnkEz8xBkqzuftemn4TyF4bWQRPi3mc3C45B0U7XZiSL5Wfoct29tWzZhFmJSNvLrRT
6v52DWN5TeTBawXDmbS/XMn1GrrqyYEbUG1ZwcTjPTrlq86DH0yZP1T3ei3ZwZi12AcQhXMreDbq
6SHcaStTLMrrAkCKXJrlRwu4CijW50C09tFz0b2r7nnYAuuGEwOanw+jIJgKw3jfF/SFwQF7mkS2
y2lpvow1+/N+AJfp6CfH55DPcbTnkjrqxc0YxTgw72sDeWxFR1p9bD+m5p/zYisqrGctLNfprZ9K
PLjTIPa4NTt09mB46ubqfU3/yNGcTwyF9XmGP8x6ZfPtmbRXL+Zz5VrDmQdzwzSmXQEY+7t29OIu
Z5ukDdafgUMsIoTEg6Jq2sOglgMgFDIsvaJkrucDbsFUDU2QjpGXqC/miuBookQQLxww1VXrqZYP
vR5/20tfAlxPsSxsADWj9ioIY3jBdXOld3won8vKrm9WAH9FaX+lY8uD4eV+rGSsAb06eUQReW+i
hGrOI5FEMTJjbU5W49lX/xhs21q0aobgttNCa7DCic64SPRd2AKApZEJb75Fenbc2Ph1YFc0FS0X
Our7vWN2ebSoATHcXDNyG5l5tpZ1hMaCZ39FLrdnk7PcBTRR9qAVRm/zTVsnrbQleV36X/9VxC6T
z6MKqli0VNqfhgEmHrTszZuqTanGEdJVwDpx0/HW6ICsHwM23HgstfXoI/YTZRA5shLeSbynu1R2
Vey1QPvhNLs8cJJCfGlbI5WfsgjKK69kNV0mYT3WfwLVMz578zNdJ3En8+LWoXZD393hXIGiof7w
3eSpkUNxSuBGBugDjsG8VusM22xS2TsUFPUp2l8C6nmjucFlmm0MCeUl5r6veQbJnIAhguh4zDwe
/84o/pva5JvSLi+mRj5hvHPgKW44gwA7iSYOlsEKo9R5hyg2qjMgg9d5M1nJVSf4nWdO3LbcBPJk
4bKxYfDL9S+wadwWhkxu48i9nLRET7bM7kn9psDs8J0fkr5e3/UueHBLOHR5158QxLVzUJYvfNL9
/b8WYf53fo/Ly5Bb7bEHFcR72OzPIpFl5A1Yzf+l1tas2dVW81YVTGzFSlaRJMJZa+q//CqQVJYo
N4ez5UneIWzvok4z47RQJjKh4r0dAGvKmt8kLaARFUfoR/WL2msT40pa9jIWY0JBPKjYhdqw0NTz
gUdDtqBeZ9XOeAUk4Z3LPuyaZibUDg6nsFQ8us5IljTgaSHS3z3EOYvM6sXKg2JrSCAxp/U7Uda4
oqEwHIQBk0ABq3ByblRroLC8ZKwCdBegns4f2MU+lYTEj1UyyKNMUE54i3OzSSNyoqI1GLazPr34
ebHvceR+68GU7kqTNEW1KPeYiebBg848is7qDxRQPS9mFQWGixNyZShraD+LABGyh+qHW4aR/jRy
BMyAisPGz/FbduspWKb0wBD8O2HtHIqircIWHCc2XT6jBP6g+4fBkPkhDcxLbGS/pyRsCf6UMrFY
m7U8TqWoY2uMk87+6ALjqQy2vOsL2c5fiosXY68JoUjN0Tq7Zrhk60WJjnrmxt2rqkfrlidJ2MPV
569kDdbtVnVsunRX+/3PyqT4M+X2qzu6F44lekNAra6LPIdv4uHzQTgh6peRXSGim+YRFyzk0fNq
ko9jtHnWqoKbr+s94Al/WCX+6VEOe6Sf+8CPzkqNKQixQmTGGD4sfmOn2p6+aWP06E57dyxwhlnQ
cd9xYwcJDitij54c3MvRMCjBGynZ0n6qkh0UaXQgvGt/BU1c7BL24XrffzaLd4Tmiu8enKynax+c
c4dK05+FvZytQNyZcB2m0OVYS2KKhCwoZYAf7g8nzcTWpndvaa67R73147SFXOGWyWtfLi+tQa09
txKKKnRw18VylQl2A27IiZ8qtAWDe67LQZ4b1q3O1ls/y59ubfw39wUPqp2VHGyA2IA3WZ2U68IU
S/AjIuxc7prVed3eN7PDSVFQyeekBnVF2l/9V1mRxl/Lg/DwJ2Ce2YlRvzmV99NeTRIzw/RZ9c2b
2aXvGUUKkdpUF1kcq5YVjGUpkjB8WBNV4M5eSfj5zGRtltZhTe7plFrEd2ra+XT+UM36d2Uk4iDc
bRe+mtfAQ7lB+o5mGjpx0e9zrcTNn0NwI+KED3ecg2jw188055IOVe93ZvN+7yumqTJhETT644+x
zLlsYeiIsaSdsetMV7Y+fHRREzS91y9dYcBl4Tm2lCP9li/CJt5HYzvP4npCVChYgncrqbDOkrEt
/8sbEpU9sXAaveuCfhH6UvLRfRam1YZ5/VB996N0sXJW7FHw2pL9CBLMPy4YlmB1KkAYPzxBOtXJ
9fcmoJkCav6bEHAnipUNWtdCGLMCqt/9jDuy0XJVtxVtlVNFflIFyI7G2qvd3Ln7mU4pTDlOcDJ1
PtE9Kldu1imayHQtyUNStIULbalwYtb8O3l+H+chCCH2kr/J0i9OfqIjBIkTU8SyEIQ6Eo1sr1Wi
nRbNDpH4DcLFvDedh1rHPnIJ8mLU8B8YQM+Y7yu6f6b5ImrELt/mX+xyVFKPjworao1txw7FCZVh
9uKKNOmYQi/NDcxYC1gXvlG27P1geRZM98eKo7MsrecpmLg7+P5/NdfaQRv1OJvamIiPflimfVAY
cDEKQpGtz0vAb+Ys87aIPG15nSEAxabDyTBL97eesHcHCTApNvZtmdsx+vsbXPF4KrXmhQhJhGny
d+ma/j6rx53SeV/YHLI8dtQSmyXspKQ2oZ0090rhZEAYfBQZ9lFEbE5WybomL46j3XxQcsi7SfIX
GEHD+u7kRCxIHa7P2r4e5X+J00+0IDnPXu067CSoWuIFA2QyGuEsX2xRrDBTpidu+vyOURZ1Sye7
g3fqYg7luQxY7thmWh6NHBINjnBcyr9G+ocjLVjF9d8XcxYHs+XYIO+qs9FxrmX6xNF/yMng51BZ
Qhw4J61xPxag9iFL7vXo9hediJepecVZ2PLOoio4GeRpsUZxBx+EcXAZaEdGWVWL8UDK7rNWzo/S
5g7vGT86Gg/oORRPkTuUX9iQf9puf8AW+9bMtn4M+qPtyZdEuWgIT6VkK6k+hIf9qHNq9yD76Sa0
7s1tnZ6PaP0z6LA/MA3KBlLjYvOrovb7LZ8OnB//dWmwwDDUP9kbMVnORz2YD2Y6HqRh4cdZa3PH
WCkc/Kpm4/0yci+PPC+eJ3cnGmvkuWSukT+XxsmcUEhxWnAXqG60lPxJcB6YST58g539HAfetKVZ
XXC98b4JagLbzR2WePs0tq9DqVqS7g7yES6B09BmxMmt+SNPGBf5QfjAyrQjn6JvoCrjtlJOtqvb
RmPCUieD7ziw6O9crDcAtn9nY34MBgZkEJz5G2jvHuHNhYJHIihMi+bv8OaYXsvf01kZ61h9CSXi
flO0Oi0Z9/Yw+LHl9eYeJRu/VLb+JoVGYNv107cp3ZdSe1VYgfdLu25LqCbU9fL3pH/Zhd4/TAMO
rYtHyOhvG26aX8a0Bw/RkZTSg0+Ri4dbPdq+sj9Fof8i6fBbYfI7TDTKdsPqPw/CQYV3CIQ2WRsZ
0so4durv0g9+WtnKyzcl/Z6YEoOVztNinVA1uo+qR+OfnKF8AbLJnmf2aNmrWpCKQ6Ndey1/qMbO
j8LB/1KnKaeqkutuWKCrEVMuT2UHMIiuIpW45jEwp+l17in5kKSk9t4wW4e0XW+JQy6FSxpg744o
tVNdoT65V9Wuc+RlYxCnXfEEg1KhlS/GbSCniXFLuixEZ9xOReyn0viw+4XPPUu68KGTEN97lk4a
4lclh6O+IQ8cF02grl4Ct4sFvRsnZC6uriO7fpGt16S1bs3cZCE9JysDk4n8UhBDYrJaRwRgHJik
0uQ8hvJ7MC3nsCbl11SIVwnPNhpGtudVxXQl8zGWM+1f4/wLKytNNYaeRbmDor2K+i/kryGq+Rzp
sIw1+0Mr97OHdR+Lss8rzBljmil2DS+szOZvXZM65OLhR07Ori1tgoirp3Ps7fEsPdxhno17hofX
N29lrFL6w+tksUOANHcOxALfcBicrTLbG8FQ30fGW1spEsMW5r5pMvqTr4s7Z1dcih9Dg2NUTJvc
murseezU4oEEJ7lHJgbGNcRT238ZtvUrp9OLn4xl7fBqlYl31YQ2HbY8URyIn2Xl/qxbij5UbVSX
GvZqqGfqC/t2wDpHpS8U8Ox1LjKmP2uvvVc8eHqInb5wzjjd8F76cBY6oLObzXAis0783das4gQQ
O0Iaqj4nVaqzPmcYfXvF+Vz0Or2RfAvg6fzw83pBtfdtJA0nswuo/4BwvDxtTs5YR02Zce/R96M7
zE+Wsd7zTtxYYP0eu664Zeo4k0Jo5AqXS6XPqXBYubRZi52V+6/hfqOdeEcBkJzHXPsg/zZdcNH9
ZqGzDYDic8gd+0i8yIxri7oSllVcf5L6NbNmWJIN5uZp6aKucM4+jR4HS9N4cXTaLx3jU5iVuUuJ
ALWyA+vE1o5HUac9F9V+qjKka0wMXF5ZDQ5SfgBTVSc0+fS2AQ8pJGmxMZXDfqHE+YW5ddw5Wgkf
197nAby9IU+qGGOFtpNKgTo3JXK3R8cFh9JXaS/ugcN224sv3waBmbel1qtTnW5FEgN0RDGM9T7r
wHEF6Ri7XCciyBNh33lTqBuw9GG2LZgvyuZWTQzShepOXm0yfSMVx2aEm8wAB8nAYJVkLr1U3wee
hhNsbHErb6dI5pl51JsbA3uNW23+Gejdw6lJTrdzlIB9KugvexgSzMKGQzj0SqjrqDcRz0hZ9NZF
Gul1dugJaNbpaCRjQslKG3t9fRlz2zxXuWtFdG8cErRyaP6mdu5q/k4BKpJfca1iMrAC47VaJEns
xnaeHH0EGawjXaZSM8JiQ7tXPzSf6wDydhb7HgG7XAZWVHLLiTs+O36z/MFpXFPSzSHgDmlsrNh2
KAAxuWfyvFv/LOOqv5KG+GC5eJo888uwik8VlD/4P3qReB1UHRyBzv6p8lc2VIoPeBUQVuCOZ1ss
6Ke8iYvava2pQ/uU3RU7F1tZbPiahumNylYfewACahFhN2giCb4tTDMd/7Q84LQrL6BwTmWz5lTn
0sBjlxXJQtI7/svsOvaltBZEFJ5M+JrelF+eyKRnN8mCFpttw0bKU5wXXfvXg0i2T6zmc1jlvq3X
7t7L/mfpJj+AgGM3c9dXtNPvaqYxYwQvEA6JNcR2xpYtoSCQpYTAjzYq0OQ29X9rjj1XSu6zlje/
/2tXmHyK/5jc2E4EACiyb8Pk4dpl+n8WY/e9KPpfyersZrs9r8CECMJuCRy9PYAefYWMo84ZNZwo
1xl0F304wf5lZwx1QNbLdZRGSwCg73m+cNQZ3tIeyo8sJ/VuZH3xXJElPEnP+6ozIR8Qv/4gXsiw
dmg7cb2EDkzUqnUMiDkBKgtlb6Bm4ihKXHg/roldGKdeHzdt/7NPyh90KH0vbbWX9JI8dZldnoCG
tpFdb/1OWKfI/BNb3lbzRp47z05mdKFBuRVHcmDF9hrrWM5iqwuQtecH+3JKtIYp/8a4FTstepHW
nlqzNe6Q06pX1RnvtVQ6JEk8kbTvZkdhTl3sr9RapEqFwVqJeKj1X5pfJkyjZnXVtHSiqh4cqlXR
zW5A9MEVaZQes3IzetGQELDy2SHXPgoNC9Akx/+/bh/aTZBzvLnk7Tju8lQwlk51NLDGONqJyXhD
HTTRXGiBK24E7PB0gZA2TlODTy4itaeKfYpCa0zqfzydx5LjyJZEvwhmkBHAlgSomVrWBlZdIqA1
AuLr56BmbBadZvVeV2cmCUZc4X78pCtktV2fvfvEZ+NnNCziU/vyrLxu4Qnk9h6UQHPAtjuLi6di
8mi0ve7MSzIiFUAzUgafKuiMg3Lq+do67sIHRDY7PS3LRVmC9sklVUXxeqOxU8Qeqai2GLGz0FGH
jYaJHFbVlyDePsBy2PWz5M0sgWY4C9Sc4WrV43jp4KjuauhmQKaDPfZZ1uLORKjwwji4kGdvTh6D
HF3I4tNEqIHkhDT7Re3wUEvHPmCafE1tKDdGf0wGdhg5W3C4xPJYlusLaOt0ny80Pi4qctatbJdA
Fqc6eB0HdKiOF0dD1lwWNuH+3P6t7ewyjCy8nK5d7mXV+ee04W0wiu+M8IUQyD9q8zZG76/mn6sL
7hUh+23VssL0i819BnB1oBfmV8q/7Y7l78xmNbTG59Gpyxv0oQj+CkzDsch5v3HBD+C1coIrK1Y9
u7noNzF88dbi5Lf8a2svp3IUDs1Ly9EkvE8lE3mkJn0S9sH2Z6ZobvBcpUvoN/16mOmWmRJa3slo
n81c/q1EN0DKrByA6Q+JhLJIvGPqmTk28OCxUZwFWFMqB94hDfe4xi2AUAQgXmfuXV/8aZym343p
wU3m8UU3NKJlHZlWIt66Ubh3Jae7qeyj0XjMKlwnUpZb7u2qa4+Jmn7Vrawflr5hCdcQczP65rhb
azCxQ+6vV2guE1cLTwaTJYFqNwGPkZHyZRlGOPrpuDPH8i81b/NsCv+tnrPxPxaAkdX3kWuwH5hM
8EXukr57i3NQGUKs3Gb+QXqmBKqXF9q/U1uJY1A1SAJL5p6xldDHTh/FEKQnp9GUCVqhMezE+6Jb
95zC4NUVXUJA8RnCiT3aFclXAzrAkvH5Ycm+emsYr7mnR5I/ki1Jwz75Q6GupTbes/gi7BYSQ2nM
T6ZE/ZUnY8K0yXJCNJA0DG1x7HxZhC3V9w6ZADOT6UszHbw6U5MgzEn9yPIhehiGtc8c+OqZV1z+
sXTII2LRDOhmMqeM3eImGKsxwvQ5h0lp4+tQiUP94zhHQLYpPrz+AtK63SVx9QDKKn/FkmzGNz8h
obWsRLXPZvpIv8YlnUp3Ps3IVZdUllFsYfCc274O+fE1oorKf6hZp/P5RyIKjBFQpFOe02HprjUs
3YvseQJEfXGZhRNtJk+8qM6tAmqn84GeYRL1Trg54n7zZYnb5lwjHGOuJVmlMH0r+5UjzXeOfsea
Hx6jvWfZPnPhE4DVz/t+WcxlZ7RFexVlFzJZ7plJ3yQb8wflCusBtpJtA/mhYfcS579V0kGPkBkP
XFfzdVn6V2sR6952R+T4lNq7OPjRzsV/SNiWi5um7/aw6eZ895hR6l18d7AvjRsgDpg5utFCnJbh
iYFZJUAaG21wyBXmi6D3/1gecayOa7vP9rFfN0QlyuqwI9UOE1z+4OAcZ7mLVrdWurqmdr3Tpqkf
gqWxz0U3cSZWJ4fF8g3Va8D0ZMVHNbGYzOCpp65xNeYqO4CuSnbVgEbT5OwHjhaASZJ9mHotbnSu
/9d5fsWz5O78fnb3mWEuV1YOikRzkwayGm+mMtANLF17ImOAnXad5Q/l6FV7KjdC2BIhuYpeU8KQ
XvumWHYAagnGAX1FkgtNx5wXYa5X4JiTYZ3GmaWuYVPa1HZlXTEQcdpt8ghS7YmG6qGbazmhEJzz
G05wbtsUcVbslyQrbWY2GrbIdPP2mSyU+ME7Izc8uAW7BMuyrRCVc3FO2DN7s/3Wc9TiA2ptBGDj
2SGY6We60l3nORJBNNcILDGHxbE8D6srD2s2Nu/TNP/o1To90s7ilUx5mAaqizVL1KkgkKiopGB6
3NWsePvbNI3BtXWLnvFGPUeOdIKrDRWREazXbjC7+joWXKDUOyqanDI/1FbxKSbmiKrsrRA86HL9
92VJ5h9ZKWPUHcNwiWUvD14snhHMu7eseR6XlMVzdbHN7RuqYb2h4c/PiyUYEsLLNszxKWWGfkgd
pIgdWzEgdBtT3Ul6VAHtbtIZy0VHgByciwSgKVE6TDrEWU0//qXixLEr+Z2yMtQKZe5CRuqxcPZZ
AUgTnxibMYEYY89Y8sWZGQb/K/5Gv56fvAm7hlu3BupbwXqNOEZHuocgTZInJx4bZtbjQ8AT9Tgm
Np9gBfx7+9M8VcYZvt6Lh18VvSaiaCMlE2yL4ClATUUmO9HHjuzzgyWDJqwQVpSrxy53EChTXfQk
poGH30kjjjkdit5YH8QaOOS9Gs+EkqS+u6BHoaMOMuWd/Ya4YiuJ4WCZ15UkQG5nZAgvM8srtc9i
nT7FxmuJd+556dPi2SBT9tDm3rKvA9Ao8dGbZ/uSkeeBpLN4HtyheC6RZYed+ENcK++mluvjwENw
sEo7RlWHiFFBpnANk+dRymtcloJV7uZaX1uUFoFDxlmh6vzc+iXuO4xOWJ+8/uJbXRY2vOpn0kta
/Bu9AjlYYn9dp42oNUUG+VlBN2UvbKynF9MvWJV5d1uhpclt+1ZJ5tYDL9roF9W2eGf9Yctr4zPV
ld2vnDyBszdY7suonC/XwAQyBAJcx6vyRnB25tBg3a3kkdKJ1AuO43GJkzPxVQ/jqs0jGbjobTNG
JUnj1JcuJeeVn2g46bXnr8MUNP3uye/55JR2zV3UMxTwxTzsvaGWOPu4gxbaiA1ABY1jpRFR9sLi
QbXEdXkaZ796yfl3aZcmEcZ18GLECT7NXkKRjAFzoG07qaJbKSeIbywrivxlpkyzVBKplFhC4mv/
enGeRgj2D95CwSRjkmIrL7t6gwpCUTSoVTIZIlJ8nRbDPtuwdcMVBydT7O9kaOr3wCdkEpWxc0kp
NjGjDWNYgAYO0bQxIserk7fE8ZEcdQkm6PyxNK8aHVpoBfbLxATowo1r7EtFeV70gcaeJyxE16R6
yLK91JNVsrGvvW18/2BPurh2A9odf6NnUFeXF3S4DMMafs2CG5q/aF37fowx6HvNucriZ6Qf3UOv
uwdGdgaCN4GgPXtIC4JxO4JrmKrF803XMx9oOxUfIhPDSeA+DOfii6YBfygwtJ1dOvcG1QuKxANo
0+nDM7wRkoXlnAzHUnt4/cPd0YQwjL73gUyESJiV/SZEOxg6CWo67FQ71lePZu7Pmzusgm+bVuiu
bHXE3PpXIdk5K/6/VmfDLcOLbqh+e1EyBEo6JQBmy/Pdvli8q8iRi0fkkwEX8ky6rz0F50z7H2Zu
NKdptj8x2GTvErQwgxNc930Uu3n38u9LXxqkFaOA3Rexc0gL43F18/emLE68FngG1j9j2b3Q1IHo
r8bf86rksXaL10QNyPyrKYvYWjLuFskrJoqHTnQkASgk2A7BpkcW1tPOH4cWw21QXTZ1hidGZAD9
RH5qPyL9NGBZsJLpL+7Q/ElQwzkzzWqM2ZTQ5NBFOLlXNqkWchHlQSfyt7O98TQU6yk1/e0jHl/Y
UHhUL0PLYohtxLB2UY/AFSMl+eHDQIqFp8KBZfxrXHjXRAQmyuXqp2JrE+WTn7CmkO9G78tX9Oa3
vmyxCzNOjUTLHrfOuPDd5oO/9lFn6/I8GshtsUyzDKW74NwrPwrUERHgu+CoiDEpPd8/Osh/wsJp
SkZXwaZVme/VFseQpIUVOemxFUF5FyaF3jTjBaWL2gclecUrFM6bs7IrbbS/w7CvQ1l+596FtNDQ
FVnHJLjMsTTgfTOWJwBMU+hZfRAa9eBFzD30a8bTZYISpGq9ocXk25nTm5GWWJtSN330sNYLIo+p
oJjE8zoG+nX0y+JaYsJVZf3LT/FrD0ze77VqzgAJGKTOj55j9XeR5uHcu+Wzz34gNLZUQDlx7FPf
vJTFJ0Uu8QKADODXypcyyLsjmc88BmUAy9GYX6a226NTB1jWD3tm5PYlxnkQDkkLldO23srVOTGs
wHbT05fIOHjq7UZcRe+Mh9ZIDklTgShTTOhb5jRh0i2cC4TLxtyA+9E+CAvSMfBbRLXzLKKmbH5h
+cIBWho9CVbNuGPSZB5Nv/7rLTiaywHjVbtkf7VgrcvuCFz/OIIck+bmc0rfOPweyYr86aZxElrt
lB+MKnd3TqujEdb3LofgtePONW9rOgzovRjd8geDNPCFkFAe4Jl0VrrSChf/uZ1AlIwZTU0DFWiv
HNvYO5PUl8xgZZMO6dbBy3Nd15APiGA69QxBrX606DyS5At8jXuZDMSPzYh7Z0Y0UC3+SzYB4uy0
n5xLT74l66BvVWmlIUu4R8Jn/CNjBiJ8Mb89euk7NK02IkvGPRQ0BO9EGdZHVhMe0sGASVcPB1Yg
+fIGmEur3ixMqvKPg+1c52z67FZDn0t313ac/lQiuBqgHWPm4AhbCfecquYOQWe9M3h/o/8VpAQL
CCHJvFsHhwgys/jsMEOgu2YRZKrkXa6stUxqey7fydz7AwYAo+W2gFrN/riqKQ+wQ61u9ykWVu+2
Us9O5+nQLOMeRXjdhsuI4ko3ZKXSdbgPi/HV1tN8J4d4AulRUecisNWEp/4ye5pc1MhohWU0LdOx
F9KHKr2A8WT6Rf3OIAXZ0sFG0BeZ63kqhuLoQs/7NkjG9cR6EA33h6/7h2ZA3Lt0uNc9O4KX45Ng
/GRafnr0MeqlzF8oG0gqqFj3Sr9Mnhpo8Yy2nIuP2LTLGXJJA+zulNtbyHQDw2uoJLYVYdCSzU5k
Mr1OhXobPfjZwE69aBDLj3FLZ55B6SYasdycecvjXPa/VkPs6qWXZywZEZshEgOzGsSSBRFuLcIl
R95X8jNl9PKKqW1YIOVcPFqKdfiPHRmBlitd11RYp2LqQPBV/b230+koKzJwl4xZ86gRW+mchnaZ
GImDcNkVzgQS27HF0cJ1+zIF6qNG6V5MsI2cAYB/jyvdz+YfcNfuizQn5nqiigChI7ySe/+Hxzws
ItHKeObn2HADtXt0GL6bYLFeQLt9jqtFmMjY3UiVGDCFD/zUjpNDqSiIgUGeuvPNposM8zVoEWDj
N73xd/dGncTo8lDDYfBGvB+8pAOS5wTE0iGpccNbk/obL3b5VAEKWMw2I1WbxGOgZMAYt5xV4Z+0
DLYRb3ED1opujNktxo/gtbaM19ZfQBcOGNLKse9OVmv8HJoKlYvZBPFFWs1D2wbzzYrTA4UN405z
SZiZWeyHfdbRY+exia+T/dLU04kuc8XEGJQnjxR3FaP5LRz1Vyw4hdPBJXCZ/RRW/NuA+edqwDfC
Jep2WqHTy/4obXKG2WxfIFOFoycTVANr6E/zn7ibD93qfJIdjV+jdSiOpvqcc1NCkIhFWFL0YHU2
53dsfQjbyvWrjhtKcB03p2Cz1zK7YYyUpDnXmxGzoXO/YxgZ91ZC4trS5lmvH2dl3FRa6Afq1A60
/pH13o3R53QN4FBcleFQaNrGSSUZ03dRcEPx3QbH+rJAEdxWFOqMzagUjFKHc80QSDMOhCCTOqdY
EzD7E1kMwIvR7PZewjZgnOsHy26Mq+l6SMLLAZossgocUdYJv2MT9Rr0tXQ1js+k35mxa90dnKF2
K7xneaBFpgHGAr5vWOc8UPAhfppQ0GRuu+y/lNlHaB3M0CkXFNWNCBhJQMpteIB8DNUPmUXN4Ur3
ZMR+A0nhJclac9e5CKCDGkuTakFsju4TKI93nE1kKfRE4bIxALPtHaTluKhmQT/begsPaqlRbIyg
jP+uFtu+JDWKhwwc/qXmKQblAeOrERNDtRrPzsayU716BrE6RqD7NpZdz9THs/Z1X0/7QcISK9I9
yMLsDpWEJZeLHcwxioPNvZU0CI7GHAnZbItnf+HsBVEqosLhqAP0r9lLqDxp//dLyTzYXruTb5kr
2HCesJlXuV8Gwo9V86RZdLG/9suzvVgZlPaxRAUAO4AanFxCc5G3wQPMQru2RLWP0TKuf1AUzGdR
9qh6cUPVG/mYhPYHpB3czcAVSEspIdvhd87VQYya+RES9LpkDGwnNlgwRCyyHqI8rb5tthv72HJ9
piz1qSm3RSGYPVE58X4BaseaBYWyYc/bXML8LZoxYIePQI3kWwf2eVQDjTxAjn9NZA2XQo+/JK4S
GBa2OiGLueitJhL2FkohW/ZyzWQe/LH425olH02LF8PbNJkoE8d9B0AMFWa7DezrifCGTf7E1VkO
iEbITyIoUpZvNHQNhgkKXIeLrIUC6GKVCGk8vuZqA3wFj0HsM13KcJqVGbWLgY79VLTD38xjRYVB
99WZbaJDUCvuBrUUJ8yL37yEVeinc3erPU0gx9S88pJ4l8LLH2Xvs3+viCzPtsT0PoVrpyvfCYss
lbRvUEmTxuU8Kh9BQ7xpbX6yKKBcd9vdaiTjCXzMrTN8ko6JfgmHqn4d9TyFJgq6lFUcfA3jwwA6
tu+85nkWtXNSOXPVJRaKi7RkUDp6KdmCIx6rdAjbprGiarR3//40OgxGiQ+Oggro6zKqb79aLgS/
fGXMi0Oj8smar9jf1t3yrX27fSyYt9OqslQiyGo/5OWpilP3Eqv4KxF9d7BBMmMRrv4CedXHvke2
OIxFd6uWtdtJ3zeRm29aL0gXA28mRDRG9NJHTprcGb1/jWYF4yWgmy61dcGsQV1RAOJyZPYlxNeI
QcLC1kBGzULnls1YjuLmZXFLJivT8NdIsQrZEnQv6n9n58XrN03ia9HE2aFt62vjxqQm9czh9PDp
urJGT7bOUWVPb5Ptv86FqF91lx7ngfsdi2N5EhxEIIjQSYsx+Jxd7AwZoNs909VsJyfFQ+3ZbrR6
Losd8200cENJhAN8IpcrkQjwh0GhDA069KmQ/aFfk6NjO+MJczCywNk9LZ3/no6yBXuj2W8FuXzm
gwAmspsQ2RKIthu1T6ltZLemzl+EGAqmhMPr3GUegmrQd5grO6Xkye1gr84J3Yx2XtFGrJc8mY8z
CyU+KixKe4gjHcNq8uxRxQdNE7IDKCOeLAuRPS2PthyfRDmdPpD1ypH2HfTMb7NU5Xd2akce3PKc
Ix3Lp9m8MGSOae4yxfLe3kOdCa6xRWcqenO8aR3hQsalIFnsIe25xf78OE0OXVL31SDmvuuczQuG
iKjsK28HSubklZZ7aHLAgDMsioSyqPG9owmWZmfNImbLRqI3TQEVGwCoPvC/VV2Ig4rNH7lTv7vs
B65LIpvQ6ggTXGfnJmT+WLIC3cuxtW8ODkgW5AyRsw9VnZ2Ujq9SQeTgVkast03a1abfsSVxcdrF
Dlwohs9+kpwso2IWztCa4ze9sGCHDqV7hI3yt71U37Xy/tRsCTG3YerKM/ldJbRQyExf6rKDxwIo
iKw4iCQ5Z6YxQ0NZnwIVMZZyD3KMYReNObMjZss5M7YDXODEY7xs2gzhPONg1rnAv8braU6sEITY
DlXlPmetwOvaSwsvA0I4DyDO1nEhdUFd0ozLsb2u24UyirelhXJsxuLviGC2cEANBCbiNqCjmDXn
R6a7h4LcszA31BeOIEx/NQXWv7lwPlDu1e6hdoEQaa9YD05bxZfEBnCdVE6GkIg9GEKiYVyIHNOk
y7RTfybszAWT1PyCj/yzJBjzA7Rwxq1kPprV8uzn2HK8TSWrxcIYMYmxRAAx7HN6JVQiTMGG9Z54
DO/Nk46t+t0sKFNQqdpLkXy2Y5Ghnh2HXTbIAPqWH2BlZvXSewDlEsFbJHuzJCd1NR/9qSPstPqv
7+yBGYVNPgHjMumtTYTSQ+8YgeOXHTNGpzQWa8Jd6rXis4nzm24RQPhz+sHG9mc9tuXJruIgZA74
G8gG09GRrWeHNsZpDHxjI+2bKRK19yzzxfeaG16sj9nOItfOMI4Wo32cDOOtMmFgl5wTFHmcKFU1
n8DPjOipp2aHw4oxPibj1GuidSGFCmT/y7Zc2PfeQc+oJzuaICxePDNubh5Vy2hgYKxoUiVX81xg
6ANTy+71ULKFOyh5JbZ02NVtQpdooYdbBBkrHUDDCbGXbTUfRo8bYO0YpfjuF7tpM4wdX+z5wN+9
uWJZVcJn40oQlLhhlkVZGpCVVRAellSUZoi57SiNFSOHBSDX5P0aB/HFdvKpxPYDYwE8idA/OpB/
sHLP5GYDqxjP/oymop/qO4E8wH5Ftx6gaDGo2d6QRHbd0U/LI8RbemC9Hs2CsUHFkbKzrIKJW8CE
a8VSMTP649XQEFbMwgrTNr7rmfVAPBlHAL49KRLA4ofBmo8NDkn0NxQCHeIC7rwMnfuc1WGRVr9z
t+K9INvaNuLpWAbGm8gYGfo6Yczv6Eeh+Ae3S1gPCRI/zdXlZYgQrakCl6UkqqWYNstVHDQFmkae
PX3B5vk0eiI+cuycdNPE93jJP1OO63Ul06faGoL+BJddnWyzO1q+HyV+cFlX43H0GhTsroHqn6CR
xVr+Q7cbJZ05RcSkoHpom+VOZCvKVO7TdZFf5hG9O23M0KAON8VT3KAlmACXnmycf1C39c3ljjzC
Lfq7ioCkwJyxDPD7ULC3dirdXvCe/9eTNkMqQ3MZR9u/j/4D7890rOqUQIrgV6aN58Vtf/QuE7Rh
kK/lxMLcaQmYxB/WPY1lk23eV8ZRvr2ETcBqNKFYxjAI0nMLzbVsYINez3bMf3V7IpH7rsMCq/XG
IPusRxWZAl5GyvBOCX71mli3UI3Do3BNqFEIFZjgKWY/BAMFuf+8ShSQIyH2zVKqSDXja5YS2kbd
uCnEKBQqn3DhoUAK3nBEWTPUuFxCIXID84kEFCTMAV57H3OqIUA6m0XH7c+WCO+HSHCM1LmrIiEM
NoHT1+S1DdrQ9WO0bWc/jMi7iliQ4zcy6FoT58ikbsMVtMVpM3AUbA+hifqboiTdfPlZfECm/sfM
viC4ZKGJFQVlIlGWqn6CiyNx4lk8WXUFTlm4Pz23Tc5zU79Uk2+dGcpSu8XtPeD6j1pUiNgrEZyZ
xMZ5bBejUZcEvHKlQvJ6HoyYEaT4xUkU7Mqp2jW3IU5+Sm3/NAkyDMkoOCMCvsoswztsB5+e796E
Nb8XNUrJDs1JXLq/Fsv9re3Nqeb3TLyVtzl3jT82waw7P88/PIgQu2yZmVVoae5S97ldpgdltB02
9U3ZXaG/sfBDZ+RBju2D3ztm2JbGRQ/mt56H9NJY7XNqOwLZNSuwnvTsKiCpU05NVGbTQVfDjwKN
uIm6chbIRAIfE3hDsTKAILsVp5xjiUT0cZ+tVnMw8/q36pG6zAZqEl/yi/bJkuGg1+Y5YT1o1ATK
zmX95peozvCGuzQFRxNjVTgq5AdrxoNVtyxYfLsfQiuWz/0iNLkNdf8wWtABhUKsbShq+yYR9zXR
VLdg4Xe6KtULcOSzmYzru1eMJH2nXEWCK0UkzRFd9M8WqOnkpP5p3EhqdclzqCrXR/HfmGC6kNfG
OWLUupvSexz4Tw1CjsrtKaZm4OQ19g/spat9aqyg3tdePb63XJ3Bb/Y9CSEFlRmWxh8WR4e2qR8y
Ke9Bsk0HmQCF2q6GF/rbSw1N47HK0jL08ti6rCA5s9p9Maq0v+uUaT0FjHmaqqna4/OxgBJ24lD6
uMZx1LG2KpIHwyzqHe34UxGXiBx6NztlXnXEMbgDKzDcgm727/nczbzVMSRNCqdtGsseNYCkJxIc
8yOSnRF4nCRuCDf03lzZmvQlKknHwgrmD1AwkAbtpe+95aRFJL0/7Lliv0S2fvpBo0OPtdM+Y33s
9n4QAf1RnAEo/UCL8Eh8pwqtr++Zw86zJ56sNRXnEeXHssDOLIo0Yjv11KV1et2ME0zAHv0S6fC4
+n9VzbxcswmgtAXNmSFbuU3pUOyyBGG9iw4gBP0/2rSb8RRQEPrB3TPwrtsiBntRFAEwhIC6bwtX
MZs8iRwGuHtbd+0hMJiQOisg7Wb9NFiKM97FXyBFfmAjiAg8UGZEc7A+eF75UxkMYmNITRXazV4L
DXVgfjcM+gQ8yvhqoaykLJ+qAqaikeaaWwmv2ug055h0o3CwPBEZwuCyycePGP43ChGUGxTrd5BL
xbS9/NMSn83xIHmvtoOwiSQ/CXWG3dMXciWvALvQ7CflQZbDBE4lm+6UoDOEt5nyE0+egjezT+GM
4LwnYBbbMmhxZUzHwfGXB719sTqDKhUN9/HfH9sUzEmwbVH+bTkGKox9VXN/ZaPzQzGVRTCGrAgR
I/N6o8WrwrDSxULBF6Od7+kkzo0eNOrypbn7af1/X1Rb3hAFaNKz+Z+0rpJt51Ezd5vci83gwzCJ
3JzxkeH8lnvRqRsyq/I0SxJBp8xmEoAd8pk31a+6HpJS4ZzgZxZUA//7za2q2Rk02xdc2rhy0XmX
e7rJJISbRv+DZgjfVXLoVfBtY4utChQ9Ew/vwfCnn1nJr5N2ZNEEAWG2c8rhKN+tuY0fB09ckU2w
e5zskGg58mGm9pcx8i6tI+vgeTUq9gRmsy9TgU/C0qt3E9hQ4KNdubx596385v/Idc4AHfaGnEV3
chyQk5S/p3T94W781aBcz0OLcAVO5abr/w7M8jtAzBCWU14cvBY/mBzvbWItB+0SCVX1HjCiOEWx
W0Ha0/q+lAMsfeQIV5Xz8/rohyhlPvuuVM/PThxXoGbHedtvEz+UW04UO46F3R7/UkvHMASBD7+C
k4+3o+16/2Is04egVDj9ezJQOfYP+teSGPohObMpHx97oDMhtI4qwhcR8HDtPQiYel5PsoAIFjN8
6IR7W0h6jAaLMAxZLT3tIvMyRH3AoDEegRIl/XJjb2VrcIwFbvIJvhalMiGUrJ5/SrFSxMHeIr1C
N1GCFqDLEgqseC1PRQELVDRqeE7BMcN2+Gyk2T97OniZx7Xnl13v0kWKUInxeZKEuPe5hHu73UQO
Js7MYpk5KmDW0EIv+f9/qRF/nWt4OOgBW/I+oacsXXmZB7biWQdmMKVL3+VJBZ42qB/d3M0e/dbg
bCgIJVqVfl4F+QQAQceqMd+MvC/OmrhsPuMJTHf3pq222XkrGZbYAlBQzs4Jsll/GT4JwTHurPTs
XZWvzUFpazgz12ja+aFewUwyW//GGAMgGH1p3fzxaANnr7rw7i97gxfwAM0VSQ36ZMBz6t0Y57us
+qPdYwf1ZU8Uj+ydi9i+6LHFwGXRrwwpe8sS7QD0i6MRO8zM9rwXQPqcYHnb7LAUXc4u8Zh8IlCE
8zPpuyxh8inZP81T9sWy3uIz8JYtVbbLpOJu6tBNQORuMDBn/qVaDD8qRfAb0bkLz4x5HTNgzsK5
Osc+uWsDz+8EE+7kuhg3NehR08NyiyGJ4WLnvRYJugn0/MQEVEjikKzm3MD9ZPqnBFEhgYiESdq1
Hg9j2u59aJJwRw3OEmJUciCWBsii3GEjNumfU75CNEzcR0/19r5j8hs6TvFr6quWs9bmP7Y4/ym/
z/fNpB1eSJwXBoAJwGnzRwfH/pALZ94tHZAikuJ+JCSUnkl3eO3NDAH5WJvHpPWCqDQSKyQ3a3zF
YLSD2ILVwkPBAbGtx4/yajRKnDDL1/sKyMYrjgNsr4EbGbnV7azpmA+NfyAmE7WIYPFUYsvzkxV7
ius+QOH2rkWHjmYcEGNOrck2fIlZrno/ZIJ2IqvJJvL67E6w0NFhHrsrC5PcFMUoHPcPWt72NxkQ
yWVRK6Kb+itZOsF6uqvClMiExtGXhQC4SLcrW49e9PcaKHFYKsaeHjuUc9LlL7j6V1afJs2x276l
XbXc2k3/MKBfTzTOxir2uNTrQGDoKa/a0wKqflafII65NPbs/XAbQ5EhczaZjMOQzHLa0sV+CpJZ
To7/03ArGxybaSHmEBmDQgyZ12muP6ZFNcdu7RBcC/fT7qzxKUYFfncdPgTayU+rJEujdURDngC/
FCwQ4yIdMPfKkP8oggxaygAjLB/+YNEvs9Mmx2K2f2FAaOe1O8wsz8BaB8WhVZt2kxCICGp/Fwbj
IvEc9R8xrxnO/mEIQTiZT4VhoEk3E8TyJJrd7QKb1rByEkk+saXrBw8S/lm0gatQ8dCi0YTV1mod
utmCyJvLdT/OKyoJJL9cy8r+mAz3BHI8knVTvKQNgj5iw67CfG9iGETBTP9CfcRaHWLszjO9I1vv
vYUH7so3h9RgdMCWUlRCvaxeuE1T2IwAkfXGyipsnb+uav6o9d/M8cdHPAG3hhjVg0TDs6t7x7h4
wzgwUC0/peN6IAobnI+bFNZj7gX7AYRHpmuyDwWCQjeQj7PkpKVz9ath4ZqwX003y8LehjNlaPSE
VTZ0kbWg+iuwuO/9tO/Capn+w8fhHD1Z45QbluU0QFMMkQlhgwPTcvakdZuBGeSUcrfELrudmpqf
Vp0FxxXY6jSXkElA7gfdnc/w4yQdh2fBaOhcXGT4jMUGs59oxbMXFVT/Q9R5LEeqbFH0i4hITJIw
LW9VJW8mhFrdF+9NAl//Fpq8wa1Q922jrgLymL3X9k5Bw/IW2h3IEVZIXKF/k6GNbpXw1HlUr/Py
2O97jeRAlf9+VbKapeelKQidggl3+H2GoYL4wNbKetQCO4fGC9TvuAdZui8MwJ5xyQC61vVdDM6y
PUUiUAac31WBJ6R2Sd2dY/2vZsdJRorNsWtn1xQoHxCGU7hRHRhfximszCTlr67/aJx4p6F0HkcM
F9YiUh/6GSSCgTM/VDwP3YonhqigTIYqvhqDL47AE6CS4uLOWSEeQpMHJjAlfquV6e2IHGPXN+49
6rMv4Vj8a10agIqWHlMyAOOkz+6IXaKHpkKtqBjYe53PdjdfhYiDNxEOpZvENRMly/OigbBcJfox
mvnOdYOCJELDs8nRmzHc6+D1SLljFc9IoSkZiDHvt/N660tnidNqQONhcjulRvcoM09vbKMzPga/
BUlTY+xP6KfwODQn3jTsrU1i8lS2y7NrjkjIcBaJrAByxc61cxS+wh4pS1rxPOFdA9vLYtct8Kj0
2WIArSaMSgztTJMJsYWE6eyTDge00kPFJDdtjpq4DsN5z9YWP7XGSNrh51lZParIxBZHanoM9AUD
el1P1k6n6RezwfgWRup5MPEAJ335MIaECoc8EtdJPjF7KhbmkK950JEJRKqH2771bWHuy3Z6hIZH
ipmoy6NOFyF+DH+YVGM/vZu4fGHJFAjeUQ8j5rkos05PVcmNkxlym9qoR4scqqBbIKlreQNihqo4
nBZVae2Oa3RpQFzEUDDoBOIdkNBYuykZF3hFSHlKNoP9wrCCKa6k62Iw7s6uXBs9tZqciV+lWwri
aGI06TwMFFDHX7NR3nOyxzaD/UDxlKMAdmxxirq/VRh/WHNu46K1oZBEzi7RLoKlAj5WbbFji2HG
5VUAL2Rks1mQfTR1wnzsOrZklqMuuqooCaxvni7zyS/zYj0Sr7WTZvEZ1aYHw/crTmO5QocZemrZ
EE9kkFvNHtQCZJJmWeK3+S+C4IpFud/Tj2VbXCfhG83FwGejyG9XC/Cjcc1zgzoVk44IUal5LJx9
4w+IgooBLZ+44dd6m1TueKXn4xzjcls7ps8mKzN3BqogIBBMHps+CyCzM/NyM4NNHJ9UOBNdK3uP
TAMnvXnduDJswAZlq2kzuuoLY8kJLb48Jgw7tw1CiZX2J/tY5sbab3BAFCZbCLPPmLaHHWwDVWds
VhrMbUayG6pR3opMPeLxK44Kx8cB1PdeK66ikseeZcNrbcytB2Zqo2g30IvcbZJymLeRnuDjzUlL
Y7rZof0lXRwh/Swf6SCBjjHA1/Ryd+0LilWg30xlP5yCuLrOjOT+10DTo+s6IxKdz78/DJUQ3AmB
tykWrZ4AqwijuLvkEVOH35fMLv/TPs4hxCUvkoZ91zTp1VNu9lpYeE2QtpNLnLJUU+M9i5NvEWOS
C+P2w9LovSbyf/DqjM2aSfyMz3tqHiPjr6Wy8K7o+FYidfVKQqjd9r29VWwiIBCb61TM086BfA1Y
4NIDfWSiC4u+9ELk2v0pRe0ZJynwMqS1rOKJTAYlfQuZtSo+2qSMjrZHzkQ3BUR29CYSX+PbwghF
REkTXmmj/+Hq9ejLyPjg7qt242weK8npTkIblkLf/KgRJ1NGG3I/9JyIxBbs2aBQhs/lsIrRPJ4x
/TE5jVm+qezDnMN6sf68WYv4wFRDdXKWr3rsq6mZR6eBET6aLJwS5dzi0RSXyCzjVzLpsodahBeL
Ay8rk+lZpg06ITN9AeKC5gEz2YNCg7abPQAcnAnGWgr3n4WwDPAJHAoae4pSclj9ihkGcAfgYljK
SkfdzDk5Gk5q0pRb4Q5+c7groM3mSH6YVRtEyxEMtZpKzzqVno5vqYGXuwwgm8NFiRyGOVlKCoVr
TQgYULQc5GzcWfY8OmFWnG0SRJA+NMsYYIcWL3iYAhKvJp/3FI3nyq0LiIZMl9uAqWadm9RUfD9T
9T2zetyndS5PSYG3cFJ8TDCr23UTYOZD1qyIXM/Vytf+1qudF5Fm0WZqO9AJ7AyQwFW3eqzfRrul
wXGVfAqBKu87t2LVr/uXwcmtj14TsWJn7/54Umhsz6WNPXDk2gwJaUs97J6YllzMNcgIWOntFpHF
g4GtdIeWXi6M2YiFGNhKt3a6WxkvNzC1+HfdFc+oSonk7osX2kRwtQ9GxTreHrEHe04AZbAgMmbl
Z+2bU/nwxqrCZNw/PU19O1+rhjrNsfXXkOCAwEpobZPWR5CgIXwgP2B1NrXAFob0KgTcRRlF3yZz
WJSHXf6E+2ZDnk8AHH8Q29AY0vOo/X3JJuSAUEeeOHAgJ9boJpmBgmieVk5n6YtQpG22WYxXDb3A
kJRPpOpSxqV6XrWC+3MgM/ZQmCwFywwDe7aEGyPKPzhsTJCp5d1ukN2X0Szde98bp1+KWeX5HHK8
u7sytd2DFbI9gnfnID3p9LlM+QgNY7IxLXfYqNx43RJKhf8rPCmf70wb8a7zh+JITiwOgWkyor3j
mESZ5hyllCqrBFnQGsXlyubYPC1fIC6ALGmSRwL7ELATuOioLaNLazC+doTzXvhdiXJ0sO9jZPMr
oayS1NRnrHZ7y776XR8dVYw0vCyLmyfN7CK4hE7UxcC4pX1tRYf1ERsXnXrKsJc+dxeHZn9y6Fpc
4r2vXTcg4XOQ/7opowa4NqdePZdVMZ4yBLjbjvIJ6qxjn3untjchkXTbSPpYAgrr0kr36obEDAlx
Z9zR54Aj+yBERkWGlTHzPGvammyDGSiP1zlvsZkzBRnfu2kmZdZO6QgjjqsInd/KaXlLfblg0G3x
w+zjxzQ8eW/MYCvqCKrIKKGaKfWGDgFuppi/4z5oD9ooAS+Uc/4AOww+kra2yo3UOvGyHdIT/Zy2
JNiZ3YArsEW5lZzpdKmvS+txrPtTXWUPiz0GX7TuDxadxVnyUR+CiOwxQcnOIN28Cq2iFVghZgcz
JKJ0gFiILQ6NAhN05iD48JrPEVccQiHTu8V1iAFvgJ7Mg7bnl/oGoZS8lyj5nqQ0a/TBXKT8/XvQ
y8M+IxroTHace56K1xTe1dlPlHPRaTnCvSPeNe6AM9eByyXHL/p9+f09LolDCX4yoiJC9hFRhgDw
RzMi/Z4CH45O/gdF3naaXYpmU68gef6Xysl8k5bYJ6oFY8D8icNu2uNEaCikiFwuGO9dCrHXrl1w
O2KGpf1v160tuaPUO5yqGIRWS8OffjI2Ks6iKq44FZynNHzIeDo+s/eRezDhJGcFpHmWiPVwL1in
ArP4OhtRwvSsxcxAuHvX1OdaAXlOETnTiiGLyWqArN2VKEY8+qivqE7yjxRN1xYsKAv4QjqEn9Xy
3PXuIWgyby1icZ3t1NnXUp6sxJJXtUQrWmjK2GRhSwJESPnbpXc0TfBxg4WgLNxr1gz+ZmAbyH7q
o/VH/u3VkOw8RXuZZWGzLtFhbP2EcVlaAI5w7DLehrJE2WKei55e3UFud/I0p34O9uopNMyzZDD0
MVISsocRRJP4dv4RmIlHXUAegE8nszW0dq/kS+AQRfmC1DEl6Shz4cKjHp9nP752w0jGUNKA/p+8
Qx3m1akZSlRypuGy8fegQRqazTmtcZOG4NeXl7RybzaB4sfQ6Q6yHLvnvI6YF5rIWBD4H6ANwESL
Q5SpHoK6ENYLezLvmNR1jWnS64k5mAXy5ba8BuP8l3JqAKKUHbKEi6jpEIIOvWoOgrFzMYbOwTXN
OxEX6TVeENiDpd9GWSWH35/6fVFj+0RgR7z1PXLC+wBwxm+ATk63jqi/e68G91N3EX4ZeGVsaILk
mGkel3M/5nuSQQ51Y53wyTaPRQGqshEGa0QiapIwRs1uRVet9HTM8/iYFIX9QHNOuOrk/aXKxvUE
9R6fHCjMfF/N35Lp90W9wWTZ9WNmHf1gBC+kfUDThZesXYdxGGIlczVzyt/IfybQs3moSuSMnkFG
OlL48KYTgym8aYtd1ZVPdes4F+miCYuy6BY5FlrCsACK22gYNoNXPcBPIUmjFs8g39pnwlKifUvq
+cQ649Jpq2BQot8qBipB1W+TUf1x5iHYYXMdH0FmF1uno8zzDQlcjuzbg/Lj9ylkYFtZc3KJYSXA
QGSwI0rYRr8/9/uV0yoerwFIopR88/B9KoK/wGRBIGWB99pUJEPVn0M7JA9sIKKXeHTqTUXIOaBH
d2/F846wE8FJgj+9F0v/YTcvYRqKUz3EWx7K8PZHpCseIy4sHeRKul65IqB+Orl2+RP2cF7IvPqO
fFOee9/dk54G9XMWJbsugwQyo7fWwsdeMy4ckTRbuMQMXVZxOMbEv849yXRI/wC7PNPL7luCpr7N
ij8dxo4PS+OAquwxjcDLxfa0tSKz2yAEfia/sXpIJ/Svcec9NblLR9ml33Hi6GvP79ulgSG2koAc
vOu5BYosSJC1WsUBDjaWlX8IreZjHYLGXzyjoNX+laHyWE/+13dz95o21XTwCzhKRk/eX8emrXQd
/7nOkoH2aATPbMxPlZMYuKU6bvnCZTQkb6WU6p7l3kcZTxlLk+LdCjL4eBbkSrtHFo7eZW3Zhn7h
xgTfmbyRdDX/sfzoltUcgdK1bjoikTsukzevtj5jU9Pcl057j2jn9iCLvZWfyOYyBfMlMEPxyL2B
MHho2TeXn5PnFptJk3lh1d1DA8j0BFOpvmEjm/fJIvClwrnOYIvPvpn2d2Box5L53KWeZHeP+Cg4
WkIgMa417qqKnYLwXWid1hQMm4bEpA2bRCbhMdzW2sc8QxHeBg/RfBeWxkuARngVecLZoZuGpgDm
9vb70qXAjJD5pbvGt1ussEuYHcii3SRTZInazWLYC3OM32n5sVcO4pKYat/0xdOQI312kvSdpgYA
q0etVsXTehQMDOj13jJHM1u+uBweF8u0aMZhhF7bFp+sC/sgZygcrNAAqo3SBFrAaTsEesF5NeZb
6GhmNOMiodDTCGdEYaKnIR7QKh+K2RcnD33PpoWMvfrlD2dhEu+TSrzRxtVbth7hlpE6vbaTzafY
oqXxAA/tfpWZpuU3iIIanJJ1la4Np3EICSCiQRANuPHgZAzmHUPhe4mLlt66ew+TZu8LPlxLRbuG
MRSCTlbMbIFdgotwZI1y7Y/D0y+CILYkRxb7bTCjUbibq3RgDy3lI+OY6AaYYlMoUezyzMjXaRFW
txjhNcUcgJsGc6vduA9j7Q3rhJEuYtjikIoObQeW1JnMwsmV9QEDJCmymYhOcqAfAs7UbJBxmlsn
iGtGVAxxvBws76zwFjrAFCEqxTczZ/09tz0TEziU+RT/dMzYz6PX4wVKmAQZEXkbRoITJZn+ViX9
akSV4pZxvG9k8p1atTyYGkl4ljrioMhej+EzrooqaZ8im1SHOg76B10nh9hKR661RRlhic/Scopt
PABGQ7WWXGAsothpXgwnjG7jDGuSDmnhCbBP8mfcO72QJPTka+kVh7xtw8M4dn8oOOjja0Y2EwbX
B1/isB68p7pP1RWj3bCO5oTRiZf/dBlE0gFO0tZOUyJFrOnICENvTK5IDF/3DCLaNiiteItByshI
1RsK3mDKWKbcwS3Kxgd6r4/EmNp9GD9Ib8FSWiwZyD4b4ILI9r98mDE3k9WxqlmV5Wa7tk0HQ7Xj
BGzIxpECACMXG7bqGXBTOyiGTzUW7WTAO8uy4Sod5Z9bksxMihhOG/fsZBFhp6Rm3nPsn4TSFx8u
Uosn12DE2Q0IAjLXeTENu9takFxWTb4gNl2dv3tMfKhh7G7/yy2zEfet0rgm2Gf5vwvl2TcmnpEl
UmtyvUhNLc1TqPN0z3Iex1Qny/ucmOc8LtNXxGHz82z8zVqVvP6+QHgDxK7quwfY9HdSg8H/OlB/
3H9/RITsv0QYNWFvaMIHHrUX4vmQHWltnhgCJq+YlaAXl1l+EEQ2vHZgFNkejvEukR3cc1G8jSlm
Y0oUiyYaXlwi2K0UTPRXmNXyM3+kyRyTGRE7C+uqdPunyvrstWRdeRc+TepU5K+Dx1atDXq2+poH
0qCYkvuJ8ezwQ7a77bNjH/3ctbZta7hrQtbrVxJiN6hJqqfSmk80uOa9aRpUNnN8T2G0vrbG8F3b
GvlI21WvY2HwCSHZNgjFPMdC4SFO7nZGVK/qh/DoDc6EC4lkOhMSzXtLKNue9EZEJbEr3xen56od
su76+39ByhYGTx8uZpRsYWBexwi9a4Lm413HbHz9UaX7wiRmDGB9TgpVt0sbcyLqXbLcMXkYckN8
UyXoR9qNuzsDEGz82X8etIZjmkX20+BGP2Vm/MgwM56lwXaxC/jj62n8Uhw5w9D941Cb78b4q49y
wjdnsoDeV6eI5fbTnOliW9fzjloovI9zbK9EX8v9VMbdvhXFzbBr+2/C08VkAnpuGoGnbCdi3/pX
jzzzavcx4U391k726vle8dy0xR8dQNthSliYU/INsnoL1AA+i1VaV832H3MFep7hx0wrtonJ49y1
8pst+2MxQaHJGVeOsIa3fNu3qgiqPz7zBKT2qfpol7xEFErLzRIU5zZl7IrnP7wv23MbPZbtwV3y
U+MAhtF6H6l0mDRM5nOwLGOsZuQxgBX5Csq13Cp8VG86G34oIzk5WJSQ7MLGxWOE14acJjN4JOGb
6m/VxH9MMzE/SmFUbJjsGf9YKHnsc235aZzfVUbHQ7h9f+UR3R/A7RgnTHPzqR8qiX46n845TMg6
rNxdG0iP5UFFJkTZJs9Z1iHLSM8urfRrUl2arC/pzcPqT5qmF4NJMDUGcZVJRWMe5s1hZOn/Y4Tg
l+0OimqFgYdFz5Tuas07kBCoDfxrrO8trkv4Ot1LxlDueR6HBztFblSSgcBqbdtoeAcpStaHoFb5
3vHSlgOqHpGFBmAE5pmePoL541ooa7XT9Xsnntl/UWArRfuTNQRmERfV3xw6XBu5gt+n99T1p4Ob
9Y+2gtM7txCEu3BQX/7onC1kDOEKkeo6svMIpYAhLmPlxBu62TMOueCoVY6WJGDolhQ9bKEMqUtk
+lTfVnDBk74WRdn9Rdqy6bPhFs3m4jQBZWDnxpsk+GUVPc7QgtKaVpdC3Luy++svKpuCjaLG/0wy
uY3aWf2My0C284zyqZzQeWQMDVcCh+Xeq2f1YvTJN9Qb+6ez0qcEAclbou2Zu9X1j1nHkIT/6Idz
KVEIxfMPAx44CW4Bnxr8pWF13wAnSq7Itn7x4/I6uaT3WjXE3NlMNtSth1QnHptD9uPpzEEm+4nA
2/nJqabp2C4rlsCHKsNwsHzPGsBTqlo3VHtXTFY8zHmzz2GQyCtEK+z/xouV+6gzzEEfNBB9tsxc
Lz2CEUeLHx4+zl7HMSkvWWHsUsTXx5SN65OlaQghf7c/TXonD+5gttJ78dvW3QjD+89k6cMUCXdC
WiBVhp+3dnSKchOR9dWRHYTG+DYTEXEXXmGcLBa7yNx4k40jVL51g3z/p5I4xFT5JJ1oeIV9Fx0i
NoR73Wj12jQlsYmrsEq6Qw3x9AgxZgPWaDmc3UusOMjGQjxitA72wIHF3chjue7Bs92MovjbhgMF
tc19nDiIbMT72DIfhRsb7o3PVOXWEfE0Az/IEmdC1iu8G3F1cIt4TUCDf4wcf4NIZWRgVm4gzd5T
iLZgmcwt48Y/Qdm5XGvRWxva9pFaIj/XUQSKypz3DlfYto8go2sZGds+jKEdVLF/chrJqk68x3HR
7aD9UTtCb+LCOc+mb3BAiCertYmFmLcDWrdDNUOl0YO5iIN0QJhc3p5q3RO34qm3wG126bLmN4KF
wG8yuPWKhJLYObl6+aPBr4DAtDGvO/4EaSLNt21OvBT4gRyIDGNi5H71yXXKO8f1BtCdPOSheqIM
6zZyiMatX6Y1fUaLbNeP2pPKloK1mL/tijhIIKUtZublCV+p54BHdg4BBgG5PNZT2Z3b5eX3q96I
F291vgaz8Eh8xIxiEZBtqa0eWr87n36/79+v/v/y+3OdSV9SmzgMi/4rqwVt2DTQ+ZEZ6xdWsjN5
nFZJnZwnV72IxHE2U5eXB8Py35ocnRSDQACvTJ+NjC01ITxrXzvEfrqoGOyWwsKz6cs9TA5iDMW1
8kPG5sC34fOi9Kw6fYlc56tQZKa7LQeLBMV5iEHp42xJWZsx7JndVF7CYhbH3k4/EY4e7Gp8TAYf
WrHS4oCpuGDaBKCPbVvOacCASl+qJTz5/y9um71C9pD1gDPCq/t7IwvQp24KhpKAlXQ0byMXR8mF
4TlVeiKRSW60R58SJnI8a2FTxHn3iJ352iiARlSRNzKkMndiLMsNEqoMEeMnwbrod1RLimABYgy5
yLWtO5u6hlbGTPVjDRS4tKsb5Ei9lX0Z74AF4CmqoYzJ0XdX3MgvKE1hheHHRU+6V+iH14ozOfUE
5MLmpa1USW0rrnU3DOAjJiyWYjxNJm8aXCHGWtIp8lUXxRd/iIZjEQj/iuYQ03FuvntJew37sLkF
HS8Vc+81Spp5FzPK3AuFz0O6g7P3HYI1JrQvFLBTsjXMJUuj08m+aBIudWOTWCHiHkuTp4LBvcP/
C7dpnfME4nDFgVw+h0EwPIba+DNmCYY5v9ebpLN5v9RNpxj7MqJgY/TzVCywD/BqbEnzsBfhyDoz
M+MlcsR/MhfW0mLYaybS5M6CkP1NRIJ/fyhKx9n3cfCi0VxBp/UQmpNWXXeEJCHdicLxkjCV60RO
nJ6oYbwYqj1BZ7bxmEdEKBvxWF2GdAanumD7SistqWaZ18ZZ+Ve3aHu0JLLbz0Y2iGGwD0nY+DWQ
BP5MhSoRwqhIWivEwjBTSpRLjtNu7XlR+AbAMXoay1QWcKWmKd1wwDM5UoHaCI/lDd43vrPulVxH
aw9um6w1CJhh6S2hwx6uc0SnJI+jfEJ+RCIpoYRAEzuF9IVhFelsAaTcUStkCkXdrz1nMWIU1rtv
jpwttn8XWG7Jx24FsNQehzk4YZ5Tqr02fLarZtjOfuU8yMrbl7Y/3zDHo+j1fCDpRfo5sAJlg4X/
ggBXpso50pxiQVUzEzh4iwpJZvZHtlAmx5p1Vdcy30OfAMVd7fQQvgVMvpC1OxZVYHN0ndq/IpW+
eWWV7OfnwgkEMnq4ssx41lLiY7dRse2sdHiZFYlyq5ZaAfvbZ+6SIlVMWH1ViIYZ0r+bBR/aIVxT
GOEXCrEK90KZPgdXX8ry2cR8/dDlzUng5VsnKAU51g9oT8Q2jazy6LIisaS9MC46clUzNgF5459E
+o8YOHkKJDwoGwjZ2MJg7Wizqk6cAzf5F9hsDhiRrTGXQ+AkSLa3SThBwWSwBvMffteQCSvUKnYc
tt+WvEHTFwx5xaFJ+BCAVFFI8WJP8BxxkuXb3tHjXs8tUtmoPrRTjgmw7XdpKiaATsbK705UY/J9
FskXDR6+9Xi5PWsUNY77DKuVhaxInnK+NaiJlltPPyAer0VaPE4SqDdmeA2eXX1G9lJTNojfGHjF
a4AS6xp84jllckIQ30SQQqLPynHma+LRfnhx9q8D5+e47SeK+RQaZvORgW1HJ0vWZgP/ozS8PaNF
fVDI/yuSlU/hPFztNtGbMvRemZo6V2tE3DNID5ADtrCdraCGFcCcthCpydwQn3ZfGo+2xW6oz2Y2
vTGIc+VD1Lcufj5aWyA5cG/aZLp0hfNXmFBKZJ8vIjbYeyhOCcDtgxtR7uORLLrnkAfUztUomalf
k3XQoRWzw2DY9d4CnfXj4pQ4xqEygPiz5gUGXacVfJooYS6TWmukoNWZZhGFalEZl4iM9rQqj4Nm
Z9cZSYcTTYxbtBHAP0d5d4MCG4tFCxnYj6HBdsuokZOXcUJ0U8wkMM0dZipO/x/FWPInXIzeo3ST
Jzcs3NMQWovFIN82ZVJ9qE+zLfI/2kYfbqPBAl9g3AW5KREG13MRi3Jn4WSGcU8U40zzGM1jskdy
MKM7RH/sm3m9y/vKOXJ0b1vMX1ubicfFCYyPLKxM7iUfnDqq9Dga1GsfGfVWdC4SxhHeRGY04zPX
VUpxUcWvJOcdqTKukwNFU/ge8vBJ/M3QjeOxJ1K9zvt7OdC18BtSEaeHDNrLyjGDT8/BUtmxSEG3
YOxD8A6ADg4pgquii0nokBGrX8mUK9SfFqL1vYuZdy5LFwFcv03DaX60Wv9kkCkIpmqKsT076kQ/
1277sXpGXBht1FKJd2b7ytV5VLVlvnRjxwDMrK5Opc0/3MJ9l0V/CC/0Ns0MDTSEyr9S3cIb9vJp
52ZoCwooPUNwFi2JN3HPRTWO717DdLttWVclxA3t4FNa27EzV3Xlyo2IAOU4xNOBVYwDOJvT3YG1
uOup3ID5zPKpg7DTzjrZNKpnDWmwcvYrvVUSUevYPyo9s0vzWizrOiPlOe+JLiGX29BFe/KMHioB
4XN7M+7XGl3Ee4vMeIvxuMUa3b/Sm2FY9hI278CYiIFykBF45pNLr3mQFCAdVOxOwilE6E3eKGrs
jkFX5y6RtsPWNL1uM7KxWRdhjB0wn61rZXLfkAFmYh0YvKPju/FJhcYEB0e3b7PHTjsm0nrqPRwG
PeyUqgyPORkWq6BwAV7o8QkqB7r8obknqe0hLWxo8rrW2XeR+i8Phk9Q5o8g7IjUHSAeleIFDBRC
9w6Nrao5EeaRtYBZ71w1p5ei+uO46JZNE561UbcXEbOpCY3xsWPVfBoGEymcn90jFTLc9AeQvGHy
NsbmU0LuUO3QxJSS9lvaLsoONVI64TPnil1xXdRn8s/x35TQv7M+Kb8LBKl0s11NQUELefTmrt6N
KCwOrsEECWER0Tm46zmp/eHQjnreaxTexP2JQ17Ozs4iJ21NSjnul0Tc/Yl6s2aFwwAfsL2PFh+/
FSi5lzmcq6+ewY2OyYwZp+PUcWDDTgHYicp4M5v4WGTmnLxY/PEIic1qTHO5QV4JNyeymdbb1sL4
tplWovr/ynIQkHKZe3s8g2VIIC2CgmnNe762Odv3kWn2i+qYBK4ZSAcpGquiGYYdGzB4s4uyPsgf
WgokguoWJXaFFWtq3XORU7n4rhFu877mPkNXiW0PPV7Y2qSnJbX9MEG/7jQJIEx65t1kqy+BCGmn
W9JJIk/vg6nYeRMrfrQzpwp/9d5ldFLP0n7ApWs/DF4j9ils3Gw2XxQERoaatyqfmd2lzkeVoIfu
hJqesYytEr4/I6129YQRFtV9YGv8P+44X/jLwbR2iFnrWX9YLpDHsEt/WgzBHMUp61eCL8ocODsE
FER8sU1HMn+jL6B9hPTTn4Whg13RFeYKoDTRlUr9AGx1nS54q5EQk15t47SBIy27NN0aMa4oTnN1
GOl8Y0ku+dTpa4dSdF8LBtCJGt/dgEcD7S5N2GgXe2Um//mG+xkmg3rswl6vgd84K9d2YDGYVnxu
FVKDzmfV0OY/5Mq9IH/EYeLbdI1lcCfkBFc3ADSPnc7iOHgLEehStuj8wLYdViqlzK5qroUwQ3g/
AqiGIt8uspdSMmheIBHEwPIJcimiks2iVX+ELEu3kNq4Yg0cYaOJnb0p3ephwAq2ckoDCIZq3ovZ
jlDLDq/MmZMr7cD46KtXBjqAhS3bunZEwsJbtrhjM7okKHYbBlG3rs1zkpbcY6LIh6OBLdbW+FUh
+bzn0rnT4kBwglKFaRuLoONX1yxdDNNtW20Tk88uSUk73gLJ9EDXE66TtvoLsae9Ym3qr6RNJd0j
d9s8kc/wHxGE7NkHubUTdhKIMQIGeKjFwyjk6SMBsrAG22cu7IIQEdYQME0w8YP9Fpvm2FQnK6O4
nwp4CBPMLRAdbNIHhnZXC9XeJp4q74/9X9LKx6gFko0IeKJ6IqyLkkQLq772c1ceqZ9Pjhox8rsS
/BBioie8LxAzY8/bDNn8NyLFnkUAsAWYRPhCpDch9qhfwDfDULBl9FWxaQ7YNK3n1maU3vR/UT59
GrIIsGGfiKqXtwmIEkCgaTdZ5r8qEMEeQjkqPZYxWOpNlDcXz0EasXOwBp2TYXjzrYmSVU6ImqAK
uqVLgJZQ3U15ursF6hMhCnNREEiVrv4jSB4rrpGRIQXwJ0/jTY1QXg3GHcD/c08RxqcEVdekipqi
PD67zePcJAbLBWQcNG4iV8TJIuIWaM7X2nLKQzx0p9xLpyuRUVyVYYT3VUoshX8hgk+0NqlCf9kJ
5ODVwpAYYc8BJ0EmRoS8i5k0gFTizl81mnKCxVAtELSYxv18KHsfVWJjPWZp8mYnS1Uas6wR/JrK
Trzt2ERY6Y0WJCPn85p1Fylg5oyoy0I1zlwlZmAOG+Wv3Vg0H/3iIhyT+FwegPmUW7oltbL5hHc6
hELxG59JE6dOSAO+S6AGezw3iFIgpUsM4k6ZPYlQdugixHxAphptlZL/oXZuNq4jf0pW6ausGz+D
IK8wMlOrjxZG39Rl2BiYTyWg2yPGEAqYORaoqVmLu3OIybZO50Mjc1hms7FFiIcYw5+3CCQQ8Swl
KJjk3SzeA8z+q7mAsdhPdO+g4X48lLVU0hmNYIE1kXKfhFBu6ZpIg7a3noYU9w+T4PA0o8YUvcTx
50xPVYgIy6j+R9R5LEeOa1v0ixgBgAbkNL2Xr5I0YUhdVfQW9F9/V+oN3uAq1B1x1VJmEjhm77WH
YFfE41ck4/0S59Eu8EM006T3lSneV5Jlz3hduaRkAKiyh8xVTpDaM+M9ejj4BhTUK+I13CNDYR8c
hC93URl5DMWB4Qt7VPveJGfZaXNWE8php78YPGFzsuTHMfUAQlfX2sr/jqx0MKNI5IU8PzGaqiyt
rzJldtT0at5apfhF7QrRE0niFl8Itoq43GQ2tOMczPepLzwsc/I/KC/NDrYmkjID/HsKB+wgFdl3
wRuOdoY4mKU2zeIkeyloV7FcYTCBYuXmu0RqZ/upLAAe5DmQAB9ZW6cMs5PivN30KcSZedKfaXAf
j1fTdazoPUjt+nBU9e0GfbVLuxbQ4pidsVavHM4P9vb8Ohj0GPqAlWMUjwkwzeqDNY2v1TABcZtR
NCRQjvdZPS1sD/YpvLZjAKBk4yJgw+pcYuwgyXeLj49Q0uri2X2M7oY4SsSEdyNutg1n0hP1gvQx
zMm0w1Fok4eypuvAMrOAlJ8WHP7KWqa1J+AJeJIUTQS86KbChaku+Wiu27TXMFVvszZbgtzIX5a+
d2j87B90sQrSLGiLrk2P5dScAwybx2wso8vPF2nktyAcb2eNv+FpAG0BrNKFC8V0SwCe7Qu57fxf
yCq406Yi2wgpHhOjkz3PXCpzDFQhOXNZsfxKANM+t3N+zOPlxU34+1DtsmaQRAJTmSdrKLOrKmms
xyqozm5JBqyFCqW6C8GelvyDSNd/I3cXp/8bH+oZ+2Swahvss6HVfWdIe85GVc7jor1vU5Lb3hIG
W2cfs4x28R0SfBcg51w3+2EYPot71ZemBpmpZz3LdIYL7E3gF5CbQsyZUDiwWK08X2+AZKzBrMXn
seRH5thCtkSWsdtexSqdmXhPGxVm/tpRWq97ArKi+3s6CzIe2Up9ugp114xKwJC0Bt/yF8k9ap1n
6j1rNBvzrVLyJMJb6jsB0eXHhDFUnRsmBOnyHDP6XEtR/MuT+N/c3tGXOfKltpFXx4QXNS3u12CS
fW2dksUfKSQ4/TE1AUYMNOF5JIQHZD4ZDC2o1eMA7brAGVSDmGUoOLKjLq51McMdfMNvrF+9JHoQ
2C3SEY2hXVV8jCVijU50W002zN4kuPdBvy3nnIQjYaJj09rpXiGgrSdlsViKItIW8cLPNr7f6Tol
LpQ8mvy9ZaY92dPV1U+6bOVXEH5GmmuA7ZI971jty3mixomSbePIu6oZGm4oiOBxoSNqZhJZGa6g
KZEzIUg+IUOAKcTApVDWBQnyVcsqoX6OGDWD5yirY4R9SwuZ7zLHYQY8aBTxaV4cy5rM6mKa7ylA
ccx5L09TKGysJpnNVAh8VB8hydHcMpNAnTfbnrtjXzDt+Dw/lH797jJ5fuzHESxrR3xsY1tiE7X9
65RP6BbSALWohPLVK4tBwcKsqYW5fUT45T1YCelBLiqhtLXBbOYEs2ZFek46cLyNU19sAet5yak8
GH6x97xneANJPNTUw2ciJorNnbfBwn8aSY0O3/PclUd4FRLMDFGG+Ws+UieEU3WF7dyTqIJGFvxu
sh/rHjuhkftmLO1n7beHcSiO8LWXbUooBnO+FbSafDVAusGPXR6ncr5VpvyQzhfqcCChE0PixSS3
KCZdiTii5670eLAIzkoWw3qr6imSnWDlFDYASWv6inFkVBiCz0iJPvJebKmJ4BNPVnuhhN+oxcVQ
OyS/bBP8wzKsKJqzd2Re/prJY7CtOgITRRKdpp5ee8AzXnsS++dM92MT22knw7iBb8+PLDJiYbKa
BatR7g4k0NeQ2dY1NTkSKzRFrq0eKagxiTvt1e+ag4CesxHRiOh6Gn55LClXbQbMhFfWxzlyJixN
nBgPRBtCBShroAMUdwtT1nukXcM+2Ba1tqBRywAvPlhUOSi9l1F4Dl3ugQpW5Yaoq4MpUpI/qpBX
hcRsPFsQYjwaYlBaKqbENjUaPXaNu0ho7BZL0F39NMAK32a3vvhDlkYG5ctIKuS8ujYzq2tKIeVT
ERsUiwG/N+oX7yyzkIWoHyE1cuU1tIa/WTLYe4Qr3rUXNVpvmO8wmkk/brdB2xKUQBzmLvLd98CE
Z6t9csN+viQqOZRIfy7eyXak3uHkJGTFdD7zJDm8wMQ/io7nqCp9+YorJVmHlQ2o636LZH7D80JS
ygjdDTaCiHeDOVlcghe2pnfbAR5KBULd5xjFdA5ZCXLEsCsa9y/sVfivXT3uJ46uVTOFco/145r3
2AtLreDK20yah+7jLjO5TRWr36HSRM+PF5Pxc93oQNVuI5g0UQFDZtoMLSiXkJNVx8A74uY9ZiS5
lkCVB6aiq7KhRM/mFwTceh/jBF4PsRxuHGZb0Dj9k7nj5GKsA3trzlD66/lVIwSjR/K2hZ/+cbHm
bT1wKWi7vK33aGHqf5otFp8xEoklmD4Tf/TWmDgxdJj3ICcVwzjuxDNq3xNIbin6+JXB/BJyE6z7
wfySLdc0jIZdQWLjiai9bVCkNIlwsPmh2K0LhnM8hK8O1EZOk848MC28NaqFreloEmKx54jhrDON
KVDN77aqX+Ti/SbEMTmQcWmBWqcx11hFCXYm5CVATCSH/NjVgVlJCyINJxYxowuFcybQD3eD3E36
mITlAgwEBSdIPGblzqiPNZfirJElM2QOH1hqMlaRo4LPqMgdEfmZkI5hU7YeLwIH1QO1fbzFr8E6
Hv3gaRrq+DDE1Qmthg1zK2dFWrPI2TEdYQTeZNNTNQdHlr3lxmQjsffYfLTg0fVSfAZt4cA4j+qj
f/8nXSXyMI7pQyJZ61bUPirEhD8EzIkWC9TeZMhEy94Dbg9mdTz1pcsGIih0CwOnNFuH8KXRCnd1
hZZPjX+z2vZPPsdLi6+JBXXE7GDymJCVAFvxE+MDlt4ldPEHJpNUd5Q1rF77j4OlbOd4s7tN8GXA
sM+qU2K1MzoTMFFxpHZF3SHb+Fkr3enjzb1g8RHTXD3pHXNBzJ5wkcs4vbZXIZqxFdoJJKUj2kJY
0cxIIDMUfJIJfqiCbZ3OnxbvPYMxrTGLh89dEH2kiuxnIR0st3SNh27sIDYNpBOVUf5g08xhjskp
L5gKc06rr2XARxeW/xkmQiwqwuVUaDmepvcfaDeqvmAngyvH1HWp+5dhgqbrtN6Da3gAkceFe3RT
iDet1nsF0jXQX/B41rn3qtgU+wS6k7SS/yYkqNuCAobN7JBPmJbNC9mt7gOTN+x85BSzS6TD5Iqq
mfF2yfYHAInIH3BlBgSMdUx/9DCyBcRJn9GEoH926i3UT7unNp9Tlt+OtAmoZG5xtHUznNqwu2NZ
n8hB9daDZtvBdO/qdG56QmK38y1WSyWelk0ifSaxSfeUjve4inx+rYoAQYeU5YX9E+OUUZHSMd0H
9/I3Q8oFxsCRwMf3mpAYvyfdsef+QWRiXpsOPTOiCDvqkPL4zIvCICGumyitylrYC0O2SAHlq5SG
SQCVsdJmOvqGoRGoW3uTJtkbPGMH+UxOECKbX2Y4MYa0xOBA8FsPCrvx6MooT4XwXzEKU2xOSKVR
LtIEpMG5D4tlH7k8Zj9fmMzellCjlqJdjFzyx7vCGY/KnMmhMBWaoHhoInyarLtTqo4dj/F/S6DP
RPUE0MXE3mCmHXpE2Ms9V8LaNVFinae6hiU+cL73vhVfknDkcwUCEosFroiUdUAYnXv8xauRIMXK
BI/3/5VF/PcuKjNDNF+xo3/UOnNu7C32WcWoJde5vSFlCtE1HLm9HFOsq/49Tdhp+5PXi/7UJIV1
IKmezIOsPzdG43+6fyesmCN7Wvo962weIy5/hKs3f9HW2e0dpNfUL372Vety49qiOos4pksi0cm2
u1+NQAk3DeTa5IG6zCLZL+P0xCn3PTOLpr7qk5eKBU1ZtXvSpphExWBdJzZnayAKBoY/QILFjRna
l+IR/GR5bckSVEZx5IAK5KVDJmXRGIUQj5FTuMxj8SzvW6d9cuy7ozh6YgofQ4gArC2J4FhJN8L0
1BKWOYDW2iA5whClbZzUEYN3P6uOeo7Yv0CuiItYgcGiGTdLtdR3jqL5v+Z8Uf1jjAVgr5deHDrN
FroI93mM/XnApHVcmu7I0iF9mKR41Xjvz0hIzTormFKyNkA3kf1JmhiUW8qaaFJG3Eo3f1F6+Y8I
Mbm10rg5/XwhfQS7mt+N+CySeCsdehhnNBg1yJBYqwzTejMxyqqJEO51fybcQEHg1BAJgoFpjFcf
Wk+wa3FhnFbQu2wPHtjMdI8brb6Asl52ogy+2wWFEMFlzVbGsO0DS1BnA7LeKRqBfVF7q7Do/WOQ
1sO5kNNjUzC7CKuhPHFfltDD+S6Nq/YwkMXzk+vlN0zyXYVFc4yt+Nx0cmd3TnxYLMQ8jhU9gvkc
NkEjf1mdti7Qw+dt7vUEtxXZY0QUxqaV/h390i3r0Jhhp+meWF0w0Gkzi7r3X+PazYF84hA12vgS
lXR1pecFayRyxb6VhiqB0c1mTNKraHR59ProQXUD0RNZKr+jMJmPANZP5v5jSlJSaYLLTZuGIVVs
3T4sxOw8DFfYAyGRStNnlLjVqe6ZT8HPgtDRoPEFSRCLimhr13oxhT88IJ2hzcqHVy45hO5pMz5n
7BphuC4MJOuvOJHttW8yqAOE+67qBsQBFz3vSW1eCuerlXmxw0wDOSG2v1vhU1LHBhOtZh5XIYmD
CVP97rLoFVor2+qeNNrMYbWlbPPpKJdDs6WRs+zyb2jIIhiB66+sDld6rjw8Z8OIgPE+VU7i8TY7
3sEL2uHQljwwBWYF8mYjxDrkKF7dAakqmQ0z2NMdjpz06jsVrGWiTnZyjr+slrjj9O539uoZ4QN4
jR+2knsHLOEuHI4Z6YbpQrDAgNSCwVRzcrPvKtfMtcsB1vVomTVDAshZffc0VzZ1d0+cTsIwE3jC
Szrz6jKygWFQztFTJAhKYMs6YGG4iRrV1WCXNx38uS9C1r1jXMjaiCV+htg/8+uUNIp1XksH+l5U
nX8IzXkH6KfG8OvgySLsqpt3phh+s3XqriDH6fgt4uOjKd6FMvTwnRTxw4/lq3GQoHcJsICiQPke
OvVbH/IfroksisZ8XqcO2gOUJNFqLDCr+EUFcb3DTOM3+jWqszdyCeyjsWT8wEIvWJeiF/id6N5Y
w5Lky/AYkpCTnysRLeuxDUfO7OGAsZjRbsBSG/knWV0RIR89Iwe9kM3t5ESkFvvR946LbLwXA9dk
pSLIvvXsXEVQsx5v9IOXi555esd63GY/M3njQ14707Hvp38Z+OVUU2u4jj0e1MQm38W/gzcRq6J9
DFG6bSGWIn1katMMznoBE3tNun+kAxYnfo0DlsfxxBrrfR7uM+D4i1TuWtNyl+34PUZ0O9rvUDgk
DU8Ozdk68FUCLmTGUorlbOuNDt5eglJJMvWY3yztGW0WTJAk/t13b61CkpP4zHlSd6xYtrLOXICt
MMPzyLM6s5F5tAs1r0TK1hCem0IcCezabjm7WagC1KLg49JNw+alI/QT7r1h6UdXjXGECOl7G5eX
vWazN2xsFHWkAdAv458CmzwiKMRGOm5F6bwuTeyffY2CK3PDa8SrvVJqwQdV9G8JxtJVnbhsMBkw
O84sPmSsd/DC+q43n2pZEOB5cbUXsjz4CTNUjx+wacpH5x60VozkP7txj6JjHo6uUV+YiuWjhYqt
oG46QA6HCzL1D+jt08KdbpN/AapTrtpWb0PtkLKj7Rv7ok2vpP8u0uLD7xGShaMdHIIIMeISAHtw
5kdPuPa+BtZOkWQzVMdce8it+GuJjEdmL31zRk43WBADv2JSm9yDaDIF5TaOgETxAZzOYRBtGtfc
57bJoU7EndkaNjdoEBjobKaWFcfj1QTEDfhh/mgogg7x0L+g4+fK1BGwWcUivOpdOAp+Fm1b6I23
kGroOEzVl5/7QM/I6Nsl83/TOFiHMSKjgbET9uNshOco/hlox3F/T/FbTtLnBEY2TCuqF4vI037f
DhzTVl1+aJbae+PmT7WlbcQO4JsdtyWiEJnrKkT5QwRtCjQZNRcfKoyentm7SeweeUDsVTOAipLO
82J7y/MINhugdG7xCbJzVoKqe7AXSBHsZeQ9Gti9isk+ZnPwDe29OFjsGSxX/mbN6oAPRENeYUq0
7Ei9tbp4Wgb8fE6FkMZhKXVOqw+vc93XqZdY3sIMtuud2EAoScASe0wRzVmq/BxY/7h5mm9iLfTV
x1sPR1QxZR8J0a3cvecDv4mhEEu2Ben97xBTth4bhcqtRUMUsc9iiMZKxYPTtG0z9TXTex1snNwj
Fu19j5tuXTe49+ClI+WUDr4D8HFPREOxRkz7cMMT6e18Yp6o65A6rthPDhzdyWM2e/EJVmyFM2Hb
2bhSUW7w8CVE/uHUZ3dTn5U76jv/9BYJEncz4BhbfzZi1Rj1nOPznnUlDllRsw0c6pfEu2fHFHCB
/OUpiXix8MO2V+UVp7pYA1CIrkAz5AZdProUjH9TJjdWzLvpwPJfNV5IOA0I7dmxUpTyKL78CZcI
W8okz9eq0zn80Xw+Nr/AlFWfCbO8dgZut8TLPQUth0TRiPFQTyZcu/PivyIrrSntsLoB4iRfsll+
DUxwOsbFQzJWdI+GWhYNHlDs+XeqZ3tvs8rC4JSk28DTaMvJx7Y4y6ExNV9LhRsvMw4W8iU9h9Cn
cMxiTCG4ddsHkqsPE8AqBD9yFyXcSlFe7NivjgjAPixF7BID5j84lZHwaMdb27MT3kai1gXRpmtD
JtvBk5Z6GovZoReBZ9bU8Z59FFHoTmJf745u4RkAQRqrAqEINEcq+qp6XDCzkI9haS+XzsP5o5rw
ks/fruBp8XO0y5mF2pKgcEYJvccxZNdi68UZthjpEoIpK4qQzFvIWMlu4GclscxCX4i9cZ/CDrNW
Ubif04AiIBvBxA85M4GYcJeNQwlj9Un1OncRoVd1xDeIJ7qRHNAa6BNCrGeGt9zzTj+sFcYfH5Fl
jI4WDU4jtwIH2FNvoUIrg9/zoKpDBIZWtQU4qsz/SNCirqSJrIcBPvI54p3UDNA3xeCw/x7WdG4Y
Eava3g0+tva+DGlTHFYwKJWecEjcBHlwG9MUZBgGyDDhzImLpLTJo9xlEzID5gpstlZWvVFJzGS8
x8ecEN6S9i9zU5+6OpGblvZ62+QhribL/4aWYqIXQnEI0ArnM5Ftf7mr9Car6CDbmV+/NsUhjQry
wXxC5ad6OvgEtVR19jedHG4bd8OwMGQdv4Cs3vJhnbdaRHwMEmVv0Wq0K5UUeGv4nCQ1FBsxq2rH
hndvJY5/oZzmVw8J6UIbcOVwZn/2h8X5JTabxY1APTbKIOrWhIbSNNbum8oTFoCx/7ur5IvqnX4t
ahxEY1LtYUvuXNAtbBVgHgVNx7AzJjcu8x7p1SmhOvwETfRS5+VrPoHVdhlQsKJ9y0wH/4H8tFUR
T2wvuufCWMFDv8CCbtnbiabZaUm3jT094QLG0w8o4h2uO6swN5F7Jj4J0VWMd1T8PqJ0fI6d9D3z
DB0sCgMtSeiDtnzyWkW050QADVQsing4mxv8oiR+3e3z8z3pw+368MCi+OiYBALAlJ6sgfhQAIvI
IPihWsOhwPsIminMgUSMgIqDpN26bCBb7u2DEPo2wbEZ5uIxsQLU9zXa87mdCJlvSC4hRGffOe5N
VcE+b+Ps04elFsPuXXNi+TQ14X8V7KCVrIAQWrmNCp9uMkDed3RC3ha078zPfYhz0jpUDviVor61
dzCVjsm4wb68bDN69FoJ5xFG0ksMruaK9G0bZgsyR8C50vbCQ29Pb85o82BiP7pwGlFVaA0ZuFAv
ACGyFcpoeSGUEejxPVwynneysjRB11hmi7rNLj9fGpe2rFkM3UmNfEdX6XUWenvPgT4InfyXKWkR
WVzDbk6BTy62w+6NELohqYZ1wDu7dsuqeppl8EA/qlQ/vwXaPsP5xfVd/81m8Lzj3BGAWKDVyNMX
FZfYO3J9wMtfvIBl9FZwZMZjVti/Cmmb7ViTY1G7rMAztObnuNPfzGJfMNu/ovxt2VZDNQtmJ7ug
WBSkdsRP7DCmDZJGjamRT1ioBMCVTGNZSj9KnZRXlzObBeZ5ivWq9Upr03Sw0GboNc5wkZ4sn5pM
MQ1A3eCkJnyKx6be2iVJd7Vvf5ECwT3lTt/NTAxOwKguanrnEXuufNS8Y11wcfpfPpBBUJXyec76
4AGsUv1glzurTRfWWGq5WCwfwRauabqzbRV79WOU8dTP1XZQXMVGmU/kat4hoLlowsFhWvzmBZk4
SeueiUhwcA3QbK6p2zHuzIz/6U0byz6qWXtHwrVhWpnoQgZyhNZk4rXwJgxIQRRv8HIcg8DuabPw
PQ8oezaRJMEoqWH1B0AurZnjyoG+yhkL8y8hEtwZSI/sSIhduXcfBqRmH5reg6dKuDb4kNattOYt
3EnvUDrTd4pKNAgT8Zq2Anj3XZZfphhfuqFfk+yub2xPz+Ci1gh8echg4R0o5B7DlpS+YuTNgBVB
MSsKANXFRNnoJr8zmz96xFMdga8mOqzSL04Tr/3aa3h8IbCTX5YkAWv04WC5TFFpRC8/OKjKQ3Hg
FiS4DmguWFXYuxYC5ZWaOtyTZvacJ/wr11me8qhPLkD2kouzoMxoPMylsq7bc9EwGbRriNlBJcKL
GyTTtp2iWz1EN+Em1ToJ0R+PYXIHfwLGmAtSoV33XMvRPdsUWJDZEvCwrGXbviU6XOnHDvHqAUL4
l4PzhIwKN946DUdamFp/2ebB404RjPf1Mm3Q7NFiK/vRhMNfhwhDHP9XFQv1ZlMS7mupbp6VMWSZ
R7hxwoIT8YBTucF72yU7J8r+uBTjR02Az2KPPhucXzER3atg6mi6ktClo/efsPO8B0D1V1FMVY9I
u00I2tZzyQva9+9ep8SWx3tghez9malCnwuSorqMGatdBj4QpxblUlM8gwXgjJ/0tPIyJW7z+F8j
+uyp1MR49qyZiOWj9VbGXd4DP4NKHQl5NVrAfGKCOI3iIa6akrYkTNH7+uHaGlklx9WOKFJ9kh1T
f0uo/ojPFk3liEc6YqPheXKfI5pE0jhc2UepicRdUo5tAuiVRhXL6z7ZcNBqG9UvCyD0iSUVUjSk
yPIr/0qsjLNfaiOOjIDKh8SmI0eyvVqkqXfaJecuKPqYj9747I3Ws93wN0u2w4wMkBqBgMMc1t4H
ocU+LfpNLeR07JprxsW6Kxx8oE4YPg6jD4ExpSmDV8ZqXsXw94WlTgkZkdp2KOti3D1ORODQQoee
EsEqmCegecZzzXotWucLYPpwzINL3XS/ARvcxrAzW5Z4Bbyh6t/ksVz+yRVIna0Dnxl4NO1EFCMF
tuliVkni35QQeEhmhwF1tB2hWrx0WcUTeA4p8C5ZL6etTDkBbUTGmJbQa0xx00BLG5F2RM6dJBSz
zDL7kHP/QI1/8HrtbV3EAKuod198fK0PDqfwSyZIshjTegvxjycsP+GREbXVnUzT737ciPHsvsmq
R5BI5JObqg2Dle7CGUiz7xi5k4g4j6x9ajg0nbvrGvtQ6PpXUpXxqRHBy0xs/TkB0o0kisklmFOg
dxO1LF8CgIrrni6Z6a649qyATDbC+600fW7CilIwbcDzDZA7jv9rGxx7ceI82DWsc27dYs8ipESF
jue7Tu0VllD74GXxi26Av9QloSN+DS1/Clq42cEfM/S0erHInrPqXTIVumUAC/ZI7VdxQTpLWMEo
DaYxe3GI5c6Zk3+3boBVsENk01AfMtvvriqqrJMt0cMVQlyTJcXiiChto1PdHf3RpZ5h4NFx6Wor
zkkQ+jMBHKApas05Sat/lojTsx8AKlejfeoJlMkRAu69gSH96BFlZOQpCQPCI4OWI93HhujMrFta
9CS7xhXtyww+CbQCVdrQct6RFryxatnRsBjqMuLnVMqK3UHMEnnvpgefWAGJWZemctaks53hb7bP
S3+3SjelOtVM1nakJgjj589mzojhlGJfZSjumqIhw9oiADIvo1c82c9TZRVPtU1wZvNtDNN1biDy
mSyneUbAhfrD9wJSjgZsKjMSNadtvGvNHmXLi6BXDS7O08/wssp9mq+JSOTURuEjwEkqf0oe/CC6
oKU6Dr2n9ixK9dap2hRh2LWtjX2JR8N5d99e5zhGavabqYYahY01e0r4IzfMhP5EKOA2uVu+lWEe
nDXMvydehb+07W/TMkMAy2YyWac7eyoT4AdJl/+vQDC/x8eLol4M6CSt7NNDTwrFjGhIAZ5DZhV4
RgbMWaO63aIJ68rRSgPKsNCmZ/azUr65Bazo+xblfCQIslo0yysf7ITfBMHpZzXw811gEoc1Lsg/
cHzLkWgn61w6jU/2MDo8OekTENTo5Iz/QXWD7MzOOxGshUY/HrYcoSuZ6ztqOl5TR0wHLADDWcz2
c6eG5uDP/gjjS6JtQ37Q+h1e0lmTI8oDWczoDkfc/5PAID25/o5ckiJADx1NpGjIZCA8cGJ/Ndh4
aNjl/mfNdMLER6xFyIsN0x9tmTbLFQX8dgw4W9luMARxi+QlNMFdqg8A8ecfO97Y5+o7EKj1JaPH
fXr3SpmZjYVVosRhOPjXinogUMrdjmY82DCNDwsXE/85plBA8VZdRJJp4DyWtWrQQ5bigukDhV4d
fDkOyxMJsC8Nh7dRpcQkO/EvJqnV/uzmiIoIDXxsetiL4VeBX2uvPOsWIUdBSUg4WE/q11NhjdnN
abydaEknt40+Wn4KapFxY6xzkmjC0XnCYCLFODzxituY4jYhxKhVjZj0yDOx1tpCE0H6IJRmD7Hu
iPG1DgBJB6sBIfMNZSQndE4sm2xxWYwt/7dKP9R1Ex05SfHNAYxScNm2Trb4dG0EmbI6xRfVGW9f
lRj68js6E7IR02wTPeIORwMT7+xsgBsru0fBJujEgOa1K4RaFwIRvUNG34pUoV8NDIK1acuQTzVi
ybL2D5IlXpJ1H3HNtrm1WDQ4dW3hM6yCS7eUcOj4zt+hqY1Xvbu8zJEMdsKyTnFTcGxLPBl+Xwx3
FttmDMYYRh1hxGBVLCuE+J/86SQsLLy3N6qA+GkKI80rURMj4QGuakxUPkhqrkSTgQZz9BKlYXHq
hOUdMaAPCy7C2d6lmfMcFvwlZaUrhqK1fp5ZPz7X/PKO39Z7gWJhxerTviFKtPeiqL7BIsynJnCd
tTXDvEsYVJz7lHA9HSsKj4asrqBVLPoyQEDwGkmXS1ney3kTkcN1AZO03It9BBVO9z1PRIeJxLr1
lZ1/WJm718iZVz4SsZPfVPptSOkVmuA1ry3nbLqMhL3J2c0+cZUVHvK1P/oveVCNey919ZHmHmNE
E56iXP5NMrs+NCK5y9ahu7RLaR5VM5DjF6tx/f8crJ/vOOL3seZjx8r9vSLAhZJvfAokxV8CgnFJ
YqA0qWg4loiI/Pkydd5HOZK1pMFcnRrzj9lYeERBEJ+N32+YIOfYrCKS2BS6KzQioCEaeYyIfrx6
42WIF2tToMTj8ozXoEeGG8kx9tH14o/orhsL5ghYiYc/O/VYd3WMAs6V1AFMOYlYVAqwxP1fr2EB
1i/4oSc+KSkHMOJ8wiF7i0E1XhY6vem/oPLSQ6hwwZog/wU96hQW/rRjxrnSDpGAXqPsnYkQUTQY
VyFWfXuI65k7urTtHUZjVZXvGU328zQYEtGm7qaJSw7vBvCFe42cWszx5LXXu8FBAaDridmjVT/i
j/qcRTUfEk9/5JPsDpYw+AnHAdX+iDioN8F/BtXbzc4d0FD3L30LdyYErqmkhmuFmhEQ3EBuHKlr
FLgCAQ1yI5v8nW07z8253tQBCFG3B1cEyoOPn1XjiZUun2p/78+BPrag8C7d/Us/9e4l6cdTnhX+
UQmwh7K7izi14FSoueNGp/3nwVE5eIC86E31hBGm/OuXUffmKZ0+EIf6kg6LeSOKzX20rZZbxK7J
afbymweU49j200TEnP1WlvdchMnFF5F3r5MichUgXIH4zYp2bbW2JgKJ+y55L6MoxHNDgdH0RLMY
Ffzu4dA0CXMaEMNp2R28Kv2Mx/mM8etFpfJXGrdqo8ocWFqMedw52/hZsd+ZN7+H28B7VrRwY4fO
3cxFC1/v5gQE7E4Ocncv+kyzpQfVFB9hZryaAXOMUpT5UTRfc3f8l9X4QOyu/C51/U7sChgZ1d6c
Fj/tgHnx3UrRSKnwLVpYdVEGWgg5Ea8kAIdXVHw2rUD1hBGzPiaBfLILti0pryLXX+Sso/vLNYFv
4WrOrQch6YqpslQXVVsZSgZs+finwakkEatSFaDdn2f/PJv5OS9yuGPAutryNx/cP41VvkjZEtSM
jKIO/1qQGHZh1DwBNbIvAY2ZlligPxOvTk7uXXZkiLxlA//O00CBRuRCHyGE4PqnPYF/bC1XMzMN
7xZCJvq0eKQjOLtelaGeMXdRR/dvJviZkTJ98NC0hOWSN7Kf+SSBUGyuLhS3fRlKhEolqGB/sHc8
4slmjsxy6AcFpYqsBeMN7imat6Kph2MFlceBbm+NVcgMvPxkRodEV6ESKbnhZDG+dveTQHaAz/xz
Njb/I+k8lutGsiD6RYiAN9vnPfloRFIbBF3De5QBvn4ONItRdPdMj0gRr1A3b+ZJdPgedTtiYndR
GVcUiX0gNLkbPQCeooPnKZ5G+VrmTrTnJCS90jIutn6DpFzHWNSxLTomOhOFCXAmhYy3fB4jTDDr
xkX6hbjAhMVMFcHsCGe44glRviQoOxIs060qquSo6mwTJpzHxNm5N0b2izPgV9BoLEeP8G2Dw4Mo
P6alqu8I7Ay3ihx05pnld13177DIHnl7Zoe8PNpK8jUVEYlyPuwh2i2k9Aeq+chCbVu6lfaSF+Ax
lQ1OTvPkUMR8cOMRGOVcCbJa+Z5hqzgyiOxmszL3Zel81BDGcN/I4Jpn8TafwvDY4s9tJTQFa6Z2
L3SwFkhYRrnFllTVvrEWhQvhpmDW7G1gvmXO0i7ui3XXhDMZi6ldh3l3b6VE243cXdS1N3bDUGq6
4BHIAoQ2kZl7J7C3hSXKA0pPQrU0rx4hoOWZDtVBQxf1V/q2PoauaQ8WRjyeDPD2dQ5cZx6iLWHx
5Iy5vgY++3aWZhvs+tp61dh1HjKMyw+ZrYaHScnjgCo35gukY5bFaZ6SRxcUVDJVdA64HFMWWXwq
66h/FnzuQ7+ljaoODhhJ3ai0ngKSl7bBSFd5VXMmeOfzEGNikfCf2GMMIKiQL7NRtHchd7gC6dTT
jv0YstDYIzxxDzQMPHk5tDjQQKv8mmHpeAJju85Icm7cIfTXCSLHOahyZx+p/qkL/t2naGCqWm5s
pmj25jy2TIAUVPjzstKZCRXVFeHTLH+uzTnlx2+bPKZW8SBiHr+59p/5i4B0DXjNpMH9wunKf7pd
PjzEvh5PkzZv5DzpaO7r33+vZmNOriROXeDZ4pJWXrRr4nFcu/z+kZFOp56lNCnU14lYz6ZjCips
WZ74FK4CXYPMzkIsFg7u9mgg9eW1PsOSBy6oX7xtnicDoCS9u4nbeOatTxzShN15zYFIrQoX8Anw
bmLnolaPAEJ2taPlsY0PoawDbiaTwoKTfdXKA2Q4sW29d7PfXrKa8kEUswTnmMFbOHa0eqBzrzwL
BHTbbj8KQQVch2OuLAnbYx+I2WOLJ7zf9RMQAC5K9Ovsw4iF+yi4mZHgbBQvO2Xc+c1IT2uobgHZ
Wmv50mn6pJjpFlR4f8ecaE3KA79DT/yESgW1brFjBxnfi+gZXCNdboMZdlAfMk0NtnU2vQIxObbI
VLH1otjZdM7/0BO9eAlJmUy1GZ8wLLXbBFcn7FT1R7KZQgkVQFnpv8VoH116p/G3ET+7CibSwaVC
CL0XOKS2jmlYkprVfIR9pzzJELJ71I7wzDRLYNMnuTIVwV+R4MEEowwb2215OrxgOo24gwcVhyeq
i130kqOyzYuTT8PN6Eym+b56QVPIMAer6JQ5pEqGkKWA36JO8ayaWs47HxchPFoMYy07ABxQZGuD
Ru//bR9mRxJVTdVORObdtKyW9rOtJVmS2ZQYhw1h0lm1/WEKuPC4edmesDS3mzAFztJiT9/krQVa
IG3J3ubztu0Q2KouOg8UU56rAfgKPq7+Uio9bSI/Wo3wD/8gxHwJ162PLt5U9njdHqjLTY3AWTJq
nCm/7n6reJyvNvSCte+x6S3yQzmgxvtmfSoc/mkzIPUEDjaqxva+Ypu6qzjmm5cjj7iEo4lHezyi
LrpnkSH09zF+P3fxWP5zWyp24Txa0MlcEkRRGBGOfWaNve3JdoVEf+yM/sYyZe0DvyXcsF+s0SfI
dGlBlwrFY0jrtYBID8iau4M97+vZmA88/z6W/ULD6+O101Bt7JLGOgP+x1hsuQfaM53tMMModwRr
kImoS7UJBbqx1XX42vojK9zpHUPPbsB5SN6bq3HqRM0xo1tC6eh7RIZ9smhmhpUAS9Xs4iWiyCCf
GuGSUW/4TAcZJOxC4pgdxINvvcy0qF4H3niQ7iVcCDwyxlLcjfWPcq+E9XQ4hJe2wec6ZdmqHCub
vT9DO1uG0as2Bgn7rCbE2Swcnn+/ACDPkWCQI32Lip0om3gV2UO+TgDBbo0IlxOXbjoMOMa3jmfs
aBd3rkm3joOSxEkfIQJb0gQtwabSnrAt0xh698MueSqyhK7tQX0lHHMDxZMPdHcFXIkpTjZyTDRm
wWnv5vPun1cEnc0+0eh3VK6CLAC0f6p964IRw8YSWetb1mj7OFrFeIJNhEPYIQs5M0gesji7QDP4
YD1NZgiYBdwvSqc70zR3Eyr6JqRijzGbO/dUeViKdXGCYUHAsTvXQwKvQULt82Sxt13zL/45Y9+l
dbECgwResl96Spnk83Xv8TzE9jugsX4nWsdYjypeVlZyeKH2ha3Hif/GOOcWEzVKoYZAxalsUfoM
ulqFGxh1moxFnzy0+V8/dKFoa8GXEoSP/34ZerIwhXe3smo8uUT6uJbAPVSQGbKJO3Y6kOjwsWot
hAQ2WYb9/19iLliztm9dgferztlBZQ6k0U699TFmODKMXJIo91hKJHRdJBflG4h1zjNJ9w4/ykjr
YoVVlw8FOR3sZjTitgKCxz8cdiOjb7yoJ4/r18oJeZgmg3cPgEb3mLYYpgwPeLmQzY85mdO1SQXK
02zEG7h0x2pIn2qcC4hweXka/bnHWDM2hzhE9cU+gE2hfwsRhB6rZR3MuQ95g2TOqk/qR8snlNDX
hG57hbjQLXmxnAnpqj0THdVDBR29iZTuCqMZhcuS5Erq+WycZX8qZpebaJQbJ5erJx2oRP6xgjK2
ESQrhqrHctby+6Ssw6lQS/EdBquU5dET8FRIheD4vjQtLo0kXERUzT5RIgJgKyQeN1XzZ2k1f80e
ixZr9Ivo5mRvB2gCbAn9reN/5UbORq9pRjyFrmYPtfUaru9pm0yvhC52kTVwT+y9fMvANtwDbX4M
NQ8dhLX6IoTdPfv1LfNhkRmFc6d+JtlOw84up/YG56k2tb0LLfFr2XOwqytA0Z03gQ0Y8ifIu3Q5
yTohJ88MVE7NXw/sa8vkvlTO0UCGWtW2tLfQKm1tgbzPj06v2HbO8WM0YNsY54kMDaRFLDmVfkUu
a7acW6u05i8sN2meKE78ol7bPxT6wZ0n/9Sa3OWBp58wclPkncZHPxUfcJN/MP6Nj1yqhiYSDOGi
3llOBK140RxsYlIYsJMjzJmlMcV8D3xEGFChB1Phu2QkHv62abnpmqh7qzEaGas0wwkF5MDGFXOd
0YepVa8YzSrrJLjybSeV3jwzYMVGazgbzn0+xd0+duZxFZC0LCpGsUbsQZeoXc5ufNPGRrZPQTpQ
hbB8t6UNFGQe91arXoYGuvXcd1fNpY3Ie7/078qlNDVL3/+tuCKXa6AR0GMkPONPqKKD4cfB4gFc
m/0Y78OFrRP3GuNV2Y0Aadtik0uNK8kMf+A6Dbcpfx+sUZx1xT+Ns/mhpN9xWZYDrItYC/VmbZ74
mR3gWvCylVN6FMq5+S1PIlWM0V7hVMY9XgJSdEgQpIYmX1bq7jBT2fVvmWoaElbQhDyxaPggyuW1
DmvJmViGu1509m1WlsV8VN6nlBLcxkr+Kx30ldSwYYl54+OQ0QBVyCh7dCcM8kOSssKWU/boWbHc
JxVoktkOj50dA5LGaJ5TJ84z3d0wzrAdrt7KogD9zd4ak6a/JVvDetHOkr2eEPuzvs+3QT5QideH
j4EFLWUq8uCrreAY0f0Gaw7jMjwgdBm0trWRpPZ9qNJX4od/0ypY8QhqHkr+AEPK3I7gI0Zu1sU6
jwxqLBaRYm4d+ejhP/SMgyRthY4Wtl9JNdLCgnlpgzwb7mZOX2zm/sUaByoXZHcOBu8KTF/daoUa
OspjTP/JAm7lokNdNu5sasALosqyxnCcMBQLGrbm2Tj2sEAyhtGdoymAo6TAv3I1YsvKcrtxRbt3
VflJ2Q58TgGvwO3XBrGha+dH1dUOMu4g2XC0JkCIQLz+SqTUbcZpB0IVe3Taa3vVjVCgwN+sgOnS
gqJxNkYeqlZYU3EMsRiRunW27exy5Tdr50zi1CQr3HVnpgg23Hatn2T2CrZ1qamGW0ebxLF1QC/E
TqrXGRsp8Obutguzb+L6BMrJW6QpFXULj3N0s+B5UKBlUD68g+fhUbY7iqF0WpnXLmKR1nnvY9RF
h6Gfi2Mn0Elh+V3ad/ArAHhTSo/sOvhDRCOnVzqg3M0gjxFyCu6a/DSC5uRDIsdjwQampmmnYMNw
FdkEjqjEh0uGa75D28SYVaOz/vvbaMTEa6YwpprC/G68LEYwt8TjZH36Rmc/wqj+LRXmf5NSAXh0
kBu1CTQra2aNWSkTu2p08N/NnXlVEwm60rkZblifY7PfY/l7qPpMHAbBMygW7LBXdT7A1+EnE3TZ
+Mjld0VwBzgClVDAbK9aQG2C6rK899vvGggFRsjtlKoRKfZNWLZ/5we69L9QXhtGxarTvfeMcyN4
CPV8JsnqWJ39MHqs3nVrtIdQ0SY/dtaJ0iQ+CC1luKzJ/V0hHfQf5y2aRus1H6z0xtx6y2f0u3oK
1tDCiGV17ENYQXXMkbl3BgK6rtFHiBr6V+2HR11kwZ2ym/jBYGers6B70DW+NVffiH50GHt79KsG
cHxVzMMB2Wzp9JlDPALNhaGy99BiZ2fDzMEqb4CbSLeQDUhol1jy0025naS+3ndU+qxbzfCG8DFu
qD8IVz3rldO/EY5eimSxbYATrKjpsaen2tYQ3nRIOlNhQ7CzTt+h3szI4Q7eZL6mPGnsxe/gHjOF
NNaSGEhTZ76Odibu2mzyx5kuSjx3ZBfqVYAH4dZ5HZ6iAtGjaPiBNV3K7h8TS5q+yI6H6B89sAyx
OUsop4+9322Ih7S32EcVlPyJNNIoHkGJHCqB7mUFk0aY7J9g57GDqTqDiWG8WQUJuRA8QMbbcl1x
QbnEpFWKwiCs45qMhulSUI2tmky4/q2a8SNulXl0p607Zd0BT58GxTFuk95BEJosPmOik3RdXC0L
QJQ1L5tB7ySS+Nvx7HfLzDEXNPd2jH9t136pqg6aTomVq+HWyNUehyHyoymNJ5a2t7G3dwN1eDq1
vho+1ZuoV9+NKcp1mRXMbPsQNQjvUXXTdbVNTON7zqp4RS/Dja3ry0g2dBuWwBjcGPuxaeevo/lt
FuYlHnm79waKUTeIDfv+mrhWfTLY8rDetuLd2NrPJVTV2Qt/8yQW+6vRvhQ0iKwnLspaY7yMXXNn
DtUxr4tno/beBrgAfLYx/DKR/kn6eSROFbzqlqogXfHg1sCi8omCVBkV/pp76JcwmwJNndY1j36a
OAdDIjvqULVPY/vE6kzqHNRZnhHEm8ytqKZX2gb+dGkx7SJK2UlNsAax/LDY6K4K9pO3rG/ln7gJ
SbMMRGrTnMobTSYv0MZXmeHdnWpjHTbGjwNtD69PtZAQfpJQVltXSUATKgJDL+wFudJg6+z2SJSP
bY1ZWzj1hxiGMzG4g/SNC06+U44nkWBp+UQweB9mgUZ3SgnLplzYxoh1fCxXbNjzHR2VhF4D/9U7
hhz0IOFmaHQ2dtap8Jgk+pcGUwCdvtcAsPuqdhuiKdi94PZdUMnRG5hCLDAGTby0YPnLa2XElzM2
FByOU00wjhEIo986VfnBsd3oaN+Q8xIgRwPjMYMV7nMIWoNyMXzr5tAEJses7nfdoP5ObYZOiy/I
VuEjlQ2auI13ckMZXgB3+q44GRnTGwDmUxGm9c62FDh7G+nN7wxrb9RBdHAMRO0inqEB2NWPT6nA
Jij9Z516eEfIPVZBtlN+eXYajJUOZoNa4dWNBHd8anOwjKy7eg4OBE3vwVLK6dOFzWC7xJo8ep2U
O4Urtyj2sdf/Z6QmbEeAFFHOn2s6De6lwcVOzwEGZOZ4hKfetnbNAO9RWyV2qJRhxITbYTAQ8Js6
f/kMQG+K844tV4UEZ34YM29FKjG3jnbgGyTWmU4ReubKhi7elJhI2PTg5pgCIe07ZFUN9iEish+L
mYrmZH7wk1y+qekvovkf1xrKrZ+TiwhS1Wy7bMl1qqfONf4WGRk5BcI8ZXvIRdn7SVO27Rhinigt
YBZsu2Jb5sGnNxEtyFk4CwcliPdVuM8wg+flQ+OaAQVnU4mWSrIBQ/21Tfo7IsBksBVPB9tYEQND
MCcMwHJkydp7z3VHCUU/PidG9AWbvljPkryE7zHqYbmMYC6xd8x+p8Y6GxjjkHPkiwomnOeYW2m3
v1ZJStkmtTi4/qJwn0O7Kp3/+r5Nt0YZfIZu9x7Cnc5c40yu+6GeeoQP84/ndkeR+vs4jPcRO30x
4jJRtiKmX6O8DX/Y7e7rMLzwA3q5yqqi5PTYJpzNiXNOIZuBZgre4HEdi9j7E8uYEmbI/d1B9Nw9
oEDi8CiiuyNaIuzyqUKq783kKE3xWacuiIb5RWeEwmVzqFn3t9zHm14frBEyftheXD7MXTVd+UrW
JJWo6pmkvESDPM9Bea7oAarrN7Mrt6Vg/5IyrlJz8203rxlfFdiNNySYhyLz/yPLR1XDGfdjws63
+TbqgZaA2T/b5q9LZ/fapVQSOh2of6+OuBI2z20w8tjLo5D9po+xT9b53cdHYMj4wK5znVFp0rLD
wpTyxWrzoVTWUXXVHxK7YVT+eFn40fXNQ8eSEWP7K/jd+2IPgLi9MjvA6Ir8G+md+DOfrLcoH+uV
tQvGYV8H7jW1cXxlS+Ldz6dmDf4T6iWvwT4M/w0isWx/rM56bfNs3BlGtEvxLJxH9lGGe2qAFHsG
jOxgkGAIgmDrKaffukNk7wesgNA23M5xNi7Vszu9NLhsUNbNc5aBuJLYNHHp4/jHZ7sTWBSRYSCk
SpTNTT5JAqOT+140VrcWqcCLMONrj1JOVo8kMOYHGp4CRWkWlAW2OshbPuk5Wlh6biCMZWrttr/s
iaBSz063mf1D09N71pYEDWR/jGz3v8lvvlwrZT3UJT+OoqrUQIWaZrartjuQJJzFFaz+ZkReaA0m
4iZhms2N4Tk2qKQqqzdpTvdqUP8RTkJ4aWomGm/p1JlQbqeWCNfwxMeLRXQZA+oQE2zukC0a9rFb
18w/AhzDFVu92Ni9/RR3GSlmX7Fbypw/PqvraQD1y/LeQblC0567S2sSN+qj7pRN+qmxBncriTmy
zZ/KTcGXyO4Ye8MEw8j29BO86Y/MoDxaYXj2o+jYsl5BbHUOIjJ+k2bJc4A1RzAlihAP+QL2jPWK
5S2YH4fshIcbxcjNp6GkRS80Ww4TQ3wmEI4p3GLh5Nw9qeW2bCSaVEtAP3SAnfQg2JVKrXW8uF0a
FuvkOPSDUQEG9zgt2RJGP2aDJa2M1dk125ckwaHsL/hFyf6gwIbDTslDEa5pLB+pjTB7C7YWyfvV
aAzEZEhYjAvSVrvIkVEdUiAfTX8hq7w6iS42VVkCRIu8CDHuViaon2NeUGsPvNZjCwfWjJsFgAOW
uY4TbzVryp5MV2zrF/LyDtdH7vnJhKt56GnFUIbc+e1oYKaKt8Uogg2vJG/1ZeVw6/lovIlOfBpL
2ikDl9b74tpU6Vua1Ncqyp5tqd596bprd5FuXcq+Vjz7T7FHvVQm3mMPuyl8nc/KysMVpqSrl0tW
ygRSx6H8GuP4v6CUjNbhXxdO9io3l8pipzqkoFyCsTMOvUU9FXZ8QIr2p124b7JyHsUch3s/LZkU
eX4S5X0W6fg4U5UjbG5+UQ10nh07b18/XlnLwquo/qvYia1Q5O6Enmk6FcAluYjx5RLRFJpAmwse
IdQMrh5RYJC55RpEGUuLGNIpWxZ+Hs2CieEKj3wHKCKkGdoXDg193Lm7Mhm2TTevq5KkaRSYOxv5
ci0qrChzWoBc5HsGiScoouZfbnTRredgni9lD++L1FvU9dmRZlO91Y5zqhKxa3wrfWY7+RBRqMU6
3akWgnQCXqf9zzIvRpC2e3qR9hn8vYX1fuFBvmUeLiKreXTcjs9j6mzs1uAeYFJEOKHSyupKo5s8
dsS1vRJ/FCCRl7wyor32ODwIgCCL5dfInpGy2L6vpgj2Wb3UpdRVsrZqY7igxfNCRTrjIcvvtACq
LZr/xvAhtroG6pQrx2SbpPVzPDtvIxu4/chGhPdAtMd1nO7wxLBlZmApIxAdjnnPNMvqhZ3P5iXD
apGo17kzWtz7DQBhWZ3qnrh1p7kW29giMp97XlA8Bt5T3IIoYaACfIjMhQQZ+9GWBcJPmSHS96H+
FQb23CK6RVJfl5XGWaTxZzKM9p6RmXfJVvQ4XRdkTe8biKvtf9Bg2U6UV1KBP2Io3rrUOjp1wHtl
erdd6N1j+OZF3B9SLOt8xdM255VNrOG9KFFxtOP9pwmcbWo/uxN0OBVjxs7do3NZFf7Vjs13T5MD
m0vjvxD0zwHj9oNTGDzwc/aWRSlJUMKpuVk8TNadU65b2A4BzSxVVUyrnNyPk1e/vjt9d6b3y2Xj
x1LmmXSvJet7b1c3yvpCYpK0p076tS1ztfaK4DuG/7zO7Dswdw5v1pn4sHJMa7G3mYX30gnrkLm8
TXGVgsKakjOMhOcpH+8trC6i5hXHEHhwGY3F2gIXvM3SkxaBsTYDzq8UKLwzmlukSPKGpeqPxIa3
UqL+BtA5wS/33bvpo2UHCe2hqCHboMP1kE/5hz/wjGHyJV0SC2PjB9NG5qjCM2+XJCOBPbM/2kqM
4WjfYEmlFZ+Cfp4RIn2Wq1gjiBDNq69ogCYThg20JB3tPKm+82aOHn0bwhWbwquJKk30qCEU7fvn
0ezXA3gkhgesUqJumIkH908pbgkk8M1A29C+h256CgfK0ntjejJttAmQoGZQ3/0F6TNXFRg5jly7
/ml5dNfmbL/MA6knFwe8Qv2FNU9lFfHUNAm+Yn/ZLarhqQsAAaiCDYF0o/5Y3QLDSK5hGlFU1d8V
Od2DnglSuUSV1mIK6K13sThYSbCmjmWxCagDkNNtjrOkN8xTb5kfvSVpuezYDzuAmEw7ukCfuA9+
2ewYNL7TOn2eDcZQ2wu2w9IZobwhezYkN/CO9H7MuBkEPdRrx7nOMuKccvtPyCGvucWgOQuu3TGE
yo2rVXOFOnse0+4xk/FraI/20bXHeJ2Y7J37Uv1qI6JKNIxZk2rurA6dzMFc7Yuwr4/AscjbVgSo
dbuq3BwQsq36bcwLrzNE8BRNJJC6zNvWfvnZNIV3Lkyt19E8bmhuhP3nl/wvQZjno52+mlSQhrBd
1kqPBuuY3lx+OuapFj/G0swRLytrEmU0WICmehf1mHNYpZ9lx4/OGnnc534ns8q+K1q2pt42Hqbv
5N9gSm1sQxdTlef/UR9e7xw3tM6dZTzD6Br2hSMgtsYxqJaWNLShCRxMqT4ajeLGW2VcQyDl6964
gPa8KS4pm6mZyE6X2N3FVHQbDsed8L3qMPhjt6HIeC448gaPs5OTqMHNlcNqgtCGzaO99JnPCVi1
FyCIuJh80z5R/fAqeX2ubCP/7ScWDsybOD2pfpz10a1vhpkUJ62cB1sUwz2NppK+tVYcGeVKg/Mr
sZXaWo9JVoeHNGufGed/Hek1T+a67IaQJUht7MsC/CReIfA2c3KskLYvnivuJt/CDZPYKxXMfya/
/UTim3aUBRxlYt/Yk7MTbPQpdeVTQhHI3k2XxXHEBcmuWqzXJSuB1Bl4XiTZct82/lLE0G+zsPmd
5qs1Iw3g3UFa8QCHtxdV8l4G0QaPi9V3xIoIEAC0EQuPX4JhZM+1m2WAeyUpmOnUuao4Ilw/U1el
ebOtupJp2GjFLczkvO0KDxT3cKwyy9qY/coxFvh5xO1SaW4OUQ6jZWwJrfjpYp0y1klJcFUtDmDJ
hWlnqg0taCCzXN592If8Tetj4eLz3W0SG1eLVwF4mfxrk49U1gM3WaUuCPCWQIEq+uKhDFPurHGw
TTXDgJgg82fpXG4YAESa7Uq25WUnraVWAYKFyQHa5FuhzYqRAIU/dAVM6iShY1vgYmtJHu8bs/sv
9cYcKLj6DkLjUjn0JCUmRvEcT4sYx0tbO+Um7JxvkysA4Pz+Vpr5lovFkhvK3yeDYni6u3BpYTwl
PiL27RBesRw+C/2QTyT5QEZvDTRNqMOOBUeTQgs0/Uk+O5m5jaiCuyy1BmwUz2nAcaimnrtHdoPi
7J09h3vRkJwslXBlxn05ONAJAoKOWZ6P2651h10oPocRHKvT6e9UkiaYcR+O2gbBPyJ689IZ0orA
pH32AXysFbYDqLLiE1ol1xGqzndp/YAI3wGOqydaTfDbFBN7D1Vk70rkhGG8+XPiDC+8GVpQUD72
CmwMiLj3NISpDfYOsS2cuBdDwWNgydgV+xc3YCAtcFfvsFIclNsae1x5Rc8HJ8vmjzzB7wyYVfF+
9aliwQvDymDw9uCyvmfPurHzWkGfaU5VGF3dpaTF79GPLDXTKSLMJTmWe7egZPvpl3RYYpWlSKRN
TmKo7JUzcDWEVqOp2UbrcxTjUxqpsyrzL5SLn6CeIA0rXEZhYT57CXQCgH0oc9H4IgpayEvWSGUF
aRCQP1BVKFwA0BcSX+0+YxF8Sf1IwyGOcIanwwNJyV3n59aDPX/ExdTvZYxLziBvCVIS2kfg7mqw
Cv/87c02SaBYcsizZDzabvKiQ0XkFKBNJQO959OwgkTBTqmkpITk4rjOFbnM3sPYSUbjgvFmHYSS
Lhx4WSCP7h7y5IXGy1eJ027VpeUdqKl1TTP5KAe2yowyc8q7MSoZmFjqBPkI7qPBMcOGeWUZlr/R
dQ1DoUhJ4gr4BbIa+bHReeWOWcOEHb0aFUdh4xZvHL/UaJN1P7QVClrkfWtoRVQ45DahJ2OErkHn
IRP6FClQOsOqaZ85Ext48oDuVggFq4TwFLboVTsQKOzV/B4O/ufsT9zoDegqGTjeJIfZOfq+uLsY
SeyC15ZqCnLMCCAt7S9Ik065ZTiN6VjD+rK8nMNxF80aZ1rK3xmZty+ApNFmAn9TeX1GXVWiNpWf
EVrAsxDHQYSsB5k/yGPjXLnzczrEzSYxh3umiEB6oJsYxHkte2FdHIgf7yrCNklsM9yW4e9A/dTK
D8B5qAFiW1RZyFxtBb9QcUPi+l+d9WOGe2oTRoj8fj5/1LMCUeLwZGMFgQbXeh9+7qtDfik4ZJHj
K2/bZ7BBW1Ibx5ZY1qZgDNjZRHsCKBFeEp1TTwKKNS1MizU/J6aMuIeA2QESXusxaA9B++IW1btd
JWgANgpp4Ll/TFK1O8t+M6sivhY0r+dHw/f4PHbuPnCBNTROwhKMltSMkNXOTKN9UMBJD0R2Sxze
+egQBByaD1MP4TFfCNmDjh7mqabhE05s1bEnodl2Y9Us6Mcy3zi55OfZgk/hJYV3e0TPDCtWrBw1
zq0lN4WzAHNH23mbNBreTAIqK8paCNRgVZMOBAJfs6uJHPeg7v9gcHW7tNu0PYGVI31/7DGffUrH
t3MtmSa98pXKy3D1h+MgQMWDaZcr7rRFQxPR3S5gVHdpe6o0PLwuUDwPED67oSeiSustpQisdfL+
kRj/jTv1RXOBPg7OXxNGy6Zi9tosXCXApCwMhEkJeOX9Jx2mV9PENJNl3Hx7YvqOlf5VA1gRFidg
BIafPGPV79kdhBxB2ir/qyprn/rzRFQiGTfC4qYbLiKcR1Feq2aiTINCB42irVmm71Z7l0G0c8DQ
dvVI2Gxqi8ehwWoa9o+VyabBGTcG+WkTYMJG++YE+IBWsx5rUwKnaE4EY8MC6AxyJihkGFwTGwru
qemT1XcUkDgew58xrqI1k+j73Ibk/omPbjwIUdynorWMqpZ7SLEpR7hdjcTenC0ANyce+T3szwKX
NEvr/sYxB2mjkS/FjGmB7ITLpYg2VUcyDVSiPpV80YiCOEulHICIWhPBKfKIZWOdQpLjbB/Qjwsv
/C+FiIQDiv9jxyZGI1mVJiOdFrmRPrReIzEm8PD0kuMAY3CyYv9+MZfSDg73h6kuXWL5xEs8Lih7
GUnaHasZ3FhWf1Mb+urX4zUg97zGNEYCoUnhf4tm3LbVsJ9YVFv+wg520k/4ju6DFN3RDMbxMBoz
YjrNDiUhuc1ogwRWQZHvDDmKU6zG29zy/k1YjL6PQ/Cm5O9QuhGZtfxcJ4O7ywKMx0bGZTyZtQ9c
K3+dwjutDmeCDuooTD7RKs3/Zu+DwtMxcgs21MDLMddQh1zFkCqIgKSvON6Ojt2nZJ7D6SLFRlGV
NWmICeOyBYJFULfcN/h2JRkgqPi9C5ibrMS59vtH2l9QpabFBZP56M5B91o0vDMzGcwXZQES545g
L6eadXJ13K6tFrMz3gI2QIne5Dhf14zbj+YopwWFbK3hlwDr7u2PZnzjCrqRCSBADX0dpmFjzaQc
5C2y7QscCHEOOg1jOzSjTR1gqzLdnHZQNLuTDD6tmgtlHpNsaK2FqjPN740AV4TVL8Mo5nXb2mhe
JEiojaWJ4CjPencnPF2FIs6YGsc8r4eN1SHw9eA5Z9El+3EojuayBEaBinaRpy/aTk9Cs2TTZf1o
SlDJRBvvRWKfJgJAXosI6djXnoDIJgKYt6Qy47s74QgYCMQN8EyPKcxrV3bciGPgbUV87AZqkQYX
wgsdb1gE8d6PIfc5YqEAX1I+7qNRUTPB/m1d/Y+pM1tuHMmS6BfBDBGB9ZUEd5HalZJeYFJKiTWw
718/BzUPMw9d1t1VlZUlgoi4ft2Pd3G/tcaFtisoM30KnCoG/gO6EGMj3gesSnRZLqGm4TXduhBf
X8wi818SdtSJzwlj4xOiMs/6nOhL3Xlj/UX2eE0gA/ViIrJ3ljs91KuJEE2zC+hMpykb38kOcGEa
FOjiD1ZD/4J23hRn3anPgIkrLwm0vbIK3PRfzYUIUnR5YHFD81toQdTS3a6bFu673Ix8uzh0fsOK
ajXeVgXMF6oUIgebUoIIatTTVzTYzgoX4gDoSBTMuniPqsnd29QYM39d2JTfFgm6bDEbzB9tc8qj
ExgSYkSfEQ+ct94D1MhnvkjqTjiEucyavB7dcmVUIOplBN0FaxIevebSSJ4HFfP0TkYCpS6+4z3D
nsX9pRviIJdCoXT2GDByQX+UySXG7hAyxqbAWeY99xG9FykWSgAvXaBylMP1W1caEyAOt34m4/eY
hGW9U/TVbMNqV/Z0ilHPTupUdN+5iTozjn3PjSCn4SaCzU31tXiMczyEk3xjg0GRnY3nIKRbpSll
e3RbTpgGiO8AmOQQxuqfqResgQMjKUVbU9cxcTjEShV7Zx9DFV1SAPZAHeNg1+h2hSOPg9tf8cPj
j6ZnL+BKVpHcGSix7+hqjxIvX6H/+Bcc7l/jXABf5B0IGudJUjjwWBDZAiA6bluHexlg/2ObKmtN
uVKhHnUPdmyRQyM8ouz7wdDDlTcut0BueVXlsIcvPeBDtFNoOowfF4Nlv5kcfRkagUBgdf2+Puqc
jboR7irsIEENg2QLv4BNl1idJlAXZMlFGgaen9tMrZKfoGelDzGLuFDWFO11pLyJbwA1l+PRk57c
T557aV7J/RXHMRrfnEqyr4VyHbMa8htr2zg8jLaHFhTbe5slMyTw9Z7r8Z6wCc5gMUJw4iAaRn83
Zyb7FX6LMZn7qB3ZrUxLx/8Ntn8aw42sdB205PO3nu3wJZ4IThhNc+o8LCc2l5Eg0cyLCvUZnaY6
KD3bYB6ZM1MDSd3ruEwnKeF30yeUa/ZvY4iLvl2WZKd6Sr4oewjY7lH70lfDYXJFtXMM7oyVM31b
WSKCxcL7wu+Qrj45IscSj7Mtjc+CZf08py8ZXHJ+yDPYaTfc2z6hYQ6JgGISouYRoSv+UWQgt11C
zG2Ra6xEpA5BizwgUsnOMISiUsXNqRAxSneaI+iCoN3WTeodWouGqlaA055k/zzZSX0ee2JzrQVP
gqsQlWH0zU5zmQdDkX8SWf6DMgOIcPCvpYTiTfoPAbv8VG57Z3awkXuY2pTPsYRCzwTkpogGjZ2+
tBarToRaQLsd0RVskmy/3xq7mvngUbQNDDZ0amM+zXQVYBOR3FZZ3nKqDIP8O8cO0zQu7M3gDv9a
vPrbxdLbHKP9/Ux4GQ0SI0G8elHMXJ7s4ndCmtzx1lx2vOz9nY4EgG4NHIpWra3nrh4XTdMGkzYV
W+3JyRcMAG5WA9qJSDNlOKJUG/+NiYDD0PPpeoAMWdv4N3KskptlZEfT4EPL5vzRGozxNNjWuKfN
tec11tcU/5SMh3o4u5Z5TN2yYxc+gPAGncHk/KCwuF8yhRen9LjNcFJuJTLQSuq8ry2OfLq7nkwz
y4+TogQ6a4YHTDG8IlITJSElDt7YX/kEn4d75Q5o519fWD8yLLigaOTQ0TICjDKfuYnFAzcIltFg
kWTYGLNpT2uVhhjPlh64eHdeIsjlYDqjACb8s8nZoGqnPSP/QFoAlbSjqleT17lapZ3teqqMNjM5
ed+RClf3QnLOxcYWUoJVdkZ+QK2pzH95zzVuTqb8EPd5tCl+mQCcr4k+1UUrFrLFcOPsR5PvJuSF
gi//aJ3o/igDg6XBqWR9n3rk1aqStF0NfNHvTqbvrGUAB8oCNNlsE21JpPcg9qkM5e+ZOuAjUYpN
lrPpzYi4DaL7ljzeYqxvVVP8s2euJAYUGTjNywNOCeKJqLYsU5cAJOeN+g5ulYM9bw3bgg6Z40HC
b7IFJ8Lau3H32KMm3M7xA3iIk1F1+TYjNHXE0BJt6owtYbpSTw2TqufK/fFxAwVJErGvNJrbQgMk
mqs30ZVMrpOBKwc6HXjUR0/JfIYqh2Uu5pUUn4G9cW6wWj14Vf5WwwE5MU3gCQIgt+c6+h7TgUHO
twd8PFObniukDMyT98JwSrJIYH+IZ8Kr7Hc9e0qqk07a9JZvKoUyWVyK+H2djx/N5gVxiTqcll20
kwuWsX6OY6Kvd4wx4C/Qtlr3zI1n2PZu225pYZbEELN3njQUzBbNIhfFryqtYt+Z3Rd1MMAEffI4
U98ck9b+M889g5o/2BtvJimn6SEYyRwgtYP6SdMKl092iQxgcrA48svYEoG1RLUvLWLlQ8uaoM2M
bdvNM+C/Zo8Ox8sK9PIOuSZgSLQIzK2tp9xQlcPjUsNhpyEXfNjQqHGX83EpjGjcfss3MLrepnLR
Jdc3+7G1GPCXVOFDxLPDXmHqcti+5rwi3qjNbQZ9qya73I2/buE+2BhZHkomWjFd7WdbJhKO+MT7
vNNEuNjQjmmxHV3gk5EbswtKACDSDR90QhK49Dg3QoeVS5rQMWsTTPLV0FzcsXmeLGUex4kwHnd1
hIQenSoJ36Qv/orMTm+szJG9RxfJlDYYtqVWedcCbZyVaB9m51CVWCssi0Mol4cxb56qhO7SpOYh
9ErxbdVjcuiTGDNH8T2AD9tzOzlV6/g2tXQK13SRcZYOyYd2ecNY8MdI0YR0W+E/bCL0pcJ8nN0Y
AiFb4gx+2W2e87cZCMK6VBl3XrF8AG7V950PPHYo7qOp6h4a7OfnWtA9U1FL3JQtnslxKa6Lnk5m
0QBPb6PsgRaH9wVrygsdyjCkeNIPiVuRDCYIv5FmuNFR613sMqdRJ6Pbok9M7rpdmOMaM45LNkKy
xJi0JWpSHKTZ2heH0Ajf7ax3T6W/Gkkzdrq9I/4sqaa1ob0vG44BuQDqy53y0Mgs284Tn6Ovx7su
ceZLJq1Dop2Hto7EQ7liCcjO2rzONmTBC7ytEFGFdJ+XyC02eez6931hs1Gdf1IP60AqqRX2aDSM
I1jBEAFT+qe/lc0+tQgjcRosvO4UhSylKE7mSIiEDAhuVCqHnPEZ8tD6E+PjolHpwzKNvez66E5F
FdAK8sn+4AIoXi1VDsTuzOkeOVQtqHENgbvK+GZ1ehzNmu5LZEHsHRbvQn2Pq4TbM4Ana+pOjW1F
j1M76O3IidOAkUHmA8ufQ4qWOmWSWtTTEFvdYUDddRlxMfLhzp+8A2vvZ2BFii6q0XmOC4oDB4Oi
ym7XSnPeR47ZsYs+WxxG9623+kax6gp3eEDqIwCZOTd/Re8VBuRtbnH8OC+Rsh/mgiZjh1Yc7mTR
EXGVRKOFqMDstAKVxcbrLYmLNMw2c7QCA03u791kfuGSq3BRsd90xty6ean6jVOT8JlvYZzS0LG4
N5jZ8kDBebsnafSFVQyYiC2/AHRvOZH7u4V/A7DO80aXI2Ie8iP3/wqfY2qoI5hCurY1o5ZnaGOz
LFLsFv+OiyoQHtIJ59lVeHpCnoraveJY8LYUZWC4ccQ5NMERlul9OArjuupJHj2PLBAIqW+ScGof
Z2vBVes4ZF67Z9ft1KVALN/a1i20AK/ZVNUSHIabk8y0ESzIxSSFv+0ZH9Tkny0AIecxJeBAb+qt
zYgXI6VMppiPKMZBlNl/hrbuDoCbzhVrdgtSFnNkvVdDx7Kq1cGSJz+skVoyk0V2dUvjrUjEvUV/
yikCo8clk1aIKNz7jp6urrnQtQamMuB3TLeHjt6b0kfKAApKV/JPBhExKMaBhY2Vco+cfo0QsHi7
UCHOYbOHScKOsiSyA8aik9maeqnuJak6R7kwgtIi36YsdvQC1G+ic5ncBN0kPhGutlHevu+s59rU
O3pG+ZXqnk0ihbJ13F7nqXrxoIZDhl6YZ4CFj6GCrCkAUbQ4BLa4f7q8oRbbdDiq5x56W1y8StPw
zn1GH3Lpf/SrzjaPmJRm1CQznFHSM2WxljevBK9DOmj7z2le93hgGLWob5OTPsqia7dMdQe/YCaC
P3dfKy8/hjSNmG48nHVWEa8RWFLR2Xciru4gm1VnVrDc36iI9i2udVFztkLFFzdzsQBBRyVMEAgn
tqi3wiJLbzmZ/eogyvaAPUE+F3emGJo7A2OQ9qLHZjDfvJLCxLBy6adjqPWAzAcAn8MgH8Yfugbd
HSfgPW6Zr1TSIu6hip79Sn3ZFjCuxm1/4dGrc7G6oCDUqGPFDXmu1Jmd3VfILhtjz+RvYBC/RlOu
rvBHsGmO8T6fGnxTuv9QEZ90bC8P0BPQOQSPLDKA+2g+RdTa3VG5cZeB06AwGVOV8k5L2R6ZtFYX
Cuv5gc5hQsY7gnFo/qmODhUiMIpFeNOOso92X3nQ1Nd8yPhDVpHLWQVnTf7R1HQg7/X8Ja1xM1gt
sjNDHxry+jYb/cNdH8VHLgvLZ8URv2na8ZkRgjmdkgYKKEokSMGXShfxie6aKPC1Y2+aMtYHBtJ0
0w9I5TmueouUrGTcYA0b2eLRR1Qk0lIdEuISm3roxz21qzi857Zka89T5/pqPLnEGJiuhR1Ui/FB
PQAroYy5xmssdczn5AQ8sz62Ki7oMUUMKrK/lNuEl5wYbRfNU+BzwCqj7R9Wu2Xv/GXkM7bKWt4d
4XwJXjI6jV8tgt0tYJGzHw83Zah34fHA1D0+e/w9lAnC9UagIh/UmuquwUcE6sM4xB1TQNn8Jd6G
98TMhp1fcUOYKHTA//gbzfhqygYcQahyPNnrpgzEkIOrsboO1OHsMofZZWqQjTuWhLobvmn8euJG
/NK1ibuLDDL4Y0j0vGq5dHoZNeK85PudsMTP2C3ReZb6M+rT56qPQCqb9p20GCahcvypFFUQI81u
Xcm/OWR7MvGkcM5WToKO53oPL+ojKmC8JhXRHA2sYyFAdUgHg7WHYNNFBAJG4EC2jbdqQh+Buvfp
wzBt/8Oc6W8np7Jj2Ysu10EWsmFNEBnqzmXXHGu7Ga/JBCSOmNEUQEJIBX+e3vS/AOqp4nFfRD9/
4TkwGQZIPlVeDjlo2Exp6txmz3zke+Tt8cpdPBH1m67nwbccACFeNl70XP1tFOh9zP6+juogdtB6
l2QV+P36KRza9M61bLqITLhEDCSh+8vaiPDEpMz1IhbEgMiAHAzvHP2gqQw+HZW6DGzx3wQ7J7eF
6icedMojAFRhZXVVEZxZqmnIzZPkITSjr3FPTNR/M3xKRwzMT6sFPyCa8Tff+qhgd2XHgTP1oA6g
2IHFntr4oGPYVKlpUIiXu+DoUrDSOrrx4yc+O/Y7e+556/nm3eSBmGs7vguS4GKlk1PkIl7WKFSF
mn9FxC8G2WXP+BkdTQXE16zsGlv7QuIuzljMe/UX7aDsU5tWP8hwJBYzqCv9mJdGIPT6dvnix3g+
CsFjOVgpk990YEn0Cl54Ovs5zSdmIt6X7p4kVbPXE/uHzODsieOZZY/FgD8k+FH4cEW8bjFY/E6T
u2yImagtzOnT2AHiHEaiK5Zn7kmR6L3htj1GQBMBBlD/wVliWhVleU09NR4smT0C78Mb7SZsXKh9
YZPDOdfL5WZXrB11jTRkFQkenhHpVRHPdEVyyl1Wf43JnTzvAIWjZaNW16QT8mF9qkkBbAcvJldj
DLyE84rNTleyZZr6Ez+9jzyzzftmEZxciFQYPnraPD5jBuyL4UQJUWg5bO34LSvgJDSJN0LYZT6c
SsB3sCzChsFUu1QvlqSKYu7YcZJU9wMDTT3nwOpDbI/GgjuGY8nK4iPwqhITi5VDyoaIZCAPto3B
q1wCFaw98xWeJmmGSR9rzPTnxP5H92T/5rObQ/+yae+tcD1QIXVo1Ivlsp3QvDM3dLfuVEZ4srP8
hU4d+9yVz2MJ22Xiyj8CGcKNjEV9LpntcCSpvUsHw7nRLZi9VX5o8MiFLMlDi5syo9AurRS76MIn
MoLUGnnJP9VV6V0qT7wP86A0p91Ady735/xo6exk0Fy862eiKSs8dQC7jYoTfszWhUZdcDTEtAMq
y16w0j32hANAc/R/vHQubsRrmk2M33VnjBXRs1le+/hj6lcDakSYH7/mk7eMgCGI5P5hY0Prh7+H
NeBDC2kn/mA99IOx8k9ywCJcghI633ZTRSMqP6AOgQVxUi76Ni8wUm0kOOIPtIHxSt1qXpcbH8Yk
F7z8XXfLoV6mz9VEhM5cPaVJeVWNWe9zqnVRsNLN5L3L3MT9xETpNE7yPMzGb8aecajS7GDTWrMP
U5e6i7E7zT5M+HlM9LHxGmrXM+JqbpnzkynCJ5rTxiNn4lsWNlhOKWeIUD2OtUX+SOTPdM/a36SN
l231ltfJCIDLSLZ2aiYksDaaiytgnnZH3Qp1GlbyZFlU8Za86sEHsbBl1HIi/RbqCbH1k4aobG84
iuRkDX8ti5R5qET7RA79fYia7uhXcDVx6xdUXmzwiJy8Li2e4opFZA80pab19ejk+C9y6T3gezrU
evhuLNhrU0oDlSwMFDa/609DhvBhX+fWi+/LELAu1rv9MF7z2OqvU5MnnJCbMfqvkrZanlXl+rC6
Z3WEYfyK9QuEn57SHVODHm9jO/3xTCro8p62SkPi7/FZUbFfFt01z9qHTITLDiPzcHSpuIbb/pDA
ZT2i+rxV0Dg6enPGecK7NuOYZmfJZ5PzjaO/QAXgtE0y/vrHZA+/z/jlyKXSWJWxA7hGZvTo2ZxL
Njv3JG+Sgy1GVHhrKINcuxEHHWbX2dFoyvFwmhK+60UB6stP27spNeyDBnEZpAqY45JHyMbFGmAr
9JM20p9I10Tjiu4NKZIig+rvsCwr2J7ge2lToZUru74m1vQ6WVV6bHOV0AKPqNyz+LvQBfVmpWTf
ii57Mynj6uEd8auRvVd0Gte2QZi7wyUXsxeYmrbemYYS59z7J2piFASrmaa9ZrjN3XdUhtcyMTSg
CDOnBBGTJ91MCFbhDptSBbt3kBsrql9TjJdBEifqee4s+9gaYDeyhIqMKXrE7jkDkUak4tzagQ8z
Tw4dLJeI197Kcs7b7tMTbEm9EJJ42PfTQ1ntbE93t3aJEb8z94DwF2g5GqeZUMhW1ENOBKMoAqAu
QZ/NcPy8/MMuPNLhMQ1TfR3vVUa8SUC3Y43HgjWCdRxWSI4dmMGtGztEO3RygJFQn9gj2DtNDq2r
xN9wrXtrfBwXaeQOByxfctsKvpTZkj5z5mbHlP5rYJRiX3dYwag03DUjxQt4T8IDSMMNwXU+NWjc
qGueeQs/UU+fqK21Ty6xeR5c67xUqLRFhPkQsy7NXD28h3rwQNo6xwH5fNBFva9645/2URnh6v4J
yU8dywJW8syEeRBxd9+IvL50lNnRUYwTIyK8vSW1s1p3TFCQ0j8bEfSc1Pj0BsN9ZJROra1UYfqc
pSn91Iobvg7pFDCWMzObc3RHyKpMdkewJx11Se5bh+Hul5XqsZhV+AErucTJVU83Lp8Ky31MY4wD
6CxOTPdlwRaS2vG0i/PJ3ptGhQMENdYFI2bjQSZ4IO4j4nc7d0oTDiJDbrHfgwB06Gace/tvDxpw
n5YgBthLXruc/hHf+06qFku8B93IbMuWUjeX5QVWRw4L5kkkg4MnbMSqHhZAraLkDkv4dZqSRyH9
GI8N1gTJUhu6imQQsShEq5kHS8aBRVnXEDdtMIV2t4/bGPTtVDwleQoddqqmvYt44Pqle6E+Dsiw
9lm80Eq9zZI0orFnxuK+IA7I0XxbRjKTgBjDzahwAnSZfCat1/DlmMFzpi0+pBD4GytPqCv44eCq
1WfD9oOk9j/cgpS7hDpGPwj3uAKyzsB6WIxOcZjM3OCK1O1zyat39pXcr1mIuKKlGQDRFxy/UyMK
n4gZlxqhuXBYRbaVBkVVhU+Oa1n0sFu4TPJYFD+u7l6qrMZNvxDzi2S0N/O6Odmh/q6Myty2cfnX
z7n8AHb5wv2Sz/0YwOUo93Ky0IXNydh3mQ2crM8f4AjzAHQk3tpe35VqXC3vzEKev8ca/ZQ2FqgV
mzD0QLm0Ty8xnWg1lcuMR7uwTXZpyBk9CVpCYsipjGf+LZ5ZA8s1CRsvDiEhxWgkow9uf5RJC7Ih
7hLrRxtI8BZedUvLmI6CznOjIyOWv6Vwru0AOVptpGiQpv8PrhWr5srY2k72LmS4+jmKwyL11bZy
/kLaMfu8DjFodx+u4kfoJujEDToni7KKl1Mot0o1x2hRN7dkW8RQM+6s3v9bhw86kkwIQpnbSB/U
SiIx13Lw3A9PQKacYzpU9VbXMUqlHdPYLOsA5kbNAuKfoBeeLwclrJLhR2Nty+eUa9CD707oHBqk
QALZwmkHYjguayWJXwXIcUUuE2kHcBfFnFoT2SVuSznGTOeCHQedBpiELZ88RA0sQLb3MoztADPH
HJQS0so4UQTOqR/v5nA3p/nDkMXFnTBzVLGeIvART0a+EqJkl56ziQbpZe6Hc64xlzd4jkCpXUmI
4wJmY7vj3L/jh/osS4OPrev3qT0dp7A/C+JVx4wLv0UnDT+iUp8g2Z0bvzxHtUcvgr1AstIk/a2Z
DynmtdqP2R9gPtAAe14uvmzIFk7hoTYmYsZd/oH1xaYBQjGeQIUc4zE/VkVxFJq77ySkuR3yJt0n
HkhUW60VpFFmMFNV1MkO7eeAUoEtFzhEnSIpgcHLMOnFDL5NN+KQZ2aALQz+JzHvktkYbz7b8d6I
yOqAEUdcHfZts35k9NdvRGhzaWEjbvrETD1PBubg8nJIf73QNQ5LOr9wk8za1VnbKV77pLL8up72
NKyx/03qi0Igbxr30hmUj4Kk3DD4gZv1qYdCA0kNqsW1U98yQ4NQV+JvX5YV7un0Hltfelyiidra
2vyddk6BpJr3eDk5RGg009l3najPhaYHngqGHceW92vLENyBwtmmrfPaYCzbEGH5mgeuCSnZjtlJ
/mCmeDJt7+bO7bEqo3EX9lO4p3yG4DBXLH2x4Tqyw28Bg4ApXmqQlY4/jifRvgIbRl0w3KPruP7J
x042gwMjYbZzlC7PdqueMYMd8aTG6CKThe0jvPXoA1tQquowxcVPb3gUbFnjoVxV/DQar4sBt19n
nXEYM/2T+XMIBd9lSvSdTa5tuphVgTnKUXeei1ZLLPLSNWDrhso7p6abvQI/IHNHw+hu7myX6FUw
jAMmE8h523RO4CpFgrE/LB7CEPJXT13JZ5ZFV7cWkPDHGkPc+hsaMcWjrIhD6icpp/wk0BQkqXM8
+ovpJHzGjXkpPb5z80xUSyZNiWiNwbpaxvV2pUl1T5J/Vd7kOqFtIs0wb04twpzIHTZLGHL2tONh
5YqSM2G2L0JwORYgXPd5I7e2gbqH33APkqAARNAmxpG+WKZ3IWaoe2b4xCzPGIu9suo6eeWugOZn
U3YXMfxdYeyAiFr+GR35TM9X5SEKnYsv8bsuPBcGpagnkYQ/8OCqJ9a8DVxvotR14dXXYSSoKvzs
S6kRi67VeODLiF4Zjvuyeu8D6mHH7ZIQdW3G9sdOBdX2y3vcK1RWJ7tQgIFdq7e6wG1pBfDq5EKR
yyuhSh4HUdLhAzZ6KaN59aX7QZOsMo4yX3DfyUdcJGHFEj8tMChFMekL0gGKWpEc/8pQyMc5Ct+w
v55Vmj7PcLS2Xt6tp9rwV7WWfYJTCjolbnnzulj4uJp5kPVeop6HtuMxU/XAtY0uMdqKVeAzvYnS
n/e1j52157q3GbKBH3CpMbh40Wla7am+Wd9XbUW4GvB4AK4OwxLpUZL882UJFRHxRX4V3hSe45Fb
jjCaQOR9RkKC12lVUdar6+IUWfQYxH5vb2f8G0hxVXLUo8ctoM6fs5DeA8BAr25niH3TKUBTBa0V
wlPVytX/ylrovJY++wsoZZci14tHT8gZUxsVgR3CW6HcP1hnuTHRImkn8ZPXcasa42GfQcE1/PzB
ybKJ6O4CX5KoZiLNZa9rT+0GZ/EJnZjLK6LLz+SrW0ro6yy409jx2GznwvZgSUOcrkJ0q4WS+K3b
k7XiQoJn25gZhcuF0s/XMocljJPGvg1aWAdmSrAChsObqWhOqcz+9RVsyAlQGcG5U7K+ptrmvRnB
4IyLB6Mmu09bfnA4rZ+zzI9hMVlYiEui9TkWr01XA2GJDPNjSCdObwOYJ7lReo45Lgp/pj+9D290
KwSTb2VH6bdQNHPjypuTm/f653PhfwuPZgjfhajJda+XyWPncjmL3PQ9NK0XO6V/SyMFt2o+VR2o
uiKamm3iUmSJI50+7P7bBPcIanIkiYZpQHjzU9aV5XZY/tGy9VPEM2wsFQKI6x/zbCUCmFThxX38
mZQjMf14x8OWnphjuGUuuFdJUjzbj9bEtkAq5zSX9N32Lt6SMG7O3eKDXrcJ6AOMCEDWITa6dDf3
RTIEUQuUNBkH8HuV6QUoBGZ9wGBC153Cf4y3nDh1dS+IfuE3REa2m64C/RW99rOJtVTNx7QLr0aN
3s1jOwFFTH9Avxi72Yp/7fK5a9pqiwHvhK16X0LO5hyy7kyDDaKoSZtaEGIo3uW9aifYhz37JQ1p
bzF0jf3AoiDCMg5ZaxOnLwEBdgIreYF+7rkpx+Dq2RP0KCJNq6Cq/rDWdi50blNF5DBRhC6gTpxS
Sez+TJb/42AOwOuZ78RQ3a3/URmc1442ioBsfb/h5dNsqsa/T7pia1XDW9ojvjngTa26+U3xYXQQ
K2K7fB07ZA8/Sibesz0rUBcrTYm62OA/2RFXzvGUWxss4eA1De6IWBS3UsDLXsaQ681CxCqJrXeS
CTgQO5e7DC517c3vuNmvc01gyawoD7YShvwFh6iSxTetZ+sZFkc7lwOLHQ8wyZD5JZupqJiE8Qsu
VZ2ahpLE3hS/eeFA0SXQ37tvsmGaj3zK8ToAMKobePG7OH1DFrnZGL9C52ZjtP64dSqhMTDNl2Oi
doz0CIsGdbRGCUFp6bq95QPCCC0EH6FZKopYvvbQjQDfv1ltjBSNhQZK9EMsDQdF1ENtnB8dI6bO
LGHm4xMKYsYKy3e/XW1nYGuIGbJW/RzDPcsoclMlpqaJ5HQbJeAO2olSMxOH+2wxs1Yy++4hA3Ut
iCoIEVbq4X0wSKJZKS5TfLIMsm16YqhHGcz0X02IZVuJFO+8BCkFseAudCO+HXWpOMaTc5Xgn4mF
CU4lPfquRIJw+ytZwd9YQVADrIDjR1gP5MeOecoGcY5ZusGbBFQQlkckuN9xDf36679MlKJx16Bn
vPinn3Fo8tDfy2R8QWzbEnZ/mmOvpRS5cdcArs8jU8Cpze0NRHWxHhSLl8a71sQakSdwHjxnYBki
uru6Kl4Fc/lGNKYMBsLmfsPTEJLOpVvll2NSA+jgFs8uG3n5yXHRbzNH3nse64a5iZA9i+zigCfV
NM0jHzIsDsRbLO+xnRcbHWt4lpV8tkD8SbYKoKx0W/8msv6eepu+usam0KCkI00JN8irtethyV4o
2oOxTL1rsHSCd9vXDDffZL3AdgtVDDphvmCDtJJDLh2qSS3I35o+xgZsoDTeaZX/GFgKbwR1Akgf
2jHPLFCsbZEY79o3f/AtdDmWT6MQBobHllDWlH79K31C3jSWYIlsxI2ucQb5bOcNPDlqwuiUPhmS
E8odU7gzeHMN3Kimu3zgXvjnFhNOpEpcwjm8L6ovNNxrCCMR7gSkeNPr95NsH22v/Rh07hBvRgaI
7PEP+pXgOCS8m7RjRPMBbdWIJ5vFL44Gy05mdRYKRIn9mc8Q6/xeR68M/ezQZS7wwSbPS4pzb+gB
dgrJ9rgX9+0EA1JZA6G5+Vg4y02gAC8xL9P1tzUO8TcF0odudN8w0b36GL+ADBNU7//2OU7genhm
ZD/h6VZQRfsXhqTHiGgl23b5MybvWQE1f/VO9v8KUpJ8Bb1bjUpxKvzqGyUI+Qf/ipM4dwTept3B
HJnvcQniL/ML96bdJT0To3v473/99wdGk35dk4m3wna5IyUpKwzD8NwbS5pxLzMIWf/v//zv73Hd
Dzx68uqtAXE/tfg7yjVWMXgpi+VwRGKxO6+6VEt7+u+v+b9/XLj+LZMASjfMoj7+35/4769zJ6fn
PMWG/b//nP9+6f/+a0JtvGeN7R3bK75QEseGHY7PwiIe5GBY3ay941tzvYOMsx6J37G94B4446cp
XwwhMKVkC2EtrJgRvI2LzC5ou/gIJ4W/jeaaYAxZRlYhFI/KsqrA9rjnc/GuTmqF1EUyI19FUGiG
iBE1NSmo3qMuisAug160EW7IFlPyy9JPwgfZnlCh5muaYxsd4pJ813Ig6wsVZuo+F0lY3F9ekUmn
UyKn6m7tZ6ZoB+Ze31/KxnuibmXtNeSuELnEfqX/UoEpeOxZ9V4Mojrb2eOVWog1KwVzdJNE9Skh
DYL7KPYo3T5zTxWHrJv+OYZGb40+ed7/QdQMqiJsg5ks5JbgIxuwEAezYZUfFRLtRoJwIQPmEmuK
eLZVVPv3xoQbxLZXa2Jqk/vlakUQ5FFhZtq4JjFcUjlws7uXYWJ9tt5eEmOPmuISBOoC3LtnA8D3
Y1e+5YtlI+cOb8RKUTUoswhqj7t60i44bU3svMT/UW4NQW85RwQWwc9qvd6aKkyQa30iLtVIvXJi
zJuxiNmROOzYTAfjMOBf5zBg+y2UysChh2/eDPdeGVzVZEOxBW2LkI4mzEVj/dQOEbNNGD7TkLRv
4kJuKJH7x06Wl5quxKmFvevZf3NMWKdBUJm0TMavJZunvkMzHp2ZTcFIlaRXTy9l09CkuKTD1uLb
OsuZLQ9Q87RwgDYTWR0kAQvuaoxggB7CD1IT7NKgtv8PaefV3LauteFfxBn2cusiybZk2ZJc4huO
kzjsvfPXfw8gx4q9s885M98NRwAWIBeKAtZ6C2Dy5ldsLhBrvObL4mfeA0u13fA7mJLbuldIyPzw
M/4qLQvyNwhf4c7xpApglENHevDA952TlfQXhn6YMns8a5KqPYtN9AsbiKFjJEDJ4BlN81cS2z2i
E6sp7YZNlo76XWuMV6FZrtmiA5Mh23ru9OVByIpWEYIr4FVIwanXofhpFeRGYUY9U98cNkZ+64dO
d6eTlUhiSKSzmXqrHGI1hyB7EcRujd4eGVzqtxdlZHnXemY4G5uDqTmbxlWILs6Cyj+fO7VXVpPd
ruJaKV6TvSvoFWBCq/NJTyFqTgjFTTyREwUQrIqvazTeGKaFwHtsIVHSPMdsga654f27Tlymju9z
5BOLpWzKgcH28Wwb2/5C9oEYwQXTSrSVNiAlKJuK32Kl4c/PmWtUm7aclmnvkMRVm8S486fhRoOZ
up7n3riTXamRCINmDomnvimMvCV/K7CaYpYK2uwutmuce/DaLYus3PDhWABntzYtHjxDXPLEqSkY
uD3ZBXRnM7SIwAJ5WBWeuf73zrC8lVuoO2wqIBa41J39WqNORPKP44214PHEt3zjCxIz2BevF2ft
HvBdq6UQRuPgTu/rH4kxAvT1MuFpqV+aevYwpbA/E0uf0fDodlGvksDGMN3oAp2NnA+93nOaVTdR
LOzCYGd032OKXUu11/axHVQH4JB4kHpsY/jJ8KroYXV27YWaoJsQWfZT4wXGYm4VBVc3JeeZgS1h
QmWjUzkkKPGicktosFG3RwjigOAxQmDp8KwZFfcRPzEb4gD9qDB900zqinkMyxfXaxvABJ8Dygjn
Gv+t89wtHoMg5BneIfHjvRod5zq+yKaaimLlo3pVQ67RKL9ZSQTxcVAgioItO7NLUOJDpVwGqbhN
zejKzwx7G5YRGH84HBcD+CdtQCveiO3wwh2c3VzF5X3q7SgjIaIQwuzQ/Oh7H5dPpjEkd35/jZlF
dVbiNXJVVvZDPuTpauj6H2Zv3HdVvnGR7lunPGh5ehXU2BvKuIByc0xaSLu1JvTACHGCFLh+BzYH
POSe7Pi8ApK76QsblrbJPdDXnntR1QcXlLXhdM6iNPVmnaTNeS5y8kCtr3WNdKTKWRlIf3OJH3K8
Kj3e1qq1mzCKjdVYjDuwzW/Z7F7mZPbIfKtLxe9uYEgg96c95Nl0Y5Ucd7xgQI6qzF68hFpU5S+1
2KmvjcQ4dBBxIMsNGVmY6aCYBme2zpt4wAKmLSrvwWzT9gIrA8PhKJjhonuW90MLquZiGEi8Oeqj
pkURXmZRtighwBtO9jJZIfRynr+gFFGB02Oc9EJDEN2L7ILkfQku30nQ1I1XPFfP9DpGxdODkI9D
OyfbkB1DoEHWxsYZQDtOm4IvhrTpc+dRCC+6if1os+kdDiUI3XFawbeu8xEaUTFcKeqE46gDgKwX
GddR3fHIt4FlIu7YKnBcBmu8snrSAEkXbmtzeuwtBCS6mDs5V+xkVSgvaoy2wGjYb4nRaEtzQI7M
Gp1slQXeJtFCazn4r30yqhusoVCfoeB804g6hEqZAOqeQX5fWJ5kvo6heIX9r9apK/6r7ORc/pd5
FCuX0Vxs/ZH081z73+EH7vUED9a+tcdFEyf2WThWwB5MXD4BHi0CF12VGGktddCXrd0Z161FmbH0
AIvZIVomU9qAyZkdZ4EWIc/mivN4TgkDxECHESi8ngkd6UsjQHOuGFodrWrvWwKGkbQ7yVBKBt3Z
AA7Qa3PrMjJQJ/FqqSyTke0i+wGQrYEMl5hr/JsB1GEyEoNODlLkIhwfaGWiiu/KFlEoBN2GracU
t0VRwbIDy0quFsmbEsktBDRWc9svEa83MaONXpB9Af5PvkxVQ6Qx3HKh+3gZjXUx8Oe04DawfZuC
GVXI+LpEB/4yTBLnPPAOmvc4T237YCNqzd06CfGgM63jKGINh6TEf4g74Kc6jM9zgpC6y98SPOz8
6JrwqOZGgCEhN6GagiGkXyHbR2oxMNm2qXNjQ13O2VMVqBv2ZXoFYAV6MNsjJAcaCEWgj66QzkMN
qFTQWq9nBx0VoJZGfGlZtyVWrFtvYGdmWPW4LMbsLugpFqnOiNxQ/mM2KQUrHYCTKvZ+Ce9ceAHg
ybL+VzTChNOq5kcBeZw0k6FCIdIurMpTL7QovlZRiLlUu/Fs5qvm3G9C+2zQ+IgYiEme51p68AKs
PEsXZ66kqy9nDkPnAEau1a6GlZNPd5VzHajm92JOzas2QfiZHE8KOM4OeCOzeTa19iHTCuvXYByQ
ksvfAoUqOuV586H16+hyjO3otvqY3Vh59mX2WLXTt8Epn018D7ZqjfSSXqcxd304vSBmht9Ilf1I
i44EgYgggWHdKBHa+cD+3JsIIxv0bfxLwNT6g4mFysKbkmQhmwpwMGRtjHihW63xQA4gB9/hUyOK
62hhawnJt8ip70dog3Vg3iVj1tzLnqZYQoo277KPnv49Rg5PIacYW+FBEFuBvlbKIl3EvuXuZJ/q
5d2L13cA8fE9AeP5Qx+t4a1NjDfNrbInUCcAw9spu+vZfS/nIRjxmGWdykVdEHqQt/NiJBfAtbaf
1wGbUt636P+cq1F77+SahqpOe1/E2ZcXFBOOPf+MkUNOWN//t5jAj7Z+DPkASSKfyrgytz9Snpa2
FfhvZeZ+w8nDfVSnFDdp3FiQHXLwbDDtYFkVtrUbSlIRclJAxk9OmnTrmzll3mOa18oFO9RvM+xD
ezlThxihekYZtL3Ra+HuOTxz2LTxDPjom8LS3CAquYg97GqOAxHKJJ07+xsZJi+qxiElVWtnpXWJ
eyf7wpmcVeAa728hB9Qg01fejLqGDAnE+9S+b8i3OC7XubwPRGPhegRADLlKK0KV6wJ/ogStjghP
w7Die2DADXJ37JzMBI/r4n3E1tNkbSZAD5vqSh8qEMu+v+qiSFu3/BvX8pXdRBQwXXnViuiPmONI
H/vV1fEf4eh71VCanZmM8MZRl7oqx7rdOV2e3QfVkxyTF6dN/WVbgW089clJoHCmq2PI+yQtj5P7
PHjN0YTZ6iHA0anMEDIJkCLiTDUuMT+J9kIxZtvaCugnMWoiigR5PeOjB3+KMwRIB7XOjYc+Vt29
aHHuMh5AdbrgwZtjS47pwfuYbIkxDSLdl3lyjEfaH/PEmjJSr+15j3kuHi5nvZq2O3mZIdgvFdXv
EM5p2cPoPlJEo9OYV1kHEoHyhn/3bzPkAvxa/R3lXmRP0KtryGDhi9bmB+QjxktwGNFiwCDpENpd
ewMkENShp2aHYoAtUDjAkGjIeNMns9e3lNRlvJzesjdZAEnKD1hUvk+PEKddGjkfHswdsu1sqwcr
Vw3cS/VjS/6yHy35x/1oHf+4Yt4UGgfZ+hiT8zoXJ2Kx5inyo5X+fof/Ps+MyGt23AgV3t0LQ5my
Hc70wznFM/XZ4PMbIcn4y7efg6ml/O30+U3hOPorQGSVDZttHTgTKwgCtT4us1a9mq0hvtYVw1xn
mVcusBjKdiqqV/9c0SGrDLjaTW+or1RPKcdR4NbfwnjOfuAe9gJCsT80FbXwFHbRkv+DfvgUMKKt
eAzoIkNZQuvQD7VSHVcwR/vlS4AxlscV+rb2t2bcGOfNEEHSRPX6TLzSauf91amP7O8/+v5z3H8e
Pa0MMaW4RwEHWxtN+5WymdjI++OjJf97okVaXNvI++Oj9TH2eZ6MlPeHiMQgDNqxEZaXoTnpAIhI
mFOdxyKH/Sfwj6HJbvrGh3kzpvoWXQtqnOoQPPjuoJ3BLkpfjXS61dDYC8/mBV43WEUZmbZptaZ5
DVyQ6Wwws4e8ttULMj0OoOdqWOojFSxyBVgqQv1d+s2gb/NqNC7Sz2ubgfq+dn8R6kawnSp1uohh
n6lOMxxczL+XRQT/vUDU5h7vNYsEkhvDxWmQ3y68105HLUGvxvLWzjvY+hGOEgAz6+eQuzTR2vin
WMyDrnFgc4UPtd9iB+ZGw3Exp/Gjn57VUDKx3FfOlPE5VLrzJiqLpCA7Ez0h42qCsCjy69bjCUZZ
5wro+vxSA1uAm0O/lVJRIY167G9FvyH6p7A79hdYfRzjTZwTjvHOVKFmWEwvje5Gl66lYCAu1hfr
nOLl+iCk2fPQj0bcn/FG2CY3Taa+8r0NTWm2/WsNcsPBMMeNByjqBe75e/8U1OoBIeJj/zyhWlH2
jXI99ui7D/QHpjEd4ztgq8f+utKO/XL9RvTLdT7Hy/f9vP4pHgGFHjZ1m1yJN0eCCYF/8cP+5U3k
D/u5v+zK9x/q9CYfP9Rffjm5/l/65R/jL++r18iQk/uNzswG5A52ANWtY3bmulNKUr1OG35vUIcT
z6K/BUSpEnzvlf8eYFOE+tHroDIhB3NSq0B+YmJEfnToNABhpPUmvYPzMqAVqsfuN1KJ2rdIQxam
sNTw2oVF/NSaP00R7kR6vOrcqFzI2WAFrrU4mQ8ovrRruaqcXej4ef1lVZDj76uGcRM8s6rlIO0J
vyHZ16XPwQAO8W1gOsatiVLPuTa0zWtT1M9NYlbYAXg2uT6EDGT/OEwAhPrxWcvmadkXA2bNaTY8
Zz7+GNTNXhVIfrDIQvxB7bnce8P0bEKWeG2qiCT853ea//lOpngnOeHjnTIYy6hfqfu85JeGjg/M
wwm/g8RAZzbm3KFMMFE9A66B65jR9wREiIvt4zdsOnBFm5r0auI2PHQuVEcREA8oKVn4WBxngkDF
jJ4vh7NZzcxt3qo3vovv5pnXAlgAHvvTR0CG+kAxPoYOWvqUorUtGNt0FWVGdO3i8LCB1Y0QbhXC
khtRxrdQn3j9y0rhyCEN57nhj5WUnEQ5IGK8izzXuAIFBm09yKLLynDMBwRUU4Rtw/xNix+ytDB/
QZ14gCsLoiISZqc157YYEPzqy2xlLiygHimZIrCvb4FxcO0uXLdmkPMnMooNrGa0umrrOuYBKVqD
3UFVTdyfIbkDsF4coBqVfKCZjTnAQo5Q8hwl+0YFsdXjGQsU3zFO9h1DiuVUtcp2dPXsJqmB8GTR
dFdKS+4mQQV38tu17NPqlsPoUPHhY/RS9smL7QFOL2Jlh2fqdCfDZP9o5MfppIQiwLxTsQ4UI19V
HGgAd7r6gzYp781qKNmqilELmN9FnVnKujea1yJI2m0T+CPEixAgsBYibmUVVrOl7Didj7FjXRqi
6cmRU6eaGETypZpdkQj5yec1uwPwkt+NTeIuUxeLmQrxIOETwYg+tVvVyrsbGfIlTkYYlb7yYxPa
ENh/+dMqiuLvsXn4o6Xq+bFVVI2yF5Hy15SRH/Pk2EekHBMtjMiuFVV7nahgoELVsaluI84VT64b
ZTvZkZSju6LQgRiPGJKXFJUeitf+tDr1VS9aaqTHOWPYrUyndarvpl4+DcZs3BUFX8MqsvpfX8lR
o0R4H6nn/xaXIGYIm1KJ5oEM8RYKa7VH0sI+Uzqr+I5J0ULRKXyoln2VWVb82qLESZXKafAIcNFu
LmrSnqqbrrGKL8Cff5qOSNNC5jTSykLmpkhebU2Fl2MhI53a9aqsinaXDWO3dpvgQbbkxdUDBaO/
GORLorY72ddV6rpuQ3Pzb5OyRMhqpr9QuQs2hY9nNuK7CWfKVsCmdWM6lyOScyJfQfpFn820MCeo
573q5NZeGal2B0hoXwxNYO/tobC2qaKvjoOxau15UP2cSP6uv8QrYlBpZmtrTxr/XaxvvCL1QE96
1qZLW2EfqRhPBuwVXDN8bWGJZoMs9pmNntCGOoz5lOmj8ZQNs7Wpx6FFqpWmw520iGeDGVbbr0mc
Tws3h7k4ewW8MEztECiiacO1xShDvDT7CaUk043+HAcTqq3rBDy8nZWocVmTctNa8XjWZrr+IJtV
GdD0e+Oh4Ol4HCUDWG9hvobotKjdgjK6f+vOoJPT2nx/deoDpf5nX/l5xikOO1Z/XSnRoOzL1tfA
yppvYeQaG5TeOPhOzpsS0mpES4xlCJgex3Rackz+mGKMjJuQLPJRZgdnDqxG3cs9uxMKj5DfrUg6
hvxuJb9bcgf/MW8UyLdQLexkg0tFf8vHT0nv53l2r5H2zK7m1L1Fgy3GntCKd0XpJFtAD5caaD7y
2Px7Vs1oKGdy1JnTZEcNyzkHb6MsZJ+8/I+LgL7dBVgWr0JzrtdZ6XGxp649G+2sWcvOGAELJJpw
+4SxA1xIdp4uMrAna4qp8ZAiMo1pIubJL2EDAFC1OufGdLMKax61OmYGP0eASHDAmqntedPxu7ec
cAyRGGwTbd7JlkgEylYllFQoWJ3G1E8tOQ/PT3UnIo1P89I4w3zSD7WHzgJU0Dv6jxIWADUeM9gD
7fEWneFb104xjRu+PKPLFHjJIwrfr2Fi+W+on+GV3LxPsthEHCepaTGs0P9ALxxjJPmWSMmWS1s0
5c9aGXpJbpqm/GFPTTkai+DTXD7s9/oA3Ditkj/nIxbC6uLP8mW+bP7tzYIQC6RMwai4Qq3EjlZa
lA43oR8tqlQvbuHhFiAtUV45kwNjlkLBpE9z6uK2QZUIOpTn9DdZlBwHygiIFAXxGlu/CKRbULjB
qsCreS1fqSCQjq8CAVHKw8Su0NWJ43MAItMuHdFCx81g2gWOBeXCVcfjK0/0xWIUy3mbr+m2vajS
fnpJ4FkibxA/685orPTUTBdpj7+N6EfOpV4UquldWHP7yMGqDM6++TJ1y0b0AY9H+9lR3Jlyuzve
11WKlmwy4FOZqcONX8fkxOKmvy8hgrNzDY3nfyxT+OaDio/F12Vmarlt4w3rsaq8c0sfslfuoouY
d/zZ+WMIXNrVDglOCQsjCrvruUZKTcYav2PdKHiPVQIEOdLW+lEoqdh9+IgOAhSPrvgq+TFSK/va
JyNCjvnbWFxkLGCM73NNmgS4qWN7S5j+4R38CKxpxIlZe3baxv4xJujJdU6ibQG8aNehjglhDcDl
MW3NnTyFm2H50MRBSrUGOm7s99V1KQp0uZNTzRTn9OyVp771Y5psvLWzXt3OMNGuAXVlIEuL+8Bt
3HU/UjK12HztB72tLkCkhPtR9BWhHu7VBn68fCXj5Cs5WiMutq3J2Z3DjN/NqMRhmYNf9Mbu1Xii
2kfxD63vnSZHkFMfNhV+WmYGQui7EhaQHoYRHR8T/2kP6b3nWY1vg65zfmLOcm8pTvskfN4vY92u
1zK07XyQnCIUM8rbtivUW9zeoQ0CnL0xcUC/yDAqeEFQ/zZAbvOABmJEXgt8m53NKFAaHC1czYkg
SXPvJpldPDljyRG9n328lZviCa3un2Wjp1s5iCxEFqVPaPPV27oxvyNlVj4V3B5/XUCO5mH8Ey+x
dOtmsMcGXGSwQVEAR9cF+mne3GwDcTHSstmeBnrVh0DkkA4eBnXVjqN+mWdp/K2jptJGYDK7DJKe
qirDXWpmzrWpGX9EFEhLX6uegd0IrH0g3WWnFkiRVzwyTJ+/BZRp3ffn9Zd+PYLFX1Sw/DiVgM+u
jPLNJ32KP1oeUY6fonutRUNIsThc4h2LwUpS19S92gk7JBEjL67BjmWcVRVXBPrG3A3vJ11LrvQI
RL1c5rigaoVrxVQQ1XKzy9g17+MhBwRgqMqNvAxOBeYsbZVzfzb9m2KmQo2cg4fkVu/flOIiX50u
ss8GEVBTP/gd82XeaUC+ShUHxinmUJcWSuMUQAfrJuq1AslPPhQcJGYUL+iTlzxHKwHQAoHOR/Rp
HqwyklFIkWOSDBYxVISXwNrk4XxDshTMuTU56wCoA2aMPCbk51+++ku/fEKI6W2hAvrAhDooFXPv
hg3+t4P2ZlqGta/5L+wdDRhMjW2fbCEEhwy2g9n253g5SNniGF+i1+pZjsO2wRqXKZpN4BgxCGh1
7Q0eHjeY7x/6zm4fTgF8PNxbf+hxHxriNY4c6dqPEfvWq8Y5JCb6zV4RKG8I0qmj+1ZbGCzBOTYP
bVYqmBwwR8nZ+8s5MBCdA1g4zk5olTIH+iz4vN69k3UDbYyn5ZSEiFrKskIYAzcYLTwSZNGgVlv1
zlWGYyHiywwZIfvs8gcV5FejDqebURutvZGk7RKOFVr5sPj3YRHad0GXYPKUWnsZ4XncY3KC7JMT
pjotLuRoMDT2XY+rTOa6KUbWInhKzfGP1WWwnCuDxepy6mn1WelG4TTer+MB4Qi2VoVfzU9hYSQo
KiNpinzdhG+1jmpn7NvXKBBNz/kEIsqcn5ScKKex4OFBd9iGhgaUL6Usg+we/Pq4b+7RjqrvZd/U
QwqUTTlwipN9Kky1e3B2JFvEXNk8zf3X9fQ4G8Lz01pahGRfqI5P0MsVz/J/hnUN6o9NywFaTr2o
9X68EVr45MLwOyvjTn1IPFB38h/PJDCI/s/ARD630uLg0Ax+vRjA/670AZk2UWkK4Fpf9npYXx7/
rcj/73pnuhumPtrICAcK2cZQqjvZkhdOkZC8Lac6TjoOMKkrSeDZTn9tleX0XMCP5Nzm7RGrC7ZV
xqFc9hsqZi/R0HYrz0yQ8ibM8htv34mwGRFGBK7ob1SMxdNc61YVUPcvYXI12R+r4CTAvnQruXhK
yroeecvA+u6GePLErv3j40UZGsce9jTHF+qvehgOjpaXD6UlGBxu0q/qsvX2faz/ZO+V/Qh77wE3
g+JhitT3AF0JvL1pm18CvNpRl1HqdavPAUjfPMi3OJ5p5GFHAfy1xk4J1yFRVrQRcVk7PRwgWRLB
2PYfo6DUYGKJYFcE/+e5St1S9BBlSLny/2fuaSn5vunEN0BUwULnC3pCoXfZQuO5RNGnePINi3NW
2qTXchTx5n3kKObdYGb9A4lhRF6YpGA3tgFtVXKf0nQAihzXkKNyjebTGsNsIwmn4DpTxXOPfpkG
Zn7IDdw4sv7QpyC4+kDRAZMwqmgwvTuT6rYcbXq93sJh28hBb1L6g44DclIm5U4GnFaTEafV5Ohp
NRMWyiUSYt5lZKrhPgLjFFg2H3NRS3YzYcgxaFgxyMHfEZCe2/sRJ+N9zj2OQdagwyliwuc1ZEtG
nNYYB7W5nqbkFRjcWm5VM739EaqKfXCqLMVPau6vgrjL7hM7ds9kRFG8GYjyfNegE52zL51uR3KW
NwoMwMvOIbEeNtNxLSWo/7pWrsN8l2tZ5ODxd4JVqsXHJx3gJ0RQ0giIXt7D0cETrkCWmJ3Q6eEo
Y7oOl3T50GNucy/7ZJx8Bp76AFi6gHGLuG7x1izvAh3uYhIq3g1CBMHjNCEFGU/Vt8BN7CXQwEZI
llTfaj2+Rfyp3QOJ8DeqRp1M9gOsfJ/ei+nh7HydXtextevHdq8E0y30rHQr/8mDCwvQttPySt4f
SAw6YPao8spRNTdd3Mt4fMlRczL73YRdphyUXbgwwfII0u3xDkJx9q+rydGiHbtrA7sWUlF7HF1Q
q0ua90stmlKhTDN4sH/0y1dJgN6sF05S4v59gpyfFqPDKandyzDKm5YBxZg1IXqusO19X0nGThE1
uQ4z4CkPFmU46Ps2yciK9uq1ARDnCaROe6MkZLjlZzEeOLu4Recvjh/coeZPPbvtWjbFGi2ZzX05
dg3cIf34qUdd+30NuSRYsPRSmfbQr9LH0v4pk2lWrc5rzQHfKdNvGKW4l/wjRyEmZDxNKQwToYew
7Rs1Qcv97TSpIOeJFo5I0gExJCcCCZmM9A4RJDT5TQchqdDGnQAB1xQjDmte8HkrdjLGs7u1U1J2
lq1Ia/RNDLjlOH9oip2uq+h2BRDu5KRZzFTSEnExFNOuZJwceMbmJtvJl6f3PS3zt/c2k3bt1pS1
P7+3fIsAXfab3IUcXFcFnm2IgQ221Z41aAFuOHkVGzlg+TpCQvKlNyKXGoX6lWzJOPnqdEHgvVp4
GQr4fhIzTcYcXypun940qGLzyY0tRAvCDsoZnOtkXQNORZWmrJN1hGAPPqEeip9/jJ+CzBkKoWaV
FsrXBUBAX9gEesIm8GubJNHGxLpj6RdTf3OKM9WohHQqpjjSXlBcTsP/6Ks3+JC2bMDDgyo8BJ1h
fr98aZoQjoSW+u9h+UrGkEX9ltg2eiMfg1/mnpp8e5VXdck9GSI5YYgL1MmQVC/4b9nXVPX7AMTQ
9wHZ968Dx1U+LyWDCyugMCPWk0sBKwf23mDZV+HsQIpqKBqk18V2FUizFw7TUyA2tUKxiPuf7h7S
/zkkakqWohmX6Bt571FVqYGG5MQ1s5d0it64MsQZaZIZFLXo/+iLRN4EP8Nm67jNv/aX+ewuOIOz
Tm8thhQrKHVWMU04tQf0ztSlnZTv46HtgY04tYcEUp2TPjiBMm5NP6gyVOaQ3RlyddxG1ZRvwwxw
Ktp8K8MLH6J27pfHW1TcgvaoJ+NGtsVoIkflvSv7ShEDwYr8im/cZDKNN0a3Rq13m2MrFLm8UmT6
KnNjOfWdgWmc+CbLY2OpK6Fyo4hzMZaDsCqmsrqUzdNAEHpsg2SnvFTiSHwalvOyHt0ROdCaPbht
RcfkMkFg60uwXADYnv/He8q5cuDrO31tFw2muVNkJBSOBnyY0by09oW49GXxVOVZsZFds5Fki8bA
70U2y2h2blETWZ/iAz99KvHMOcb3OEWduXMQ45/2+0eL5G8t28eXpx8dFXT0vTzVOP6lvv6U8k8j
f++GN4AaGbCJ4LuEFNJkIF4z1cW0DFo7f6G7LyMwJFaJXFAcnrq/ROPLJKPj0W0WY5jFZ3YYNWse
S/UflxZuGAm3FK6JGHA/QrS2J1d/ipaTeSD1F3aBe0BZIXZhebF3LbfcWZHeDpwg7+Seuozy2zGs
cMoU+DbRQmsFa6Wp3p0+/0WFcFqgzP7Fqe/4KMmqPwdUfSC52cSchGW0jCmQFrwOk2Eow/smncpD
HvkvLUINt5pI6ZuD8+Jj/ntqBQUtCREm4/AiWx+Rp3li7NQa4gMf4pAbx0yhKslPtXwyyIt8FPgW
JimngdPjIbAZmOrGXRwfI/KZceqUgXKZ08BpGTnQCNkrDy4uyvieBOU6YwahVwdArJEdPU8KfPsa
8ZWY1T0VsbELqNaLNpV0/0bQwWQXIhd8wR1j5LClty2KUSinHTunBuXnC5RZPTnJimp3bWOSLB63
CVTLbS1e4Y6I8Ns4p0uzGqCLfOmUgfJiiud30wPCkNGyT64lZ5wGvqwfuCa8PCe8qmpO32XnTntD
U341AgyOf9ABDYP5gRuqA0FQa6t/CbDDFsGQdP4fAhKReqpjt3M6knk6hJWprR7K3rmQR+Vw7Osr
F0P6Y7PSgbehH+pstMo+hhXi4C3D5pndNgLJjVAiR/RcLsButT8jF5XeuoXvIr2A+rw4+Nv6HF0Z
Gl+V8oQuwyKUjG+B9lPfmL2Vpa31Kh42tp6RMs08iin8g4tb+rXK6jcQkRpcTkUXRTZVhB6/P35P
BKZ9+X7ripzJhdmBuY66aHoO0nYTNoq701PL3eKX+kt2N40Z4IHzZ1RU197OmRDQROkXW22R2wkc
jvlVNd2cUjaiSxVd8twio9K4fqgh69/Iljz8iCjZdZoY/446dX1eS0HH8ur9yQ2zDWZYFvrLTMlx
CxV3dBVT1L+QW7rBgqRc+g7sMG7/0+W4JdRh1y37If0mB/7Y6Z02hmIBniZAPvU+WPtKUtz2ZV/c
ylfgUp86bHZXp/5RDKLpuC/c+QW1wuyAoz1GRppOMl801SFWNl0/HmSrNTqQw+yLqO6M9zI+AJJ9
llSqfSUHs64olz7l9AtvyPODUVn+abqRoppJprpFd79uNfMMbTDLAmBRm6g3teX8C6Pt4ikYMnPV
ZJF5IQe1ENgAu5nyCn3p8qmNzRfKgCpyUqb9CH9V9n6sIKfIFVLDNS7kIBKQ+N2B5Z/dHKqkF4ZA
OENzgaNZuW8tKAKR0kc/Ew4gbK/ebLv9UY5+/Zgjv30p55iIxx7nhGZdUfNEkCcRcwzzred7yS60
Dp0h7QeEReVx1qzxwgGWvmU/gOBR4rokm5p0qwwJbt64dD+hNv1dgp1QtqhN/dfnuZnavM+FIuWt
CivSlsbEl1vvqulZ5fTGE3y1nJ22ky5kE50Ufj3PDxBB8YynLtjk4Coeg3Kebv82SUbVIb6tmoEC
nek1d/L+HWxl3EQV2hXy7D/9bp4+FR9dxzSmZfFcFxNOt//HGqeu1iknGSU/SvLSgQzEY0ltL9H2
vkv7OtlNphLvMiMwcXLx4emIphxwEo6QtQKzQvbJy+hRgdWbAYcmwnCqkSLh//NCuQl61NKtpcRB
NRxtt30ML2LScuf81OfYVXetp+23yej3zgyBGE9K61HZj+gjPY7IM96ltvkQ6FHw5ESleu20oMzl
oIacz2JI7Hkhm2How3iyNe9aNj/WqwbVZL1IrODqZiTX0/z+fb3Mx2ME+cP8Bl9eULug1W91I72R
eVyZkoWa511C3LAvTn2h7j1mSHauZYScZFU5nCPBMLCV3rtsDVjjUTzjk6KN1aL1+hlJrxaTRAGL
kyA3KOLvfaOAwMmBU58MkaA52eeG6p9zv6xXYJdL5c06b9Gqdy58RH+ux8HceJ0Krqz0bPKjg52C
I/00rE+dedv76qaJFXXnehqEQxCjd1HcY8btw3aWuGXsQsCTiQGltf4c8IwJwyOX/9pphp9Z3WPj
lzzBIDWzDQh6wHwigXW8XYcJpSW6Tg/9+neXDDh+EkRXapAnm696DJJc5zyMMIgWP2+UlwFu7ji1
3c5Gdd8Ein91/L2KIZ+XeOSS1owSRkXIMboym3t8u/2rAUzaxTs1LMCGDMQZDmC1QAK0CvuoTk+f
BsUqrnTRnwgkwOf+OlGMY7zvu1/j5Tof/bkzFlef10cV1lmrffzWCtnebg7xvYygdtkFlNbLGkes
OO20jRT1tcGqA1US6TQ3/CVbp/4xzt6nWubAFlKu9zG/8lxtoUKfRikOWgV1vehCtyvziT91hQwR
WgbHB1Thbubci3ZaOhm7lue27D5NOjbRpbzgsaFdGRkktZJKeYnl43U6W8WtJ74DsdcrbgdxcW3t
KiwsKOsf/blr7Wq4wNdJZcxXYNf7y0Gg2K2qXHRurD72Qf+1fzb0+dHBJuxLvOyPxDqA+PtLdrLH
dU7xow5FVa6PCHhgtueWCeQ1b9ONi9z/y5ThuGVSnLvvw4zzUt8717NRW2ss3exLNpLxYe5DnD4d
ShbZUF3g72P86rR4E1NhealnFJzkdB1TAvjvTE+1pLwQte9liCA2II24vvg/0q6suVGlWf4iImh2
XrWvtizbMx6/EJ6xh31poNl+/c0uNEL2mfPd7YWgq6sKyRbQS1ZmL4cHYxOwFPD8g4F0gwW96r5N
wJWDmsX+NcImzYxslh5W90J2cNlBZ2SjXvKjCIolm5KI97RBkatT6rPpNRABfXov2Y2+mKAPC2Y0
udhMHrI5vl00XYcWwZ8AuvUMafpLDnklx8Ii2lhwpjRgW6Y1EqVutXntmMW+LNzuxXmxUPf1UhpM
3fsB5C9pXcW9OhmZOZzcuH0cOnNfDW15jCFE+oDCc/bAQJesJtFcBzk1FOJRz8oxKwEHlVluVQub
dhlolB7oEHYuONJ8iK+Grg9anzi1jxjqDBsLr7ZlqWvadzXvIB4XF8keLPP6d+ASQcA4wz3FQF2X
u8OThnr6HWNQkAwh1v4KAPsaVBTVtySFUFOKZ83StlPMEMHVDVwLIBwg6twIECqvWB3E9yUmRCg2
w+wxQmUWLWEnPWQIKkPjW1qlBnWiuTJCoEWoGRY+tlJRJzIuevdFIc6lbs2okw6ODWjU52ymiyK/
KZujV8CeyP2XRASg+m/Vl8Bt7hnDPS9VurJTgaVOqKqBWpKaVtJnJ6vT6730E5GTniZ7GFYgpQYa
F8Sk42p0ijncsgZf3JqWnfsK+j2WivpK2pniqMoLW796xpIwajHd5kxL2HaK2hXUeIDyVy5/69h3
WoK3FawFcjtLV/F36jpFP1Kvhzo/iCNb6xawzIUAv+YjynVAFzV48b4DUu2xRDXO1m8coBBl7yBt
MfR+6wZzC2phZ91ZAJhf48npt49Y+lDvoN+KW06AhCLJIJITyHTkTOkyDqAvNekSCVgxNTCuPzgd
ZOFzaH2C8wi6wGH47GN9GfPSKAJ+3w1fTFS2gno6s1eOX0YvhgE2LuZh6goOZv0JjAdLcIGHLzY4
nHdJCfIaivKVCpTdOpiuqFcmDyEs9qwOWnRfQDwGOnWIslx+mxyV4WAJyqrqPoUm7qYJMhTNh8/C
dvxHKiSsaqwRgkzABSGHrCusUrHCRwMpkGz2ZmQcvDJ/F4VtV3NEolDgEpnXmArlrgXVJVluSJEY
KKVLKGW/gtRA2bAcb2ysY1wO9pCDek7zi6WflxiCysPUSzZDgJ3O7NJiOfVSR9p6eEnEJhQEKUPQ
SUmbthXBWje4MweCE+vdnId3Rq+U2O9I8jUbqvpcYscNwmlgMqgjFGyC2R+zBf6d87jEJimC+si/
BNmQZlgPMggPQnfmQ3pgHTG87eqg+hjKvnvyI52v4zKVExu/ebCZ3HaRYDXs088AAvXeIDgHXuQC
+pQK781954HjwLb14gW301gJBmDpmAxESHytN6LYQsRP3CRLGg5ip0h5wwwEHM/xXG2gBBZjV2BN
gJaoD4a96WfJjJoEitHAPc+YME4EgGEoLAWlLwKo80uAXfgW/pQGm2kGJDQgeP4OaCNudga20BOL
zN9+VYptq1soG0CFNNvmfvFOnXhdw0MeXGz3Met7kERiSwYvY7BKb7NIR28yfU7aJ0p6mlxlYowA
MfDgtgUNWsDq1WjIvtNZa9b59yoQIBL4fEa94FjOv5ug8oKSSp2fczA+z3LvlEC84k61E1NqZxr3
OshvdrVefp9MZA+hYw7q6hI8VYoZgVxZOse6Dhiw3UCJqHRADPcv6aCp952k5qecUzqy5VI2zeyC
/bQwTivfFggIqlm5yPU+BAem3Nf5fPhiu2kufCv/ANPipkjAuBbbnn6nWoNxR2dxkBuHrAeR8NVe
656C2VoDI0c9xfLGWfrEwh4jstyF0EoEfWVdBI+DmgDVHbK9LltkCl1WzXmYFxtqen7bYBzM9tSi
gy89KunBDesmB3VSoi85QEt8b0mcLZ6PHeA6lgdGdYWJuzBUo7OH8pijKuc+stXJuSKEBuo1JBe7
OdnokKhYDHYYFmaAGhLxXCYBLFHcUcR/TJIX7LthNtW5DFwEpplxr+BrgeUnK5YC465XIOznmGql
v754VI3YleMGXQOKT7ChiJ92hv8pXvLNg+GjngHKwtXSVbQYVe4P5IDymxJCHXp/GMxa3OcoKAMQ
OG9+5tzZRoqRfmehkWJzo+82KYAaT7XTP5GD1jPQkecBHjVgzt4ZQfqvqcGYL+6Ntt1CihgM40qz
tJsOsoFqAMbpZrAlbf4HVszdu0srSUBjIqqLC/nRAWgmlMT/zjFynREAVMPQBJyYgb0ldKiWq89u
G5Qn8OJ4z3rzTFY/V9O7EupiY0zTgyw9ULxoSb36gKdiJVNQRsykP6fQAPMBuYnvn9ugf6wxKv0l
T+JWg4jan5MmVUdL9+eEuqxBPQNjjaFzDXLHLkF1X2j34cLPh2FHTSN6KkAk8F3EOXYhshgUkK7b
vxROffFKMT0HobsSY0gL4jEwvnXHJAIvZ8DBQCkajlfPaJTdkGTpjtguimcMNQhr6hh9AvlGoxRT
d0IvLoqhnqnb4F24/tIxXYUyQO7icgF8QW/fcGBbJRBMCe1sAerZAYytwIqRrdJBylVioEEtUNql
0E7VPqj1tyAeABvAoPUABRH/GKpsTjcOxm/9wW+z83hXaRCEXpUutK+mO6/zAexIrMjeXCJwm0LT
bx5L4lByCzT2jyQgoosWFGD6ErcRaI/g/4Qw4Rykh6AZxSP0Fw/e8BKz3hsdyDhICkWP0Gkd1rai
l9u86psTxCKwABkW0S+lf51cSxUDHCw46PEROIqlL8LykQ4gOoWmh88lg0b56AJkCIgz1jAnj7AB
+5bGTWAi4QE2xmE5MN4v9U6Uj40A9hFVeRheGGCxEVZUzjE46Tcl1/ijUablIQfYkkIpQF4PhGLF
gUw5drU3BibIc+qkIBAbjdcjk2U5/TLV236Zh+BSMnQH4lVVcteZXv0uT8B3Jt6DOrlrpEWekOWf
Pqz+aRhgkwAXv71xuJd6M8vOoKKHpfw5aqAyb5b7ZXbP0g8B5OJpNHHFKMYQMtKBwtShT+c+RNY8
zJDqeFYXwNa3xjD+f+nfCBljyHjGADRNP43CDz0IdYXdZrINEN8AcKEYQ0MWKYf/TSJPafct2Msf
sV/1U3WL+k2e2GB5f0tC8TP3M0GWa1cGaZMmaX9manoPVuP+m2OZKKMwknwLfmrt3KXgd4z8KP31
f/JgwJ+eBQew/d9yTB6ahClCQ+7eaJrbzxFiaXhTgU1oZgBXg0I+V73LhtjZoLACJKs8ju4CG2QJ
PEYlfc6wr2PlafuTgXEwEgXqgEHTvjQDp/hVJ3j5WFbAn6dMOXPwE0iUYmt1AoW7ig1domsm/EDY
E+YWd2mbflRhyc6A+5g7tfOSJVBt5pvuHxtesVeG+dbK6cJm66QY+6ZR8kj9gQfW7QRD/vsmM9nR
irEOSR2dgSrwFrSbauTmkLPk8Zr32HbKOvBkycyg6ygXpabEByhtufgJQmcnyAbzLcdH4fKjYEx3
+Shk//RROm5hUJqV/VNo+xArRlyoSA0cBT/rPGluP0pVlDsfT/RFUGMtLACY5ilVO0jqBc45byvz
iad4TYjAPVILpSIg1gYl/VYJ4ao3gDW6SVmNkVXbqBsACS0MNxLrqQrNDoghTLgolg158eCEzYpC
x3R5/58vVXuDvqVk06UEq5p71AQfKhR4HLUyv795uralC4id7Yy3GnUA54x7s7GbzfikVpsMsjcM
lG5y2PQfk0SR1sTQbEACwBCkVBZt8DiQDjqCmRZr1jFrf3KSIsFaVZRq0HfL7NcMosnQdLCTc2lB
wndA5eq+8T1+6G08vFrV6x55mhozVYm6z+E2dE3G8MQCG74N2OluaFly+vBQuXwK5CglZVV2AhgC
BNwlmE4VGrTknZ+ePqCziakISAvj1bgV3Zba8ADJh1UbGRGkYK9nsRZdbPKsi/MYPG9Xm/SD0lT2
LW/AlVbJuk61DttF06fpppDFlChDb8YmmI1vm6YBxuXxFYNRVg2aVAD89ch31rRGlfnQvjKEgh0R
FIOBLM6HXiDgPpMbLVpJN8vwsjtLb36AsitZNirjr0Mj5vQ0AbAczKJNBHak0FP3nz16ZUh+WQUw
gJ1mdDcesROVrz025inH3zygitZDLxmaw4AsvLHEwZbuUGvPnSbeHCwq32kSkSz7plYeVzeeHK3P
fVNLxmU1+HOLEFIUeL46axO32o5jhQ8Su3j8AABaPKOeQ8rJMfU9qSC0G6FqOmTOWUVZxAvIGe35
0Pj9CfsL7hheg6zxJjzNQInsxoX9HKOYRAugi+trer2xU984awZ0JnwlXeBTG2egLI2zwPreMmFR
i/pDwziTW9r387bOxIlaIAzIN20KzPTYKaP8IH4dUF51oCDQB9p7aA69UUbyavDG+dcLkwd06KB+
LC9MTUokL+xixHmiRKj6z0Z2097n68Bh1d7kpXIETASqU00knLld+ioWNGBUatRqz+g0MXkNxj/9
RK1YN+yLD0Ao0EdQ1V1dQXVsrRUYjv01g9aH9XYozRMU1PEodtyFqph4nzTC23uWfjkwqMPu/7Ot
Aop5FcRy6eqzMzUplQY83t7un6jYq4EE5trCGsyMyr7o8LeOqTIsd1p9DaFnAQWCP9ViVDxWX1Mp
TYBSQyocw6TqNj/2e0H8ji2DZdh74GpNq3bHk/he94ZgPJCdmo7UUMBW4nEykb3VPRC2hb5YUwd2
1OSzTR2GpSj8fn5jNFQX6Wv//ksGagKUMmdFHR6/XJtF4DbTqhfVTapNBQ6BezqUPUiHE2wVoFbw
zlUx1McCh10AHJw+T14D2O7vK0cvIX0xhNhW/RSue9Cqprxjgk85J9/PeVthoTLHyvnSFS1Q2PKA
ddKZGaYBtv3Qah2rv6OzcuDxJtAdH9V96W0H9QIrD6Ei0/RXUwT5jb1Ze5NzSkw5Kxu/RrKZkX4X
Aka5hwBcf9KtHtrRZsiXoWwGqtOdLIww9kU9PFJrOuAJvKv8tj1MpimcslEOMw3ifYZwKy2NeYML
rHArVA+6HpTHUAt21AosmLCKxo9Fin0v6WBh3Wj06rV4R63JlMGrw9UDCLld8vC8ug36S2qZJ8Ru
F1Q35JWoCd28PZQu7g2sUexlEXAO+jt5zMIU+w/SOh3G/qmNNSLQkSrg2iSbH3vYVm2TED8LMtyc
UtuS6cb0Y9d43gQqVJUi9UfuG0sULNhPhuQlplXU3xjuOeC0ghB1VAbGkwDJyVKLzfBQKn56gFQy
9rivIR3LvQ+AUQPL/sjxWp6FZeFvIJGWrbD9DohQoVYzUN+2oPPOi0ubHhJTvejUMTpqWoepvJ9i
M4aDMkhudHUa1umrPOhPdjbkd10KhnFfEj65FcqX4j40Znak1yh6H3RUZfr6rrAFexq4kS01Gxhz
o7LZUw8qs03TGqixlr0sBJd5lVmvtZdpGDpDncYTb9RFh8C29iXr7XtqGR1UtoKi0W5Shxw7PGNA
XlnQXnbZnK50TQ3QNpt1HkBeIFRKVjVz9Y0DUacXVKLPiYoLWs0JcAm1sUmgdk122konO9a7b+zk
j2dAguqAf9gpP+XBtlb2jdnQXem+T9+mAeWYV+OHRyZmqnjmaR3UaeWfQgmwQla7yTB+Gw/MD5to
GNTxD8WLfAAxR/5KvlC9rB6Rmr4oWSwINyqdbdykxvj3kjrAvvpN6mE4pZjlzPUSpChFB0pNgaLo
TsXOnKgD88noW7bKfLBie1Dduu+yCrN0C6tu0rdRPOvffcMIiOxrXvLtW/B3uJZqjHlzPW13AUed
A6CsF98uedXtXwRW6tWYHSwFqERCP5V+E63dNgxX1AvJGw6UKmiGqLfCYocPIfSzsGL/CQP0JZmn
HCMaSuZQZA5q5sAhQLcExM85yvzmRiqqNYoDXkOQJB/okOY+mDzpNMEi8mgkv8TPXycTedhQpF14
URKhBjy3jk2TH4gkhshjWCPMZax47oJsWutggSlun5VeVKPbX4IcpppgKYSmaK6r+kowAUFWp2ds
m5UcGInQK2a0ylb3TrmsrFLdjHA/DQrdcZM+kZteBKAmluhArQmrpZFWK5B5h6g6gkBRueod7GVZ
sVR6lLt+XANFb+h3+p52/epY2WhDYp2Vqi8eC7NYj8UvzIwOdQWVHArysHe6gt5RvaIgKP1ccpCz
2vlbQ+bAOOOI0Wq9J5wH8yGni7HpoU49IEPIxkMOeEAHHb3RSMiRERXyx5taZM9KV9sMhVrMNEnm
EShQy4TaKXhiJUiYmpHS2Jvhc3PqJecplpwJRPw/iI1Vi22cGPvAmJtEAhoOcfPIMFh4SH1stsoW
B9bhkfthMe+EZWzIFjfghWpKKJYlXds8RvIQ8gGV83VxRwEMCterrjI10Eags7LaMSV1Uo6kSAvI
mPeXlGxoxb6TKTUsJ418NhA3BOc5NvdnI5UVIbdQSBZsKqYVKEQErmsktfpiHCmyZPfUEabavW4C
ogDxZ/Oxdt9AKlGfqe44jQxIDjSJ2FCzwy9yZ2iQEaEm+VsC0xb34q93A7j7NXUbQOhpo5ksfkz9
4ddI7AYO65mWJ90D5o0l1Ayxwe9I3rau3tldHb7VEeTsDPDd7BKj+GsgVoDKfalBNK7sHGz7gO61
jVRll8XQZ2/lBirewdFjwh+oj3ZftSH6sPyIjfSuLQr0l54vK4WlO2iGlR0QOUD6ymR/oqkPj0mx
hEADEHmJd9lk8kXA1mlSPtKW02SnmqJ/tQ06tCjtAjVssvSI3PQitbGclr6neDQdmy6FcnzgPeDu
jNoZ2TwollWLaw/Z6CCqZqFpuoONHx2A/9VLEONBjXkdEOtmZz0Y3Ks3eeJAQh08aQ9eD6H6ovTN
9xtHt3KtBxDK1Ju4A5Igbo0I+CPf3CcYEmPlszD3qJe4nEVXG/V+8aNeJmO/+E1ZqsAAeVIb7cFi
CkbnzsHsU4GgmBKk5YfVPmCAYfxOuuRbAkTbi5fE4SK3hvDEMd7YOKCW2WpWm4A8LwhuokWj8Q+j
fUBRh/G7z6JvGkr/sKRl7dOMQedNS+1309i2rmr90qIQMAMU4jzEYBqAioHjrY3Y7s6FVDEpct36
7BqWvrfRiV8EGvQ++ISrVv2ZOvgeMXCeMyfX9rVQMaS/wgaZCklRlQfHiVHvarKsEmPZ1h/2au5d
gsgNXBc3eZygTGcSGTMHlLZ96Lz+NxGLegYqTgEHqo5qgttHjdvfNDphNSuhbOfXx6v/ZAe2rjrq
0Lj/4q/IPFd/Gv30ITQSGX8wUFMlGTx6kMSpxetUJ4HFYjxPsM+xFXH22jBMGVHQiObVbSqGuNoN
zXWxNQMQAD2CVQW6hpBiKI70gI6BIJp1BcplqLf0AogwyF56QFOvivfV2EuxVtK8J2bznJRmBLIR
EKiqvb9VuW08o+gj2WG38mIvEwVCw6BJnOz0d/zsn8k89P1zw934MTOfAbK55Ln6ZzJP5XpzyP1G
KHyV/0gFJZzQSGmMkY2+4FhIthQogrse7s1EqRhkgDV7y5nD1oqwsYVZZYBkJEH0E+y7SwGw+4dV
pOBp9+OXKagC+zZqHtltUMAl8Ip+ibG3E32eMqjNtQFkSYHsmVu1X801CE2/Vcxe9XKCwFoPq56W
+QKmHqkg5ST3w+CJ7cCzYGOCi/2hDiGnQkGJgwoXGaQK/0RBXo1ty9A+tK53bqFQ/qhXtr5nboOK
PclEa5rOeYC65mMY9zrqGVGHOpK1ws4+22nOIPNAU8te1RoU44ADQlVGimqAiWOR6012QrnSL1GH
xnayN6jt3+qlQOWApGKkg9Jq0Sk4tZjp/K7icn09GRTjxmJCbhUiSlA5jCB9m8zsOj8QuaLosW0B
vTn3UEkOSRCMg0tR6M6BSBqpl5pNpenPk/MUa3rc/eoMapzm5MQ+lnztOFgBT8mfHLf0dnaCkj9o
8vInM+bFuauAGJGdZAL08tG0RXqXGVH5ZHVltHAjz12P/qmtbvCDVqEXg94+SlNU8KhH6gQBVfLg
Ag06t1RgixvMtIAUpp1WyJVIlRVz1mk1SAcz31qMbSKLyV0odwe6ZS5GAqk+FMdiZO2BIHOLVzLk
PYLSU45YEgqPHojOF+CLan/2wZLIg3iXuFBFVgEVhuT90XYryANlzMJ8BRV5nY1b2g4g9zCiaViQ
rV0Pn4PgNG5ntCdNVZbUSSYwPl0CKD7BosQKYuyQXMAzsnV8QBB7qcSlHKKKJ1syTYfJjWyq4x4C
6cZZ1s0Ks2mAQ0zPBjQJtk1Xpur62mR1HLw3DuCqtsNRB+I5P1oQZcxdltUPCbRz1r3IMPUExP5Q
+Vxf1kVcPXVch3RbVXe/jNSYjyIaIciqw9r9oVZZO8c2b/2gZmG1NlVQY1G4JsA5jU3XYpb3RrXt
AAj4FhogPZLPryZJUSZq+FiObHLUT0BAnZ5HPrjpQIv0x1/ayd/LYVewPLyW2MdUxshc9Kz6EvOX
a9C1ZS4in/7if7329Jmu/pQfeNnLZ7pe98t3uH63onY8TGtUb+spWQB0atUciUhRh5o4dqTRJAbG
qdep2HAfDNBTxeatC4VYrKNDlr1e2X4EpRDJCuLmJvRPZe/UxE2FC12dqZfqGRXp/LfYrMtfUP7B
16akgaVRs4pthpUBZsP5OGAex85X4zRgnjqGfgCAmXhlK6+HrmqmH1QxHEFLpL67gOupvqa+2ziB
kDd0NNGVZ/pAJ9SVu81ffIwEOFksl/qrDnXri0g38cA3CvXJKpFA/mDIbqmhsmsgOP7EUHBP/5wv
/tI++X/OQ//8L/4yv8jZa4cpNqaNmNRBGY0BhUnFAD0wiyHoS+8vlS9gyKDmVCkA7ubRNFbPQPBn
Domy/J48rjmaQX91a7Fkipu+GpC+k+WxmQoVQGxp9uvcbNJXSPwUYVE+iJ69OX1q79uMQVJL7jFV
0Lzc+7FAU24qUa/OOoDe5ZZT5DbYY5BNUO5deikWvJPJ+vIagMqSAeZRzDtiaCo8lPKsHmz2AI0M
D3K97eUMej/s4f/t9yULhuXuX6+bs3oN9XixoR+2ZgO4iP277kDNIB74rDXCHpLJuClAD/6P3snZ
TgF/jc1tpw18T3MYswjiVY/duRGJ6vK6OAAhheUfOfshF7WEMh7rH6kBfbUSQEHnNnyoAemnqVRs
A5RB4YYVFQc8/b8XQSKGmQBv/lbJo7tLMw6dY2jXNpiVICbIrJ7Pghi7r0J2jD7UTXF+lNxRa+xo
AsjrAZwCAXIGBS86KLsgTdw7ppkCCu5q9G42mrmpc/PSP3oqTb/w0xRFhbLD8AK505C5ysb045+d
41v+5pJo7CO3a7bRlqeKe7j8XDQHgjNpgrkQ5HW7FdZ/rXPnugpqx3r1jdUpyk+x/VYIbx1AuuUN
XPPKLHIxEOJAJawKplt7FwRBN+GDDHd4wCgcFP/tD1XoB0AqHvEacTHpxuAc4O94jnor8JjEAvDD
RO3uGp0ND0XZvfFhsH/ktioWcagYOx0z52+qCKF4A3tl9dbKg17gmppBivogTM6/F0wxt0oLfSdK
W1hgLpKX4yrmDnS5qE3sHx4ofsbLoR5jvBzlwWDkcjnD88bLJazrdijLAVEM8Rs3fR9hSKwAXS2J
kSNQmFQ7q68xqDE6c26KS2WD2tjB3vf7H+OjQscvYq+3zW1TDeofE+XONWB8jsinkvknaHoCkZfM
QyZ6dl1TT08yMpnwwuZlOB+kyPYgy+Z5id2rm/r6sYw+MNVlpFRSt+5PzT2bquqnUnsqrW+9/h/e
1KFPIZdomdfvwHY1FfRTMgFOgiU4aRroSGETv63Ytkn0+oCNYblvH3CsbWrY3RjbBDOs3QEIY18c
JuRhEnQXvxGiSD0y1xc/ytezEvnk1aYEMid2aZ4VXXGWqd/GB0D5oZ5kaADJJH16aZOxFmZ8yEJA
pF0z/EYmOkxhk630XH0BQbRoTqsYEPUzNn6JbX65ABLLQxdmWPyIWIg5tGxLpQbA353Rpdc0ex+D
xr01RXdO0qKat+4Q/PB05xvIVoffdnOsGIMGTc20Q2JCpBToZgOwdbt+wpp2ssS2igpWjGTY9Jmw
t4OiB8ce+LhV7YW3Ge0Q46q063875nEQyT8yCpD+gdA7U/eGAnJHWb3jYEGKqAbG5TnsW5tn6Gmr
j6qF4Z+catRDrj4GsvBectlf+2iiQa06MUY6+CSKvTvQqc4zgc0TQL2sUdHJ0sDBlHf9ZiLhaoEJ
ntdBia0eycllSA/+xwMDy/CRcjTSg3i66hKsUEXSbbIB6xpziqcrZLH2qHCfn5wSM7qyYe6Wy3rb
uIWsUs3EGWDc8tz66kGRhbZFAhgqcyATSU0w1v41qFdqBzKFqOAlELYaGwaQcOB4pjUwWg2b1tDI
dgPWlqBucslc+zZsivXSMNgMCkQvSkzM10qBUbehYBFaNC5YTXWnelI18D8Is+p+YQVsTs/rweJ3
eo0xvy91jMwMY37HC6oxPEsx5sdMXx/Do6zFL9K1x/AqH346hVJuUGyCVbMyHnAczxXWo6y+KVA1
T9YUpLwLkXQgAilFzmfUP7qS19d21BhsG4NAKIfWu2rF8YeqOvvcTKLPJ9T1d5/PXf+NjxHq6Sx1
lRoCcPjlJAaYzTuryrb0q2Gulx8Bhz+P4mGR7OWemm3JufXZ2Eu+X+KpSfFtaZ2p1QvuLOumdVbJ
FkxT9asVpc260nO+plFqtnWl1blaaRJkrYWALB+Ku8U6wKBoTSPXbNvnAM5WKBbbQCUdM92sjPtl
G3tQf8LyzcgyRCQjXzomTqOpY7IRdRFWZ/+RiqiLHKkRnSTG+cJxm0fZC5c0xKZkKS5D48NOjW5N
pptD3nZHakqPVGk76IfBn0wqcRlTO7Wtj0GXVEzX3p56QVP9StQSFup4dw0eXXibgjzSkIqmQZx2
BzxTg++2/8YDcFmQl+A8WVBTVk2CJQBc5iO1BaoV4g2Y09SzjmLZIxhJj9SiQwtA7kLJebmiJjib
2dnsS0imepBglq2oxhC1zroEPEzIQQcFL4qZn7fejppqwC55LUVN52oLmfXWasuVAT2ZFOK5gPgr
ERRNE9TwUUSIfSmgXGsgx+U1pqThNSm4yPWjmzg3H7azo8uHnaIgkAriNIjGTXm9iiXz8dKQn4xm
LMGE6vMHVUMLvA0xhxR7YUG+tW9vD0Aeib0DgrS8cPC+pt6G+w2YraV3XIKGMXc46BaucVyeqXEk
OLhdCrG3NVC2SduYgrWlsu/a76SZiPFislB5Zy9J35BsvgWeqbCF8vkkctir0F9tWTBqJpIbBeg6
VJwbrb4fxQ+lHqJdOh+mCrbbyVR7cbKA2o29nGwK3pzjVSgRddBVFFcBNRoSlZBnudcZhNTkTYU9
Q+yQxAVbU3Pi+XKhfXzTMZL9TMaJ9+tLGsow3a9TfurozcaeV5YXQyca7NagWa1nZa/o60BimMgW
yTNx7cCNVijBGz04CqB2Z6URl3cgzm5OYd/kM3rOQLQUf1YHRJdU7aa5P7CGm70LCFrNtMqrH4FK
YqvaVKJ90LH0qDAPyjWmlX7r3eKdwBdu+Vr9JaY1tWjvF7q/vhCe5OCeXijAXs0KvOCWdMdP9z41
6WY3kho62HZ5caGO8XB9dpALZZkS3Dw8qBtEM87iwnnHlL7e05jOlahQ3/AsrEEGzZqGeNTBWsPd
oyT2QB7T+A8DYiiy5G2znjquvtMIEeiv7JS5FkrKUDw55qVezw68Ka8hOg2liShpQH3GkaYF0yFQ
oBUL4i1e6LW//mRvWvdbO/T5gxIm1UrBov0hc9NhH3UFW1kY1Z6dnodzbJeVb46ItsQnUkXpmnu+
/zNPUaVj+zyGYBN2+aZwMOnehve4Be78NnqPBRfryK2yRRBDXMUNMufEB29BUitQZMC6ZijS2QBV
wz3ZKABLlxj7RFKNRQZAPn1Bvgn0gc2g5FvNTJst09J2XThV8ch1t5q1Xmq9936IOo3W+Rk7HdZJ
qo6fJt8WpQSPUWWhYEkz2r0G6a+5h7XMe8C8z7RGPYRxe18Z1pnGkdQnW9Tng12I+qh17WvwXl+g
oBYKVXIfh9Z+NTPZhZwP+xvxgYJnuzJCWSR5kC8tG0s7+ZJpXE++xo9CBRRxjZ8uc42nvG1tY985
BFJ+Jn3BUjhc6M1lOmpSgO36zwqzKu4vcy31liijYGtIMSVHOstBxXPspG2Qttyp/9GL5WV1/T/w
m7LQGUXkz5bw3Q3D6jgQhV1/cgttwOOoAlWQFW5p86Yd3ANGNe2PPgoVqK4Gxr2V+gFoJbjYMNvp
Tz22wgEERJCPINWIxbnmYDr3o9i48yQPRjmY+l1Wa3OmM3aYTGQHLeawNGxU21JHROQa1OP1DMpI
ClR2ZDwDecnMNBqlb8FXlmtHo1k6AttBjeiHZZuoHDwKYGuvVf5RtV34E2hOFF04nfHgsyjZY/iO
rbxQDX6abKkrwCdTYNCVfMe1zKHAYUj1Y4VnyNzuhLbQnT5YTaJTAXB3WLXK7khTKhGORL12L9Si
Q+ir4AX+lyBLE2zd9AOb0/ehQ9cBwAs+C3dFf62po4k9Y4eS2v1koj8PuSWAs89Ar+auqFeXpCSD
4921oZ3vKLIS+h5Y+NDBowLEoHQFYKpMe3FNDAIXXRLrxsYWXN1ADgm/rCUnQv+Q417FXlL8GiQx
GLvbMIfOfOAtqMm8FAuTcaJATqhNnsM0X7ZO178U2NPb5thdWQjZTDPIaGppsAtAFgo1+Nad92Dx
2kepKWcxlZcBH0/nZA44+9NHAXnOXJT4IYB66BCbJYK0phwWl3Urr/rtSoEmk7SakroLdxBkWXn9
oB48J8VvTZ7duNCp75nhznfDFWhmy71ptXOnMh4NXpZnYdfOXaoKMQvalv/Q6zJctFAo2icliEds
1ISQHZQN7aYEZHWpNHAreutR7xQ+hoNKX8zULuQ/oPYVLjA9j/alhcWrDMXd+JNhoQ4gwyE/e40K
mjxUsja+thHcnmUi1bHpZLB9lCWxjx2pQNtTm13PyOZzW8N8THqWUCebY+fsEkg2Otw40ik0BMIF
AMT+MrNjsSgsPV4TtiWwhbMfdBGOUBci5rf6cqXboj6RCMBQWvWitpPkJgAb9eGsx814ykWKKlil
O7HCVlcuyuzmiicrwSC7od7VLJgPJe9PuM+A1pd+YRTE4ElM+Zaa1OH5gDxSrEPFZ1XajbHk4jnD
AZQO7i4eDPMOUinlXeNjRSt3nDVLsXZQOqD21MsMg4MCdCgH3UXRs/QdbXXg6TOPJ/oKrArWnRsK
846ZTZhGqP0HVQQ3aucewzDnnNg2SMz9uJuDPd8BCA+22urvw1pRj2RK3EHdojwQVHfSo4Gi/Vnx
mg8ILPV78v8v2r5s2W0c2faLGMERIF8pataebZftF0ZVdRc4z/PX34WkLMhqV/U958Z9QQA5Ud6y
SCKRuZYRWuN5bpO/SEdWZlPrAD8I0T4vIyJRMD81RfzqhRmYW6dEAALKsMSB/PvZdF4cy9jSioJE
bjMFodOMO5I5Q1K899OeuR7cF92ztxqQwrbqEzEwaQoDHavJYmuyjxLp5M7eWyLvn21kcl6iiiNz
LGcCp+W+7ZWofMqxufNJiKoM9NTYeh7QctVMEW+QTAJPrXQWyEBfrRFZb8f++U5U5fU1KgWgoSq1
TTdp7BzJjHkih9nol/1YA3UC1Mv8qQDs+RLQdHaaTyjL5+Aik3Zmwp9KSsE3oXF1Wdc4A8KZgVb6
E7esV7xl6Jd6Dk95F2vhKmv0CIh3+vBEFnac2K/akkSbeVr6vSmXpEjaBHjhGWs3tCQFatbXcEpE
MxkSdUvDUwjmUg19JsVmjuBZlzngnZJufl4H26pMvzKqc+dy80SyZbSu2qrv0hOYy1dbobzkrIqq
IqBwKQVZjHh+Jt+fw1FMTWv5ERsvHERhrx4mfJv1I5rL5cqWe20iGVJLR7BtjXJMNOBJCiIyIS0N
qKRA9VHhnebJlQRFxE3UyPf0W+SVuuiOpkhqKKIKs3rT+uZ3J1OG8nrki/M+dAmHzhsaVssn7ETL
J5rR4CyTucmjog8eFMq4yMR0KYuLciJTfEfXQOsybM1NVbV9oOzaBk1CWQImLUDbnHKcb5xGE51X
Pq3NyXSdVXUn7QxsiL0oA16vMu1YDi8w+Ggnm7xqzjV8yTfpOqWwWjN5zoYudmcFyFgrCOdoBA4g
XNOMaYcr/MHAXB60iVWfw51ZAvNA99J6HUhqW1ZZoZMDwlTrPXdzN+1EX6P9DgMJC9QNRcWZpMC6
ct3N/dQvjJa/mKnmHgajTsDCmQHjC1lr7wVdWvWmyb1+R8sl7b0XmoUGUlTOmALxDGYkL3LrGqCg
ACSkAGAg7dFhNlUX3ib7io4lBq1vLqJwLBR6uN4GDS8AkyYhKM+BJ0aqGffyzSrMPHOzFKbJ9g4I
0wMNrVDoM30GMRUGOWPCyHUfd7KvjvCmA8m8HiyKq6EHwoXA6OMuePDrWx0RJpEebK35U8UjeSuV
i9nZT7igNwtcgUSrk7ysuuDtk6x2DOSgdxfMdM3cXqtS9PE04u8Gdk15HkCDV9Wnho/zUYlolspj
A5q1APh6kmb1XM5HJVcOSnYzI2V2u4oww2Sf2M6/iBKxlLyIAzrDj6CVXakS77gQQbyIr+GmXjWo
WEKXiJfPAKvrS3TIZNehYUAaBVvojzXNcDT8k7BqeedrGRNbPPRE5f+XGLm8xGNg8sm1sgmSPiuw
lVr0GKy59fCCwszik8XCAri5ZY9nIc7hq65D+W8Zf0TsubMi52MDqigwFc0lupC6UG+ONiBmPszO
rY/RFKESTi6zorI/PoTw0qslwKWa41jH6L9cyV5BhwWspUpf64dcBxXllWs3r2UDznKwaetbHGFU
35Z8ubMoQqQ7o67VN1y0fzrx6BzybgqfGzO00RYyJc42qbF5Bj4G+hSMLHMumuFii4YdEX6UOfgj
pLkHZ0s6kwjUFFe5CkAKGsbGQko66Twc7qadb+lz/zxX+fwJdeo7oWvz1ySd+CHtFwBL0ft/G3WA
rPeuZmOn7cYiBKug0+tAecZpuu9ouvHisAiHd06MMmcveZt7nn0e8sg59EbJdqZdWF/tEcWE0gC8
z3iv5ql3IU/XzAAdJrdm0lOXniKpHDz5I7bTw/r3Hmh2I1DMLcsDmr5u4amAoRuXKYiZxTa0BFY2
SlRiGnunB89RWgIdAYarjBwNc+xPcescqn7RZmR0YwNH6dy+BgpR4bgGX/W0xjHcXbASVAxRDYBy
eiWhlxPLyYvDPFjfH19VaA14y+9kQau7Vx/5SoOscHGQFkqOgvnoYhoWsMe85o1rA1rnsg6VzePc
vI1S5vxCZk9Wepha/CGdtmrfyPjB9yFeNHQ4rDDrYj8YAx7zKd94aZ49tXPXOqeYA7kOK6/77frw
WdwMvQ3UZk291y3fenZovFA3NvVlG4Av23omXlVJphRpuYvDxXjp6g/g2jTYYUvezUSAPgVFnzV6
I6MrVaci7XzQKoXBwdwpBCBr4plVG6WoPFv4YPrUdoaXJAeQp4tDbZnGJ8/ov/ULy/9ExdJ3FLyN
n5SBl9XGpzibvrktOr7SuA2KMkMHcggUrQ3X0zCYO63YKoBUJVtLZNHOiq4WTwOugmmhvUjuOC0i
DKbNJmM6yty7FFB+cqdKsscNadcAVgfgHydlTLtXt8uW3l83t5y2uGQAgA3U496i0RVtEDZdi5qr
fpp2nWvgF1a23tmq0ubDcItPVKQ6o/Eo6KXckXI3ru/kgxd757Ebm4/RzD5REWxW9GLTuuBS85jz
1na5G9AM9LFuoAPwFXyGmD1oQS4JeJElOdEXS1/YIr81QL6kmypsLHx1P77x9f+CVwK4bHSyq0Z9
qeRMWkc+LpWCItCSovbSl4yVgmYq8noldWUA+qBUWUalD/fg/BA1Wzlk5b9CfZqW9/Exr9z3trP1
i+ja6hKaG83myADwNkbHFYrqgK3G3Zg0qwyct+KQlSHgHJnO/VruLB2coNS2577QsFhLebZrJFgl
BKseZzDTTN0I3B5g+CQkOy7V/+SPGppsP4b9HBT1EOPvb/C1678Uew7kqT90ZNWDOMJR8H81COMs
fu48/Ecj3ABE6MO+/WOaxDUCeHiGi91xYHmDU8MdZv09kQdoHZ7vKAZI0iPJBr3WXhwNj2OpJFGa
dM7WMcH+qLzcpTgKAVhFEukt6t4Lx7vGJdnsVICunHlypEgU1wRoNClpwN7I2S659m9W2PnMXoQz
D1vwJH43m0Xb5bLEo5IlHyC6us5IplEFCGlobU/996pvtR3Z3Zm0LE+3qI4HvrjMX+FQzjmjAt05
p5TZkhs9NOeGQAmEjEzUUHvo31DLX5nYnSlxQr09mbnZjKoSthxdyXnjTCm4cR6nd+tpei8Ki526
xkpEQAoaDEm5Q7MynpFFspbq7YrowYd/pW7E8SWEWiB6W39fB888lo49gWgWIi3MylM3hCh0y1yc
dc4tMld9oUVHUofOHL/GODKo6tRY/buk5NtQxlQyjlaXqO3vY9Y2UBHvrsrrIJyAt2lKZEktRsNq
n6avyVQCw57Z46YZdedASrCZ5wctT9yNLW3zEehBYwn8NLPClvzmSrZzDfjuHGixh2EwKhSug/8t
kxB3rK7sZwucxeD91ucdybAxQj9fHrrF2SzLI8loyE1wKoBRGtZAYgJWhnTG26b9XBh24w9RWh0G
meuymhkJUV7xQCEmzZzzs7vUzzOlxCS8EimR/nsBobF1Rmcx8JdwdO0FvEp5sK6LCexSTd8+jxOO
OAVbAGOJe4/fFG2+N+Q2LAUOPveH4lAYGfCT5DaMBldr4oOJs2i/jp2rjBQP/soDMVKNlaixRNii
Ty30YCQlMoeF9lRHgMZGd1gK1vR8QyIagFAOfIk2En8uwLgE2yPMlJaWTobqgjwCEOpqTOqfQyk3
QE8gOZ6Y8RrPagHgd/2POjYC/x3CJTynplkGZoIKH5zyhWeS0cAqj07owrPV5rzxSahslJ9SrIZ1
eOBW2srTvf/01YBOElg8LjfkVoQCd7rVb53TZUlHwzBPJdjn8Eu9cg1HEYtPKu3wkMnwlq7aJE2D
MzmZAIlxqjz5yoahnPJsaLZPWiV/iJd6UwWkWXGNUuTm95Zx7cULPe4vaER+KRPuXjRRxQEdiIgF
OZVksr+Gue7sTA0bidjus8+el72RARCjXNQc1OZLJNsRyXOQL/LSM2/YfMSmOHvWrL/sJLZj/IKu
k7S8TqDCewmO8UUpkOeWs/9bo7Tz3lBNa/5+H+x2nYdYt+v88rPoLiB9Ixy6+3bpzh9657y3Enl9
0MwMP1BmnqOhXJQ8FO4v5XkIrMR8bq0zcMXGPf6a+EsiGBG3TzKYVSXW+RcXIacpHu8u/ouLNA0O
6vMQZ9dLFS4vZRUDM6kdPiWNg2GyNwko0d+SVgyfFnQA+SM4is6rRYeO8QQnIbtVi+ToEffVbENa
1DLrKhqq1++ikYEYKhSXyGij6xyztrPWHCLl6hKWg6oC7OTXhKBMLlJWkLTEXV7FIUrpIaeMos5y
ZwzI7aZoi2oCHL8kOpeydUlREs90KfwaAEgdPmpz3W2oO+7FcQf3ouMcC19dPBeHqWw/zDR3L0bO
RBPcqXnubs0sbU516GrgaJeONFhyljS82fTVpAerI8UwKa75Iy5ZD84wDT5dm2xUnLL2thp4t0/9
0gYG3izWB7J6rj48a9fHrHr2gvIM94zQ7bbKcH1IqxCrD63Xqanh6CsXVre9e54/eql45GlLn1T6
kMKSD351iXywUh+lUdFUvZulNe7NgbOT1aT8xIqOrzNakoJk8xBil2RIGxyTfzPw+rMbmt6wgY8A
2d2U1k4B8CQc2CEuwKh0Dyc0sLqTrlOS0vB4pchpvyFVnewePhF9gvXD5J34Iy9nVMxE2vCc4b/u
M9jHnLMzOFtakXzW9asy74FG4YKKwR+ljBQ00DIb42QTsTJcfUmBDlmQR+dCw01O4yekbDonuF1D
T5LeCehKFDpJUVlezDik8New6DbrW6Bbh32XX2q2JLsUnB2+5pk5yu9NFEDcTcmI1qt5oVV+06V8
q2Towgc5Jqnv3FfzP9Ms1M5xJ4oLCWi4c1inRtehEngC+KpH1/fkRyHTu0+iLljLDwGiLrYlwzsf
svEs/s21kTPj+7xMDyofHOvVATem/kIvESRPjBqn9LH7md40lLyvjCRInaXdPihuMZQ8kjFYE34W
xlQd+9jRgfBhmh/hmK73X3dMQZGVjPpZy+pVTjf5bsGBCslv9kreuPnVvljy60NB2ldSfrOn+zvF
F2zjeAzFLxKRQcOb3gYcfObRQqf559BKAA3Q9fdLxzbNO2PS/rOv0v7K15I4EbnJ/ua6Ny35tu50
SACM8RQ56fxase4tFEt3DhdneqWhLIp0a7auDk4oEye3VVvlFyCIXkir2fCiGc6B3yyUCZ5Xs9Hi
yTZED3pQjCkQ0CvGt4y7E7ClPbxsZuUyXWgdCyfejvYo84Nj3vuJ1JCaBrUc8E53MtHG35LdXZxV
QOb5VH0fWF/tyW+NeKee9Wq6JFYYbxNDd9dPsQZ6/Gx0NSvy/NLu9XNYfKZTMiOLxnLPLO2jch0D
lMnyMSeH9cyLbOaW32mzaprxTPsh++WZmozn5LUB+EXeOKds9tYAMz0jKT5FRi3IXWSSezxlYyA9
+mg2DndHaOuDWIYmTTQwDbdK0CtRIRpw4MRdNRpPQeDbdRn6IGTjihpU1Rp5kF3dRtFazta7+M34
yob8HmzUlfLsL02E2nEO0darJQXySbdZkepXmZrF2ILs9KoJPBxvvlg6W6tlqXY1G+0JWTPgAari
13CZ93lvglFYVtHqKAg7jl07+l0EROnNOAEWSdOiAah3yC1USTdRTKBOQRvjbXyL4oPq7hoyXmw0
8Qs5ePafuYff7lBnPvKU+Z9Om7+iSKD5kvcs2leWnRzNSXjvv7BoXRzxt+74ovKveTfs65F5T5qd
IJt4W6pM7pD2e26k4RPldUn+C5F0bHXQeGodcquTNaHm1jYbdol6g11o1gpTluEup2ixC2+ntLoA
0GfawplkwMes8QolnUMABl2nN29S4EzeO9RZ8xTKHKMmE5rrTFbU4DfjnGR9hBJx8P+UgSuNSeg6
LvLHMCFXjepwfo7EKJmp7KSJR8lOcpkyvhzMzLtkWpyc3bBJznm4dKVPUyWcseE9Jfgx3czIgEmH
v/cyQh31PDcXmpGMXJwwwoWUDf5p42kpTkqiPoQXatPxmlqyPIbMn9y1qYF2aKnLRdCkeXJ32vyw
dUtAqviEbvDbMfVDCFq2VhYFPMNOQ9n1YZLuentofUpKqTQW5a7MOM8OwvWeH+QPtrqboN+JPFAj
hDNPQB6G7cKO2bhs6QCRg3LmejKpDhRx/ryvChQw0IGikj+cL6K+bm8aaXpqCPCFtGogt0lUe/Sm
XCM9hJvx5B8BplPvQ9tIQZArl+r4UoVCUZU3Hpmn5cdBd4ZLD0Owo2GGqtDrzBvRB+LPPQqVM6SW
AAUJNTNHgEYq87t1VvBjbA35kbStjLiGUGuaAYYD6HWFgYjyWqvN3wQH7gWz7j9jZTRjEaiInQz2
v/14FEbgzKPssgzHEZ3nfnMAmHMyPY2dQmPCrCnwVk5CS2pWNQnVmoQ0ZEU27tHAd1EiCrO6yag0
+1vZsKDrbr3c39qo0Ghq//HhSPjwiQCuPuwzK7msdrzVTCAYLAsK6FwwgVzuUvw1y8IgiSxrQ9n9
gvL369mA1AiLW5t7oeSQjhcG5DilUacNFK1sZuvuvEkdGHT1gqI3z8jBqyo8VEIXYAa6zClHKk7O
tBHwPjQbf5bFeO2+05Kd+Fk2j/a30hqMlzoFr1SOZlYAVY4NKsWXZmvpZf8bqgbfCNy+nZJn4PKU
X8GceTVF9UiDtsa+2TaxWe6uWaheZgSIzpO17aFOu+KVuD5rXg0btgzugZQ8H9NDBkbDjTeC67PC
wSyO1NOnKsG2ZSNdl8wGookkDeVVP2wMo7i6Wvk0+Y0ZlafZKqMPA5DJqDWNoj0tO61G/x04NGlF
g951OZhih6tF6mlgZebIHuBsutz8yl9qkaqNPqayFLu+66egAqQWmqUk0p4R89eIGkWSEv0kQ30E
TG4PJHKp0LVlExpcf57BQPM6ygFsWxmKEoFQUbRDp/lWH44BG8FeSTbkpsJTZJIVNo+ekBA7UhSy
pcHKrpcgU6AXF1srq0Fmmoz4dEjl/pliA0atFjpP/xhZP31xOF7DLfCgPFmJ5eIRmnJgFo7pRwWA
Oh/kT6sT4Wk2ZfyHEfLpy1K4i58BrvxIPV7UVhKiVf3YD/rX0R4AkUlLQMxdl52bLUe5pLYUVLd+
bSPUHtKJIh0mxjiwD7PROz7U0JLFwzHmEDl3tm2BAmyAKwSmbuNkSzaAduC3P9NysAfzc1r290ul
JeOozK7aRraSPhirpeage79ZmVWu1cqezpH7TsAupodWu0GvwohqTyxpWFxwTqeyA/YmUraJtJ0l
dVkfT/nrlO8be0Dbhsi2lTD6rzGQYnZzluqHCOTOn83JxZkcqhWqWAemOitQaGLOyZMd2ShNkmlR
IJpvUVbZf+XeFO4MDXCG4dytnp2I8SVPloO9pSjPtaujIIamnR1jajdRMLVmc7yTPU7Bu9O4m0ep
qY+ygiasyrM3CLRqhc3xThamWrS9nuXjQLo/Uoaad7l15Nie0YqS3g85bJLZaMSPAcuPnPgco4y1
ZMnqodx63FzODb4WWa0/tXqyRyMz6sqpDB1Uw0/L4Ewn0q5F/nbbJfvc9H7YFAk4Eq1xOq1qqndn
0qYCri8Kr+sELbY/bNZqdgrRSDWAbr4O8VT5Bk4NdrR5Zl5obds01Xe0LU8SEGrSUmnJmPbSytiu
e/MTntD0rGinCllx4RxGIdCvJpdTbdtAEa+ydZn3aO9el2BY+Ix+zQ5PgXG0NZCCoqNM8Y0vJXt3
7KRCFbO4l5et+45K1/JOTp7SXslVsJtciRq6Eto2H+LbkuI8hVzFGdPqA80Nw7mOeHhwBnB/F07b
vNGggbRuldWSRruVgxk3Vxm4INo7O4FmVZ9MyFj5qngP1yDjUGvYoXfreBwu82TX66k9PaTpT06P
VeGgyjCOClkgIh/MslxAPW9JW4tFloD8pKAoyVDUG9ICY0JDsg+ZZJWWAjz7shE4rXmsX3SqKWgX
s3+iXBM59CF+JroLfrJbleMaCKS/awyVwyIvGcMbS5Rdi5wFTLJiaW2qo4gTyKW0pAEHw/8GJQiK
+28Wg+dVdxbgDP13Y3vGWcUgi0ZSZv0cI/T6+GKjSLr+w2Gdtn/EeAB7bXuaUoC5RqhaUhAPOCH1
jN26HnDqJfBQR/FcN8/oPmq7+XPM8qCS7bbD0oxHU+Ogcp/59FXEYJWurVx/ygu2mpF8jnUGBKwU
fZIj+kxHibHpgjjuo8GTlAMGOQOcwEdj4hwPeGviSEuW1OaR7MmUnH7YY0ddXMBSaKAm3QqaytS+
enNd7wobfK1pm5QfxRj+i0izNJ3/lQ25+FhQi3ssuzjfLaKsvpUAGyMDo2pRV1ql7lNeM9QxdLm+
IcUttJ2AJtnui1+FTpFZebfd8Bq6rFv9vMhSGrP6ZgBd8XsDivadCYTpg5fO4ptlfSPCVN2I9J0u
xbMQ0c9iJ6mvYgSJJOo0BflJTEE6GZvErY5fXFdFYM9laAPXWd+jRp5dZ/g9/4fs/4sdINMAKtI0
GoA5BXN1lFignZTuqq7VmSDCc+6XaEEy1lswXlWuWroj0/Kffel+fX1oRfY4n5I+BQJ10/AvNAN2
GP8SSRmyNNcZyZRWjAJkRj/blS2ynA9RyE6WMBpCR6pHm6zf0PN20TucNQNCmhs7jqa3Y+5FHyH+
+njFiY1z1w3pG96Q0cZID36hfxd6M300ArgbulhCcBnJA8bxC70Y/KMjd6zpAzgsLXBzhLUBuQtQ
DJscKIZOijKGvGx+TxO8iPwEfVgbyHaXLlDzQC3VHxO8c9853fASPdZW/8q7lyLEbabNjAxNvJr9
MUeOua9ivHIQVt0EqIK3BlzXhFJHgyvvXEbaZmdaKgfyX8AQumHAjjh4nuwUcd8MS2vfUUUZHz02
2z4taYjjKdkk9dIerMIBSfk/OZiTpfmLFqOTPtHdE7hUPogXUtFBikzvfGCg1IeVMFJyTJIt+2FL
8q62NQAr7QvQaFGzEw3Ip+GVi+fFmZa2Mxp7MJ3GAfU+AcameJMOXZOiLrjRQeetjJO6Q9JshQ/l
8fwxNagIdqeKv8VGkext1CCenazQwVkEbLjaiLyPscMdDBUe4R8tSuU8cC/8xfT8Yphm/90VotmE
0t3Q+6t7jqbAiw6y8K0Wdt5HEueg3pToekCjZjvqExUidl7UbNHacEuy6TZTWjX7ZzsRlcPWWFxA
czM3QHtbfOiW7GNmmXGhYclc/LuQyut9mpKQ7HSr+FAiC6U1F5a5yWUCVIhsLB7FsLXyxQTWj2Af
5uJUQSjsek99xQ4q2JDgk7COsi+ZZDcHcm/ssAqcVKv37szLTdyC5WLNF6ospFlo7OCE4ZqDXBOR
MuvorrnGW3aS7EpTPP2X7GSF5A/FIzsvavGvpukgjxZEX7BNMbkMr+n4RVUFCO42OfLaW631eAA0
q/CNBnsq8CsYSufgxTizJ5m+xMcKb+Og1YRZo/HuZRYVAExlkBao/kdbZwjKFp5swshe1qAqAK+a
a9DOqcM3LsuDJ8MuD+iWfRumGfXDbtuDHkLY61JlnFGHu4pUmlo66WkVXX4WURwkmJG5vjlFjkxk
y7DkoLLWtxirw+1zUM0xmd1igKkG2Bu4Z/qLRJFpQY5ybuws1TbrdEA7VSfEqUisCU3TMCkJWIam
elYnGph/fjiSCw0ka344kyg1gcKI/5/2dhxAWJGhIvysgTnQO6i13WRdd6F15YDicqldMCbAkAZn
1Gq+UdaPGlqTunTLca8v7bsqEjMk4SpgYAZ5cJ9hpyNrxkgNIp3+pC3W010xGU113QUtrbSmirKe
WFnRvoS6YgbCMllgRnaunNFSxX9Q/Ooarvnbdbc8gcd150jEBOFozn6SrXPU8Ia+43GXLcayNsFR
s1wouuxi1/PaP0e2NBjgZgbQnnYnp5D46QCFSYakQYWkK1DIaU7WkCCnaFH6WdW8P7My0Q7ENK7b
qEMyc++1TJYBjBoOmugGUD+QMlvQeOuEcbglbd1N/WksBscn7VSkxivI3verUvpXGgNhOndfibac
oqWSo+IhmsF04SP7hc7KdDhPKO4906yVS65lyR7cTB8k78zu3uJB9uD6/xpO+f/tZWuhxfTp/taW
/hFK+/CJlcJYLH0jcu5sLI7ii2VGe4Dsy6LBTGQfli5R4tZ1W68mdw1cpOiASlriyXk2XeTSqF4Y
+O7bdnT7b4uHYzhRWDFeQcriVVmYYwYSmm4+OgLNp1bslGlgGsht4lhw76QDoNnACT7vaMpQ44P2
bju90BLI9qsdl3YcxDFbcyw7FMgCXBf5m8WfLHQocgm4WzKG4wzS0Jpm1gJ0xxZ17Fs7AvCEn6OA
aMxM1E0DjRRs11uhF/aXDJmiY+GhinEU5fwdR51bjnT+l3lIp2OINhIl96R8lHKyd9OxCxI7Lfd0
kt7W7h4Y9snTepLeoRQ9MKrC3Hrg+gLPHsvnk5UXX3k8Re22E3xv6Pw/rcMwc3Z5W1n+XZsWNXHh
qYEccY+9Li+wH6UlDWsTF3V70Tpxo09149lHJxntF10SW2sNMC/jtkcDmB1xn2R4wbJ3TTHHG7Lr
ihQ02Ghyjze2q9u72uJhum3D8pB1VX35RaxVNPR4dD/EmsOi2F27qByvtn02lHimhkk1nK0G/fI7
DlSsTYtvZ0NCV2q8zHSvRq4lQAy0et35Ki87xp/zuosYO+xQwDjZvc5C7177RkRgsLKMAJBv3Ssp
2CLYk41WSxLVRo5nlZYJHIGlFmpabnZjJNgBdU2lT6GUAsB2+9xrsyeQQss+sCiPtihsNQKgkCMW
t2r2VHksWEMnqda94g1h8F285xyixANgItFdT0gr4lirN86W7PXPbAfwTe0yBiTTKokCsKqHCkXe
j1JaC4DTA4ujHwOKQbKRlfCMhob9uPU2Gl4X5lmg0KBHKlpCl6Z+b8/pXnPS6Ummp59oRlobbWt+
xMULcKPBuV1G+cHogcGFeq8x3aSebW56zcz3pM6GJn13Qu2Co4vuiURpBPCYsLZ2pCNRzcv8YNd4
4VFOD4GqLF+AgbM4u5bnw7bydPTUDzw03iuXT+fW/M3FcY843ZV5LI34K+57tvOSwhEnVXKC/dCA
rdmE4iGqNKGiEQe8CQVquVCcQhG95OsqIi3JjThsTj+2vl494s0MR74ZSmxjL3L2wASPprU8dy3e
TUB5hze/4qs60kXVfJrujZJ/byZmozvD7eeT3md5UJtC39hVjZriphzCcxR5mBqz5VwFIT7gmbkZ
Cp3xmzYFcoyrDcn+w4fMSZq20Wp+Z/MPPrfoZENhRJl/yUKj2fc4Pr7QkHfBuDB2dnVAxuD9k+eX
QQ4izttlNxRhsUs6M/GbsOlAPS39VpVmA8KsnNGwQ06rkPRzVnppgMBLNbHzXTTSkjXN0BJf7JbW
BbGCvOKdb+U4rV/Ys7PlwJ4ughB43HhYAZhwanSx80joSuE69fBOckyMAWzpDMewEdeHC06WUEND
Tot0WtccyERnbgMaCViBvlPN7VkAmxMNVpgBBQDNPn0EBnOlBi4KEtI6sIBQTiun5HRncDelAAlK
y7cUT4WfrRDkUuWXRmKr2axEzQaS6exCa9SgJX6PNqLdQkhspCkIw80IUwuwvfz5TkbTNYZyt/TI
2JGGBlLo+gzsnLrIdymaKfA/02ZoEE+YDag7PPwTLUM6BCeTzaWh1u1S6gepn0ywn9gDyg6ajV6D
vtHV/4XaGvYFrOhLsJRL+ByWIj66JRqMZ9MtX6qmAxwJTjJ/M2b2e2wK56/khWfz+JeZzXe+NlL0
j75lgrZeALSMwfVkM22BwEwPdCddyhZ9L3j+dyi387saxaq0pEHrehQS0LQ031HIGvueJaJAbShp
s/erZdIOzkaTxqrmZbWTpTKycOZaEzIU8XdhWdUT1+Z3ffKADmosKJRzJjs/NjYyuSUeZXhIoJKJ
tDNoCYBxVBbHBkCvH4vTrb7GbOAQVJfa3BDFkRLAk9Qq319FltclWxrIgvyTvnhhM3rX1GvBgE7Q
PDC68eS1pra2fq+vCsrGiBa+d8b63TEPaK2anzMvBrzFIvuc6txcdjYO7XzSkIwgK2jJS/A1cDxF
9qRYES3Q2xI+ieGQLW1trm6rsev+FOoGfGFgE/7ji8a9twxmTTN3dQ8mPy38yBY9/+bVQ3IoCsfc
Ueq0bT6RGDx/aAiV1iSOtA/XyPNvtWsmh6gf0bKWiz/rttO3nDntOw39MD0JrZqfaNWAp+1iJ+ZH
1HfIXk1DFm+VQ69n3Ts3hzsHMACkPsdZhz+bn6dCN39noPULQAQ0XaKun5/tadI37Vjnf07JF7Zk
5u+RjVJKLYOBWwNfxkn1cGfLuwsN+pR264yW2NC050UOajkApvWQxcuR5GRByoflQzijMXFDewhF
NomVfpRp8kcJwLmACv9Upd9DRSCYxTW8aibRakfGqIaTxTq3asMwsjTgwDkiqMYU79hKo4JRHLIB
0nV3sXFaPhjinYDx3Vzo6N2/rtj0b/wdi11lxsuLbtvgHMk9tmvGcrysy4IN5nNdvNxZJE4EeA9H
XB1IszQAHgaHde/fGYpmkF3AQxxkRdzhOHe00QTrlNVuXQM+/t88SZLjdfnzleuKmc+WCwpUa37p
2r5DoyK3AUqDK1/j2fX1otgYLC/xUPxlTJrG+QYgutpBbchoRrs3TXR446U9ICvm/uwrI1ZrUNGm
bp2SanV42PkpJz8HvjRqNpw4QG4uHJ9rMf0+sBCtAKWHHVIqvzgTRO9t4MzLqnHIsPxhiO4UJNK0
5EsB9luAmzXoxbBE415ikFpsUoCGbZituxeSrWpkQWQbhlGBHac4k5ZEZDJODrouaEpC12DnhS35
UdndmfztlbooRxhDfhCyqfOuOmasPOMUPr8AeCo3NHGO7U6cF9MU50kONKOBFKVbJKWv1g8uZPMr
WZbmpu9p5RD8z31/FY9kKhRgAxNfa+blQO/k/TS/T0WIA1X5hr6+wNN7Ovi23vEKxg4NdocXbnQb
bAvnk8lq+7ewrQ/uoLVAe9P7N9ct3wgBe/Hc/Kj1qb5CXYP6w1mdAJ0HIGy7eXAq8kGc0yi1cLqK
2gkDOcftVNZlQEsaJqmIk/9D2XctuY1z3T4Rq5jDLakcWu7kbvuGNZ4ZMwcwE09/Fjbkpqxpf3X+
GxaxE9VqiSKAtdd6A+dbemEc/Ve+CQ4yGSbHw/g8W6w9gAKY2yAYTxNwkuKQ5lWO/hTWrslGB61w
KujHCjcHhuYafpPJxhbpzAAlCUVJF1mXetJPRo2qGMagQI5n+isdPOOLi9v6g6ErAY2YXplf6Awy
Xl8KrLIei8kG5RMa2ezA8eJqoyUZxh2e6ndFhlYRil5K9XO00oZR79aiQm2H5pGcjV13Z01lxxpa
sDMWG15Mx6yPI1bUVsTiKuxQ7shfdGH3xAICaaAko3cpZiN7gZQYsnV0cBMdrK5ask5pDffxtaiz
1J/GGbhn3GtBO/aLzvuG3ltJE5BchH2F5mastN6wfUuOb8n8vfiWImTrB1A13qVbsffqatw+FD0k
F4dhZqAUQB88emEwFIemfsFSff1Ig6jAlvNQDDMwmvBREst7FuRde00iW+Q964r+LYTE6gWIbTAt
xQOXb5/q6aANG/mLOUI4cdTqq93SzbOTZ/xFF/bf48uiyV5UyyfWOfwSjwGbp3lDBHZkS1wDUl1Q
bfYlTx15nKgOdK+aHqQNxG5jUFbmvCFqOxmiDdc8KhO7+Y90giKElUJdohPk0jTtpUM3teW6shy2
zlJ9yPCo2cR+j0erA7kNPCU+DZtlmvy/ayx1jUzHrKxNsL9X8i8aJtOhVfbnRYHiw0RCErNAewhT
Y009OiAABSE7NmzvTR+Jv9eiRCpD2R+1dC0cVl1S5iudenMnASvKRDtv2ict7tslyITEkBwy5s/j
uxz8bhe+18YgsjVA3d+6uOtp4gydWfPBzZizz8XZZ97/UxxVpipUbxiixu+wviUfa+6fcEKsUWEX
zwMzm/hZ/eNzFMUpBTq8l2ciyqDhktawjIM6YnTW91da8qgWxSwVPnvmMkBX5ie4Q2GK0T3R55U+
udDXg6Y8Ptzyc002s6ihZCY+zfRBpkMRhjPWBvGpX2z0fRC5lCULYHvPj/CTpOsZNOJ4EoLKUbDp
CKrNuKqBkE95fMQjc/UGWVyfODRZZE87RVPNtRw69UsXmpVMh0zmNWxJ54lWv7UtYN5uGuh6mkH7
zjFOk8ot38oV4w2cZMq6dZwOOzLY488jJ/HdfMDDmmewr3r0PkPS5S2LZuOU9MZtkqOp3bafx2Lt
YkciOxepYzyAZtsJjJAV72jO/WZMpvazBuTSrdrId6P0Ofaq9luMOW4AjEf0FKeuuokmXUFXYAVW
2rSuIGFjRo9LnYJ136qh0pc6jgsZG1dvvxlpHdisCGNgtjIQF1WmtccTzvzelW3Qd0oEVIRanyE1
ZYunqPm9yNi80tTI3uMXI369Yny4YQYjE+rpSsb2NnjQj5Cgh8SAq9VTkBbjvxxzzX1kd9mWTdx7
tuaplKTObZoELtiIf4QqMFCdrZsXM6s9QAiL21gOtr6/oP0CzqakCxRqacfkxAI9bdkFnhjL5qXZ
NULoNQMyp6ogsDTiGVo9gI0qPFtXrjY9ERD0Y1SYvfeMdqhgBi9BjZu7JiTTMMhsl79YvNNfefWF
PKqQkcKg0aHpE0Pw2280xQ6YNXZ/FeDmB2Gm84+SKYmfacX4gjfV3nStDdlfCFhfKJYzRcY6rW7L
2FjNInx6RjM7Q8iTQQIYrTQdOhjavlH20fzRU7P05lCIPavaeujBFkdDGShbcOT5Rw3y0+GmWWep
YeqQacFkdEOviRnmJS5D580NtXyt2I52UtwYPENg4MaWhWK+YV31C9Fxf4SiY/Maqjqej03S4lIy
B1raBnYLlo6/khvlA1pswKdSY0uCugDrmke+BcLlPcUV4YDOQENtoTGcqjKXHJQ7IjcWHYe5N9b+
MGB/mkiv0cORbAcd6BCOzaJ4TeOw10EmirkG5KxwiAV/t5ZGyZYckkq7tVP0ZeVdNno+M9lKYKMl
gYtkcek4Fhs7oyDQ9I3jzw0vsVifNMOx2FAFKhiWxu56kbm0n6F7Yx2Xw6yUB3eO5t1iojMrtG7D
Fps2JGjDJrfSFwcFRCo3uWQv7fw9wXs8Aq9mgYe182bnDEL0japm8ZFGjTAZrg0oo9qhKb530EwJ
VluwpSaJ55xtAHTPU8plihxZqsmxoGmsq9osJedqbmKyKalWOQuhmAnaoRsbUZqNEwi5nbBOAhpK
MlY9/UXYKs4gDQH2XeQOZlueC2Pc4xG6XqVDgm+4V+eY5YtxNSXo/495siqUIXLYJvLOLTZu1b2p
pfGpbWKoZtnuXK/mSK+C/7goKiu+qQ5mazJ6SLr4hN3FTN0XavUrkQoBmxDgd2KTWPW4GsDoex64
ORzxrAFhxdzOvzqFIYWhDaPc1+o4faPQ3jPcc9sP19C6KIuvkaUuoZ3Wzt+mIbtWXUKTUi2+huZN
qK2G002oU7V/tV6p7riZYz2nruf3qjetVWLU/Z6GmTeuMrcYXtkE8Y8oA1KI7IUIS8e435MOigjT
EruXYQMI43yyG958X634qBamqOYlNph/oQMaZE0NxjtXyaxTl7xMvWWcB3GgMzroU2qe+wjQ2AgP
bP69oxmuwWzEF81oG7alDCXTQLxH0ZreU/X+I5YiyCdtDXRjqbq8GNgkrsseZZxjDwdi3od8xJMz
VBXxynDAZdBTl6XYV6Gx2qu4UTBdX9/FLEMmqpSoQrlFM4BFZalFZ8qcXABj6XcDfvrxCCJ2S+Vy
Z1qA9EKHnJHE/NFGKb7bWAQfI116vIoX7p5yZPpHjvRQToEF1s6nHGyQBSBfz60zbc2S+yMlyqOk
e6JiHzb5ShzuxZvKtbr1AF2iAx26oXNKtDn8Gtv5gFUlcBxINzloiJWxvR1xzJU+YslOCYvtvt5S
KlId+/ZKS+lk8XQfxcndutU+nZpot5SZLMXeqy02fWneJyZzHKTyLteUI03tWFVWD+6cHmhEB1Wx
400Tj/qqiwFVDCYkgD7wNqFn0HVOwbknbrsGoHeNPKUxHcC0Yh+XIZ11VWofZ0Mb1qatXzNukiO9
rK5WBQ1I2IUFAtpq4mGdARO4ZlPTPWkC3zjH5iNXR4gpC1MBWpVzO+UXyKRjabhqgFpPRALFfpIw
GVi5FwlLwGdJoCqXV6EwuorRlRcJn3TEy6KrTC2gPIYVVXgABAsdUdEpQH9tuZ78Q6YJ7e34zifa
6bMhxbIokrFdHs6rXK3wTGuB/dvz0mhNv8ip+EWmn+UQz3orcGQoK7Itv9fkWDIomELuSv3RMWI5
+5L2sT/WRXEsK7zXWNTM0iDBg9NqRhPVKedxdcI0oTolcVRYe2cYzUOig21DeMkR18DEPlGeZjfX
vLaKI+3MM0FAwcvVPVNnAoXKfW1U4GvD75skFl/4OvM5Yb6ugSB1If1cCDu9YpC5lKBbjrVrTOVl
uQSdRXaOLXdL8TY0lJegcr9fm35v5W8yeSnv7trkoMDfr21nEN+Vf9vd5ShDXvPjcjfRXoVFJyWE
nK1sQnKzYtfZbreTQ+o0umklcqG9BbUb0WkkrfetSOT6KEJeOvyn26nRJlC8JtNfjegaokMLFAxn
USJlP8hEChdQYFfQK9LmN/oZ5KCQCgS7lLXIjuCPArWDUTgbYwatSzln9oZoE4lAkbgT8/4vbKFq
kmeRfNHEhx3H9MvvDL0o1qCzAyShbTA3oLHtygwKBh/IDyyhFgdj7F4JERTa2AaZTZacOPfSZ8w1
XglBdGcfq+ZTu4inOp2BrZKljoj/rH5mDZ/aRZ0ccrkPGesa9Og4ys6o8y4gfjzDSrsvDkRlIgiG
oI/TUs6YHkWXQSjlTnUcrUA5HO0otinTaF95UReQl1JVSGqRkw4TB9F2Of0Va04eqOLuSIei6gLQ
OhdfanGLnCbODrPnlX5H90jXcc2gKuN6+3tGb2m5zDBMNK/zsgW1vjI9pC5aVaq5xpajOHOELVKx
nqUakIylM4qjs8+8f4xrFeWsjkkdAqcz5f+WUMY70WGsQnWXR+2RRnNvTxAF/fCSsXDi7MSEeiMN
815Xdzbvjnf2rEwfMJd6rT0rfaqr1tmOiVIHcihsdlSPQTKq6LPmefZEjq7QDmhwdM40Ct2QPThY
CVmSqJBiggF3SborBMo+gU8aoqBBIx40b5qnVvTqTia2aRnUsw4ptvxfFLBJb0Ap7aJTBsPIw6+T
W/NvNKKEjE0+eErYkyv6gC2W3KYnmm1tQGzkruxu1gALCi2bbWa0yByWiVejdioYzfoSHZWYtJFD
0mzSqZy//c7C2WDRyMf6yDWFQjT0MfmhMZjb3rDbFevx+Ivn3S5eg16yxa9Va620dsCkkvw0Hudh
iMEFA+7QgemgHuq9wIGO2AOEIUHgb065sXJi7gWsc8uHPpqqBzyM98EVg2Ur0AEUgAsJq5iLKJgt
oInJNkBeGyo8ApqRWIqzSqroGk1ucrhh3rEVnXqAJ6d2kctkMlHccjAhxgpJlxZTJaC+JkeBlGcN
sktMp34BvMizYLloeAMFo3HX1DZeJh8leuw+BsrjmHzLBp46BtrmT3jqBV7dtEDHdANLPwVfA3YF
gdAleim4oLjJC6qXcoXFPZRBsTVUR7De60azDwFQrD+RjB7H52RLRmpQJhudLY6l1ZkcLoicZAbo
YlCG3Ev0H8uQQ9XH2fKXaNkz/eeSo9Jd3D5+r2qD/9slPgNrxr+Wi/bxMK/T16Yv7DU2v5pTBxbP
o2nF6cYDyOwltsGjRUnzT6+KFJmTj27yapbQ4wijsfz1TzHc/gaulzdY9mjGHqJFv6CAdHb/b12M
9PGQKL+P5LuPzDKs50A38dRDn/+kHMMtWPkiXw7pO+Jo2N01IVPjy++M/PqISDJqXBVajmI8tEXk
y/GSdP1i4Q6Lbf9mHYYmplxOqAxg7mo4YHgQHZBTHpoGyZmT3QE70Ao/GenwNCS4IRNAiqBXhJLK
uOatXbTuQ9kSWIkFOXU3pAwCY9GZHBL0gU7jTMC6qhyw8hLNevcALyprqKw4QtVOvguaCixWnTrO
ht4PS9xTNIVHmk8ePYzdTWR76BO2TKhKYv/ZRS+48FMoJd3U4HkD2WhxD1rSVeZgP1GqGpRYIFpJ
WnpFsNpDyqM6h81amjz0qItF/BAOqNpvwBY7+zdGSqHDrDTYHS1qZSN58clI5Phxo1LFJbacIl1w
R6fNZlR6CMUAnecCC+J0ALfq2Ho80xnPo+JmGFq9X7LGOKoigsLuYvEa+m3GrL/JTumflRx1EHh5
od0DZf3rgoPj4sdsGYuLmbNqHBcTnS2vCZsAIVRAsPlgmbMHxu9csBZDH+I0cPw/5ynu7O+dOKXx
EoS188b9ie96ESg9lqqWRb1l8a9ysm6F5YEkIBt+/K7LgHcLgpyWAZc8OqPkAjzkMnkuFOfAzXda
tliWM7BtjMWPPHMPblJp+8VxFwfZUrYpdHy3Fodc/FjGo+4doAal7hdT3SRBUqgeFqTw9aEvjfwu
3HxDXHxj99lQraRNoI7obBneABzvvp8Uc1NWUwyQbMwlGFNRJilr/7orMfM6lsAXK8YcbXMPZ2k8
tQoDwq/wBghjq9T2N2gXnsyQx0DjcroC7AaiEA3EZDuurmh+UJP6nekMdVAU6B8h4yK6l3jAMroq
Jk83+oNCu9D+yLBLUMX7xErwUVpWpVpxrtb4yW2ttTRSjKioNFa/vy5ytfo8yeXXmxmeolsB97Ba
IW3LxNLMumZtAwAf3E8ZaSzywCdpH6V37kF9bqTTCl3BwLUXTA0Y9nM2XYPHfToUvVocmzZ/CidH
9XyyWWn/VoUgXVjCahTeuCHeqXq2ui8yWHEgdKIpFzJRLF0Bf2WNpmlckK6Kzjx5BYpY7OIq2aCM
8iqQ1jnkg6mdGxfPE3XSpzuTj+FjqmTho4lpuhGhB51MfZW0XzAv8XURQCbQhvMDkFexHwJRmAKR
qubg1BzbFbnpUP9eWDpQGALtuCGJUkPTtV+0ofDJV7RO9OCZ0NkUYEMJTzTxwMVbNIcl6QfUcS5T
kIAY9Q+yyThCNNoGWkUBi8ckVFSQKYRrTCF6RmXuIJFUakzLH4br5Zuxy7Gq6Qz50Wp6SCQAVkUH
wmCNGQMQizBZg2veh3SEsqNoCvwkZCm1VKYwe+7QBT9M/iC0U8JMU9UDV4Z0PY0gzHP6lKsHoDZK
vCrI3rdhM/lYdm/OU6Ikw8ph/budZ8lOBhaGlq4TNhb4uBa6iv9Rna1sLXpugIL3FZZALMLUzcfQ
zqE+BuE34Ix+2ezJnYPehFrBMEdY8BkwTwSVR98dKIUORVlu8e40DzRihcG/hM4rDagQWgPYKSkV
eRUyOaVm7Gpx+bj5dSmgSK+XX0qDmogH3Gh/XZ4xAx8v7ALJy1OtRsm35mg65+t32Uj4joj56UD8
/boBrrc2gWAP2VpSuVxilkA6kyIBlFhqQBODfOaauIgBeC26S1je1js7VbC/11ZvOXdBzDk2FkhZ
sVMeccvbDLEGqLYYhllbBrmXg6NTDLHJevCMpH2yKld/LtGv1Exl/ZbFvDs5WEmUNYBdCIH0dgqs
uqra62iGj2GeQL1VHMDfZUJ9FYehUff90OfHxUQRxdCqmyEHMbnVDOhxXNI+MpwkGdBVXsYcamnM
AksFNlweLNsaHsZ4Y0Pm9UwDOpBv0ntlB4Gl9yVyMhjgVY6KtUAvh5QWefAEBwLeMCp+9oNT7EB1
DHreX4Xj0gBh/cel/nfhwXT3bdleoAydce9r0zTsi12mL3OnKV+9OrEPo1V3Qawn0ZuigjJIR9PY
hrxTa/dBm8TGgbza6LyMFqiEyGn7HLTLX3UgrL84XS7rtb1lHeqi/0+9XB2mU6LbP9BWj54CPqDd
p8/KOjDQA45+D9GgIF05ulu90aiPrmhnoEYHxeMguKOxPKX0AdPBwFTymT/NZcv8us8g2VAUJWgD
Y0hFfRxyIPUfBvfZqRTvTOZSWMgcTqELotRk2oDQBOJUZKwA7kRHyK9KZJNuu3ppMec+k4lKJQp6
BHiERjdr0a64o6y+G9bj0G8GZv0wBHe1pLuWfNj3JcoepCHTMMWBZnZCi6fhpWjBL0+NOHAyhgZe
gWbHYMmw7BCchx9+Cgc8I+pkJo2r93mEFBOgHdWJDPdRMsHyoMhFVclP16PKHI1PWAOzi7WKVSbV
z9CK7DMQSm7oKd+cK4gg0SwgQr+K9NzPJIZJt6BWp1UbZ5kfkLHJk1oWkp6lRhLxcd9y0LACesHG
TKzTD8ZRSIpB8BpnAMFezzB1DZlPxrIxgCvIQLa9BJKDDrHIW4YUkvfo1pPJcY6dpinhZwqh+jel
P71epTS4tDmg59YJ0Zohx5TPyEXX2GJVrMBEsAIe8FgVkK71q8F8GjpjAisFqx4KRykfxh43QL+x
vtmlAViOMLFerR70tov34WhZQRTP3boRXP9xaQnsXP9VkAfuBzyMLvZam6/27sOuohWI4gtImO3H
ym7Xj2iHiZ/ZVJmnBAkgbIuf6TANHDxtMzj3aViJiAwRFA9Y0X7GjrEPofpUcqM1oMk/t6Z5OyQv
UaWRN4U09k1w/vuQvK3AyzA8RZwpt7TQbQVKT3RENtN7Wk31Fx6H6gtmd6sOTXdvZRIOx9CwGOTu
MIRaR7GOO7fdhZ1pvNlj+14w95o0t1wowRhvWPgbIR85RUDRTMq24dWmECKC2IaKzqmQJKThcijt
ogXb1zVsAj3S6FMcZVAcheiA8C/5jFhClypJjn47FSFobQj3JbpFQtFwtxzAWHgdakU3BmbTaivy
Lo5lyE0o/rD5x2fpiw2dpSPemkJbeaJ41qnGCS1STHBAM6GCSmcjftw31uBMPuCgE9aQhZAqeWi8
uMlmiRhyyDKiFoW4kXKtYJHMamkwK0jsydnk+bQnqr8Y3bhKnOnfBg3S0bFrOpcOEj27ximmXQjG
qi9FnGkBIFv9dw/gCiIVVKA4Zaez/g3wNi/IrNS9GFMMbH0oZEF7R9mUUKn6CrG5C4Bfxd/oJQT/
Ifg3nmyvKqB8qCqbOcTXJHbVC54A+4tSj1gUojdBz9WjMQ2BS8zUyx9dDy4/RkDNyneD/l75Z00e
GLZFyvIeyOSPFKrSkDoEE/WXMlxLu5MRTj5uBfXFS7LcT/pkfmfVoEH3OKl2iefN7xBBPOCOwJ+5
7VSXPo5BrwgowbuR1RB8B6plR8NPwiidxek1jIrnEGZ0UiESIi4qq4XTPyrRo5j2/AgchV6/MsPO
fb3ADAQo4+PozNYF/wblweHcQD8gOpPMEgsUkJCzLnWfKg86B5dB6INMznqG/lTxaIFFquWO+Uym
rCtq39Cn8ki2VEu1rQl03GpJsNV4xQWpCh08XkMiQEMvSZG9NaOTBVWIt29rK52xprGnZNUDumar
hzFPIKiKn+v1ItuR2wzsMq0RgwlMfIIleTnxjkP8UfNLaGBupFEGLC7oH2ObXnwhyEYHi0XD8cqE
Cu5/FTLycdqDa16sWDFemedULFHRQSmw11t5p8Uck3ij7UXVdkzBB7PE3uXH4LX3beDBNrEox0jM
kaJpHJeXuZi905JPZhpyxyq3+EPRTg4cp9XMx7obtYtpFEUQp7z4m816MLpZ+b1LrPI+ApOTeJdm
GV/NxZjssJkFeKUAGvaVkuyqpp5XoKY1boag2zVesZ139Vqleh12OmTZ7nLJOw62t4UsZclYuob2
koKpYHt7CPPY2I2x/fXOvsQW6EwGc2p3VCsDIkpLnObqQ5CLwouNzig3KlDY0o2bwktNzEKKQO/d
eX1dzxUbJbRcaeT6Tlejb8uyJtkXZ56m32hEjzd0RvssWKfXdsIpn4LGVN9ckWIKmoWkOlpuNQB3
6O0EjSIolcuZlZw0keduUrUM5fRqSVwE18IpdQJw07b49OTWl5znrzbWet4S0HLuorYIVznXARSG
ElLQdk5yJO8MNA6P2/TlT0mQpDSfMg3KX9WYbye71QJJ4dOz3ERvfBZvM0H4Qzw+nLM3DzpmR2Lw
kfZ11VoO2L5A6TN3DZg2u/BVVlDL+reKNZ5KgrKbwUlPpEFpM7zZ0WQeqRCwDuq2RLeYb2RJBHxj
ne40KDI8GL8fqrYOMCmYTotdrSHjnjqY8efc297ZaQgVtWRbgJnKpyElOE1haj5jVbRCr62xIiO5
3cnpHmhYMOVnPE7p7s5Ow1StAjf3rq9kea226968ksVOSQ2UWTZV9I9pmaA/+qCbYZ5qnwfXWKOz
+6rsTk4rN0+ROdWnwTGhDA9KvynI9QGtpiJOBuPJekvlZExuMfvcKuaaCkibgzKhgTJ6M7P91PZ/
yc3f37eGwc6srlIGEYVlf7ibS+whL+OR9pQpG0vh13CoMo7HqyxPX9XPmHdqL6NR9Qc8TYL1SgyN
MZkuZdlC+xmjyum1Fxva8NqsyvCs6d5rdwLcTLhSh02B3TjxHhw72gt+YfrN5CXdmrxdHP2ndI7S
YWKqWIjyMPNH2TQd+JPSmfpWcY3H5VFpebRabHkHeHpujOmWbPQMdRfnYKa8mx1NVqIntZi0zpY4
bzZjH83T6TbDckcviL0ISWBwN1xlHhRQJZLASvhpyDPzTECCSon6k2OGLzpxzH0WHCs7aDufmFui
aVkceJ6g/RhUF5AcB3XEavFgQfwa41Rsh/51EOv23vSw2NtWB9Fy4z7JItiYrnTfFTvMd6WoKJS+
hnWlsRyqeb9UvulMcuMXnqdup7j8Tqz4N6T7jWaBeWAqdPZDq03uz2VtBLhL5Fsm4AN0MOsMPDdO
e8ZsMHsyrcqGvCC4J1uGDiIV045dmWtYLKVxPkPRjwpoVgzGjj8kj0bZblKTZyBKBywiTKL+2Gon
+TkmE32Y78cEf6Bgq7mBR5DZagxINVrj4/Ieml1Wb2csTPh3by69ZxUfoK4JKPOGMihk+Q/hz+ji
upD/SDLLKObhCUKUJJv859Cp2lTAIbSJtZk6oASqvHaBsMCKijGaP7NKW5mg7Pt7sKHlgSVPtImH
3FuPtaudDHwEQaPaZ9smD81HzzUaEKHZzfcS6a5Itwr9Pj3VO29tN5rhzx7Ip0fw0W9nrBCf6azs
lQTaIKBgpLNZeOnsU6/WPivhgId0AQVnBBEnPDjW85oVoDHJiozkBoeAgya3AZxG3YhdVnM+35go
hNIM1oEbSADIuxFaPnnrDEFBTPkAV6JZv3QKAD8E1bHnQarkZox2un4bpmbhzw40cVVxiAUZLx3I
exO9ZLtpN56iIgsigSdMxIGD3+mcQmTcEMh/AFzbC5192CmK4hd7Af5HGi11Wo67tbCTaR7RKYwe
sGttKKrPQWPOymqZXNLZMiflIRa+we+C3bi7WegyP82wF7qeAJwK/jjxpeAlbrlcqU9HqyuNTc8u
eZ2MDwCka+oxn3tzBRQy/leE2ye8f6+Or5B8MXcLup/sMmLsje1UTD+X+Jv+gNibZaq0lQrIY3Iz
37dASUKeFCrTYr2C6CdMC3z/iQ7lcLJRBOa9B8k3UVeg9M+zMQOcEesdH17ipqAEiljyod+MHW7Z
xT5haWO10OW12F+A0CrQdRV4ID5I9ViqtwlYgH7x7dFZMn+xBqs5hBN+tQIy9ZSefsRhP9LydjFk
3PaWngSa2Gc2Pg6u2CyGSgT2MoCroBE5VbFNTUMnrbGJDNJFE1h8rJItMRS41CMH19iL2rTNbilw
FwaCE75c7C5sic0BsJcXTAozCVKO7xjRquqYxayaMgPF1tRYz0Ma9yeVx//gJw+MyeIAscldHaPb
KhK8rXGUmffxyRnU8vEK6j3qAexN87sZPeuNV7/lld6cFDZhfiPMwwTdT4i5X6Oc9hnQKtEyx08j
SDEgb70v2IQVrTqPn01VydaYvLtrsnlxxp48czcY6JEKMu6i23GY0MLl15aevmJjvXEz3OKY6Rw0
EJkdB6jybkzeF4+QgvMCpZuGt56NP6t+tP6JlDao4h79TIZb4w6TKD/iCV2UZZqFr1XEwHM1q+5F
nzyofHxSEnN0SFOIksBfLiXnmNXn0o6rdTTlzbpnSXeceO9cQhctIqTrhBe0KtUx/FarCruPyJiG
bmsNrJC2+q9Z5+EOk4/2QgejsoCCTmZpbwxWb+pWK1b4Kv9MHBWLD5CV2DV2DeUnVs6vnBcvneD4
+D0gUpNh62Xq/Dp22V1AMqba7g8BSm2UWxcwlKA29fAlDJ+cjIulAxa+5EOJlji3u4QpRg5Pej/u
G+1ITihQRSsbKyZgd/e8F7eZMoiEafaavJXt+XEX8WCuvE55NnsTaDhs0G4ZRIfC86z9MJWm/O6x
sVwP3AJfZx5pF9uuMCEUMlneqAZDYZff9ZGV66QbZzAttBD7qjMWxPjdNEYN+6NllX+vjNk9oc3P
es7arN+AMCJal5VtPXdFVV3mMTqSE3qC+MybpYwfLbS8p4qKxV1F1+cvBdrobK3tfkSqNwba1GBf
elCNvZJCuS1uMh0Sri1wBVlo/yNiFcdrb2KhG4rZwYSdEJ7zNCAecu45+nPug6ANLzRKQqik5Wa7
J1LyKdHrfZYMaUD05Ik+6M+2T2lW1QL9GebvRdtHxxiKOwQGoENfhFCPnjLIkUAQG19tAXFeEMvz
4CqHjwyyS4hBN7nIMJ9ww03WC4fXwsXVCHIwOnxmK5n2UwXOblOLMHuhE6MxpQHM8q63mQktTk1u
CM6qMgAsAVggbRvOWojlv9TJcD/CdmFtg7Nd9ziTm4pVHB/deqyf8jq0nkUNStLteTxBIwb6xGKf
sgYCZ0s1Iq6mTzpIXbJzx9HzLro056TCOqTXZHvq01QqqHc7aPPc62I1hbyz8C5DCl5yl2BP5JJ3
Cf6/51IjKb0Myo15CrFbG3yNnQWNglhvnVVoCvbbZdyFXvM4iEMEXvq1oiGGhuS4s1Xj3GBuj1og
bwHhkBguNqq/1KM4bM+CDpgpf8e2V56HxNIfIWn7T8rH+TvuSl3QevxqN2vlhwXSASVqXmdQxWIR
J4YKXFVO71B9XnGhVjJG6MfE6ml8Vvtquij4kvu9IC1vCnTMiszJSvSda9vuxlPU6b1Q3BUFRKWt
BO44vIFpx3wEdQvYJqf5XYf8+4HVBVtF4nelhAxPMPaZfZqqQvuql+AmFPZucIuDrTj1CjuYIOcq
mI4VEl3r9aDMZkxO+mHcu7zWn9FrMijPaPbr/Ygp1blxBuPNC9dqlidvE9ojH5iSV9ihS7CJAYHC
bTt4bBMKdhIGVtHfkzBlj9/Qx3JNSoqyQTNkoR8YT4tV4SX60TBt/pwn8xNB9D+xo/9s/v6JnaD4
bek9uIOHpd4M828LigBWHzY+DZsijR4Bpd/SiA51rART7MZPVT5hUp5BJtss4vFEzgwtoKssdKOd
HDZds0WTpbaiIRXPU5Dm0bB1DeXLgOLc0oBTFoXtZoyfYgiZYFcq9N2hdx4BBNAeuKdiuthb6rcU
GpdB38bglgr77iXXw8M8adq3eQ7zjeGm5Y7CzPw9jvT8XbEsD7sPzFuR2Rv4+1JVR0+4rwyl9r+r
VpmtbAfLTR7Bthmto8oeH6twRvt0lf7nLDX7qy3/OPv/iHP7ce/lDXhVWj1+aoaLybz4ORfPL1Hi
RmDj49GGhrHZJU96dqFBYpnfeNaEeHrA1rmhOe+s9totjcIIBFKQ5hlPdHZnS8pu2rq4J5Ldrm18
WD+LI5so3Ct9u43VCbJwtE0vCtPZnY0KQ4b2jY0MtCsJB4oUin8etR7mNSCyLYkQDDwEQa9gn0vx
BQUbb6zjNmsk/1ihDphgJ9olbQHVgwC8E2SmOc9AXcHI8QCQgBEJahJoqNTKPNuGXlatSihIBSwF
yfYq8VJzP5b8XGWjcWrzFj/9IAEh2g8ypR076+AHiIOPITmJ34NMBjg+aUSHzraMk0iiOuiAHFed
1xTo39ZKyzsoJEEZCRVLyCds67aLDoZoqB9JppJO6UAhXgapCSisqNggQcxN4Gd17ksMXYVel6wb
1qniVWtwGmUrPFiDjlYHqc8lChlAZuow7DwLrrVav6FvW3sgJx2m1swPbpl/zeMWD8X/j7MrW44U
B7ZfRARCrK/Uvtnlpe3ufiGml0GsYt++/h4l1cbj65mIe18IlMoUZbsMKPPkOcsqPXK1yeaTBUA5
BFSlMz7FKu1LhyZ6wS/durqKDD4zIvssOxtlEMwLdUDqyN45XS5XS4wdoBFvHGWzXWyT4f7qXPwK
KerP0iztrWut8sdGYthnNpjz0jSfvi0dWihd9ow3a0qaGeCEQSYUzbCUYRPBVD9ya6Un+Ijk4MRa
eGhkY926d9IS+98g6Nv9nGYL2QraFQJ4GPWIT12w2CGvcK1ZX4Z+jFxbAJkenzfJHvC54ic2N2ji
qMru1YxQt+RNWz4aKbYYeHGzLxr6bvea24bHKqwrUDxrzlZ27njVRFCvsyHvv0ygK/N5xqK/8i68
xibeIf12PMu3y9hJXM6Xgc58+9oZ8naZyctvl2mF44IAvdPG3geF5aFlabii9wczquwjDellA4Kn
/2tYMRGu6IWBnAs1pNhc6gmwnMaXxiuzZ+Aj8tUI2P8hglzOc5TqfBeUCXTu1CxyT/qd2eVX7Jzy
59kE2RoT7TPXJXzS8vJAww/heLfV107i3CDnXTI2UDTCC+eMvjfRdrU12ikDjh87LAN9QBDYLMGB
1mSG8SUPhQ2MthoGHZ+HGTLMpzKKb8OSa2D0K/LxrHfPNc/7h6JMGFgOAfgTDRRJgAvQH8FDwx55
0P0ewTZ3IpPdSJACWM5VgOo2AyqSgQrAhAYMzdIiQFWl+dQ/ULSEpMreNPHvSXPkpVZkDgfMWF0k
jkCHiJ3XS2iH9YMHqd1pUzRGtXehG+64NVKKgdGtScgrLNPbkARpllldSXUvQ5pdnP81toPKFqBd
eBNTN9HK3GZuys8LCHtGZ9M4yN0Sb0yDtVqm6YxCWxVPwz+LLBjsxZ9spTeUa60HvncJX1wW25+F
lrkPS9InApmXNX/6xa9RD4Fl+GchCh+d8KSPZXSAFEV7Zn3bQjUKBzqrJHdPjb4z5NSCNmHxYJJv
+tps0TihW9BmURE1VDKARl+clDFJwhhwfAvQudwrQfByW/FjhJePkm8nte6o1g3xinAuUtP0JSgY
7vMEiIBY2NUlVTQ+Ie4NaKl+jWSZ35muJlGVT/irEcTalldWvSWvmonxkyCAItp97ZQgQOLD1sLW
8hRX+H/bGRiGvK7R0gdMEXO1eqdBFGZj6NmjrThhWodfRGSXX5FY09a2lYFtXrrFmZdhs4n1oXpV
rrmimlGusXKF3Ky2NouM+6Cg9XZ1Ayht3RbpV93THoPYCn5rUbbxQiZ+CHdKV22Z8Idai42dPihV
IVcYdxTUqqARQWFyC8rtevoq656XP3Tk+9dmDnoh1+XG5bMzF3I//z6bGID1YbP/s5PuDXpdodAm
e6DAydQhaY67PTsRhJrA2wL9OfuWecEMq6aJskedGxiWYNOlEvzeFghc/KpgxXHGbzdYlLdheCVv
sOa/W5RMsgb14GRYgc8Hu9nkXgTyHSOA2FjEyi3PTGu+X4LOUq7sXJPz/RKMy+YObZTpOlR33wAY
qDtNF1cazTdkhAdBfQvvxHQLJw/pRLdwrc+fZGB7+3zuUUtBE6uI3FfzmAVxdsjiloPxuGG9icJK
M0KR+a05dO4dFUnRrVFGSd9VBMlnKaTQ2WJDRiXdGV72Fx++2zbDN0HmmbvLIhMvMjQe3a5HMxHa
z4mANu+d6CEJ//roTAS2cWD0R9Nkvzi3il3q4X9ULL0OlH5oWg4wqFfMOYylkZoiXPCDzdqOywRl
NOzCugOpzb0WGibop6p1zlxoY7rAtYQDnv6R4xj3KIc6IJBqxI8xqR48IMK/gMbQ2udjaW3xnDe/
ahJ04sohcRj08yzLOSdvkWBHHNHoZDtrUjocc1DnTROwWW9KiqR02EhHLHaSR1z8R0hQLoqJRgai
ypTLYE2LqUmXegdpyX9egNag0LcLvPNNYuwnq7EZN6RzQ4o3Mq+/yGoaTrPy+9tw1s/J/szOQ6EV
s/OsnZNE5aZMvBp1+6FZU3vsIuCdAj6arKkXVifdbqGb6hELz3dGOqXIRkfPNXpYzFUl6/oh4uW0
FU5sr+hJ6lQMwo+R2a1tL2YXDSCIOw1gQWzjS9yiUJi4ayiJlaDB6uKIL2QC4Nq8i+i7k3VZsBqV
MxlpATDMhLuq7erVoAEclacVmhcUCCaKgtTXKxFeCPVCw2WWnGmWnJGCuzl/FssS8PvNMJxgYI/I
M+4c5LO+1txx0OqL3LZbS/vqeLbpU8K3jeJdmI03j6F0obrlRD8HSzabcDLRsRnr3ZOFAtG9hfcK
Gg3KhEzW4AtvqI5tkHdPbcnMQ511li+61gPtY8Y2Ziqqqy3D/ql1UFb/ZDkWawH6tNVSiSwgIKBW
bluz9jnLfmtl09y3WlWvAXdukMrQvmskEjb6gLKVfwet/hsvUsYLDx3c0rvOvsvwFDrkXcv39RTd
gmPX+WdwGNa3YLwyWyYeE64e3IdltCfZMxI786rht24BYBgGnvXEDd3ZFkbCZrG0f/Hngj8kwuwe
pB7nPtI12m/H16bI/Y3Ej/QL3eHPPDa0TQ7B3bPF3PQsEu5tmt5ynhtTgcXlEPz2/KAc3d9ZDJpd
S29N8PLm+JoCYnoO9GOjuExa4ixRh/rtjGw0hCILuZKF/AdesTNQZ+G6HXK2Z4H7nVX4rUQWfrlJ
ht/UkOJ35qHR41CADuJO4Fa51mP8biHt8bvH68/fxoieTki0Zb02Bw9jBgJkr74FS4ZfvR3hj6AB
oQlaea26WCpbLXQrgrRH5px6jvS2CU2+neXE6A5UszogFNe8T7c0ehcQ6/ZJqgR4V4Xutg9Mu/yR
MA4UJ+Qz4z7+njUaMuZq1CIrvo1rZFBoMqgreY/ZI/3t3vw9nblnGtXKXxdKC5wPqV8a+AWUGnK8
KZi1HvuB53tIXbM9coLdQ5plUMd2u+ZXZ/jJ0Nm/Ftc01ZAfGjnbm1bTbptAygNXu+YENNig49CK
LQ2ruIMqjBGyE5Dh7ATpRAuoU/jxDvgNaRmb2YNsPTZju5qDbfWdcVnwnfGTBd1kgN5m3h5KKVDC
dGL9B+QcfeL0S00Ay7N26p9yfLydLmuQhRlafF18DZABEH8e+ZpuBBZEkN74VFyLTbaB6Lh+nUtz
nl5iOysLAIM4/kplb5x0iA/NvuTyFjDX5mL7FpCLam+1dTFvqgDHWFfIjj/SFisu2do2B/ORtmNq
tMwpT5ojz85IfIjWppdCQdpNoTjCwqTPL0b9EpkBUO4KB0+TdEZzUf5Kg2WuUtE0Z1kvZLZqFvnV
rFdsWHxEjc2pj7jd7tPeAZFbzMZ5ODDsLtEavbPdxAEPWShf3d5+7McGb7U2MkvCbb82VhysQTgR
XZyQ5ecsGNsNRN1nV6EqMeRqQ0bMJLFaz62QgXLS+pxh1s9HEW0YbsxnsxcB29Kpg/pI43+YL5qu
PodN4B7KIbkTum2uRV/Ed07llcc8i/B2Yxb1I3JgSIXavftjBKkl/gzB78CJX6vWrl8/C7KRyJ+D
UMssLzIvI1/oIr+a0Snrs/aeBhmrsWOXY7YBQ36zJlswGtmVJuBayOHmiicpRCnbdgsIcLyyNRBA
zg98A6S/azThsvmNgcT5yBa7LdtYdVE/LLYyz0AdWrlfiLiyCMv1TFyZ427j6lr/HGC/tfX0qjz2
3ZDf438eRXMZNX/l8KUveZ2hTgt8VfFUlcKwd3oZpveTW0RnR6THDkw194062Ex691Kv003EImT1
9cxwUGeDUQ/zJ8OO2DEbgpvfWzw5LHY0YYFd0spBzwhpxHMntKsD5Ng+NvvkytHossLNWHyHJNKJ
Hh2Avh2jbIq/h6kD+RBnzK6aGRh7CkJHbHLNemSjAryHfDfVn0I9O1RQLS5VlZi/7UlDw/MY/opc
sL4KqZvPaRAO4Iv1iovQs+ZYSDHtvMEWDwEXbIXdUfctK9Mr4CrW32/hKGjdwoMgGzapPhWXZpTm
poyzU1HK5lGz2woAEYlDojePZGNVd627NL7MI92JLlYxXWn0n0FWKeqDNMu9/qavaebo9puFN6sp
nQU1Z9uiwTloDApknRutgTIo8caM6hN9WexuRKXkE1tXpiV4OFXpqsqgE2oon/lVk2K0EKWZedyo
efK/6UeqNWnMK2BN3cS10LCUm2do7plnqQ50BqEee911GXYob7bFz4kd88w0hu6DqM1fRA+0Otko
dvFbYqULOMXYtuvF9MFNrwtQKkA87XZdWm/x+fD5aMLjxYvhuvau7SW0LvVpMJsfAkIFu4U3o/HC
HbhQwgNXeluLfRm+I2KZ+TVoqkNco+Le2Sh6FGgkRSbV2LOhlps0Zx7EL1D6oz8cVzYoDnrr5Z+e
bIsfbSc+2Ch2WU9CO/4evaqKFnVwpwAZTcce0Ryo2z+hk4v7hLR+1daIihNOZsvblFf8wkN79knp
xCk+8cndznqxUdz1NeRoBy03HoSM22cNAhmAeICwmdUhWpnk6Cdq2GaoYCH9aG9oNirQ+hFx4YLm
H7NqDbtx2UPCuxZ4aijvKnPqRrc1mrYoXm05Vus6hIRHU1XbqvCGr5omf+hu1l4t3SseW9ldyVxX
Q7vTnKTaGor0uK+zHzLx2qt0h+JxKpormRevHFUR8qrCsb2WymuAF5kXry7smyMHbdxaVtYBtVrn
RYO0zA6UH3zHQLz4kkfdgXa7LC3aVW5o2Z2JRMsdelebFU28RdpTa+2apuY7/ODvIstD2o7P76CL
CmBKQ2xSQLDcFBI1D+BQ9bKB1g5UKca70XI3YMC0T+S3xBqiig+JUb2S6QOaclluhkPSNHoVLLTR
uolfM+CzIkNYL/rYyENquRlAQq31UoMueJNlhtgNapiVDOlQlKZBugfn0Si/9Y5R39NkP+G1Kg7c
57KLjEeZWDtyMmSEHhEQrs0XQAexPOTqAjSbpoEDaQRPzM4Ns6pVAan1Iy2pLuC6/bipoVqN+qci
SUG/TY6yMToRln6CuZuSZlgfTRswx8T6Lm3NfEXjOSteoGo5j98R2SzLAcQO3qHwe5riiWNXWXuu
gDp5NCeJpB1KwWTnFgDJuWuwz+yGVn5qN//YqdRsNHgMLusLUX11DAtZHhe6m0yt/+b/4bq0/j/9
jRy93G+fBxV1fT1EPEGjddK70Bi00mqfoPK98wwRvAI1s6WiPoNeHdA7rLvE7iAgQAN0MOEEDKlf
zDD28MLxH5EW5DUv7J52XE7UTa1fhkl+SMzxSJszt44gmMxSDvE9muGFfqzxknQ2kjj91eDFHDfa
9LsxcQkqcFbeTWYSn/pQy7ZoN9O/BHn0g950kq6cXTvuynWTVuUdyLwfoDU03lXOQ5yjTGUrSGMe
lNE2HxttPeMXsUON3OY2OeRT6s+vP41m9H0HOLmOzlHkldCbK5/B76tfazd7obSxCKS+18sJ2CSV
XGah067CWqIXQQ3/K8jJnqLchXC5goyhm7a+x70JB0A1NmkfoUGChsvs24SpoGUUQQeDo/soanKI
h9Rxvm15Ue0d4Beget4C1SQ2qP7Gvwr0GKyqfpR4oLjWHrXzeF/agOb8w5XldTK7NoN3b8k4vi9i
rT5CiilHpt6tH+nQNMJeWUj77hYbVFlWeHWLr2T6EIWOj+YR202806movA239VzeRel+8PtRqX5Z
TnLnAvf5ynogBtFXg0Jic3ElOOVoCOqOdpsWnbel4YcgVIUspKXeBWmue5ii2DtOfYg2drMxN9GY
pWAgRq/aZT41mGv7MbBTGzI6sZEdu7L6ElWaeZQ22A5q3miPbRGhmmCm7GfUND6Rcg0i+quZGv4y
FWG0qaBsAHVHaR0tDzQLBbe0R7x5vAuKhSMB1azkDGiGlKm7d2T8N2GTc/Tc442p0ByyzZBkQieT
H5j5/p5tqe0lWw0pmJUVaqgZRgDdUumVKrKxc5YZqmVUmbXDqjqAj1/3aY68dOjgrTj6994FBQBb
GSjajRmI+W/Imtxj+AcajyOagx5FahhPrRVuQVpRvGaybc5DgxovDXPheVuZpfk8W9hpvsq6EhW+
vC1eQ47XM7UGksXGE2PahoJimzdnNwPsuu/x9waIK/RRAup9syjyg6tZ3XMkzeeqH6IfsdYyv/Ms
eQUqsT7Ho1bOMKWoFmi6avpvjSjxvcjELbLo7OfaAlxpibSQtT0CF+r5XvgzLwxwpSsKQWTiknNC
iVI6TdFnORtpGr6l1ARw1zAvAeTqRs60H3oNu4emSR71wIEoG0fTOEihVvqEbLZmiOSRDcFf1NzZ
uOAN+cRuAIq/GpU/OInYKjEnHbUBm9+hTg5hqiEqv7VgSluDcSWD6IkXvob4zZM9LbQaBKR4JtaT
XnzLjeDRTZvukcJ76XQ+2ZfwkJeCwnEHN0+MpeWqrI0a6WwPr4AKTcebur7E4Jn2qUjN1JBmqYRN
s7Zyptn/ji2h+npMINCy1gD+ftYDHYiueux+Z6Y/Mhn8xuYfqZFGZl9iezA3McfXyspN59TUVbIN
bKd5F6Q5c5AtzMS306oBDR++rcR37PU28mdZba8WluS8QL9B2zvNkYiXJyuPQA5kKH163MKIe3QU
Od478/dRHPIHfpr1p1qGFWrksXdPBzaEA0ADwW5K2puJ7Kbs2o3XQ2H1wwTARC9B5OXHxU5rCB1V
PMNhDnCeWDz28KZtl+G1HvVgR4VlhvTlulRDKjvbwE6taZaK0jSbCvc2Oynn/44lZy5048uyFK1M
sctSNIv26WDngSTzkjXy+SNzhpk+ppp0jgv1Bp29d4smpQLRT0jrDQkv/b59qJ3hFgJqE4YEZigP
QeHu5myfSvkVuh1i7xjX68VGCUHPxa+n1DV7TxMuKyE7rTKFgbYrqj65ZQwpvViO1qEHSm1Zgs6W
tUdC8Hy2Ljkytcr/Z93lgv+6Nk2AifT//Jmxrem3bmqjijdMzlUvq/Kiq3t3OrQaKqPSuXJerSEL
XN+RB5nMCqJmURRCOdQOHOx74AZ8JFtPvdpEqpVMdWhavdqLCAg9clku0U3pnuk29NhpgRZZShbL
2yXIDam/2yXmjwKqldvyFEE+tok+CFp+pI9r/Pn0yyegM/UTcLX87FZkCdo/UjALLJ9qXj4z5Wb+
WPTJQeYK5JuRgymVfjGaFwFOjx84kdmwBSoBpQZzEGeoMdfxOmUBehtRgVglaHo9e2qmK9JUP9CY
DujYBnfMuEaPKhCU5FJFg95caDbK4nGFRv9gXkF2hdFcvAG8M5HGQp+Un9E0Ha7NIDFX6A8czvmI
Nlqf5KBrEo+m0yzt8aQyXOjxJHk7B5I7zdI6dEa2vjLOI3pY9mSiw7ulyJn8am2Ahgqa/lZke7f0
u1MBeQ+68ixWTatNWh0pWT5oIDTIVXudWQEDZPV1vNLk2IG9LweXXj8GcttlxU8NTA8nMw6KYPUf
pyS+TjH1kP2kkU1S7dIYrEOV2ICrWDeNCJKWAJPCdOF3ZJ3lJxYHfQrHbTN5rU+uy8TsaBas8odi
MLc0805o4rboIiwx60/QOA+sYRsJZJqC0YE+kmrqBJIVuP446nd4SZV3y5bRcRgEDrKuRpsDCpVh
WfQ7mjXRybG1xnr08zp+6qQ2noYwP9JruQsEieVHnZxOUZ9CZaLp7uJg/DU6PZh/SSwZojZIYsc1
wJlhH0/r3ABn+TzWIcZ5RMPgZeBhs06aEVn03kFtSp11yiZQ9Z/PyPavfqBdOPaO12+aqOofB2a3
vhZm8S/R9ess5Pp3aYt+HTlpc8HGWUfLMjJP2siHb1qb7mTB4l8tZIh9pMWbpxFUwDvJmhGAPq17
TOIAYtbKBXWgT1erKsdb60HS+WbeDXdTax4JDtP36cvQ9tMLlxrfmAnkshM7xSu0jjsJAwvJN3DV
zK6pnc+uee2O68Jq9fIHgD3RccqN3LfsYrhWsop2nqxqX7cgx0Bb5La2brPYkMg7blkaRDawN6eJ
yAj666Qmlgj0J4F2fJh6tYW5RdAufLmQm423iFLeQyU4npnoCehQotS8LcZCrIj6EfQyemkXoDzX
wQZZFHw7gIvjVNad6azJN2VgoSJkhGXhKxAUWoS9uGU6/d7625WyW6nt2AWvSPmOd96w04sp/65H
Pkuc4Tu+rWzV6ZBUfnFH1BInu69WXh1tgI1LrtDpfJTmWFxsK013WsDj9cglsM75CAVBHeSLb67C
1MWTYfJkl3Tuo62zZ6fNkWipZALZazzLm4qjJ+jdY51OP44pqMS7m4/btaG0tRE6P/Np3Fpadii1
qNeeQMfiZbvEHOS5H3LFNt/l8RlcYtOmVURDLug7/QrVjbNQjEIoEfitHTtfytyT90zWf5OXKBNj
J+rRnIOYkQS+7Y3vgpom7B/dKZLHsIPYdm9V3imFTDtDHurk4nX2xN/OyOaAKQHUvgKNjcCi7ech
OeqadguhodCMaBu44rdFEbPjfN4DKVr48WQcmeySPV0hqzVAVeP4DCIH4WtpMeEMHfmFiJJ1zbN4
T0NgVIqdIRwDfEKYhfYjhG4GKGzSUMvSC6jVynMCdWyyzGa0R0DqNX20aoc90wXMQRvnC+TqAkxi
r0++uocO6mJitwsEohtOpbpAYufimYG5UyHPiTkO1Cr9uWGGucYfAyDef06QC9lmhjkalwBe6SWY
aReauXckdMsKUN25rbo4vluGHJPejDdOM34LuspAYSWs8ODKotd6jEHzjI0W2TWPl4udNlq5Pnz0
X+xN7z0AShgfP0JgUtOF2FYcnQ3CytD0IhpmQ+9j3JIPVO3OM56GfOaZxb1GO8yemfGsKfYBkkNu
ZAtc3ULuDUjmKNlQ5c0ywAcQByXyMZNI9kk0PCZQNth4eOt50GJsdedsWDAX6si9N4wCNWI73se1
XfshGOHpiTIF1nc9bkCI8PEpE3TuPIP3OYi4G0GW+bfbjhzL/pSjAAl90cYEGR46akzjpUrkdBcK
50eftM5dOdkRwBhoo3EFr3egbwy35EmBugosboGO7CukyLh9uhUcyir9yZAAnNnz5ywsPUTxVceL
nZqZjfOxUtZJWd89h8VobzWZ9jPlOGDqt8Cy08Qmbw15gMaltoJaWPnqjNBVDCM5/bIG8PTYng1S
KgOoXG4kP5vcKHyNm+IF8hbtOggM7d5zgOMcIbt7BKk/PnYdo27UQt5ak1n00Jh2sDLM/v3CPUeN
8G3hjqfpz0ot7CJTBQ22sd9qfRpcRCfHVacyEq1Z7NEJWr7WvBx2uD9ru74Vw4vWxiddtV6Baq5Y
MQ8JS8PogkuAs88iU47ym8eBluzsCn1KNdA16P15JHAflIBBY9dKuSMbHcysWxkyTa80glJmdXR4
93lUHTXDvR4PINBJWH7hFgOtA2gT17h5uCdHHQrNEi2kHDTn1CUAZa89uzDQYYBHk8P6yqcZOjSF
a+QXOl0WQr9IxB7CuPmry6xvPVgWtP3Y5eVOpigrY/8Crc9Jn7LTh6l5aAbQOOOVaRwyMJGewFX1
qzYidBnXjgthVU92R2pBfpulkYvC2RpNhS1+DLSeGmDuPOuOaZxdBz0ZuJUHryXIUuif0UnLK/D5
4PlBFWAzVA6Q7cq1QX/ZBiqR8skuxDW20ABNHE4WRzZeqCFB0LgaGjqTB2JpSkLUCEbN61ZxBFx/
2usQWoFI7xckwNpzYHG03StivsKy2zPNdrXBv1heXx5jEVkXrcO7RAvI8Dp1AgAvDQnqVDrFmxoA
GMWdWxYmlKgngPpRFbo5z2Pyk6z1oIVi975tB9jwQVDYvbRFDUqLcPS2eYzntdarZi2amZ1sLdh3
bj4cm9ZwLzRBB6tD16mb1HxbeHgvnvQw2kOgOb9fDo5Z1vhncfAl/eeE7IS3DjuR46/wJ0LaZX6v
5YW1bcMexDX/nECdXxxcy/5BduYgZ+LHHDXXEjw1ZCtVPC3SF6lx17y/KJnJq6iTjdun+nkxkd2x
tOcSv47DB3vTIf9mana3m69JV9Hqiq+yuAc5i7ooGltc9MF2otroaBNZ0YLLwYhRkACdLej1334m
OpOhxQ69Z758sE+GbM6F5yFJqn7M5RMBsOSJ9Jq6cbUDjzc/DupAZ3RA1ZQfMzDx/LvtgwsNKZbC
luFny39m+9dP4HRoh8UjfresuXwys/PYZnBRkZdTb1w1yzGuncCdlZl4LyObsGHT9AwQsglA4tFl
9YU5g7cxjXjTaE2xG6IkXnOUkjagmMqey9SLzvgyQ59TDWNgC59BWu70hv1Eg6npCh+Mm/2Jhh5z
tE2Usgl68XC1xiw+VyXEioNOqRwhNJHlLdTQ8S63hBoQe51D6VK4XX12ZQqnj/bhytCqCvElLyak
u6CgROHvrmyhAvDJhyZfujJTP/NyZQql2T8/84cP3oDh42gPd16JJ9hO8gI6KpXQfHB9JRcTdD0X
OhssAUh1PQ1oyejtdFt0YuihdMxwJIfGK8AZBIZ6K7bd4+w+O8WRMA5NFx9T3Cq7I3kv15k9yTiv
tlyjzyHvi/YmLMyHRIKtOHqSOXA1XhqzY6cQtNwGHb5Tjp4fEoI28Lo1tCr4tbWc9kmCTGFTGrrY
0hDyiRCnnSBFTL6lWkqvbX1eKsF/4QHtTR7E3/TuKRR1c5/34UGEWBIdigm70iX7DDcgXYeMAzqs
/8q4VV64roOjjU5LHeqMQuinwupKiJlidtCauFtHtReukhgc/O+8zXjku7dlyBt9PfXgL9FvC44o
+HXIUcXVxRbuZe7LKKTRnacgeqJdKyTLwIfMkbh3m3R4erPbhZN8Zv/gP0jFWemh/OVX6sMqafGF
4h2qvv15TLb5G538Mre4/vH6yCO/eGB/MZzTAJSBoKVfzDRsyr7aTkmagqm6GE8k8oNWUln6UCD5
qUNmY7vIAoG2N8bGY8xWi43O/l0/iKYNp/spXAco00VnKAVIF70PBUjNTrYXoPnIBrNXXjcPlBe3
cnEQVoiR1fAvRRPMc5Qkf5uj7Pv/jqNVyFPFTahqrXlZNXhvaVq/b+LgFzcPrQIUMqMUfiOl/gV5
w2ET9RPI4fDCcQoHp9oCw649AQmDZCEUah/zQRjIA7yLDJlMn6Bu2fmNAUBXzapjt+iRzqdD2CYg
cEaecx7XtlgzAVbcWTFHWuKb6druOem+xYoVdRxFfxy4iSA1LMBYtbL7pD+DsDR6zb1vvSJFlV26
Fi1XnIryr8CYsJ0cTSgoMEdsCBwaujaA0NJkWwKOdjPDssKQgoMEQjOhpvr52gLMwZWzJ+B/mmv3
eNFOjkuXANmdWrQ7kErV/txMQEbyeYsIIOvIfVsxrAkdrAuXSAGqbJ6f9BhK8n7B0/xEY9ts8xMd
PrPRRGuDkLsEXfNqcR5pmXmxZZ0pTLA4z2RwuwQFzON5DgSNDkvAmaQuOy+yLEpn5tsHWibINl/s
4+KgUHZXBoNaJ7nTD0Fn76+6fMIa+erjMDJnA0AHuAj6jd1m3jcH/dm7GojGneYG43fspVP0Zn2z
lDnvRbT74w3yPu9baEuOLJCEmYMFAASx0zbiqCSUdWFvoJ01fh/qYZ3n2MLEIHU5TGl8s5uQj9cd
p5jtn/ijZw1stsIMfGbbw7bTBvlNuO2K9j0tsP24i+nD2RuC6Ao2NO6j0Tv6kWfsqXda49mBPvyB
IlFXnSPJwQIbzDpLquHcW0F1lu3wHMjwukiwGij5bXjrFBuq+9FEaKH8MVroL1GlwBoNDheoIt0E
UymgQ/Phpge4mBwkWPFso0WyOPf0M9pwn9qpitB8nLEzmVxDoAMxwv+4J2rAWbRxQib1j3ORTNEe
dVQd9G+gOJpnKXjxC510XtQml3nVDyHKJ5MoeHQZfj/E6ZVPtr5vef8y84L1UpNH25LHhQPsAy+Y
lzWj32pOs11c6IxIwEYVP0H6lBb3EgigmjbUs2exO4j6lOm7vPhsVcyuwACrKTLMylUzd+uWzHS+
bOOZGRaAXQXtqtos8+8yArfV3lvURdrtBIriu4SUxihFX226DDuZHNtw0GqspAtQkalACqOOlgO7
Lx+scHSeqyxfkRnQsvLSGvgTCIVO0HJv3EELRN/QLK2Rva2hYw1nBA0AGxpj3TbpvBBFto2Qh24s
Jt/sM3DRTslXKofMVQ4qeNCYSih2z1DKL12xeTfNK8j1gAsa0UCif6UQ/SDxNDjReeTGLlIUqgRD
K412GQBJJ0HqqSUnLxXeVXDbQyFFEwd7zE6By9wrU63LyoFGhnqivbkbqgpswjP04Pk2t8SpuVQv
383RZSgOdCqfXYGup+KWVf55vbe4EIgrHk/Io1TaxnGhzKETo6TLHfDwOZN+mMc2+ytqHetK+pW8
0dlJeNm3Rbny3+MpovK86i7ObCg4cvEUFJVAYxaEeizuXciEL5KxT7UmhUoRJumgDf2dhH7FZSq0
8KnnnbEPQGo2e+AP/1SY6Pp7W4diRuXlKi9a1nGSL7f3qyHT+3Vt4e5dm3lwtJWYu+mikbI0XwMo
xoFhTQK4KPj4lbyEE3jHZnQGPIL3GIAYoTOtbW8hX6XyApyjCT5B3pi4/mnEC+FXKoXghF1Ec4un
iqM5AEq+MKD8Dm7vhhc6OGUmkE6YipU+utBCmaw23MV8DC80Iy1erDpN39S6Z6NJFYjW+ChHFH+I
KT4EG2xp//ZEC1m4uDOeG6DIt/H/UHZdy5HjQPKLGEEHmle6dmqpZWZGmheGNAa0IAnQ4usvCWrV
2tnduLuHYRBAAaR6umGqsjJ9L4O7sGY34D/wYi+v/CfNAB2k6gNKoY8+nu6aT9Uvr7WbIKOZgdAs
xVypbktu6TfbndGBObQmU1yDlOa9da27mviUVsncOS74twZqQ4GdVV1M9OW0UW0Nfh5omkNOioWL
07YGyzlUQFXrtMwA4oOQXM5mdT8X5VZNPjopKzOb3jt18G8FUlTTkRHB7+EH6qF9jIRbJKHxe7Fe
PCR1hqA+/Pc6E3kWl5YA3wHKNTPFKqh8gaar36UWHb8Y3JN7x7HThEjSP3u0jpXB1A2INfc1Tkhr
T3vtqZa8DFT8IJsYvnizLveupaVJgdNHVHqjHiv/8ubFhmZiH1JAI7F301gZbX7rrU1rxwr4tmyl
QhigrXbTOmMfgnGoilQOaWOsBJjaSN0ukc49SAi1s2L4VneKCHxFn2KjSo/sg3T8amaDkzwaGlZF
ylY1XO3saWqPA7OPn1jHrwNLc7nTzWY5qCrgQoedhyD+ERy6fsBdp981Urc3jSPLz2aQDwMErJjF
MiAh/HRZ7glP5yfE/EJVDXx2ge89WG8USxmEqt7H2OjIenDDqTFUKxQxtjHStOAhZGX5AUKUoWrD
Ea0482lNz1SiSetARj/YGzfa9WUUr5kphtthYMt96XWLehlVrV6mpEgJVGNc/6DM4u6T0eHgmklQ
U5DUIpHwIAY++d1FKrHaqoCk2VostMy/nSg2e1TcqYxj1eR2zq6dWaC1Llx6aa6f8mJge5VhsNVt
1y37QFVbawKDGCZ8P2bONhnYfzdS5sgNDJA/Q/ZIgq9BToDJjfsgvShGBLWmmaZf/eanms36xRdH
T+/rqGl7+wCsxRJ1DmJJCHVfTdUIiIe8m6qeykoNOJI+hSjKpwGbGUnUavK8Wv31WDXVeh9jqeI/
rSpnhK5Bj2nuqmfUQdss9mxLgsYUOkabMpHbmC0ElvpPdrxpiRXwrHkpQf9+uA6gujGO2Xrl5FMj
/dE4Nkieda0hngfwCZPMNvddN4BkFnwRnDlm6Oj1yjn7lyTNRiSxZuyJxXhvRcbqu5DN1U71HWkG
MPNqfG0obAc0a67l3zh1Pe1y5CRtus0MYaHb0ugeDG+Aw8v1i5gZrL5XCs6SIwVt7NoFywYknDNw
1f9bV9WI1aS9be3hUTavKqpPh2lYCdaLR4tLCY8TEKgcKsyXGnyPwJBPxQ+YKpKLq2kO5PBmqufF
dKmE6ELMPsWP+R+j/mGqRlWmpfN9gxUsQ6LB3e53YgqMZeL7sdbmS79eQH057BzDQK5fhyQx8C74
3h0wSgP4tS7XS+OAKkF1VXWqP58gG6y6Xu18I78DVsk4WMuIlGXmWAHF3n2KphVdXDGwUwAo8t6i
ilU+jKfeFLHiigRRfx/Wc2/t1YJjDZN2EG5BAlVUF2He1JbfAY7S+qGq+bdOGgOiOQcUQhNw8LeG
Y4P+AxzNpCpkCMgEBI9Ks4WY7LVWuiBhZoq+uatMnNQJBPms1f5TJaiYmtvZt8xIIsXTM4xQiRVK
IA7ehQ9pKb5KMDsfKinAjK6a85lbp6wQyVYqoIgoV6FD1a2zsbg1k/M+1HU8ZVIMwzbctV7dja75
G76KcWcD97euNWohUneazlMZgA6vCaQ3Vlsz8vlcHU45cJIzagD+/NHHVCIXQK+KM51312E+jWUh
iFVY6ZsabhsJZLc/NG65e/gXG3CP4zA39a7AigwWanVRDZ7mgO9o5an2mtE6eJ74dm30p7zYS4Rn
szgv8l/EurOhwnDYWNan/KuDqPdFMbID7TCfqkZ8v1K2e7b0YlbbJjw/K0s7ADsiIHrzf+hfQUuq
aQpyylo3u2tyvQ0mdyI7SLsOaaSldRcbRU1C25iyu7l2gc51kZp7bEX9oOpUP3WnLiWWFX1y5vNm
C+6THmmSjRNfh/6jx/UZWxc1TLPkxr4AHvrEh+WLLt37jur0Bqhqfp/it6uqt9I/q4g+giBzYRAJ
RSDQqIcYJI0adk9gCwXf3XtRYZRTaOxsraqoWjPqpYkq/mdfBXfGhq6PF8aXJO+N+os2gYKSFm79
Vd2xfPjHXb62UhdnLmgqufUgfpgcxw+w/7g+fOmQ4fEepia1dl1N6kMrLPMC5BMLS1AK/jC0jShI
mQpHeg+WrGxsXOFm+afpRhQ0DOAkI9r7qMo0l7m1jfrXC3BkbfRzVXwVogXzJ8Slb82qaG7MYXYg
K5M3rwMwQWIC9/DVojAJu/ltQR51cHe1MKwbddQjVdYgGWMkN+pUqIrcg5rutahar8Y6wB7/S18f
mcAQR1eSj1qGmVwhprC/ZYJa5w0wVRYTWJN8C7JWU1d4Oyf70q6tm+04A3oymMjD8wMnUjLhmS3B
CacExNWtuji1VSVM8jq42jQrY+LmMb0aCod28cKh2UXyYTkRhz9jBrQSUCHAYY00uOU0fVyytIWm
/bWsumyWqnLtTQ0PvVUXNcRm8zHEoEG6xheDdaym9mXodEB28cndQ5fpQXlnRyLqnWHnMkGsAIpW
GXvJpPZuZQvyUKzKVspKz70FBIBw6eYaf5nWscjfxgIFeb1TVsrDuz5RK1gdLw5vo3e/twbRNrAM
Kp84Ye8l1UZHulNtyif+UfqPfkjZ1DY/+4flv/RLcQxVY6pRuHASqId2R4VmcbMcif82Lz1o8AEv
uSD5OweD03FDtywT9JgRmbAT+OB4oFJmc3xhkwFu/1AlxaosWFVnCYk6w0GG87W8ZTyrslj7fCoz
x8PGX9rgMxQNnCqCLUc24FSxFK31jSO7JXJzZKwoFSDd1S4pm8d7B0hERB6nPUBg1rdrJ2XV6LOM
Oo2yg+vmzc04yt8G+EzQ0wBdgOt/8Z1yOV6rQCEu92Xht4GqWyqt3mz1xf2SQdN0swWLwi4z6PzI
tZCXvHtB5lt/WPhcwMXmty9lb715pa9dFt0sL7OUedCuZnKyDWyneX7MWkqeO1AGffSudP7eG66l
rTdOukdkA3F4cAz2gl/H1HYvuj6YByZXMMLiti+eu/zSR19eBq+fLu40/3ZXK5r3bjRlkhze+2KR
7F6WtW+qIbFZ9R1145fQGhHhtwDyX5YRiPAgXkXWc4bL2zbKzK45dqvzRJ/qwMiRgKXMFofQ0LdL
+Wyzso2q0noem3rYU7AO7NupBxHEeuelxfsdALn/qPv/211HAS26OEggQqFLLSNrTS/Om4YAoGph
t+H73rqChPWaUKy5wjpAx/vdLBvLd7NCW0BUMsr6ZukreCbx9dFF5h5HpzBCVaS6ZkfLCGiGKvZa
8YiE/fLe7XPrkRv1f3fqeuMLMP1FpFzabJH+vbZEA4TJ4OgSXb9nSKuEtDEc4spiKVPsBSorO6ii
WWv+vd6/d5hHakIOyYyqtZMy+KOT8rO361OunYqlR+IhOmxPdTlIl5wa/ktlTDJjSTgZsXsff6o8
TXUpaO2AmG1pEiUnMfe1fg8DrM5w7a3ZnN1I3w1UEQEwZfDHCNzhTWKv9n+N8IeBeoSq+8vg3x5R
ebpxmZBJZPVVde9JCt3UkT2qiyYWN9RqCygygzWPGljZbpH2fnu1MHqg/NK+cA6qDgL30Cp1oF9k
WOBnCRfDem2QPXqjWh04uw82suc+PQJYpEPfzxSOaZc92p2R73KSNxFEXt5fwhyfjNTMH9QQLbhJ
YqM3SawM/uWdPQkSEI1Uxk51MAHnur6zeoh65zZzyZ/vrFpVr39573kpaOg1s7jR7UWPmqbauG1K
5GNePkr5WuJGsbVVfNjaFNONavuwbDTxVmqQBFIswq5v6YepAqnUlXaYsuwZNF7+2QFm7yI5mP9W
h7e3loAB3kqtxJS0ltQGRVlyOEevpY9+yvLvbf/sp5zoc4cD7j/7XdvWfnIcrEeN/hhU1JaumxO2
bjyyfgRkS6bHTw0bXbNicv5oroBYjCxFm9sSKNVshMTpuksntnF85yd20+yWChOh55VouOnrbD+U
Q/9ezqjlhh3knuOt/aO3OSP5abv8NcI2YG1h/dMyaSE2twau9NpDFLAvj1vRdAskbftrlKro/JjI
sjyma+SLAdMRvjuRDb3EC62ia53O64uZJapwvfgVpO0l4k5Vn8PF2TKkvA2+D+xrO1IwTWUV5kSZ
l9sghtJqk/Q6kqrZhlvKbSRVoqx2gI2cHieH2Cfaj5G3UGg8cKFnt/16Gaouu62s+cSw4T/KzHWm
HYSBq5BX7hwrE0INdFG3XlkZSTZgI6+KOFUNBjKXcLaCJA807/8adWv4GFY9ZJD4n1F3qi+ki6qw
Lo05TjspTyUUcAY6dCcJbOJ2EWvxP+sav4WYp7KesUf17Dk9qJLqpu5U309217H+sLkWDRCPhqxG
IK0nmg408tzEfu/Dhws1GuhjM1CVBuq2lFlz42cZAcOdF2cZrclB1dXY2FSR6l4Tq4nz1RBaa6j8
dPvRU/UxBKjnsx5HXMCQ6gW7fM84z4X4UmHm2KtSS5l5VndM3aUQRRu1A2ksIAy2qrWTMhtMUwdV
Kv29tUIf0V6QF4BmpDG4APZMU7RVbgb/9bjNxrIhWJxbh+3VMq1Md0vufi3mIj91k8gBKcOdukCF
KPuzTpl0TdsgYrIaZh/WhUP3tpdBLe5fhvrTdjUxavevUa5d1DNV8Vp3Lao7Y8DKAnrYh4kBe1Ot
wJ9mheeoO8Cly2mrxGxkJVqVv9uoZnUpF5Z96mKW1bvdp85Xw62fSM1tLNV58CZoOv+bzfWd/niK
Mm4lGKIgGgRQnpX/0CDFvjcNo7gjLS3v1B2k2fBfatZtfG1w11af1GniL6YVXBvU3VhN1YmP3UmZ
XUdSjXlTIBUC2rOqXlmoejfHzE2AUlal6wU/3PfHX21Vq3q86OATvBorE5FzfzchQbDscWbEryt/
bme3TgSXfOdRXjxblXiFJmB1Ad7AfURCNMQGYJWmzDkMZSYi6o75s63JOTT0sT2pVuLhd0Am+tXz
B377n2On1vCaO1N1MarCfWxyf3skWzRyALkKIN4Nf9OX2ryv9OmnZg3kvjMXgCNSBOsb3H6H7M9W
L9Z6b3SGsNBLCWdV/zPtHHIvneaz/TrOtV7Zq3H+Xs8yBgnKnEdtBxUPK23Gp0yz+yPpXBLUgzE+
mTZYN3xQMKlGVZUuVmILzQd5ZzY95eYAxguzB/PYar9UDYl1aqWxaq2xs/802pyO+iUHu5SyHdxs
edgEjTwEGZ2dX5vP0ypcInV2BEFSBJYpei/4ZN0Df/ioxLEaOE12tu/goLlaAgn9fLXyibt/T3Wq
5v7OKjNQzekuhI0cCUbyAuk6Z3NJQZJmz8DWIJlWHVSXFqz4YB47NRxxb9OdXhRCTau9Lzbz6J0q
gfvhvbRG9yF1tJXUyfmjTZ2x11LXl2lY1NiYXr2VIERhx5aLx80fSQ2nVkVl0SgmCnw29RHMt4/F
6s9UDcqzqerXrtfR/l5v9L+nHoJ/mk0r8NLCQapcpRxsG+oZk4EwHFjjPg8/KwG+j6E3k48en97q
73VXH6xZI4XesadkfeNrdYmt8KxprhsuyCClve9cdEOPdWbQp3HJsickfT7LYWFnVdUhlzeuKM8T
VWxyrbmpKJgprh3AcBRMGphiVBVkn+vQGWZkAaxDcjqNe8c1oHC1Dv7350GBN3vS//Y8PhlDDCaE
DFQoffbEF+Pz88yiZxdJ0khS8NSUE9gvVf6QuujXLKU/y3B7a5HVwmXxyeiaiDRDNQJsGAUIOcvL
NDnjrXozLSNWZC/S2/52vzCLkxykgIYkXm37AIDgI8bwqAp6l0O1vM+7oyqKbk1ncXAQUX86wADj
Xa6nR55NhUAItrxkfjndKts/HuUU2vujtqesn9P4/ij1ah3JTjW21wFfqnYjZTBWGgZFrTCzPoQ+
gHveWBUgd1rAS2TTjV/hnWoBc1M45eK981ZpDiL0OOQsFRGDurCelVtnKOuChLrLCcge/o+dS64V
h9qFQt11QHXnlGBlvD49z5zypsJus7aL+XaunBBuDOdiNYC8qAv105PuFoDjZhNDxuqSQwS2wPwx
qTJdk9stn+mIR9eNFsw2HcE5Pz1s5mowbnwRZmveqfGMdWTEpYBMMyrzcH1Q03t6JPjSxNc6Utlk
nxom8mg/3mpIh+l2xo/Io9AMudbneFEDwbKba9X1ZbeXg4cSv8kJG0r1CDUAuJA/v7Bq4OPX1PAd
BMsPVy/q5jpdva/Xuj+8phAQMA6y1kD88zcz1eEPJ62q+8NOFUEOhDiRb/1QgmfqoqTUHK96107L
Mt/hwbXcedqym635QdkZi0V48KeNM41m5E4gOiRAC1Q7q2ChpN588oZCgt/K1oAlJ4i+ICdd14+l
gZhMnjWvHfIsvdsP606kfA5qM+3OQt1eO2LyAugEXJTRlm+rUm1V0u2n8nZrrcwbLlkQuZ/TFKGa
NT/3U2run6m642LzSPctGxigwRjqLBqK8mwg84tAY4DSE+IRGtbZQTuq4qcWYJRSFqh2thp9KgNX
r4HRee2l2i0xzgfZOp+q/jTZysr6U1NFsLKF1BvYrjbYF7VEzQ45Nrk3nqRaTNSi8VF3XcQ+6iWr
ppMqqQso1ryDC30Tk5Xnpiq9I9EcbDTXSwqd5DtExAlmhM5NqI6iNiJBFZrBDos15LqEoKEY7UBZ
cqOx91hUfv0xAmIlHRjUtOA66NViXKr9sobptoFVgy+BjNOFPe8sfHm1iDP420zIzgK3hVfYHlmD
hW5vdzokidQrqJ6I7fMbp3Rj9a7Xp6h+fTuDK5FbiP8UIU435tEFZusGyfPVjbpzhlEXgSr7Jrfi
QQ48ANzVEEGZ5WMJksO/m+Jj6aJUOG2o+qvLZr8NxezCOHhGueuFQewIfht4MK0QNMZ6sBBRgrvp
AuVh+K99vjOwb/MAhIAoWVRJDQIaRlwDfDytvAXt97kIwE9/Y5Dmm4BgMZ0JIBP+xejGxOBZrNe/
wBIQAEtXAHCYMcgSavxoiz3mdjjJnEO51HtbI8dy4InIZeQ1P83Bi1rtAJ9S5FrLfqmAmKMulFOz
W52CX1l48Uy0BI6NWOwdBmEqQoDmk7vWLHdMg4ZMbf2YRmDiU7ovRvs04eMUpDuxsTmIokvczth3
FriWMrAclYnuNMfMtyNS23tdIO4uxb5omwMd7J214Pyb872TFfusFrHTIS1k8OMqlAAKWNQ8STfS
oH9A5BODyEExQWOs9w/YtZ3naolKzYgXfTxIBhKCJrpnrgZ2Xhm7vE6GcnkcxHQu3RxMdlliQ9fL
0id8SdDet7FL3aQcZSBB9eYUgEAOMgY5xh7pi9FSs3h9HwRjbrXy0S7ITYpUqI7IAyYyCS791rT3
ovHwgTg3xCkT7PP2Hf7fMsNNuHBj0NECLQStSGw0BlIklavHEzQGvFbuGL0bbRYg0gvItXugrAyB
qAV8yQmtYkl0F2kVYtyNTrtvPISyzfxQO1PSEnqQHtkB8xqPY1R4Yzi18tCbE6BwAExkSDyoJvDz
plAzhL9QGoe59xAYyg/SQcg7PUM5JZaNHY2FFTcs2zeu3FEdWqcCiyxZTg31E60Y91UK8TikoM3u
ELkdfFT0Caywie/7+zKliV/MEeX4QsxWUg/dIc3kPZaVpIQcV4oVtWgw0YEp2IHso009UEztqGCx
kYLB0CVILMeXosMTUz1BTnM4CHPX1FgP4ETrcjMZ5QgJvvQi/DmGalpSCg0LN0d2/tM8L0k9I9kf
qVIQCoudvjtICDZV4g1UATvPcRKrNXYexGCGKh5dK3YIRAskT0qW7/oZKNzKjFOIwKX4xIRZR6ve
u1/tQCmU6LyKU6vdeVB/FRzKDe4YW+YSeaBqAjVbOMwJpmIsFBmAUEXSc+SyjzQCqDouJy2uNDOC
SzBBhmSO37hL4ybFOyBhoM9F0s/ZDnKfcU3h2E8XfLQJuBbDsaiSDskiOuILVtnHNgaCLlbsFOBd
GV4yHTICZpRm2IYPiZNBw6HKjgBYg5HSgBSbFrmO/gpOy50BueakTQFXlziJ6DVUx/BNbDLxBfnM
v5aUlKHF7EPam7emqNLIQcai9At31/o0EvNs4NsMQXcr3xU64jY+y2890PxBYSYYGBjpKKEnCDN8
yXJ/DkQGtwkwWBetL393uf7Vm7WzvsjI96rX3obTH9BMG0xoEGAENvZAfIeFD9Qvn03Sfhf9nIO1
Vu4wQ5bjm9VASV73bQjLNz1wdeyuZdMJR6mYONCDa8pb6OQdJ8882OANxyGrBr4PG087m73AYTfS
Np5zUzy0lhEDfjMioX96IdC+afo2FBL8fFY1L6HR58/mev5soUTDhPvgThyBtpT8bCTCEHaUuuYB
+lIBtbM7ABp2vHSrGPuTEIvYLanFd93URJzSPLQF1h+IEPZx6cx7KI7eD4S/dFkZtH2JiPzIb+1e
D6qRvHHrDlRbfkJtfi/dp0kAIKrx5wzsBoFL61vADnYIOjWB54unnNtDYLGvJVQagyxHjqLpPhd5
de5nYBrb/tCY/rEtsss8kiZqdRGD+65K9HF6BcjjZJd9HoI8ZQggFBPI3rhxiJ70bIRQ9R2wjhCj
tRKIr8ZOys+yGJFAXq868BzicQ6+zsh9GBOvm2+JAZT0DEeZaflJTekvdxYn/AS/LRBOrIV9C4V1
aMFGJi1uqcy+zZP3A0jIyAZn0TzOT1CBX33nweDSRHZsz03rptSz4zyVZ5JC37ua5K1NYmHMx8GR
kBqiJxDj7hhiJ6BELJIFVPKFcG/pwnZds0CloX9uIOgcIGslatkc9TgvaP2hxLpvzp4eOv0SZuZ9
Mwy3k47J9pV27ASqnWPezMfa6F6QghcgFw++4yBt6jdwzjyNnl8HrBkPlvia9R4A3B3WSBP/V41x
rjIncUkLyDBLKqfCXom9aZpFMUlbzwjyt5BvMXbOOL5QD7RHSw/proWnkFWC0LtcnsqCnlOmHZgD
fQnk6r6kbn+yIAlgzPCD6XPxwLQYEccBKLL8d5vLt+x1kAQyjn6LjQDvvxqs8Pb+9L1lP5ENbJ5y
7TtoJp3AgHc1bAG4spZzaxY3pqHtx84+LNZ4kw7iMOrBwWPNZczryzS3gaD+8zJ4d57jRwhnx5lO
76sJTl4/qIlxZgO+saXIfoihumsz0FJXtYycFgKJPRYKfdUshv41PqvbujFj3aNvwBDmIFYNxDJU
AXHRquffNXnuoJkSpA5/cjCJD6Z2llg+mny8n7pzii1d0JTzfsTXrWns05KTQ++RpJ373VJCo6xY
bqDxgchH/eJZXtwT86yTKjEXJ6xm61AO41fdr99cnEOy3xS9xXM1eMeMlN9ssmBecJfDaC5YMaBP
4U6xjbUt7f2gAlywbJE/KMUtUJlg3jWDmSIEvB9zfGVxSEh1ZKoAbgGthFckvIGVk8Z9W5qxrLo8
zGaCdd8/LhyEGgWwOOCaE69wLSOt5GdmQzSEQvcySGuK36wJstKS6fFIl69weN51GrD/GrEvYCK/
RW5iGdFqDDpNP5eD9V2kSK8DBf9BlPMxHX2EfPBEsJMZjy0YUIoaSTbmyZi/FkAhGYWPfIThznX9
2Gfe0V0JWyv7107jaWzzOQEt5Bc2I4GhWm7aHoz/U7+bKD/Wi3bpyqTAV8bxBivoSHfJxPjYLN6r
P7f32B6Am/auQW5EgFkBU5HmHgBWuHPwbRGaCDwTu0VsOkF1Ay1OBjLUoPMfXCHwG8AWmV8gj3HH
RR0X8DksEAlK8bPMKj8Exwqkq4uvbToeJ2JeGC1e7BaURnOaDOvnlVuYUzz5hUGiXG8hjej8KBj4
IWxDJI0NkLqthxn+Lam9y5dlRvS83kOMovXMlzqtX7XvNiRdMmP63kl+NPr+IjP91oFwb4n9hAlw
TMCmtgaD2fLY9thxmc4r81psNTPgAkHnjNUdWNebopZOgIC5GbB0vKTgpDFv+p5FJTvzBd4V8I9B
PmyKuNHhx+L3ILSgc+Kk2H+2cIbJiEq803yAmM9R73zsnS9tahy5sySs2jfCMbBsyQhgWhB2lH0A
isM3wKJACm3/TmVzl/ZHnRb3lejuoMcC7rUhh7emBHM6DrKWfu+k9aUb7S+ptdxbPsj06XLBopF0
0t4NWOODNrMrhMViex5uae+FxIa+6rTShYn0O7T9vtnLfGQNBUFLC+27YV+R5jatul1vZXe1DSG+
s26yPEDcoj7neP101Ng3y8bsmZugaJ2dDuHYGtyr2bjsa2BP8OmuRA+1DNuaTl/c1OzvqtTZ2xDJ
qsuevHRtXu+Yn4agHkCVP96N4GaCxwiA+QneGeG8mvUAxYYkq9ud0YLRp3bH7Fi3fTL3NnRbahc5
NeAPzjrz+4wUurod+a4dv1ZFO+6yCfOWjlBqzsW+0TgowwA0uBR8bBNi1FPINSu/gIWk94JaGje+
lyMoquXFRdmJBpB+KytraK8RnKDSFC1m1wOYN3rQ5AAFkQc9xIZA2H25UWOpzurSZBooH2oRFjMe
dGUKyVITR5ph1PbIvzpLO+rq8Y248UI06NubpneshgZcs96U7UcTVPV+3uLgzUMrFzvw7ZVx69ih
KAyIXVfzTs68PWLjXMKzvFqyzCGA/Q5H0Bi5IH2bHpo9BzJlT2nKhwDacfJGWy88WxheMDXDasnH
B39sf9U+x1ltItChQ/ryUMmLh9jXaR5y6+y3UOdms4UcRbN9Nbn+0PFJDxrNcXYGvpJaB4AROAPm
r5UFL7k2RiQtp+cSAJrdOAJkJH0pTsydITeCidZrmf1asFGHMrqNvXhu/oSuSXvHqAP1Q6sQR0qQ
fTAA8YmYY3fPtSn28/RsZF2X0LZIcfY13gZLg/ituy94k784iLgGYpQ7yxX9i87Eb5xO5aW8M4bc
3gNk3AYVks6H+VcNnWvN/TZ3QGtl42/ai+5o6Dm5y2sLKzT2i2P7ghRrPWCQiA1TZyJYbZ3ihRgT
fkEewKo6ATFzNtPyxFvrRzPkT8jU056JjcR1CHfpuzmV6TPhiNIbUw1Os7QLWc7eWiRWnvWZ6uds
MuV5WtadT+o9my7BPKQa/Ik3u5796CUrkN5m2efZLJ8nlvf7eS3loPkDJ816qyG/BKegar+ZrVWL
hBpQAd6dWBsBiWj01Dkz1syhRWdgm9e6a4O68xwd+Z9ZokyvBurO98xqNw4mmKjh9MnLJf3ZghCo
y3Ok0RVuIA3odrqTDa2XDEdDZFPkydLrHcIv1u+uaYxjNu0BK+4STitQ/fTTG/XMNrRn07vodmfu
Tahy7k1kjt6X0wgFFNdJ3yxrCkZmtb90DkieNGb/yQCONyEib0/40eln0mNbP9RaoudN9qAuWKCR
AmXqyL2Q2UNarSAfaLiF5Qr2dgD+GYE2fwCbyapYgk0/7Q0OPIaTSkgOL93O86O8A4xKQhbpYUnF
CcAN+yzgo3+o8/l2kIV26Gx73zvD2aIT1FN1A+QeQ08vdZ29eUi+cjTOn0w2l5eUyu8zkd63dPax
xgyTFetLM3/x3eGglRA1y8X0hB809IcKDzX6L6icjAcfbHZcL6GnsQC//wVskt6LiYSOBFJCoFJw
KeL/2PEWg4vFC6Th+2EmTsLrlOPcz4ojacB7PczBjJyHbH4YDYrkojpa9yPLmEXO+qvOA8zYgeam
oQtp3pmDjxiJ54UdQk9oV+IwDvKv2NXrI5TnIpyJgrH6zdtfgO+HS+chjMPBeRpPlZm0yLfGy4Z1
/8yHt35E2jq8T3oBYgk8wbZEkEMULQVapoJDswCZqK8/dQA8ulCw5vWvyaojZCwH0KaIPPJj0kuw
pyPXsn8bsMtBwlvUenqAZJCghzPASQ+kfYVsboBMdpGCDb9psZsGE9lyl0+/AXQF/TXFEWnv6Lem
5QRd+cXww5LHNv3h2t9FjlmrQ47zpXDqEPtXbFd/glQEDpgpmDCOORBIov5qCwOeHgRCoOsuwR+b
Gr8tK3H0h7EbwLINqgNwC2b1sWDYmniHdeVHDsLSxxoUOrQGevYgkWvs7wC3BJYmQ83twgXwIw3f
Ob0FGFc0gWPqgY6oHEfeFxiVHOdJ0x482oJth+1TFyvywYZrr7e/WdicG/2DPcDdjLXMnHOweWbB
ihfMW8AlsRHDuw79C22xc+nubQL5OYkTMmJD2Eyw6UnH5y/SJjI4jQfQ1fT4ywFyD60ODN3MSlz8
jX296+H7KwV4faAnW4ETHm8CP0sdpnDNdNYSgncv0PDl0ZF/6VCIZsIX0Tt3YDsLTNDittNNhrDT
CKLRoXkdvW+NbcLh8rvvQdoxYErHXnjkj//D1Xvtts114bpXRIC9nJIU1ZuLbOeEiOOEvU/Wq98P
9WHjX2sBiSBLsi1T5JxjvOMtRGy5FUBBNlEiNaSARzhkSI+YuAOtuUjKOX6Q1EDn3XvsCSS+4UXT
JNK+IKl66r718txJdEMRx2aUwEmvNS+K8jxowW1Ldj7kYtQh9Hl/zXH9hCcvXIAiYAIsFlp4zetN
fKqqyKvVr8UY/ZIMAecaJZTwRYYhGStQoW76GtSw0TfoXz2JEnZofiKdSt8nPy5wcizsOtsvxpvj
9P7SaBuElX4UKgAJgyc7J1mY+LSclCra2PW4mcPcmznJFJvrppG9Xn3IY+IKrfBq3MV061zIp7Hs
vAryayLpeO8UfESOX6h+KVcb0aLc5T9mwYwN3+35Ec4fM7wXWX5dGQ/EnnH0qJaieDVHddtNp3Nl
KVkgcpPMGxUdA+XpnPo21I/GYJ4XQ+FHslF7jZNtWLUug4zlj0W1oqpK/8tZ5JgkyhoKrY1D1KrN
y6LhvqTKvVdJj0ESQ1ls4LA34+14I9nZPvVGx1dkSmgI675KYum9yRi1E6HB/RuKicN/j4PIB3Gc
mdvnlyNB6Jat2w9Lr86N8RKNih7MIVZoiOHHrwIHXlcMkkM3UOtMfo2/z8dr2FE+1jD1YQmXdB91
oeMmISfD5CJg9nQZ1NqIum+GtSAoYZwTCxe9F/X8astOoCLuduc9kR9JAN0cW+9YOWdlV97D8A1L
ge6lKybJKyNhYauVMu9thdgreMh5ZVivGHUbBllGvib4L8Spgc8JI3V3nk9YGXP6dMp3nXKkMfJI
uZzq6F85J3upCT9hc5RSrLt2VF6gLP5rVs8KLQ01sFznrZ8fmeKq5pWee+M4hk9aQNhs9fSFtEbt
YRg3Kd2wt29y6qaIttCi22lUTNGyHLy12HV6tiqaV3vtWPqlpay1Mz/RyNV+35u28y459h6XtPh3
C2fFp3qeYV/FBaGD00sz9F92HGW/UV1nHrLtdHKwaUQpoeZrD6fvl6EBg45OgKmejdK/rH6j/3CT
+FLDIOj5/PWHKYduV+CRpWWekB5mZCDBvOlauylNhzao9CppgnDWHyop2TTSNG2jOkd2/6Jm01GR
kpjDPXs9msUs7u+jZPoOoLqTwAfJmHWP2q8ZiDKKvlpg/Mlg15bXBG+uUTaA5M9s9z4oQN5gwtfe
pKRD1YoLNhS6vP5eHLa05kWqbhrOg4AYwJ0Svpk1m1wE9q+76qwDXi1fmTX8ZcRRZ7dBSjHDWyM4
SkaTQd1OqWeNMPZzWXdcfCujj7wyLTftQ2U/wADyanPp/Bgrscu0OCZgmXSCZFdt01gYB6VMUjcZ
7RhS9HCwczt/zyX5aimheaMqSP3kaoTxUcNfK54WZSeKb6n7xWkWr/pNttF7J6fRhSDC4rjk0qOr
GLQ6bZj81fX9qBrxARV0oOCFQJYKobk46+JMsJA7sBDznkO6r30zewNtUJXKzwhjmTJlE07ANc2n
3sW+aP84s+xK8qeMj3WpypuspNBYlA2ztm0Bjs5BhTEb6Y96pgJjzNFMoTsOqx0SU5McTd5dzbV/
Y2K4ZEF8MYIIr1lVWTtdrbxqiRd/XspApQXF3nlQNnZXfvZpZbqGMSR7fAeRHtVsM62mXirme2+5
Y4FU5cVlWK2/rQDW5EFNi9ozqkJ5yHS1iXASCB4t4IvTwHsDvvNmvMkZZHT4t9fSo2K3HgPUu8S4
WekJQ2scJg3+zprDoyal4ZVZdbeyzNUFkG8Vpd66BWKsilsAMJyWIoGszT3gdbeXamOzyCIAq2NX
HKc/5oTfWI1xeoVPFCa2NCFF685lgXtY1d6rroXzhqlCq8jvc5jC0/jTOjWlDDmrgdU659qwDmE/
XbQVaS90bfQRaYZuNfMZJBmWqlm4tJ5RhgqL7LppGAoOIaTtivyShQDRc84MLKk8JWdjwIPKB1/Z
jWn0t1PjA06unTeEwxz05rVhPL0tqesVyQFIDV9bwLkJtD/Jo79Yz1BZTdMFmgIYXEahEqobNY6D
TA1xfnWVVmLMbJG0qHSEoGMnk6O+iowdg/x3ZWg+6tBgstevjg4ajtmynW8QV2aB4TB7JJ9z1SID
qapkW6dvjQVabqDrVOPoMyEskulOWqyB0nH2sH4RbX7Sp0BWasvv0phLqwEie970As/veIwOpiIR
1ZP8oX3eYfV0HXOHCyGaKpwAuEEFVV1aRM/eVCFdfD72/AGANC1lBsY5IV3EtMuzKEhGsFbIBphn
rC6VYZJ/VZJxo7E8JHVGq6qo7JTW/Kom5D9kHRfpWEu412lQl7MRQtkougWvYxwjtEiGGFe+KEiy
HggcU0CERD33lSYuKrOwqrW9OcP2RbCh88mZeyxqK7fIQbNCBl56MEIhtKL5Xe/lQ1VdbWvA2Vcg
uCvHEaKtHExytOzDKvejkm1G7kyij9vUXQB2tugG1sgIp3hT6heZiXBCTY0dnGfYaXZkUFQ/0vIf
3sXOR96k0rHXjdzTHDW/Jx2J9BDKj50VPxySKxlmKc5Rw01YNFL1whLdBuYYjR7yvb+QMgfincpj
o9r1tuog0stTyHWYa81JWnoilxlhwNYAmzGGIXSR6IjT7Fj2sdK3VOTm2VRKNuVQe4vZd8zsc6Y9
u5t5vJebaNxvDD2DqIYN4C8lMV08VqNPoSzxPrIdFVJ62t9nDRI6uSCBNGh+w8Stg6Q9Vq3P7JRQ
Bt+RTXeJH0N6q5xdkf0igsoTkenqU0kxdhIqk1j22SyrAqDnqfOgndnvuIE5O1Lo9wtGJ14xZrk/
mxRRok3FrZYRVzYk7/paLtcHdUVhnvfGFBf3qrdfVHUZdjqWUZBkfj8RoRVkLqtOXJ7gEpFYjL6Z
D0TMYHHi76CZl7O6qeX5sVha+1bLO+JfzceUatOunKj0FYv8My4eUxmXqzzank4w2q6XxE5S5H+A
6tKHNOuck3qveTgZKy6pG4xTZfQrwpq+TaK71rKJDQwt2p2aTA0ROad4LagDlpEtytddHFrN1bCT
QwaXPxAVdJcoDYvD/24spSj/+3IZ+PNGtLYeE7Sj3sCuSErlH0g62uc6CchO3bWi7NFqlazS80Qb
N2eulZDgi/MDI3VyIA+zED8GORuHGavXIFaZ3wGG/JZk6ziNxtmY28Z3BvVht2Q5V46SMUt3Fncm
N+McpRHeufWSXQYh/k7DF8KOGadiLbGzDxsNoSc5Kds9HIODlqSz21kNxNIeXLFWbHfqq30bMwsd
iXryGpv2RS5oGOZG7ndzDcrqyNm9Uh6ZzFoRV+10HizzXTGdEi1zulxzssbHpNXOQq/fmP8htLnU
6vKJmyZOubXpJeSylTdzrsSOQ4mveWZ7tsDaGyNtoTdXk3GYMVHw4z+NOYlw1ENU17avmSdFa7ut
btAUcIKvxiiDto0s7BSHKf2d9k5yXbCMdqNlZIvLzATdBBwRR6uKFyHtQl30+44r42NBg0kXI+7p
ZGb06Eq8mzAi3+gmXOGSdCcMh8qTluXcpFpCvbWaui3xtl7Jfu16U6TAXXVW/WYdZe828MKjLoUK
djYG6s/CwvSrSp3pqC1WIOS0xkT1Ok1UGZmRGTdhbVAYuHWtwdtiwIYhJOs/XVMFdkO6w03I0q1b
FmU7rOrfSrWm4/NeYef/rNA2sefScHl37BUDJ5u11uIyQMdOnpxsk5WsHh2mItteDZWzo3fVthcD
8FikfsWxuZei3VhBF7Zl+VNd6DhVq99wHSRBh0vKBry388ZBmY+t/pYNJnBv3OTvBMf4RVOLTTo4
xc3S+ppM5ktRzMAAmQzSpjRHo6ISx8QsITi6jd2sTW8N4hhsGHvzXSXMKq+kh1hiceUM+GUNmbmr
aVv45YAstr3Y+7z+mTOdVDJkmQ1dzgtcsX+6ULOPoRq3mYkUKrRFe6s1vq2ym5sSGo3MXKIIj2je
oCakyWUuFP1AA7BXn24t5TxtntbMHQHQVAUxnT+k3evzMWtQMGlumCISi/w9WeO9jwklHVBD+9pQ
LK5lpd2+1uvP0skPtbFAz5s6oAe17jcUS5RNYfgISUi4imhH8rXqxjipMBguaEER9BNL/hnn9Jke
QqWQQkTfxMxGrQIJ432UsSSvoExM4UGiqwgbWArjvSaoMYyyvUzuaYe2z/rTc0jxqodGBRUOEACG
RK29TnG1ycR0wtXjUuBEqKp2UMgOOQD1Zq5IDohxMU/SYIn/hKAOmUM+haVsVa3YDk4cONKPGYkj
E5FLmIkj3pPX5gNVokVRi7zqDTGs8ibm/nNs9PmidO3RGKX43jbdu65a9RXyGSAyO92hnBz0uG1f
smRmb5I1nMZFhDR31kF0yYlte1u08aHHwMvBpa/MsJpP2k3VbBdp2sbwFQRChqksh01ZoTOtp2Jy
nbBnV0mVnMQca/aaeL4ZM5P10WJQYEzGlhCqKMizxPKRTbVnqcFJxkArnCh16ac4YvnL8EUvwvqY
oEQdhTfpwBigDOmqhIA9M9jdJaOYV8AIC3FRauxBqr47Pr+qLSrCLs0hmE2ZztaJXDEcLfssFPVP
jlUMQ5MGehmPTEV7nuIlY+qOD/ciGSc9kWxWpnljwI0IplS19jEc3vHaFt8wi9xKzb0JZ7iEM6Ds
Ck8Vbyme9ZXaegwuaC5eovhLiGvN+WKb2iadZTqD3O3oKzVyq0q4HjqaMJjNQHW0NUje5Sbj436j
GRThSsWBuQD5AJk1Fj+2T+KQ14+OxxxvO7SxP4dreHuQOz/E2W6IvvGJy/LtbtwllbXX6XJgYXhG
W2NbDDwFrV3pZY9IvRUZ2SRk2KTgSLakeYuRHYcxPGQDT4pw9sgkUDbsNMuZ/Ohdi/Hzw+ajjaY/
svK7sqMNQ1WfjZCj144pKrKSqBlcDjuW0NL6yJOyZcTKzciFygDoWqWELo4MNCk79fFhlbKfWt12
UeRtC43dSBeGY7/UXaVwDZm1T2jmRomTE/LuIFSUrdP3x1ATO1Tm1A3wumAaycPoCf4iex1nx8ey
u4RkCjjR68CkYx1QYmLnYUvlNuFrI/8C4uFf3CquNADwpc2mrokVbkkkUIWP3/4eSAtPDzqozVgy
+lxcYDqWgN7vqsWXLC4JTHhS1SskQslSQbfTstelHkLVjdJiU2KW2y7EMUqDgAYxh/Z8M9FRyes5
ob4QadGW70QKu3EKHWRrViBPU7hJiugYg6NZC0a1tLNCrQLbSE+LPbk6VMwyU/0B6eXUy1tBIROl
sZ+W6EE5R1Y+YUlo4aC+xhZEg8HAWLo8qHHlq5jbCeogWYl2oc2wWCr38EY2adNszEkcCm05Ng5y
dizCVyzW4YgYrHKENAQpx6DQ4WGOua3QK6RMyftc3ulg/IEZpZtGBvUwleYkI/rqUVMSuY47BojJ
e2dwogHqkMpBy9HsYPzhQRO55jpqt7utshxsxW1uSbUnPi3DDKmcdmZ/oyGiKmtaeUcbDn7adum9
xRqNOW9+LFP87wjW6NJ2B4vCVWB8iKqHu1gGTgFANJxNbW+3cNtqzItTLKXFZmH6reqPStfcQXoN
FcClin4zMXyZRDfbgVGow9464odO5fY5W3y0rOXrcS76cNMBABsS6YR5dMS1P1B7ZR+StpTFUsNV
Qguhw9t3mO4FYmTrJydO9lIKrL0t984W0ph1bqAGekPfv5Z04vPUzb46xfp1HJ70Uk07wLdPTsJo
dYyxxZlhL0Qg9Ztmw7VLycNgOlptA9BlIhOwnZtTjp6sy5gxJ+uJA//RnLeWIcZrrXa6Xy/E4ZLg
vi8q+vs6cyjBcLL7K+eBZMDfgQ/S+m3h2FtdHX90R1cei6xhNpDB8Gi5zpa0uwsyzpewRGlFRL0l
QAL6Yjst4AZmC9UzMjGGoLdVovEcxqb1GRnC67Uaas9szIFqLikbTx+M+g6jAbGSvOiP8eeVcSKM
dedqqpNLs6sD0RgvwsTB5BDpEBLJwMZIw2s038np6N4ND6M76ImCrATTHTn2H9UMSLS3sg1rf9gH
yugWxu/Z+mf2n0V7xclPayKcW34WWACpOmF0923JqrcoFKVD7lYdleLMUuvR7s7tptYDaC+J8x7F
fmu/4jejhJtUPej9Nmx3Fctbasx+tdwG56MuLxOxBPxuSQR8XBbxz+QJ6BgqbdvZXTF4W/mrK6+9
5rBEvYbwRwoISremO6jOOYFukwT98Ndk8JBRk5Xp0Rj26XwY2Cihp+GAPwe6cxgh1+jqx5Tb2tWO
lTclrtV/Vvuns0LzZ3Yo4Ynrad8nK66BAmvoj5Z9CE3Jk60FPpua+bE5uLUaedKtzhMv4Wgndi7g
ksS+pUzasaF/hfuv8KZhwcGnVn1FPUCsWzRY1ewvzCZm3xBEwLaFFczEgnFOR/lMLkonHaNl2XHm
pxhysjzOQu13ZGAdu6rF+qPDBTfnjFWkN0me8S/uwi9m3ezC2TEi5TBpb5ko1Q9nYTWU7anfy6ly
nkWcHeQsamn6SUBLByAxTXktInm6tHGxtfT4PNjJ8DFPmjgkdmV4miK949ra34xsSjZpgZYnKT4H
lWDrh1G+lfZ7F4/uNA8Qqe6KvF93+hg03+Z6WqkYWstWCP6YQM/sLjplmWI1MMVdu4oyT6GIcDVm
vbZWdVurzb7HafqpNJncoXh4K7Wu8/RytIPMYgSxTHpNVIkUJC1iSjXKJj+FFAkQ/qGUF5mWpTVr
t0l7acusinKEgZTqWrFyTzuJfbGD3CkDFEE7SAeKDggYg3yGQEZ50PTpFKiQ6Ct4eJqk/9YzvfNQ
S2zidXhWMKZq3QHzQMg2evqYs35jh216TIRZupndV5vWqpqgaBikGfAwBrLhjjC6XBCIYH1bVl+Q
h5ceQoXqanZHZiaF9F0XDzm2oXm03uvCbLo9y7SoGeidzuxFGIq7sMhC+POq5DteBj7Le8/U8k8v
Jx8a9Vwl44JFEIKu0NSahghkIVU+4XbYc5bhz9LiuJnZ8vSwqUFm+DNDE55a9EZ3pANeWPJ2p5xu
0OhGB87gov1aH8dfJjsaiax4sTR0u9YASukI9IX8nN+tKHpPiP5t9A5b2wuXLsIN0XtigR5TGAus
Ti26NgYFvRMNQVSU6Q5CJXz0eAFebePGg0LGwCetiRdkRKuFePwyc+i6Q5o6nl3PTNwkb504pvgd
1K2gwdV8QUj9MiBAZHRKUiHnDdi2GiToznrWrfKNKhX4AYqJrp0sw4ZvVcu+MI+9PytSdLTm+lSv
f3nU4kI7TY4SGEP6vdjZvYQ9d5Uczs5maYBLxxF2EUM5p6sVN+8V05003cLtP+73rMeeoWaWWzuv
BiPtaXh3QmEFxQDQ2MnF9F7P804qRXufFvYCA0NYBoXlZmB/P1hhyqVS985ez7Bmks62+o9sS9NP
2lfFpugizoV+D85fyG65hJIDXVR7g/hminQz29HfZTDmbUvX6bR1exATcAj8ODehBUCDSt3rZaWS
kGb1G1d2Oq+WoMtGyO8Jl7waRTqZ9VKyZQoXOGP2O0HhCMGKz7iYAVj0H4nKOxTxJoxPScbONxVD
/iLUty7KfhnWZ9e+CbUNCICHPzZAJoPYu0SuhD7Adv40TUM2pe3q5r8WGnMTZQHOEbuQ+QCIk9EA
WrOEeJnJnrRo1zRNf0hrhEi/YkmD9bDYNYqoKA6xUoG1NdMd71ZtyKjcYR3LAP18r3kwF3i44Qrr
SAz+9srs7Os0L7dOYzO+MWqaBAxzh0z2RzkSe7NWirfWBmGIi1OZ9teyi9MA235nk8hjRy/xqMe1
FMYBRXghdD5A2SAefKixPkvNpuQMXPqMwTQTWdgH0nvB4F8WjWul5io39oZyOZY1NWK/xtWWm9DS
HzSagqjA+iXT1bsjtX3QK2N76BqTnEJrOhUtsy4j70hTT3WLJZkUHYnygglV/baUmbjhZAOUX8qX
sIMPJxf68KUruuL1pPwcjdwc36thCox1EBqNn4KDlzO/LyJpg1+qD3trwyyIml32VAgIS936egsJ
9tKGJ+lNHVgTqLyGGr1C/mMwYPGUaThOCgdxqtpfuexMWFFR7eSWvkka8yMMoZMMVnV2qsULq9ja
qzBv+6FgmbOpXcdO/8pw95xr4AeUXy9SzNKyyJQZKJZw9qzrI+gxjB0moozBK+2EHmaZ77OeMl75
wcN1p5lEVIsK+JZC31HPuZAYTE/h12w56Me1g1V+LxBZI2a65rWrrpms0bppzARhiizJsimj6COy
4vHeAk/e4zLu6H0AoJoZv1wrLCSIiaN5x2cTKm5sCogSxmekkr2qbsqldLt82sFtrY6ZMOVzOIh9
JwNCZ9qbJqvNQ29lrvD+RdIGiLbjt6qa39ICsRqKmeK15c9UqgsjEAcuDn5xEPp7GerLCiRMV7hZ
uCLAqHXheZoTmSw9xDUnZ19hAi+yaVOIzmcfukIav9ZjHTiGfdSm3/Vo3Oulf9Pqf8NiH4ekhIFR
7qYmvuVGAK893zmwYo0OE4Gmj+xDAn3CTzKp8hIuYfKvsvIDe6R3LbLfSG1+LRkImCHVMpRI0yIN
t0f/B6tWs/00llGDLUlxFeuSBLJZEPbuLG/WXHCExtMCBdpK84tqxc1Ba1UsQcYhMHXnX1WMPzAk
h2AeBoJmB4oBY7qTj34rO46KMOb3Rm3vatquTQRWFEzJlfnfJNd7c5W/zvq/ZJnOjklkp5IuGw0o
MCqtwKh64Tlt60kyrbvAEdVAV8cc5DoMAtKcfsy57IJwKmoMGQeUw4qxMLNtph0fh7RF9ealBvE4
XK9x1CNgVx5Kn71PvKtHJPRxGxYTpXM2MkrAoHrCgp0cz+0cAzCtRyimX4yiE26hDzx7XH1hMhIa
jIXVLW4T2rYWy/QRM5WvY3GL2n652oqfGp1AeIBV9lj2lSfAAs7wNfGqmGwTVve0LVsm22ZMXqw+
k387xp+OYfZBORf1fqioAY2LvJKmW+kwY/e06Ttb8qpRw8giUeu91OJ7yymdbqWxHzcJZBi62PmW
2KONQmkgc6PYAN4rtLERATnxYGqXpqEtSSXql2Un19Nv24q+liL8PTkONJb1PGkj+ZTUdgUHuKn8
sjGMt8yGjBOzr2uy8ycVMdLD9FdSjWzNkN45Y0v5LHpWsQHqf4rhjUDi8Gledfsvok6u1phw6Ase
aL7Nhm/75bxdkm30DdRhDW+wzDhwP5GpEAbHqa9jGgysuBADF75O0VkzPej7RDV7hYkvHMU72gPM
vG30sTH0VPIwAwfsTJ0pPaOkYjYA8mg7jitmcJmSeV+bLdVhomJJqvmkqpAA2oR2yFJqiieHMZtk
GxwPi16njUrt0DZatxl7XPLEYnyi8hWQCci9E0JY7HGqfg4lVu1xnlW3mJp5K6sjYo2lHz/ytIVy
/vwywkryOIkUnh28crghpBmigoFwY0xLwQdLPO5/Ty2FIR+eN1ETvoAQNQcJN5D70EXLLp/Qp+iD
lN3V9QZO5nQQi/I96OEcASsZ2qnSgVTWb3i+TJPZJdWmn/865iyOVQN1nWwXwMPoOiZFfO3Xm+e9
Wau/hRGGu+eTyupd+7xnJp3s5wP+gf974vkNWj43e/LOP/+fH/R8WSNuOTb7l//9nP++ByjM7TuD
jM71Fz9f+rwndTDtmAPo6Pr//3f0fFYSencg6OP/eO3/3odJXIEyFPbpfw8978X9JLu4MyHHW//S
55t4/lwWqDRQxVh46WKBmz8fHNp+PDpTwiTm/zoiZE9XRweJ905jNmdesZZT2HomzT52RqQe2srI
Ne/56H93C5sdPy4HSDHdcHEqi+m3MU2otroRselElI4WWW9FI4HSiPkrg9oOt2RQt8+XqVjml0Nu
PaIq+Z2E1p8UEvBRyhUz6Kb+V4JLZuvCGwyP+WihmYP9Gx7n9eb54H8367eYRpntJjU8Px96vuL5
2v/je58/up4nHESk+GxWC2KPVitf0Xd/GlLY/p6LHn4deXEXy7YV5vlmDDrDE5ppfyjwIl5HozIO
TgVayvhFuYadNJzLXLXcfNair2SB7UkmSXUUHKsPw357PgyrY9p3Rub4zy+7nkEOBuzztUyy8iW0
4tfn45D/20AsGuzFLH3VC1iEk5NDjDWFfhRZBW1HU8LfldjUUaN8hyoblyBalWIqya7y5JTe84nE
6QK91YfPIafQTQnYhMYBnpUYlSdHWfJtk2rnN3o1nJShy2+9prEDk/jz0pvj91BU9VeOuMKIs19a
zueEo5YVMDN+0c162jCWle4p2KGrjhMChkbugp6dHe8qccWAEmcvvIY8k182NvG7KjEpnAkrUeia
KEScVY2Tm/hsD4i6XaghYC8pGBuQgnYr0WRvYDF/IkYkvQICE4lLa1IPdJW43EtkvngqMTHgGEAc
9tgObpHdGyslDKoVo9fIzV89Ju2gWh7pzHigA8z0FFXzTCnZDYR7UNwwjsikrZIaIVS2PCjq9r1R
jF1OVngaUc5X+l8U9JA/f3SJdL/2tYYZxFTVG0zVHyX9RMZeUI8EZKnkNZgMWeF2ap15buP8hc3c
6BM/HcADod6RXFgGqAIaV2wakjr9SYwBCQbtVs6mzh+Hxp9I0bbbeIEW0X6XcX3ryxJt0lXPnNMg
Cw3Gw/SH6hJNJtN1uqxH3BfpobBhuJRg3l6UVW406iS0FwytCspP6quqka4JilUaOqZmfRP0Fktp
Ht+M1vYNxYg9vUBoH4JC00YhRom4YudLmjTMYMeYxsaSA8lUOn/owk+rpxbKBNw6NDQtEvF09Kpy
uTszMH29tC7e8b0HBdKzKi+Te7oQ1Bc4bJ56KBaBEEHz5BCIg0Q8yZLFkQvgQQpWM24t55IgommK
pYI1a7+0iF1Cud0www4i03lLJGZZE+1TZk++rCzXzsldp6E4WbMIhTWMAfP4XUTzCqVEuMSF7mYa
AA2fhVUkPdgDWDNIk9w2XmePz/9VOf11FEKbNGjfTJHXBtz5l4Z0dXUZYOzdcOrkr+WsHCrnj5RG
HyVbnhtV2mduaonrUS3BQhy018KGn6gIVGLaYWD6bzZx7pFJtiqAOo9e7g7Xw0oQ9mNXpDXesLKO
ncbrh2lnNYQ8Gwq1arKodHfFi9q9ki+914r5Uc1wfnG4n5vxuzWtr2H2pnE3ejFU5TFOkeBaheLW
DEW1xv7o1TSQyo1ZQpClVCQPanUQ75QV1YWMy4b7gIWlHDSbouv5bBF31k5JppIJFM/mLU3kgHJo
k45G/sDaCbNPmZxs0vAkJu1rRnEM6sS7FLvnS3p4qV6DXBd4cf3x41FWKDNrKESnaB60jd1Eqjfb
U84ByEze6pK99bkmmIVXhF3Of+FSojaotPWCJtIQKiPxhXM5LVT+DpXb+mUj8vKCuvr+34vZQg5G
TqP+fFLN7do3zKLfVk0bvZFlw4lk0/c9nyUjqdllVp+gjKedc2olPtgGV5eO4dmutZ3mlMyDhRCz
DwlDycODs96TOjLaW+TfOOQ6SaxdEr2EJwO8ALUfIqLyTVxoTkuekKntZMQkyUoZoJdBz93fTS2k
w0wNSIKOtnzFkfCaQZZfVj+KVJYWLNMEK3hs48o4L2BPnB5LlRxr6J21sL/70fiOVi5xTixO0xbY
koTbWE7R0HS3GXcDVHjbSurPyinugVMM2HShuZFQPSgkYzm3usONIi0D9rEb2TI3pch2Fu52qDGO
Un9Vsuzu2GzGBQr9xjZXN4svlWqZ9NTfrTKwh1BO4nhAeF+v/cvMB1wd/EkAtzPPQjuoWBmUaoUa
oPGgYh7T9ifS3uFYeWI8L0X80svWbu6yU1tzbTnog0f0zC4c8R9tWRFLJboRHvdKKjv4QapeZjH5
hvSiFkQGvU1afKtWrE5O2r01J6+GChBLaM+IdT7pex8ainSpKH1NjunskuJH8exJoeiGswwW6zxy
zB890SEar2IC2vVboVkpe/boT/rR6KmjWRmI7fYbqLfstjsjM0+Lpv5x5PyKv9vx/+PovJYbR7Ig
+kUVAW9eCYCglyjfekGopRa8Bwrm6+dgXjY2dja6NRSBupU38yQibYEtPdLwBC5/CnHQ2ShRwYWa
BdfYqcNY9OAmHmydf7eozRKcjwPjErbHTmUw/zAS2nXleupMQlu8NVqF1ZRYl+cZyswYgU3lPIua
dW9kkz/FT5o6RLu5J+67UcKAXsLCaF8MMwqsttmNjfXuWr0Xa/ypLSD/+TeBQpFlrG5EHrDAVvP3
bF7COPlSoNPl+YNeUuvQcSGJXpOMcENTnVE7jyRWvueUy3KJqLvgtSwh7GymXozaeB2HH53ViIsv
nMRqUCdnN/pd09iX8hhx2qZwQFTzXc+XJ0scU1kZ2Cprezd2G4K2xyu7+GmpgDso2Pw4xxzs595R
Maw1nEdm/lw3MYCUhGL6ztSDZQ7dLj/1ab7jbbIzBNsS9Nqp0S7dylDOO0xFO6AURDjNo6quXo4/
YLxYKt+hstcP7nrtVzYf8JBYNeeVFXAGh7M6eiv/+gOmnGjeQuvBPKiHVOUKE2P8qeq9a/+J0o6J
GMcx06poHb8wzymk1jr+dQW/Xw1rAidHTAYoNovTJr1bDbhWlncWYAKU0adFjAdZcy7fi7whV2kf
XKAY7jbXRGfXcnY4lWJqQ3oec/Opj/9y54G/1SG4sJdhOnCzkzY0DwoBhDJmbzck/pZ+H1XM3Bm9
ZtNJuOfGQj6aePxdb8FwkS0pkVZIhk3zjInfj4YqGF2kO344GgtS9kOMiRcnyzyxFPcOAbnltqo3
074acO8P8ynWb2o3B0r0oDl/xfJUrbfe8SLt2SRDkl+UAshBOfsqJnot2DB19Aj5CjmcMsaMpe0B
dflNR7h2Jmf3mr62pGULReBtOpTJ16mMfTiod+e1KQy/5LBNRtzktLsD5Xkxkn9N+m5qaVBhQ3Ge
egSwOKUfwb3MjXuOl+7JAYUHKw7GfJd+Rvl91Q5oCkDy2aDJjb0QHwuU6sVw9yY26ziK/GkFwYlv
ER/aAjA9qoDhWc7jUifvABbvaqQ+GB3J7XZfO2oIJgSDjHszlEdC34EjyfFZNZJ19aCmNORg08O/
SGB3xc+Pd7Kciz/t2jxEccegLK4mOZ/NscP+K23icz4l10nL/yjYI3WzfioTLhDRO0YHLyJkVTgo
OCv7J/tuFDPIiPiyPRRa+0S7rY8zGeBAcjByEgEqDWi7Bi9IGU2npKjMXW/YH9NYHtZ68XtDx9tO
PohfHvUP1MP2aci9/AZ5eKcIjS84G3VsIEXfILHHtBLNmExqZThXgxqiFGPn1KwDcg/7MvG+Cu0t
zxYM3I85UZthYDud9E9WXPxZ0+IctRg9XPPN1gZqjeYH9CqSS9F1sPj9qhIIjO65XIOxg0/PS6yB
TFF4rHOB+iJ3c5vx6p49zfxOeJNkjvFltThuNfVvz3arw6ntNua5myMvkf2ZEBvaknONZliAWlEG
yqA0RDqWm63Ex5K4CyWq/lpYSWBiL3UVVMt63C8WdDldvfWufQGZDDrK4Q+PaUpia9qFpaxeIa88
4cbWpPzbkJiVvF1V/sh6i8iok4ooX7K8t7wqgU7dXZypORh2/7vArCi3ZJZVH0dqx5qVNSAWgm6f
0Y4nBCynRb3VXZWxr/lQowvhEmJ9oI28VF08/sYmk1e7/WnVBMXDV7orWtWuPTQOSj76RdBHD86q
oRZF6i36bs+U6125U4fQaoKEfs9pGNjzlO85pqOuZLmcls+mAroR09ZufkVO9e2jKov3vsDaP+of
A7FFBWAx65Di01I6GCS0KYlvWE6nJWM6HrfgH+s5P42dUNGzg62oD2rJPmzBFD9z7KDUUfnCjjfv
7rPALcSXKB8UPrXkaACHTjJD+FXPsa4j6Y5aWNTc0JChDfelyn9HhkF3ZuOqkcPw9JnFE3OObYy/
GpH+JK5+MgCG2+dootQSDOjz65wuD9QF75OsAEfQQbN66kni4CYNx+mt5VrdiuKgJAxmxIMZc08R
/DKdoumIhbMrwy1Y1VBFnmLz1hItiGv2a+gppWDwVN7nnEArGIKcq67ezJ5rxveJxaUQJQV+p9mO
cVWyX29xElTHHA6FQnaRvfvATkiMvqCxFk1wp7XY6nKqA7wiit4J+bxGVdOgCRJzV+15n+EYquPy
DiUnIHr3DSvmw83PCLiEY+LfWkN6UdBssWBsEZO/boFBi8TLCXd+0r9oivaADGTuW9zgLncjqcUY
3csf6n73ajQelIjYMxvAGK52ZKVhoktfdZccqf7aqlxHUKjvpqlelHYlVpKI5Pz/f9Qk+ywxbW7W
1Z/Kle8OyIm8hn+RPE6Y/bZkWdcxh+n1s8zt987WDxSI+FHBCz8XG+VxN7XzyV2B2epDuFI0SUao
Dlrskpkc2AFheTW5FCb9KVmOdhvvI/wvZUNrh8BiGzWek5b4Fy33XXO5qxhahtusmUJt0PXd3OAF
FlNKLEoaQS7z92526TvNDfYiwC1lklIDt3zxagaq1e2xwDw2BtuRwk7fprT6SMiMKdlQ31L+gkHE
zVHrHftSyZ5QgqiubcEVCYRlrDJJxWvPRgBBNwU8NKo6IXGckrmzGRNww7t6ZpGXEuy6tVXsu8oY
dlqDlhhN5KhiG/SBxqUVw/PD3GhXFZpWX6RvCu0BbU/srWSSsRyvVDGFjxFP+bJqHfCT9Og0yg/t
ps9DPB5zk7tCse4zNlZd9k8rpTc66r1ptrXOp+D1CdjDmj/nFDaALfheWcFIVgucKU5Gn5CHv9Zh
IqbXruOkc5+UhNu6mjIwRxdrjfZSM3dzNHNaH41S5XXd/gNkntKw7eWrGTrO32JVdql1N9xPO7J9
qdu3Rjr7pKXt1tC9eZOfZR77uNKelRnH53SsK7hMiSRorQSjJHPLY9wqMZm5NsjtryozWGKj0hqv
i/XKFFZIAS7lT+6Ut8r8VOfvpZ54QOuXSTEPmvvarLHfIe7r+Vua3aOk8Sgg39NZ6+W4ecql3WHM
9EZU+xVfN3tcrss2LAuWIrRYMbVCem8gnikjy6QpDpvsu7vqKWcNrZeRVj/jIOJGkIKMrl+iAkDP
4p679i9I/RR1TfPirjxPpf5IXm6Xj+mrGnMOw/gN2xVjr6lJL6taVAyF9ZHdO5BR2ahMV+z0z71N
uSOf08DJW/AeysSzNbW3yf3WEaCmt1JmV362nU0lbbOj+GZ4N/gVQb88T8vzAAC6hao3M58ujnJ1
Hd76w7UyZw9ow8V0L1ruHFTtMMM2oKz37X83wtKc68a9qkPzPlCup0eGX6OeTcV8VtKC+FoZiJ46
IzaSZnroY14zRrOPqPxYssKXgqctUI0/a881MD6ra+FpTAet0ZPHmP6tc/PFWffmCvtV2/Ax04ir
wslBEqzrV99w5jDvPCJZelt/9YiEHD+JaMLrVGNYLfyJSYDiT89ZMbhZF2wOMD7U/pbpapgsClqj
wfEjCfIQcum53fMn4eQmOs5fZk3/5m6vpgTc2/qbQwYIoxFMSnFIjG2Bmodrm71X1eyxmglUknrj
9GFyELniV0UKitr3trjI2Sfh6rV8gwzxMky1T0sFhl31R7frU0/pIIDKuY19s7M+zTQmHqyxYIQo
tfCeitJy35IvRdHcFKCZez/Ruu2x79Mnx91acUC/sPL+fwkdRM7G5LLC1jywVAqb7mepyMQaz5aW
QTzSnmX5uEq5S7bUVqf42nBSO+Poskan+uBX37L8LjpGyeZEoXSloWND3szp2BdcTxDsMO6ehum4
jKFEHZwW8mXMfhVrZnewdwkG+XEZPhvUSvzpHlnQx0UsGAVY5SQc25W+gDKa9haDTJeBsiKfnzX/
Ygd1tC8vZsz/GcrSYTCxjyHtizCyokAOLu1jVW8993MT6N2P2b4+k7QBAhkU2W+yI2rWI9Lkw6kr
eEIaJ7d8JKyYkWj6rZOg0NrVM1pCUaMCib7l1t8lxsHlQn1q1ae4AiGXfFW84NUpIBc/a+aDvPNv
EowWZj10d8iG/VcjravRZhzNGDonTJxEIMeYa6rmsU7wh4kMApceR9fRH/NDOqThXPw0zT85/RGg
hma6dPvhpU4LX1UB42rWsZ6ml9hArVU4UA1esRaULR4WzukOnp5JpyoGuY+5SG5YR3stG3drWwQs
c2kQZYzuS6Bn5NSb0rdq9EYCKNJofQMSlGZF/3TyEnxX86551xeTAOa8qx2GdhyypVvjnbf8hRCY
/mWSHKnonUK34nT4preQUfES80Or3I2nTt9F8x8BxR6CR0tnj7PjDXRyzdErI8DCPGIlxASzIUKv
Q9Y1PbjF7W834DeeqzvHJo0/RrgtzOLavXfsw5cpPhqTG4pk2G06BlFRDCvkyV1rt1iXfH2YMn5r
mbEeliwPTSBLEkhE6g6PaKV3dV0xP9UotbzsRXVSBO4EfKUujNBeec2jxTnkqkBRq+8J3gtQ1Yzs
9ZvTDN/4S/ZTlzwC2NL81gbzxLl/L0xS7hAAd83SsyWweJm08l1NRDhrmZ+UzvMgRBS4JqevFKY/
RQOhRb1mbZtuG8C/FXcToVXI6tbwkGhUG/UjgZN2gyH1l7aisLVOdD8b+tCyeRFGxO557xjF2zJu
4azx6DDo4ZLZm7N224LMuPvwB9u7wUqfeRPsnMT9Y4jipnAXTW31JjqLZ/DRMn/7gnNQdQ929eTY
68X2TZfPpe8v/WC8WGiyaj15wskPJhi3AdcmWSIsp8Jriy8bAQCmUujiBFdMl6omRiaFNPx4zuon
h+ebw9+zqNVQ4COm7BhgkRwz6hyygqEM795q7qvyp+V0HKq/pn61+ATb5qXOY0+rrznkw6I6tMUS
pARbaRfdacL62zoAbfhBjAGBSAR8PEGPIUCP3L2O9zUFJdgWK3uZB9zXeIoA9jCApmypscX2xlui
QY3BEdrYmZdk6l5OLAgWopvrszB18p3s5Ng+F8mLjaMaDnkCP2BMsWmXeByG6HXI0Pxgw41xEpT9
R9ZBd2R7FCkX6rJ3Ur512qOa5uFoo0mqhMfMR6V9gWMU7ZPCf18UO6zV89j/7SvWbPW3s1B0aWNw
H7+c6imtMNeO2S0v8n1k/FOm1e/z9GQK7XXM5UFDSWy4/XEzzOz3bCtWbd4k8K9iPa2ui8WPzHTM
uTbqZxMRK8e2NOLE6dPKn3Tfkc61rRzWx6WvAhwkK07/gggX7Mfokgv4OPO703/7MecQdL2xdQJy
CqjzO9X8NaR+SZb5ycFG47AGk+vwVXILNHkKqvd+SM/EkA/w+UF+ujsbztd1SYeNH0DnifTiFU1C
jT2FX0/G1KzbnHGzhHgavRom85RJ6M44O5wOVYZZi8BIFJPJ5qRMCHNmysh9HQVrzo/Z8AeftBdP
5Y667SeW2Fi9FiS98mgJamZp8oxOkmh3IS+ZsUCuAopD/XGzGEE2s4p+csAdl9oOYJzfIIvl8gsE
M+ktjU+gtby8wKORHJc22yuEPnob05jO6ubH4OQ1DMbu/q4aJeshUGXkKWaMamr+bYAeXzALVfgf
IAl0RUyQ902FBbLFCg0t2XZuexUzsYDbOtZcNvmOfmp2ju+UVDqRs5W9iBuZRL6JdDS0ahSqeLTt
pIRIYvzB0vMBes44geckdGXx9hvQ/Pd4MPM7dYHWFsGLPShugF3AYJZ8B4TEtFEgEldixYxg+KmW
/yvxqHDVbB5KtTGP2mAdKfkMY324r0b3PkwKsdfNUyq8Er3cjb8lWZktEYYEw6xmeJJ0UrTy0lEL
fvjauieGubeq9FQ5xcs4CZ5APYgltZEC46HDSo2tiOW85PWhsJ+zdT5vn12OxQQ8FUmR7YIO6znV
njPza+UdaaGHOHn2wuBxHAlHJiSj62Q+lNO8X9riGM3ZwRIvE1e7jmSYUXwKYzkNZG/YkO2Sog4n
94fJzStfCvjsLn5oq1a9WcG2j5bKNZ3c8iFW5Vs5UznuPPE98IeRRZeDVJb/oGtgH9KvEacPRaY7
wUVqYu3WRNVBsbhXMARbzA/R+ibKDqyZyk43YSXOFrvsj0l7k3ka1EV3qFxKodxfRbP/dKmlYOfc
uZSlk5sAxWcnXOyaBxVNczCKCwoAwZY6bLVHIv3YA/7Gm3WLwAjP5ko5Q51w5BbbQt5bRrjHksWM
w3a3Z58ToVHx5R2kzhLgh1Tku8W3xKkKlHnd77JvKo9CM6mBYG4E6ua24BgwdjoAk3b8qBpMy/Sx
YUvH2T13AGvgLMe4sCfxM3QLGh3LRiJNQnN+6Oj9bZRzs1KUgQVS0vDkTntKwLxhg+zACdcFvvd8
ehrr5lBW9UMyv+qOuXNGFtY5ThhPxMvP4FTUxs7x84LltVYFUV2wOxMogZ6RNsF2RC42BVuJCG1v
+XYO/pVs9vBEsTjuOznTZWueCpQeFqPKcphIM7mt38QGSxn9NXdRrfV+/FmR7PCe4ic8WYJ6koyA
NOtmcmRJKgNNjo8TLzBUbPTr3gEbdChKBcwI4a6ijin0XEGCGvYTyTcAKBaXNwKR18qYYdQ2e2Nl
lF2U+O/QjS99Z3+5i/HMoi71giXDw7xBfarE15ZnCNqHvnR/UxowG1VeBG77mCe2sTKfbexFjO5T
NfcHu2a3CrfU7+z+D0qaip++SfhMNHe4sr462oSVa7s4b87jeW4OQ8Yt2qkgqTQHPe58PnrOJYYj
ddrP7c0AZKEj19OXR/RMfkzd4Cmkz6rU3Ns4BUzG6Xbwko0dJH64JuORCRQK7kaQn1pd77H3hSR0
hPgtQGxJQcSpKxj8WMat2sq8xsxBKred6XzoqodxRLytkvqaCYckgWzo0WNsLm0aynL7xSqUa2sV
xY2IOpFRLZ6wTeT2XW+/sHbwquoN1lAaCNMK51JeLQvJKTfEcN2e+SvMZw3CVoQgdVYRJLxyQdWa
M3EoJhbupaW/xGtdvijAlpR8QXmU2mlJOYHxH2IIbCVHv/LUFSL1TTxWvlCX5Zyu+XTKzL+rspbn
qizQKVL2RKVSd1fVHCoP0bkKehojr4My0cImnjGV9LxROInkkPmr1hygbADqyK2gcxXW5QDcU93h
XYjuBF/gRAXrRYBOFZlRfUdQtXtrOGDh786qIvI9ow++X+aCctL2q4EsanbJnaDQtRsdnaZTyaxm
JAGUgPjcyUTf17b+wiLqN6/akYe/fCp0lZIGom95vzR77n4Wl5buNYutWzyOT047/BswNYWaq6j+
ZOLqdDmbFxCWqOr572InylkzijM73FdrFlNoUrBUsgcECbLEp1IrMwJs1fPIGhpPj4sIpHiTNhcX
EeV+mjT2kT6ok6wyaKdlcnSyeQZ8hoo+cut1jU/qYF+x83yLwb670bLTv2er+KN1HLF4pNlKLdo7
m6MA9nB5rTMCwhj38LeqmGPyLMLtYunTxR649OvO/JNM9kmZlQ5oQP7J0h9ofq2HNGEYXPK1v/pi
R0HVZOxbYOHSkRtmDZ7gSI3x9VYZ9/b8Q0mJH7dd86dKZXOYqNq+6BVaQ0qOPhiWpbv2k/aAq5rU
mjVqH30EcVVv2k+rl99KZX0JlmiqJFVsM2Fxwdelcslnlku6m7FdclOUUvIULYYxrxmFGWAHegQz
9BrDhMdAqgvfmQn46WnzY7dkmm2MgUo9v7sggS8FpUO7zBgz1Grb9qtVfDr6W0ynb9jVMMHKntst
hCFeQKntmfF7VpLv3XXLH8v57Oq/qfo9rT9J+msgi2PfJaxBrTmGe4vhA3otmEAIDryHE064VMZf
tllEQUQCw2OFs5Kn8AelJMvBQlXN1TdzYJ6TWD6okmiOZcJKZpz0a41kULd5AuyDzXGkZAAJ45hU
Lwar/aCVhKzc+eY6s+lNOXemSOdnXxulCXn3XXUuKod1iX8sFe5113enGD/VmWLKT1io3aFNC/74
lY+yWtGwIB/VdbSlUoK+o/FQK38Gi+6MVgEcA06mwcauOrUaIsomk0IZUuvYAPvxak2zTcOM8yFz
ijujOJI+XwMcOEqeB5kFQrBLzuQNz1be/AO/cCDq3AcunJNA9lwkRfM09BzxBolSrVANWjMaLuCS
25mqD17c6i3jiRUKSxMXDRGxLhiKRWufhFKve9FyK8FrQ+5Xaz+1dbFgUsidPpd3VXsH4qVuERpl
T/icg9meMMu2WeaXsX3DJKxxx5NPVlfqV+qAJ6JpHtLKq53xr6twisT0xgay5LXmZm5y0nNyT3PJ
EtNd6vTgUEEaFGud+fbaavxycUzoS9ofyYN5kRMvPoi+1u9qqCFFI3/rxv5IYnPxCl1S0jnM+CTi
c9ylT30XPRhLJA9vWPBpkMheClk5AY59Rjo+kzwdwHwvrhfPSUe3M0y9SteOQp3t06o/lprjHkvl
ZWzangXDxhPWeR55byTBPMMfIGZEc6j2YSbArPsONXgeOIRbQzylbWGHhm22fmpYMMPm9mnu4Jps
DJqmNq9jm/WHNgekYUHKPpNCVm34l4ahfRbRSvwS7ZnP/5ddXNiU4wtbv58Rwv9pmVAttgh0Ws3c
PEjDyVhHwoI7B8XHjO4du0CP5Cou+pwnKNqE6XFsxnAqI247lIEYDuuBkoBXB1d9Hhg6a44xWfTj
o6jmo6JXQzCYhO1EQt6RkH4cM0WrJC89/BV4MyPsPtKcT9qk+RQ4EKKkTkisOG3Uqr0WrA7pCph8
c+5WlsJKGq4K9sNKAh1Z1Hhvr856js1mj46Iwt4uXLLTBrEibidwS5/sdJCUm9pgRmLuTq2O9VlW
+d3snNcOV0HJ+6qO9PSggJZYFRvS5fBqGOWLZTf9bTJ56rhNBlzoLQ+LnLtvxX5Oe8hnRs1rNtae
3LJW4PSXtDgxbjVWDt29K5+jvqQaYVg/E/z1swCVbiaaxgoXBvXM3H5IetpImF2eY4kmZpj5ZXJU
xijdCN2VgBbzLR+NbG8pw7a/rGKko2Xbrc3QRvLYInIcIQlpBb/9suWrkgELSWMo/XmLn7BPjOms
sUvZ5wbegyETTMwF7D6Jqs1zcUjQo0/EE4Hrp6NvdTFP8QjfUiGH3ue69ZDQRVwY9las0d8KlQmy
S9OD0ZCYZK7yGwvfqFApU83G5AgHwuulgIABSxD9330jPlGfnfaaDREG4g4BVIF3Ma/WAdAy/n0d
7ynvFO5mJLCMxTL3+BQdSJLrTjHKR12JYGco7r2cseNh030fGme8lvZbvzhACCx+TO6BzESmXkJ1
QabpkUAoE6E25YVegMEHdkHZgbxYALUpcmJjWSdhm5DJl8kM76TKBGa/6HFSpi+HGqhNNlI8LuxM
e7VSXyO6rtmv881nGnuQjS5PY0bEuu6MOSi2BRpzJOB/y7glU2tw3Vh59uqUS1Q5P8+18qXCgYTk
wbIIHt1fV+X9D8uIodMG3Y7MPYaatO8lIYtzm6ksH8AQeWaDirs06akZ84OWlo6HRZmGISZSODRa
s55NynZUlS0/kM1+k8ita06SXYruno9l8bBq9tnG7XMzocbq09DtieL2O8Ok5LirnTvPFgFli77v
suPDxwDIOiPOshDcHLvdjJxDQciwiEcawcuGEK+9tKQttkCy2bw7kZJjQWoYMI23Sq9PuEAP9mz1
kJaLzps66euAgJZyiY6zOI5JdSFh1vm9PhxSFM0OAxhUBsMo/EqXwVCyOduSTwomkLo6jg5KScH9
mYOl2k0ZFm4lP0094pwWRca+MiWRR/gq8MtWvlRezYfpsN+Nl/8xmGrQ2+Qe3AdYzZxTSen1UKSr
0X3LJP01NcACcsZCAeTa5+1e0IG4Q2NYIevnHYLhdmhgWKjDxWhPWTJhYxb9Hx3LFSH5s84/2HJj
DkJ/PCy/tSBHXLu5N2YqP3d5Nqo5dKax3rO558onJmLyydUpCHynzL5+1rLHJpKt4PLro9T15co2
r8rAV1jWa7aqGDdm5dW0k5ulX/43m4KkZ3ORJi8F79GdYxLs14qrOejxBVQZoKT0k9GYUca4wsKM
g0WohyR3nZsjf+ZOqqdpzvhfN2J8beFHHjT332piFKJXaWYEd4FoFirDIEpBCcwNPuDiA+5GtQya
rUxFjioiXaKm2FPxM4zKBFoAsyr0iMe+RNU11CoAMH1vXXpSzaK+l7AB/Hgagl7oM0qkRlo8Pol2
BihlZD+Uq0p/dSuUUeNex5LbG5IFbTvklJNSe1BQnMJVG7kdc220Nu+eK/QhiLIXZczOJUS7i+Ew
vhSZuPa1n8XIu4j9tx8kBXmroCG9OOzUWI3j6SNmHRIdMO/J0uxcW5hhVtahnsvnfvuoZNUl+w7r
CDXyeHGc1kCl7H/WEQOjWxgfbspKMyWxQc8HikjUX2PHJmPmcMN0lJdEIlGWuJa8IdvEvjlRsQNv
MGGXKVNx+RT7Cbvw6JaXQwqzZ7YrhpzVQEWYkCRLO6XtiEIZ7vCAI1K9KfxEGXFjDzpHXTZFmMNd
jCEQBw8Kj/3OGrHatQ4tE075Taj4BHfWPeiLZJ86yff//99xeUmd5cN0chin5btW04WlthqWZ3d9
FSMXYTsT2xTGaaAf82q2gA1u+m9Wf9U1YMm4QUmxKjLlVc4zNg5HOnjWUzui1JVr98a49papLP1b
IrquFTjwTNV+EiQCOnhx24pPt3Chk2TLiKDgKo4IthU6iLXxvKYOXOY0Yien6T59COepx9ewaAKw
RuJ69rZ0I0bH+zfun6mpAejU5HvcyhvSwqFHcftvYT1H4RDD11qH+l1QoIN+hsXGvUb4nOi0WBpf
uupJFZzrtuJehmRApx8gQLjRW66vL0WHipxkFysFtC4uIKM3H8304cbrswUnh9v+H2sCu2Dhd45M
3kfxGP1I+N8O56BfEsIjeMU7uHbCDoXV7qhH7h2u6ra2jmGjzKtPBjXDmFooBUakKaeqA+k3YxgC
B8NhQf3Cuz3yflv7c2L2L6Rk2MWmLoE4mBHWfBtq6WA6TOBfzcldt9ybvpqlP3SgTMc38IEMjola
MKNYviXW+sAURanMfEyy6cWlciCYVXSKiLaTQ8wyaaythIVY/oU0xFWomd6rQQE51GpYgmHM75bV
9UD2T09WiVC0NUZqLdFOI4/DVNMeXHkY88b2Gk8MyC75wJfFnvmqChtH/ViTZARp94rY3IbaYPCs
2RiFOWy2KAXvwNlfxhwqLWkBN4ZEgMz5LnTx3HFQ4Esgi9pVvNScqOTjJxsOlGJKQRuWW1eIvZ4y
lS/91rNhy0K5YMD3TBvDvCqxDCWOexsTvHts4EruoMOny5qH/DsvMafiGMas2sphhONsMC/OpH2w
t1/cMoFPCDcbdFzM9DO4ftfWFHZWC/k01H2jiFn7cHNimjO46VD2jQIYgHPViSZkzEpuzgzF09Ws
jV8kNJl0KZdYykIOlVDTC+s1YFhO04U9dJ2oLzIcVSWlv452VVNmkzjmL47BbWAL6tnUOdVp7Npt
w8yyqe8tD0UxfUzj9hFgOb8NSTAS9FeV010nqdHKFBL/A6FmWgUwaNgHuZrIyTWCmGT1oFUD9XE9
iVnLkR+lQnt4RfrAT9Ap1mruAl0ZqBZcy2DtLRLrGrxvncwFO9vlL+VRyDuJaZzEPFDcgh+24+J1
MjNf2hu3I13uNu+znUvAKGxp+ekH/a7pURzoBL384SlXU3lmbfJpODKwixXtciY5v23i9K4tD7Py
GVvoAdnQRbyMQL0nPhWT6M1ayftBv5PirnzOYgoIJkyPMPYZJS4y+xBuiVndNo+xwQkYJR2KOlH0
Nv5KSn9SwZEMUfPXkvkN2teOcsmHWBaXRkyPia7+cjfl28GmGE2IeL/dwgJPwZ1368GKOyKP7nPW
t5KFKFtFvNxeTM18APIKZ0IH2EWAn8IZBjigFCp4TaIEltl+Gy3BANteAjZykhwqB9lIghOxdbED
fR6K0NGI4kwJ4BTF6M6y7XPfAIK+lnr8yKHEklKniKpv08tMJZ6bpP2loEFPml1+yZ3Qriuslzpo
h8bUiwc3uk0Dt82sysJuhA9WrfV66Eciwyg9rIkzsFwEKhGcB1BZ+oB07iZfziix2yZ5vOskhoO6
uTcRLYuEq1uQ+Nqv1RKwYRk04XdAQQCjUa7TSxKTR7Oc42CObFV1hD5aYh8brrt72WKY1+yShWOC
nRPnPwF/G3tfbHIb7CNI0py3S16MR8mfT2cIGkzSROEKWl7JXBGadv/IpbMXNd/E7R/T4byL7ZW3
FlFLoZETsCBHF1aLqimJvbXpraphFxdF7kWjDlSDpLFX2JspcmiA0cyT5XNz1TwDCq0vC+GGuBxB
E6eFQR1WEhKybY+t40jk6CdulhbnEfIA4TiV8av/4JJi+Oqg01pZs9KeIVrjiJ/GG/rBqWvb5tx0
tXHsquJNRO0Bxc36j6szW25UWbfuExEBJJBwq76XXS43VTeEqzF9T5LA05+B1jn/+ve+cZRkyS7b
Evk1c4654Z011NA3TLnghhzlbIdZ/Bjr+U9bMmrPE/KGypK5upLDOTCKCTxj+JurDyjqDLSOiK1x
61oWfabb+SdFQhnU6IUWX51KjIpbiO/jClHgRer8J+FzBP7EXzQOrBBI3lmBYN0J3W78HqXwhEiu
4yJx5a12d4aCCf4MG9BiFrOqS+tbP0nEFin4Qm3pv17WHLOcjUJHXUzmtbwYBiVYlXSn0MTxQGWO
zt1cQzXoOFmYwsmac5F2gxJxBNlpV8NzkWbDBgjzD7GMfK2xR5oV23udtifKSI79wvs7DCCHxRT/
NpwlVw2MwL4POsKKouKpX6iJ1YSlqkHWYDH6MdAV3wfcLdJzmrP3qxpapIJ2dJk6CumGMETYqCDu
6xBlWiKdfW5BxEzL4iUecw6hAAkAUqr+F6TYzh1/BdO09Q2yMlr4dgCrxaaXdX/onebJTpGqBUV2
7VNtEsrKkj4foT4H/HBDb0jW1cE5k6MkX7D88OtUPPOGTtWSVTpANqG7VTa3nF9xG3M4V1qtvdQ9
JCFLo8mpsLo02RshVMTdJV19zzKDuhsRYmU5wcZEt09fJj9FmhdkPYOXahgxg/MnffMPiHDvaXac
u6fQvNcg7gdaDMIyuTa1s+vvGY+TQPWrMRssfaiG8iIDttTsBgBa0kbDI3N9Q9fPijL/5dhN/W20
4nvmx+61QDg31RhBK0u8LQz0qEzBPKcET7BZanZdU0J7rd8zw812toGCLqBWX4cgnSKLH14TreB1
U8dsVr1HY/deRmLaxynLB6v9aecVJG6EaWsQHVjNWX7gkBqPWjBoZAAVs0M/yoQdvM6Q3URN9WXm
4zsONJI+QVs6GUtqlymYFzBhM1vGahapSEH6HRxJdF4Lk5DBzGewKaT5EfuYIqYef4yPFp3EC/9s
WbE80BresGSaGxmHqIDaeV25fU/sk/BWQyCtdZ6Gfzux4BqJhR3rXameaWUuGUiOfRDulrcKGnIk
s0geu9poCD4atrTR6uBGTB5qtofEG6mLHy5mVOranhPGmYzPImne6gYFgIUsvJ9RfTG+AWXak2ri
VA20vCrEe6evRYgJMffYnlXWuHEaixS8+cuXzEuQuvJ2S6m6LJRnlg2SFkNbdMFOtKpGRGh0y7Rm
UDPXZhki66qIy/Tr0d5HpaUQybov3Tka1QTGVgqYwZWNawhZRz7iWKB218WybE2Ln8i1nvosKe/t
bD2jWjyX+ZzeypJ1cBwy+NHY5jaen77kDk4e5fYMx0eOlaLtX72Is3ruNXJob3Sv9NRXnetsPwXz
bwbFBoNg53MATomTjDLOQ184luOpYk+y6Tr5FbsUYQF5aAdGIa+FW711UWXu/RnJUVsjW+scqAid
OiWR9QSzMzlEdFlYIPjbD6NJslLZMdqKIUwwCFO8mq5eLS8cfZA9x1esi4ADpRi3Rv4DdghlZlUk
G4AZyc6LTLFzQv9lBCVfP3VjdsNTgDjC6/ZZOqZbOYUr1QAbI4vPM8IP3vbzzo5qgDuQCx0jYKcB
xRudM7t1E9kSr3aS7Cr08g0e9BXy6+QwTSyhlKjCvdatj5Yt4JUxHwEAt2ssjv7W7Ozl6+js0E1T
dSjQO5oNiiqJGrj9Hdo5aQ4avV8B0Wl0tqqMSMSCod9I3V0NPGqx46SHEZM3ibso+nVZ/ozDElaL
TZaeEUEmxP7DdBAyjMIcOkwsx82p2HvgWrtZRig4Mbs31J5J4Bqg8eDF5lMKQFjHGSmp1qFrx3jn
BgORDl3UvuppdtgsdR9xjJczTfWTx55yozoOOZp9Egrwr3QZs+OZ0fgwNb+ZhSCc1vmn4yK5Ckkj
3AijLbCVoV4TufsDEx4TNlHBZPXOwnzKBIk8ResQ8ODP79PQYmwAIpYThtNp5lZZyfCGECOMLs3K
FRpd1wTmAfHvSnR5vwnxA7AI1stuzjw4nSlecMe2J6PyIWcE19brrWsj3R6BSYuJO76GQc15AiBk
RhK/T5PojzIqg+BCyZQsIqEqj9kE+r34zvDH2mRVjBm9/5xzyZg5cV5KEMqpSj9idzLWXexLGuTk
s0IEjZviapj4Pf2IpalPZblqbR2gdxB3e3BKvmp6THQnj7kDE1cG7m1oStJN4yhgkKMIqxr41Qdl
YF7ijAOgS7j6sJXbwADJzsqwm7WVtX+Ea4ZrHL4MpmeU7zkM7c4WM/1aQUSjE+PdVojgi2MsErF1
EYCtXW+i2y5T6gY+RaYGK+4Yxyohdt02d8dko4BTRPWwBJrYHWMfBW00NL5ZKR5XHUXB0crAD43E
o2SywxLM64rk8n7VlUR527YNYTon4lYvRJE9CQp4/XRqr103/lGoAmSnGbibwZvvE3aMV94nKH35
3xkdBb4xjRZREawdjMB+RoXzTXWgUSLh4NLk5XXEYsMIejkssXRkgF8gzPA7MMoBmSbSy1lEOB3x
Cm/NNomhr+N/LJFvkkEPeNIw6NmA6a0ShZyQJIh9gBoO1mhCsy/KAtvvwZ4dsVUR9X7bA3IjSC7Z
B8azX9CdaF4WO7OoXnrZV3QzzIvmlKYCHMfCPWip64OIcOKOKKR2kiemu9NTPKJZUsacbGtChw78
VQ2DEmtJRu/fy1dEC+JsMnWPBT+ccKwA0xs4qjCrFz6HERw8KiDd5d0ha8t1NCGMMSJVbKuJCQ9W
ayY8TnWeRedeucY9RYgJk6BBHpcZ+dZjp0FhY9+HuDmEbfw1hQI7RCl+DiLpl8j0X9hFmMNwYK5C
2R56ZuRV1/4JbLXsEW+8Q78RHe7cHcwctHDOgBLN0DQ0Uaj2RqEMYrMWfEEUvQDC8HckL2B6nHlv
GX2D04RWyu+G69A02K56JnDepK9T4Ay0/PbPVKK4dAPj2Pdp/VxjgsZXYJpxctZJ/KXCFoVnMbxb
eVTAxZ8xT0jeUODSsVNw8rJAYwjXpctS5O45pABAu4GANI109vrZ0TQ4HSCrznITwrbCCmMB4lyr
xBzrNPaw6f32yWIa2IoxuMVNQRiu4X4NBpSeFDmdW5Vqo8kjC1DINaiJodH1W5E3p6DHWeNjagWS
9sOvS/e3cF+yVNzdMr5Kc7Ax6PqHAmJo79cnfqzkFsnmFX8dbhYWpI6J6DAiSP6kMnJQdUDqTC1u
QvFXqU37zTKU9VS1rnNzBQ65LM5uKOumI8D69tRS+O7YnP0Ng4IT2POdfz40DfQ8+H0jPVUP6IGl
6y6xmrVDXsdR5irZZgbJ9cHUPudOax4tFxPDUDvB2Y0a4mCiDdOcJS7biTDsMMtYLMMZ2yejjoJD
Il7rsQLsPJNzoVg4OKKiAAq3LPzqTWBnN4D48rlMs3fEPG9B4zFS9ahreLM2YCr6JWnlCwAT+EeM
ZYPMq81oRw5Wm1tb+juvQuzpeEG6Jz2FojwnKE1rgvjm/g0hpr47LBY3qJe40BXD3jULxmRp+tbp
7gXSQ7smPyfdBNIcT0ZiPoE58KHLKlblDgyFAKAVrQyDWjY7Qr+HObxp6UA8JzYHLiuUTG2Nn2Yr
1Hs9u/UiNiLbQJNlHNKwu1wfD4BlwK1krndMmHuKRVovNeTpylPfWp/0YhQH7BSEDwfqvcyjJ19l
YOo7/5KDT30vIhzj9G5b0y9/AP6/OoLmuaqGhQPffcu6tsZo4+s3ScDOpsrlN5fuhm3LYvMdFhcA
vX+h8O7CVHIxQNtkXwN/jZYcDVyJuC0zGBQA7MaQoz9kcN2yKE1lnF34owE/YoSMSf5boQgsSlxm
nhmqll7a5joZcuTE5UqIgBWjHolPEsahiEBgZpWltqXL/C3r0NhkzMt3yOYqmDSAPRPegV0ytzfd
hQNG9enLGMLohx0GXBxncZai1NsoF/7ZK+vPqEGXk5bVpcIsdGlTeq4cYJhXw1RrAb3rmSTZ82SO
xmVAtnb2LQydacsMBd8sRd3ZiJIT2IxVlHVX0kH8y9AAg6YDxRS61Sj6YNNPPgs5BHQjK6/q4FhF
cnBFmOP+grbtVTUxDTlk7/mVPL3sbjvyb9SZLXJyihwWoEfK5C9jqngdYqWJoCMiYaoB+dnOqRj1
Z4ZHnaaZQB0QzithL7z5AIEZshtkY9Ds4ybD3lyqW5+iZjQFiwIrRn3phzRF/gy0V9Z0yYTVPoeI
DUvMFIckUdOqQWOctQxrUU3eRjgxBMXv60vehMQqYc8j3iDEtR1lB1WdCI5A3ZKe5qirTw50+SkL
yBMmQhObMvMYXyFQRe0Duhye7cquqZ+SBke6pt2sXVKFfqOZurYE1h6trubSmPnOxssR9g4Jjh+d
F7+JVyabG9/w0ab82tRBLqFkd9gT8nOUlMe0IPnLGcwWhjfX2+Teye7YFBCodBw1R7g/RMhVOQ6o
sH9LpTYOyvB3PrLerKjFB5eLvxV5wodSZA0U2fgzLcJmzbwB6KD9Iux3VG/ZDYVqQj4TCu3QAEVA
1tWLst1iN9rTm0gIYJ+sqThALsAgYoxHp+DHRWkBkYMZAofjLlMjqY9+oXaIDRqNL3JAEXySBoQz
J6EAWYxare9dum7IN7MkmKxn5WLgal2hrmpZAfrzarDMfe864G5dgPI1bdwgz3AMMJL2LHp0g99Y
tOWBoD0H8usy/4lMRBDDFO0U0o0iiqa1acXe9xHD/D6zStID3OSoNNQaVKrmhMyXMf4tnLJNber0
ztAh2bl9zMIFAj2DT3XJI80WvmMsLlOUEEn/rkjX2ReZvNszeMre6L7RiQCfdcVv6VF6tOhYGKqv
+raJd8JIXrFrdfzlGK4MMtzbEgX3bNmEahFBNqbVhTQT7xvqIcEECs4r17Bma6s2fRvNuNgRDrv1
GCrw+ut2YsLv4edrU5lLRue0CyNE+3IA/IOaRuGEgvndq4MW6ILwj/8Opax3s8aUs6YAzSGve/2a
CdxLN4jiUJWe3DgTdtxsDP2LIaDehyUo3SzyuQRXrbHVpWddWDQijYjmV/iaPXO9wnyGBRyjZ2BP
oTwB8cmFxUv6Ge/0GV4D09+qoDowygJIhiIIoG7wX88AxLn46gJxNYPgF+a63i20Czj7NuZ7hxyM
R3b5um05m6B0xWxO6p8ghEn66gMX9HNBpGWCOVOy+WG0XlxUpn9ypI/fUvryhOnTWzTar6RmzYfk
y/Us+wX+VnP2+wybSNDH351Q7Oh5SS2UhFj10dc5o0Z2vF2At/1ShYyXsPkBlMTi6I9YvCPTOMio
f5IB7KqKCBVhjT/sSg9HbwF5eDMc6HoE9I5a5YKQ11r1FlZUm/pj64ATX3mCazN8ze6Zmp/IJu9D
yfq7o5uv3DWdp6oS7nGsp34t7mZB40EDLPglRdFTT4rkXrRoMNkfltupw/2WKF+RkOqk+dG0KMGT
wpVPlheVW8ShXKLm+tKhVDomHhcWp1Un0EUGdpUALtOkfnIoliShs8Z+fAg6/oQzkOFtxBOl3/gH
K0BdbljoQPhNynP2hSZ+PAGoPTa20Z9mJ/4MLcPoaXZXo+GFBxghmm15pZ5zP9snAy5wPXRMFmC3
kiE0efs5QII1JG3PNED9cuHC7WSHZxVJ7bwuGoRQGse60lJdc678vL93bcriLWhCawt3FF94Yp4z
c/4xOFhpShR18+AWbCq4QCOq+WOXDnzLvLpGarDRCpC4OSZMYNiAD2hx6f+H2MOss3wQNq2fkF53
GJd0oTTERZgzMAC+/er4RXIMtPM6dvkflpIDxovmE7jLKbckY5JFhc13p3WTqd4hs8KfILtt4tif
TIuxuVkT1t+JXaKOTR/EgxmA/Ik+bNgDbEqM41TzKo1pImDEAbiEo838U+QX6U7+lf07eYpjll/K
kmKrjFrGgVP+hx5jgsuii01XeOZ6SqbFoEKwCQ5h82TP/WZkPvsckI3yHfVevyqz6KmyMYCYZYGP
KyQ7r3EZfw/EOG+80ADx4A07FgLRd4kwltcvBk3Ud5R6GXXptPPJBn9SNo23ZU47DHIEMOur4ds0
HqP9lcfBsTWXQJHUOGlMX9gKQI1PiGWq7F15Eqvv6K29Aj+9CacL/AFarW68lzWVaAA85tw1+gC1
DuiwH0T7wtF7aXv23a9rzMneq2fl53ygc+0VIhiVGX9CxaLV5aK3b4v5S1kDkkXl4+Xnupj2Ob5k
BJwnE43VOm6r5ZLilbdfE/PILbXkuK2X9MFaybPlc70HDDCzhAmJA3Gh5fWdfatTLqOwW4tV7hSf
BtTQXKTBvpCTfxf8Ypgds0vSuwIPPTQOid6KeTYxhiyjDf8GUWjlTsPPMZSnBr5N5DQYew89xwRY
p/5cG210Iws2e54gdiD0p/iJXY6gCk4DwiPk0dMtk0DNy4m6NOq6n2CO0X1jWrm4BQ4WVMp6F+Uz
Ghc4nvD+MTiDjHErz9oIm1akjQQdmVeWN8fFCSzjIWSqXRbPUqsvPet4x/DApLtHak5at1mHv4bU
3NWquTHyPxJkyqI1FPnOm7zkljPU3xm+sre6H7BflBNTLQbhkVdU16Kh3Azco3Yz61ubhOMlFYxE
guq18I16R64jND/SmAaDAUFD7btVFem6TgKwVeHQ4j1y7C1bkxKFmRuM+6u22nnHAhDSuYlzOe8q
b936ehUyRz5Z7kb5P+cshzg0V+GBjRWxAjERcLX70jZq3iMXzDdGrxBGhrTnpkaNtvyN/S5H7Nrd
R1JF8gXFkV/GhlJ8NGwaDBrdtRmmzqWQ9ltVF0dpgusNYxe1vk3PFUbO9F2owttOX2gQ2VMb5kvS
30YNTDHH/e80FGsOSrObWlLh4iL/GRr23TXJaDNS9YYOlgLnKZRDt6MXJdCjlQvOhhUN0UymIG4u
jHDW1lFCHi7Z6yY7Mj2OMUozH56zZiHclGOJ4KLCcIh4Zr/Q5dgS6fwMuP05IzJrVl59y3U/ky6V
emeQHnvTZ2U3tSZbIJduyQn0R1nWPidkXW7nhp6Q5Yp/FvQG/AuDeWXYA/kpCQt/D2DfxDZLUyuA
KCvP6OsodK2UwdAIhQGA2AsQCNwUPRHKLpvhsk1pmgEBUrd6rP3r8rlhwLvixcqrvDM+gCBZSKxA
khmyLk7A5K8WHdalGJw9BNv4bXbRIwE0JrwwIQo9luqWrdpK2Jc6rnm7LvBAx/H0scQlUIV9e6OC
ZT+OK07485VM1uolANHUo99AnZ0fsw42mylJNjFCCU/LVJi7QBl6jMVNU0NmzJV3sgdxDSTg5i49
kXwsbrDRlRjzq8YLlQrxhB36I5az+eyxdJhonosYnpMQIQN2uczVMFTP/Q/Hhf4gCO974Ry0jim7
2hVDYYbdULj3fa/MO1JtZxt5XU8z4/yhkbb20PKZXEejwX4s+CTPLt6xHntLJiXIJDWTdTv48yd+
8RcVEyBPDAC4uVn7z309M8+xXmOE1McgY5IuWLTSEktynwd5z91AbVwpOevw/fHTrgrkf4w6UZ7U
BQMTVJhDFpbUADhv7QhYcWBY5DP0BP7WflRBnKV30mp4m6uKeUTrQWTqHLzyObmiYyaujcK07tqI
Q9KSDTwcJjY6cjh4sYk5vEj1Vft3E0TnOuLS+R2pQ47ztO0wWrrzOZ2glnHhTQ952UxEEREvlJfJ
33YIYW6ZmH2AryccNauUEWmpsFWSXsausMEqW7boiKVrnyOVw0MyIc9gTAV9SVE8OAtEK+KXgy0/
iyENzM55bKdgM3thuq3cYCanni18PpgggthqQuaukQ0mw7e0JWRKqca+MfOLXKXoCpx8O7C3PObQ
1oi8/5R0Fxs3cpFi4Fv2rXhbl++O/hJxTbZY2shLbGJx4FtBnoqfR/QpiKW9GFPLy9QhJ64FwQ4x
bv8yL+RxKOgauK7/IDn71E0lnJrw1R1TvKh5+AzC71c2LZeHEux4hkYlt7tfAFpq/KPtvYCsy5eB
YEGvUV3jxD5W5jRdx1GD+PY6kENzeAgRZd/JZOzeZ1sUp76mbTK9wn3vsmKPqvSHLKT15CXze6CF
3qIbgLQN4OrUUXYaXndJCUlEbq3VaR4RUbc4EMPICu5g1Lq9iWn57LCe3PTLvF6wFehoAYSGvFBE
hC8Tkodh0uGYcTTHGukoKWOa//tgx/1dEbN3aKP80CrQ92iheGOrSLKFJoiNfC5bud9TySvAsgDv
GowGXk1Mm/YlwWmJr7t1DxWha+QkQq1S+rlLbVJopBPurbiBrh1gecZNQt+cByfXbg6qNkzMovFn
kJrtRqTOZ4WUuwJNsFMJIq6hz9qVbEYGHOCIsLlIfk+DWGEfIS3c9baZiW/Py3qqSqu+jFa694FJ
IUhCX9V6lFiSyRJYxHFtJbSP2jOsXYEmkBcsh5DPaTXYnB8extWeOHPaEflpOqSX5QE2scGQIcnu
CEqxvnAdU88uXs+tP9lnVlqkg4zGvIXUQeVrlNg1yH69UGpfYEtgKCg4D3oxfDXSfvZ75wvt8N8J
1WKIcHyyP0UH64IfLdt7HkIM09U7E0j3oQ7Zso0ADiX5FlWLvbKPi9MYJS9ebXtrmfV4U3L9tw+m
v7pIbAQLwa2zh++maL/6gZ8SI9wOuNLKnosTFWTIJC/jTUjf6cO3TihtloF/ATyjm0YSTSu5T23D
ZBHR9ASrx8OdY0ZAQBM3p+MvH3GAAB1S9pL1VqxLR/+QLKUpN0Nv4fYj2ELR1CLAPMe8clexz/hx
IoVPDO+mZ7lPnfTtixMNv0MmMYj2zMMUa+DManJ2nPBc8loCdCIID2nxZs1cZ3wfO5UMSIPCQv89
RN6HwdxPVyPGgU00gqgLB5LWfIc+WfHih+q6FLk0MhEvsJPqr05Eu+qhW80NJqGSGBCCDedy7+qr
42j/SPwXiyVQD/y64FTNdRp/S3yc6lBaN9po6p81a81kbOgp82F+cTJ1JbA0cCRXwnRfIrIHc2eK
VT/Ab0nmgQuruXJNNIYlsqet3cX2eUrs8NjCZLGRVd/JZCVximyW2EbV7RfhU8dZeCgKdqDhyEpM
dEtNa0Czgq5NUqi1N5mOgcAwd8kw4zRIhVrXjsI5P3QrC3jrthuJVbCNsH+WIKt4TnYhsh1GDx5b
yxQFUNT5jxQnvHsBwEIAVN1TZhR/dSz+5iWIhKB/bb1skZ1CMbSD5lpVYEzJN9lU7OkQHpYHL40P
SEfw6MJCqfm/YU8BpGWra1d3hxYX7iormRJImezKBGhNlccsyhvzQ+TOjy7ok20c9yjQeENunZiA
WyHYSmjDejG0b9PBmUhHvJpNKOqBFpHzKp3KVZ8iJIlaOW0K3LJihHEZWY59YYrwvaHKuOWp9TnU
aHsRiVNGql01OT8tA5NV2XTXUjkvGG6wuS+WKgVwunHjr9QWeyz2Lby0ALZaHHzGwTNHorUxfeBE
GFgW0EP+jCf8vYjBA5D29gPZFIP12FoPRYvV44uyhhrIs/DOl9GXuewTqRh+k7lAAt8kPtHut6TH
bCKHkGiLNhAFJOyJJuf4Hyz5ffRSHCrYZ0fna4g4uCP/k4C6cmV0LeL5kV6IGVeIPg0JxjS+9Jgy
V+mABtEZud7xW0IBWdIt5tOvsafc8hTeY3wGBDSwN0Kow5+HlE1qoTuitHORA9mLYnsjHLISZA55
3DbBFhAH2m4TNpKsQ8Ur26ARy5pJfJbvQtStfGfdtdX3UvcOL+cAd1KCbs2FCWpbQUEEfbQNbfaG
DRQsJEU3ziMITX30V87hH8f6KmrzLZj6P/AYPvkf7lknvNSNnfGi6i8ZIKS+N85DlJ6a3rlwUiZI
GcqXNI2fjcy7szf7abfdN6R5R+QRjBJeMuVwATPLY2X9FQyyGEG7H6DwRqSOk0YjcWinCX0014BD
3ohj5YToZ5VMaACcYwxGZtMnM3Ez5NoZwfwJKx/JHMrx5mWwYEzUUfdiNsRqsHJRefmaZRaGPgnW
IQa5DjYwXGosv9o06GM4vwY45Iwa8tBktoOdvi7LnItecJwK8210/aew9CjzUuwWc4Q6zUGp3Ua7
tIFLQP7Mj6hwvtULgzJm396nktO0urQaZ4YERA2HD44GC10kqcExDTL+Yq09Ykupver0+BeJLO0u
78A2oE2tatCfueXCwGiChLAkYjiibiHK2OjHOsqilRNNGBYcIttRQG2Esvkx8+DcdzemchT7Szyr
Saz8FMY2dVn6UufmB/rSdBsMhDdFiZarzpgRKnzKSpBWztoJksqPRHtsAKYu2ij2jyh/FsgC/Rbq
EMvnItO3Y4FhlQzhCKOBV+fHZWlmi5gYx9w8GROZ7ontx3gocLo1zmfTRBI0jaRlc3x5TDCPhDkS
JFdBeyDO4a8KKbDhJukpveKo/W5ffBo4Dn8OcwvHcK1JT7WZsEJZS5BMR8F8X/BLZcbiaYzltIJv
x9R7fk5zmJzJhG7Ey9xX3tXrpOQQw7Zkr60eNIGbv+HQI//NuVuVlOeuM14BswO08VgVOwUXz3ns
3L3pEMBQ2++NNVggGRbZ8DRfVdjtqrFgTlgkIcs4Oa6RoACHZOe6irgcI4OU6bV3q1vlLQUXWhql
ntMp+I08lTxHtlpzlzowWrhQkC72rn8jVgbRl+AzHDJhb+Jpid5sIVVkHojnhqqxAnU4D62/TmaL
uJWxO4faNlZzhPIqY8Ew1+JNw8lf20H57mOe4W9AKurjw+NmFsZozTlbBCaW42Sl3TMX5hb7pN+A
Hir+974+x95roTfgtR0tgI3saNTpNZvYBVcoFq+P+x8fHvc9/iWSNjvacX7FNZDBw/A1Marp8gUe
n6ZVzUCip//c+vdp/zzucduM0uw4or/693v89+Me32R5SJQwLKBRhjs+NsF3ohvw+PkxNelyM6wc
5L3uVBP0gM5BKA1zpQniF4xldGG6N3GvJnAiWwRo7SjK53RQoJQtkSIDLpAJLB8a6Bc3tAJPdljA
SFjusrx+V1DFXK1GRM+T90vR4d4fNx4fsjx9qgcAVcuv7/mfu0yO9rgCRMhxET0/PmGXRAuBY8h3
/z7VWmBhRuHHm3/vG4RlH4oQNcXjaY8vIFpvz+z/OrGIZC9YN2fiuBnAO+1n4LGNGLwIGsrjvnj4
v8+aodXtY8pO/iK9+80fm6MQon23x6ZDmkBgkodv8j2r/XDbWuw0H5+VzLTYKffl9XETMwHwwrh4
7bvaeUrm/sVavgYlijyabZts/vdJJfxDK6brXL5k67h/zaqL71BKynfEBstT3CmVt0r8FZa1JQ1y
TVBWevOdMb3BJfvffz3uKwHGU9wCS2Kmi7Ly8dHu4z9iZGv4eMY/9z2eVxsDFN26I8Vj+TKpoW81
24wVoSGb3InVT88xSKp0NRCxfk4/TOw3j/uNBOG7VSz4/qzKfswRQkEeXk1TuCOW3tnXwHB+tn+d
SKufQZkOe2GE5f7xIOIe/Gy2f+R9EpFSnTvQ/3mur7/8obc/8BWMgH9nsNXL3Q2OG1UG9jsYoOyI
EQMGnYnEyZooD4a4t6pdm0XjuRwzFiqpnkZI/UkDpiiCZLx8psCRdybYa9jkszeytkLo7rNdOymf
nDccolxvPTv4XYi3Ihq6X32MpgXxTcPAUYdn05awaxMdfMzmdPCjAh7wwKVU9EP70s2wv/rUrA++
rLOXCOPZqjaC4MnPaww9bvJOt+s/dW2HNNdJr2hsyw+D1ffBK91ya4Vm+TERYcCh3dRXJNPhm1u8
1Cw3P0zlDmf0XcO68nFxlIaXAUkaq5tn53+EyrO3FFUH6IoEw+5y07XxbwUu6rLHzbFdSG8pBmhP
TdlbieQJgfZFqnGGDVmvncTznsK6jV9CxrSEjOcKETo3B2ZbLzOvcLKxGBT+5yMen3zc9/8eUVWV
vR9NirG2RudJl8JyZvnXvx8e93lpkxfAXv/jM4/HxLPkM/8+/L9vP55u1qAiIob0/z7uv77Vvze9
EUb343H/33ee9FCvxz4bLjStBit9v0VVOUavdpBNzOgiey/I9LTkD67ul8iu7gFLu1fpI37A72Ga
svxsl7+JVTCVhrlz6O5unbTkO5MFPGIiKxpvg2L5mgNgumGs/W4aRFQrOD43jzHFyRnNs1ay3YcO
Scm9uqSwKF5jywu2cwEx1BjGb+5k6Vc5ZocWznCBAXpsRXOe5tn3dgw7wyPQCXxjSBlL/Ld5k1Ow
QCNObybyOIgXtUSvys3H4nwcZ/4Dfglp0UNYtPnnNhIMKnC8OHqXNEyYHo//90mPf/kE9rIbclAR
5DsYd+rFHz3/PufVX21U7QdtAs3wwHoNnWP74Wvz3bSz8KlthuZbN7b3x6Pg0sWHjPpu+7g5I8BZ
dULNNxRI88l082clp/kUYtRFyuXFL65Q8UtiDH+bStvnx63HI/zlEY+b//mIx5P08jX+fUQwVM4p
D9s3exmx2lkAfmD5MPuwtru6IYz9v2/jNXTnhN1ISVwhKMVfqTd2GJmjhsCdrr61kwfkvHKNz1Da
hFNZ05su6ugwdsbAqHTS76huEF3zTGIhbSwh6Qycq4zvOgbr+3gmaUe3SnrW68io5cByLtqPdjJ8
kOeweTzATw3sIV5Mz4H1l8aqcm+RLXNi+xCpFQyBUHlwn9HM7i1YPgiXeMWSLRWGkP/4xOMhNhnu
0CrCc4+PlwXq8gyTBc+2rauRNzc3//nM48mNuPe5F1z//UoabeRWhpjHhzl8DVXp/upYUa9Y8s7f
ZKHFMY4Vaat1+D+cnddy3Eq2pl+lo68HMfDmxJy5KM9iFT0pkTcIGRLeezz9fJlFsbS5dbo7piMa
G0gHCEQBmWv9pvk6lcpGtogi4dwLBvY6cer44FYJ9Mguz75DJpMNlBy2Z5uozsGOA/Mqy1jZe6Np
fveVcqV0Sv8cEDNZY4PV7sG467ep7pH2EGefw+GmhP36mAaKuq0cOweQZboPH5eHSBa54zFU/4PL
G9soPtR2+R9cnjy5D1gtAjXyH1weC433y4PD7D0Ulfs/371WqduvfeSf7l6Jm/jp7p0vDxOr9Ds8
E3mT/nT3/np5GqI8OFNWxGjC3EOTyoC25BNBAZ6TxG5/i8rFeFAR2K6spMFZ0kbdoysxUQ+S8M5X
i2gDMLtdOdWEljNwcme2kbKaLpCPucuIKixy8AGLqVNwGuiaI6jfbAV4MoeUhVHqPCsIplhoh8Sw
zGAqXFlK8KykkPOCGZ/1IrS+x7V7YY/z0bJRokU+9OdU19N2SkyNlGm2AtsIbFRvr2vDUNejsUo6
PDd6lWtUMKwnsLU19OpWhb7GGp81HbJbgOBgnqCCYaLEWJAbT5+7xqhWmurf+Di5LKOh/O435Y9C
mR5Vqyc2MvH16yFoRGimtR4SjlEGo0cN7qsM95rSar5AA2W9otjdNk2RtosV7xXIL0GDUb2wjXI5
B3yXUVjwSLQQIplDBFAUC05R10rxsGbrtNi+pinI73Abkxhb1fjY41BCRnf29q7KJGjSfwwopy6z
lrhehwYu8SViwzppdRv/rwJ8zFqrRPrRnkn2jbckhOG8x5OxrLFAr301W6hJZ6wq2/qh8edbAgps
V3xsMYxQf+SKcZs55ntDd00eIyKKPOcgJ3l3KBDyi8BDJR/WyULzhcIGUihlH0/7MIefPSNrQqYd
FbUOPekMNUEUTG4UhQTNhLjiEv3OY4XC/7Ie8tdQT4H0sfIuK/NWb92rrJvIR2guaBn/TgfhL6Ym
TCHj5IjYZMf3CI5YP/N/CIfWiHWjZ2vPI1CGRZDZE945rANXTtP8JDVr7P2hPKasNjdlPkGJCxqf
JAw5b0TxoIchPUimOgYqzeVYlrJrDYhneJuK2AWcudL/EmYRf2fnZ9jaBFmEGJQbtUvEHJ9nx3ut
Zi4QSAHSQG64yEGbIluAmYtukTjXVfj4KOwKjB6iV0ht8W/hvzXO5/Vr2gC6iSz7q27DXjL7Md2o
VnkbjckKzS1ur6LFK7fCxsLzZkQICpZcEwwP5U4xa3vh+Hzo3QRR+dTRj+SLF1ZrwF1CumHBP5xw
mWqsHF8oLTUQyfR+/uaG41vcjnypVET70wAzA8JuduG161oo1ZFmPg5k1722DwC+ake1GZZO18cX
hDjTZdQ62joiSk/QGgR+WBMR8XhPID+7ilL3Cn1Vkq6V/dRpyKi7of61suHcRijKqiPuSE4Xb0iH
5SsrLu1VmuZk14jcuU2OAXndkTuOfJRPNERSjcep8S70GNVuf0KHrWzvSzXnYZ9JmjSD+p2II++c
Z88ch8vCRsOHKS2/gJZZeAJqzO9f9RlMTEJgoTSS7rKsvtrq+Dh64XciZSFpGBSWKgghndo9z23z
5KrOC6CVmC9dsqucsFvyFcNpwon2sESYaOHoOtvcd48fHKbkV6FVp/zceM1YszKt7eEHBpSbwIKx
ZbreF7Pjtzl184OtIAgUhWAFrQhdu6HjDaTjKBXZw3oIc2S4wXktEi/alYG+7EhagQMlCVUEd50/
XReNA2GIGaOl6xd4lWGIl4yXJjFPIvokbxT02OJIvfPn9lYn1bFNj40PUxQbZsy4geDBFRzWfkBw
KUagaEnqd5Hz7GzLHumvvkDCb8bhRidFVSTfxrSxdl2LG8BsIQCAInuIMgr6saH5WLTE+drC/zKb
7Zs9MUctflha9YP1FSFFiMilezt5z6Gaw9fDexm+BfaEZQNbZBDwiDTxFrVhvSmR/WigH6za4TZE
PGylucC31Lbn7aM9VDGTxwh3xqWZ98jfjLnKj0Z5VjFfhr0H2VcJCKPCXSegTroSC1uDfyf43FxF
5rTkiRlmDO9GMshOlDVkfSZY1q12MBqO6gFlpa/R6DV47vIHqpBchYK3soDyAEG4SCrB/xRoYFQt
XsMLK6u/F/P0UKk98Xq3v3N6ExaHNcxL6yF34KgARya1ZFvbSAVuMlr6Fgr1g97HWAUjFpY6L3Ez
vTLph9GEKyJQ9d2kFKSdCgTAheNcEN71Dd4Uen7jFu2TNWpfUHy7LHP1GhGC1wKTiBJiiz/4gN55
ZgHXzBp60dBGSImXPsY7oG/cZgpXpEUzVM8ivLpQhVF07iu58Rw/dHSkw9nuFoPS3gLMf9GClOl8
r3UoKwHGdkqgU8NV5O2QwHh6C9TswfKaL5Pg3gjBC0gwmyRnsUCMPoJM9VLXfXC0ikejTVdwjjEa
7oEbov8frUcTPvykefekv1P00j0m0IiJdVhDL4Ker0hSqUKqHsUY3/HijYeUXhqMT2aBxRdk0XBr
Qua5dIf5oUeEb2W689XUTXeD5r90NY9vR7pu3w/Z986d73OzANSCs86AnZ2pAgPOzRDsLDrxguaC
4QoIf2w7tAEkm4a/WlvzQq7huK3LCNcEz1qCtzkEpX9rdgruLPNyMJ1Dwnpcs4iGOmQ+XBDTQVdP
BHjLL15eH0092ESeHl4AWn2qUejfjs30VtrNz1jrSKRl2S0p752apK+1gHOHEOHLEcV0zWkm3lDZ
I2mWhTNgAdaC5yfQbqDerWSwRVlzY0LFuiu00XtJUJYJ0SGGkdfvoGnxhnMDiBfxt8h2nKXfttOi
YKnkahgEJIhspmGFaERshqsGwkFaApomQIshElbWfYJ/a6OgbteZ3laPVMFbBJxkjPFbr8FuMaoE
ChDsqV2BPs6a18iIKyFTXl6SDyYJ7g5VhUdoUck+Ui5t1hnrhCSnKvJuISTjpYFQegc+xu7dNztX
PHwyoMtYmKqrngs0oA0v9bnGJFzXb4L4oXcQ2VE8/LOt3kd2JBOcZII1pnkk61Wte0yylIL4sZoB
Syra+BUjFyLZvIBbEfd3AbASNkecy3Ada51pGBgkA/el1mfWEa2z86OHiaTYKlNx9MsT9c3hZ7Uq
Zryn0v7YFiMM/1FIWGNCAzC3vOkT1GosbzVZvHe0DO3ZqOPBjsF/HwcjeNPKR6PCjaEaq5moN+/x
vh6f5my86CyiOuBNmNIBrxxxwuhzDanfcTxALUJOpn6ATf7N8KJvgxbc9gkmVEOACpBrk3XXenQL
KtyoevAlYJ6w9sULzqtHVtPDsHf6EqomjAHYdFBnVac8dPDyEUSDWIQoIEG2VWDVfHq0GMRQNDz1
fCoPJDxRZGU99Vwbt0OFMJuHK4gGDiYrLLwnCrgIU010lmksFKDbxjGuHY23v6XZd7XaHlS/JRyb
AGj9NpgqzDudnKESlz06ithikDcYlOyr7ml3eRV9QZ0caRENtz7H7bHRc9869zarVbCBpKmGqHmz
U9ySomndjsRrkSHD7THRbk309wD3rxE2hcfQYpFnIYmumcXeckdMK91i6YPVQzkLqy3U6qYd+uo8
riCLlyRA19hEPnU9PCeV/hGc4oU/QyvwwbcwF9C6cFNG+FA07fdID7EuR2NjnAZ30yno3pMucEFM
ghOxcPbihRzkCC/zlcaHzlvGWXJnGzEK7FBSF5CI+Vv5tU1Sp38eQbTz8Jc/Yv4uo6o3CwOJnEUP
UTVrURhHjZu4KaBTLwa71cTf66YlBqjE/crJ2uFYr8JuW0M+WzZm/Gri77moNHJ7YFHxqDMBXvPe
2IWVvqnI3G1dm8nS7JFIdnp+dcMQDcgVTF+UIuSOddauyqL+MKfK7ZCCRuCT9538OpI/jASgGuG7
4NtQwrVmnoF98yDWh8AvLZJ7i7yrDwB7UJMdrOfYy4HxNxj99iXJKYeYn12HzjZtoSKMZXiJMuve
8Kx2NYlZPOS1n37eVBsixeFBCRvtgnu1HivkYMy8BqOGeDjrDn8lMErxiBp/5ALis4x0nWbMgQn1
XiEBjqaYlr9GUf9dAx24CiNU1gYgebOvrHpmEEs9LSPSQOrbaMz1tc8reuHoDXlNcdi7zhdwhjOC
bQMxLdLfSQ1qXXMOngkTpOkJ4HrNTmGhb0QQiAe7a5fFzNMD3RZb5XB+0BqPwHxZpGuHryaTrgJX
cqS8FoWvgoHrfKwEPfOxbNCQS7BhNHMWp2WIXXJWCCZMnmzQRf7qebqzJmgTEYGoCJ56r7xqtW3q
kOutEJqHYuQOW7ccmNO3eX1TzfwmcH609sKNHHFxrIBLU9s3CjZCgL6e0pqUC4k+0rN1G5KAJCto
Mk0GksYaD/YD8/V8HVkuOnp5d+FDJHVVEQpxinI7hM9+nZroEur2ETv3HWDQeFdhmnTRDzZEwcYC
ghFOOII+awno7LY07gttBBenaA+Gg8qb0ag3TqM8JGkUbSH83aa8u5ikVzl+bJ7gkWC3nGOlpfnN
Ftog1z+LdyrcerexiyUALqSH+xmT+rS9NEgXWoWxnFP1MarAjwTlzL8FKc4kFaAjfkFg9R+JYcHT
VdENSYEcmAUTcgxDDkkAJR/cIb+uOMNvokJNosZNFEkrONCIktj48IRI55OUwreG1R8Mi5QJsA1/
aHIBClVoYppNbm+HRMMT2FEuMo94GVwx7cZv30LVVO+SYHgtBUgu88nkpzlMmKGPjixgBjjjA9Is
RfzFIkcXmrqN1FkLPoAxLJRPSsucEN4fQ7iuCm/59DG2smo5J7mOyHG0duviUBau9dzlWFH7Zs1T
e61nE+wIF6EFkIAQ/pGWWDlgNJDttS4NRceIQmV2B0qhBxpXQNOBr4CbUxd+wV322emDF09lOqsC
4VjyyffsZDWpmMqnCmDj0r1Ke1ZHbZQ+eeb8yrRwa7oNMbSq/OnOpYvpHbG+nhfZhGxRGMQ88rxh
0cjaGwaqQko3j/cqHHA76OOjC19TKP8r7U4z8u/JEBF0TpQN0aJ7PbKFAuBlaoXRvohhS6L5qpHk
5a8Ku40/9tDco3wA1yqJW8jebrzOMwKltZk/GU1wY7PExeXAVdcwvvcZiaKLAnHcpamSKI3xkVcw
G3Bdd6HqgAmSGZ7pHK9j8aHWrO6ldpFUKix43fVUsLIFc2wlydEotafeQaPbhFe2aHqQj+UIMjLg
PaHM9rNpgvSGuACiLuFnaVbZmz/lys5o3a1Vx4/NgDeRrieXTdmyE/J+ZE2IP/1wbN2CBVVHrEfD
X0PPq8soxvbFiFlF598nYgUrgqLMQshF8kpbQgu24ebskkkooBtMUS3Le2vhOSz7WsVaFTTQXIUV
4EjvB4vBa+HYVmDyFObTbupZN6WWe+0YAMnKcA0M9aCBiVgQhiU9kZFKUrBKz9uv9ohEneJDRrRD
/gw2pKxIJS+LUsdX0ldbZFDUXDWXOlp1W2ixqLo42Q87KH4klvOgtEii5rCqWFVtiP+4ixaEi6tC
pdW7lyTANkvz3Z88dOg66XCh42Q98R2pI4T+KkxUl3Mc3/nJFC27Kd/FwrcCfAmKOlOHILJX3MwI
dVVIPcyaQ4KnAAidk2MTtpblVBCL4sqPYCCDxdgZLYQzfrVp8di2Ou4/WvMdZCGz5m5NVPdJV2AF
hQhbIKfxGkbO96y3vmW+ChHYJATAmcDz6ccJElBWfCO6DUFsSB+jGmmE1FsW8UAmVl8wlI1GJl5V
8CjUQDvwJCQZP0cDc9sUoU8ElZJ5EyF3GU7e18Qwwz0CUvV2SNOV5eMTkdX3bRN8jWfny4RS9KZD
QW2BHNKwgK3Oe9S+wITQ2bjzfKW4Ywrunq8BCofQIZPcQUxw73W8PUC4bvsEVhQIXFYJkZ+hXMIH
O0UZ0GvxkA1ajJNxjsbR0FvaY8xnDlWtwIrw0Zm2MaF0yA8WYVCCPwHvwJWNZjoWyd5w00aH3vXK
9ZgKv7jAfHAGliVxw6Tdjb+mMFGXQ6S/GcxAQLM8+S5OVDbfb9XGfmFG5IOAQuPVaEDHO03toRYX
HSsI27m0UbjA6OhNMZkmGKVYzdcejm1zVmwKBQJPAYket/gQOhCqgpn+jL3t3mCttJ1jFVociInE
4V642pgcyih4iFCeWfFZQcIOccxmIPZiO0hcWcu55t2sTAqOy7VOVB8ZNEhBzCFd7+eA8Cf0iQQm
LIsUDXvjOdMQ5+gSF5YJCJYyeXMGiLLFXN3UQfACMXwTsZQ4MH2olupADAr4962u8boy0tbhOdsh
JM5r00Imood3VftIIppMucvJfkJfmfNBS5nt9I7oBQK2tdAvCAPixSnUHgAatnGfmIZ5DXO5JH5w
lZOpAIo+Iszi3wOdfGstjUxGBMie4OEwgmBCaK8Bg+T/wPfpEDg89ba975L2JiyIuk45n1PFqx8y
gW9jijcvZ8CaC7CBik4aKm56QrwqYltN9S0PEWfXSu/nmKovoNlRNAGFGyKv1BUg7jWhOO445UvI
QsmthS8dk7iF487GUsKicGAwJuNnbzDn7iwTpFj4wxBQW5UE2+SLJSgymEKX9VuqtV/sPj+wsHpI
ff1H5PHPz+BLQrLL11Ua8+3X4KvzS+sNzGlZkxC8ron0d1WPP4yeL5pBhDWC+hvqBXEefzOyApk4
dESIyAry0lIbUOTAAWQHYO8qG7CZUG37Z1NU0yGxlRIhi+wNSWd8X8MSXwCkgwe3E14gGpJaXsUq
rDbXZoSSe5TW9tECmDJgGbVRR2+pmkG7sEog5FqL70ejmubOMVw8amoCFyT/YcdlIJNqV0dwgKm4
BrcRoCnJXTeEhhovO+WgJjOAycnbZU75NJNj6CrzkGUjGjZw5fhyBWiQZnurxywugWTs+JjiqR7T
nGEmxILiOshaF3YLcCImxVnzE13qejFa+OQGaWStioI/Jbxrw0GoJ+HLEcXdNQx6TGsh0KyC/Cdp
GkG7w5musDCFdOt7J4scYHjQhQcskuBnTxe1VuO7ifeAkhEMtVizLTrn1jdCxAkG3pWewsJWX9mG
+xanjqBvog1l5tlDjXPE4p//+N//9//8GP8reC1uCnSNi/wfeZfdFFHeNv/9T0Ar//wHU2lRfvHz
v//pmBAITIN4KQB4sMKmZlL/45vw+hLN/5dXKyxmFKSlxkAJ63YF9jC4aOfZu64TtyEchPixVnjX
skju5QMJcJ4gLvGvFbzRrxR+3pfn8i5AS1WMgbSyd30ul2Pkbk/YfrIvrMq8wO3Ou56TzrvG1SnA
ZibklU/RudxFbm9txRAQZVnqQKtcDFr5wpeYoMtHY9nfpn8uW8gxZd/JmdDhZiXuqHhp+NYFuPae
eAUbuRcy7yXVmQfIMYvCzkGsMW7FuvavDUFiwnb71FENIY86GWZWYphTEy8ohoM8Pp9gsvv3UWWF
2ZGwiYwgIS/GzBaJ+OAo9+QGhkZ9GUJGHZLq93KUJ0i8nJsIC6NPXWWP38rESODfPzfLxFqU7NQY
m/mhzvHUZKHErtwETbdRzRhSUpko0AznkKVAYbArq+Uxq5jiYHh9Dc+D51mWnWplw3MbWZjJQmAZ
p3FPh7JGjiNboztgbP/1c87z/Lfn3OMp1x2YZKaJWv2n5zwjNRvGTjvfdnWWjuUzqp/pupzb+miE
sbef+3KtIenZIxgZ1wjwsZG1Tak/Vm5Q73Axq4595mLnem6ilCECtXALAFp/1Mh+ss3H0L/Vyoqq
ArqMbaP5GOZWtTsPqDbaG9cR7uEi5zsfxTQW8k2RLQfWxQvXgUTdtMp455SNArIAhndRT3eyKB3g
sMVRhDSa7KEQXCCq7R1lbWimGIXZ9avsAD9/InfRk/mI1H4rW8iKod64kGduZYm8Bgsj1aU8lBvP
hubGKrHdy/Yf13Fu0ajD+3Wcy2DyHLqmxrVKJS3FHNnaSO55RHiJxYh1FUlmuooGH4Kl9XCBawDM
dCYPNxayfisvQ61Wlp26OX20q+HromaWwmgffbhfA28S2eNUJoaOm46hBcld9s3RvgMOHg0Xp9NN
A4jfINf7tWyDzRmLQNXSkNOzmB7XkC6ByXvu+y7qEuyqiJfuT7uyAZK9lGJkryDzuf9zz0n0ka1l
b7n32xC/nePUH7VA438Y6t92k4NPCs7KZeMC6xf/CHn+04XK3dNZ5LWcL022/NulfO7q5yVeN7+N
8rnbb3dJVp0vgHuUxEW9P5/3z3frzyN+Lv0P75RhVOHe98iGzWXu3aOa2W4qr+ov0Ue0D65TQ1vT
QwPYBzlmyPf+a6Rflr1u/5wVJrMV3637jLAOPrl0UubYPuQuYRo5mrADGvR5QAc0INCOjMRaAUjA
9A/5jmBiYVexhoPn1t8kWuliLs1P1DGM7hop6j4A/zp4R0ErvY3ExnPAmXf8VuBJc+gwU7htodSe
yuShrDi3gxGsbQLdbqqA19eIBp8mrA2VAD3LKkMXg6DYkP3wxHGrwUvtOuxN5tAj7TwRuNK9wCAp
gvvcOJf1UR5mBZGsQVMq3oyq/igPz7Wysaz9/+yL4m+Fkou6kpcCSChB23ccQS2IS5PHFdS4FTGs
cikPZcWpzfk4m7L31rIMsZDdiOFOFLrRdY4S5ZPSvaWzbnwpYgjmkxHiohqXxhd8qpx1WQSgWMSh
afFkyE56UotOPASiXPbSBIfeLVVlMwtcRjBNzOhNvbYPVm3DaxzBs4ezmXsbWSg3YafZh4iQAio8
3v7URZaBKISQgNZOeOooW49BVr0PqSPjsnfmeN8mdveA8i04btsrtjYP2UPkuCZCiYBLZC3O3j3S
sf2drJSbtn9kGpvflzHErgxkFcaYDdMZ0Ts0SnWlGnqxlbWzkVg7jLaArYjaqdbeB8td1pO5SVTs
ukFzDsuTzrlp8uc41vtk2TPDucjtFJ2QSI3v5EYLKlSmbJwAUEhAaDfqrWdSJfPlaCrx3a/+p7oK
kdxT/9Mxuk7ftVxH6tJpyRwG2asEdstNEsy/gN5AMXC5lqV/2/3oKbHi4xkd/ltLK1bR543TY1gi
pBRP2GnrngFPTBy6caJf+2KDMBKauYnB908cylpZkQ/+HYm1fn8ud4USRXRSZjqXEswq94QvH+ze
R2JTjmAGDtpH49zgqwp3RZbJjer1JeLP4nP7cQmy4q+ny3NmAXNfDLYKV+e1URv8UmK7XTDFyR7A
YFf3c3456+RAl409vTU5f/O+CvOHiqnN2lJxT5RNzz1lbVBVsqffR4j0iZ6q8OsytRZsZBPOW8xz
iuOA94pxNde1QmKjRocDH0yPVUfh38g9VB1YYzWnA0fUMVm4Q8puFo6Z7y0rqPuLOK0NKN6Uyc1k
xgU2BqmxUqfxvQw1pG5XYHEIGe/XCfRiGg5K3B7Ow8kOv058bjlU8R3RX/WPJ5Z9TLQPL9ErxVVN
zG+VjpBik+FTKCeepxmrmMrKPTLaARRGJ+h2UTccUZbkUNZ4rUd6/dQISZTTEBY4IHR4xLinKfRH
T89FIUZzrX3izz62yJ6PUTF7IEr8Sx1ViHpxPpbVjoJG1AB65Vz+ud3n4wSH9HOXzA9sMDnnsSNx
wlYDRnM6l2yOyt3pDPI0gA2cbTPV9o7nDwb5kIfjMfUhw5ticgsoCTWuNDeG42kjapTMokY2PxWe
dkUVk1r4iqK5HChgTj6Q/sUBTA53qslIum3P59BxSAOHU0UD2TQt045AB5q7sitQQ2AefCEPCRgw
NzWXhjWp6RLnTWJEJTSt03GhQXr41NiaIaNUrMfypV8qkfPt3yws1E8LaIuIN1l0U8c3jv+5jvvX
BXSV1KD8isS96/MmIuqhA8tDX4SFH2J/wyH20HCrkgG5LY7O5Z5cdv6hDHU2FecWo1ufm8i9UB1R
zPvoJvemynLgL42gOcQqVgz3p7bytGFPcKZWLUTZ0a1fkBrJb+RmFHuOgVlCoJkX53IzMuqLUScB
di6TexZtSzcyRUQ5RkULbcXKE+TssWuu5cYorOYa9+z3isQZhMUw0Chb4BWm2cqutGaab4oYQ+Am
7acXWTFjkHPVkEm+CZwQZbnem15AtRLWJkt7xWX+rccghjLEUKGCW8V5qE/nwGHaXBZFTSyqG9s7
TUW4OvLGcNdDYb+Tm46MuAVrTB74htVdWBMhWHkoOxU1+cgeXMVfO+lwyXFqzJDP0UaL9zEyxRiM
2fA0POu+refqAPfkNSHGeC9boEy+q3PfvZZFqla9t5eVietWB3SfX+vgmzXV7lM4hhV5IxX3itCY
vna59mKnmX6Dz16E3Kt1K4tlK2dw3ltN6fDSN6N+o8JNv0sT4xbc5fz1PJZVlqexXDEWDOnorsyd
W1mcoXYMhBaxzEgRUJyqUjeaPZtXqeMbp4021+nl4GJ+9lFu4R5nEM2nhx2OYIvOjUUbbbKSS9PW
L5QaGBIqCeUlNNj01gky+ELe9FUJ4dbDYw22cRdNX7GDesAVeLqVrYqmILY//LHVaJvT7TDayS3P
8BfZuXNMqEoB+vsfYyFrz1gDyvZJSAzeK8CvMTeeVnXu8oLvVd56+AOMiCxyPM3o7YxE607VRN/G
YyZQfYlteuuqF0xahNL8Syzgl4B4i72TIhuMqjVlv+128q2LCjtOdD5CteKtL/v9NoQle4o2aa0X
e1t8I7CAYzS5C7KeFzeka17ecf0igJt+9BMLCoAZ6IRdM6tHXQP53Q0i+dVT6pUPskWdqPdtobRP
RuQhip6U4z6Oc+vabIUxJxHCn38eCt55AwqvL5+muHnwikm9gggIln8xKbjXKmYy3QxYQKz8nnQh
Xl7jjdxkfqPurVDF/UkBNCPLyhnLLUtHv1s0C/EtQRiMrsFAVznSqVmanLrmNnrabTVgOqo1+U2o
hvlNlESvhh3OeFKVJCCdGbaLn5qvsvJU9tFElsmuU41/puHbrz4ShaeBZPlH01PPj2ayp9w4+Ogt
mpk0MnjjKNKhVObpUSWYeJR7Vo3Ez1Qk5TYHqmiII1kUFoo2kNz71Y41JPqXfTGvVWUiVyEbfRor
IaDbwiS7PJefm51PlHIieXSuPJ9HlsmT9WM3w3BMVKBlBO48xIWv5jRCDyIfCWIaCAttKiKh74Wy
vksxyUL0S5ZbJTJi7y36YltPrMoK0UGt2hKglNidEuyvzkMZ5FXQXhYdGUqrXb4E+XAjFxZqSsok
s+fp0hTrDPyLkPou5xlxLQ4t7HgviszJTkuaKYXCbmraacUi1ykpSLzAd6PTKkfrCMZbczVdysrS
a/42mm35PCDNQTaQA8b4suAm7WPCy2AlOlh3cgH1p8HSwJ43slbP0ukisRCjPo/0cWmyRZEjUShG
O/9DmUtO22oyrN1p6nWahsnZ1XnaV6v+UzrZyfZTuZwOnstOfWU3Y9iCCfBsPEGxQO0ibbgd7JGl
7TC9EJFgmoV0zJHE3HgL8fkNadfpJQDtdyr/aN+xZHlJQ7NeembRHKPKLy8bWwPfktk3aNe1mo2K
fVQ71k0LpceKhZ2AqDPDjQZo4f2od9YtasG3vdj86ms2ZcOrFaXqXyWyWjaUIzIGCqJI8UVJvCki
rTZWka7Z8BOAcatOXVxNYgOoFgHMqWcqKmt6EMfq1oq895Z2Brkf47O/9wynsLg6DSR6G8O+9Wpi
Kws9y7K1ClwJbeO2uex7ZSoXctfOW3Zl1WlXls6K8t5UHhJObi6TWH8x+g4VpT92kUPIhqcuo4dV
AZLG8XSBrFFAzH1CEN/BG1beInlruj+UeSM5dr5DNev8X/fz3FfeTDnAb2Xyb5YisPh5fDkW630U
THQD23VEl1jyV8oB8uNwaISlqpR9Om9k2ZSq3WpWcb35VHE+lHt5eSzFQPKg+xjtPO4gBtLEQIlV
ELZGsXoZ6YCaTw8W8jHaDjlDcO3ynyCPE1Ev/4Xy3+p103ub822T7eQ4fyqTd1ZWnMerWsW6/Ncz
fsty/ppKsDTTI4dg26hNo1yHgMtfZ/xK4RCYUSb3jilYflk5bn7Q7b44sJaZwMRX0coyAvIoXpUV
B1ktN4o4PJdNVWRepsrGSnPWjqdmWl2kq6xPASubKTllOYAslPWBAY9pkWdeuVfUGdi5jg9FV8JT
shr3qjMMBy5p5F55fa5g/aDcjuJIFslKuYE8e+/lnnlxbi/3ABZGG9dp0IYQvWTZuf+w50tNLEBU
yVJZ7/tjsUT9zVt/aq6IK5i5gk8d5KGmj6crOA8vu0egsDde9AJykgxczLh3kYmNmUqasMkqbEy9
0ByBOv7aBK2dYamgFY9x4pvbcIDcheAo1acavuH6qh+xhC/bINJPozGhWelQ+E/j8Giawb7t0+eK
lOn2Uyyg1xNl3mTgItdxAW/jc7oK27bcuqiHcJdi2nAKACBFXxzmlsnRUXZEmAytWxEaOG9MF+qe
4WQXal9Ol3JTJzPyMKNbPSoNVjwYoabK8rcauWsaAY3gtPJJlbs1RqWXohMyPwD4ZRm5HXuXugS9
xJ04/QOT7pFY6Ixae+UqR1mRicSmYs+A9OStzk0U5+txeosnbNq//uqBfaOSr6que7/x8tbJw+Jj
ALeZR2bU5YTGPD5C15pWeSy0LGc4aBPK400RlOt68KPlgPDmVq4h7XTKb2QTM5H3Aan1rrXfm1Sz
ylwvCnpQ3FTLHqBGKTsPc2qD2O6pzelQtpTjNFYH0QVF1fdxQkSI5UllE00rhyvXcy4VmABEgY1y
20/CCrLjsLFHkLhe6h0An1IrPq3D+JRYIcufvMRf8192qmqQBBULLqIB2LCiNyy+bprYROJDFejh
NSQH50KWyyJZKQ9jG7pnjrnFp3LZQvSMGs25kEe829wNcCoiHGKpIxdQcr0j1kFyQZTxVN1q5vwg
ixvfw5CsqHFxECusIW5PreQC6qOVXDbJseSC62Ms2coexwe5WpMLtaREr85yUFOTOPlchcQTlKby
26ogt3zBWgi/n2f7csrfzcq65Lk5ykWBLDL8Gg4QsGN0rsUKost1ZBToalfeQeWV7JHQC0jW1dhY
KAjDLCohYoIGZnFl4pVyjMy1NqtMGf56pGgFnhv+umlRGj3VfYwghU8IhRm7ZGjip8Sx4w6oyBzE
y1JMaEZuMVNqcCydmPHIMmSE3HXhYKMtDy3xtQ779r2M8D9Tp/Px8NFPjiX7IZgC9myYq33lWfFd
xzJp6eZOtHPmFLk9UdbO2Zb1p3Ylj2zXHo/MfQ/ySG4wdym3dQP3VG0qovP/fpDJLfYhGN2vKt5I
gZq8Ih9CTr9M0odidgv0fX310jXBn+Pwqa5nq+0eHRd6LA6v/mvcfO5EaqtgPdGo26TMNgNaHZdW
1KGNDgW3WshjJKq+NVXcn2plUeiXvMJInSQKbwP6DKNBc9nzdCwKRUdDd7tNJ2tdFxwfAYVh9dzM
avkMQB2n5ADLbm2MqmczMF7VEc1vWEDk4hBHD4ahekbUGZB2l1kXrVUVzwdCIdWpK/Js3kqO9NF1
wE5rj2LbE4J4QMeQB/kxInk5mab5JY2raqN3VUB4P1Rvzy2CPN2j3mB9MdDDDa1M283m/E3mPmR6
JIhaa/3/KDuP5ciRJWu/ytjd4/7QwmxmFmRKMpOaxarawEo1tNZ4+v+LyCyCxa7uvrOBITzcIymB
CPfj50xzbkFhRT1E2iYQ3Be09fIfLsoocgJ8jQ3W9V5aeNM013+1zhIj15kLUnTQTXWW0z2aPR0J
NryNctT7ef8IaR66FbN5nGK1fzTRX9roNjS3chKBnvJhKJ+CvvNg16xplYsGs97JSScxkQFhMTmS
K4rF+tEzj61YWi5mRBWEUjGYg4bmsZ0B8/wu0SKee1TMHulZNe/r0YE9b0hq2i3qjnapybpiX289
vnO2k8i8L3G2u7ynsWIud1EDJWQ5It2lJP49HaK0Y3rzoU+RlbgM8xxCK1jsgPUCHuwLUAtuCVZA
MKRuZIS0QY0VXbQZSRLpJycswTUpFj6FtkN1pEBxWII6vojT4tIm3erGZ8sFhTNdjJ9dK38ayiD4
Y+ZJhTgx/OJpTKthl6s/NEd57rIm/IzoCUyRyME9QzTXr6zEmO6UAF07Gu71gzlo4x5Fw3qvBap3
0J16ghW+dwBj0ywJs0JFz0NHr7L4PGuGnj0cfvt53eQ9t7V9/ryoqMLnCtrJ0+eFY9yu/34HrNn2
ux0wmswG+DPdhVXTsl1H/XUHHMZ2ow8Ixj+N4TPzkRC8aPIjh0yOVLM/QVyl50dpO017oTJcWagV
6lNQmzf0WTe0LCPPKn0im46zYdYpsWYeogeN0fPLoEHKnvm1rCj9ojoUZsYB5uiL2ICPeJVVTnGD
ZJ8ubdZUECZttqCyks5QBtESKNY72WjmVCEsQ4s+j/ZvmKROZUNZQZRVRsksFdtQMDURPPNaV5R0
P5XV9ZuYN/XJN+FvfOVyTR+fFjlVLznkX0eKntFjWDs0UTj9lVInw5UnLvJOXuREFLdsuYULOgcB
DImvPsv04i3voDXFcTEuS0ibvMhlPHQC0ZcRn+A6UNWDubSazZS3KF+KFI+8yLyPvOucZ7ehHCQH
S4pogt98C0knEiciaJmQQ9jQ3IuwjeuNnJC5psVv7ICU1+clpVl+nFMWb5dc/N8tKVdTfTvaz3bi
b2k5UQ8cac6XCZkrKjHxlYvgJzVLMYGgDJmlAXCE4EQ8TS8Rzmts5gTzKoM6EOAzihCqzU6BmoR6
IYfLxRESwMswG9Od4WXplR22wGvDwqI50Ecv80iKm497XWGJK8y8PPz9/6UnSk1vsJy25egOjFqu
5yJAC3nNu4NpTRtyCi1F9Tkx0GoejVo7ODOYCD/sr7oo0g7S1LamepBDeWnEhLyrOBnBotdfSQ/p
C48f2hpOXO1aNV8HXed8pycouMjDxnviP5G+r8Sfrgbf9G5y5JcuY3orPndaAV+Cb8NUjqI1Z3D3
qWrbGSWq9i5GdaOGVxUWvSqmRqZuXPRHxxs5shxAmyYoyND9GphBcqe2hUuPfz1u6ZIzX+ooRapU
9cLb1p3jD1X4h9yJx2E5HfRBcHqIjfkSJIenIGeKbqsRGjOyZ0hhq7fdOECiIiizmqoUYFNUk+VQ
8mbhYDmCZUU4UDcETdp/TRB5stl0VfD1qnF7k6qwKpANKD/PJmRq4js2VPNr03XDM81J0J0BJr1G
7qS9acbm7ApN2yYK8/YKIe5+VaY6ZHyuE22rAvGqU3JMprMMJ4q3jTBG0Ev/wyPcca0//a1A/AsO
0kCdSXP+hIesZ21IrHbyP7dC/sU0nPBIVxmsuZ5xt1zG3N2lZFKPi8nOFdCIs59sFxutZsk2DMnl
QqlsnuJHqmvLkpVenO06ykfLkie7iAQe/Xmg3/Amgyq+Vl39ObFz/U6M+kY3TiMjSg/VAPWrkbvq
Vjfox43d7E6dEB5ShhJmanGslCe8ytCagxW6e+mx2OdRSI6MqOAuEyOdO+R0ukM11tajWQsi6Hzg
74WRrhbuarYd9CwKhT1Njxg5KvBf6TdiT9M77ONAqt8aFqKC0tcsvetz2i01SAZ1LYWAmY3VwQ4R
j0eHPEd0ToybnA49Oa3HaGut5Dxi2x56NL15njLixtU20h9KjTpbLVPSv61pNznXng2Oq3v5tpPv
THlH09DHLCX9t9hb8UKVQ/bFbyaXF6gMF5MaDIE7aY9zeD0npa62yFzT/1JMLW07mvZkKWGw1XJk
TFHI1Z78rEnJtoKjV5BihYtXbe9sL9vLSXkJ0Xvz2kF7kOG+knC4QM9Bzpk2Z0i5thzKtQMV9no5
1HKkXSyxtgx9XVvosGwo1tqXhUlWrUs0uiMb/0Ze+sa3YEedvKdcMTVI/5ng8EU3dm3QSaNUo0vT
KbxIq9fgU8iyxGQpb4JDrc+2dY1kiVmlUMBlbVpch9Go78bW2Uwd5GABJA9dcd0F7DIPLszTu0p1
EUuJ2z36FVvIUItKnz6DOUJUpSxmjuV59jnV35vbyEo/08KIztGfvFnEUUFsRRm7Ll2mft7ni+R4
0oL5UutJxsrhe583OaVl/hT4mpySS0RoXVxGVq3S0RYOGwnml5csR+g2UbXbbPTPIH9pF/WolVlz
CFuaB+QExIwHo6YutNj/ag3EzwEtaMYqn534pY2nR/liSWbjMIMz+2gkjbvyopHu/NmOD2rmDOuJ
n/Ovro05zx/1tuarqTzE/FL7Oqna5jYtrfKSPr3sW22Fl7WTzp/ZMUL+/auHV3sG/7HwQAyVBdEE
yMdLK4lQanRa54jwm3uUd4ZiOMcZ+Zx1PJOsWCZ60u/zSoS5uhkfTqtIb62GeNwz03YdPAdZjNpK
xj8GJOqAshUHAYyOvtiySrSHKfY+dl2eHKRpTNSOHufyg5yTpmQGJ+dCJbc1vRnWe+ch5GT3IOeg
nO63tBjDkZ+6c3b5upgMH8vAICvn0o7bbWRqKZWlGHlLG5FxdOGiFfmrd5ksxOKNI5pg78xyKONY
DyFC+8or/L3pp81tqA/NLQ2GDTqq6cEOvPxa2ofWaW7l3ZjlHMRAtf2VfXF99ZfryKWl6df1l498
9Zfry3UyNUBeCab5vKwTlHyQ36wMFUp6MZSXVNw15Wyv4DNHP+zXiWU4dBARvpl2EZhAZO5HD1fL
Bn0L/m7oP3COobwgMnxlV92OLkTnKO0nFzk2elcHykKeRjrL6cVRac+xeld4h9HNWsCBZJOpDOSg
BLTQgDHkNeu02JZslVGiHYWSmL+TNpmi4vx+toWy+CfjFh8rplVzooFsXytNrkYriIXtDQiuBNiE
QExIiIRX0cTUIV2wPaEqBGxCTpxAFboGm0iaGmApzVLb84amHAkD9uewaQ++bpp/IOOw4tsNv6kB
pKx6pviPPZkRGm5hEnIr27/i4Z9sg8Y078fIri+Riag/CwIGxyxIfBjaKVzhp8exD4ahWFENOpED
ABudsg3scr7O3kGHBQRZgojlRXVjJBbkbZhTizNI0C8maR9tzhGBg/6LTFwW0Qd9zLpbOZB5zqKD
GtLK0OqWNnnJYdremaFbn6AR0pb5/UTr1ptwaS4hbYJ2wUihuoQv05jCewkakRcJMTnhSuQYqvy1
RhfH/o1N+iwhjUShLGMRAl0tZIANQkGdGoKla4PwuYQvTWyB2genoA840umBkpNTJHr3ZmQhNJp/
HuQlKWLefEZ7kKPc06pdwyNKBEmLXEcGgqXxV28+BUnsk8vrpxg5tFdo0/Ep0lku4IUIdNYKOly5
SaMXPHePJ8g5o1nrp0dVgNdpQT/NncDqryNY2Z5f4zQNWlVtVBRIalzNyreZSXfbnlPUV73P/I0p
91i96JiBA4u2wnZQzT31022qbd3EMh9Tgd5yM9jkLS2394jGWY8KDdo7inHVpZyFUSd+dFv4Ophb
/INSQepMIMOGDoEyKOjabYxk147n8H1Zu3ya/OA3X0Nf0d7Sz8l9NrBBoNcumfag9Q+INaVPkfFD
7239WUmMRAy0OjdOAyf7w5pb9s1nN1W4/Ry04BZ2DXRlkFA0zT08GXdKGpYHxHEZiU4DYarTu/OP
aZ6qAjFqFOPmUkEvXJyDHGS2jbZO7uURqRqScaO29nTiIpYeyaRdaNA1XdD8CwZcDR9awfim8Gr7
nsYdHZNG9qXJUQKLu9Y6ThCHHdhIJmvdN4JPCXvNotTi7yUZRXj4bffRcyt9S++tu2u6IHrwI5rq
pUvOaga51y9OjaK1XK3XlQLw85ysOR2qOxjNaGdbgyX1V1ERZFBfJPonJZofQZrS+klb09ylSPCq
6CFVsz1/1lUkF4tcdx7TzGzp887Sm57Wop2e9D0lWq0/JhBarBtvjh6VFlk9P9a1T0GhPbYjPC/L
knXZ3hZiydQAhdAOkfvoU2OQzyLQHAkM+CHnvnqA5XgsD3Ikj4LyTiIZlLG/tJE7PJxgEYuLiAJk
Ux6k22If5mbaNUq2r4Phrp+c8lPrw1IXOla8y3uj+jQU2qVdd+OHKEUDuegbpByF3dUVWhxTZJXj
xvAefg0v/SLZydUMlHsMcMGncHTNtmM2TheJAGn2evzCj4ctxziVyK6F7mUtUJ1mmJ3sApr/O/vi
7zRztT1D3aFOCa5cFGv2Ug7XF5gzT0DI5KXu+ovRcd0bkPOFT1OcWdGXr9kbV9aNZFxC9w1oA+KW
4Nc4vrx59fe5F/NPuRdX9/h1eK5n6h5ZGJEyfdNHa1RNkPZQDn1xYkVDsQFyEMRcTJDe7lSuoM2i
U1sMqwK4l7xrzR709zKGO045zUibjNOtPr98NyGH1JOHtalqiOjZ3XjU2dqtbQixYTVN6G8XF29G
820lZ6Dn4wkqHFG7eDiDrKsIrpE0s/wtOpfJjlb09gkuoy9tlGTfgHl9GizHeLKKCkpaRX3jAC6i
uvShD+ZP++9/irr9Dlth26qq6ZZGIkuDXMJ8j6bOyDClZeXXX+zA11s4qGOr/MaDpBAyJtazvAuS
0n6ehS0UNnknbX/t1wzXHNqiHYIfQhgY1qmoUfvbWjwK3bb51EYdqDbR7mSgG3gRoykKS6d4hdCj
fGGSoLqW7x6AxjoECwzly6cTQzn7u1jpLJdiZz5ee3rTcJCjyd2feJN6UaTcU5jyqfo0ZPmL3ttJ
W9Lp/n1Lx2nRt4CexSjOnPx28i34dcWcCGq43Zu9hh7S60JW5Q1rw+dtK/3kBMX38+LSdlqAxYMI
PSK5UkYyZCVbrmSjFfEru6rh53ndJimmzpbot2NaadCojJS9jF1ckJrvNmbPGVlu/eTFoEnjAAwL
Bqds/Am5FXtHibs1NCM6sBs/BUwjZUABhwKWK+M04pZNpbyTy1D2v82NGIXo1+4E2jjHo2+KF4Th
uKuONo1zRwMiH7Q1CMceAo1LTUwvcXL21Pnw6uInOlx04yS2uRWne8sEQiYkK4TckytlQMDYXelV
vD51Y4smbnlnN9B4roa81q7KKjrNWukPbS71z/wWOlNbUaQctn3XRSHE7lW1Q0n666mCrWljtdMZ
Rjmfr9tw6CCjBiYzSYXYMWenS7g+Rf+E+EpReDgbT9/r6duU7RjSP6Qt59SOIX80DnCHYYXYdLGW
M6fvWy4nV2LLe6eXlfeRvzo4CXwvvTf8gPyUZ1YQwanDdESVgM3vX7UbeKIZQbYrWM5wnYwRSoL/
7Guggb2pvVrQhv6Ml3d/GeuKQuFQ+bulNUJLeiSuZCPG0H13B49GfQ1Cw72Wu1sgZhN/qarVHyw4
broLcj/QXlXgH6WxzclIgy/DScaQZNwO0xz7RzldlY22yhKDn70Ni6YWA2Lu7GZgk8yKMvjN2nKs
m8OEcBsynmLpxY9UPfC539h+9xW9c14+8vWLlAuzOf2HgoKhv2tusW3b0jzHUW0XNljL0t+/1aYh
iAc6x78VGXKpMisk0Ufy7reZIzndmCnlffiEUTl1QA6fPGXQm0TVu+Uc+IvI6w0D2pdeEELPJ5CF
ug/ZZN646uXvgIYSgSj9epeMgtOeMImLWd7Jy7LQglNcZqUty/RqU1jJxqcowtGyjb937QFynuCb
W1r6ZVEa4S0aGimS8L6zVgtBI6Zmt73nsr01+0+OG3TPtho4m8qwHVKNA+RmYi3pAaWnXAvuRISa
3DB6v5YzFLemUhaX5z14Vrj9StHy/MmMvsnX0c+BfBn5kSpn5Kvo50DO/HSTMT9nzgekJtqdl8+z
sF+7Q3fNLpiEWAC/5YWH5OaVZbX3DW9o50KyaqB8CJqz7IM1YszeiZFDTohY5L3s68X+Gi9pNzTB
5wGxGTyNwNK3bVU3t7W4RBNlDZ/UhzQlc/DGPtN1epQmeTFD/Y2/NIGVgdkWshWA6JZ98pVucvbV
vnzcq50WivPa8stwiw7BgqYf/eeiSMabkAJxcuwiHb6X71FOycaItPBjY+R7OFLSb7pDQ1AAt8t9
b3bZlRpqKG7QLv3RdJK9xIwEhf1yfkc0deYdbaGSYWQ+XQAOSDA5lJfyBRUv+8F8nYfZsVkbHfUe
9HjN6quRtgkbrDClKmQq7oVrKNamFR1WdGI2t4kdN7fLhCkarpyohhA+0Ix9rxXbTjW1j6NjuGtY
+aerlMbnOxQ1IHGVGzyv3MZu9dYD/jX3/+zR0322Qs/3o0Q/vwFYL7joPEBGCd4RmyJzEXw5DSVi
WvosSGt5J22/h1qf0NkpMAJF9z7PpA82g82OIQi7/jHPq+Gha2/kwEO//HEqYN9OlbDg7YNDZE7h
Ic3bH35JRwyk1s4DvR7zUQZETReh9QLQK83s82Jp/H4xfyqL3clfLAbR5A+0wL+O0E7R0fUXj3T5
mC81ZedWVb1fnt7L4/+dTekK6Px0SMzeTcjH/Dub/NgEWfNGt4ECyRceVID+bpz6QyV2V5bcRFlR
88Fzy3Znic2XnJAXQwylzTbLD4rwkKbFg+9ObMV+zsqJky3QwbqfS11ulyH/gKIFlfC+c/+BvwU2
ol/rlVQyPIejgeMBWOfJY72DnFCwiUwSFtBMxnSFTcV+qkELN36L6rim1DskWT53qp6OW2fQmmPb
XMk5tGujG5WMgbbKteheCcdufxrKmWKk6zupO/TDhWNsxNGNkZowiou7TEeXPtkZHSqSrtkZFPL1
8BBkjTNsOnE7RhCDykvrKuEBVQk2DEZ3Jyc1Ravglyr1dQ3ZQ7ySwZY1woapVNPT1Pbdlg5JSOES
ysh2HYE0zRuKKJ1176dj8Njk+r52euNlVLLqKooixIjFsICjejVrZbd/Dar9yLpPMy941HQqgGKt
d0FWibzy1IXdPlINKmNj/2xTSdzSIJFfhDkVgAsk6sybWsC8h8R8QMnL3MdyQtrYJpk8wSHDLR3g
YCtpDAv7oXbIlcE1YDqr/tUnaWEgmFzFuCuQ99tGDuIgtSjcymHeNKhgiBrvMlxmpTNS7v4xB7sG
A5vpbCJbL29QRQYgkITVTSTuAmGTswo0oqe7/9QPfut/yAD8iUrL0SHQUk3dAH7B36hrvtssBbnZ
9glU6R+q6nuMosVtktvOZVu0zRfBrZiMvf098EGjDbMyPrUaqh6VwBIYRpPfmurwxneUWAIFpjPp
m/WVBd9uePYttOzgddDhzpwiHhsHXT1kP/5052qJ/tezBfpmKz+x6A0UaZLJ6cMrmE2/vQPqkuRc
25OjH0+gXJVCw2WRUcGdzOybzFbLAK+GllGELyZ5p/ZoNIhwOZL5brmE3STRRtpOAT093bxEPwUK
3ahpl39IC6Sxdc7We7LhKL20FSKuglIFcoU7NQnzD03Rxdvems8eIolxwm3+xqOggvsALOONhxGr
2ftP+XUNTwFV0NmOd4EsS3CMkT08yrvl4s/qTaHpHhJgEPMv9ne+r27Sw249jyI6JQJ4WrRNrsbz
TT7Y57vF9ru7/8BPgaz079MymuYIeqw30CLHoK+VM4CrG5pteBxEf01v9bUVj7C0xM95WxxQ14rX
nBbKFwCK4SoxK2ffdJD0d9X07NRJc2eAyyJZ8yGN3eJF0bXsxiKxA+cqMYVW5DsoL5O1jJFL9OkM
iFUs4YWQEIslfJNdWVd/oAkWBvI0+ZohF3Thmar5NKOhvM7JbB+SHLr1iJ/nuiVb9aQLYRPyGf6P
4sKvJveHjBmywnyarB7EuYgxELk5FGwOL4Kg/GoE9fQxbvIv1CDmO0VJ0gcvre9Rap0+hi0CcBy+
O8h88Er88uQVlVbyEPbwqw9T/6kJq3zVWFV9nJrcODoW4kE6JInf1JdEUdyvYdLnq9oJ6qMG8y14
vi5iX8cRFa0TAUtb4GsASK00qQ4LHk1i1Iwe6DaCLKDc8Kj0tjrEnYpikuW1V5E3i80g0si24x8H
X2dn/GqjuVo5GmlJL37boAPkQMT53vYae3KR3sIm/dq80bcJoJ7joAD5hfrpqR6aaB+Y07SpqiH/
VHsDNFt19JUDUr5yoDo8eEoX3emhY1ykYqJOpjeRZdScI0six9qz+LfpkEy+sCcUM/MhenDYynxv
UMRSorH8GKpJsHayWTnEsJsegl5t1qiK1S/CtXBS5ztvqiMQgLMr6iwIe44c5b7O56YB+HzZ5dl7
WJDNH0VkvLsZR/NkmX/e/N99LFiYO0jBL8YmvJQ0UtC9f/QKNX7JbMtduZPvACcUstx2lmwbDmMP
GboOaHQW+bdQUU7cU6Vrf6yU7G0QBSlEgLN8TQExf+qy/mipXnzbDF72FM6ef5lXWrTrxJDuGn/n
hgOJr3jMnrQCSs8O6g1YSIvyg+tFW7uE5Sq1fPYISS+gBEmNCMkIr2I1fMrCFg9hN1s3vZ7yFx20
E+IgwjR0QS4K2txOqRNelNlUbeRQmUwK5FX3TVFHDZBsCBNWPSlQe4PakkNYrxSYJ3jd+3p1nm3E
ZmAZSlDXu9hlVsaWZQq9oK0U29DLYM/U9e9ZkHUB0l1heJSX1wlYjEAYwlgNXWrQ2/xdsjsNEE24
6duaPnwFOYwp6YoH8osKBy7V+BqjBeIogfLDjvhZqer4IoOUjIfXKIJKpzkHlTHfDy94e306qoHh
btZBVijlR8X47paZcWOW9bQOpry/k3dJNXbv70Io7+5yHsL/4Gc2/vdqNGOn2ihakmwyg5N4OlPh
GgVTFTpvH6y40u74Y8ufMktbSzOZLcRskLRGUBkWrCUIPVfjhWPTB9Xz1bssdHP+cFGkLjayyuMl
sOSroE5Ow9QQFMOZ9xh1HkX+yvUu7KGsPtnW3F3SNgdXBSWxZ/6DN9Kue+o53BRuQ2S/Cbes8mPc
m9fNUGXf6IrYtKrifOyKGGGHVNWvsiEy7jzDhWtZeCShefIAflyspw7+3sE/KkESI4rN3RDU5ztA
5fF28FP/KO+W2UnYpF8Eh/P+9OsaZs1+ydFy0KLZ/0wVollBDzgfFRdMTatm4TpGvOgTYt+c9Shc
AnROLqLM1x5TXbe3TTAZO37WxYPpwt8tXRrLvVS1xP8cwPW0Qg9KPepVDZ6wasJ1BZ+6XC0a+TVp
XeYCg3DiXW2NyHmJ57cpHtHyYvkReqJiYrFJlyXi3YRa2uYGLTyn5lmQiPZvPbefLdUNKUJPYJQG
82xXsQ8QOz2mI6ko6a+4PriyX+yLvzG47/3l+sIu14/8SkXTJ0h3ljEeHBQrEPZznJ0X6vGdfEB5
EBFT158QiBYPKDVMKemPmXt6QPWzV96K0EqboaGaOvtNqAtKEbYV+sQCzbwqCtt6tHUYR3QNMl99
0NL6kvZXWuCbR0tpqa4DHEKj3Ir2kGSefXMVsR05Ky/4J8jZX6CvTnLOaBAar2e3RWqp7nZhGnV3
oV+3d5mTaLu6hPZYDpcJOLVQ3q7rI50w7V0nLqGueyugytZK+sqJVo/Vozb169NHSFuQWy3AD5vP
ER8hLwBUtV0rPue0lJiQzuJzwqo09m5pH7JqDB9zu9QOVZS8UOIJH6UJkJV2kVuWsZfDpp+1g9Zm
L3L0zkNGJSnk6r/x8Gm8Oa2Rh55odp1Q6PlImZK0m+qOd/KSNA49ZlC8bZvEpejad7UBT39DGk/4
pFY+nRwj/eMQ8NccC4s0t7kBGMbXkq10pbZEmtF1qr1vpwdDbJSiaWgukIeLHmbT0PdqEE2bgV6S
l994cGxGkA1isI1D/vilT5P3aywek1jD5VPauShWRdWpFGZ5VHgXVmpEl0jkhQfYV3g6IlPUNFr7
HJSDeqv77TdpDqPY54tWxrUcwswUwXAXRX8VRAp9XZ76PgO4ljzex0cH1Uu6/8drmn+Co1tl4VHa
l4u0vbpJ++Imo1B1QOvjV5fFz2/Rx7iQjjUvfOTf9PVAlhqoXzJ9pEsgQJ4osm4jawgfu9w+dO4I
kc4QetsJbvm1dCsn6+xWQfZ+B/j8kg3lY1kY9vdhBEjNu/1jBr51Fc1efmytjGJd7Y7rCOAGv6ez
65x3J9degVm/d13nKuj5rxuz5r6a/FkQY+m70lfpkdTSCNXzFBZMlDF/GXuRA/FlHc27eOQvDLpN
mj17Wi5unCJLN7qK7rkcgh0ubuRd0lawiST2H4VKt47hwWgZA4s93QlbLG3iLkhaZhe/X23/4Gch
RWt5o3expH5kXme0uhRWZE1QwfqOt16mTS0OD5NpIQklb0/uInFkoje3azao2kTJXd31/U3Nm+uG
mkx/k4RoiOooEu84YyAENTf+RokncWwEg6g30Yu8UxC3fMnparp4d/f3fhH6YWjSoXn+3i/uq50X
B73yqIKe2rKFiy8tVA8/GNTBTnfSZgibJWzybvGTd4WpFR/e+dFp1O1cCAm3yUwXTmK5DxLHFP0y
gu/w3Ryy7d7DCdf009NUp89t43nXRmPQRVqN+kZ26MkL+KQvHUoe17L7T5qQIBY74HtdNArOHn0B
NCc8BO5gx1R5ymE7CVmW0zgbJsTqJtSflnixZN5W1fXSIBhq21ksWfuCGz0vx0vJvBJP7tZWaU2x
5trfo7xWAAXmlRxiD7Us/jAh/7aHMe5sTwrnjT96sdRxaXQBYSTpS9C58Y8y3W9VIxpWel7shtzq
oRB9HctCgEz/y7tlwoXkwLqI6x/kQ4O9WxWQl5m9/twmU37l/zrkAVNeyoRcN5bnWTmUzudZFeaA
EiA5wktuuK2UJgaQ1+xhwTBfOuQPriaVbZAvWnBGNR9WLifKPfBj4yX1zNvCgYWshwDkse1rqNcx
e7XdXBmd7162vuizDx0YUKDlDrXZelIMFSkcQci7ktdiRlXGzQP7ybfRGMuMMTkk4tImPMRiEeK9
hsgIOexnPd1p5ZhvlQFQWQrG7Kpro/bBTXV6fFKb/gxGad61D1NreJt4mAN6g30AicWkRL+LkM65
hlADqNNpG4wuuq5hUK9T8a42xSvaB37a6/qDtJDH09dpaiMtJubmPHbW6E2P+6BVvP5DUvLHRkJy
0xs2DAcqIoX0UzTsEjXY4C7GVMnuGk29hhgrPJx8wjg++wQ8LPcIc3xV4lw/hEazK+lduSt1Hr4X
w6ggUa4P3uY0lj5T1J18Qs3K7iI9ye/6St1nRf8wap22l19jkRvGAWpjISoLUE6fBp1fBrPyG+q9
wDykzfgBcC7CPqc/1nR0N8YwqQclhRdT7Wx0ZWitP0gbtGSqkJ5jWhpnO9UOcYE+5uIoJwJlsPYB
umsj7HcHeYGzoj5wcKwPiRZ3+7b1TpPS9Du3xfYaUDfI/ZFSUlbx3EEJETZ1tx/6+Q89q/K7k80s
s+9+62h7+ROXFyTST26IBueHKHOuO0uPHzRYMa7azkA/QwyVPkoe5jkK1j36UGtpO03o/vdAV8NT
VA0T8b0xr6X7f7oOu/fwCgJNwbltQlcBF+8ORvTznQKg+DrvZg1eNu6C0tF2/4GfouTdqmgGo/rq
Kea8HuimQkUx7rdZpE3PpHafZAaraI0/PF2bHxcHLS+mZ8MvnhLF3IV5pF26Y5tv5cNiiKJ8DTAw
38oHzVy42WkoZ2klejuUzraIlc7vYpfZFqFKYMruoYoVUqyjOlwOQTF9bpTqG6LD3n3pFeRlhd3R
rXGxx0lJeYPqdAv+8uCK4xFPueEz/2MfesW06e1zm0MW2NaloiE1FjZjuA181b1CA8a9il7v/tIW
qnDwQ9ezlQHyIn1lKPxG4aUeR+RHZ+OhyXT92czV4VZt5oc4bPNr186Qc7Jq71ZJvBzAoDvs2jSk
6h7Hqnpju98yN+DlIk15UVubrETpRBqHwBBYv9c4aTTEWq5aqjdh811aTKtx1udnNjhWyKwr397b
jUr6QpzH5lhwm8wppRlGukgahd741Gi9cpQj3uHIGOlRuZVDGT42JtkcEYBE55twuWKl90++k123
NamJKmKvBwvKM7TE8RV44XQtUaHCTvOd+fAPaer3YiawOtJl5+gaLaAuokTauyJhYKGU1juKT9Iw
Rj1H2RhjnTyYrWY+WPSSb1EKUSD2KM0HeQlG69ZzkYSUo1GnR92DHu1CBtgiqkkbFZEvfd6PEMdf
+JbebaMJergLJSPuuii8sdhCb3CZ8TDbFDmVT75K56nv24+GKFeMhvOFRuHqSclRuKTESYUwbX7n
ANoq38kV/sLBEyt4coXQB/zZug/pqF55qTZ/UZH2pCcpYWueo+c2j7yA5ETnt1+D0fMeDPY0expd
JvHkhRldtEZXA6zoU8evJct6eyOn5GUoyhkR3w40RO4q0XU/FdU26GtnnWR28ZKXMZKvYeJdySEd
tUdvUo37KbY++F1jbwDWdPs+SZSdU7TJjV6G3Vqda/uRPKgHpao9fqaX6xYz+GuLn6bpmjTJZM3G
FXt/1bLHizTK6BQVJwdL7et7gJnASIDs7+TQF361knxJaeZPqJ6gWxLN/VWCUq0XI7tpDMUPdchP
N85Pi5iKE9X7oCkBmko0TP4xO7n1WEdB/jA5EXjckswCjS7ICYb3yXDXqJDyn/62o8TduogCnf5d
6rC2b+wwuaUFIH+qleL05/z/fhHnaaRYzze4kfiEsH03/N/d+mH93yLi1eNX///d/ihuvmQ/mr91
Oj5unt47/LIoH3v+slZf2i+/DNY525/pvvuBIMiPpkvbn+pCwvM/nfyvH3KVp6n88T//+lZ0eStW
C6Ii/9d5SogRUXWyAaC96heJTzhPi+/xf/513eVfmjCq/2vfpF/y77+J/fGlaVnItP9teSAGgBPb
4pmAGMzw4zRj/dvwPLjuLZQPSO1R5+LR2Yb/8y/T/De4YxChDvMOiTxKXJQQ5ZTxb5tFNJear2Wa
dNb/6+dPAbZzoaV0+r39XnMJIstfi2keoFjPFoxFtGfytFKFVs0brHhVuLauoDDzbPXxAwQuaC5+
bHXAhmHg0D8Rp99sK/6qeGOz8ugEC01eIhPilJe8WuuLcjCLrUpLEL2E6MF5j03o2xemMm0jo8uv
qJlfkXwqdv+fuvPYkRxZs/QT8YLSSG6pXIXWGRsiIyLTqGnU4un787o9izuLBhqYzSyqUCorPdyd
Zr8453xchuFie3tcNbYX0IU8j12zJ7KYfzuV/8lvo0czsMIdcDAZXx3onk6P/Fm/wGe8IcTyZNtW
FYCweLMtyBZpvxI5a3SnyUeM14/TUausLFiM7buurzyFYXw1+iusZcAZZSCWrYaGXBmzLyOL2k9u
8oaA10fMIFDTRI0itfR5zZ8lcv8IS9fj5hUK0E35+/qHEs1laSgQC2uYA9WR7zHke1gLln2ZvKtn
/ttaqCxCL6HCAlCnV703hjUcalcvE33AN04gX4CFBkjHjsWhsBze3O4pL9qXxv/JIM2RdZdd9qHr
Il29G75I9NL/3ewAM5rPboAuOXn9RctEe2bKgPCBPFvXq76MzXr09l9ygEA+Z4mfped6xxLugqDz
Gpbzqf5mZ5AdtKFOvHb/BUbkK4fKOJTdMw3ejaYTveT0OQJSYHtiJfKbDuDT3U046311O7cwmklV
+OlbIs3NyVOBUGUdDJ79aNUDsfOE7AeiHmMY839NLz1P5B+FOhbXurDnYGjaH0QjbZQ75RcIvIYB
3BgwRn+W7ny7qqEDcDiiajHz+9rWLg1K+HCClZzWMjLy5Te/2VcOliiYlHGslDy6PXKpWcy4Wt1j
MzwaBCjHpk2JpY9V2C8O4SHgvENjyedTT744YeJJls/Gsd4BzTaOtUMyKv5Wmf6mihgf3IPY4A/p
dvtAAfjW7u2XNAs7mvbtHQhgTQwH375ubrPAEbWdAPY4zBCfpxL47CbWB9V96iP/YKiaz9X0PkuT
MhAiPVTNb62H7t5/FBxE//z7K3vUowsm0+u52eQFH5SKzYZfnY3mj5yftrdJm/C3zNq3kRtt5Kz9
01wZfKHGW30E4uIP3nFX2c9kaBfkUIWzvNXSJuk9Ey/kFv5oQqcT6qtPzaRQaIYdBOpSaMlmDneL
punxoEuyR8jFJ3flxxHVnmBHf8vtdI/8jd2T6k4t0eTx3GtbKBvvzh1wDFXpFBj5IDAdlD86XztE
elCq5zzspL+TtvZAklodzrK9EdqGkfBJ9TMxamXxN7W1c0nAMQNwvGri3vfLLOLEDOgWP2q9fSh9
YJcAISuzmRJRZey/quy4mPbXevUaiHYZjrM8tD2fjHHudotddWVCCn0z1rmNEArNgb6694tmPuaT
dgXXDrc+OpGA/PIh6tRM/qgC6NCbfJLSanPW9xLsKallgdlYbuxu+klz7IqfEwOi2517x11ZD6nP
oqyLg2iW7ah31gWK1RTbQ38F5A5MIKcPtTgH8CIkM/jWEQQns78tUQYG3Uz6SeuyhCFqEPqgsiOa
/88h5YNvFStw/dUqmueBN6joho9GpwW2iUR2ZNw0yGFFDWs4rW6mNivCwqy/rL1+KqH+qjp99835
xwYkBgbZQg7tMolGmRx05qoTiYJ1rCMQhYpRzzwOzir/csn/qDPtnPXquRbLLy2zIn/dA2Nj1pzP
j2NT/pit82K4xmPayp9df0RejLu8pposve6h7DEWKBpWC/L1NtRTAjj+ZNfmc6vXQwSTuAonazoO
7VJFWrODVt6DKS+am6Zis+n2aQUfFelFYebtWU/SUmMcu9dHzZgCs3eO46rJyJLNcw/3JiQcySvM
kzvkibMZj2x2fxE6GqPou8dxqeF10WMvb/46AM2hArAHFhXEEBMOEkCzOUQY8mXl+o2NYtZyeU7S
WuPUK9YShNdyq631vTcswS4A0miSaZYrRrx381PeVSJE83MwV5ssySn9mGpeKeYz/sO9OGRUnBzl
kcRYEhIe0UZe1xQhS6yaaAf7WRBXlwifZWop6ocVo8mOCR544/X77xH7D/49Iw5KYnnKUqIC8RMX
NbTDpgxl1XP88EZ281IffnEitAifm0e/5M1TzsC8y+XIzYvqpm9JbijnglvKc8gIEmNU3xiy/BpS
+VP4jKlNveEcsIZ7WuykybqPdG0eyMx+W+TytjviZNmPkvNY6VC706H4XH3UhV3lnboRxKrbK8Lw
9Jb81adU/wPXLw8rvqDEo+R/oWIf/NQ5ufg2DRfkqdrfrbU4xcqSxT3B6EBaef/Lfj7JNCAIaAJd
3jxVHEZ4H7hasqfJq4bIlLz46w1k6jsho9r+VpFaVLmbHwGLudVrCelzdUl3Konk9fgImnR9s/v8
kJHyj18y+5lzPDTz8pApMn4NgJCj4IKc+QTCqgCJbcstTgdOX7sjk5sYZiO0+iDTmGxmxMcQaX0w
KsfBOvqrEeMbNwPBPmb/UXrySy/bz/IF4kEVuan+yDslI7MkncrAwYUh9sYohYgyi5vK4pfZJfVB
SQw55UDPxzsCTqrdX61uitBj9RiArH8jt1YLECPpwGMd+FMqfR9hZJMOCwjX01mlrTaQ9GteXze9
OtWGpdDzAQzDaaAwagJhGkNUWu0aYR3mh+znOqpcJzIMzTrp+YtqBQzRvEP0chw798YS/RBtZqWu
Z3EWoIGaAkn0uQyLmZjgdD87nbGAv3S/dYNvV+k4Texr4G68jdmhXQLrXcRfx55u/ymZ/9+2Fe/k
4Ks/P/nv/7tt+I9W5P+XvsJiDvA/dBVbL7d9GH//ZzNy/UX/bic8/V+mhypMN5m/GsK+ejv/3U4I
/18kbgnD8x0Xo8w/jcb/aSesf6FURgxqoga1dP3qZPzvdsLy/2UgFsWdafAnzwQp879pJwhs+s9+
wvINAy8YMLJrj2LxTfzPfqLdjRTiL1ySwv6mSG8idB8HJA12kFO2Qq7jLyQUlUHUXqQJgTxqGYOS
/OgHv1yesi6HNTGUIvLsfHnODTJU0qYmwBoobdQXFn74dl+Ow/WAgBYLhX31/8hhjpaKeIJ5CrLO
YCfviyqp/Pu28c5tNQy3xB4tfeEdy238wqiJdwrVSshhfNlR44WTvB04zYJeeH20FzMu9IWIMB6W
VqynrbNeKxccusbTPcBHF1rOUzjzY6ThlhqP7eSaoUpX51i3/T2g9cfSV1/jNFITuDbQhXwOzLbD
DK70p0XLqrgZBIEqeq9FnT1/1L1Tsm3o9eMwrDF+S/y0+fXwNW4ys2mSTW8kOZ3ey1jkxqWsO4jl
w4ex+c65YPv5PEx7fxnFekH56ge299IzqQ24hlK8nKMTTXJQh8rljRk9kWSb/1aRPHVA8nJKDSIw
G++tzGoVIVX77vKNw7lvPzte/bSK5UgKAf/TgutlcqwD0ayPy2z8wbCYnvA/RJXvRLDMXc5icvby
oaqCqsEypY9uF/edFiF/K24gtzNgHeI828dAFeNHPm/ybFCO70Lm99WOemVZjAPzEIZBI5DnYspE
suxfcsjbG5zpx/EK5cPESCujUhFrF00WDUe5k0XIiwadpgiA8NE2uZH3dpoPpoS1oNtxp0saF0nP
Ynlre2xlx6IlGE1FDNy+iMgcy6908KtEdTNfMgSgoeZ2+anI+p8de0GYy4WrRBAjLiTnZ5G+zEOn
PU5rHouC9bRUYNBmjZjLWanYEW0Bco86zer6NAQaWvJJcqcb9qBdhKVQWaOmtg3J/jh1VeKX2t+1
0rsQKnAXL6l61XwzuyDPZmjrYq6f6gBztB675WywOIu1FYLENvLmdUJ/9Kdr4YVnk9R0UMBW+ybs
NeMtQPbaZd8kCHKk67TsvuNHU0MIcjYsw03F5mdx/eFINMF8dgkvVLvhU+hqH1Uu8qTZcRkgIVBB
0/Nj6Brt3sznOjnzxz6m+6Haamr2DhEc3tjnzMxpucftQQkaLrXJ0NLWIS6AkKCUKxM5ueWDW/K1
N9FB2XNRHhovyy71k6Xd80hMYe/lXmzI683enNUy6kfaQdsOkHz+aghoOfUeBqSe5cdEeFUyv9ec
arHGxAt2JDi/0RUxqu48cPw2P191RVs+vrMJIpfFOTEIymKEO7IqkIw09nCAhdcExmKmyVzq94vP
rSiy9Dvtbf1oST/Ol3Q8DgJFe7GzmF22NQT6hPLeOhf6Rjs6NM+ZqDkEZvTg47ZG+mR9b6n9J2e3
FBRZPvBN3q8ZTfDrOtc/mIBzzzZKbsqKXAZWOl5K6umiyyTht8RHF8ahbb0iZg6u/tn+hetGYJY7
4V3utS8u+PvMFU4w+2kKbT1rk9rxRAhrbItqiBYn1zDScEISqJaUtOhiEIe9X49Grb0zQ15jd94L
mjDvmGWdfbe4bI0FLxNWeB7gR/HDhmqjliktQy7wWcOgzDhAeoNQKPpVbe+YyqD8nTQ9jQjWj0WL
zHlEfw8+6zlHyqgvomTAwihD39qgcalZOqZZQBVvi36bbhEXvNXliDEBjJQDYqLS5Ze2oAxNt7wM
GHxc8LhFndyp2E1opKYLKLqcHmlM71lSwkrXiTwbJ37OxaZpZoJud5R5Agd64m3yrW/sM+9SS/6o
195rJ28efHqtLr3tJJFbk8tgp6vNo4YpOiBRVd7MDj/e7EVSFP5xWFF5bwpKRJFZtw1uOn8Cco9e
jNH00hyXsf2ux/RGB5oQ4O1iqqDZejiov/5i0rrUxIXM2EfZhJVRvdRnNZZlvE5aGvZzxxl1xoVZ
3Rka77RjrlW4lvmbuexZNMihCvzWmeJaliX5lT6Zz+kajWYlo2Y8KLX7l7QZv8e6ATRcLI98q/6s
RoPzaUn5hoqIumEkgUQoNK7dL9k9eJ31olvqr1la7zpdUDhNNp9p5QXKJ3qGpHvfRefg9XYe6AaA
O7T3ZBN09CddFSnlHFU9e4kctxc+CB1YSruEiMfdM1KHKFNVfW6M5X7zyZnTMnc/OcKMnbE9mU7p
33Aov3u786ynZnPgKP3OOxExFOElos3GixEtknSkzOnf96mdzlLZBpkqOV2Z+xsG/G+vWJ8cc94f
ZWk/wkPXeTOY7zkc3V6bl6FHZxYzzVZHQzZ08pYLVVuZ02m/zIVTnWat2MNxbE4eF7pL8JknPZi7
dHGtMZGsKv0ytKqOeVRh9IdmwdnPqV4ELKu/3HkcE+W791OlFKU9BvROV5g+/GgmYCtctjGCJW9F
y9hML30h/LMzLHFpVI+NP2lnf82/tr5NymklMlAMcVnVd9m0zgwEUXeCIK2CtmrkiQyH0/VNXKfm
dcj9w0KOT2IM3cXN95Nl2DAFp8YLfetOzFMZIVAI9X5LQ4b+CqBJz+GaEzw5aD+9541hXY1vZV5g
UkjbQ50tn7vWPbS6cKNtLQxGecSncjn3YW5/0tmmN443vGujyZx1046CMWRQccgzHFiwJqLg5jN6
3MrRP3ncbHFbzVE69Z9ab/8t9z2NTDuzwhGrYqSwPePMdh6zfInz1pIP1Is/0vNYLs5cb6vYY4K0
b/RhnJK6x0hUE7iD9b3O6NdcjRWLeC5MEety3s7eIyNoMzLX/hmFgiIxaPEeGj8NMiO9xtpnv4Ze
rYGxNpe06z8nQudCYSg7UBRXSedoQ9Q03FxK9O+Ts//uU54n/Ag3eKGbsF5LP/G9MnBTZjm1217+
ceEtV/xvsaWvMJGzkLm0fUPuFf6xZfnjuWZB5ZbZAUBLca7SZjs6pnWsBNvqsmOTOfGAzWWh8KBl
IigGwwt3Jysiw3ZOHqmMt51hwncv3h3ob8xrN8wJqx+6q7EHvV2+McEdo1HZ743UfrYZkP3uMabb
qBnjVtrB1ubvUAH6BE6bSNTyG7LajU02dLCWwriHH/6cFtr7mul3fPpF6Inp29coakBHEyTWIDgt
CP7ThAQ5XCMZ8MwdaoKxhW3HUbr3WliiQjqQTnv29ao7gPB64lh4trwhBmv3mio9prj8aKX1SYXK
zWOswWbm/l3vyz+N5rUX17+lwV8TCpG71kMD0veSwSyp5Ju1NfG8ivRyDTLJV1SJ+XCvN1vLJHeH
TcuptbjYZUbXi/VZpqGtNYwbx/1F6uYU4KrSombS3WjIDBCHPLveZJnB4hPJ6rNC09BDVl6XNI7J
WNToBAK4V3fV8wu1JLOLHEXcpI+HsaXnIM3pqTdH+1h0jEcor1CGNm3Qmhl86muw0ejVX2k39Oe9
GL6QIhWJafIuLMtP7nblrWN05YvVRV065bdAtnV7p6TpRxTjFOXQSLUHf1V9lJq99SQHgAQHv+cU
Ku3pa7ToJmgr2ABnDiSF5yztnId9K55WGqikg7l+oyujPklvfjZwLiXScbOE2JizthXLSRw607wd
y6YN4ZmY4UReFlH+4zq+4OAzDyQlNYGv6foxBS6LxNXfkp4guoT5DVNfZVHl0DqBngw8bUz2ZrQv
ZkYssiqY5M0Q353lvXRK627O3DYenPXRJZwXd8K23HT8kTsMQux+DKyGZ7ExMABaOZ4l0QssEXuS
GbmXLKNtxA0r/oNUkkddTmdLI6c5v3RQyS8pXBcHm2koN9YEfWq8Fy55yLnGS5vbVDtUzq5uEQJU
B639RUZ4dcZXrQfa5paJ2+pPLRV8tOmQMAfT/kEm5L+402HWsdaxlH9uQEcEnVKPXk/goQddO+5n
8xHVNDd0Rgm0eLekx4ukndWdqRvMs0oZVSRQhQKO1czdfiw7xw5LbbosjByZDxt3ojU+DQtHKWtl
PSYHJUNEeM/8Wp0Xi+MqqydFLeqskXW1vnq1pOTwmjLBNPGoD379bFNdR3pfn6hEKEBLjcp8WEdE
qLq81+1U3o+299pVPpM8tmCNWewPE0qKfpVtpC3PcwfIeeupUnK/AA4zQsHTliWgpv7u/PEes9qN
DhvmNBfXtUqh0BNaGXuPof9i6N9wKlgbhWVFKBcF/0S/FKQy3U6jgD9q5Z9kjI63ZBo7tnOdaGbw
KWbveYeHfFtklHOVsmIU6n5Q0CFft2tV1JWuiqGecpbNjXXIS4d6Upq3ntPp7+R1T9Hk+fGOhSto
HY8SlCoRWlNBEw9i2FTafiKck3oRllSqzC0eUT6zHdDzgy33V2Psi0jJ+bwsk+I+129qo2MPZXZt
MNIMRtlMmA4VyWMhGt6SqUavn6VkhJUU9XUhonbblyuA4zXPCbVwtewPonKiL/ZaJ+4/ze5mL6cm
dbWg05yFk2ljmzPYlNrtyNYHG2g4zDr6ilHdK3c5lbUW2k7rnlXGoZGjxT1qPpFvZucwrUNfhp2E
LUTTVMkMu5u+2JuOeg+PmHleJBvLZs3IWE4WLH5Gq3kUXmEnhpTEotpuFaZpSos4zG2gp+tTZ3rm
Ic0lNj19fFW6/taPns3UWzu519WamU0v21K+935DyyV8J7TTPCn1Kg8GpIrT3sX5Snduds0aVynv
DNvAKUmt4WyvrHXbtP2jSumdLVvmz3OznyZVvUxDVx0FGVjMmUcLF2NbhzrbICkoHnyIvKFLsOi4
zwxwIAkm4Hx9NRx6ujqpqNRVQZdEB6dTHvr0NLK+VXoRjY59QUb9PBrVvfK7EQOLQU3m6JcdP+eG
5yV9GnNtPnQFcSVbS1GMYOZO6ethQLvHaHxk3VoPlwUvr7NO7l3OX3TqLTevLOF8QZ9Wa1XQeKXN
+L7k+YuHzm3YSTCWXo2M0UjpsBxJm3hhWhTtI+1hNZjEWVOIWH553491FrrU82fSAhWdyVjFlWV2
8SZV++aJ8XtiKX3veRVRl9rnPjH/91cWVVxMvO95P5LdsCuMQhKaqPe6uaN3d32IVvMHDzYZP20+
RtsMjm/KhUK/S+6zXeP96bYw2+lhZ9u7wonjjTVBaC/rcmgku+XNlhE7FAbx2V5ft7J1bOI4Q6Xt
l8I5YvuaQ5udKsrN/bdVyS7urMm7mQbrbW3qX+tEgca4gFp/QJK+9vZlAXHMRofNIbUv5BkDXonx
LAAgnautj1e30COiTXhK+qw9uD4od7u0Rp5zY48ds1wiLsLTRu7V3V7OTI4KcVfsxdERk3sctpSV
rz8eNRdriweJYM0o3Y0hNjfnY9db/dSAQm+7to+LzfTPUzde6ToUnmXRk7a5o0vz5EBqKm3ems44
J77JgJcnVTdZknoQ/dJ/aPbCMcneSp+b3C3Znq2/85GFqFk875PgQeIBCl1rj/4BFCMXxO5JmOdo
Qtl0+IkY6RB006bnZcgeNBZkWc/eQXnsB7qBYlHlZZfUdgdNfII3aMHN8FoVQQpy7rAE8GMbAEWx
ANyl7h3LE405fZYG++i/mvvR33qKAkNz2EWpJ48gMme1LhBhv6RemUcdvMEtqJRjW9pXY+50hwsG
k4EwZGheV+muKaxL0a9/dlM+m5QUVVrMMWXLn3UY27M/Lwys6pGvT8HV1y/reU5p3HHRk6Zf0pjB
rNBjXwHTrQrzu5u/NLUMoZfNlCkkyAWuS7VqIziJhqJn26XT3CyEtYwk67FR5AG01RpvhN7eMvkJ
FbnDQSfYq/apfJ4ry0Cr4Kz3ItUuOxJT/IcR/bmK5ToettVa8W/23o0rvzuzY6ozNh9TVhxxHR97
V9EnuSHBmXyQfQSI5a4QGYGdWQGOaUXp2y+f6VJc/MINbZGdXcWcptr9BwrccKQ74boLcH8Q1gYA
sCaa1Oto8BUPQuZv56aa6a38p64riqNpeG/c/N84t/nuKt1NFMd3wGBYO4ncoPf167goOH6Zuqpz
nQv7YPU6w7Fq5Nns7dAYMvOSW0aDOGuu49xW50x/kPhDnm1XA+o5mUc6yywpENgmbl+PEQOGQHPz
hiqAdWNdbE8OT7zGKCwURXU3kZDNRj+jX8LSs86yo9vrSU3uRMgzZB6tTWeVV26vtIfVwWOeNPgd
y3zBQMLOBswlzI3eUU9cvJK/0yvy8bbS2KI23ajYRBc2vo/zz0+raLT91zxbVLCM2h9rqaebwrMQ
ecrfpuQ01HLuEi2ll7RID0GHc+t7YjkoMgLPOjAdFG2EQInZum78jbBaIYuLdmLn3/pE31QEG3fk
699iriwYhatfw9VEstSVkaQjsw8vc9zQ2ellK0H9wy7j0htpfeyc7LatswqAtPOe1lx6oGCc/VrJ
dwivZd8esD9lUVPnr+0AqPWfRr3Lr2QTKc9tzchMZb+mcuA36uUHoIbnnp1iYyhu400UwVxgXKNQ
DyqltVG1XdKMd1ufUh7wdIjUbL+kO24uAuXOKPSfO71wInNBNuPQ/lDUjagcMjVErpkhYNnx8pGZ
ElRaIZIGSGSAvD09ikZRfOweL9vgDpPSiKvRfM1tLEVot250M8uTcaEc0dof02UnWlXaSizH/JQi
SY4Vbz8Xy22dTa+2m2+3+NunMz6pk2eVdyNIBzD3mjzVqf+0e4X14OjuSd/4AfYZ0kHqZjHjozmQ
/kJbTrIyAZZN7EB8QlCzMIzKzXPlQxsf5/R+7Rr5WKn5Xps1QjuK9XVaxkfCxJCGugDW19pIXLp6
Gs+Ts7RMR0i3W9r9I2cTfqjs9RcphGaSd+4a5a7HZKlL31qreW+cl4FVFB+gesv2jcPRskkmeIF9
jABZ/gwTs7kBKGBsLMMZI5+fNM34Ni8zjyJcWwr8XQa1nr6m1jMWvZK+ZsoIloYone3JPDA6Va4z
nzWl/a43K0VdOivuD0U1aRaC/Fg3u7EJhsGZZa6ATAAPagZYBNl+otB+K0gjIX8GEDbLhoTG2Ttr
bVbGZD4IxGlQZ+rrSLxB0UBHj6HJ1MztUGpv1a6jo/a3NtmZ04T56N3Xk/2HS967OK5fPpX8ndfl
7e9yHWgbmv1q7JOoZpyW8F/ZYdncL9qAzZaFxi9ZmCH/oGHNAktC94cpQI+yoWDS/OtJUzz2Rf8+
7jwBimQDKGfRmL/gGJ2ilQhEmzUba7LseS2uNoqU6OLNu9nYNrhrZRwmKbxonoUW5tTypB2/T/2u
sZDiHdZX52m8DneXpe7PnevhZre05Z65lY6wYn1FGPSLRuqkrUwCR80KLWz4N9qWxqm/8hsYJJHo
y5yMomyZsrQr41d5byFtO4+iq+/XNSUdR1yfkqIIySPuT4hmf6miSfQ1fabrexW9Mx3bkChfDh6z
yo9daeNPRCiXUBeNVNf0yPug1oQE5oZ5QbuelK49GVRHKG32YMmdQ+4RfokIPIutrbICvffjskdC
B3rovuPlEJTPMZDXt6BW6jgtl5yQYG3hyddpCWf9BTKXF9qzZOG4TX81Z89Z0hV/1moxTu5cXMSU
NocMusEBteYY5Lm+xD20qgLvejy52kPaeV/FYBKSvtW/cRPKq0bkDwElTZRv1RSQFjwThW8xhOUe
HnQaWqoYT7+vlupNeP4ngcKwaob5Y7nSpQczK9jhaOWp1dgBuXVzT47kcG4opSt7OK1DWsfOVi9Y
6zWT+YZ1a5n6FgC1pnJsyxYHcZXxXUeMMooFqeQV99CUo8MdO5xNnfTCZe66R4QLjPBqpoh7KpF0
VadssLLTYi5Pg5NeCpl9kqugnTrTfuIxavAqwkwe6+JYjYC2yhWeumbQeS1UfYXsuKTszg5MJ2WY
nbkRnPdnYQjiIFbBTmiG782H19elTdLQDKiOdmhCB+JPVh8N1+wWZoUMgPJTSuZfhLqrCbPl27ea
4k4U7W/ml9WpZYONO5fpyOy6cSvIEPE3HvG0ciB9ZqSh0pfOUGRLBk2FjnayJmaY9FWjV0/m0FzM
bmYy5Ld093592Sz53A3w36wcpUyVMxhAR0e0lO+98Js8dVcaZsqcrLv+aeQJPBAMFGzfOX1aUO8s
jjWP7NQydx/hvN3u9UhZY8g6mZVTweIjYHfwV0REtv4j9eLvPtb9MeuZvo+2Gwren8ixPREYHXuu
SYwpMDkaPQNMcAtcIPQLDrZqpg0dbHtJuiXfglH7QAdl8OIXLIMODVVD11wFzHwOG6/rru7Ku12z
srO2ZkY0Z7UZahk8Gh01RyhJC0hYn/3x5mW6c8a/NsGJlfLncCBacsgLMELUUVNhAlJOZ+pw1+5j
TzovcvCNs+10jw3U0WPBJk7UKRE3nMJAi1FwtZNImC0zOXDnKLcqiuQ62yOXMdV5NPI7txdIogZ/
TBhW/ly9cB0EH3SmaGvavqfSq/SLuU060Bxvvyw4JxMpnSbIDUGm3GDd1xt4527Vu2B2qv4+txnc
G6lgF9xkYVtZ3mm07Wu5reEo9ZN1LlldLRu+grE7aoUi5Um3zwx+71HsjAi5tvlSOGc367wY2EkZ
lu3MO9SoeGDXeJOis2znhaFS7jAXohGs5OAkOyyuNu2WsJ2uM5DFLYJW+k8Z3gTl98/bmDs3li8f
Sz3Lo8G+Grb/uG6rJbadklycMnliDOKq3WYus7KL9pff3OrjATnl3TCS31eP14KhzZgCfA46E5tl
avsjJ/BdkRHKiNTBiq3lW1VecTcuNxUW2gSS3q9Gu1Mi/XA1ryOTaJN3VvM3X6t4Hyt1gVT5ou/1
HDuTHfWemJ1AMoK83VgfzcXOaNqHct4hpJyhb0UcfinBO9rXqk+vm2L5iZc0HCebBPsckKG0yRHz
5saLtc69FcQVhoAWKZWYN+ijTitnzfc4MZeD2UOAKTXO2YlR5nGb8xMtxdWirJ4hATgXjzQ7ZjR3
vCYUcDNTvBy9XNaVXFue+9iQIxcqqpww3UjUJfZQaGP7kjNHXqzlKUU6mwgFoGKuJJSvOVxhry3z
XS1IxAb6S6aBZZG2VYIMIDHgZKtmexx2hnfX6rQDghCWg22Eujs9NsROsUBCOd6p+rjvlXPMa3Iq
hUaBa46aOtVNXUX/xdF5LEeKbGH4iYjAJG5bUF4l7zeEprsFiXcJCU9/P+5mYmKiR1KrIPOc3wKa
DCDF3Gpd3RFi2hGQSJ2IirwB7ARyP7fEf13XZK8oJObdNLc/W8XZoWUSsy3/Uyz+HLeNfCxp4IJI
JvV6teW69Wv2x3T2kXimFSf23Os4Abo6Gk75GUCJwrpVT8sw9CeCrwgDE/aWzDghaaW64NrKarqk
9gde6HKnTeOKArrbrcK61gQr35LMPmD4w1+p7HsyzZkWffBi63PBEfZIHHl66ucKgABE/uCX1g/1
EgP8yngpLJulQtAfaDs7zep3524t85PbXGvPBI3MMtjaernjo9LX7QGrMxic1qzNaCkIVBOddZkb
NH0sd2cyeLhwEiNqYLAZbYfhOE/igt7Wi9H7vQdIb5+oLfGYEncGbvI4sNRngTRRL+D2i9+RdUE3
PGf9jl71uJhoE5ABQDrddcSNFmc7cYeomco7EhKelrV7cYR/AsrR+zD1CDT3qGeu8muHUIU3knlA
2EYaGW75lPBM7JZsQUxh/oWbMbDFYVZGL/hAzzP3izF9uD3et9Gvnj2ji9ADI85dCvD2xv+mqo2v
2PQtRKODmG9xQNvrjneOP0WEYxvrMf1xenuXtt1XaHB3iWxtdm7q/+IHTLIw3ftmhlxlnd+sVUhc
kPVRZfPrWEChJg3CGEWoSpSUIl5nbi06ZZe4DYfq2KUyzq2JX8zA/ksRvOvmV2tLt2hSwwBxXuKA
yYf/8wk8+pRiLz065H4jtTbu0rqwo1QWr2G4oKeYyEBJiyYah+4JafbJ6hkM0fW3sOlM787SfjWZ
anY0yLW8VMPbphffcUVXcYrqMXKYKKcifSib5IF2TMbtRh4HrpOVuKTCKEFTTfaGPO/A2u78LgDH
ycsCbVL9M9vin4OkBcyAfD/H2Gckc1xDSfPaUI3GLgudP1UGwUFvCgguLb2t+DcVv3XuPXdyfpjz
CW8GMxkNSMXfrLDRGGnooxlcIHXp8KqlUZzygZM0DWgftUrL3/shN53rRb3j8lwa6oIEudoVxKkh
E3BuWZY9PqZVjxx30qK8inkqr82MjLzgNj9IG8g1gByLnMWDWs7vaTXnBzyuJYKsaUQZFqSFt195
ckfkyhPzFvBaJBuBVHiaP7Ll21kXRC19+GdoHhh4fyq3P3mDWA5j6c27oVmr+zYrxJnKTdCi4b8C
1Rka8eK7zMMLdYDLuQLFyNcRbKqPZzLazwkRwZRzzfdNTomlXVhP3SyecxHUuzVQ9a10q+mox/W/
kfktJkN+Rz79ZWHZvAvlyEgw58/dYDwxQ6rYMdWfkQd30VVx71tl+ijUEJkZqeakihf7cJkFq97o
xaFjf80kHZHz26rndVLjxcbTxsIASGFAhuAisX9wqf/NEkUSHiljEXhadSK+XsZ0ZNExO5PxXVOn
8Ih08Z4cpPCa4qs7taPI42oUaPcGqOrV3dUeEUjptO6DLDjqjsx1vALZmTdJPRYesOLqvyerNj6A
dNBKh4hTmDjeXBvJVmUu8E2rGE9FPR1Vh9S+DXckawcnH4JxyZP5MnShcUUqMBNgfbGK9ZJVlOAZ
JC3fl9S7WOUYYKHhDyzJ2F5aXu04rMmby/g7MrV1YyQRNz6sfmKx/WlEj7Nz4KXlKzatOLjGvYEf
/EAsyYeaRi+aZC33fmb1AObk3CB88vZJV+CvAOyM28gfhTpoPm7mJRM3U6bsfe1s6TVNv/PypL2K
BpnUJNoT0Ln7QjI8n7ajX1tdvIo1gdGZfItYCaijEmcBGvSZ7S3FT2nWHDd1xrir/GQf+D966Jz7
LAwO2Rx+uWrOiftAKDR7+jPtKoeXmTw8t5qvuV37ezjHV7qhZcwklkZtqYIzqZWxwCnK64GOAwNC
0AXzUTnL3iJ7pcn0ShO2TR5pLgMyH1DuZ/UKA8Pe1BJaIY3MOtH6GJLcwrKpHPd3poTjsJpYsFKZ
PrJh+0e60UH1rX2Td5q4OE0B5jgu+zybvN2y8sS6+EAiVfZXWXPpsIFwW3SWwW3rhHFuT86V7xiJ
ulN3g32PZ5fc65qXUTdk3Vp+eVsQgHCkARHkqL25ZK0LgsfxEPT6TwV309n2vaS0JrZWbTK5D38x
tYaED1fLHQlDrQx4KXxwqyS1J2wK40NhpPYTpSXXkp+MIo5dy9yHq2xGf1Rl6HjQGRbasR+DjNPU
yrE+W8JOj6QQoWUP6osJWT731RLrJvRjoviaa6n851Bbw2sqEHnV8Ib7FtUbEYzZeJh7LrhGpC2S
QlZYUQ7uyUjLdyQNd8NimZEkKmlXk4lQ5nzpLM8wO3QWsnXEPjxgBcG5KazoKGe4raSaT8nq6sc+
gDzMBZVWcihgKLOPKiUfTWvjvh/1vqJ7+nHWo2YOSwv6bpcXIwlzygrB0v2RLHct+LXMvUfQ2AOt
zy0h8OG/Ii2tfbrKhCQr/cyPf2qYP5QpcIcTyIkT0TJix7FtpALh3p05yeELh11QzuC0aasvY8mw
Z3YVpTa9x3vB9JajFSm98qOzyu7BHF1Ov6Z4E+lJhm51JXO5RrpB/tpKmz0mJgEN5opzp/noVZ9m
+1H6x9D3yjdnauxdWzQATdYBOw6lpNPJNo1lP9t8kawYyrigTCtO++Hv4nnVpepztm5/MuLJLtLj
bNf5roqIQUETOmlOcS6nQl8zCrCiah2RTsK9805OfA2Kb/YEUKF4S0kO6M5Gs1kjvHWOPNRBrDg+
aALwPZkW6s6xXwmHA3heJdZi5KmV42R3Hmswp0V1R9Lbn95OjL2N/jCaA1aDpBrxfLJpNV1HPp+O
+oxS6pC5+6LK8MaJjRdFJ1gHXSYgYRPLoF/cqjSPwKEn/AuMYLmB1q4uxPbZNXukbPTKBcq6uuVm
gt7qzlzPeU9G/SNGlwszVJcpVd0VZsi8BHgj3eWN4D2W3BEyYqpl7Ke0SSo6AEzq2ffh6p1kUcw0
4Q6UPBlvKS2vaurrFxN17wrtfvJ8JD/jPpwR8PUT24Ovl/5oubTJwOqjDpbcOfMU90MTwra/Zf1K
YnePeDPEq4KlIwiipUOMZw9oImwsZTqnlaUr8++qr95S0XoXLmjvQgued0Es/E43w7BvkvEWjoo3
oh/yhzQ8hnXPJdPOVgSIacedZ/wsBP103mjHui7Mg9Pz5U2EjrkD3Be05BAUuZVc0wSfhh7+sgac
9VwwdowF4Aa9ivBf4T9nYvuvp624c04gBQ8TFLOmkQX/HZShYFAAzLyEKxLrLsvgR+GvtNNuD5aC
WlkZtIVPQpZQJ1a8hAkOYhzE9E6PhD2X2Fni/cijczZylMK58i0ELs4+0epSZnl605mwTh30P6wl
Mnp+7zVNMJee/OU4kC4tawtC6nlUkYFP8FoN9b0/jlwVBFUaa/uo4Kyt7kp/nQBddSN3tLEPO1Vw
CObiWhKRubdy8Bt/rd8XVXwJLZYj78Z8LQfv/901w45itDsZWgTZTM55zow734QHK5P0K5RT+o0M
I6UBbgpleVmc5kbk0BfSOnXO5hdTrmRrDqh6ETu550Qzrwv1txjrLiIsw4xyQmGwBApNjQ3vRrBk
6q40zSOoYPPeTMI5I1tQe8l+eKl1MTPo5YgoQGs5U9mbwvd+ZeYN5l7hba2+UuJd2iYFKJs52IVK
FkQC+attjZt8fRP+mMYlYNgPXHy8cmOb8bzJRr6x84xII2+kbH4sjoFG3XubciOJdQ+Is9T1kSg+
cZ9NkuxZyKhuSv/zZ7vbMbGRaNiG8H2lSwBQP5bH1bTjBJXbd4KcHrnp+DcoQSVamPHW8/qLzm1U
cqFsNk/h57S0l8KlBdZoQFw95dQHP0rqqThPQfveLRyFuf/k11qdZkLYIvaScuf43L/lNBL31tnW
Afk/Fxh5hetwxcZCmKyBDthasvLQZ5IEYOTAqHyoBXiBUERXmaN3mRYV82YSjJe7uNtqiUYQfF/b
Baie/8cD2rtWKXBAmhISmwR0IWIPpcdsabvkYAGE7DAgMFG2l5pTbWeaSNM3ERq11q+ZG/7xQ6WJ
95m4A8eGcgAf35NNbhGA2nrz5gafZDgl1KjIKmpsFBpBZiKNoXvjOAYOJH9S7nUg/0xkBketkA/T
FKAXDsmS8FMmZT9A7AaI+Zx2walDVTgNSDKsJ9Fb+ckL0aQYlvir++RuLbeZ28BssoT9ySCrNnGs
cmeNHaBgguNk9WCdHGss7ozGF9Haet/Y+tUpyYo1zoEIazNY+Rzoi9I9CsayfVnRFV3sakCIUh7S
AIkkFeDZA5/kwcapYtpr958tIJfy+U0JzzwOIv3qLJNKHEwzbri8Cdv66+aFd2wHYzgJfDcH0K17
J8f83iCfFub0JCcLbEgkPfG/KVdFad+bNdkejTuiq0PgF4VtVx1/rMk8z8HNIsn2ZGnm3Z5cHv/P
hKInshX7opT5rdOWsyOtvGMoMA+BFVTXHjFJgjv9OvfXZLR+cSpfaS+Ag/HaCzbayMkmxPK0ve6T
VvxlKzIPVu5h+UkGdPMp/Mfc5ddgq+l0kl9t5iNvaaH3gFMtLjnmswHMPRhaLP4sM5sBA2YWKXWW
MlZ7+Sn8Sl2qxBenJ4PxZCA5tkMLFQL/jBGVvjbEY+1C5EG6GHfZuIjr5PBIYT1/nLLCubSNsnZq
aRP8uM27UKl/Jaumj0hbAlRoMs4Hz+nOVlnfVxY2x+1fbHsCl0R+GrqWfEgI5+FF3iTvlnEcfJfN
Th5MJ22ikgtj7zbmG1ZQ5wCw8yvsUzjm+r6q/NtAlYPnkICWtxlO3RGYtOA3Xc2cuR53DpwFMq5U
mPdlky/QoEkRywQuYQi+IeLDR+o2nNiTRgosZnu7RkzzBQPOmn7SMj+Th4sm3OxQT0skC4nbt9dG
U58WgDwHA6Zlr3ztAfmzAod3vV+zcDyqZCBgbbXioXers029hPT4E3MD9KpR0Mm8QHJDpV/GSlya
NTgTjp3Ck/UhSDgNM+IqdmOZ2EABW/afdVdM2LVrW3ynyWjEkKOP+Vg8rjXMrShIG6+tHjmeLW/M
8jhvbLTWTWOsXGNlfgA6GECft3j2fp+Gk7xNK05xkMv8venFi4VRIAar4IBOubuzhv9bqHfCKVFB
YYFEtLjLy+aeL5YdDJ/Zu5t+dVD9BVSu7kvm2MIMql1QoXqUhngc0cABsjm3yuF8Nbj06DDud8Dn
1IRraLrANt64w3+8VP86Y6jiwGXFG40xGhz9uLaV3HaJL1yqpzplj1mhc3eJmu9ms321a+tfWslh
b32t7QA1Kv0vqcyPVC/VVU/6XUlAnnmw5rvqgXT0LRvNOgW1/T2TVIkezqJAFQdD4QX6yD2mzn0N
sFlbn0lbtScHXW+QbpEWPl6r+q4n2Qs5rjdHpEydXHys8dD21PZmoomLkfFjmNiBvZBHBeVCRS4v
UDfKsZyXa+ionbJ1DxlBXseMkgtoUwMPyp+uCFnTh/wTKVHkZ3Z3hfGJchz4tOFN8iDIzPgklS+b
0MLcfEPeF71i5KhynKmSYMoqJAzBWr9M1Z9DngSOo1XvxRJctEPOK8iuBAcCa67WCJTt6lsMPX3v
fQTYAsOZj4EArs2qazSHFNeem7p7f1i+dcscXlR4l12mwWXh4qoms4C3Wl/boQu4+9UvliXCuhC1
EGFBQkeQGz/BiIWYSyzwzM8pqf712eLENE5doY+uIavzrvfH61QX10AxO2k/W4/2iFGfEGsWHoN1
LyttC7Kve8Rc86QZRA8sj5JH0zuHTDC9atxb7U1TzCzhrR4+9eogdZ1/UNXMyC0pG638S6VIAiwG
+5BxRoG3mo/+lrwgapIYsMDodiWEzESwUITFtQ+9WJQz+4498W1ROzYc8Jt+8VY75peoEAGCWXE5
nVg7zH2adj3krLp0C4pN2JtgvwjasENH33oZNBdtJl+TE178JX3JCxwkHlEpqix2QkMQ5P9ah75W
Yk2S69rhLu/QatoQKbmbfLtah7s5b7fWtZrWy/GIKHbFPtI9oIRSUbt29l0Z8qfXboNvsbME+Waf
/7QbYZxyKyTwQUGlFsu7X0OSadMFhSHumcoz0MF53ZUdi5aD+rafNnf1ALObAU6O6XY0DlaPBv+u
V12B8MsudipX/1lAjNVbSSTrdVLOo9MMDxB6mNMS5J/h0Kbx1FrtNWlbuRcBBvC+q4iC7ItHSdLG
gXmUb2OUpO9hIzHMEWXSYN65znITm4g1pbMHmSa7Lcp2eCHp3KZgeVSjURC00si4HP297oavyfXV
wTITrt7uXFMdeVhd/zrie8J90enj5MCOuWpFH7a4b1J7ZIfKB6eI27nV77O6zKVdQQ41uCy1so/u
UvLakgDuolw9YIrAjrEq/4CalICKLZ/4R6aBuF+IsjD7IhoseJhevRrTvGFVxHE51oQFBBNVXrKP
L8Zzma7mo7uAVM/dJlOY/jYIZaOyE7+5uS0rfW1A+7E52gTH6LEQR0Qk397MSuip7gJ3E57QKYfR
kKzylOE1higjx9HyPV7vHOPw6g7OYZjKZ2BnNLEqkHtMbUFkSJR0vdteCM36ylIGpgEkAI6YV2ie
8z0fP5dbZAWbZaoNL5YH9FKxuyHzgloYJwlgEFbE6LQHZaMhaNGa4Lqs4xHXA58E58HwWuCo45BB
txGkbMcrfA9B/S+evYhb7V4pe47QPP4pJvnKr+7Ez28geAaPlWg6OTWLGFkjkKeL4JLZgWOfDNNk
0iO+GeNkk2i2a9s52HtkDDhd1jxTYjzC05MQzUSMGsSNhmDyt+0SB1rr3sa0OCAn+mil8YACRiDj
68z9lBSMag1TEPP9Nc/QeXFt7+wsjGiLBC6Rm76Z2fop0RmHSdg/UsFTnhaU4OaMT1Ybn22w9rFJ
dwaWvvZQFIKyzowwE2aLZTKSl6xu30iyfEJmcVkTI4eb5ANPDgQlrMfJMIgAEW/+YtxYifwZu4It
goPvT3pvLP0tMHrrBINFfIv9ODsQ8oI4ZNmeVlIar0O9iRhb4znMizxqEZDHuF2CPOocyJTZEsW+
EMl/nq8QVm6CPjs7eUHVHyoXXW1ZBf8tbNVnvKFEJqX1lleOTmJNpj3kWWPdhnw9rLIyb431Zc4w
pBvAWUk1HEYT57TgN3mvcrql2xpFMf7MytV1NNaHqsTuPcuWfA9OXPwrw0Plycj374pgUs+yTGkz
YjuqhROZbvjhD7Y6NBtAjZYTjmGtMFqmTX4e/JVZssWyOWE1nmlGBdjJ97JzCGjeNNs1QRWOIPnV
CakjVw+1Z1+aLB331OuZ+zWf6T7ygFVT8lCBPFxKNboP4bVfIWH6D3lhXMtsKGDsQmvHR7shLP6p
FXX/xMbugbDx3eXHYFkYSUvru+G7H+1V/IiJCTQfNVc+Ohh3FE+VX70WVUmE/WquUVnOCzBKjuWk
7z/NMX8dtQkNtdLjKrI3nShmMcFmi6wafmgtLU7amnv9nc0LvYFlPmJHb+9mwrEjKnsVkbTswDSC
xHXvoWVfmu+sJvLJMeyAWcvniWow7M/WzifilYFd3I8Kf7kbrv+23ascJUxbKf4Y9CseG+VwnzZk
lgzS4/YHnR9AA6JiXJeoTqwJt6cT++acHXxn4UzwXtM2d47pcPbJs0GvZD6goUK/S7xkxTINgBj8
kljw3QRn20//A6a2j7iiucxX7w3HoEe/RVdgLS9uGWVw++1MgS/OP52sOpsmBVN24Xix1UP3ypDj
I2clYSOBYgfMvG1In78gUR8WeclXw905udLHFkUKuq/qYclLQE9BWCJWJfDb5tgb/IWJS7FhKYwn
RBgITYZ/sL2kLy53ZCbZVzvA/pH16s1qDI+eN3RDJjKLZLKgULYeiTSnqsztmEk7b36ucVafKtM9
CiJq1sEmRjpM3y0/ozV2gbNoNuu7ysrHClTJDrCrTw4WTyTMItLGgDla8oEJJ2B2qF1vR0pKynS5
4jhEPoAYhkcudHfVjFUlHdbYE8OLWOI6X/TDnDrYQkcGffDkaFx9lqCw/Jn77qJDXP+QKddF+eex
6L59+B4vmz9CGb6YlgLHzLDq54wDWU2Ecj0hrFf+37QYIny5Fo6JMgf5rsil3/IQArQLfcuspBt8
PhzdQUl9+RB+68CHcMY4hvok21nYlqIQEdBBIn1fHIm61IwwN6MMGAp9mMpT3VjiaIdPtnDjxgw+
wWhwkgdfk9wO8FD0cZZ+qT4Y47Ac+DEn2Kud20gVm0XXxyKBBbVbt9sj1i7P1jhHCb0upzDsatR4
2I4hZ49Y+tl8tIR8hfIpzB5rh40Jx7HWFxK5UJIiBN2trXFHkPpWSHdoV/tlqg4FusyTYTYveBg/
1nm84IcjHigVh9A0Xp0xv6RUvpd2v8ZAtCLywMWQk7WXhPC3pE6Ga05xpzXWMzpqTMh8zFwgZmfH
qq9/vWWkaqkK93aCfKIG3jlOwZYo5JSvGXKko2W3v5wbPqp7g5sGqUVsO7996eIdd1ZANz0Usa98
Qgk263l/UF27YNBmte//a0PbiP088MkbxLhk01HllYZ96MiqPU7kbyE3V3vUGc1JN9z9SyMYSor0
I+hPAR77Q1ipv5KailGu/wICJSgWZlzFVH0wPdB5VS4Qx8QTRJUcD8xC3xRWWSdpEKIg2InCMrTu
DfWsxjDDFm9A1QLAZOZblY4SETXwAP6ao+qAvyTVnufS10/5sF6dRtTnYq74dbXMuotR/TjWV1oj
2jYUant/NSNj9hA8e92B2jHmjpZRK3sjAut1HfCFWVhUSugToN+EIDbl3NGJgUx/sd/6JJsPKyUj
r7ml08jDQkI8SbrJm/SuE0Q22HVZxlnhb4a5YbNPkdBhc6aFNCRYyA59LL37o+f0X66QRtys3dEK
5Ccez0SV091cITygltY58M7OBk/n4ITICgI4aBeMO2zInjOnH4CN/8JyP3u1hSVY8Pg5JHloNqFR
U4TSfyCkGM6zMj5yPYrYIa8+agvrkCI5yvRbkPj/1VCXre2Y98tU3IrB6U/hIJBR0C2lF5+DplLH
ykXg2eOBMRyvjjhc1ie3R4+KC5JjIzmHsjVv6Ob8fHrPmwwkUhYhJw6KdeGoW9eg60BA/0cK99fr
A5fxrsQE3vYP1GjsPMfAGeFNN3gFxLzYbgW+dFbyKPcCL6rNZkGeAA8M35WuUIJ5FgLC1CWSlMr/
RQk8PbjI5vzeDjC2sYnAxF18FEK9i3pd2uu/PFR/+Rvlh1Ab/NYRjaQjqsYmY9UsMZzvSJE2sYER
kUDQothZLVBQNrnqTBLUc9+H2WG0eDtCFQLf6ZgYheIqNldhXyHH+SwIILsZiq3QXuQd59O7zl0v
7sr0z9SF4lYgYaqScr0O2v0aKzQWuYMNlzBzREOji9EzV/+aHEp8kfYdC/4ntZF+BPqVU3Pnf+DK
7Ah/i5d6DaK8+RBm/ZyyXl8442PL203Mtdjj2j2qFNhIQx3trH9re7LWqcnBb3Q2UseFPmJssMPq
a/KX4Pn//5Bor60ViEgP6oAbh9Ze7MFN+YegODMWViKAGDg37AJjlNFxEMjCeFEEnZ1URmpHMfrm
ET3AC+1r92uFe3CGSiHWwGFslEYe9azgQHaOcSF/5DZUxQRabD4naf+kDXW2gQz3SQn/5oJLXMcs
rPd2Y8CIMyQhJbJi1RBXnefEgg3meHaTsj1LsU370N95KT96u6ds2x//usmHVWB2S1BNQCahgZBj
i0M5J5tmQLJ1rNhyd64pR/Tl9bM5Lb8ctcEtM/3vYnDB2m1Mk/bgnyYw946K+7MTqGOfM7mQ+Zc/
NWV1XkfuuSoHGOtldnWtPiHvwE4wcRJrBpQWY1btjqZR/6dWgC/Pyk7Y0fbOloXaWDNagsZvY04U
tc8a/7mbh/+4zwM0H0aS3hVDk93lY+vul8nEzj07Pwjuq4ujk7OG8PR0GuLgcvG2m1W3L2ApIhyH
HdcF88RsNBMDu0ZEqIbYVdl4LFwIzkXXKR5tk1G9adK4oQoxXiGmHLe7pWesRe2FsMcTXv7vOl2x
na1QngwCUVJY6J80IdDTfwLh5AORE9x/pWIQzbAwLeVPPsnvja/HrwyxpnhRnm3ERziTRswXOdCy
W1dkyWPJjvWkZlysRUtUa1dvys4/ff5amA7gC7t3jMXQMMSdXeSxaaH3kk1pxCgre+DZ9iqFHB6n
BNF31h+dvBnPC/PIskAWjLgaiW8aQtAo9z0dP0XmYc5Jh/RpdvmvCctpvKTGyZE5IQ9O+7qdPs5w
PzjJR1p18xVq0jwua/AvtGHbTZPnMp/BzD0HtaKzvBrjBODnO8UxC5J7FtP7rCemyGGOmcJlvfpe
/5kMy4zSIPdPeUlSoV92tzZVHw7m68NmbxA1JGhfATV5tizuehgTnGFwRwBPgExPIV6BO1G+QuQ9
deXYR5brMB87cTs2/wKjc++585+WTk5sW9QZGot6SMItLTb3153P8+6vanwySnw4GR6tzuno/IGB
VPjSdn25SWdr7tSWPsv30lxOxDXYKclAY+ArhlvrCUeBjdSSUJclkBFxJMml816KQCc3J0gerLbf
8oANeZM1Fu56ropIDk0aqZbIFh/vxaNtfpSs88zr0F19jqaiYJJ6DBUPw4YT2UPqHiuH9gKL4Rk+
BGaj61EUVIF4sOWA9UD/pxqzPAX8FhERKmyNfMTXFOkxT0nlIBJI7NOS7Ss1yFigCJ2qFc5KjxPZ
Csb62N605xdPBIwz2vPwu876Slbvj0MkEEXuaey34E666DoOYaoAyfbeG0n+a5uEM6V1G3cWcruk
VxaVtlw0jbdUcKqvUFvkiE71lvM5nlL3FqjNimshYTfMMLuOzmTcWe3yUHaJvQ9W+Wx49XuXQHeu
s6rvNfXIxD9/ha4bHroVHT9X1T9gh/wmfH1eCS7oO+QiAUj4VCwnlLOIpxHGnMJ1+ScYko61hS95
n6Ll3SFnk/HcOuTSFz3x0POuW+pDEZQ/XCNhJBY4c0ZUNk5EvyxIZ2nq/Jo07R/l8PDXjJe6DO9r
BK7mnC4xBjiUyjQTrkUZ7Lf4BU1OHeAz+UHWMKBZAzha2iI/LEv3UTjZRpUgsqNN8oTAjBGmWnb8
9vSBkAX+AtxlcWLaAFKpgxE2sdRepc1LtqCnHpJh2tsGvgVNI7nlTCdlra+jZdVPzma9ydN/tJMb
RyOZ37U7kC6QUBu10HYfZJLTzH1kHkHA2OzKxvlEvk1FAr7ReO2HH5MQXJtX7jJsUTH09O6zSmIA
IK/roDzmeSLWCHtfSQIJ60cY1ere1uJOo7yJUOLxIqf9QbNZ7tKJuaCYJ2zUXvKRtDMfGGoHYgjU
cTbQbMmp4pgMuKp8UFrPl7/K8swzCUinNcs2xgDmpOmBcZgKbiYu8dqJR1PB/8O/nnpjRZbarDyu
eDsDa8xJfTMBlFw5x0X50Fl/SCJbEOAZ4Uks3Q9iTSNaFVe4RskB1p1eCJmDVBzGx3pO/X0tSFwd
4Ppp9H4sp/ptdpN9W1n6IddPBVsVNubuguC+PktXL3QekGorxaHWpDMBL1DbxHbnOeWpx5sWj+Wm
Jhkga4yp/MtblscejAWczOSezRwhhyRZOtHt8hsAErWynJCrCHkKreKuppAIbiUj1lUQQ+QZyLcd
4FXTSLo9RTwWq8JCvmbVEP3Lo8phsodgWlARDuU9VMgjmVBw4cqPtYum0UZOYAc/RWP6+6ntb6VY
GfYEcuO1R03aZk00LXQ5SLe8+L36xQOUnZGAXrHK5xfzuSvJJJt82CMpvb/KrPOzvYKdke1RHLH+
2x8UAx2F2WU/VL6RSjF+sBaPEBnbNtip7CpDFnnN7brOKW9JF5KEjvzCkpGlXGz8ViH31kgSkglc
FMhmb2Tmpx+aD0ToPBfyAb14doIyKYgaqoyTtnWc5ZN3tm0CXnEiXmcbvV9ZfIE9Fwcaij5Chfpk
TVSzByj59S3CJgJ8zpFo70daIw9uwuCRe3DWky9CpkUm15E6ZA/hUjzY5AlyjaIv9F4HmyQQCQ0f
DxffUbjww6VAA5f3h7RHJ2D7jo2rmtr7xCWxNamWLEqVg60dkrS3U5NkFzDloK3CmPYSXKF9yag4
9REBeshUR32eNrVTYhFjMi3/4+5MduNWti79KoUaX15EkAw2g5oo+15KpWRbE0KyLfZ9z6evj75/
AbZ8ysYP1KgmBnzsYzGZZMSOvdf61haXh+SNaPOl4bgLiOGS7wI7iXZIC5GfQgtOBQ1ZDBy5AykW
/qDpzDxXL/waexrgCZn8oJSvIzqJAHXXddEsGkSsS9SS5X5sNEoyPIxi1Filay5Z0MRinM1O2pRe
tfCZT2HEY6QAd0in+EEm4nvRpgxp7QT0IhAN0ATL+m+8J9/tOk0PMkZhHlhbEOXlVk+9Le/h18CI
9DUSwA1bEppmncFLUTHEgXMuj3aPrEGHNDIJUN31oWzc5rFM0/do5rpZrXjzbc641SiR8rbxwowt
4Cuz3se1p2+pctEv5dp9pJfTsh1RhOeaDVnXEKfQpanoIWpnbhFq1NDDlvk+FZdyQJh3xUvPVryB
1Xnp2hFDI79BeHQqjcam29aebbOhwVsiis+cutskCGgy+DgB3nuqMbHopA6SiNiAtGUukBYZi67C
j+J2JMDVtr1op2mVTZYF4SPtdpLwwDaQxwEm6N7IfLlQaBa2ZGO/FV2gb0KvQhsQPlXM+Valqesr
vWWMOTU5WlX7TFWh7XWNrpNDfb8bYUc3wfdsrIY3UTPcBN90V+fcIH8yjbksvvB9eAsf4ylbOt77
tEvJUsmyi1EUFVA66zsJgcU2AHbnuw3ufx0/sYauHWAIw+qAaVdqlZLmfs1pVcqlE+vJ2QS7VRhr
BSVjlmkyFInTzxPe620nuF1YGlAGBeOTLMRTL+lxTkyEjaSRd1wO/WpjQqiVB7uoz/VlqOGfzv3u
WMuvWtqBcjHo0/kTzUQ7nr5ruG2hHyPk43VbpmXZrioxgP1Q2Pfz7r0DaYqDQW11dPesxe+Oh6Ad
6TWyiklHHiI4JGths0BnJ9ZJUBpzzia+CAowaBgrvfGaDfpz587rsbWKGLCJxWxnCU/u1rbZA8G2
LKj28CY7lH6MNS5tVUarf1WEnjg2FGOe6PhzOczJU0ZC9KpRocjpafugNUJ1KtVbSCrsU9ig6Q5y
dzdBBA8ajvWTiSCL047irfJfe9sPH3Lp06eY1HUykH3l7XiIzHbgIEZdWY6WvVd+wF+fMZooPZFA
4mAj+2Gk6WiP1ptjTPEaJaPGCCRE3jn3nwInY+srKWu69YAjfp9gmsgg1K6DIP40TfU8aXDXAw9s
WYCXairPWDiJ7dCpQQXY91O35UjUml9zQliWYU8GZWTeKo+KPlEdkK9iDLb/Kiw9dlOZ+Vs8z4yE
RhIvRsS1QD5j1Gq8gPXAWtWa/dHKhxvGzHOqp8vC9+k+Bvl7p2iehQksD7IBcL2aDRYZksd1L37J
FSUDwvhdOpiPRNnH66TFBQ9kcFdR0qxTzfnEifkeXaS7HAPiLvqovVqWvy+FepgY3N/RvmGQg3ex
iSuxTm17gNvuXIANfMWmhr9AC16soDIOlgW8nTn50oXnt3JgzzBpY40EYXrHyJZZgIqfheUjfXTF
NgmdrRoSnqW45j9FoDOIRF4EPJSg83MeM0IVaZXBtYkyri9HIaXE1uFcOuUAqR396tWJvWoRfHKc
aPdpmn0ufEhdZuamS4ITF2ljXYVOHwfFicEFRcA3yX6t6fTfAcGVhyl9Ln31Jag9j+VeqxeReiSV
Ozgl6F8Q5s1IsWg2hjdz7xxHsyG0pUUzVG+w2cR+9YmzrTikwrzZQLv3Q4/+yG2/aEj70b0ZA6Lx
Ul71+khcqLwTbXZJBrwlEFsvCPCfoA4Yi6GNX6vmnbAIEMb1S4tpGMESk0iEdaCBs/BURfVDH5RL
mnF0j1ixQG2qbY8IAENIiEteXnqmz6wV0DO0Z5oG0V612nNTDU+DSeNEqlADvqsTNorTWAQx4QqV
ug/s5krM98lsqeN1t+sWGQyn1b9w23oSHCtB0BawBuRpb/bcNo9w3dxBx8Bjo1swl+CfSV+zlklr
oep5tqwuhPFGwTQIaDQOfRo5TIwqY+KNjdCHsIAgRlatvrB60iOSQbKhulG1s4R/nIru7Gm6OLfC
PTjNdG2M/EsX4+T0m7WBtuWOto1PJyRbeHpv7xgEFLt5xt002nAda3UeXR7Uf9VBTf/by4ItU9Ej
0FbiVYYK/Z+RouhgX2dyuPUMwPXgZJw1nCVY6u0RUmqyqCPNWv0gdv+/hZr//5SVpCsg3/93pvlz
+L3BrfRzQtKP/+O/8pGE+2/TslAwKilsZIbu/wGaS6H/WzJkFQ4ABmn9QJ3/F9BcN/5tOLDMBYdB
1wDtQ1QTW/Wcj+T8m7+oq/8OxRyEevGf6KQ5+cl2LIXu0LCobJVFvpLLP/5zJFLbGdiSLCrtuFCM
baL0sVTR1VPJU6qzKP10L/4rkel/ZG16n4dEjP6v/8ml/cNPQ55uSsMwbEvw+X/+aYZoqNjL3gXd
6z/qbQr7FeNtmzBLqcajp483bH7HykieSLJ9JgrGYKObBrmdQPgz78hUvQ88nH9mtsa6d2lNFOVu
sBiaNWadaUHh6K7xjb3++brny/rtJtm2SwKVUvpv8XbUFm5cp1y2UXRf+7q41+v6edCNnQVmGQ7l
/UDuyTg7M/78c+Wcm/fhB1NgzKh6yzVMoc8A+p8CqwxNozWbR3BPGiTxvo0SpR6W/TC+ssLsqy0E
L4LQGsZoOBf+8rN//9BY8l3oJ46QBk/th0y/MrcDxvJmu3cSzdvZKpGoqIse09T0rQxc/QhefIYv
cWzw4uClGgb/ERCRt7fK5JvHjnYQeIgJwoC0JjpLfyoMbG6j/zqmWO7+fLH6P10sD5QpeaB1FyL/
rzdKG8essSgI91kn3X0nYPslSfPuml8lRDxC3VOFXwA/PM/fLOawL7Gu0XVocSbTyHs0u7bV7nTL
h3/iivRWpYDv8XetI8aYNKP8Q5w1O8yLxVUCrcVRwizS9A55PXUbW0/Tk9+oWyVpu//lk80v4K+P
gGUxRyYWTfIYmPqHr0GLFB0rkGr7HJfgOtV9/4Gd7ub6TO7G0rxqbBvrnJAa5STJpoym7gZGPaZ9
qzG9q4gJ9Yb+qEvvXqQD+4pd7bLYK2+4w5rFMPnjqVI97sEyoEXojcb+z9cvf3/lWfAci2dIKFsg
I/r1m/HyBLGOpTd7I6VNWhrBY4wOcYFYSm1NJB3W1MZnACJ4bQjoOhVtzzkEeDY6Hg/TkVa5xx+/
dF73t7drfns+3Fpy5yRPuWG7FvraXy8N9r0J1V3v9hz5C1jkVF3ZrIgf8ErPI4ga9Fnh41caBIwu
jlo8G0l7Bko9/uVSfrxMv16KY1gWQgJD6CTkyQ93qRhFz/zGzYkTI9dnMlKEfE3lIiQ01EGH3rhM
6w5Zi53y7YuQ3gXZ24ONfac3g+pgwqqpkm58kTmD/jarzL1R8fSmcC4WHBOCpHceORqXt3IKj2nx
0qAxBt7i+Z80zdWgSICpdyGoqWj4LCTqb1Q55VwRjehv4ThNRgIiwq0Z2vhV+snF+oFCrf2uOtQL
Va2RriQtdWRUVzCzDh8bAH43Pacp7ttRu/Rq0mOMGLhkPkaHUU39jekUI7rK1Z7xJO3oTIpFU83S
EQXwcPKMfpfSNdwnsED+srL9w2LhGKYr8UsZLKqOmB/Zn1ZVYEmWYtmqIHngmXWkF21bR7Cuhl5z
5FjOGbJFCRB1RnqJ+orRRdm0q0Jp/hcskUyf8+aZHuGitgYDJGuYPWdR1K99OE0ITjpOZW3fbnhv
1eeu9Hh8bQN1hKVtpSysXdzks+9Gt2YwXnEvQXAs//zOub9vG46heOMkjS1a3R+3WSAwnepcp9xb
aiDsiE7kWhtyax1zWLUb4xMraEAt3TSvggI2rivsEyXETJEnCUxzEILoVtD82mrr5l1wtk5IjJyU
NkkHuncz0gNZh6r8MTrA0unY3gacRbCJnHqdiTkJsCa8KYSDfIZv7pzy+to09muJS+9STLTwUf6v
844ctbxqrJXNrBBwKBpfyc3EBNMhVm4SWPC+2V0QmCyzxnDeSlUzsJmYEjFQjw9jT7aRaUT1fe+x
PPNiHYi1vllDqm8GJZxt0rc3yJ/hPCnJt1E6GbscRNgigyK8M5lR0opAycKIABJ/jLs4HMLbqHIC
UXOsX5r/yNRQwTAo46U1Cw9lTAOqH+m4TeCeS4EfWEr/loS2vdEGI+K4mSt8MoZzRLZ/MLVGPY7e
hE+8iNHUhSzBTvwdkWG5B2IS3JWBF/9luzD/4avnK9eVg7kCos7HZ9tvB0zHHe4COyrZBMoqOdMu
wxvMTGJfeiharBplQjcyKMuMkkZx4Kpt3jv9zuHAXHZmfW4a1E84IzeyQiw+lrGz1BOslXnDowGm
NJqpAw/kXFxsCNZP9UgX2YiLp85OrB9CGzr2Hl0FYe3or0B37+t+a5VjBbxikXzvY7d70FsDSX5Z
7UYRMWXmUgi3RyD95zdB/r57uvpcQRlsQI7rqrn8/elVj5Ow5x1ISSHxc8Dmvh3GMySIJ8hWr4aL
t3UKkxX1nVoYRa8vaEMVd03t5udwsrGf5u1f3s0f+/UvKz2LMmFBgrBkXk7K7l+vyJ3CRvm5S8ui
95elAmlaZYyQpuyoQyzKudd0wfY4Ahkcou0Z4zXi/Ltg1Pa4DzbTtFGuvdesAiRL66BISjYhLc8/
37aP1RT7tLIoO2wbDBWg9w/XGAF809RAHnwNw/NYO/ioJ2geOGJhtTSxQmGWfPXb8Fzj9P/LVqg+
hLRSwDnzPugQvmpZNiXPrzcoMHnelOnX1J15vYOUsMPkRGMM190hNXH+mLoaNynOjHujRXCJ4xk7
rvleGflLFOX5cTTISqOhoK1ZtvVN2cjyBQhS6ccvWp9mjFoodeAj2ue2AVpY5uq1GJxp6/cAYhHc
XcXcfgZkcJ/TEN2jyuqOGkktbtUS+YO2YG1ETMvCLmmI6okH3P8D7RtB2o6budVtsGnghEp550Zh
mg6UgBwRz3qLMktB9wbDSp+86K4JTFEjFY2uJriMjS/C8ZC30y7Ia/MTGwoeJwEzVrp+s2RMzVP7
529Z//3sx3MoSNjVBeojTn+/3mnHDsH/6m29L9MivXENA4IyH2Fdn34Psq46ubgC4F3o07c5EwLy
6p0++jF8l2Tce4MGsTLDtEhxtyhUnqFWKZOnoTTogIf9ybBl9ti8KzMoni3X+5SkGTl+WYodxynL
5798lrlW++W1Uo4hhcX7pFMus/z9+lkw8jJ4tkS991uQoJyfk00v/PjWamW1D6vauKtrxW97zbqG
wefMGLIHIIQo7BCNHkyJm9TwkeZm4/SpNzy0Wv3MOvL9d3fejoa8w4AY2Zs/X7aczyU/X/b8pnGy
M4kqUxKowfwm/rQ+Yc+D5+nrajf6FroBURXBEcGRjSUgfqTlFyz7YHw0e3IcY5cgg9LWzcvkf6cB
v8tMu/+SZTinDbekJdym165B6frnS/yHtcB2BMuVLU2TjWVeYX+6QkSAU53j4NyNWoeYI1wneEVd
S/tmJf4Gm+M6xOuFd+UvJzr58QtlmWS9VvOhzqRT8uPO/fRzBSXIEDask9CP0n0A6lbXGb2MYGHt
yE0OmoCUUKYwHmySs1TV3Re0Vf67H14aFnYj2hX0ZbgDH54qM3F6ywOpuTPDaZOP5nc/jqDV9bZz
VKEUK90/16adkWjQPfz5tv/2YPAwSJsSVSfoTqeY+/W2m1NtEEnRDbvIV/HabOqjr2hSBwrERqmg
A0lL1/9WGM9L6y9PI50nRS62og9FJLj5YUGYG49I/ep6NyHVqbSMxkLUErWFnH2FTsddOSq4Kj/U
NqzD72WK+Dqxk1tpOcBCuujYJ+olmFrthKGOkKDJlg8D7p9Hz1FvcaMDB4nH4JlaC+wnO/O+1rHY
/fm+/efB+PlDOFLN+z1ADNdyJWX+r3eOAYsz9a5H1lKqPYyF/WyYSIgILm5XdM1hOQd9yBiyc3ZO
HQGcNJCchwUBHaUP16Uxs9cixWyrh80ZdehOGq6G4j7YtYHvHTzhlGdf8ksRvLVED580JyoPuka4
sx1a92WC10jlqFZHorvcwO02SiisCF2RHpzEva9b5d58GwWU/bWmYy1EEpzgflp7qbJPPT35vY5Z
xPd8PBs6h7key+Kz43iHUEse8YZx66I62+JmNVZVbg9Ppf/YMiF6rH2Ah0ybyLqW4pqkSbVuOnQ/
Q4tZ2SPRDH0zrqe2je5LofdrlyUbrVTtH/Oq1fiShyOntxhHS6OvYpABiZlcnQJQu+b6wVYPLVTQ
vko2SWuqQwdMatW3445zH68gjKb1EHAWnIpx3ghG1NZCoEWopbhEbCpIh0Nx9Ae6/4Nm15uC6hxd
nXNstYj8lsT7NLaKq8AFcAoFnpIhZuKPCjZCmHdScemdizCUZBvOTgUhZzmKYDZgL9Ky7e5DI/g0
6dUryUOoARPATrJmKh6EJkt3dJF9X50ThWQ/1QEWZjj1//zYfdxKHYkFXbfZSnUeut+2H6vF9g6T
KN86oFZZygfEs9YFwv4PMehffpj+8T2dfxoUTZ5uk6aKbXwokZQskMFURbaNKKr5pJ+HMp++EOfi
h/rOy1BWw+blC7GhGo9kxAppnrzCAPrlj5+AfaeQPfUKSnNQr9ArhwuPUQXaKsGcGtdtRFYLgFAi
D8zavsfzqv7yAT6WeA4dlzk0k+4LWQ7Ox8KDXhu0psQncaRDPmWUbbhXERHIBTkgdOeM5k5EWIAl
mom/bLi/3zl+sisgAtDa/IemJp5H3Y+SjvCAdD/kFJNB+ZfiWf7+LLgW9Suf0aLU5/Tx6wIkUzK8
LE9vt1bkrJkPo/UJAXtC1MeaMXXT2iBbEV/0rp5NEY4SCJcz08VFiAxzwMDzUHlYpRh938mo//zn
B/Ufbj1dUksqgX1UN+0PqyNpEuDFMBRsiyn4YoOWPHgaKSdZt846A0ZqylC9Hqbqb8vyXCb8uirP
t53HFmOJwYli/vOftvNCToFVSdnBMbNOQNUlSKUecK4Hxwa7IDz78aD0ND8jGvBHsupQDbjbNAJ6
l0X+35qSvz0GKHPI+zGlbuogIPQPu6saYFzYdl1v/QiPRg1HhmGkd89eDqswgDpySSoQPykD4wQb
4IL5PVx7iVSX3JXgkTto/eWV+O1c6HBJ7Lt0yebDuzI/VIKVaY1YDpJ26/thQKZRG679oL0mCCEJ
I0qXFL7ZpnLWNH6ONErXxGN3D0wBxiUK23phncNGkoAwaVAEAOB3a890MFmL8m9f5ceCkNeV85lw
aWNIvlLzw73DfJAW5GnBmE3si7Tei4JNLpFlvUAFYdflqjNdf9lbr39+cG3l/v6tMXtBZsXt4fDs
fDwZ6nYzKm20iq0PzWoJCqzA/FvFB3v+xawiShZH7oM29c9I0fwzTVX/XNTJivc0W2Dcc1cjPtnZ
1/vQuCgCp16bttWoFfd4b+URZfMBxDqmiKrCWu3MeRfBQJUp2EExf26RLhAGFGErbEbyJTTO5KHQ
j14ZNSurxkgMplSttcb5HspUHjz6M3eKYfcuMMzwjAwCG5GzSJPcfB9NbdNHpobBLcyODpTyqY2+
NbBv8dgaxyzPdSw3c7dc6Pk2ia79kMJGY/DyKey0YWm46ks2hLTJJWY/PAKkrOtWDZYyTuL7cSDH
w2Ce/a1Va4qATTiM0QuBCAhIh656rKME++XceBhTi/VJFPXnmpZ3XRpqp2b3YEZMwYNKzXgBx6Xd
/Pitj/7uoQTyvnTNKEdEgotF0Ibc0kc39nOcCjIq7TSF7XTJzQpcT4XOIBsJSPYa1Ga89gD43fYB
uW/3VDSBdR91Yt8GJIA3HMPggKbiKlPo355pOXuwQu3DmN1rbgoDgLJh36ThpsejAkZ9OqV2mV/A
4OYXFGvbkAPzggrH31PDFg/WnIjiNJgXjfGzH5N34fnNrJnvakIQMvshHqV24Kre01R/l3mrHbCK
DY8FqrCKhe0URl0H9RrdSLErYJS8jKwofOWi2xIgVqFKg1/mJl5P7N+MrFXmOe4tbP5OXi1S0xw/
Kx+TdkRTa1+kNZjDOkR+Ztn23YBlfeMjspk1s1xqFI6rNpuyU4ELbmUVmrtqpbofIlSkWRgpMJLJ
imo939QhTMUJfv9TYTHMIdIlxbrbbX981Qbn8GAqo1fPwLdjWeXKEY0Pb4BfMAFixh69PWnqeCVd
dZhagaspSWaYmtBpbibd3SSdNRlWxrHZdpPt30cMEtCJiE1sucBx/Rm/jkmsVG5wIsfhISqRJkNU
RMBgG090OO8kxqJPpNKIfcZoTbGSao4N0gJuD3zOaOGF6O1FXY0rpgwuNbMT76bRy4kfJj2E+4ef
BlEGh51wHY25eABz7l70AKyancs3XPPLH8eOYkSODf4ZrbQ2JAivIrnPoFqQupFzUuugkpRxFm0g
32ebovMxPY8vcfOmp9P0Ah4CVJoHEiNK6oWq+nLD7bcutYow4Ji5cZ/kw1vcNcyesf1trAHrG0q4
9hsNCHSJ+bhB9gjloUIp2pok6I4E7S6jgdOwkWO2gTIJhl57osvaXkSdBHuVEiMWiEIAEgm0pWdr
42EIi+kQGHEN6xdh6dIhoguAhnYaSOohQ7nc4rZ6YbQwk5Vmh4aDB6QTo/WYla/CH8nRBEW6md30
uvXY6mCR6inad7o8D2nVPGYTchi2HCjqIVChiXzIz7RDUJxYeFPCYe+gl0b836/GyCFOu269U0wG
6yluUBHXUdtshdbKe6N4aMkd3qQVrcYgvwWhteuTPj+Cv3nQ3NHcIBp7+rFP5iQF7MyDY7X+ujbs
kTaWa4EScUv4c0WzbfUuXsvERfOr11fmIjBqIwif1SD3RHtcSr/ZuyTM7nKbLiPSbDxXSDoPBkJp
pgGy3ncEBCwtoI/cc/kwTV15dg2kiZEWO2szcsZNSPwhhJOYEMrs2SKX+FiQ5kSsRldfezzXyIP1
b6Ubfc9s1FRFavYXIap150TiGazUXS7KbpcYTQCt3r3hm1Qbwk+tpZUidvMRm+2BnKm9nq+kG9Un
2ZEFYU6CaRZutvwuRm647NKsOiQTAAXk+sY5I+aFf7fFlWRAjmT8xQePWVoMzZCbsAj8fV8x12BT
iK5J508c70i86z1r6wZ29tyNXGkkJnM16rp/EGIfFf43LXHDI9uHsxMVfoRCpU+FKIInSYrvEDJa
HaK6PrBVWstOhQ/cEvs0ojbeF5n8iogfbao3Y2xbC65oRYTRjZEwSbyKCO0QIB8Jkba8Cyg+MF0W
+VrElOMOUvAT4TclxoJ5eEZ0GZEuUXeuIs6oQSAYnvT4cFV+CQgDOv/4nRgDGz/rqYQ6CKElTe4n
oDE1D/QhnOR7Q21zdUwycwwwNpvCauQJ0Vq7mHq1TAW1aVqa+JF9Eh7CmWDqp+7FaVIS1TK/XmRm
n+5qrTCJDC/3OiinVnQKDM3A9hZwFLRrdcu7mnK6G4dtZJCCJ2u8ieVQaazjVn12syIjz6hk/tFB
asybG6i66hhqI1r+9t4IGK1zb6DdlX7yIAn0qFD+nrKxYBWqPeSz+mB8Uh0hiWYf2puR+c9W03Gh
h15xRRxIfmMIOqTryy9N4qcXr7Pb00jGWk1AttSq4YUh1rLJov5YZEQJWzwrnjnsfBISl8KGOo66
Ml4mduqdyQB7KxvnOZAc2Tlgv6o+cK7YK9RiasjdCIvuXoqYx7q7JrF+ZiOjie+J6EEWfnmXRFhs
Q+jDa48mwV0txn4ThvoVjrq8uLl4dnm+9yH8k7MD0IDueiuNSy61KxG59qlGwTEJ2Z3N/L419XAG
7GBt7Nhly+K+c6rigofR2sYT0TzRaF6ZQ2JAZUi2DuOp3wyT9tVhh9q6CvVKisQFMJHUTpEI1hTH
46MPlmWnpLmOKVVOGTszS74Z8q4cdO+cBblxdIrg5qSxTUk+jnjlK4thI+LaMFAldqksZKqEsi93
C3Oj1PA9t0rzvslzb91K/ZRkGN8aeu4LBS2ILPuy/8JxlaE6P+uOurT9UuoMgeFe0N7neahNcDOA
iTRQHBtfaTRb/Xf2bxAYhtFs8oWZdMmT11CP9hNDUq2hJVo4OClpGR8cBbgySLsjDT1Ca8JpXNOJ
Hldmg4sRqtMA3NfrF7bv84xV0Cd013wO2MbuhHy3p6Uvw+E5Tse1QTNrgWFrOtK/wa7hjDcPR8hF
pA3M2IkpQVRUhBC15XeYuJtO8e+3Y5+9aakoF1o6c4ptKE9TeiDcEUMu0WerEnr8iQwEvFZSPWPY
WXLtHkGqh8w14FM44cF9B11CnrgjuUqRv9auRTB6mccr5hvhvmmiE6Jbf1VImJeEjdOkzd8tEhmQ
I/fpZijakQOuPyzwNgAEi4By6q2EYkDWaRa/mCG22XGkxGl899brWksWhfXeCO9hkhQQGCinUFzH
ZuyOUzew+Oc85LrTPYZ13D22xRVbBIiRKY1WSmn9yfOsm17r1RKpN3oFi/cuSIGIRvQzmSEk0PD7
kVZaGB0ai7Cv0MXs6TgD6QOk093Rp0/R+LrpEfo2a8WN+AN9P7RzKIooBebvTyRGwxHG3oFsxcA9
nawKr167XqTWqK6LTRoPM7QtWeUOK2BLbhCrv40AaVDkT0NNgx0+iebcZmVznkR/MAmtXFtJPl7a
rHu36hjBBdJgtA9vkw1NAL04ATId7cnZsMDp8x6TroeWm38MmGeCNYHo75gh+Ivfe9sErDPLD9+Q
LlEER8lhsocK60wTnbECu1Z+yyooTkEWvrl6IdDXYjWXtbYTxXvuZtGt4s3ac1aiDSGm/tRqbrCp
uhatntnecon7zuVFpkXoRHuCJudk7m6WkZjx2hvzVzetnUtZ4TkHmZfuTGccgOM1NDDLThI8Uqt9
CPXsGJSOC4NKw4suenddC4+Mkra+IQ5yHoqC4EpWrGJHw/W7xinhte2wxGg125VT9OsgbEB90OSY
4a4XTyfUoNTHT5oNSbpmjhXaerkuat3m//HGA8pm+J7RN5rc3luStCezoF5XSLofoExiuiI5YMOQ
n3I2HlF4gyEi7Kx8MFmnirATBMRH8b7t5KpOTVTHGohjS/TfgZBy6nTkUy5p2Th0pPF+cdudPhV7
3QO3aRducxykhkwAsNepsox0k+MfPFdEia6tlNC1qtHrB/RlC98KiKs2witxmgAbW30XhUm4zslc
TTna3QZwF2OX1W9N42F3K6diaXDqeuglTDazQe7fl0uv6sz1iEfpmJM9i2vGg05ONlkkSYcOvfCA
GCE8ZD940FVHoYHzjxSEbl/SVCdzodKhaBDUHk3VZeodDx+FRdPf5RoTx34RKu6+2E0PwKIeSZfn
ebW9VF7BEBfICPz7AU1Bi6dynXhij7v+M20J5xiNWM11zToMRR3gSRFnt5PmSpvEsAOdApanGRH/
azNkQbKytBSQZgCEEsLLprbLS2dy4BU9FvA6r0E9259aOyY4u4rze90KxrUZx+0pHc2Oe9XCkWhY
fnTHfHbCaOMkKngtc5+SIlREs+flS6FHyVMfsxaqIiPiNpow85lDtJb4ZFf2SDeycEbtQqlp75G1
XkdoDMhNkISF1RDtyFuZ1lFX6tTD9l2F2uiS1SZBqy5ohykYz7yagPJU3ayiuC8+iSal6khJfGaE
syXKXDGkgJ1dw7QMob4vMuUUyy7Gr9E74KBoNi9SK8jeghbvTz+uOft4AABZFTGTAKkIYe3nITEC
GGugLSUcE9HYV3I8Gv5BpmV2n+Zk0XuuW5O0Up+rqpQPciDFII4IemgH5uf2yDmpZ2yyYTNOEHOF
36l5sqWvFRGIZ7xPRZizciq5dMOuJo4SE6IYiucf3cOUHsDY9G98f0s99N7R419FxnbdyJpirOB4
zBB+mY04xhDW7qO68TeJ3aTbwk7vIPeMm1bD0ceMaViPLj51I8oghVtZd8HHDfulLO99EmRvo+ZW
B8sPyXkZ1tiOyLpzekkkiGBMVYMI74gUX6PWeYPu6x/0/qKXFMtNMMiVcuyUQcHgLexyPFdKS86j
jeEIIiyOep8WkefRPvdq6pA83/1nlzCMK4IeRkfM7td1r9krzcZc4ukGbp/U18nDDg5j3kkmsTWU
Q/QlvPFL0GvttWTOAeEkg/mA7xF0jFNPZzo96dYohsO8ro9MhBdhJnHTJCV5D5y2PB8NYq376HbM
WC5oRNnG4B4QGt0Szo+fY1usqCh4ZDmFH0PTZc2usnGnzHweCgIdDmxsH6mXO9fI7U8wz6nKsgDQ
rY82tyn4dm3UNhE7NXYD+poE38KuGvXggShLsXTKCbNTBcMgxJQd4M9T2mvYuf7FilR7qCp9AGQ/
dJ+jiWgOTVhfR/0Qu4l9jvTqGVdhceTVpm0yhF9CQkEJ5u12uI6QT0TOCj/bQgMOhn026rCjvgm7
rB7RouEZktOzYSWLPqnBHfesfFOlk69DWriVa9rOKAmwGRuWGcJp7M7W9vmYl+sqnu4BW91Gahfq
HVz7Wg+0NVYyxbLeXYva9J6Ymw1n0XkveploRLdArslItGwzYMHmoOznSihUb+ZQLCOVOs+wm6YV
urR68+NPPRcAhMXjeUgQnrtOYJ71Xgvuw2DnolTZeIjrSegyZtqdYywsq6BC1yJ9H7ndzURheIwS
ZR01ykKldfuEV38/qIIU8zCalg6TP+JCyVFJqoyMle5gJPV4LSfr3fIh0UY9B4GoIeMiKBGZYBNr
v0xvIjO+FmDs3vr/TdJ5LTeOJFH0ixBR8MArSdCJFEVRtl8QMt3wpmAL9fV7OPsysTMxMasWiUJW
5s1z6vjvONHbmf3e3gQgTu94yl3Onn0HB2Tt4gXfUJKT3ZmSClr5Atln8hsSeaZ1kD5vEGU6624A
E1K4bvbgBfkA3zth381jLZ2vPvuktQU7xh7TW+82FRSeYN3I1npOsI6gKL7/L9e/VXN8LpHTRG4X
QndxvPfAw0GfZXpb2CUbZl6o917lbRY30fz2KPA1FMQtTkkK/6xuzkGybyzhbuc0D24DY1lmhoP5
yw+3Nuql3I5dO+17IegdAeQ68uAbz5Akf323M76m/g5OGJqAlFrDNzXOH4uUg92um+KznWESVGpE
rDv34j2MP73UU1wyShu0c6ivE1t/62Ay6p0bQDnTvKvofQISseQ+oZEFliF4UU6oLr0c/kL4oICL
8xgANrBEEYu/4eLeBm6C9/eFOntQYaGGmuyuZrn9mhOtiTrTvx9bzsjknlsO6cl/ILpCYoakRq05
XA6LA5iFYhHQ9xzeWIpk/jZ01JULMRVlugZbtQxmGL+Ge1n2wznPiEhayWkcORhD3b/yh3uYTbgD
LlfYS1gSRuzKD7NG1sYfiqUwdAzL4r+VE+KWDNLjCUWXMWIta7xP3B4diUgIjBIBb8RkCzZc0R0q
n237ISEA1DRfyX1hcYKjxF7XwGyZhfm9gWR3bbBKu4YG8gKfclO5NphL55pbQm9LKk3O0OItLotv
mU8MkFkB3fNpvvNPnMNAq1r4taZvUfFUAh4LfRCRLPtbKzXHKmoT66poWqH9slMI+It57ehaP5ZO
NuyVy/ek7wDJemXNwuLSNM+YfL7CuuQL1kl7m5D12RN0W48DHI2ExsI2713/1A8f6KHgpxWpH/Hz
pQ8WxgIPIRSJRPUmeCF6sT2uF7szIh4c1vYtUneBMS6smHTqwfFKeQolfORiqbOXduSem/e5/5OP
5C0xeh9gyQCsHYNvVkX1a6/jYtsXcc2b2U4eJ6sH3WC1+ZOV+p9BywvfLbT/UlQ+b9zpm0xi/uzr
snhOKIsi3aLrsMK3Csrrl8jcP77S2U34k3ccJMrj//65CaUkn4X9MplEiICBbaFD2oeF3cznKvT4
DOcy/em67tL2qn9L7iY5y2CT2p+t8db6wb///oXFrd+Iy98Rwf4t4/eGYnQMLjWRt/1Yt+FhhjZ6
LgnqRjgO1EtiID2BSZv8iG6MwHDbvwOn4uyKyFDwvEnjFTR8XfvHcfmQe2uWpL758/CTJ08wYXBz
Na35uy3ypNmxFJ6cnDqdo5yMwqHR/Tfd/PRzphiB5NLRbm0Yceiyo4M4ssIorK80ROFSiMx8MIbe
ulLUIwsDiPkOF3qbjBxg5eDEt6ppwp1hGChMNDrMmtqPBojp/qAjZVzrWR8JC7VR6Ewg+FMdPla+
Mtd59cFW9PK2tHccRTmOX85g3wCSGL8ABbcG5EpsNxwu/hRk4AHgjMJcOE8ixhKSo6ILZf/igXF8
mCvN/uigyz8i6L81bfq5HfNry7T4mDfohy3cpV/cEKo2+Q7qDP7QXNl0+7R1jqv+mo7mLWOl773J
WjADLmS35P63c2DwDZlEv7PaUzbn4VOjhbgK/8k2pfj/3/j5nW0SII2pWU18cYrBjDSLzYSF611e
mN3rqJ3bktOtaASYDsP+bfvBoVU0hkd+Uc06FTmOZ2HWDz38xUvbdfcBo2/9uNOWy3W/mlovOzUh
x7c7yKds6rpHwyvL7TQBR8XLgp5h7M8OaHxfTsW+bmNcfiFtCsfzgTn47XftN8nOd7NhA2uy2uW9
NWytAaprKr34qW1ruY/NOWOh4b7OionyWKUqPULW8g9NygGPxjUlhy0po9MWM8C8y7k3vxLb2Yxz
S7XOJGvXuoP9qYA6p8y2Dj1OSpwEM0K+IL5T81J3eSgDuzyPARhd02rPkE4CumHDsq58b3qli43R
Biopnhc4ikj77Ddu6CgI+E8MlQMDgWM/UbiNzMywd6FOzKepqzJW/OkjKW2NnyTqvbydv/yACyUE
/fKYlrG8qbT6EmMD/XsElkBHWWzHgZSwbRnLS55R2Jo908LacTS7cnDgiOiOhzmmTjWtwNgObOBc
uJS5l9Zv/X2AUpXS1twViL8i8GaFw9Ut7AKBg8gwIugOBgKeRER+Pb3amYS8ip4K0nMcvvgGySeF
1KULZz5tW7zN+S7rA71RyzQenLLtL8ztQPsnlEZZETyYbpyfDX6so2+qY2W6el+KiiVXa5mfu/wL
JrV3oMzm+QNzQtvoMSmG9lwBa8Hl7rAjYk7s2lIF7BcTT6k1WO5moWEZmdlssnCN/uue6QmSvl+5
3UhdrqTeV2X7TcOifEDGiL9wccWmq42LXIYQT3hoH//LnqKA5mVQhdtFBPEWlp97X+WfduzlPKOw
IsUVyMt/SwBlDNafo4JZb1xe6G82pHNTeF/lnYig9E4AfGnnyYI2ZD4nCKIAVaQuF+zQ5qJmzWwL
2d0MUK7KzyTtdgE8h5y55hF0q8iiHkR4/uswtbt2LP+9Low9Wsmz1rE/fSAAABdMCxwfrI7sciXN
Xe76+btqjf3gSoZSNlzzevhtwuUMJ27jBpm/7tXYX+qWPmMTjk+eRwMRqdZy6m0Q9f48e5vCqj77
ouB6sZVUYQ+yGsbtWM5/hsFuP3o9/NRqugjsRFznqbG9bpm51tyNwoNlP4IQvmRG616VGZYHX7sv
RLauYirgGdrm2Wtt7zaRoV23Qn6OcWdGA+uuR4cL46obUFfGICfZRCtemfjl/1xoHFnpjW8EAy+a
1829PS9fnKYeI2/yvXOZluqQ8oXYm30ePxpkadfsYEehZIBAMtmDqx2y8ceEnFHUUEet+1PZafHq
gVDeWMSzt13ZbxgWQEHNkx7wu9PwGjS915CJIA0cY1NVdnWqGJ9A0nKntffHhNf53TAIBIVbV08Q
JxBp5Jq1EnZ1PFvnWKq7R/CfXBdLr9+mcBYo7tlS++8vE8NSrfr4ZJc8vgSMSDHRwjqUjXTPLTsf
Gkv48tbYhc8iFz1MB3JmmiYw8GTCLPf+SPUxTAtThmhvlzJ4zEULu2jngMd7KUC+rQNMgWBjXQWm
zWWTrmWuijB4eSnTu+7art5buYxnOXa3bEmfBun1T7SAW7YvJoZUXmJBpYyKMuQdN8PXGlm835a2
CdqQoRGgwpsdWsMLRoeNEWRetNAYejG8CThNUrxbaEVeJTl1qATzfJC4hxpDvSLutV9dq3cejCk4
zXzVRSLsa1sDI6Rm7g8Vfy7SioUtk42TKvcMuil9iL0miDqOL3iWbN9UrlSPqid574XZpUoC9dwt
b2HbuRFwGI64EKR6v6j4hebxLSiq7qBjzWTBsT57luHKxTVvAqvBqvcqtFPI4h/c1AeGHIQOIOfF
PE5lxdcrKF6riefCoVcAkdXGbsROMaHerjk15EfRDo2vrtPvQgQnBLWs8FSYfRERfli2YR8VupH3
qnZ5NqYi/2PE+BOILvYPC8canMEFuNeEaiCZq/KhrmRySLwBLsEzpEX3pTIeA0JWR7gFGOWaVs0A
XaW59T2MEJWfnS2ObsZaPs4RjwUmIRAfJAYDZa8xX5OZJl9ndsyh1A2cAkyM+BzIZPxcNJAYL1jc
fU7VekrnkbADUDjoOfhHjXgcz7yJwcG0JxZeCuXku5op3tY0SBp4LPqQ5a+OzH+ahya4TTMNhRHd
oVqOCXj1VWaaIaumbDcAIIX6a0nrskyNgulmyTcaClQIfnaAsn+PLX8vPnf82EiXTWfrD7bJ24Nw
AvMBZBV4+2WJ7xsV3SU427P5DZVw3mSEYI4FeYRHcgZbSwD81oa1I6bDYH8kp2jP1hAVtnudOCO3
qef86afq4b/TPRuFvXYqGFUiZPOjbrtDItidLGTzOCbqpNIsePY7CDkMujMGZHG9cVC1EPKqwquw
++rBicWEdfavpK/3RLkFrTuu9mnGpp9L2L1tMXGaZRxuhzjm19fcZTcFKGTbra4qIaVbddlVw0yS
oCczfh3m5PGs4UCApe5xJJdfdv4Tj6X57KArX4EL0zfb8t+I3O64q6BAqAz1ZCFJX3OQLsextLhc
1AlUsAxUSesA0qfSeZQUad9+nv4d2KBde3ktIs9swst/f5EqBAMfRh7bD7DtGrly2mRnqni6mHXl
3+dC3bVJzvgGjGsIk+BYqe6vIpKGVDIOWTUS40b7La3HtjyMyfAFMoQmM79XJifx05QPyApKhhEl
1oR6COWRUgku2t7kkmyUhb0KA9whvS4OnnFf7AN4A6GGWSwLWIP5WuTVS20wzVSKQYgft2c5wDPM
C2r2JF4eCVqXlKDOMXbVbx5fuwFENd3IP2GPZCKTsCEpPofwHeMk91CvU+vRqz6H4UnfDdCSK0QH
sG6NkoCkXF2vGECRm0D0ntTdbxKbjIUneCVOT4ffM7lm1vHUMs9sLp5uI1IHHS+tDq2a4AcqsV7x
65wZ4dFZ8tUtp2OC8q10LrQzzXH4zUduOGL0sakL45OWcL4zE05a8M+32O7fHU/9xjTQopg1Dl4r
+QvrVRESy5kuMu4Kt6pZkx1f5t6ro7K/nzJQe7CMoA7xEboxpl7zJWCVPtOcL8MrBZYHh6UiXcRa
7l32wKieXrVTqXxtIj3/j/abefnKv/s3+AJuXTIHRF7OzjCSgvDsY5Ih5MtgITFeSg9L7//WhY6s
ublI+VItA0a0pXGPnnrAfXay+AaFCBYGjTk4ky2mhVIQP3Ee9ZBXazXFbPbDWK8QDeoAnNN0mJR+
pmaEULf89DWdIrDY32OAdic0M2qEPGt3Pi1vRt1hpAN2vVNDflVIr2z22Vi5r6L7L3AO+XyowIgp
IP3QGUZSwP2E2sne6UPpjOlJNaO7mfW7SK2DZ43lRpt5ug42tqpoTvo9u63mbQgoR2pypQMkJrLc
/jFtqpTrGUnOOjWDlZsPmKRNlIF4LYmYGH8F869VaOY9fQK5Tu9o7cEFNgss5s0cm5vo0maFJBme
v+Vwx21q6GFNtcFZa0ZIniaP/6tGE10rDe6fNk74kqVJTjm/wXJaY7Kor7PTLptRtX9VhcjZp8Ox
Mms6E+xQhaB9sbfj1+izazKLq27d9GBYuIN6JDgpS2qUNsEtDJJTHn7OiSXWzNzoSHnptQeGSwZW
87YEkFwQpOmALkXhzpo5AqUsj46FqK2KzTOLOH/u295JkhxpCnWopDwYWbH5PBaMDcr2H7Tl7Njb
D2VtV9EoB5bkJ7tfYdK4lHWvqBbH74q1CnjUQbondJ74XDkGz7lirHtW9w83DhAbJi46tkovSOrn
XSzwkXOEwxCbmwI/LYAqE6ywqeoPoazHmqYJ8zLnYADNVUH5z6ntDEYbQ+OS2D8t5W7TcHcUYc42
modhqdsaBUCQJbhHmNHasfRPwBdoXV4r9eiXKGJBekbpNOVrLK7/4Mz662wYf/3CmSjuKfixHuGF
RgrZQVFdLyVMESgQNwCgbDB0WbLRI3OJ7N88DSSvJso7dnhppifDD1DXjd+PYtV22Ac7E2WAh6hA
2J+UwbQwZ5Guwfz9AxhYECOG0zu7T+0yQnSc9KX0tFzVU/DhIOtCUSl/MXwQ+sHvDBux2iUWa20z
e46bam7ylTd5/9JlEtuwlo999cOT5kZT7ZEeFcY684e/TLGZtgeJ2nt1/+llVbKVYfuh+G4Qlz2n
E0PpVDle5Bgl6ShGoRFP4v1zAMSQ/qammrcgaA9Te38bxe3vYH/RBTg3RazpTwTnJPVfZYxWyG6W
q5RLz3R+240iJSKB7mgwEIOp4RIX41sNJA4yRbUp4cr0YOpdKIPks4kT+N0q6B79IP403OAkCnPY
ZBkfLxCxU59kBbDK0IvYukaCSVax0zi1WobVCFxkZEVBiRHJ0hT4XLT/SaeVRxRe9yNkYTG0zk8A
0OgW5B5wt1C9mXP6W7XZc+kmKhqdeEbnaX9WFBlRUo7vtaOxES8wbzvrn+XDQlSJj7YyfnB9koUf
4N8+2S+Q2zJT36HM91NTEpqdPIbYBuzOPuSW1Le8+P1iVVAf8RGrOmLKy8/R7IoMiocOI0n8lkV2
lqzN9LkwUIXYDBhOTv8NYcChIwT6NvzoU5fU8UR32DNJo9jtZyPzeVeBYxvYltguSq/AhTBSEMxE
QgTEY+6gUJjFRiiiuEqwLYMKpW3koynYWg8Vxy0lZWgjB+4GTKhLb+1EHlyHPHhd+oGEgJM9JzNf
esv1iU0Zv23bIEKdGMXmCNxzZtNiolnaaeBi5teEj084RbW17zvKRd2EmxCdmndsQAEwQQ0qZmJS
Bn9ZojrT4Nw590UIx8brZWfmzh/zI+jIV2649ro05B9Nu7aKA4EDot7P4O9wJgEZs0ilGAv4PY67
dlWNjC9xYPGocYuu2dAfEGz0jU1U9Xnk5rO5x7dXWs0whYdi2WJjZ5QwlIcWFMq6ZF56ll66b5o7
W1PEJg2AaVNL7oyBQkUW2npXptzT5sWTnP/co3nMQ7MT93RrEVUFjOIlzyHsUf+QA7/YfI0hZ6wb
dT+9TYQYQ5oQAmaJZW2Iq+kFiO5qZl6cwD5gSsbWOv4n2CGe2X3cZhU0wFGoh7ib2VkKRLkFBE/N
fO7YdF2NEiPPJCwO6HB5TM3+MGZC7EPBoRlzBK/GgRduKp3fMMecstz54aEMH3ofSUKeGXcq0i1m
nLYkzYMKu7sTffqxcANFbhGji2+ctZREOBbAuavEgWczsL6VYZy480DBy8mvJazkabGqH9+3OIer
m+oscY4bmEwoJ+uqOE2mBrA+uvPe6DzywE1wVso+M6B6De8OtbzJf2uVfsxIzE/w1VjD1kQaZAMI
xH2haaXuWYJ/oZD9saDUj5peYHmlZ8mMMze3gCq7NQuFYj1mHYy0jF3Y3ix3/M4QCgTPaRNfhqzZ
xJax12G/L0OGrqYVfy///VMndDbagktBzqMZX6h1Apjf2bNl0gOrTJKHiX3EeHmZZ9LcivrLBOoI
XgKFujEYjzT1mFgyZHTMJz+h1kqDnqdTYEKom+DFmcmCc55lXQBmLau6yJcgbouYwrkaN+lM7axb
C9+zml6UGLOddB7Nzmi3Rs8LQLXFwQGqgb22JNVdWZj+WHPIuxw6aK1OE/28deZAE4xZLFgZ3KdZ
hB1IwZgdjGgr8gKYzkzzC8aID92s1cbN5N9sEXssAgH9pqsOlpiDMxZPJduQg9M+FcpnqZEXe1nL
Y5gBE4gzn769SUS/AiUN/mhFVpkFgNw4dxrpocOC2Dg5TP/JTq3YiCbbwsc8lMcy5mpU8nUl9YtP
IZeQwmfNzozoQ2Llw8OcjsbHnDOGch4DrLUboSVxRQu7lq0BKMZ8WSCMLA9jx02+Vwd+8U7spJFw
WVtDI8fgDTLj4Gcfxtxd0Au2e+CQPK43OJJNhLIPyx+s2xXMyZ09hHrV+KwVmUHzWywtphwSvlnx
ViTMcJNqjvzUeoLTWh1HwzqYi6YwdL0P7VhjNCPGXY99/oXWRBDyZmpklc4XZEh+/9acMAIJnvrh
TWvw2BC++U2UO1qKe1byVkNV4ZSEOBu2L2S1ruYg0ZFT9xJEK4JITUz92c98ywfrmSQT++cTmzOw
6IkkJr3NgVQTVY45noYRM27/ozMadq21cLEFTIssplsZyXKpFrIUqQV7CxYKeHnasYl1yPKQmXJT
1Gs3QGNl9q9V6FxSq8vWevGxjPwtVPpV8+VYVSAzdxzk6Df6Yv0ZOI5x4EXIjm5b+PvFA+kvp12i
kaKk4HLWJLMMu38yO0aGdUZKaGqKalV5i36sHfAHbCR5S7ox5IhFcbSjyqpfEu/HpiV07BRzk1pK
+ohcTO1WXiC+EIOrL06Y/pVOR1CGO8HsspPTNjdWf45O3+77CW1ezT5FlOr5T8J2xuIrAspLfwtH
WI2W8ln3lz4hsWK3eMEestyLSSZ341TuS+cTx6wYSY1QD/1Aj5H0aNl4FvEsNaxHm9O7k/MfInxb
0rspXJg0ieYnzeyfutM+V7tpsRP8Odl75eMKoLU43ZHtXHxjkDCLHdu7uLWuqV+8CN4D0NKDW1Wk
FezzhQQhdcBi3eGgpqKUqXnfFXW1YfkhWlr4s2GdAcEM68cicd4sh+2HuxCVEaNe2VaeEq4k3KjD
IKr71Nn4jFVuNFZ59shJBtlVGPMDU3Sf5wcic/VUJ6V4CviKtohv1paQ5wIG26H/j8n5plt5wlz/
Mzi+E8UW+EmnutHhw4JbhskudzSr7Q3XXQKvUezHt8aPbHAxKx8gFKXBC1h7BndtwYJRh8a+bY6Z
vPJShCB7z0V19Tk0qXf6kiattKa7KBmDjR3vIRo0G59tyNSHmsy9crQbtT60PMk1eI3NUuGcG7z2
we54UsYONlIaf81Ua1wHPntGD9zRJdTdCvxEK4N864UlL9j8FDJo2jOTo9/cmqtEZuGmoTo6yZNX
ipUjy/hmT1o+FxLYKegAnCjzJ5H8tmBtg9F0+KZD8yEfkmjAGUcWiQt5S5GIIWRVmSM1A6j81f2Q
xgDrbEfF0ZrreptNlyBh3xkyw9HiqZElWF0R+GT6E2yEYOG2vmmUaw2LN7EpcEkvEGXvGSUt4qfP
aIV0d0Un0fvYZoCJHnhfz6H1uKhuPORu8hvX7RvUCWRy7HrTM+GuUSTFw6z1BqI1306h2bYjlqid
zt6JrL0FYfUu68aIWBUoV+6EK3s2UQgrqF+iOMsJQH/1X6BDRDPs35K2GWc7qqk5fqqYIdvYKjau
wWVpVmKCfhIYmzCuqnXeihPArmo9WXiqwuVPJvBV3DW9nhQjaX4+9aYzw8tQw5Oln8QIzqJtSRbY
WYTNVk73AXh3WRk2L41euUWEQ1di+OkzWa5TZ1TnOtnen42TqsKnsACGTYY9MsdwTyKjAam1InqD
MC/M8k1jORFwKooCAfm/xxdGFU/ZAjJ9FVJ52YPC9s7bGSw3DZBO1zmjEmgrs5Gkjw6nbCMMaqqV
Nfq4Q2erXde14UHhpWQngtRsFlWi8uEpbXbx/TYM8Sp/0W7wNiUeLa84otLcMsf9AedyRNL1zH6b
9TQQlS3yAezrWENBRuJQNcM7MHdATGm20zlmtXgpC+ZORmQa+tiMPFCiCOgu4+dZ+Umw9mL/KcvG
kmgXSSJyLOztw15zmgTdn4NoT8C0H7jYzww/VvmY2lHjN5C4qB8LRUyyLd+HkrrE6gaytF6/s0v9
DFiZVCrgQGwi3ko4iktjXHwW7FpSdJuIq+sR6i+NGd8ftmPB9p0d33tqsxSAVIIPRfqvE9lloWc2
UV5utOI+EjqMGDOz4F7FdyF7As5xZWTX/hDUTVa97JPzMrunAQHaCnbEDQk58zy44VsiEpu4FLuG
GSNNOJ/s07BweyGBEdr50TZudLMga2v/jXiEsV6yEhA1R0CfigVGNwYDOefNfmyKbZFSYmfdi2dL
fZjKO+PX4I4k2Eepqq/ZYaJHLi5yJXuQ/hLG69JzidYwr23IHb5N7nDUss4vi5d9Vi4fGE7KjeQC
DPixpV4XJ0ze04qt1H4jRmIYI+mMoHkVHrtY9NydQ1ugOHDsdO94c3MWPlIuX3fncTrnI9GUvGcE
kwQLtEz7yXBEemib4crrS68nh1LJGnm2bdKyk/tZ1NKIBjjsQUrQwQm/cVUA1YfcSj+WC4e6v0z4
NkRsRgzY7FRGM6BNI3fQpAfe5RIi5qB5KROi0CMxIVAQf4qEPdKi5YxlTLRAftwNeF7XfVc/thQg
pFZZ/7/bw/D9WGt03quON01dBse+bTPqaJ4Zj7EmgZonVcxMx0nT6Ky9mGPpA6Vpz37bXtlVpAAJ
qOwBbPTD9JQs/cdyf+Nn3J8L4wig4Kl+DiQOGgAKBjEaDgNBsk87ilQKgAghQHwrhvj8Oe8rquTh
jLF9H03z2/b1dIwTWg1B1m7rVjY8D5xNpgfesHH7L1N+AYWJDyKef5qlfoSdgPVrefLLHg5QWb3l
umlWU2gTkB3TFff0dE0q39lO1KQyrK9BN2Z0zNP2iEyc5jE9jByp7JQbK1tx0UIHR3MIS3Nh1t66
oNsBzr25dbXGfFCiFjVx+cbLAmAcO1nSZu6h1MbWZjNkhRTwRyf/xSAwWbCZcEa8Fa6mHq9Qx3JC
nzXERzTdUbJlZjM/NCW+es633xLLC561cFwQRhAlsOTZbArS6GzO8cTLjdHhfjAl7fLCcDBBglVn
OPzsFq3HyX4c4yqIZhdF9IRjzHD2tQ2uys9qniC/I6SEaYtlhIkK8Y7Qz70TyTU6HR0ZrHYiZ1cF
HCv/gRpzqPuEq7akRR4TxoKnSXBFb833zGbuFvbhYcytFx/xlG9YNJ7Tu4XPNL4oPGhTSGc46bF6
YW5CG4KqtRQ0yGUbQhTkXYcv7a0Y+y9J20v3c7oK0wTOSdG9308rD5kgThmrjbpRvlqmxdLzwI8D
tG5nURhvG2TvSHDSM0AxiV65QZCdjY/kKdyVwqe7ngHONvWSRNJBNBYvLi1lj+a/1gkzz2oT1/I3
U/ODTvuAZ3ntZswax67HGY4Wlx5XdVxYbA5y+6MXdXMqTXdrmkzuirjAkMKKliRt3mHdpL56L5cX
5lByb6s+jeSNaCE3f/ouQhubZUDt7M7VT13XexlTtvasBtYxmuSBXj1xLxOTjHKY4rFaW1jM8+hg
P031bwf7CjIHzyeJ4x+VreuBqV/ZTheg9612Wf3P043vUFUox1+LJXytANltrVR2ZPENgP3GHakW
cDGK0zWw4oxYdFjSphAPzAfXqhbepUqJBvdLh9qqmH+IEnZMUoNTEcpnrm4jOYJDN83zQyIXZru0
3RAHfAsrH2gqLHwvuVYrXrSbLPhHO5X1twHaPxsECMHr5qkpkSIPhfrHiNHcekvyNyeOZLiMEE05
BQwjJ3J8DsIZdkUdVHTwgr6rLGfcqln6i5dnbh7sdTOGpF33h3kYIz8lzpYTs65BB1w2h4E0ViQw
1qZ1clCzpMXHQiOEE7ZY9jARMv6ezwBBQbg1uVfxNRN/SCU6O+Ly6CXbY2G2n8RikNrHaTSNvGo9
Qhucw3oPKYp1vUWJVcoQdoRocTaHae9Y/tkjE7aax4LdSZNRuawZnk4W0DdV/+sq6uaGZllIRGkF
hjhd+wEv7VmZ/V6h+JZm+ZUxb28ZGVDd8cK2wBnv4nDWW4h1igwsbW2EeYR4XZ8lPvLWbKc0xf7e
ZAyrAuEAjpdophNm6OSJJfsPjw7PQVjiVbhtNFiSJjZ7Wz7b5pv7cBz1k/npl9/a8YozAlh/k8y/
PgXXpnzlBgirl0jLysksLsyuSjGa5wcz4x5L6fM3WJjTVHzLV8Sdea04834e/HqfNONJ5z2CL9yR
a8soeW/c7SnKHqx14QzJqnPrv4kzBMe2NB+sijBW79JUy+y98wzvbDllpfFjoe/ERUDHUZk3wrM/
wKKGvYYD3vsVze80or7qx5pe+8gktmxTK1rE18wQQwX0znBRoie2nB1LpP2G/cyYrYuSxnLxp+qZ
PuDf4uNtjG8yOXQV7/+o1VwQ7Sl5Lw0adbI1SMGHjeaPjMQN1fh9tRLjT8W/2mGhvMzTsegJOvv4
+vY0ANH9euymmFyZKiq7fVYA68aut0pat48S7xqTnD3WC4P/+4is/KUF2LM5Ixh40Chl8TPi2wxA
Q9fkyj1alx1XFRlPx4UcDK+eNT9IbtNCMMglT+RqJ5W9O41Jb3Dk5/AMcAV5fTVi5mppjxSqmloO
iQnFkKzCm0FfhGLrDnqXp85R1Q5CL1Nq040S33nyhhD3AWvbFKKooUeSzEvgnwiNn4gypuQ/jZ+c
RsreHdTFNeh/xV5/wJVOIIkqJgWQQP9n/uBZ07sq5qoo5guINpIp6Gd3JP5f5bvPEUV8XA/8Upw9
S3Ru1KnG34UzrxCTKT6vWTYI4ARvKPfJv7dbGJSgWlAMSipnlmyjN+BTXNUXICzAW7lW8cJzrveV
42Auv6cRnKx3DzXytWhsF+eOw+2Y5V+adShlpoRdjWIfsqDBHkgD1ntB6gP8xQRlR+5oko7DFcrn
TZNoRkPgD0s5M65Kof+R6LSG5jleko5h54lwJBIyI9yAi/TWYmI275QQwsryZoetJhe+PI86rbax
fjSH9m8vcuLqPXJE0mcGbi2st1Byw3Y95MVXOdqMrkV5FNAhInPGn+u2OgJPjdlQmudczx+M31Bx
peFGufxFAx+uHdbOY6/oV3JKsUrf5UiIiVlC/Fv6TRr1bH/xjLyEjfchMG62iJUZKqfJxp1HjsME
A3Pn9NHY9i6Xke46zz3Ls7ayuDE7NGNS9DfSgNbMQi5CPP5rAfCbaNHJQ5dSGNd9/cuXhbq0ML9z
i3hNI7/wtx/TdNhQIY3rgW3iO12nWrHbQdHbEs7hXyzX5eJsQrvX2yQ3YHcJ2okdJsJSqJHDZg25
euOq/3F0Xs2RImsQ/UVE4M0r0L6llncvhFbSYAtTULhffw93HzZidyZmJDWUyS/z5EEGGal7q/8g
QPZd59rZThWDdoX3nMyHovstZNTjyQwYn8ckJRjS524Rbbx01ZvSabTJEJFsDvqRkWgpPFEI/gwJ
vYlclEVBHq8Anya1cRi2/AjFmBuvqg50yWyeSBjZU/uRdMbJc5uW6y8NR2WvDrqzTNA/3Js96IhZ
vK8p9iHdSqBhI7sS9B6+gWqnzA1osk697WQOUa3zxa7WyB6dE9WyIvrlf35HS7pHv1Fs9yWKtwmV
LbcwPwljh+uas07FgTLf/DZyPBCU+C8zXLbuYdYv7QivaMFFPEy5fnDWdaDmmAzisBCLNxifhybQ
Eo74GFr9lWCOz3J+LAxVMzP7Kbi0pBW/vSV9FLrC0Y5m2ybHPi12KpAje1D+ACZDHKetzy8BSVtz
QOZey9rP6NZ0XwI7T64UBnNI0UXU9eBC8nah/3zYAFYOhx5znvxToFEKt/XeM0nLMi0/e27203uc
ao22/p10zJyTrX8rEYBNo67M5jZ/MvA3lIv/YPj+T8kZBUriC1gLHAsytyNYSVe7U/2e1X3D4xYF
iYEQTw4/ZWt8BUa4ONWlsMbHfhCxPQ3NPdouNYlpsu4sK7vRM7iMbsws7LvqsKiKss3YGBgasUxR
tRSsBjPLUeHOmz7xR1iHum22Rdp7WmfmNatsL1JHje16KlYanaG1P3K4VJgn6dNCkCEDTrL/KhVf
WKoVNzIDuCrKJYgrEsYV/mZgI3NKJSVGRTn7aM5kP/CAZYeggp2Xcz+nhpdvtRpOssyQK3TruwyU
jOupeE34EqJqa67mmPc6KOTOJV8e/dEmsi+TSCzioVLj8minDqkdduxIt5BGc1oYpDux6lnike64
fu+m+M+ooURymO4ZmoMasWm8oxHW2+HReXW3BPtC+VekU+Ys7OIbJNd/dWAePTt/p9YZ1NxknQ3D
/+ogQ4E/aY9czA990/pnw9NaZEW6Hwfi9/xYT41y3/LSQBYwdAiEExPOrq0eqfhwYruDw144zOXX
YdcBSaESlAlgZeThiO+YgOJnw/yEyiPo3RSg7SZhvvLLDoU84Dn0xv0ekeejHpaz6UKDdd3lwC3x
1c5BT0yaccFNxXwWYSAaDAJxqXLtCALRcxMM73TrPXtWWsClZyjQgAno55ENn5QcWC7M6sNEXXyb
/hMDIdF8fQJx1xxlxgl8qpJd0I9VPJQm5hNQQ/hof9CisWRWGZnaUhtDAP9LZC2ij72blWBs8Re6
M0ySl3w2K73zjaVTk5XaR69nHryqtwbHFQIHFplEOWXsrPCOVZlHOMFlTJbAy3ybQlfv3ivYSLF8
Uf2Zt5ixqTjnCJ9SSrsmI1Nh92WkfZTUqW9gdGPGGws4CZHdcTTMGXRx9tjhFCJqSa+RnxhmaDLf
ZGbG3IeStmwPJIRRYyviMec+MxLavMsFYocDJgFLinMeg/4X2bwEvIGy1JQvDlWYBw7T9rV0btIK
RKS79JZ6TtLFLXwULTdfimEOyJTPA3YQwgyUhb+kE+MHfwK1VpOAIrT33VMFxQEF5HKiAWeX74ub
0mDgc9Npsl/YzbcxQK0pTffRF7Z+R2n2j2MqecxaFKIKvxf8jaxDzsr70YsIYRzkgF1LraZBlRxh
rp5RCrvvGqEj4elp6/loc71NwIjYNfC1vOr+hN/eW6n+tfrslbVTXpIUSqpDIXqdUL1GlPN+MOyO
r3RBZ8Tnvmj2XSrTOz8pRGwooNUKNbNxRu7ui8t9nk3rXGwd24E8aqMxnjM6zcLSzh9KMT21q5xO
pmItLmqcSbPHo9VYTz0WGWYiRDD8J0FrHLqJC7TONLbjHzPPlnDyPBGTbeV8TxqYwmu6oESrTgC3
gX7Z18JysQMyzEbGCsZfudlwlhEXp6OaPXjyh9Ef4R1Y877UsCt11Bv7k7bwBmS/CppVI5xTUhbJ
TuWZv5+47TOw5Gbh5/Mu4NxejzswxTehtb+Bmy9hn3oaYzTS9/SOQc9hgs2MCe2DjE+UwFcjGIFQ
BpaSlukPCA5cKDpBQFIY73ZxEgOlxqUTHBWHIVIC85eNxcHNwW8BGGDgPu/9tviPTNc9PcL8/u1f
INavBRRYpCu3iIUbXNh+6T909vWwmS/ymbtl+pGD2IyqQu8OFVTIyGtf4XXNkcEVeUehbCVZdGHZ
3wLIgHCL+GFWeLqAx4cttIQYq2C2s8ssJkZc74GWP9g8gxACMfD47zXtGs7cMluecHaRJBs7hvEO
fSOTp9ksUYyjcg5ZNXF+VGaIOj6krToDjWL6nICZfxuCjue2Hh5dvJqZ0p/9NeCJXBD263cc4G60
gMkRxrkZir/ZWCXDpvSt0vI3zeDc5CXdejEYF4eB3nr7oFHBXmv633W0bzKfX7xu1gDbZZ/1Mh+C
Tq6ha48NBxHayUsdM5EPZy3M6+C/tuXE1QHzDbuC0z1rkXEaZQscBDw6MUGdwJgW1hvlQ3Xzh5j7
ZucYwHZYg/ZThdlpzd8oWuA8pRPGygv4CvoaHFZweESPogpWGioSyfh8+ucV1p75Xh3jJC52NTYc
lFK2yTp/nlXw4fvaRye6B1fPVewUvYgme/xr7eFFklLwS/M5w5kcz679MJoKz1uTc72o+4KCD/7L
8ovdhFbDeKk/Shh6kbBIh1dpBX5Lpi+ssZSvltuZhOrCOOXl0yVA3ZknSMvKGsQXh9lx4XvKRxyA
WdX82s8yx6QC5DIJfxwouQyb+tgOIFq5GWfawNw1dXbDHPM4bhg0DfxgaCA6R5ZfWU8VDv+VZTge
Vuhl7UgDsJAEZOlR5k40uYzd50uqc0FKhuJjXXKGWDoFRZR8R4O97JkS+jEbybMmipsoNpcXtbZd
kn40WfbEZYkX1qyrEz7Kx7LDcUoeL+IxpbRZo1J+ySkKROpoxhr2u/6ddthdKezrENW0G1/Ij9au
Py48g8LzH2Z//sRyyCiK2ZQxmQ7XWTS2VmKgwdrNpDkzqf+LVYuLYzAKLgkIEy4ddM6mWiW9Iogw
OGHrJGmYSP0z2cTaOmnuNcpl2YspsFODVyE81mnYKQZsOMBsZ+pPGndG0kEpXwuW0R5/0EidotBJ
OhODNTfeXkXAOmoWd+ZGxGzbNwV/zkxES/3WyLL0jWdvnRGCweO0QDsv9+yC9J+6c0TzX2aaLEva
+O3rW5Cy2eofsTbrqr0Ant93FkdXPag+Zc6o0qnduwED1iE3/WuWc0uhJJ0RkgTOSC6NwMnKnGvV
DmuwPSotJH+54eYKUoHtMH70rv5C2wiYMwQFNDsfJ1k9R0tWkgwjAxKJJl32y0PiZDhcMhJECyIt
XBqNjJm/EhYVd6jXiUgZnKsHpxXFYU255NnS4y1zQFQD8ogbjKaadPBPMHHvTrVhQyejwRjDBxHR
mjcd1OTdwuW41ewNrEFeDM1aexm5SrdYWhmCkCpnkYwQf7CTL2cb5vDK+zGQkQX97tN6035ZS+rv
yhljT5Zl76Q1+OwckkE5M95JNhnto2O664trwZFl7+bWs5fRWMnHbJsveSdfKwCnCJzsknPtAfYk
ngfsoAhtR09DiM1D1AO8wt49fEABbBxtJRmN+u11EOlG62D6Pc0Ma/tpTsu3mQn4STTVJt3E7aSd
/nLFyJaA7W/FdR1uC0+IPsxH6ZeP1ty9WEOXPVJnAHza7JHILZ6rfCcTWUT0JukY+cpfy2OzlgGv
Fs74XQZgcFcXeRRQRJ2I4MKhfHghJxpXbflSLzhdEx7RpBhfOFDwqeAi87bZl53Tj9wl9n5gbsN4
mftXajI3zALUark9HPIEsQNVxQXmmpGTpq+bYDjnxXTTfTzjyU8lF00ftbRomSRZK/C4bWjUmfpn
QySPTXDmAX0ZlEuPEgQxTGWhsxhUuOFhcteXEuATrWOndPR++T0c7PHYuzynE7T/cF0WhDsM4JFw
1MGa01PbaX+tazkHtpLBpRyXg3DDos1ly9ulokeU6x0X0E37aJvyVlT5rmA6Ezl49LfF/UxjDk/r
tdqSIoGxXMzF5bGpFN6aWXvkJ/Zdusc+mWyecDXt+hSjIeJ34o2fepefPAyNXSKegkAwpk7VDpqZ
zRGaEcZYELbG0ahm9VPiVlEWyIG1DrBwedlR+RYUckucxqDAK2xgkJguGuHDvUC6ZgbHD1zDSxEC
XCowxI7zDvg9cSQIjwc5o6MxO7+lNIYSKripsn0b2C1OFDMgW67h2tK85vfc5zK/WO/cqfxxa+0n
A2FDywgkGMukkbzrXmU62kjb7WPSoiU7/W1dnBL4uR2O+lBHmcNihVyIbeTgY48jOrLZjmptxY2x
VbyyxKEJgZMFFKkN21WXrPQ+WP3P1ML/mSuE9KYHr4AdOiFLUT7YxganVE6omcsfDcaUd7j9gypO
M/MHhvfm18Zb3q1u8QjeCU94Ydx3nZnfjfCWg6TCXJlKgmFOUe/YIQdmunDWzK98VJ+thVvBmfA/
rPq9tYqfvE8IT1RvtYXzp2poL8PaEPkc6hn+DDvtpXFZ7aUnNSqfKGwsSWayE9mxbJpLnk5/UDeK
wyKqt4aLY+HzylfWbMSQdYfQU+WFTP+EPGcha2in0uZ7ZEZr1EyGqEpAC5x6KqDgRjrfnMfyUGmL
YkZIDRHf+XfTMIhMA4KPq/E0dN5ysl3t23UdK071HHhCWzfwJNRFFaSj8OsAWrQ45ggeG7wUu67B
nYR6fHM1yyXy0r9V3HFDzv76DuPoPSm39BqM5YNpOc+W0A6wiSVCKxaFqaNvpAfHTJfETkuAE4zY
ACkZo+yjoBFBalxtS3DHiJQPCSPFBi1b2EnJRtNfZm+E5cudJQn4/KxxejelVu1LyAOxkxkXy3yW
kOtCs/CSvT2aGMQG69brDUVGWBOLbAidALSYOcg9pXpazFUKW0aAwljaT5rhcgto+bRXcw8xPWcq
shBIxoZXbjJuR99Np8Ee0V3MEYG3lFHCSBvD2E9WsmcTAa0P9WS/Ds5/JvW0XJt1OJoVnomW0Cbn
EZGiN9IqoEKjiaahTCMGe3tKIgWBQ0qWi+ptSLhBp5ukOiW3XnNvutVd/BrFMxg+k7zJSZyvt1Ur
+r0sNKQl359vdYV6MPOQJNYa7GkywxbcGiyYM3XmnWWH9NIvYWN397Onvba6pl+T3LWIGzQok2Zs
MFYcRly0qx8MUTr6L96cY80FAOIrSLem9J4S3JthjewXy/HJX3x5oBLzoYRVL9L63SvUZ+7tvNwR
EIHaDw+hi1BLF7obSqykBIyqRQMKdxa3zbpbHarjlxGLSb7J1x7XkXEP2ZnJj7PwEDr1LgWzbJgu
Lk3aV/fr+ug6mKVXm9ICyJNLNAaYqSmLrrnNb1dxasFjECtXbDU5YTQNCbKbvqd8JkJQXk3cKmFh
BMFeH1aIIu50XCyf6OIAq6Ox1d4ALIosRW4HyY8bbJi7+ole9Rrjem3uWonW1YNOSYF2ORmsHMJh
r4ssBs5Oxc4f2IlKxM1wZQJyaQYQj/jplDnbe9NRP7n3nc6mfbNqDZ90/mQHGKIqkx26Ge1TZ1NY
ncz6u/LH/ECmuMbDpeP4Prj1gAnEIkrUlF4cqEfV5h8rwhkBCA85nQzl0m8OVPOr6pqF9qR5r7D4
E42g3L6qFXmXfI2FR5Cr5bqY9gg9q4crko4iD/bwoCRo0PSPAW2N6sFkcOnJdii1fmpLcF3lV64o
JsNO69v5V2dkZ3hj5AAQNkJJcTTZyQ4cGveaSC/hAk6YdFgHTiZXAeoxFoaFJqdYCzlPziMimkiA
wI7i6JUYlSdHlucSGRrbYhtS7UqcwPgRyTMGVHJLhMzkU1On3X6p2sOyuVL9zpvoMxd/fb68adNz
m2LvHlP+VpYQAoIFvl+jg5JIzm9qh0s2Mqti33KjYPRYQzncAC9XBbTATuInIEW8JzX8pOW8csrj
J2fWuIwDgxM5cTwvNjczvdy0bhfW0uDzHQnHufR13VDgPdETAb6XBj2uiTVTrak7L+bc7qze/CfL
bUS9cREZddNckvFMtlwuQsRZjxUl9Cbs6nIAhzam6RcJN3xNBQ5psdYx/VEVwPPIL/FmzAmXmqq9
h+5d3aXG6mD4W6DnWZl2Kvr13feRBBZC75Zskshq15DbZA4eiS63BpC2wZQp4hy5n5DzgZjGfZn1
eyvZLLW+PkRbgTanBrgVbq0eRW/zpvs4Oot7sobeZe7cq9oQNnVhxuU0jqfV0/61PsE3a0ES8EwC
2s1mIrOKm8Ny+H/hzZ01rnEQmzaTSIXBTLR76golRyN3h4bb3VeFe4Aej1s2TbvIZZHxW0Yw0Bqb
mEQbjJTBeW/X86yb7zNhCncjkylOwlGVkdLtSHPkWgYfEy44EeO97PnTTa2E8+N3L2rMH+x0LT4w
pDzPXp39K9uYQjK6//KnImHtBIE3XRKfeJ3LOUj50ONap7t6zK7BUZVdpJyD2ZBTcuqerI3fTDfc
SnoEj3P+b2RbdVTAzE6M92agtZFroi92hfnhGWZFwgsDQ1NwprfWzc7T0SGfSaGQ2RkkN22WXzJf
qCiZgs8yJ5yENkTVa5edjIqlXxYPq7GaIfCy11WVQezn+cjaySS0wuWDj+O97rF1GbkkEGzwfTvq
qUB34FBx77gkK2E7DTvR7Vqq0nYNV4Wp743LyrreepXC5lMW0ZjqJ9NCHRMMukixYQgG6h95xW6Z
vKdcOlz0XJhAUHk5qibhrNWMOJf5nLCr2VZPHABz1Y7H8kSj+g+ozAeWUQyo9ESWGsfxHsut/d2g
mi/CsA6tVr6Z5K5PUg+uOW8/MBoEbmaIOH27e5x/0QphIWIKuW+AizFxMzm2ac5/Sow/UBf4MQ3M
fjyzeEXZOLYbyJ3Jm31eDeNNzGzOblbsKBBn5HZ2RPLn4+xFcdJkPFTLsfHSq5s48PzHzD62Nfzx
hOJXOhP3YxbI3Yj3if7QNJ5RZkGmJaDDh7DtvTLKEgQop7Gn09w+6bTAhP6Ab8VOmLp6XG6wSIar
U5Ket6fPztKZ97kaPwXvfdI8g52xunTzjFIVvOsdI36t4EMzxu6QaS6/n/UuHVh5iZpoCCVg5rX2
pFnlypjeO65VffFMj+bVVIXSSLgobf+yZbX5QW3UDrKcOwFotiVEDrgV2nDFEnP25/9XkDY42KXO
iN7bezDj9ilYEcic1GKuyYBZbhjObtK5FCvI2FJEGTJLt2KRvLhigIOHAYP2LcjxAmKAN+HUFJp4
KXsAKzkmbVLsf2YOVrSThL0DaGuN3p6knXH35N6mM1EPxRD8m4FZMGGYjv7O03Wu3+Q4y+R3kqgS
Tbc+Jbg6geXKm3kAUIWOJuyXoKM8SE79A34Oycq5FfiK7OalApPqklDRO8WIhDcclEeyp+1xgNVo
a+jXEKZ/BwgNuKBcoh6fpbD3voWJqfQCEB4NknDnfJVSvXmZ/uAp1cRVHxzr7JzY46kozQYB1H+s
J4QwHfE20YFkGTtTaGAAOGs51shOEnCOXwNMJEUDsJF7lNz4zhUs8JFeUXJmjyYgvxErFwJ+gZYa
cGwQADDTZueTO7QJu9lsOEK+NX5mkVf8tDceoN8AozbGzLksxXR2g9KJZqP5SNbjlPvq6Dl0D3M7
23dl8NBlKADsrJD2RzoLVdBHTWtr/Fn50a2ms7y5Ij0bqfVFONML+0z7sLD+GWjnfJADl73N5tgO
fxrC5YvNtMmDF78LZOAC3sU2XDZ4bHzNdfG6ATm3nLfJTJGEJ+YvnuVPR3tU53qLuo8C5OVeH1fG
HnA4B2M4peTNQ8NFSeqHF8tmWMsFeOP6DWDCwTLmvmFdW89wYkfp+5x+jVgl6NBwJ1Bs5/dBNvd0
76L3DDARUHX/OrAwSC8p6Uw3eDYz8xhozrtXMUvLyB66TYlxyWnfDYOkDfJcWi3TbjKI8CeZ+SRm
hBetKL4nGnA5Vd9pGR9fnZzXIv1ZutYOLT3DvFBgTq8YF+tbY4ClH2B/9LugCu6m0iMlBCEh4sO/
Y37R3AcpZUY18zPMnuy77jaCbS5spgygoVzXwBUkQAuCT0yWV+hPRYBmW2BCT9heekGAfcBTPg0k
sjU8UaMa/3LYYwcaMwtm7rCvZfdbTkwU9OpmWlMBvSYjKtyK9FbiZRoL98jR87TaZOZaO7Fiw4Yz
OQx4Lsf91HldTESf2mxhEFlwxIUV2lVW/YnL7d7CGx1BS900PDphEIhje6pvzur/9BZOgdkFYN71
Pom/+jrSbkCOqWfqmqS3YcYROcn3tOheofVfk5SNMEjcc6A7oEubinCI/LOxULIraEd7Hfr9kCcm
dJD1H849TgTEk1kGLaLjyxvOqgcEEIxNc9OToMwfZdo+0VILy8jFOaA40lU8NLBzxS4TJvkogc7e
F/K4MEKYfXJC2Xwe+vZ1EopjHectxLINNQLWM6Te1cVxg2eqJOt7cDf+c+D+lMWKauuo7f+Ocd6m
Hop8fwCexF0wkKcMaHXNhZKcy35a5j/IjaMkpuTDYjdW6EROPdPJHFDg3VEQO679vTcoappHAn6b
SNciDVc9cxDT2pyFZvtOGJ9YS0rn20jjdMVrXYIVw5SAjQw+LA42CYARpmo1yLj14Zv7OJn1wmMs
SYQhdJhvDS2nkrIwvpOlSDlkpSjZzNohrmF+TRxpkKL8KVozhtgn9pY+kcEnMC3B629R12SPpxa1
TWFisQnPNEfB+ZcMebon6fUpKqXHJrV5XMyLT3IBnW2910REdqmmP+T9emdpCmQYraInLomh0Ok4
XdW/vDDKQ6HJKnKD6VyLvDxh4LsV9nidA8WHlGxz+r44+x72X2NbGLduqzAof9MWBlI2MzS2gyeU
tyq2mf7jQrDhWoH1zT25hUtvA3YjfzOzNuoIwIXoqf6U+XwxAeN0MmuPXsAZoQNYsIX1jm0bPEFw
f0lmJtnKOg7F/I1bjkO0d0qBtVaW+e6v5hf+joFqdq73jXYxDIA2to2ZZM6YaOG4/iwM7c0QNdGP
FZI3qp2+90vvlrUUAicNuUYs1G+Mc7DWzzhINJk+eLb1bYp5PsSt4+6VzuNnKY9vcK2uQ40BduRb
qSXzlsmEQdRgj279/nUZ+r+sZ+xdDb8e6T0y+ukLv8rsHYM7gAam8A3ZcZNICmzo7KcGJ6U2Tb7X
UKbKhEBcjQ9/tZcEhAZJSih5RI24peU2L2jumDdb4E7pax7hQFnPVm6d3BoaJ0I5/M2ZJK/pLkwm
cChPYGWDEeUCY7cWgkecQwJftxSYBOlT9YUL5n7iqmJmvQtyV0SZNMbIcqZgxwhN4cniCVZMs412
Id+nP1vpehGyuNdsJsaWm/eR3PgVm/vWrLKLO7bP67iZ/7yGZkrBT71uzL1L6BTBnBbj96I6ViR8
w2DlfNtP1o3BDI7XgNe//Aoc652x7Zto/G3CfNLBAlTmhC11mGlYT91/hoUMyEdHaI0XL0iX9N5J
sbUl0j8qY+DNTE1rrwdP5bAMUVAjeufEwSNpfxZy/MdRBYqnpBtnYzBRmZRK2OB4ygBDDKdhHb/8
oUFtmJe7rqTdoeJkOGrof8ucVzEMZehbSKrKTf5q3/+1y4D3Gf1r8XeAFf6smV/UjFG/yCE2JgoU
Z2aw0AJxTVjun/TUGQLQv1IVCZ0q3rsO+hmzx9EgFjz19Xs2YRcDEgo7Oak+GTbX3JorFy4OcHEX
HOtanGw2Qpgb3YAXAcPLgHdgTT8wq5H2MFXAHCt9r/Plx+T92AfZlLL7WWedNybRTrwrHzqFmHY+
zZEoMip9ajsG/HDXYsZnfziRHXtotzPSYGF0TRnUaclU06L55ATaX4XqwmMuSUYNXjQM0HUNuX6X
3B7BGvGQU2LjdJSDQRNikdOTXX1mxkxk1KGkovI+LGLcOBnTc7vS2+U1ljhMi39d0R1DXRvgrHFo
B/uojgZ54usGNMWSgTqW5hxH1lUDPGJUJ7fFxjgzk+j5TjAJZF9VLuV58KxPDzJFbFuVijVrcyZ6
fR8vAZS5YjrZY1ZFtEpl9XejWyjPJLNRQx8G5gmPVsZahbNiU5qPuvfresW9qTsGfAMiPl5SbVdi
MlN6c1uUCSHKhHlLDv+O9jbCurlfnpPePGFPWjHNzQ+86QsyZHm3QD1KETxS8GTba9vsUmxkIfYm
Jh/kdwrIATtZDzyvk4NekrPhzt3IFrAyJFp5Ria2hB2tCUG0pBaOVcXW2Hn62Zw5ajt0vZXO9DLS
o4cmgE2c+dMrKdGj8EvyWtlU76VpMGCWW+6wzz8N5IaRNsszedW4SJMvF8ozrIzmuesAWgWrjkiV
169VY5HHUBLZmFti0tI6Mk/6czBzTXDWc5lx9hkbcBlGinUoffFXkLPKbOY46FQVqoV7dmuiStTa
VypXnS60Vu7mhfVGQ5pUFvz4Lu95aaV77dZ/nil57uyMbqhFHwC+8vc8z37hxwUPA7lbN5rn+Qek
yIEB5pX9FWHfTGKZt78Zi6Sd4QyeNH9X5VR2eBKSPQaCk5ljv7MHChKEdTDI5kfg3R+ExrDeKOYw
xyccVmJ9V5KnIxsXeKtCkc0k5dUXDGJNTxIn8qbjkHOFMSx3juiVu5MD3kofez81xFfLHL2ncfYZ
UFkZViHStiZwA/bv5H4R8/OQcxWohFGTk82Sx7L5aPTxRVBQeHOVT/LLlOuZraGb+OqBVFE3UD6h
U+BPIrqIjVncic7ojyYppQKle09UM2OcAD17nNsjETbeN9YY5rhwcL08u5rr5pemVwzD1nyg8gdK
Yo9NWKMxBS3X+w48AW+ymM8dIV6WYm51QkxMfNGPdFERjnNU9rAgOAJLdeOJay3XnuScdtmlVBZh
nm6IhyJraeXYLEYz9gJnO5YsxdxiiaK1l2gsl1Jm5Y3BURo9pNzn5twDUqekWFPUxKyAxhAvkCg8
QKRy5CMj+DrEhChTmKGD8VytFjxVjx4xL3sypwe9bwZG3ZSQEM8uMkJ82IEL9r3hhPOoZ5wKwbLc
jD7PAXiZxOletWK6OlZ6oArqlCeLzempIJFUMbfJJ7r8WoqwYYGFq97n7I+NdhZqvjcaIKkLuYfG
pTlsHP3YG5y9vvIgUZ7o4ebG5OMSsCWSprlpe/Yl3lhnbU7VeS3b9cEunpxhRLHzgTL51fxu2dnD
PFF+INzxVPr0/yLRrSF6aBemMn8TCWNeT3PvsJsOu6R0maj7awccMd3REgcQmCPOIpfnVhoHtr5f
wm7/lT7OoW6Fsm8b3Onq6p4W9iKybISVpjgTkQOXCDOaREp1BY12cNJAnnHD3XmO00GzGA4Z3dPs
iAkGmQpHGKDf33zYgVv6NY2s5sKFMuoP3d5YXnqv/rAM/5Y3VGmAPbzPjfq98OUzAfNrOWX0fRUc
ALclr7Dx35Ved0kC+99ga3KvxEwXjx7ZBLgizHO0nWN02IGWEBGLNtncnURzHKXFQUTowb7LvfN2
mDyRLrh0lCJg+8XI3kn/VIDQ0cj74y6qYrfM57uq6C9IxKcO+T9ubC7ZRBzMsBfOge7vaef7hHSU
5JIps8v6PWNBO6Lvs7tzpa/RJGYTy4dQFm4XMhOdj2iEEx9SP9yiqTwWACGOW7lJZKECTkNGFsrt
qaToR9Kk9nSnZ0b/xKm/4apZvbg9/YwD0Sq9lcsV2hYN4+P4jFcRt5WNp4DHnwCx0F99nbhTy8aK
o5cZQMs9o5YmF1YDeJXqnc+Jv57xorrhncA07F5Ghz/XWzWSnK75UJnNnUDXDOfO/EdPB2UHAUfs
toTUm7AiqODai80ymn62qHVM4jzM5VuGsiI5xq40xe2CAJBZGMgBbMFKy3FpBjM/ewDFfqufCZr/
l/fLswBbO3fLf2r2rtiPL0tFwyD/hI5bIAql3kOSyfuk5yojpH5RyPBcBTcHjLmQcB0fgEXQvrKV
yPVM2DzyVnhXwHgtkEDDHgSh76pXdrPzuPDYauZvzgnO9NrnHtUH64l8Uml3aCR34jptYgN7eVBk
/WWYLQwNVlmfHJIwjKWsg0AdUdLSTylnssa/DEiLXPINONscb8aZA48i2RivvvM45YdgzX9KztpM
GLD3We2rDC5N8WaLKYvdCVndnSG4mE2hh+nIHlNrHWrHKv9Lzekm2hujwF9PafdWLv81DnBPOUEp
S2kipoSdAyrPfgYDaNdq0y6vaFubs+HswOYNeygnHH66T29ufjTd+9evZABEpXFGNyeS6MF7sabQ
dXCUoyuZkWWiSbT6r67nlAcsFh5u6jZPTuN/+mX/V+e/rd+8cBf+rAbny7WaW80S5lsbgIYb3Ky8
q2Z3WTRay/uoi3/rcNGCIlTC+AgIsNHD+piSa9t0lLcV+GxYc9SKU4qY8kScTbaZqLXWMhIrnWNa
NSg43Gus9OQlYaafpeYZOfSjwlOG5aUkVJQvTxXEnp6qZDHzOWv0STnlV2FsGk37NGNxxWjpPWuB
/tubIyfEVXvpvIGjzoKFJ+/z76bKaBqw9klN1igwq4PfdPpDaqfa9f/lTIH3JfylfysNDLytAQjC
IrPAMYSZY8rlRXTJRTP7+6pl3oZuMyO/YhN8KKfhH/k6VgyMEGTWmru5qh57ek53mAwYLRh04hUm
PkzL+MrnYbkazT+tg+tlrxx6KXYiD9cUx1U5Clc6tkB7TbAGe93/kxkAiXz1+j/Ovmy5ceTa9lcc
/Xzhg3m4ceyHxESABEmRkijpBSGpJMzzjK+/C3SfYxYsEDfaHdHuKlUhgRx27mHttXpQNjoFLwHM
mU9hR4OSGtCBkWxBlQJHBbw3fZ9/ujWEyjNPFiHroQAeAxtroq//TS6ZT9dlQH7fR8jsCi7ka6B8
LnglGCYSF+pBObpYh/St60Z+xyUNdFb5MkC7qRhu+hZSOFDE83Yd0zh5CNQnGNiAMi/RpeiJv6JC
AfSpz9htDZryrBQR8bAZGhblgtJAIoE6GmT+HEEQS0uG1DYqJ/5FQLQx9P745McMAmiO3Ql672Wl
zXaS2cmQcnY79GcPufIGoYEiR7TBwREHuw/ueshU1AbDgesxTuEfMBnw7AkHByMp97JAPSCNjLsi
9RwgEyEZ0gA6FCnUJxicUHNGTY9FewctAD3ToHv4JR4+XYgmCdzQGQBcn6kgsfp2hI/WgWykD7lH
iactGD3GGHDvmC0DfvZUrwFO28oN4xRw3qtAflEUJCXroHIqoQT2CXntELVsVYhC6HExAcJT/nnC
64PuFdWjtLVl+QHcd9zDc9zLxabm4h2NXilw7EQWuBcjkwYWbgxryIg04hddM41RA2GOzC8YQpHb
d9Xe8957N3yVchyxOh9+gVzCIx6gGeDeKNF0gex7AQ4c4C8DuQSCbYiPFa4+NuDfeBl7LvD3SSG/
o3HxPOL08E38HLA18vXuY5/0hK2gTeND6AtZSxNoO3riQoPeEuo0ZW9Dg8MrXjoFaN1C9i4J5A/Q
BoqmUg/9AAhEwCII5H8I/hMqDj09DOu9wvJouIgmj5AGXK/kUL8Shhzxc4IaJnasW0pO59UytEJz
lKJaFlGcXMNUU+hcK0/ojMKE1iCLkbJsD/5TmQBwk8TQY6rGGPlEv9bTiY71DGbq2OgCITMYOPcW
mKXbTO1BSHoEXQGM6Zg/MC1S4BTIyRqo7ulhTJUm0muIBb5AhLoHUvQZeeQTUz5EXpFslFYhBTAT
KDiA+yPphRcobUaZ9BbTNJp1Ealjtn71aTSoFRoQ1IFx0Yzgo2FjrEFvywKdE4NERh3pMtbD8QEg
H5SbU6T2mHbLxPukgfJQQGcbFHbfwg5IhxTIRhV9y6ix8iya0ALUNcIaqH8f/Yua/9y6DThbw3IX
ygL6+JBCltBP745AloxMyYAHu7pwaY8Jm+6IGALCVQGYK8OO3a8OREJj1L8CT53vfZmhkMChE91F
ICFlrVOhTmbWQo6lBLE7KG5eKNctL0qcqhNHH+ZSaIwCXKI2JJI20DsIN3HHAd2mgJrSC58HhkZY
xDOvnIcyXzYUAsorkBeQqmzj2YUotG8JFYGqNYAqmdhnl4oeX8CaSRE2End16IGrxc++hDb/ROun
b3Qy/QxYBZrVqg0N+0ZYvlMLn9qAsM5HwEmDRxhzUxRGmtYfY9Nb4ESkAHgE12HdCzgQaMXoY8+R
gE2EDFy7j4Sj2+KRfoTCq9ACHlEU0oUbAUjKM+TmXZTUCcMVTp2MkGjwGCT3ps4a8LwAJ4RKoxjX
O8Vn9hkUPhEig5Sn7CCdRfnCwYMcWRwDURfzTLlpGdAdcAWsdAkyehUwOhQEPd5BZgj8MyUSam3y
C2WSrQR3q5NQW4SykQKMONcavty+8WXPgj81Bc0dD5G7EBEG2j6zQ9LXbz0ywDZg24D8CIxLSmBJ
TNDD+Ec6R/IK7OToYxrkNwrwuAxCxtsOPW2Q3EP2GgRPhstwFXiA0WvgcyhhxKiP8LlSazGCPvTN
5Y9J9TYpWlmFECDVMlBboEXB5dSYXZc+MaiSExrEpGpAla9sMzjsyB0pttsFRaWF/mCxIf8mY1rN
lIregX0NHD6NtlzNQXAuAXwuB/domYATBS1EGzQE7CnacsNmz8NXZzkkXhsOXRpJxL0n1Du0gDYc
QgQGRF4cxzx1NA7kGE4of+xwTzl7iByR6sENoBQdUEcoVPJAYu1DYBdF/gKQOPLbjLdvgBsHfykK
1FyeA1UpIIPTxWgJ6SYeHr58p7jsC9giF8LD1SUHyQOReqCAfMwVytiHBsAJho8GJ22hMtpyLHDR
yBSDbKg2PZc9Qyb9geahFVMdaQ+segp6mSRkSGG1Cj0FqbbAfQgxDRcFEpJAoQM5gZZgE3mXt1KR
j0KM5tekH7+7UTx7HICuFKgmER4g8Q+lXEAYQQ8AoGQPtgr0R+fi6IADngJLE9oD0KSHREVfGEqT
bb1Q5AD2wM3j+wL4+DIKnWsM5Wvo+EYECukXdZxYRVHFReO0D9oF/iOikcFGbP0SlyJafej8lUFy
AfiNMdF7ESroNP8wBE1l8TJ1GEf6LAnFd8+ITsCgZCqLtGRkcgt179B7bochfAjGYtuACrKOpXBq
fmiNJmy9rQiqZbWrkHqUAQ09BAOAYoEroVoWQjKYD6uJBaQ3So5lLxI3qUh3AwMKbUQaVQfIB1oK
AJeAJinT53tGBsQWjBY4lgEVVTpY/mXk+0DWDPUotgTpZfgE/9fXJMA5tUCpLknPSOjYhrOUooNT
r3PRQNsdyJZGFzXX9Amm1d/lITzHxGtYG+EOfEkwKLk8dE4laceMzCGl2pekGi0vgaDXlHaIA+C6
JLCowbMFwY41sNkL0gPwVltFG0BisGm5hnU8KAehjF+eOYHbUyGopqBB+iUiNwO+TbCLolMMByI9
4lSHeilA5F5CHw54Wpy4g2iGh8JJ777mEfRV+KH6iKLuMQ/h3A+y8l1I7YHrcG1wlPw5pEzq7BWp
US451E5YFkL0XIXSfyCbUEHKzG4cQDXugsRjYHOHgYw7LnkvsYLSa45dTjscM7ga6kKwpD4SQn2V
75GSFXc+Uhxq3fDtFlWFZzDiUEiIuMCqis0L22YbEHBHBy4ug30TIr+dUNRLHDPpBi7KJgRt5haJ
WsDUfOj1RWMePgDUdgxltj2i1tc+iGLDa8EogZinSA3I6LA7CL+j0a37znO5NflCRm8/rku0hL6H
rEg7VOx1cK0YQPPZ4YimTuS8FDRwI/NFQpl/g/uhoMbGlAg5WfiZWSg9dCX6NAYwdraVIBnlJFKT
0Z9FjZKsUsJNACazM32oPqK16AjJEaR5QmRRapkbDi4tx3aODsFo9LMdupgeFABbdnCKkK+VaOG1
GekPXPYJOELbXcHWmijL0knwEhktw0kBQR+unKrIPvi7gqMY5fxTWAPIPHQVEAk46QkFNppCal6a
jI2eWg4uUMIGr5COQeozilIHyogh6CtByMr6BRjQwbFwpNEmUxQUQAl9BNox3y+O/gjMiJKwoQOV
gNYesTPb0D/mnCTs22CMjznrjki79BvXz+JjPf1WG7CBAaZjTxVHBpccj6Z4+HPoxJh+KcVUvaP8
qt4JKC/CNk6/5uD6pSIbW2PPR1tghiNEviGEH0KRRQNRjRhgcC0fwivbLEnFrcxmoBG4/uf1X2wu
gzMcmntd3vE7xh1cexI66rsYhVQOuTiO5xhw/8QUYtfpP0UgTdCdjHwoFNxFcIIpPpBf6E6hUE3h
Y9Snmhi8FMFzp8isNfhNavr1COJjmHJkKNzmQEPkHS2tMYoK0B05lOnBq3vxENGScJDa4Q0Ue5yV
RWcfLYoyFf+qxLz/QrqcsIqfPnMuMMiojYI7mw0OHUJoGyIzI9pj0YeQo1n4QaSSB0S2H24O7lBh
ZFmjCmJsFrc/gBT9HYSjykuJmaAa9OGiYQj5RenVHx9BElPv/YZ9Rd8Pt6GrcgM+zMy+qp3jnnT3
ilDgZIKiAoVu9Y+//dc///uz/7/e18QoA1bb9G9pkxyzAMDsf/wh//G3/F+/a/36xx+SLLPIYCCE
UBQBnJg0zePnn++nAMrx//iD+T88LMPgU027AQ+ppGaSX25GkUUetw5AEuFxJ1cIcpzyMNzdH1ig
/2NknsH4YGBleYZR6OnNbkaWvQH1GQZuAJcDSiQB3oSbb7QlodWQ13GBBUXOVok4d1sNMIYjG27k
EChQF0DBiGvBYTFRx0bdAzVm3buYAi0vAtGUoG6Cgocjxv4Lw0PbCzrgTzG43QiCjewpTgJvD1cJ
1F1giwrB/QnSttzsuPwA4lCwZkD9Qu+msLHCrjNdiP5CM1zMLrgtzcwPsjP6KsVTrYgboTRw3hBp
g/gSmWNo9NQuLdopihmGW0UIMkIg6WVwlzn3p45h51PH0SxgQjzNKTKk2Xnl96ljwtrvQjrLNwH6
rdRYbtDiDDq4CfyrZ2NZbypEuahDQNFQEDp655WQOsa+YiC/UGUrO4iZRvttC3ESohER9gwxCbie
xd/fJqARzmQN9IDBNoNqLosqHiwVu/Ei6jnEFQV/C2qT1BiNoJWPQTsVYorhpACQAOZDYGr2adUh
Os8g2lg0kgMeXoRuOV09MXXj/utt/+u3DV9dD8Bnlg/gpPfr2S//aX5l+3dAhv97+lv/+6d+/zv/
dM7G490/sNFP+vwP/PZADPvna2nv9ftvv9BTYAuGh+arHE5fVRPX/3Nipz/5//vDv31dn/I45F//
+OMTkJR6epoXZOkff/5oOuIsJ93srun5f/5wmoJ//PH4HnTv//kXvt6rGuefZf9O05C+haeJqiUt
4Yx2X9efMPLf8VOJnXYhD1VsbIoUzLA+BhT/zsGSSLIiKTgd4Kf4429V1lx/xPxdVkRRUYAG4mBw
cOb/58P/NFX/WqqfTde0r/697yiW4SVeprHrft9vXAzJJ6HKwSoL7eg0Eyw/LMGIROso26zsbWFh
CO73IRiPbRhQOMQOnW45GewYPo9LIPiLT5+O943lCwKqRwcwns6gM5fqYNt6cMoI7zfr+Od03Vr2
aRp+mh7m96cD/ZG5OUSknVBE7iv+joX9/Qez0xN+evJk0W/eO3PlGEs7RI7mvg3qGzogNXB4qqhD
kZG0QA0S+dzq+qCdmw1n3R904WukmamDKy4DyIg2VJcGICV/STtZ+2tPnt0/floVgCLiyVUOqnMW
ZB3wzMCid//pC5tUwiG8naumHcF2EyexM2H9OGCWUlDSu0+R9P3Xnj8zuuMoFZBdjLFDQXzSiK+5
sqXR6TBkm/vPn2bhh7WWppNxs9aB6/JsByUiJ5vIgeMMHUcDOIl7YXj00tIqQ2zbCAq790cTfr9L
/vdMS9Py3wzXJ+BLZqHt7Qwq+tw0tNLg353eawCWklAb9NqCnLR+otSafLa6Ryw01pALgCYqRcYN
5HE0iFOpSCGT/ffmYdObLtnpex2JfBW1F02jrFwt8Z8quAb0+y+9tMQzIyEj5BQCBe/syyOyQzXv
SCWF7q70XKCv8f4Y7O9X/r8nZmYrhLjL3LLHIGC60A/47jeFOC+s+miqg6H3z3tNpbR4xTAxv/tm
/x5tZjtE9LQr7IjRXurdIVB3Mtn75NfKp0xr+dOWmpkPvoBEZQOeYUdgyIsMZBiBLJmlGOFhNMk+
JSBi3SQ7wc4eG6s32e23Z/jm/bGZBYM+XVe3+0t0c4C9UkCWnkutUxnNN6bRRrPSsCc2GrPyjczC
nhBnRqUFPRsl0xhnC6peXSHG4cgTU8+Jattri7T0LTPTUlAFDX4QjEE/bCXyhgK8iiQhSTf4l6c9
N2tbb8HcizMTo4R9l3EDxtGeXzCQQt4MpHrUI4BZAdmf1fODFq58E7dw/sWZuclBQec3HcZq1Okf
iE7qFSyAVxG0Y5FDQFAiNL4IJCrxkTt1v9dfdfDfqJXWaDp+GRK1NQNtZbcs7FRx+v0bayRDhZdC
NhBfHj8W5OMj2hiPVroHi7ExrM3uwlETZ9YD8pODmIDwxtkix69lxEgPiRqoJj7vHfAxNST6QB5W
rDmz9EUzM4LyYMBR0hg5Uk97SO2Irgkl0k4HYLq0gdhC0gW5e6NLShDfBwrmv/ALHUin1gFHAjQf
4MvZMSibjftTzC1trpmliek4amqPiZx2J8fQS+staKbtwLkLd0JUhY0BrnO13QamCep5a2qu3aDg
ALvOOJG26bbf3cpCLB7ZmVkCSQxYMFsWaEbtBaG+2lrY5L72uXulbOBLyNpACzfq9eq72VTQ9wXZ
AUjiHYFOLZ6x6vSZTT54LyUVw4E3yFs5S0vjzExQ12U1BV5GjFOil32LrhWNlt8LF0hHNGSPKNXe
X8IlmyrM7FCd5miJnuwQQGo7UDk94piS8LLLrGYH7Wl15Xu4hZMizOwQmM3GvpnskL/r7M6GMMFk
EJB42fUGRT6+ArNXL8fIrHad8bUDSQxBFZSUqmc83P/SBaMuzIyT27F82Uy+nOLvvGbE8dlVHQQU
+XhlKrkFky7MDE4kj3FQNPjE50If7JdfrqpsWPsltZwD4CMqdaAOKEXCEYrPx1JHF4NV7byjYqPL
U0t2IkzGmqFYmuy5WSrLnPcDMXHct/6XcBngXQkkeWWeIpSbX+/P57RBfnAEhJkx6sasEmqFSZw8
ozvLzyBXi15g6IGHD4MiaFmkRCsTu+TQCDMz00oQLR1zDOX2aIYmEa6ULwnhCmCXenZoLvc/aMG6
XlNdN0c7o8YBxbjpg+oN134KKJ/cf/DCvviPRA8YueOBohPHVw4Q4gX1ktoAIHP/4Qvbmp8Zihw0
ckUInlCH69GZCIB3hJJfAERlC0b1+0Msvf/MRLRQPwG/H4aoWOgntW+R+DGAkPb+wxe2ET+zC5TI
JXXQgAbIQ4dwhotLpD656qMdHzzI6N0fY2Fl+dnRL4KMYRoaY/QC5aB/yQbR1fn+o5def3bmx7Bg
vTzsIjA9bBJQYIJEtUxqNVMCrU6olTlilkaZnWeJF2IqL6B4qIFCQXMi+/R1uTDqXrU3v5SVSVra
SOzv7lIsygotARIIcCig/+mYqcjVm+Ct+R6rbC35sOAh8rOTjHJhQctMDn9JNCtV1CT9ZNU761HW
iJlY2Q7Mg6TVX8kZDZ9Eg0iIzVlrSYglH4Gf+QhoBINmIWTKHI480zat9hqMsspbMQic9GanQt5l
ZS6XAr6rh3xjS1wobPpKi6Ei8gKZebjdnxdfLXfOSNBntS92U9SLKFbRPOP+RmQXNjk3MwRs1Hox
JAqwR+B2b53AtnYnsDlohOiqatequtko2toFs7BZpuzkrW8dMYrIlN40GBp+CPxewzrB5JDXd5ec
1+IJZtreP1wx3Mw2JMCvsuW07RWSnj1yqomu7+2nDfXr/pwt7MbrRX6zSnJfA/kwYJW06L0gn4Kz
P/v6/UezC1cwNy3TzbOHxpekQMBxysgHyG6IkxADiGENTCvakTw1B588fIfm/dFmNYX/Dfm5mYGg
oWeEHjDM1KBmxDESNSV7Ym/WlntpIea2wauKjJOvewusUgZDrE+RELs0z/ff/3pb/bTSM7vQ1iAt
VEBO5JSwcNSh3mny9+OJeDpDDDDdkgr7mbe+iNWqhLOLHXRa1T0w2XAQbUg2qL/4B0AMzQfFzCyd
U32C4GJbrH3+9BY/vd3McLhUEfDu9e0CEDAAXQQV9rxA865PxQkiH7ASIMUtGS3uXxSNYtaUc2Ad
8rKm7fsTtOQ+s9MWvtlO6JdRoG+fRs6Lrxo9+Tq1RNmTyjQee3Js7R1iTTUzNudY1ZJLabBmqq7l
kxbOOjszLANI45WwLJCpkFNQcYBcgkZLvy1Qn/e/ben5M1uCBk+mDSs6ckAXXKW2C9b4fHgP+Pf7
j18y++zMivB9FwKDj5OI9IfhIOg4nExsoyec9Ye/OMTMwaD9WBnbDkM8P29fXhzLOumfO11fWfwl
//dq8m8WH7hKYPTkNnKMXjMsC1GZ/VfffGY4+NCrXUC3MDkQOSfGo3ICClwlpDRd1f/LBuR6T958
AdeHvsijE8mBOTSM2LDMVxWgprWs5OIMTSf35vlgQwZsL8YMTRlnzRjJJbDUwFhZ3gXzd7XxN0+v
goqNe/C5OIXuvBkEyAOi7/TVhO01f/mDfbnWZm+e70P05l+zg3xjb9TaFtBoS9OYg4BsHTGPVnnB
tjVBy0ReC836eDOcXnOMkxWpBKoZRN2k6juCSCTTLWDKsXxHfVRlMmh7O9JcVZNIh3zcQOzv+zNy
dZl+euO5TXDbAHANzHdlO5X+8vZhGGAEop+1qZi0ffN0cko/zIveIa8HCjei6u/I5Ot7hA3ABOgr
r7HkF19//2biWmhd8WWO10A6uNbeBh31K1VH3uCJqBdTvf+xC17C1a7cDCKgVQyi7RgE9sMpVAMF
cLJys1wjkJ/mcWY4KNrLRbAfw3AAg7vriLYFA9q+QcnkABkFYploAyWdbliEfKpPuNUb7Yirj1Ff
R/X1EhNMqo11XbEGS27rNfF486noXlcgcT9ZAwiZqqLpWIZVb09HdDJbkmry2gNKeCpHxDUvadov
P33/zPwAqSKOoKa6zu21RuTpX7pq6xBr0UMki72CnF7V7+9hS2kQqIJgnPonluA3KMFthXVx88yc
mrqS0JU2BTya8uk8Hh6JecEW1e3WXLPb05N++rqZVaLpxsvAQ44RXg4Hi7zq8MHv70lu6dEzl0RO
0rKi0GvggOcJiXb2pH2Dz3ky4V+AlBLRlMiBoDlMPdGoXYjER8wB9LWhbnJY9vsvwUzf8cP30TOn
BPhWqpP6afVKg9OsnpDJ6uDArzx/we7OwUVp5DM8tDWn52sGsWpCHlE4OK/VRpbiC3rmeWRR6Bc+
xAsdkK2oTkEsQGxxwlDnUdcs1NIUib9fTBwP6TauxhRBV0t3NRM5VZjrlfO6uAAz8wH815+3twYT
D6EH1TLBDULCleO5VHCY48rYPhFroccEOVpBULc84uIbiKptVgKwpSiJnp1/pqZDugHroaNtX7RW
Mx4j0zJNHTY8R8C6Nk0Lh4Wefv/GrDVlUEEzCKO81BjkrSe7bIegeOUjlgwJPa39zeNjkGVmUjUd
82fn7RGdIhs0MBvmsdDgQnmHZnv/OLBLx2F25nPKY2sw82Ec8JcaLbIXcHTgrukgCMHVoL/uEQTA
ZwvV4q8NKSmzEw7N7FyRpw2gaY3+gtDyjXyZxKyny1zF/zZrQcbCWZSUmUchUFWUgFEcdQj9YBhw
bHC37R/StQB5Crv/01RJyuyohyiChfkwfUilgwVAhZOEBAz03tdP48JmhsbM7/uAVvqUB2UvzJUD
RPD349fRvHzC6dnBGVNVybq/DRZifUmZHXqw4o1ZqmCYWEMkSCb/7/tBXQNxLNgUoL9+/4qeLsQa
DAiYqe22x7E/YaIGbe3KWFqH2YH34hB9asJ0ZTiiHR+dinyNKtzE5Gina2P8nHqRlNlxFyM2UoZk
Oo9bx6B0GER1LSW1kGWTlNlZH9LGDUtuWuPBxM3rvTf6o1VfLr06PpBHi6DyO10fm/TrL6727NC3
QKRQ3dWHcBgst37Z4YSveBEL9h1gv9/XWmr6tkHZdDp0rOpkU+DQaBjgey2pPO3JH47dhCK8NY2M
0FZjGCJtMbY9SLI+6eyNrVamZjpWPz17dqQzQYqaUqJCR2J/jSh8BBU26rWxUNDvT/6CPyzJsxMN
iQkfgJc8c3C9gvDMoFUU815oFepC5mNLjsiCvdK+9v60dlP9bOIleZrHm6ukiUaFAuMSBtwCk/8y
6J+5bu7c8z5fMYTXTPtPszY73jCDFZ+wGOH5xZnAWRLRXjQHe6vdHZitZWmGw5uDnhrIt0L4/F0v
rMay319fOXtvB8Zm1fla2hozSwAI9wjhiOlT8129o/WPxy84R5AisxRz1f1aGmRmCmi5HPx0GmT7
/PLGaIdTaDS7vX3+XjtB02b7aTpn9kBIJfCcA8WHxINoYgoz1WoJCSyip/v3b28VW7NgN+WZGaBi
mRdGKUEveQBaz+gpDJ/v7/GF9Jg0x2YWhVKltJtlzgu2W0W8h5NMvr4+dX5Tmhtm5dJaQJ1KEwb5
dmMHsiQJaK/AQrAmyPa0R4889rsJdOpqHpK2lO2pnvqEpPjKyvALKzPHbtK0F5Z5gBmjzXgXWiOQ
T7KpHMLH4CTb9LNCPvxP1zodZRhsWkPzFPBX/nu1U+zC0M0Wjq5Ga2pDUl0yEYtaFn7iqelq7mLh
lpoD7gWqDsHfhPdD83NwVlywO3GgNwCjWsDsIigUgePHjcDHJ9PovwN9BChR8/NfW/Q5ws3NpLyL
IOOMgqLt7aM96Py0j4PiQIN9/5rq9soizLoL/qcuIYkzG51WI7RcwRrn1JaWbD4AOIbRCczBcDfk
C3oTJDt3q27+dOZ+OItzqFvaxCAchRSOs92+wKyBOcdAxL0yYz/HENIc2xZlMi22MR6OSJFXD5Fq
vr6e7TVY0dJNMwerjSDwy1kaC4LMS7xDc4v+8ZGoX6yVEtsnilZoKRFsuJFrN82CQZkj1yTeK9mw
wPdQm2fDtY2D2Ri9vXsfyGp6YOEEijPj23Tga62pNERRCqGdZKBuBP5LZCw7bdCmox6r8prPt7Q8
MzvcuhIakit8Dsqt5e7D+OLJjlGVv7yRZ/Y3HJkQ7F94vvYsEOwuB+kCA5Pm72Xyqq7lA5dCiDm8
rK3KYiigWIKMkX9kDMFAPte1HgkoEMiXgmjlCdSayYFd2dULaSRJkH83y+2YxLE0YNtlhNcNsFsY
teVsXzodafpHqBpgxFw/GS2Qr3sAr7cqJI9RcPte24UL9/McfTZwbCUV/GSHHFzPj9ReUXevyN9C
blarVoLYJSM0h57F2QBKlGnttsgjeXtvLx1EGylVBquX7SJLMO01M3Etiv1gg+YoM4kBMQBXTmOx
NgR+UPJHTr/VelBsE2JNlf9sF5MTUO+cDepxvcTtA3z22nxOjvtPw8+8O3eQKCCkMbyyqXQBPmuq
9ZuTaEEhT6P0TzQMG7maO+5+DVSxuINmbpxYSUkBSb0QSIdOF23R9jYFgZlXpnzRo/V1upDX3eTT
ARt+oY3XErAHU2tWNvCSXzFHoXmULMugOw9RXqdt3oQiKGE0y7X6TWCC/JcQRlcTLQTnydo1c727
fprjmamRCzDqDCOG3GZwKWzW5v/1j3pKrMQqLMkkH4yRW7kFCnI12DAacXe7Xj+X7/rJAU+MhbnB
uQ7MqZD0OtqnSjV3Oxp1EZsy1V5HfHc+h+RJTQwoRZjgGrp/hy1O1syIoRckGNLpzYtvQM5bCyt0
Ihja37xXGnl/X01PL6Sq/qO3MQzljumEKnRY07eq7xwQSMjaw9drjMbwHieIT2Vc9rg/qw1l3P+8
pcTIHAoXU0UPnbdpYRICELDzZu0E833thlk4Wlc/8yY084pYBkUWnq5toexywto/ski1q0cdjQGc
HuvfkraK55hOzw97bI6KQ1NsBSlhDPaMWl9swBXY7Wm4S2tdLwuwXwDIfjf8QkR30LmcvqZR3zKC
8/KB9C55ze2HFVvELth2fmaLKiCtalB/T0cTp3LQwXNMrNNF1qwDjmiimrre78+JNmzOa0Mu+NT8
zBgxNFtI4I8Pnf4ztTgt0oGzjSz28GWkhvH1+mqPT9/t6/3ttuBA8TPvBmx7PesKCa7OpCqOQVbx
YPlLuJXa0UKFFdHR7wvU9KB2GOU4c+SnQlcMFAMT23mIzQfWzMgLb/e7N6gDIOkP0oAtsHMiqbQL
5KZ3inne6JklI5T2t2c0EK4cgCuW6Ic9Oe/uAocs0jkNAsXQag0oWNgU4b8jHATwFR6gdkd6iwFi
J98UGjpZNuZuRAwc78EWajcW2PHN2F4Fcy9grSVpttIQ6RJKLkihx6cO6iGxkQfnNdJu+22ko8/k
ECJXJk4+s/nK6OczvcmdzRSNN1vvoNGm9rx2VK+Qt5+mZbYPKMidxnKBOI4jL4PKIycP+w7OSZMi
+S/QWxFhwxDwrDkmtH4Benjf4coX1HDjE0/dgVROb369r56A6RL66W1ml5MLelee4rFtYAMHHRoH
BsSzvk7A5qnVTsJShBskWoPzZiOshPYLXr40u1SYBBpkecMmDjSrdNE/x5B1oiG33CWPDMjK7x+2
BeM77/wKgk72wTEfOjHI+ygQB1XypZYh5lQ8RtErEkmOmK70fC4lROYYVSYT0iSMclwjpeb/4owP
3NT6hTUGjTJte+04LVnH2bRRNdeI9YgbEkpaJqD6RlRC0pdN/qJjNEegNhTPJOB1RvBlgm3LQgAO
vmg9UL+sL0n/rGEWyUX3Dmt+4EIydo4+RbdcWfUchmu8iEePgw/ZpoiVY42r2uycp/m4YoYWzO4c
eQqKdCaVXJjdumMuUcdsISpRr+yypXz4HHAauwGU0vMRS68ZIKnSvuAWIR55WEuHL5QKpTniNMwg
LCEC74NQhH7OjwVJNSkhX7sKRefOgjSSCW7StdtwskA/2II5BJUaq4gHu/UUTDpGoBemZycmMpOo
tljo8LYfALK+KCuMIIufNrPIUkKPKVe22AHq1hmNN17NDXIySbnv9fe1NqIlH+8ahtx4YVIuyRz0
PjCBdUveTp6JNsLquFYQWfJZro1uN48PRreS6mp6PEhAywnYjE6hx9OXCafeIyb10GjmEaRtRw+p
mNXi5IJ1u4I+b0ZtXKHpoVQbOvwDd94aaFbEWNB/1M2v4+UVShnq+b4ZZReM9RxGChnWjgugNosN
Hu5qBMOMkemlAesQbXyAxa0L2E2NQjt1Rrjn0aNtg5xs5eQuxcZzICkXJZwsUfhM96lFr2T4eQB4
FekgUn5fM/9P2kNEQDpANrtc36nnX/c/emnPXCfjZnp7GplOfppelGWlCUayI/q7tvb0hRt3Di+N
AgZyttBDd563Ajk8fl32+5UJW9gW1016895hzGTpEE7nN9NfRu3zs9f1+1OyYETngFIKeVIXstlY
CQgVAHxIIvHt/pOXzMA1Irx56UHqUhdM+9O985JbnAHythOPmoikTylMGUGud/CdNYDCkh94zafe
DNeB8itsxy50BMIYBgW03Da5CJa3pwxssdwSbQdqJJpiQI+RnHjthEinD1UAyQhlKjbcL5Gwu24l
1bRUHr5G3jevE7cpk7cQyL6W1oD7Z7ZvMhzUtw9P561SfwV1vSUaZ3Ri/JJXi9JLJfs5PrVl6poV
BUxCMQEHJwAvpMiI/bQG01vYLnN8agOZzQkFHjoi2A9b2mzrz/u75Zpt/uGKYmb5Rz4FGQ3rwR7l
GrWB+wz2eovalBqtTlfIQbRGqG9uL5+H+gWgNh0YVtXQ5DfgbFj1ZUubh1BriWu0dm8nOx8pJsv4
AMmirTjgGQ/3e9AlqnCEbYHYOcyoupavX7Ip1+1/s9BSCCURiOWEDtIooGgkV+oKSC+Rhqx5iEub
6eqg3owR850H5UBMTm0oG9lBeW7qqkYP+6a10y2N/69gqu0zKNIczhKstdLsUvbmmjS4GRiE/3nV
Cc10htHOFpDwCNEyYvRbSiWfgQURNg0pvVdB3XRE1tfISpbSU1ev7GZYEZz/CYTTYe/AGQL5a/0N
qGdKRUSbk10ACOo7IN2UtpagWPDAr0ikm+EqIM9aqgWdPejm2knHNjdBQP7/OPuO3th5ptlfJEA5
bJUmaaKzN4Kjcs769bfk77mAD9/hEPAxcBazoJi62WxWV2UO5FFkhgdftvG17U3cDbOFmA3qsyBd
FyHoU7TykzL1e18T3ZTPIKcGgT8/BePObWuiDYi4+/V6k+aJlk1eAKFccJZJ0Dfr7//WNnFdCaay
LDgBbUMrB7JsKCPufJS7l3/rOokkVZRIDSJ5nDy5ClxdqDS8cQc9WPkgifqnAZBY0jRpZt1XpXnR
MzsXILie++QN08VonlKBAAK1f/M1vsQnij+pI1glAcFf1DxK3jTyjwAqaVy0F0VHGmqIgLGoJyiL
zRPQlD7z48rv+9HLIBohGYUz6VAVg0DU7emiBIr88tlfxmFA0jsUZUifNhBxMfu0Olbc+ORLjQu8
ppUr49Pt71DnbTlzfn1oaiqxj3h+9FQJXk2tNnoIrQOUpCA9AkmpSIldEcVUUAjuVrHQCYz1oo1P
+vezRaMbmQLVIG/OApQb7QxwfYK/yPL75xBEUozBiWjtiv2TwNOi43Av7vCVHmqsd1MDOWRUDENj
cTagCw1M6rnXy2431XzgcShKNrkJhMN5FhiWoPWsuzkFW6lqS/d+zXHRQkIBCkW8h7qSZx76lY+Q
ad2mT/odOPpqFNS7PNMOrofDCCT//ValzJUx+fgWKl+F3oQmZ2OF78lGfebv6wfGvF7P86pkzmmI
oOqSCfjIYInfkWrxG8GBmOu+32v27U9c3x9gu/t3GAo/qEOm4Au9V9/JZntIbFYSgNY0EfNUfed3
MviFvBhYYd02kBf8a9PLJ38ttBwMQjVraFreJg5EamyoIDH28vWjDOq7/zY9Nb4eY1/yHpg71sLu
aXYK+4+vESoJruha2Rg7XeM94djfV6toP6ySfbARINy1z078LnjSIYDHMH3aSAiPkym9EfbL0vpn
1crtcpe8QE+LsW+WRv7X4lUSVjGqdZ0ULUYCGQQIib/x8f3tDUmJOFUSTQGtQ4ApJXRbOU6PwQUk
TqhiTO6r5/4C/YO/vaGpKmG+UEFpofmBZY7gI2KXf8nw/KQBwBy88Oue5RhpJkBEExA9lI0pwlc4
/yGCmpmY7jhVh0wdxNfVvxE0ajwxFF6SoNUrIabQ5K+2B9//W9kfby8G7drJEwPoAq3XJ2BnPUkW
dS/i9f5TiEsNstVJBNW/qrw0CY8jP2lEaBkZ8msDwb2NoUKrCxmY9pjLNRgvoi7bJa3u21Hul09Q
QSghFJTlrqxp9a6XfGQF81x6UMRS3Ol9lu/aKizXHdeLW94o/XculBBWQtsve9S6MrNHbobIVzk1
L1A8Hs+63nKrBCVOpzAzFFaoRoEqqSRGReTKKOUkFc53qt0pLB/n4UuRKrdXkTSSzhxEamqlc4oR
rDbqJ1h6LUHqVwIPCVQZJYx65VXGewYu9RaE5PldaDx0wsDwUpR3TZUEtESymEIrCFbCb3svg9TW
GwdZFCTT2sY08CK2rlzNbves15/rUZhK4le6qdPkefGK4SkAUjZheBGasZOQFdDsGm2cwY1IUGL5
nh6hH1tByD4wtVfuLDb2+AV199t7mRYdkJAV1B+WaTp3cCyCCSLvvTyYVWK320E0lXNx3+61TVKt
bn/s+jOBSlIkxeJY1UqFb8Wn7iudzMoNGtbSS9ddr7L8/uvwgw75MHTgefHyya3e6vv+yF367eDV
mj3gfmfne1Y+hJImVknUSdjrnZzHCaKDrqgegaYUt1NY6ZeFzGYHVRrhGAvlsJpRkmxKmoq6PEAH
7LlyWyiDW5AEaQDplCFgBkluu9YawW2nNNn4ENCERpcg2CDdN1ZjVOtu1PeLQp8wuVoPITE8srCu
+T8v1VfOKrK4x0griHrx+ezZ9lK6VAAJDtiOAqJAwJgL62s2wTKwOgF59vT08XI4rO9K6y6yv89r
VjkIhfcBWNZ/1wycrTwX6egCCuft/Q93xR656ceFSu/dxfX/gn+ACqCwGblwT1g96ebbHfgHTDyT
dOZnZ7LyuJTnbZWsEKqSSlEBikBXAIlYcEQK2ALeI1NbJ84FE/FxOlml+bDtHd982663d+vz522j
oNyBVLJwSOQqsOLgicxrCnAgKedYAj2/MVq9cddCUAOwXz67a+bH25+jhChk/dA0paIqyviakfem
jB06lAzQAsUbkqVDAc4FDdJSs9dN4MND6q7GZUOofIan+kG/XNuwhIXPc6hz0GhbNizK393XVxd/
KK29LHQYEEE0V1ill7vz+s7avoCr8/wtmZ97ZMjWt2fux76vdYC4SPWKqseQgfrpwDM26g58Evvn
pc5oczm6+z06db+5XFYfq8Ph4L14pwMgu3dbwLns8+0uUHJzKlmAJPkVN88yuqDs5C1QNAEq3pfN
uXo5bN+2UM0F7dySWmYhaykFI6AR/9dEfWEStQQAdGDoOSC49/Yr6uzfUWj8etygVtM7gYXg5Dyg
IH3xFguzJ0CNSz8+Mxy1t0ct/ARtV2aerFQay87IQwW9AHeTcQzWwGA92vYrnspApft+D2/19XWB
lwBlQoJHngJ/RzBx7Hav7oJyC+0NvBkqobEfUSp5QAX/9/lh6zytPlDTCjJU0DGZqwsQsMcNykRc
iLGZ5tPLCwSBTRWvRds75B0TO7HLh/EYOyKAWHfft8f2A/G+NjTCB+qg2cobUDN7O1RZ7t29+7rf
v9r2GV4QxTjY5Zt7jGxh517+X1iWfPtjNHF5jLDlZ+vt/+iRc9BJLSTCDyD73d5tt1sYyY6x8VXK
hVsnLpY9ZH9qvUcfH9G3xfKw9pivJ1Rk399jtjabV/f+64LSXc95OziH1QH1od/2ef2NzuywWPbn
YOJ1j+ExKaAblSzMauIyD8MoQ3+Ac3ncPe5e7xsTNSVYwPtLYn1hUdEJx3S+z7sfAoot6KRvrxeF
5Rb00P8aBKd1IodUK9br+fHZ3j0+4uB8ROny4oC+sNdOwHaeTqj9xD67253vsNOA9bn9cZr564tT
/xXkDLzRTOn083GAHBdv0+OLIJs5ANJjnx8ZE0wLQHXC1Ro6NJEg7Tl7Vfc+Db4pcPveAD989K5V
4AyPUG4XvoeIGONMNGeBcf1ctvw1UyD8ayxMCvTth2ifP/MxZH5G7HpwgIvTJ5T8rNtTeP1VVdWJ
ayHwF70E7SjDg0jj5JSJhRobKD2Z+Zml8EG53ZK1WnzWj33WGAakwUMzSnxIGrjaMhQogELenbEP
KaE0WbcVAwihzL1oeMiWnnwPRSKsGx5t8cliLXEWR18DfaGnhG8qUlTqXQXOD2gQ24Vo19tPuXBu
rwXltVgli7R8AyUJuZ5ynvxaimYC3uBDXd+rqjmsovN8TowVxMv10Gkvxhe0SO4Yn6UEKmTtFS6u
BsJvf0lSpqJtPDfnyhLAxbc1IOm6L9eTq5dr2bfB5sj44mKfV3Y2Cef0e5nzIZ3Me3Pg8Jfc6/A2
44KQ8pLPVg/CZEByKle6v/012vAIJxG2wYg3LdxK83v9pLo843Wbsq9JzKU89zKEfdEsv20s+aXF
Mai83O4xxSgVwijlsqp6RLyT5+9lJ9oLq9FJbPAx/s2vkNSu0DDpUl2ZpiUBblf7BFxJvBkxdhPF
aZH0rk2eN52io++gYbH0l3Y7OqETPd2eGFrjy++//H03qwXkl9A4v31vrHYXX2qLdY2l2TkJaZ9F
LY3GCY1Hbz1EoFF7+1A8T7mlegPMPHQUxn6kuCoSza4M1QCx2H7y2lyczLQvY1uR/HQFAbbQbavm
dHuuKJuIxLR3gQ7SY6NEivqgPAGIvIPgsBM7HCtrSVsLwqxiMcgSXUX7s5us9U0A6G7kypfbnafY
LAldb/M58pE0QOPVuayelPmoywxEK63fxKnKF4mvy1PMe4UxbXlOueRlaKmaDv5r5RJO8WecaH/c
roQdQ86zF7MQynRxs6QrJYDT27JeC3h/squUr3ZyK2mWAilYxmlOmzbidlJ3gF/Haj97QnMGH5LJ
y56ijQyvTWmcxNBCblOKtLqdPYQMTtMUp3H2PTnvVreXnGIWJGa212rcaPN0ws0qWoPF5cRC2tEa
Xhz4L6fRD2IUzXICb3oW1pXXMmEvSwNXTjESH7uoJkKFGQ33z8VBMJHA011WKRdtspfff3VaSCJV
zpV48jJpsjNt/ODlam8oIePwojVPGK/GQXlVadD1Lm3MUNesuH9oOZbUFAVYqf5klX71vtGLNOsz
NN9s242whhbwk4aaDf1+XEPmGLXlzx+VlW5QX+/IqcXVpmgjzfqWHeWVvutYAGbaIAlLb8swrfUA
O0pDxYFqRvbtjUprlrDqkAsHTYkwuHYz76KT9jd//T+w11wxjEZDb1sbKaN9aE8unqj3rPwmxQpI
rGs911NRgHnd08VFB1P/4ILyMBjCpg5KxsRQPCuJaJ01FK+GET5RVRbUip+qTYgSvprhHyjTTuJW
pUQJMzVB61xxjOZnNfGS+W+nDQlaNabSz/rF9VSo2ykdnuEwKf6BRKxORaLJYYtmFVO29NO8kpzk
6fYepK0mYb95O7fzkKFpqAo+y5b2oLu3G6ZEDT837V+WK7bDPM4VGs43ypNqBQ+TPb2nzrT+W/OE
SfqqPyVcieZ7W7Wis+HkS/22zYpsl+Ff8cgk4FRSm2ScOZgmX0ODXTqVTefc7jhtLcmTFTrMBnRB
Jm+qTQ3VVKOlfmQMu6H0mgSU4tkBGro82jYasNXlkj2KPGM5f9CCV2aEhJQmZS538WKTYWjPm/EJ
T2eyYrVIwWR29x6/Rs8Cc3FpETQJA426eALHDAYSPfrbaARSUoNQ2QjUYpBa6esEEBPjyZniakgw
KAYka9IyrMxMvQyFPOEhYj3DUJb65zH1lwlofQOBjTRAnJMHpjigbrrRV37nr6b2LckYyHCKN/tZ
r18fKSZVUvWZA+KK652oefP1xpX9858268/b5q/G0zKZxAGiFGDOyO0I7G4o12IEDrSJJwx4aiJO
5YVk9vRzsuOxk7bcNnOrgmEKFL/2g+n+1fNpwHN6r8WzJ86viQwlLB4C6dlbOCX3t6eGahCEIeeK
lkvjiAE0kxOtMw0kobFdv2eyo21LS3ch2hI7rAdxynBIIKdUZKmfidhKopXe4WlpozCCBdozNQng
nLNZVHoJLUdVY8bcWi4DU6ifu3TXtFu9Q/l8HZhle8mh6evfBdM3Y/oo+5YEdmq5OoeDgK1Vu4qJ
muKH9piMlraD5MdlfKuturAERHgMM6d9bZnXX9th1tM2hiT27OWNwweBWyvFKlQZc0g56vjlo78a
z1OIIcsRhjK7PCDW5uR2x/QSuTwrzUXr/eLvf31AqHMJRG/F7GXdwxjgur+FUvztdaD1Xfq36SDS
Zq4JO/ioiTMlHTR7ygOXj2ab20Mk200I6aFuZBWzUQ4oEripD53eKSgs8aL4SfChMqi/jRCKKvg1
htUL63yygYk1fRwru2zqXCGqGRda2peJWLuYC6PS6gY45R7V1ArSMhXjdZbiyEjMUlaPfZjkNVL6
nJY5CcCCtty10VodfZxZmuEm0VCtKqmZ7dtLRnnXRjT/75qVOSf6koLNPNSGvG1AoQMsr6hbqBLs
zG4UELHMUuzF0mSYzSSgmqEt2j9msRUSW4DHi6wffLxz+/v0JElWsyp3AsqEXmcowkVuwhrm9Z2p
kMCBANrtodrhO6NrfOSIlEpHjCBMwUJe0tonXEIsGn1RNli32lPf5hhVvD2wl2AFmVhhO3WhCMcA
CFAe6z2GwH8Hj+oqWi9qG4ZiDp76p/BdIaEBSR8PkdQv0aQFHRznjcUbSykaUQzCL5RjX6RBrqPo
4SC816fYng/Vvfyg6RDaKTb9WXPkXew0bgkEUBC5xZpJK7Scn/8baCokzWjEdaWk+RqyLNOrFj1K
A4K9/FOTHvyhNKPhlI6XdNIZN6vr56pCPvsDUN2KlYKPRYfQWkbzt0umQj7vp5DCK7IRDade6pZO
4d62/evORiHf62c9lHpOUdBf4UUfNj2vW31/iozATOvWLCdGavN65KqQ/KKlr80S6msQ7G8mywfj
MviUVrdHQGt6+f3XWZb2ftd1HJrOLv1Ta770Xyw0A2UtycdrCLWDV1ZCyzMYUaB4aLNeIiiegnyZ
hhj51PkhbCFZz+tia1hjCh6t2h3eb08JrePE8T7L7ZiOBjr+rGIP8kzQNK3fhA23Qtako4x2k0Ni
jhAgf6xrE/BDIMwZwmOUh0ZFJ6J4Tg+0BnSryDW54pZDLB+u8KHcRU3dqoQ24krsFlKObXtgGRZt
UMRBLgSlPqX8sn9QfxpspXUP4AmGxXLatPaJsH6q/bGSYyx2hlzL+Nmv57NgzQ8Sq8SRsv/J9+VU
nMJIV9F/LjTn1hQ3PEgDKiZa83qco5BvzEUQiF3fofm+M8NNtq4Tq15Dt8oO9q1Zg4b/Tr1UOcN7
/tySr/hq8p05QGUcsJbqzwPgM7/SSlM4akf+UXvyX6YSUkq9lc7W1DNZuimmQr4wS12do+hGQlYp
8XQFZX/7uD7w/eefDJF8TW4arpkTYdnN6mTKPmLfoekQcxTiixhqX7c/QrlxKSThjz+nahurGEPV
6m4ftEfJADJVExEONxVEh5Nt1ImQw1JnydS00k1GYRMn8yrwfYZ7v36fUMgX5yZoxCZXZWS3ItUE
QtZUOMWMRBbMmrZIhFMYaxxT0fJOUpjZWv5sHzjG/YHWb8L265EL/+8BRt/KSHCZHDOopQQdZOXT
5A+JX4rosrrqQEMtO3OBfEfl1rLJQvxROk+WPs2VOGhYaSTnIDY8P5V5ZRWGxLBEypSTxLNJkIlj
20dL/xMwAsSHgpGmobhDkml2bPJS7kNu9CQ3c5oCCWJuFSemuGcdfrQPLCP6FQ/44xxHfIIPKPOY
rZoubU0urlRPbaT0M1bqeeMnomZXpV6i0CEKGGEILTYna6P6YYh1deAE5KdFR/AWiRLRbp3mjuFL
KJHaDyzx17h0IZV5NQ1Eb1rJK8Fe6q6UrbG57UNoy02c7FE6ZkEwovP692yW68GGDf+tZcJ2ZUGS
5LpFy+lG8AJoyveXvzVM2C43t+3EC6GIayOiVfEu3wZPt1umLiVxZOuQBxT8KhK9zprtbN9Y2jN/
Av/0OWXkWClnNlma01dxqgktPgCdk03kSPvwwiybo+S6FbK0hhOVQGp1bBTDBKtYbDWSKT6L7y1K
OMzsCZqxrAsvbRTL7792JNCwYVQtS2t0AL0CxLFr3wL79hpQdjtZWCMHoV+rBQaR13YDaBt0sUHC
arEqGWnNLz71d9d5OW/lCV0vn8tPMFK8l4+RmzH2D21ellDqV+NRULYdiATgA+6xfVYqCPZYzo0W
ICmEofb1OIatj7afhZ2635W9+e7bT5++G3jxo+CAlYpF2UKzArJ4RkrScB7A44VNOm1FK3kIvzvb
D5iiYhS+X4UEkyXQFOtSxJeecfeeoxABzLClLUBD1hYR6j2FR86wJNWMA6s6jpDnGRi5W+rICPuu
s0aSu9nH6tvIsEKT567acofyUJVmwipcpyU8SLhZBFYvPlmmTzxnEzTaBDNE3L/l3i7Fdjp9JBYI
o4adVZu2yHqjoGw8klhViqcxkCtsDqVZJ+vAnI6dvpZZSWOKzZAoNF8MaoNX0HpwUNzSHdf9d43r
2W17pwQzJPSsKgWtLHs0Lm7LlxA1hyxGQkq9kEKizYZe7MdYR8t4VYG2yaWzlJdwA92M7RDYQMpu
U0hZxFDsW0FRfic4jT1s/DvJ0TbTuVojmfwtVabmlatxsBL39mhpC0V4CAOUH75moE+VM73xR23V
rlhRIe0GTQLU5LDjKj/CvpPM7rt6wrUtjUw8JayHl06CJ9XWqMF5VI+yy4Kd/LCuXbm1kRSrc6t0
fZ4sU/zdu7HFgXe0O4+eH1qgRN005baZncxRzmphfqS2HgNaaL0nljZZ0r4TzUt56k1VstrGjBjB
Em2CyeAAFBGpamAS1L1wD+j4xnDGihHR0NomvMfINUM7Lm5L1S3DTXdiYY5ff+s3iWQTub7sYxme
qfaydeTEsy2gdISlT0/pOQlkG7k2zJscPUdBWXgEt9Zj+8BKllEMmOR7TITxv55rw+gODThOZtke
qj9mUUhEW6kGxlzl2GKSOdd2fsqs1gl6K9uwKjZoc0NEBHrsc1K/fADpJgHMXP7HA2NNKbE1Se8Y
NXEoZhxa7kfB1odnP/8KI3eSWe8aFFoxhcS09eBJqMUOkbB0tyg36CsB3A+Oth92/YFnJeZooyDi
eAlcQvI8YxSoJQkCk3uSXO0OxHFPvpu+CavgRTyGkLv7YoGeKacNyfCo52LaFzK+JwSzGRonn2tA
+uJyyYs4J1bbsfh5qLNHmDNK8ztNWj6kP7YAbAAM1X43m3BvvLAIwihDIQFugRL8F8vGkSkiStb2
HQjIOPv2WUKLZkhwWyfIlWIsoTL/LVvDl/gygE6Ef+oPLCU7immT+LZw0ioN5YxQu9FGi68Dq2gP
QcW4edKuKyTEDXJDcjourQO/1DyCxGhGelE2KxwJd8qWN1NGjoo6T4SFy2mXGVqNDylm20ODcxVf
AEgApoIVw/x0+co5SNI19jXq5ovlFt057R0yfpU1HUVH/C5dDdw9bWH2m+oxc0qET5PZbdLVmw+I
WXoQHvgDq0LjBz91rRPEDWHkSiWaO3RirG0tNHmrA7E7yMAKJwa1cKY7hqVLlhqC3Zrf6Z3FwgVT
HATJ8FjKoTYmA7Zhh4AKzw41SP0YO3w5ta8NiTjNdWVIZG2JPJfKDfV0Hx9Ve7gvnGbHep6kbg7C
C0Rq1SvhsguL4gD1qx63Kw3CxtI6wvUjGO/V5EHP/xhBkLC6UMm70c8wVcYxd0+V9xYw4kralYoE
1Y1J1ea6imFE0q7LNmm6T8OLbzzG/WaII0sXvTBpza4vrVo5SOpuFnFl3MnKtpK3Kb+VspmxZhSf
RwLu2qGejOxnPt/Uvb8ST52rpCbrzYOy10iQXRlFIQdHhBBMndaTwr3wkmGnTWxnPvd8e9NR0ogk
1m7kuZCTm8WMInNh5K4fQUhqPbA5rCkBB4mzk+NC9JEnEFBVoLnRpVpnZnUQnnELPsnPwiG9xBUo
fvlV8n57QLSDjsTeaWBmB5oTkyaBb1WyUfIv2Znlrzs4Q9BF/PErRJyQF1FcTBKGhbt16MymtlcO
syOcW4jd1g+3P0LbXIQ/KPpGEfgY34CWjZXet/egjunNdH27dZov+Pn9V/4mTJuQFxd34xcWVGMc
gUd1OeJwyfLvKp8xUT/yGlecGonA67U+r4ZlOapLDejrVoZni0/5e7HSwX9jVeCGbVXzxD8Uh3w3
bZ44K3L6Tf+ufgjn0WkxdHN+rl31kFt4Uoq/voEOQ7gdbocjCyRIyzaRWL6O66IeVZ+Ch7NLAefT
I07ns1SbyQzlcuhYPxebrLdCJ3xgxfm0ySdhfEoqiIK23K4kE+oVmZnjoWBea1ZdWTwLpEGLOUhS
RqFDSU+w3L8bx1/NIB8eVkComeklxFnMOhApgE6FhPEVeaVw0XITb+3hUH6oq9ytnyKgaoxV/CZA
YoKZmqHokSm8/G/KUR5mFCwvzsS4G87xp1Taqp3dA9cJtbgcWoo4yt57J/mYejc5tSuWtVOcJE/E
Go1ah7OwZCPzTfbVAWd3lM1pM6xb1o2V4uhJfF9Y9nloVJhCBBUiuG6K3iwthpnTOk94kbrLUAPH
4679DCEE/5TaP1Gh/pl4EuKXE7/NX1p3OOpAq1r5gWfxOFGcFwnvM8qcr/tlSNX36Ml2tRFW4P9j
DOr6oSKTSD7Zn6tOWJxKeM8787o+tKhxZczXsqj/67BkEqfXloLfFhkWWzuOmXXRJvNDefdd/9Sa
/ntaMMtdr0+QTOL0+HkEZdOSPkfuLVvl62DfW939yKoOvb7sMkniA5LsqIV6L3JvAyo9fHs8S1AL
EG1WtRRtCYhrhpooAyjb0f4woWJMCk0pOs7SF/jXWl9jrAXtG4S5677Y1mC3QJiXghshxvG3KVyD
cTJRAgWZhOrNUWtI8eKCk9RUv5O3ZC0e08rqPjg7R8x9ezvRVpmIE7qkyiohxEda6CigEqPAcQaF
A/Fvj1MyCcTrglrt6+U5FuV9KMUw+QU9z9LSoZxSMonGS8Bwq4rLJioO02qwVCvZdx/Nhjd1Vr6F
ssT/A8yr5GKGpDhinKVMQlkViAd681jei0duhUcRXH1ST2SLstG+t6zTr6CnLapYVgSsR/6RbUe3
gahOZPogr/FX2fZr/sZeto23ilUBSdtk+tKPX9/LOnXOu+U27r+mp2K2AOF2po/kcznnbdZ9iGLr
JIIvkuf/XInavGvdKUr2qRHZirrTpbUYeUHbMvwu7UOk0QdpVxgCRsPpg8X5qy7nTTHe+QJgfdJa
KgyrVlmXn5+8yxVHTHLLCEU0lP6ytTtLr93ARZZvO2GXbAtIOkrr8AWCmbZkGxYvms0xN2NoxZ6e
pMfwXLgidCX/ZMAk84wwtekcLscBdDqbDVBF1lweYsgo3G7+56J1bZSEg1CLaJZqbnEQm/md31S9
o7/0GYLwsLBaFznx9GE+RbbGgAJR/BFJNzNEvdrky37Uz7jxNVBy1ZADlhmt06yLSC8ootFUrfYz
Wbh7rQd3fGTFYNdDJEBS/zUkbZiKzpgwT9qxMvk7kYn2XPbulQUgkX89L44lsP84h7fBFsrfm9sL
S5kKEuKnSmGiNUuKYofErmoL32/MgPt6nkgmwXwNWDJEbol+BgtCOQcNGsYbBKR2dYpfWUgZmuMi
MX2CoPj+2CDbnm5iW3PSehWBEka/oGJ912nm7Un6uZRfm3zihAerTznoyzV62BrP3LEH87FbrxNP
9BRoZTjlnnWUUfY9Cd3L6r5W4+WyWxbmomxutyYfIeIF9PL2UGjrTdix1GptnC7x7uz1sy2bvNk1
Vs1I6lJe2WWNCOK18f+nXBNILGrv6uO4i6G6GNvGXsb55aECbBvcFUccXNN2XIGRkuWflpW4tkKE
SUttpKfVckDXbnbRdvEGpMjyQxWZ6nPtNJ70qIMa5/YU0sINEuqXtrooGT8hcYJ4L3vtoSxiOHgB
Q16CEVJSrP1/AX/SfyGlURz1sDWTftd2jFWitU2c9WPc/pfqKI9PPFMvmrJzSaZzLtf+m5TO6T+/
uvvMKy0WaRet7WUkv6KTXuf5bF6sonGqbf7ZW/Wj5PwtfSWTSL4uH3IQ0KLxaB1AuRu4ULG2E1dh
7BZKLEJSm0/GXErccgERz6KzVLMHr9NG+Wad+7SDmSQ4l+SyV0CmLHrFY2rzsh1MSO+277qXm1ps
yuviqeXW05oJcKftHsLEi0DBU/Ky+dPy3uASsxS2pcHKN1G8k0pYMQdtx2AK0XgFxkkUebSOsWWd
zDSzJWF+4FL67ykmFU28/S1St+27tgcTX/LCEqWjrDaJ9is4vcyKJbJQ9/3Ls2Bqha265SPrtKak
ymSSOTtW2//QDv4+gQRXDcrm2czB0qzZ2Yf6nNnD+raTo8QxJOJP19ShGJa4AHUM7ecE+dA9038u
Z80VX01SZ0d1Fk7BEtwV360Hkr8ll2qAPisKUaGnzrbxeXsMlN1E0maPgaTPxvKdhUFGWgO2+F29
326aNj3Svx4JlHSF6sewOnE1i2bkGRPzKKMYGAn060rjvy1Ufb/jXZBVIk3d/oThjsPMK8UCN5GW
J5Rx3WxOzSpZQTFmeLo9KZQUq0wSxlU8/x9srLQ1w0xfJqvhzd4uX6Jp5Qer7gW3BuTEv25/7ocf
5co+IjF9XNkGKJzH+sIU9NJqT5rZbfFFPXMqSPh+IMkwfEQJ7s3lGxjCoGifefx6Ohr7+sCdbneC
shFIkJ8oCr6vj5hVDuzfEbTxWNl+yuYl8X2B3Pp6srxKtrbkQUCuBdoWaOHbvaY1vozm14GaSNXU
DstzmrhCFZSZeHjYZ0RilLOaBPilXNrI6rIokinED9ou3andKsxsYGFv950240sE+Kvvetv72bjg
a5BtE94hA6ZY4cPtpimmR4L1NGiY/Z/DGN3cTjyW16b1ePGDv3o8ZEI4zT2mRAPp6ItmCYnJAjlQ
3oTkH/7pX20bbdj5fodtMljCc7D29+FxWMl4b8Dz2Bq6kVvRzFcspnIKmlH+kV3/9bWm0FUkpTAS
fgW+0VVjVQ/zSn/UHO3cXhbtwFc84Tj6lnu5vSC0845E4MlCp0/cqAko15tBnrtC/eTLeIjc+Ziv
xC3r3kIxBxKJV7agckE1OrINr8khd5NVklmssIPW9vL7rymbZKERpwlt1ycJdHXL06vE0u2g2BoJ
wwPJXpgGCdoGcdlWt8O3t2nFouOlnRfSYiS/Ol6DEjJNfAWvjXYKHXrIw7vRanCjl+bECr0p0RKJ
xWv5OdCho7ogVREXb2tHt0vnACqX27tn8QhXzgcSiTd2YjP3OUZQRaE1d99yXzN8EC3pRwoqT7k4
g4MBPZegBWAKnTm6YWBnQOR7T8BxoCgzfhOPD74FJRLVld/Hg+9Nbg3x48IJ3JTBTUFdI+JML6Mp
FGY8vyPb1Nras4aX2RGo9uSFBY2mrRARkKtKmQ56iQ/o++FbcSvrA3PIu+n59grRbi8kGC+cFENF
/gmJFat5jNbT14x7tHDRVvLat+CFrXHFIrajTRaJzMu7wC98DmMpUlQANqPFHSqg/U3lYXqfGeEA
xdpJcF6tc5rPLzs6MdsNOLTwZIPVvz1ZlNOJhObxnI/XyhK+sAKs9MA6rymH009w9cvMOQXKKWIA
l248Q/fn+U2/3O7tj/O8Yn0k/K5VfRTXCvpiIlxkVl94FxMm60N4jtbFqkYV0ed40T8C0exX/qG2
5W1vKiuUCFrNZBZv81E9SC8giwms8ftO2oiTxbngden3OaODtIETIXwiSWXfJQu4W0Ti09ina9ZO
o20C8V/POTQDz5dLQUuaWZmjAWAgPbLu+7S2CYtPOUPjggJtI7zqwZBZv/E265GONiOEsctt0Kn+
D9zdri4t6jBS5/ZeoHSaRNjN1Sjp2YydKxwFV7ukbm/5DKP4ic2ubDMSYwcWjrT18VbmjbYPqE4A
/RfOao/6aBuXbiVv8TgRm5q67iVcPKCt8R1t+rVgxXvtLro0h2yrZWbGmca09j+nj/r/cXZdu7Hj
SPSLBCiHV6XOwakdXgRf+1o5Z339HnpnAS+n2QQMDC4wfmBTxUosnjp1TP3gGGJQDihvUk8fViMw
mylABxvzTUDP+22BMCRN4/EGaYmGoIFAcGN5Uo7lGUTSt1dmlWBpMF7bFA1I3bB0/pVgjFLoou9D
+jDBPS6/Vsu6SNb6R+PMfxLMybG/oJrgP+B1HbA+i0oZhjZfhsiAchov6Gl4HPDLf29/FqvOT+Pz
xK4342TE0qNj+MIDwCHA1BtAIhSrYcWrIrP0lHIJWZPEYaLgR+IjHI+nbUOHF+iIDV1TU8onaMo8
VhkByV3qd21tbsmIrXw/HHglUtbWKb+wiG3W68SbtZ6Clgm8G6QBivu3pc/IM78j6o8YMWHgwNxm
iGqGNGDsnhmXdlMFz9I4gVZdEoClViZ70NqnX/0cjcVDkUvVpgbfotgFLNYxGlt1X7kdQyxdonF0
iRk0bU/W1+z6rnjUXfk8bhIwAWR3vFdhxnHQuDlJL9W+Jq918zZcpw5Gz2HS6m3pMIyMRsuZ4FO3
QAeOuLVPvdTJz790/zRALi6FLFGJisKNxugPw6hPTiLO2jJ1ZTdaUSqmCQKf/PlivWkOD1HAEjNl
sHkVxU1HvAJSOtmzPLz35Bjmc1vQrMUpk83yJmpFgkiLHlsQuSxbfm/Cd0XsijsQKXMF+awplCqS
o+FlSPeDsF0iN5jtEWO88XT2Ub5ZRwnFuXSys/ZZDtcL2IYTW38MHrL7eVO56PkRt7roxIErTCsp
TXHLl98ENweCTXwY/a7zJQD/52d92uWY5WdHD/FOd6djhWQr/cPrQ2IdLJUxtGCSGlMLn9EslxSC
Unwx+JQjhaPqjHdXhQbQGZOe5gUJZpjemrvLCY2TtnBvHYpj8ICX13nDIwS+/iEKjaZrsySawe4M
9GFxXsiTKw84cf0OqtDwOQ0DC8uFJO3xPU6Fo5nX/bFCg+bqMpNKVcJu0QvuEe68ci+6PQcKxtox
FcRHvZ6WVERCJXS5mxRnQ5P93xiUQrPZ9VpYhgtxioSDxfBbf/F4TSnXbVWhQXJBM6tpakEiO8C/
tqEnbX/XxY133f9P5qtFLruW3I/QCi/Z5qb7KjxelGAUzEEP8/+L163Rzc0A+5FO6tbwl528af+A
wQusUfG6dmufV01mFNIUGiI3K2YpGgSSLEdAY5Sr2u72kv0hKg76rlY8OAbRkX+7NYWGyZlaHpiB
YOF78Nr/UPKmTDJOl+arU+sYk2gSnO7SO6qn2vEAMhdePGUUNRUa+9aQ+aEKOQT1kL/PLbqzkTIL
L7kHMsc3DcTpiC2xLYBcywk6u/3zK2OgwXCZbs5TQZKQ8au1/4ogCeddPxnegeazSy1MHpzINa69
iF54DyDGAa0LXHGxlqeCuSU0kSxoEFexqbfBufqjP+aWHV1EX7bzY3zJI8d4lF6Lg7qevNuyYqkV
FebjZCrzqoMTVTHLp+H2yDEqQgpNb2dGAqoURFKoLsd2f0lBN9C/qD2Kv8rj7a2zpEVZeK9XaRC0
2PoMaEF4SDeNE214Vv1durpmb1T8VVDEMCqiunj+Ul7Q1y+su328y3wTk7FG1UZBMh+dp6FwrMQd
8EB1FDb1GXi3dYtpPI8Sxj4+HQ1OsZ5hpTT0Tc+XbhhJ2aO+9KuP4h19M6vbQrxehVRo7FuUjIYM
hgZcnqLgv0/3KSqdibhJOArGCP80Ck5LMyQAZOvNPrb/6jaPz5O1Lvn7j4tTbSa1rJHCR7NPALZS
uK8K31W0KydP4950vW5E2cDKQ+bPMigdnEY+ZzWZynYQP9Vyr0r+7IaDr2eH+c5wI7BMRJnbYMZy
7OjdNhE8Xssz6yMph6CFqtVU5I0GLTXu3+DEAxCy9Imy+jkNxXIipnPRfLC7O68TBwDFsnuDiulh
MZRhMmNldYXuHBfoA09a4bW4cTRuaCe7vHZAlOGLbV1VFoDw+/Bd9qbWkTCG9NEIbRPDf6zIAQ3o
Rs7Xt+2DJSnKDWRSB25oomad29rNH9UttgbHfzGWprFuRqapDaZN4xDKY+afozWvJsjKSGiI25wr
Rj5E8F3Rhtx/BpAJgnZI80Cclw5OXNndPW8YAeOZQaFp7sTGxBNcTQ78rgHsJ4tsWXOqwHmXir34
LNv9Ptg3tvk7b6JTVj+ajdF1SPbQeD5t9L3M5WNl+EGdxMcf7iQd5Ug2SN6Pe/QhBn/YPlxpq1Di
cogx2tUVGgyXFUa2xCYEJW7jdQcIVm03hR3uRxDoeeOf+jHYJSsM5JS3mdPdcXm0rlfHFBokp1ij
YSYztKzaT3tCMCZeui/VV554R/Ld937FHGmYnCHGoyxW0LZxq7jza3q3PC45SG2TcWc6465GA747
q/a0Lp6tyUNgVOpj7ccP6v1tE2X5HJ3yB3ocl0pBJGuC8ADIsMAf1tadehJdHqUCSzsoL6BrhKVN
gHaMjuJroG0grWzFlkcBwnDzNHyuVP73qkHc/LJtuErHcDE0Zk4O9TlpSXWovLSr2DFW0ZoHvmRk
XzRcTkqTqp9I/YBgRQiPWZKBVzTALNHbp8qSCWXp1mipoUKqriArSb3n8nx7WZZEKDsvgkDIwFhK
8lJJxq3TOvQbnXO9Z4mEitZKbi2K0sHUekfOMGtNfsRZroJfCoSK2WZvjImmQeDWh7F7NtAPZ/9O
JPL/u75RmjA7mhACyYf22B5k1/zgPKKzBEIZZh9NhVD2RNgLnhY+0L1trTSHlwewjpI2SrMUyrnF
6sD+ILDty4265qXFDPCPQgPgxiHVhZ6k/6Nj3pXe5KetPX/1x8jXH0fLRjVU9vMKZ8CDPTI6mxUa
7hZNUhfKC34xtS3VEf92sqcKdngQH4S3ft+f8ex9rjbTSzESkpMp9cw/lejcVgGGf6MRcUmSTEUq
Q5SLZY9e4o8f5V3nxS+8PJZxVDTp3VyawziZCNvF47gCH9p23PAexliFTBoVZ5jD1CbEN8/glp/c
GuMIADFykneMi1BPsl+btvQ75/HNcPAjScgHsS+DAD/V+AvRuQ/8BO/yzxIRZd5lVi51S6xw8OOd
4dQbpE4cA2e4Upq1zsqEKMoHbFuz5doZj0nh8fhdidu8EvtpjFzcLGCPIcV2VUXtyIzcOr2XZJ6F
s9SSsnDcI+JhjLBxQH2i8/AY2lpjdw3hxb+7rfgMqdMguBSwRHma8Qudq+PFf1duwtFWNr9bnLjF
H+qiYC6UZFY4UvUO/A6tj0GVF17xm7Vx8vcfa5fogzNzUl/p9oUr3aP3EcwYt7fNOFMa+maa/7v/
CmA5GO+a7KETvm4vzdo1FX0jFKm7hYh73Na2FgIHIbg8iXwDm67oIg15M+ag0rRMIe0g1mlxMXjF
m190XEEl01ZDvzedSLajQ+OM7t3oVX74ZL0peP/E85PsKmBGCGwNTXTPtz+VVUCiIXJhrQARFaLY
v+kPve4UqTP7HYZgVJvqRW/9EiTmXz2AO+v0KY3tMHdKJM0P/V7fRYfOTR/Kyo1Se83ZDePOTKPq
2kJUwriCcFDFn9Hi/rW4mY+bmWN6CUhfluPiSAdtixnV7RPYCPziYHE6QlnpOU1wJ8pKXKolnrjF
xl5cU3cGXNcXT14rl/Dh9ucxHAU9uNWMF7HEaBTEl8gtXGSi+mba4o7hSxxTZp0mjabLJnBhJgrk
N2+Lx3IbJHbqGYMtvJjlyhp9TbrPUwyOBI628IKj+Kz1bqE/CHVop6e+dsNmrR7VeWM6AgAwq9tf
zUivaNQdmX0cNRUEe4n0+xbIteJSSQeOZ/w+nivmROPtysHUULhTkc02NiAn+E+MDvq2/lL84aQn
do7hkn+sp+g9dAqnjZzhtanRsCm61SWr0PKK6V1oM8LscG/cNAeBUzRh1RtoqF4nKgaY3/DRs5fe
VZvMBXmep/qzjyo/3r6wD5870YQROGkAX9+LhT53EEHXvKiG6dRR6yhFb6tcgjSWcdBQPs0SIrUm
KM1iH2wBBr4HuUK2w3QLHi3w913v2jlSiYXVJVFkDNDcBA1Bf/G44yg93jWHzYR3JGnd/52nVSU4
KXoKwUKNM/PGu2ywkQnqpSd8WtB0kOz40RHA29NzdNfutFPy2fZuqtrh3zjx7Ga2q4te2ctK9E1f
/JPdK6bbn8qHJHWrZDWvu7vPOuBcsr7D0LXvoa4rSWvqkTHiUC4YoWaqfq7vkhyPStKpPoaefAbH
VLBZVpjdQ1g84Fdlc5Wi7RCo/dGJRj/pkUiD46n/ktboysZT6ft0mP4m0bpHb4172zRZmkPdfNpk
iuV8QifF5EtusCnPPOQEU/+pnGiUMPlRGrFyW2A4QngHcjNH3mirZQWYzb2MkJr7n7c/ghGtaWxh
VptCH5FiW3AX7ybbetPXvJdwBlBIobGFiRJLkkHeHRvwmQEiGq8zP8H7b3Hsn2NOCGb4RxoKKIO5
4b+vJiV4PRzEOpcHCWPEGxoJ2DStOmgxdj8780Vaa14IHJLpa5x7Bmt5Kk2a5qUw8xzLC6EnvgNC
CeJZb1wvB87BsgSj/n/yKPSNHs8E6Qqy9nV9NzhoygjdMeTcN1hv799XtR/JaTYGRd0TmmximM/1
u2TLr+0bmir3Krodv8ZT6vMeAVmiorxBMVTqZJIrGeKTeQlttIq/Dtts+8uXkm/9/fEpSi+CgDEl
hkxmHB/iDQjMeXJiOInvmPBj7QiD5yqrxt61E6b9uO0m53gfVlShYX6K1Obh+J1nO/nROgWAqBpO
ibZ9f3r6lW+ggX6ZIIdjHsA3kN4FdUMeRUteGxrD79AIv7LPRyEdsbZqOmCUdZbaQYuec3vjDIWh
MX5iUxdtj3GG4N/H3EcMY4idNHPkvWSCCP/2T7CcGw33U8zBbGtSdgUxbeuphRd7y2rIkQjlDyK4
6jhJPetTKDPGxbUSdWLGvdO43b7eEmo/Qv/0u/IdTXo3JplmGAXWH7fhvYKcoSejo7q/t6XEcEI0
451ltamWk5fnEBWbdFvsAjTk5v7vFqfir5i2i9FaWFxDscyptyEoiQ/hKw+Mw9o7FYSFIs3biIAj
MawFbJEgAY7xINBwJHPdL8g0NM+USzXRSGFz8rX9tFWcivM6e33bMg3FE7Rg1GJST9EBwe+8YYsy
ZvkISD43OyHy/XdyJtOYPGksC0EhI3lAv3gPYsFH8ArH9uiWrvbFc8kM7ybTGL0lj8WqJuERIOZH
Y53et85HLaMqVHGmFrHkRMVfQ0PCbFZw+uVFhe3CqPzuaPGcM0tGlNm2cSi2LamKi2jME5Bm40IM
PPxecsxd+6vUR6ZBe72lJXJOEpRR8ycQjmHQCECd+Svv0e+6i5Zp6F5WBCbYKrA+mPCxPMabOzy+
PNbSlOlqkj7mNfELGOvhyZ5xP7sdR/8ZD+MyDdXTwvYf+Hvj4gYwH/LDYrkwguoeBDP9V3IX82jf
GF9Bw/VURfwHKabY+hYjQdADxYtgRAuv2BgN2ZtzsZF6GQJq9pj+vhlWt10ma8fk7z+yEQy6FoSA
oCriEGyU9R5MHjbv7YrROiPTkLyhkGZ5CqEvvRMerQ8NOGvrI9jKp2Cfnckr3JLbOgDm1ll2RV+5
8AgxrodImQbsKVJQjQuJ9vPX8jishafZBX/kmTdSlfFoI9MMdVVQpUZEUJmKrZ3ad4QaDP2VvXEL
3oR4TWizSDwGKSNC9J0Mevp1/KsIJ9OsdEmjT4ZFHjJBuVKgec+O3rttjtlLHHVgeVkawRcJaSya
GXEhTrMxnuv7BEP+hkt3x6uQMn+BsnRx1gf0an0rcvOCzgjMkf4oduZHeeZV4FnHT8XptMm6JSWR
tPXi+2VTPHwYWyW1735lMTQqr6iDMjPJq1l6HO/TvbUCHOX+9tKM90eZxuWZjaKVGUkhgTiIMBju
XiQzewF5EWEj0R16o7fI+Th+kSEmGqPX6/8T0+xoPuqaH0i9M0dxmolzI2T9AMl0fviWOv7f+9/o
iF5rB+7HgrIzr1WFcd+UacReXshBpQxQJIAud5lpzytU01Zd6siSXWGitRuh3vXEu50zHCU9hbbS
rX8gBL1TA4Cmo2bPG/HNyPxojjolJX37xE2i6aZwVVfa8rw7404i08C8QVHFYCQtN3hWOEcgfnxv
j5WvulFrGxDb6229ZWROBmXSWjpjJCNJzQD5cRRXTuzX8hRyMieW4ClrLqW4T0PibAc/XIN3VNhW
K15Fh7E2DcZr9UQMDZLRt7odoYT9TXHr3RYKa20irB/a35th1OXEkxaPHQrW8kl85I13ZB0rDb8D
v1o2izFkkqhePdvGhw5/4YinsbLj3sm83416lGngnVzH//TFiCvRK7etXxx5EEKWeKhsexD/pzPR
o+zlAHJka26uff3ZS6ZBd8s4SMJCAoC86jYYFi1e9NW0yV9GN0clCt3wrzwmGpYTooF2WjJW8jTg
0tCh4rvSdXuo3NSRtmhz6C7danzMT+Je4TUjM2APMo26K8VZHWpSPEIV3EI1e9W6LeKPG64jV7pL
vDTllkwYRk3j69R2SUKM2gPQ5qG+x3SIQwseUF5jMCM06LRRW/k/uIfZSdcF2MRaf0Kh5HfIE5mG
1mF81j/9keoXsrGjtFU8HkkWQ29pcF3QzqCjI5V45eGygOA+e3+/7S8YIqGhdUVXjnlBoCD5l+wo
a/GMGoBXcdk6WMvTwViqai3vcJyzo+p2WON2m/rla+zzUkeGvvyLhC4xrLkkQWDBpXwdYEBS+ijb
PB4Q1vap63O/oG0xJUWM2REv+UV1QKheXeoTr9eC0bQk05NnrVKbk5qUH6uSVHdAbJ/Xtgyqnl0L
6id0TX9am+WQHUNH7GwenJKlTFQd24jrPE5JH0557FcBGhpKV36+rU6MpIKePqtXSjcrhMZB3i7r
2CG8C7cXZrk8mpRO6DNTDZNv5C9mVnxNLkaQF363M1p78oKdCcaH8g/nt0gGceXWSwPylhxt6yM5
Fdy0bHG2wV0tuZYnn/ST/GJyfoUhKhqDN2u1qLYzfmT8AgvxDIoc5ZOzf+LPru2fHPyPJEAXtGSO
yP7V7yT7rr2TEY5AUm463PZ7hhLRMLs87erCGKBEshOixa7Dwzyvi5e1NBWkLRhdEOXYPnh5t4uL
AbPgQ+JdD1i3HRpYFylJOSQki5nx0pjeSR+aL0+OuulftK38R3gbVsXfecN9fGSdBfUkLiuKpowW
5EQmUWFyk5edgHlxy8LmnDbDR9GIu3Yxo0wkJtd7opeS10cTDFU8PB/rLKgkWxTbQsslrJ6iUx0Q
UVtBvL+tpgzXTbPQlXJsynGKg9B6p8IA9cJ+bu4yPqkeY+s03k4Ws6CPCfPZIOMVviwcdV+pXCJ3
1upUoq2HsT51RP87X7/rEzfcp67Em9DDKlco5Fd/WHBUzPUi5YBqKDaaww8gBmjW0qX2G4Clbkuf
4X5o5N0sTnEoEP4Jg4SccCM+80j/WStT5lsWRaKrCuRebDJfWZXcOTwMhfkX6C6U9VYhqHQFI5iS
U7wyAR7rf+eOaQidkgRiPRBFn51gazjClmOeLD2R//8kMVWizlQiZyDSkHTuonfgWzhnyDB9Gu02
12Pa9znW1uywtQXRbjBPJH2pH3iFP9ZRUglz3AQVWA8glGoTnAUQvfNq+oyjpCFuQqTnuk6OckDJ
8gzC1afqGKEZ6bZuM+RCg9UyU9eKgHAfKLa8UvzEFb6pW3gPfqzlKePs0+4frip0kjdgQKhXYOYw
/eztd0hhmcadocAkTD2xoNkpXOWo25nHM05ihFdSAxpmllVmZgYalgb0/oQ2wNXvJE4lynXSmGpG
Usrd4OZfIbqWmgZPcbzaN0tdqCCqZU2W5wmWb9x+IeTuK7zBhb9EZsvf3WY/vK3WWWOO/iX48hdl
lyHbGDdft+XCsP7vN4ofK0vVOGvlDHGnX+V2xkz6xubVG1gyoWyzaatw0SqET13zS8eM3d6VvGpy
Sg74jbF1GpGFVu0wTQi5GUYx2LmXPZc+r7jGcCs0IEurzASE95B3ssm3NS46vJomQyY0CistEjkb
ycKdu7gRaUNF/+mhfv7VYdJIrGUJjRLd2qQm2DoqgTInXvJ0e23WzqmgOc5FU+gx1k4xBLLcpph/
Urrh6fbirMrd96XqhxoWxRSEkgRdkQ+L4ix2txU35ZN2HF1QC3Gkw/CKNBBLxyu5VTbfTrfzh72O
9k9pW4Mo4fY3sHSGiqMh4YdqFywfHyF8V/Z5XP8sPacy3Cw0pHz8b9977kXPGYhdeRdt1qFSJqot
ltKVJEfUMqcFplWKnHLzpJxvS4SxcRp4JcVKV0/kERUxtPDb197Fu4N7e23GzmnIVSe3qZSJ2Dke
B1IPTe+G0x1jV+Dg9FlbJ3//oY/xZLWiLJMo5AjY+19jJXK81nd2fyXA0ZirLO4A9bHgAsDP8ajM
z+K7dCrfgfp5s7zxRSrd5T6tDlNoD57wVTz122KTrtEeMrgDfAUobzZq6ZY79SXKbWF8av3sHHqB
r6160FT0z7fFy/p+ytrb0UjM4b98ucEKj2DOvP+lbxWpSFwmWQJUA0Rbeso3fwivdZOlElQMVsoU
9IEyBKsBhtE6FlpMxg0vH2QJhLLuZumSWfpONN3669SiL8rjUa2y7lI0SZssC6YokJbt1tMiF4ME
4lX1ZX7I69DkltQYzk+kLH2U6kgwCLWiYmcbZQ8yr3X1Pq0iDjruungkGqUlSUUaWuRyUnoYxoAP
mDAF4bYqXj9WicZpDSpp9iVBTXYivxTsHhwjxkbljSxnSF+iUVpVOJazQMpcKKIlMubN4qq8skAD
vOpWvJcplnhIzPjhTqLGFFWBVBJwx/oTPRjHyltKTty5frKSRZnqMFZd0JDcsL60TuJnOwkA0WjL
6yRjbZ0y13HpQ60xcbKEwwQNPI61an8VHyQalwVyzKzUe0hF+9Bku9plsVNxr1gMlI1Eo7KWKYxj
s8DqPWnIqTbdo/ZgruZLBISNo91lOdJ/3a6e632BS6nmWK5W27dVlqlTVMjWZ02eBRgE5hdU+2E/
bbKT7vZougDb8fr2b7DOhTJovQ+iQCbpRuktaKsoQAbfrX61NA3XCtpBmxZSlzJXufdRgrLU4Ngy
Q1dptFY7L8mSEKodC6WGZa3cj+fAblYtj0SPJXiaYw0oWn0cuv8aGmHzUSRHwAjVwLa0X/J1SjR8
q60iRQ9InAkOeG/BqIJ+w6sLEKP6d24g0QitdFZzq4hayGfO10lmrfBUztNJEqmurU0ZchWpYxa1
NRTmS9sBYRYkrr6Jnsv9XNj5qTfsRuH8FMNj02gsqwuKoqvwFcJDHjqjAL71yZsOdeXd1k/mKZNP
/OFOxTqIjBz9xPvmUVrHd8L9sio31iYV0MDJ+QmWtCgLNoO5lkQN0qpM8bFvhYtkTH+VAYyPXXwe
teWEjpe3dMCY3EbwI9180OqAMwSYZSSUZZuKXiVigEwv/SJ02tI9yFiPTzkn/7x+TZFonFan9nmn
BpBdVgnekkf2oqEJrlDs1OSGVJJxXVE1Gq+Vzd0kZBa+QD0Eq3GlIV8t7+UNplaYNurnwXHObUPy
bx8ViXPXfow4yB/KkAh6btZ5iVuG8aSACSRAh2nE66VlLU4FbqvABA5Jq6AGe3MfcKuLrGXJ33/s
OWhEQRYXLJsFzVpR3qdc8sfu4bZAGJdpicZkmTpYf1HVJZ2arlLY2QlE9dsW4+c+ZbRST6+3f4YR
gGh4VoShUUKn4BsUu3HBObh/4nlBlnQo887EMDMVrUD0xMtaM7V2Vn4uFe/+wVqdsmw9bXRBD6Ev
TYB3rhE7D1IbSSbH+bGWp6wX9F9jbKoQiwE8mchtsmP5PBqTVaXTGI81tl25Bbh6no1dvQo3xhb9
NLytM/w2zZQWzYaaCwK2roEc2pIxcdbsASio7HaZ3LD7GxqclgKGh6NxWlGk4P634FvEabF7CzwD
o7SewYYKziBPwqRnVJsccbm/raiMdnWJhmv1pdbEeC6HtQHmhNZYDOr+wksY2mCPeukEGzRVrc3R
7u+rdXcpX9OHYGfdp+dgL9wNAHZ1R94NlaEbNK9aLxep1BkiPDtGWlfak6i4C8ZC3v5Mhj3S6C6C
sddmsvjwEqzM1+I983gGyVIM6matWV3e9LqEpdsp200hBoupA6h3gkrENIxeaI5to8pvZZyXnBSU
kQjRgK7FEsOpT8jHNJGvNvN2KObNbTmxlqbtH1OywASGjzGRBC0F2O0qziWYEVpp9FYlLKPQi1hZ
FQ9RcR4TlEqNbYcL/e2dM8A4Eo3fSsZBQFUaUlFsw7LDP/qdJNui7pRPbWJPGBEMJglcWgewsYWq
87vCpkRDu0wtnOfMxK9qfrw1QWB3mHlNnwzFosFdXaYNgZ5i6Qy1rVnIVqqxizrD1pPdGI4Y7ihx
RMcwDnrMqNUYaYvZ2vDKvb34w8a470u7u+Oci3w9BaExXmGfRko3zdBWvwzJdPOtcowP4Qak12/Z
Cxf1w/oIKoM3tWyM2x4fodgIXWBHXHbKfXERH/J9idtNAgi2D7pEJ7ofnzlfxjAWGv41D3WfaURu
iDla6GE6W/U4HtTaBX3LZXxU7vSP8MQrNbBiHD2SVBRNI1XEBKZ5Zz2396BBB/Yra+1ulfImUn6/
Dl1JF2kAWFlHsRWO+A2MMlDJ86h8WTDFOP4cEa/lV2WFAZImysmgflvO6h9ebGUlZTQ8rJfULDIT
DC9Ij9Wp24CGB+Olj8IhP4NRgitB4sSufN2/gGFR38xpil9RbGUvf/Wr8qmzyxdp27wZiXtbKRhu
jsaFLWWJTiKMBtiPwrkrX7QMNaEE03sLnqwYYVIl+v8jO+40MwvVIcbrsid4uj1ybj6MrIMGhIWa
1ERWgWVBWObrjrRD3afEIy13JhLDWGjyNV0Yh0grQjhKud6NBh7JDF7QYiCcJRoUZgx91LUlNq/Y
8bHbJB8geJsiu16Jp9CpwVMvujHn/sBwMyoV7fWiEqKwwU9pAKzmh8wuH3hPwgzCDonGgmVNMQTh
aIoAJQ2EibfGUNjZxb/iObugrVRzF92Jdu0Dr/2cdSZUtJ9K3QzFGB8TlrEzRS/i+HXbClhKSuX5
S1r2k95h4d7LPf3Ea6ZmCJ/GhDVhk/dpaYl7Kbovmp02+oP4KqenNH781b7pGaRCNClpn+AEzO6+
Wj7lenBa9VdwH4kGhVXJGJpWBpkkZIqFYOvnZWXcjXse2oclHOo2Li3j0qYT1p/RiKzkIHtJPExd
uy0Y1uLkoH94HT3Pl3YAv8U+SVE3xHC3Nk+cqTub0WAbxuX2j7BCHA0R63NZRJ6DTxB24dFcKeAB
zi79HlPhHM4vMDSexolZkSzFjQwvNLgAXCUYAtA8qSv17xw7+H8jXY+aJ7yqOUdsrJ8jOdEPsUlK
EhmlilpPlqfoW1QDuw3VzL39MQwjo/Fjoih2S54OeBkbwcQUWsh7MAK1m/3by7P2Ttlwq8bKIkZY
vpQw72d+G2fOMTN0iUaP4cFErRHCgKnNyFBKU3PA1aiUDq+Vk7U+yad/CL2uisaoSIkwAfdY3IGH
YmztsBwcTd2WPe9G+Q0vupJN0KxnQtwGfVYg+9NO9VYHtfFZ3Epu+aa6wqFZg8oAL05dB7685Ig2
JdD6vXU1Fz7EMhUaZNYszT+/Xkifglo6tVr6uCzYYST6Riv7gYoIMo/rIQ046sa6YNHgMxxZkJga
zq2S3eEc36EqUO3iTa1h3G3xDv0OnAjzoOeVIXBrgYzGAYlmPZvLsMi6AvmUsNa3Q+qYQGIBvNOH
XgNeZkddC8lO+Ayfb+s848olU9E9riTdkoIG7iF3uge0rl3yz8wTeTc6Vp5LQ9VSMw9BZqIiLmIO
SDiKdtSt2+ZN6So3ETEYordsEV2pmXzJcIe9/U2stIJGsfVNLsZDhh/FDE2QJGQY0lkfpPsQDSu7
VQcipPtl8PqZoyYMt/Hd//7D+sxCA+vYrMAricDLJ7VjhjzIOcOwaUybFA7d2Is6HoBO4S74rLxk
h8sIR0okTF4xZxrVZvZxPXXBBK+B8UZO7JFup3Pp4N07c417EKDs89itDsZGbzk/yVA2Gu4W14vY
lSXsKdULd5LXxvJcLXgACHfDJNoWitO3P40lNvLFP05ELKTSQHkUGIEaQynGYr8Ewyo0s5VhGLuu
MDkHzwhH3+r342dCS6krKZwR64yPaYzsPn0CGT7nG1inQ7Ttx+IpuBU7MD3hHR8UYeqj5nCH25Nw
du3cKZMXRmHpqxYrZy/BE05bMO3is15h/pBV7njkEizZyP+//SrVFD3KIZtU3FTdg0jmWGUvt4+X
YXDfvuaHaCpFVGa09sKnhI0tRDUGc51vr8y4E37Hnh8rY1aCWFlgG9/P8WwnkuQLkeYGcr/O+mmd
laKbJI1fohR+++cY9kAj4gylzDF1FJ6jc6tzuer9evPEY0lgHACNiFMwXqxJe6y9uJYD6DEnn2SY
Fs0/pkxGWmWESLj36tYej5lratwZowzKEIkGw8UqQNkRcdzmXfSJFA98CNX6pJys0sb4lAfLaUBU
vE43yeyOtnwnrm+fA+PYaU4ysYz6tCfngBkZmwRvnxhw2rxroHX8naegQW56XaiKmeIHFNkFL3qx
ajg1ZpYGUbYctboqzgEWJiN4Jr9diS+Z93lbKiwNokwY42qDXolwGKBDxhsI70bCcGw0vG2p8jgb
a2x5h2p11jn6gJHXvzQoKoM36krtWnKQQPPc10/g3TtbrzzVv64lIg1qS6CcQopiF25S3Wd6D07F
jx69u7ypaowEV6SRbYKhg5ptgrzD3H3LHc2ufHDqLhjPuml5I5Wvm69Io9vqOAmHkAgI8wX9fgHD
n91gOOtthbl+siLNPTaZ3SB0hEdbQnOwaRvvC3f+PFM4REl/eGa9H9HAOWLtZAO+eCm28Q5U2uPH
+6BisMrv9k+FXKtSZKUlmjn5UWWnYB775cRgkca2JU2ZpVKOpUXcANGVGKzHRx7FC0vslJ1GoxkD
8YC1q88YXEeiP/29LQ/G/Uek54QWbSq3JfEu1rqsHH2jP5QbaT2+J76U28WX9VVsg8bJnpYzr6uN
pZ+UAWdREIdhi1/sXAHzxO0qd1Ogm29/z3WHJv4LyBZgjvhMvHBPDsF0NR6Y6roXFmkcWygl5igT
xR898al2VLxQzD4vX2O4HRrDJkpCntTE7ZDpStE5BeUe6tSl2/Po2FhiIXr107TawBQbQoKtPqmg
pm45QZVlsjR6LVZ73J4FmQRz0t+7uMOpdD7KwOb12DOUhSYYm41wEWOS4lgnFTyBGGjCdQWsE/1X
XFXmpiMy6XzBnicbBQ67e+M9oDMslqYPE8y4kNIGq19UwUt023zhgsevv/iIJlXg7sZSVAsiE4wy
+EJNfdn/TY7LSm1c0f4dC6FoUkb6H86upDlundf+IlVpFrXV2KPn2E42qsRJNM+zfv079H1flS9v
s1nVXnoBsUEABMGDgxosAKX66aST80tyizv5JNIM5z1OZvFoadQUSUeNZrmv9tPvxbMHV/Wzty2c
wRiT3VuYsZwrTrZ7ixwRDwpnO1h8Wlrq6VhQ9yVKKLl46kudVnCh4NgRyx7W2JpUdHQ7LEd+jVon
LFH+O1axIBvniWdct26zRjY+d+K0npv9en7QQd142zVaZqnD6rRbopSa6VKir3Nypc75KYpqPJ0z
Z22lrRglTpNL88/mIGA+inrHeIIZz41a2xi1GIsevDmcQPl+W9+VzJKE5dMyofoMwaurlOAyfOsx
j1AQKzkxnqUGQ7UKDTYKZM+uBaKfaY83hs5ZhA0HnDKcbDEuqzSDIo8mVXdoBY66X3wLzXT2wyKw
c84PYOFotmr0cUPzSmR+OwsdzOR3uV/CUXRp4AyelVkwWk2Guuk3xIXXEeNptqcGk7JUv591R10P
sv8bKI4Xs3KjZ+0VTY4h6D8xBsxT1jDpYq8wBf7GOSpZpBoAKui8pRnEgOTwDhwQv65nJhyjZSFp
lm4qaASD3NFdfeOJCB+5OUckCzHLStNQF2q05t8UBNiLT3aP15fMk8w4cKHqEilosqw/mn9tl9wX
d4l/XTSnBC6zdGFx18p2VVHZ4OWtPLI6fxJQkZ/WAM2IhQ8qL/vGHgSZhZZ1CWak6Qu+1QUauk4U
x3qM3rPj4jffBL+GZzTMkTwXbW5JtD68HmLw/KO2IL8Tb3lenFkFo1cevm2vq6jSwMu6WNRZHv9P
d4Nn7XBPavE0M52bHoy1QlgJvVn8t4Ios8AzczaRkm5UZ57ujmH7VKL1AaNaHXSLL+icua44jt5Y
oNksqQPJdHxFddXvjWsIQhVPQyzKTBmqrm0+r3le+lj/wKvA9hoX4Pnuwkzw8s1xDhZfhsEIslVL
WLp56P3hWcFs0fb5ulZ4ofw/6LKZjKpOl9+8GB/9Nx0jCT+G1+Iw/74xHzIY1577/904otA4/pme
fl9fOae6J7PosbZNzdVeBtopA7jKeleG5DT5ZaA9kI/41LrqgfZixfvxBJqUXSd6ybfpui+ZK3NB
lirLHoiGejHeBd5tvN7p0+bLy7fKkjy85utgGm+BN35e11+DuRta35KDztz3duwodum1GsDA1lGd
XoyucYrihWCgkjI7bfmhqwd7ec/nxyj31uFJsZ8S5Yzxk53+p692avlLnY5b8c1Ignk79Lix6WAa
39a3tDnH+exH0cuSza7an5XhSc7QwNtr8CBM5wlM+2gnh6HH26q2emPe7EyrcyXTX833yNzHaI4b
iiBBr3PkRdt+Wg+DeVyyU5c/YMb6Amp2O4hlt8iDCui80m9Hv+i8tQla5XuhnnX1sah+KZsbk9ct
AYho2K89GMPGgzq1QaWebVRXrm8752xjEXZkHeLSosHiiKGd3k8RgwcvOjAZTSw1ar3QapmRlk43
n8z2RcJ95/qaeScQC5xDgTKOtZhKB6L2YX6Kzonbfhsf08Nb3DjS4i61K/olnGDBAujgbpuxalBQ
6ch+iXuO7Ina4nmxjsXOqS0ZUWVH2gSO7VObuqgnJkGP6X9mhOzvurI4lxAWSCcNU2wXNHnVPmy8
uE6/xvfyRVQV5ViPTrf/a3FiIV3W0hLU5NlvKNm83niJZRF0MhmrJG2xww0ZfHCVj04Xt7u8Gf05
0Q+WPYu4LDiHJYufswkgPhs1JdXEHMPxdZNerL5E2ft7Xv+2VM2pJ/RIlz8zKXOteX99Tzhs/jKL
rLMJ0GiZio3XExdQH+0dneSn8bSZyAFHj46lE3yI+tuF4MpOOTWUwqi3DD9vPmwnqUQAtw/k+Dh5
IpQX14YZT49izbaaAf2n66v8DQm/dirP3bEoQkxPF1kDx8xYnJ2tFqQmBsyMZk2IgyfRxYVz9rD4
Oq1rVL2RsPioTGtHH+w7yUj/CHTPiYEswK601DWR6SW69mXXOI5PuQs61Cewr0Veg20efnTnSuSJ
HDdnCdikuYjjkTrM4CXu8hut5c7UO4ngOsH7KYyf10a8rJmFDai8BN3XopI+L1tiAXZFvWaRoaOl
IH/NXgpvnAFird3szv6b3m/fBfvA8QEWYzcag54tM/3ICl6O9Fj+kTbHfsyOTSgi1OX+ECaJIdWw
RfGKb6gGitdlOGE8hHHWA+UsH289LliAXWwZbTvriBp2uydhvaDmvxzmNdADYK0E/ayc446dR2qs
ibGZOSCt1YsCZgiNjoH3r28Ex0RZnF0vy62ZqACzJhj9W/rdMd8nO9HrFsdCWZI2HdNR9AKdSKe4
iU6a1P5J7OzPlM23OQALruuixE5WDVD9scu9TcY1qj3VsyD15q2dhr0vp+gSL5o1jGihzFcYZnnO
U+JEwgZfTvGHhcmtcl4mUYb+vfVgvjbP9tMaaP6UO0JOUk4QZSFxSmMPYPXD8g2MvTHdNmzwJH0/
OT+rUA1sTwpVRWBBPEUx1UM1B+JmxVPdybI3Ly9A3Ligg8cUEhJwzhkWDqfoaxFPC2036XNyRtkZ
71CGJLtRtej3VpRI7xXQCN5MtCxQI0K+pxIauQCc6sNBjTAorZsSN446K3Hsekl3Xb5s3nXn4SmZ
LVPYbbdkKpamyxVykn06vd8mmDm/i5LU4zqmADTqtr4zqyQK4yKab9sxFiJnKdbWK2ALO7UWJida
IDKQB3fORUUITqeFzKLkrGwig9nBIqSdN+213Ri7g+TG6lF7LA4mCaIp0EbBFvCuHSxALjH12LTt
lQawrvOmfgcy5xSlm0C5q9B/+zkrB024mFX16/recH8eExm0RGvkBl1WJxulx7/dw/yjCDCV2Mt7
rzlsP3Pv9/UPcRyLxcr1Vrli1DWN+nJyGkvdQw3mIclHURrKsd5PjX6JcHbSykasdMgfNvKkE3WP
f4SV0VeOOaiHxirOadwdW8kMoiENBm1z8NLsaUjEJT0TEb3wfiQTPaSi1JW+HrGIfeq3pxsf+D9z
/C+/DSSBMgCtEEsnxBCPgMbv+qbwlMa4POrCfZsAw3iytFZ2qxRthPOQCqBJXNNi/H5rxyhPOhwL
0eN4Z+ya1p8HL3pu7prD+MvAFIZ7XZBS8D7FAulQPAfct8GnhsKVPrLvHag/ZkfGtNP2ofnWp15y
aN9u0hmLq2vrTNZN+qtWo0EYeFPX5+uCOckLi6xTx1YyDALB/WsF/O0YNI7+Jho7wNUQ4+dGYkqp
PKMGtszPef9Tzf8m0d4oFMfcFNdI39N2dCz53JezE297W/p7/Udxkj0WWddgIrOqo70a3EEbJmK/
dQBHC2o0PNHUqL94hZ0aBogbACbeQCeaPKdudRCViHlbwfixLdvt2IwQvQTyaxvm7vRX3xGBsXKC
BDvbU01IPKJzCbXhxzEEbd+N6mB8uZHUdNpa3A8oA3froo4UiNjceOpgHLnPSDIOtO0GHcVOvDib
mzny7pZ7pWXjj9nHDHTTigJ9DFuFUuiPRI8dSbecpvq7NKmbyII05CKRPv0Q/XlfDKaPS2WYOvoh
dC43gI9Gh3lxll1yZ7yOmGjgLQc5qL08ENFbXQqv9IPUcr98MNaasrRWfLAEK6Ul3+vZy3WvugjM
opIZb26LtdOaGJuN6chvxYP0bB5sQAxS2y1kYMvUD7xNayBjBgWmKMZeSvLpJ6k5f/kxWp410jrh
x8iGY6GhAlQs/hRj+vYtRCz0A4w/J1PVyAQs8qexf7IS20P7oJvNIvDmpWhBpTMubRimJC06pEs7
1d3rQH+Jcnqqc7YARiUzF3NVa+t+syB58hTnQ3NF6KaLUBgqmPHolVSbZnUZHQK8eduHsZvejJP+
19gB2PrNdnG37R3U6kN9p5lOJPo5l8IT/Srj7ONcZLqkIFtXjKcZWOguftmqJ4HdUiEXdMUi8PI4
kcxBQpaWg/CNnDePkivKmP1ki0oxVDmXvsA4uY5e5VYde7obFToywtV0tF1xTCc0TmW5ZwoyJ86m
/weUN2lEq3p8JqsxChAj4kvzpcN4tEEvBZSzvC8wLt5PdlEMOr5QmR9ZhWvNeMrxIIUZJoID42Jd
FTvN4vO6KMqaSMVmdN6v5AOU3CfgDp7nnYiS8NKxQeUzDj1HA0Fu+Snfvk+Pkpv9lA6iuipPOOPP
STvanRRDPZRfFMzZxIuc1bGFzke995IdMV5d5HKZyFQ5rd/eGfe6X7uWPwf5y+TWzzceECxYj2xa
QxKTejhan6bU8nq82l13NU68YzF6xMCUXap+lIbRlLmj6hER0nFEsxA9hCVDtSx6a8A0QPMhCprQ
+H191RyjZ5F4hqUWdF4lzelaIDplT/hMQe3iwn6yQDyUcbqsiiF5QJTGG48F/LtJSdHHzGkxa2g7
i1Jtat6XvsQ4rq4meWfR32BKvqV0bk9U97p2OKGZxeOp5doms0y14yXBd1F293kFv7Rgxk9zIlWk
kcEPN7vG+yQ58l0PKuYxJOgjxlBelMyLn3hc9W77EYzjtnJdDIOFa446Pi3G5iTkQb5lDgUiDgvR
68y0sNYOCpoxWAhPbBQlfQN2nIpmDuPY2lI7kQfYz35wFGFfACerYnF5o9Rb4KmG2Hr1x/iglkdT
f9CTvWpiilf8lvWiV3jOh1iAnt4QLbZifKjzltNE56ofLL8ORIPhOI7LwvNQMm2a1YT4bI8Sxcvi
ix6XOTbPIu6mPrXWyoDgyYv9zRVZ4cVKG/aTRdzJUacB2wq5pVMEvfM6u8s+Oi+Y1DH51o/ph2j0
JW/99P9f02a9HQezxXcMdDNMbnqbF7Hsbo2ajqNaQKzkPHwXgq95u8j4Zr0pmbH2kCr78uPiaS/q
4zI7pQMygR/ES7LddpDCxk2+XQ8FvM8xZ+w2me2KYADjdzLv406Ep+CpnHHVrktrq6shdvS3Xbkf
d9dXy7s/ssg6XU86syghd+6cemfcF++yS3n6hyOm1bVh6ppB8Vo9ih7jOD+DBdmtha0nqobPSc5w
NFxRVnbxIRGWz8LqMtKU+ZpBbrU3fhsfWQCrPE/oNgPzsrG/rivOzrIQu7Weh3pM8Q28hvqFowpb
Pjhp33+AdVkR1URC2mc966hxWD1CfOXWb9eXzZPOOGtelbKlU+n9ATWUM034OuEkbk5ewKLqimrq
++0fneBYFSTxPCNhPDaJxxhjWKDo0cdk5pvFMp5ZY7BLuq4Qa2Mkgx7cgrKgpsd45lxuxRbT1aK1
Cykp0KIP1zeOp9v/XFqzrbLp6VzswbIq0C3HiFkMmLHU6lBQKpvVL4IFNS9RJwFn01jA1wTmQQDM
IFgCfz4yUMF6OUpgsV4rXo/scoZYNMQLQbg8oVQ5X86vFKCMqaUHje1g/LR3fbt4CmD8rByqwc5z
CJ087Vg5uiBH41xMWEiX3WnTPPwTMbPnwvmZ+CLD5WRPLIartkqM4aSmILvNc/xNf1Z8PDvvhKxJ
PPmsvyWqFElWbdAG9Mhpf9h3Gl62rdc0F1wdeFGfhWmt4zRX3VAap/inTrmHHPL6ZzpEa7C8Dhiz
en1feT+DcUMd8w5VWcZHMCan9y1QaoJNrAhU1au/i6ycd11hoVp9XRma3VUGvV/1vv6khtVLPQTz
mWAyV+FUu8axip3yR1Q55NVJWAhXkpWGncz44OwShKzRVb9ZPqy235m7W1MvFsqVFjWo1whUV4CD
sHd0sCvVTr458pno/vZXOnRgp95jAtCZuAIv/HzCvnDxYxFdej1niRnhh0XfrHvZ7xcnfly/T7vy
BxoekWyr7xiHdehM1wDZwtNNJqIxrq9XyiAVC75pOfkRTTzNMbtTfFDjgsnp+hc4UeA/iK+5L6uo
wRdGX+lCOShxUxb2z3POBBbpZUZFW5aNpp86DSAv0OSDEPUvsJYYUbaVguSJuy9MNEj1tZKsDh+J
HhPdNTf4kB8pO1X5kS9+eUgSlN5b42RvblcsTmE4CZqz30RZOSc4sxiwZNSnXiaLfkqAHyfxGkT5
6JiV4FWYJ50JEVnezmu3jjKmAJYHspznTAZnXycwac72sACwAU1UTSW16EeVOt+SDN+sl7AhbbBM
okOGkyOyMDADnfbgIsYPqE7JQx8WdgAk/uZUuX/dfHk/gZr1lwM334pIGldAQBoJjyzxa67f6erg
Wtoq+ADvHsMSqZVEIQSwVBnD9caf5R9MCYoc89z6JERDHRB/2rpf95G+E12ceBqjpvDlF+l6KS99
qcinbl94EcontG9S1GlzEeiMnJLFhq1ZAqKnCtILG7fILnPjH43fzqAdRASL/CEPehE47PN2fSFg
smRpwwyMga308imNouZxWco2SNJ6DNZawkyFpLRyLyls804u8YZZKum4S7d5DiuJ6HjVWrc/ipw5
aps9KZKuuO1gLF5VRqq/tbnkIOl+7Ym1eMRSF2dYLRC2K53qLV1i+mU/24EWSc1zE8VTqDVt6+YN
KJuUQe5da5OWMFsA31B0GiKsGD2qbd7s5RLsjiMCip8sZuTWhbn5cV6BaEgdKk+2MsUfzSQ5dqB6
OJpRjiTP1JDoyjJqZ9oig81dn9ySdOkLmTC3U862YqdNCnExFSjbS007hvNUZlBzUe/qQtueJbUH
k75R2U7fI9NQtdw4bHKpBlsfz8F1H+FYlMzcempDHeOsXzYUc7cAo1t3mHrni1giOA7Ivs9buWyr
fQnhYDhyI7yJiAIrTzBz+8mB8xutBoInLwt09OOJMGqcHJ0d5pZP4yLHCQQTUjuN/COSBYf1ZcGE
fZon2pK2hTlspwX8ikWBCYXVJkBBXFYGYR/jIXcxG7qF9NUU3ZC+KNrwBDPxswXkq6hGCC599F6F
USxse7ycWBD20R3PWbledZDc+xJgA5YP8jHB/ZW3aCZEDpvcGeUA0bC5ED2iwnoJb810Z7/E3riU
hs3S5o1Ort1J3+RA8qTguhNy8mLCPqnnqSSpGO2zUdaTR7i7q+71By3Uf4ne+DixnbBP6+Mcbcla
TtvJ/lg31zrWIfiKms5Bg6BHM59Q9Fuonv8b2An71K7aq5QOM9T0ioePQETGwXMfJtep2yLvEmPc
Tk3xNMXv2iLIoS6HP8K+omMUOZoxCijecLQg9m13gimKrrq8bWXJbBK1aowVsGJML2gd9aF6zsFW
JgeVq/y+bjgcm2TfztFEolkmdf0ZrBJ2DzhRjnNbkP1zPImdxqYP6WSQBTvZ7GtXDr4J1swTyzgo
BsYMUkUNxMDTiYQBcqJed54yGAeVSaJYJdW2Gm5eeu69yhfdxjlGzc5dU61llWV63tj3mGq0LwTW
x8kfCcte0+mDRSYLpwJuwofGM8N0t96NupOe51PmrG/VQfXMD1GFk6cg5tRUIvv/NZ+8jOdpp6H2
Hhgv1y2Rt6uMg5pLVhYdjeiUa83wa0/0sP/JNHshoLBv5OY2J9o4QzIGLwTtDx39t56CmsFP+1cx
OFLhff8+79Xdrkfy1jorXqNNF0fV9Z/FKZEQ9hnd1Htbjf5x4WkfZaFVgwuldqsdZoH2jrQHLbPh
abOrNIIvchTJvq6vg12YWtlvp9RqnErKHVnePF06q8vH9Z/EsQKLfvjLOaYnQ4NJkbA5zXmNd90R
Z+TuumRevGNf1THgCq+DCUTL4YYRkeQ3edgOOGN2kkg7nOIbsRgnt7bZkFL6ieakecAcFJXbHVf0
mDvGt7Z3RSQsvPOSncG2qnUr9Wa5ocE+e2lQZA+aoNtFrVfu15O8EyEcOIGFfWafRh34sLXeMLtE
20mPIiACTyzj6apOsnhUIVYNh7cNJC7XN/izt+aSLzJebtlxkkxmAy8HucdOP0yJkz3XH8tO/j29
Ul5ab3JqgmO0+Lk+29/VsH/rwUw9C4qiHNNlX96VYdHJvODzMrqvMZn8Tt7pgvyckwiwr+6FTDQ0
BEFjs9/8rg8fau2UXvLjut6ocV5QG/vy3lebZCU9WU9NvIECrXLXQtQnwQtQ7Ou7UgzFJlPZ2rPa
gumy+KY56qEKqtw1H1SAKKXzGDnyr+u/5HJZmrAkOE2TxXgcwdfkv9mz9ZZjqL06OUAtCY4R3g4z
7g0cGvp6lQrXpIDyUlr+uBddRnmbwNx09WVGzwwVDUZ43MZzNM7UliUqaHDsx2A8w9ALM8bYSXr+
5f70K96rQen1olEQHH9m38+GZm4WM5WpdZahGDLDC9js81mpVGusr5Cb7M1D5g1vmKhWOHripJ4k
2FHe0ulOfzlutlbZGnPCJ2xnATxMNH2GJ5Y5xUhL4kRVV0S4v8sTJjUIKAY4py/LkTAo89KZNpIN
EKL+yV5jNxdRQ3J1zZi2qqJeK4G/ALn6tE9Gpwa5pfle+bJDRGbC8x7137oe5/+ZuBmC7/NInA5D
Fa47Pk80c6KYGkl0Q0J87DwVU/E+zOCW4VGWTVgsSKKXep3RoG5+W4Jf0WkEHp62RVxfN88vaSD7
Yn72IoNaS4V0yZHu1gfFXx1y1h6uC+dYC4v/MDXME7AnWMurCha7yRfddnlyGZ9ZTalaW1p4md0C
g34UNw+uL5iziyzmY+kbiSgLBFvO/DPyip+qsLOY45Asl5KttE2xrBCttMqLJk/PywpT2TbBVYm3
j4z3jPFU/HO/2ILlZfaTQH0fn0WQVp5amKNhLKdx6iLEqGyPqr03eqCiFqQsvK1kXLKMyilakMKf
0p3k2mGC28L1reTpm3HIOVuleV0gWMdl5JsmeDC7LNVmm6pXXdrKKUcL8OJhVqwnakjhBD/783L3
xQ0plfXWYrzp51sl5qO3+2hHdva+HBxRH8FlC7E/qbK+fGJuKFx1xSc6r9tjeM96b4fWQ/l2i7pt
tje6zI0enWaQHpVHa038wurdxBZlcRy1s53RklxIROogPYvO8/Cjr2rHrAWeQz3kv8mnzTZCq3Ze
NVkN2cvJfBZ13vGEUnP/omylH0k0NBA6Rb8UzKFvTNHEGZ4q6P+/SF4Hc56qCE3im/cJaxK4y2UX
t9mm5qXXFkXHkOCTeqjvGtzeV0/EZnHZxe3PPtEvK87NeUkwX+QToQc2EQB2b3PGz7vpF8FZrI9Z
lUJwiZzyTdSpzNMEEzhkVcazaA2psy9hpg+GEHq3PRjYn97/ZcFKuUgRaaiSkaa+lYGIjISzZLYn
2eyVvMiTEjhL3MpC60wRZEIQDP3dF/yD7UKuqlJV+g6YfUX+ZVT3MrpqjbRy1vjQaZa/rh/NeicX
p8FqBUcC79fQ/3/REhir0Mvb44Otr330s5Pcxe4myEg4QZCd+pFnuZSBAGND10e+a3bVDh3uj+Vt
oDC2AzmdF7tBFKc5oBLQKbyDcOwab900znzRSTaMOBwQYKETTN81dojfyoFgmk54PXxflk9Y1Fka
1a2h0/Jkd8KYNXdwyP3gtgK9XA4ARGfOeKtI12SkjwidF4UlhigcGwH55eUwS1io2VAOWTfqUEsx
GcOdnFVWoGaNvbuulMuGSHTmzmpvo0UUE9KrPUqM3ux17u/rkjllAhZYFpVDXgKcpEHy8AAOFjzV
e9l5OosCAk8+3eYv5qKYdadmJpUPRlOMUnVxsQxNYR81TzzjoeMyDElGID46xztrl3gf4LB9Ep0X
HFv8D1YMHLYLWhI1vAotXg4KLTAt+7cQXOA2xYLCgNsEsCOC8N5f7yLwfxaCGhbHWFgsmC4Pg7TS
VYPfVQZCWt6nLyJeOp6+mfxbVzYra7pKO61h9AisI+5SbvzbeKyD6+bI0zjjoGqidLo2Q356197p
WDwoajdHtHqeZpgDtd8qktQNpKNrHLYSPyRCRmVOZGEJvgqQ0vVjDdH5Lg91tCiLimEcwSy6awTn
J5AtEBw95sc5aJ5umcMF+2MxXXNLzA7sAxrY0f9RNBzfEd3TOHA+wjJ7gaWiW+UuUumgaU+f/Lk5
xYtbZh8tgNr5Xfqjw7/3qB4cSb0bl8XPs/tB1MjK0xn9/5egM+Mlas4kSz0NsrVXO0Cv4tGnmCET
5H3XDfVy8ktY+q+66CuplnT1NHVodWzHHqR0rdn65riJ3tM4vsCCvLJEXvWlltVT2U3pbkMjjqOm
zfqixOWCQN396QdbdbuhFT2h8dTGOHcfm6QbZUU9FUriz7nqJ0bpau3qZZvkX1cbp7+fsNfWWTIL
uR3BjYLnMvcHHiB3wODe4ZVQcX7Ir5hyVIfunIRyij49UUC8yANDTZ3xe8wNLxq1kCm1yfwa/zUV
IE6y5KkJYqu8S1IlnEdnQHod3AriYK+4prW0XROtxqmLzvZHfjA9gmHQP5rjooR/67+iMeWc2zph
L7uysQ6owuM7cx/0xFUL52VyGyNYAHkTpQic1Ia98lakT3VSgMWqtyNQbbx006/rxsAJx+x9tyRS
2XYVfbmzs8SPNKKDmVlpSCB1cneK1aaXAsmeiuD65y6bt/kJcPwSFaqqXjQzT5rz8DHspcXRfFGF
hyeZcZxhzi01j+PmPKM3znoqg9tyBJPl6V8x2W2M6ZIpt5YRykKIFG/FjEfkq6o2cwzBoJxBtxMa
nnfXlXw5LppsjVjvcHe32/9fsXYQta5yxLJ9gVM+p+vWQ+zoxwdbyJ15OZ0x2bKwPKe0tw5iS8dK
nXvbb73iLjuLntkvG7jJdgSquZ1USwS76E4FMhkrzITVSp5ourFfjNnCSOpRarBySgVhu6P3TWTM
l3WCa8W/JStlRNLEBl+m3SNkxX7sGz4uTk5GntXjZAiu1pcNkHw+kn5Z/xrVfVfnZX22gzKUwioU
lXEvWwphy0d1tk1jM0Owekj93hvC63bNWy/j4kllVLqhQiydOdmfjYPo4nh5IwlbOtLr2hrIAMFm
2LsTBm2XQSK4k/JUwTh538WRXY4QLX2ke8X/e10TvOOAuYvm0dYPeQ+pmILhiVqBOEtl60Za18to
Y4BQ2vEurmZzlMtWjFLF3oaYipXuafN/vl93NwLNWOa6ud7syF4gOn9adqYHWu7r6uUtmXG/XNfj
caGb1tHxr3mY7zekQtdl87RM///F6eJcTm27hWwLwFU5uDHdlqmlfBE7zJWydgnEkrDyasDhRGkU
b72M08l2QWyJbh/4CjwlFL1I81TMXDJjIF/XyByh4lN9mI4LeiZFVsHJ2dk5r7pUbElrQDR4tx+q
oPVAJHUWZQO8dTOel9Z9KWNWcH02HCNQ3po7dSeqrV7WNFpK/r2FeQ4e3FjfqP9t+zmYBBGIAwJD
7v1vuSapc9A5zdhB9ZB85Ps2yFNn/paHy2upOaKpi5eDs8VyzqWSWib6uNZnzE7GW73mil7DLsc6
i0W/a4OOTo4agss7W7iNvNUyXqhU8yCP61Kfi73mpXv5xiBqsWRyICAwOt2EsjF10vl+W+pl/Qfx
3jTmMuQwjWqfuwR8U9djEU8LjBMSkASuoMKpz68gdEOZNxM8ovEsmTn0yqLcbLvBlpmPv8Zg86+v
9rJfWyxBXIR5GQk6l2jkrLwV/Qof5ruIRoYjm0W2kyir5MqG7PGwBRiag9HlYjVzLJgFtlfJqNRR
CjVLgAvdWN2xWDS7vmlxtIC0+1yuTty6GZ7L0S65On24OEa2a+6KAl6oHsuXeacfMf5xEAQUzu6y
SPdsLDXbBD4MJh55mrDh/3LOa7GscH2mN/lWQUsamstsJ0FVsyq94bVzHq/bD8faWVo4HaiwzS6w
x9p769agfnFuqw9aLOB9Xax06LdPy6TjyBZfVCzlqZpx0EibBquk0WR1Y3R+i0h8Lh9ieLZgTgQj
s7auxHrju9yPAuIU/m2pv8XSv8VpmsS9il2c/RTjNUXPsBxFsLD2aYi2biBYsbQD5PSoB9dNgieW
ORrzsZjXpsBq7fvNyfed4GLFKQlZLCx9qsA+qFODyB1ldKVffwrM1Mxf5pOIyILjLCws3SCJ0aFX
GvEKkk+53wdWWBzGkyi6cHyFxaZHRjKr0grDG7zCm4OD6I7BibMsIF01QBszqDgZXi0bDS3EqxwM
dxXB17h6Z5LVJKMMTCb20yrcFD2yFQKutDodoIkdaiz+davhKYfxykWNjaKS8CPG1v2DmqV048UZ
eNp/OyZQLWqjalC77Kb+4otSKJ6ZM0lrleqDmtQ4KsiBdjzOu+t64IhlAea6nOYLsigkUZNTBevo
ii4HPMGMWybFWK39BOsGxcbkJK0ruthxSt8Wiy2XtnwZEUtwdt3rlld5yzHC5nUYsD00Dh5eyxiI
NuU1e5v8/ves+rf+ImpKX65nuYmHhMTCL5r92MFLzG0JHAswr7uxUGJ6FEvvi9N72fHGuwhbp8Uo
z37rRwhO70w8dYvCysVJjLgjsANWo8wwkmmb6B2nemhOegRVFDvrhMHGy32XOsaTGXsABRCHvPXD
QXGXu9/XjZXjtGwZ114U0slRhBQa4MLJXXxRFY1zmJqMz2pjTEf/2NjawwzGduVQeoIl8ySzbrsV
VSyPUn2uQasUxHvrbysECXHUwRZzExOd+2MG2RT60p9iV5BkcQI8W83tda1OpQZyX7tT9aCAqHV4
VW5LPNlSbmEXsrQmkD3s+3P/cGN0ZGG+ZWGSKashVgkqrz+J7mw8DdPg9sXly8ZQtTqGXUQrkllQ
sj6OovnonJddi6V0i6RyJVEHY8bcrxLzS8PiIXnvn3TPfNd23W61HWV15r1+zB+qUBIQQ3++Cf0X
+2UZzOm6btGGUWxQVDO6w0nZD54dZMHsF9/BCRGS3jcDGS6MmbOiFiqeDpmTtp6W1Eipb7V3NdrT
G2EewjlhWEK4VmsbgBCp087R5ACVfkRn2Q9S2jfhPyy2waWPelWTqamWP1Uc5a0KhjxRis1RCtve
MqbysoFDm9a3cv9DCgv/eoTkPNFabH+LVRRpJ9kQrD6uf6f7wiE/08dcddrfz6pXhfXz9e/w1k/D
3RfHkAocAisNEc2DjqGQiS8Il5z+YMwu/7dgRS2HRiFYf3QuTWf9ub13SEwessACZ/2wITRjnBwo
rx1RgwDvlzAuLucEQ4yoeaL/akeHnJfedRXpWPEFT2MJ5RTS9zMg1Lig9Sqgp5K+PBiLmQnyNs65
wsL7QKqimvZg4vUg7HPnAwl4IqTZ4qmE8VgjzfNkjjTcWA/1z8IzElfUsM45WVh0n9yXoECKdRSV
8Nzm2nfF/3F2JctxKzv2ixjBedhyrEkllSzJsjcMydfmPM/8+j5U94vWhZWVL2qjhRZgFhJAIpEH
B3asoxuel/GwFk4O21wXFatuIX5DPNZeHfAgJIyrGkX3GUZT5vUEbQN990d6R6OhjV5o0eZYPWPd
lCTOEMo0XA2sG6/1tvRYuTycJkPflBjOUGfYYIt1dwtmJiSHelcVQBLz6GAZEZji+sZIlIsiw7qz
nb63DrdNCzEoog9jrutR28RWnoUKfRXUnhHcXKOnuL4kXqtGESB+wPTzlWvbrE0kJ6tY4nG2EU3Y
Nopq+n70eud6IGHFdIX4Y1dGwMVvOWR2HlDkfTb3qhfuZy8FFaMzPYE3Krj+pQ8w3Bcxi9K3FWWm
F0KHYIjX2fN638c2EEXgWZddObLTn6av3aFj8hC/tse2dlXbwoGevivBM9rdDcE2SieG42F4I+du
xDIw4tCFXkTtnGHgOWBnexBP+dd/JyN4UixgpI5jPaQQm9kba5nloMbAyZ0ZbfQGhQNak9GDYgWb
1Z5qP/4HnIx4REj/yJlTBtP+toBBUYHiVClrDhDbHYgy/fpd3/FaE1ma2Yz707meWtYcT5tmjPuu
w2OhbNn9Tx7VFMNDKNZPDiUtTMAshnf06nHyw4r7CMLU+nYIf1r3mCqjsRpVfVeDyTg7xU/Aefrg
+9F+ti+NuRNPvASapSDi5RZa8vI5ruu76G08aV6xtwLeSw4jWFNIX7q2g1VrEK3YMYjTA/V+cvUe
XBLXjZ4VRih6r1/+I1++NC/yC7hIM0+5KxtHdOPLs/rrNoiHQTF74lyoRihjL8I72dPd8sxTEMN+
KEgvHJes6kMIVuzZzzz1npeWsARvO/LJepo1MhNUegEPO8VOcUIViRO/GDkgReYJktCsTYQtLZo/
tfykd5z0mxEXKbYoDSVBLkcsWDx0Tnbi4fRZeiC5cGRUVif0EDsdrPvqgGog737Okkz801C1KZKV
EpjBfRXgSHF49UuWhok/GnFetkClQhMVfNGyvFbhVCoY7kgBRWK9dRVNUIYF3o3mJXaAT17K+/UP
74LA+gApOhmWgJ6IFR9ocQcfvBxT1+u38CaKPOOjuv7JpFdtGHMk2jg5nX7/Oz3/uR5EGPv4F76o
66VZliA2DBJ7tLUDr0rAiKsUYVQOmQRgIgSPbrHb0rI54D3AMZJ3ijAa4u0hRMKxs93i5dTVvMw1
fgin/Pk2nWy6+qTqRUoEUVAhf8QgB+MucytOxGZ4Oe0+65Jo6aLsQyfds+TwBt2wXlgozmjVTKXR
SsitbMsvj1kAGtq9ugOFFO8xlaVy4pVz3AqGGcHdLRvkxphYAIKsFj6PBPG6zllFaEq0WQhVb+YT
vqAG/TfzoURTkeG3+8571x9K0/7VxRgR214EV+3surF5UECWmRKfrQD9qlb0vtwBJD6fEk/co2mP
N1SNJZxku1naTUmrwJAWB0njbvBFW3+8rq+v/RZjoP9to8akSgu4LWtUOWJHvE9t3pXh6zXrFJg0
pPWYCAjAd+pBDNBCH1SyzTs0WLK3/39yrDUcYqseoA890NFjuIcNAaPLMyGWSojbNgOYt2UT0rfG
f/Fb7Imc0Pt1XNfpsMs4zMywbmAj+vOr6gke5gjveSkQSyXkHG2juTHTGGa/HFRQ12pAQvNqHCx9
EJ9dwGI5dCL0AfBXIJ3Pxo0vujpl4pzUXBuFHAppMFkrQXQPDc8CFKLU3E7iBISvI45OSTjVZlZr
rYAdavbq1ieUaJoTWETc6+7DUjvxzGYFLbwSbb8A49SrAM10B960Gwa0T/8LtlSAtWxssKXbqKQ0
c4QeZIjDfo4caz8ceCSxjKCv/wVgSooKfScfAdN4HX3tV+nXx6l1V6/lJEyMLaBgpmq0aqNMoSSg
O3z5d4hXan2HYgDnZv31aahTyBJ4P/FMWkC85ev73OPNZmPqnyS9qzk0WbadJLpjgBV28la7ezZd
3Ou+8VoBWEsnXrvIgibG9WY+eLuvDzd6LIUstWU2WP0mNkRarVyEgFd2YUQwStJZZ2JrAlCPi/o3
0dEBKhwS+8wDIzPiDAUuNYYi5+u26tfSFTxgz/bXfZQll/hoG5WtMmx3Ijl4j+zZiTiRheH7FLZU
taKQqpvjANL7rj+BYioYefdDhmFQrk2Md4uNJofs2Vdc6cALV4z9+wu6pC9qKCYQ27vVY+yOTmub
4OC9rmcG/55OcUuhOoZSlSHUFnZzmTDsCnw8/u/Fl+3+XX/tHYHfncP6IcQ3I13vYmHzefkOU2dK
97fV2lLAg3ixtE/cssz7rlm2PFizEzv0eYUWhiFSIk0Fc9TNZjujX1NX/JH58m05HGXO7Co5Hycx
3XrNSowaRO31toSFIpaqol30Zobg2V9t41wea7t2lohTA2H5D/HLSSimRG0hfTqUILhZD8+3cSLo
FLuUYmLHXE+QLDo9nlGjZ+Xn6s1Bd2OkogyZVbfErbTpRUQ+Hu6eeZcIhoH8BWCqBczmS9FzJr1K
9ka5x1sww6ApM2a0jJqSCOiTk06mm+94dVvGDlKE0oiR2IZUbj1ySDrT78WJnyszVEE51KqyWHVh
60fcOg4Gl9try5JLXDvvFKHSYmhCwxjv5E498nTBEkyy5DBdtEzZOh01ZGuCx2emZOydJv/7sgOC
nLocpk3wNz2Qn3gsnYyk7C+QxFSaVjdCbOvGT+bP2FFrW/qZHqfv108D1rKJd8uCoKlSC/lAOwK9
dhvwBrPn/q0NKw7/z0UwcfnUevGOd3ox1kvxEVnc5uu02fLoxk6PStB1NTDUTMfn9XmhdNJmFqsv
FE5yUM7jn2mfzg4vZjB8kOIiVHms89KCQc+vhRcFrZfveFGDJXpT1adrdjrEVWhtouuT5kf2hCOc
l6GyRBM3FDuxT4QCahGOm7/gUvac/biucdZGEkfM9Wwqkq2le/Vz17zn1SFZG0ncEFNl0XU9Rdvj
sOy1+8hL9tqhD24VT+pHgi6pep9D/OobfnkPuhoAPttnHqyIpRTijZ059nna5gAJm+cVvMi66JS8
V3nGXlIMRK6kjSFbWHp/Wo8dmkYyn7ds1uWUAiC0Vdb1poXs6Fy9NefSXy/qr/Zx2fG+wNhWCoQY
JytuQwkfQKLtF6CB69zFrVze1GBGnkqBEJNQaslSQnz1EgabnQNR3ju86xhjVykeIo+jKu1luUS9
NvJCm4fjZ4klzjmMcZYCRlSify6xi1PECYUssdQx225oW1MsUVeL70uMurzu7ywVU8dEQ54GNsoS
nlM8Ns6j+YpHJE6Kyloy8co2TJOmF7Dkcl/hGn3buDpw4/47sGbmMJV9pJS4KCW2bv+5rgjGYil4
oTTSJc7GD/32u9bmJdMssZveP50ChRCvspVgsQZK9itXtQzHo0iFOTPLvlex2uwcHQvwlj0UD4D9
+td1wYhJdBpdY8SFUoiQLjqSnaEuBwby3XXRLH1s//+kjzWJGt0IP9TcgfP9Ru+gZESyHKr63EHs
irvW4PL4k1mrJU5XZmkjNjXELohtIbcCz8h2KSRBlhJw/gwIEdsA+iS43dqIxyVCslTVvKnBxZMt
14i30PU3fkmn0IMyN4qxjGHEmv9YejcZAkUdGFFrhMXmGJM32yVuxtfFMpZK2YCErBeauIfY2U2c
hBMkWUI3P/lktJMc1X06Y78wETCQOWSPLKGbcXwWaiVDPM4fkQGE+ZyfzzBYyltitlLVttuZJgNW
n95qsJS1ZCkTMN7qsKsaPeEYRBvwQC2s9RIHayylL/DKvlnBFh5vtQJyqgkA6FuYfFjioRSc/tct
i7VU4lt13KRzOmGpyvaw5fJiLUssOc0W8//NIHa2SHvTaimiIAfOoq0MrDbft7Gd3dhur1NAgSWP
oz4M0CwABUFt8y6mDC1QMEGbmitmAmC5syvtthz4Ni0QHxuXKFuVzR0MO3TfeHkNw3MpgMCcYiEO
R+jg5yOv+45xIlDsAAa8KYYRYaHbw0Dsqj4PpcFSLHGwvJDCdRYhuLEF55mX4zKyRgoT6CxREOIM
WWPyOAUFzHY6YRyyd33TWOoljpbGRTrUGdRb7qWAV6BgCSVu1oaCkA6bHip73C2cZObrXdPo879Q
DT0Kx7DawStA5tRyu9C/3jWNPv9b0VAp6G/Y0jvJzs+3WZlGiUjqslALA7NatiqbE91FTsc5y1jr
pX6m10MvKJv7+sV58K2byDI0+uRfxdUimhrETp6O3oDbUg+NEpHIyqInigWx4sewjdtyUI0ykZRi
LDXpltomu9mWHB568OtUX6PP/EmnhxEmEm4RN4qAHUYJGu00U8xFU7I2j/iblfwnyRUP7Q6j4jip
CMs5iMetelVY03ZFARDkUDnDAy/8MtZLX/ZrC+OdSxmC84fU7fY8HoWvI4RGX/KnShrq3PiIlCPX
kVlCSebYJXqX5X2IsPO2HnhttQzN0id7rV4UYSmtzdtELzu13NIFw9QozwhAtaUkxVht727lnBCt
CFsPHS+wszZuU9KnjFcswkTqwSqP5LS3z7yziKUNcsKlYZdMYgZtqBg89d+QUH59C9bocz1aFNUm
S1F9su4xExVDTMIbmZ41+lhfmq3VmKOwZWcCik/rAam6f/30ZKmDuJ0s6VqiyB+iS1/D3fJGf6YP
9kvYqElvQrAZzLscWOMbzYK+1pdpZ+jVCsGyU+CSzbMLRvVTo8/1s6mpjbAVhXs32fm5P9oTKKRb
m3f6M17sNfpiXyemlFR6iabQOwx2nP6kD8kxv49+Ryf5YfQADfhZdtyZmAzfpLQjehNrkdxVWwdn
8ogBQ/dRED3JMfeOz5JPnLPNDVGtN/n5w/SMSrSv+sKP/MCrM7LEUy/VkzVNLegqegMlRnEuPOs5
zJ3mgVcrZn2AXPkiPZ1LvE5urb/TeT3K++YUH8Udb/oco81Do6/5elO2NdJ06GdwMI5vchYvO4Lr
7hwOtpHZ4xuIMYPrLsw0LOLDi64uZTvhW31lVzvhm4RLUZv4EeaVoAn/YL2Iu/DM6zb8OpfX6HN/
3QEkV5QDihvH+XWYE6eYHdVV0KUwcGbhMeI+ffAHGkeLa3HEIdhXv/rOSSzpfRE513JGvKOv/lEt
Wkkxw8sxVRfnlcx9nmcJ3v7/6bRat8HyRoqwNLuoz+BizgtMLHVs//8kWG0NbZkarPi/i3esfSQO
3JSKnnQdxK5++lo8j5hpKrs892Upg7hv2wtp25ZQRm+u/S5XkimoxTRyc0nHiB4lFW/L+CkVydRO
OeZl4DuDp+w6Lr6XtXyS4tZKpurFdhRodmP3u9C+VS/EU1ut15qx/lB6Aay8afN8hpE4UhKSoZQQ
A7anr8UbuXXMj3rd34VcjVKQhOjPzPphCk/tK4bM+JZdx3b0O32T7eSkOfjrC/9cj2EMjVNCksKo
pFpUhvC0dIlTD2ct7O1pKL3SfLj+AdbxTrlJZgujBbJ2DDGIS/O7wDhH+/FP64iFLficT2zm8ZW6
iKdWXTkDg48fMTiWZS8YaDq5koton2JCcWIvid3Ot4UxSltiqKOpYlpMeOpHze6bExCoGETx06x5
XRAsgyIeLDe1PqgKPhBGs6toR4wp5CydEXj+gtioopUWdW2dlsOG6MqepUv1jddqz0jCKdBG1wtV
bAoI34htwn3nz0HDWzjLRonz1pOlr+s8m6fhpXmOHwF+5tSFGIumMBtRbnLJrAcTk9H7BPSh9ffq
oeAYJWPRFGkjros4WDpk165gj+/mjWT+GsXaiGjebod0MTFwBZSZ76AzeL/uRixtbL/k03mXD9OS
6hLUnO+BxPf7Q4URTtdFs5RBHHRdVz0O+9E8qYfYx/yRWy87lGUk7ksrsQYIlv9knna5FfSnUYIR
y1JUUxawfZYdHTa8hHjk9bWxlCH/W89GVeaDoUyb1a14pBk9XtmQkVpTepG5rcwFlI0mZnkmQXGx
8Pox7VqH19XGiB90eliZ42bVKxC/OJrfBJZnHeqAh8JiCKfwGgN0RqY8QynpfvGGR+Vn+C27b75f
Nz+GZVN8jSBJyazGEB5eMDssEF/V3Y39KxqF1nQLmFFSCbL1YP6GIQeP+bn2qhF1AvkS8sYEsX4A
cU2QBouNaED1o6thHHPsrpeFUxJmnc8UXjOqGCZgrJtvBo1d/gARp9v4xVPh8raWYZaUcCSrjTaa
jNk65ZUtP6e+/tS8WofYUw3OwcZgTdIUcmaq6ZpWyzRYGN/WPln3gp8/D46yMQmXhq1Ktvxg4uG6
4D6uMTyYMpLkxSgbQFRZWzhDaJhc3isQSzDJfyvZWGZdaCzMLVOd3rDj3cqrxrJMiByieZaWkllg
zR1QzMZjiQIL79mdsWoKyckB6zMjCaKXA2ASpzee4bDu8pRMxNSWXE1bqKPEXf6c+8hP9YfWk5EA
J2CjLe8k1c1T93qQYJgpherUYqLGooaPyZfVLS7JnXXZuKd5xQKWeOLCcyK3mDwDJcV7NI8Hg1vc
jcjkeYc3Szw5YYG+LZJ8xuqjl+kPKLH0H43ipI/ZPdeAGBGaQnfq2izq1sAXpF+xA+YzLz+33O4l
BoMJeAX/fSiGwyoa5QDps+R2qSPcZ5FjHOdj7bXrLnlovvGQxKx4R0E9UjrK3SrjS60v3GN21yG6
E+4wLMrNOckOayuIE9ehLE6FhA/06MguMLkctJcHkTt3nakq4smJtGZSmMCSzGC9tyQbI0id9C3a
NynavlJuex3jZ1DgTzRV5dwPyOjTve60oo0rolvcGw+8NIglf7OzT+kmbFWq5fBDTauvgouqPKq/
Us96usmdKfdIE3aIo+ZmUD6Qd7Nd72Q/32Hi7/66fJYdURISfZa6JCs6RD2nfsBRI7zqjuapQ1C5
wg/ONxiRlcKEZBBHFmVc6Lg7l4o7JU5q7mTcUzCQ6H7eqfcyTlQrkHsvju5bLt0bK+5SGFGWiVqV
ifhsfsp0W4u8WLhDTSADtyi4hVPlR6L+Lh95XB1biPri9v6xik+GENbpVDdypJ9SXKlX0VcTtJYM
BW+fWOJJul3GgrDoC8SLUpCqTqLZWeTP+9ovMNB4qWwhvltC2wxt/ch7KWHVbz6abT/9pBqNmHFc
Jvppqp3wYo22chQKuz8Id6Xggbd/9EYMH1MUztHFqBl8mOinzy1TX2ldg5+45j/l4Wce8d6SGD5K
0Ul9JoCEYIXg9lV+LE/NIZnRdm8JHveIZ5RuKE5JWadwalpoavmTjg5GZB+KQAkK7EbhtNzbBUNB
FLZk9doY6nmsn4RJ/rbOxrldOMGecSrS+dsg9YmUKizNkwkO+H8U95fcutOe10DC0j891Vcp63Ud
0kM8h72o3uysud08ccc2M+LLX3AmvVHNZpMvlp526k7yaI+P12MXS+XkQDdFVRArBaKrc+yHnMsK
a73Ul61hEHUVQq0KAwdBi8/vMmCJJqd2lRbhYOUVikxv5X1pi088jCNLMDmuw9mQ9FDDmvMn3UnP
ovvnuoK/jmsqBTVpuqjKeEczMfld9bQDryv4a4NW/4I0GbUyx3NkIj2KHktfnZxo35k2j2GPcWyq
FNuUi6ksa5JgYBg2BuAcahPv6rU37Mc7uXOua+Zrr1HpuCXwr9XrsMbmSbOnoNzHAMfLP6SV39PL
/BHEL+MhNsa835QEAMYYOmCKHDHRo5zBcihGnGvt14ajUvhTpolzOobQVP8qHdcg3XEMh5FAqhQA
NchzWjQmBCvfmnN8r52XyhltMGFcpqfhu8I7eDcD//tcVykgqmusHqRn+EyyyzAmFW8ugq37McYH
/Jp2vCySwV+hUuYT8O/Uha7iK8sBNGLbqHJDd0W/8EPbOPHAGiynID5c6Wo7aNtWiAfRa+837v3G
b4ObzJXipHIMyVTkzZh61/CX53kHtld7fuZRxDFeqVUKmArDsRp0GYufUPWPfremXaD10zwWgdWj
a2Q59Zm3Pizcagxj3ykRilhYuZYK+F7vaqe+2hlehLE0YKESUld6uK6zr6sZKoVWJRlGc2U1dKb4
iYeBIAfZLt6vi2bEVQqu6pAoNHEO0aqejM6qS+4sDJVdpNLT9Q8wjIkOcVqtep5THfrZHjmTQxJg
fLkdP18Xzlo9OXa1ro8FEObiRPeSAMyWHBtl6ZscvLMV5ao4QmwYgJvr3XD6M7ewwIhzFGRVS3Ez
ZQNkTx4Q1Q+9oz9e1wUrTNNJTqUWq4UCVOapOOt4rdubD9GpRrTDA4TK+QZj8RRtJdVdpMpb+Nk2
Ey8FAe/FmrV4CrfKm2GMsgGn2OL0fmZHuw4v4vmbxOWaZ/gpxV1JKJrKuoilZ6YzedMj6mtepjrW
z8jhNc2ytLP9/9PFZI1Xve1H/IY6sYdLiMjWc6YTMO6oKsVZKajVmZ2B1S9A4kvHEfzvoFN3xW+q
4sTH4SheEoGTTzAclk580tIoqeSP8/JedsAGXdvRvg6sf65bKcO1KF9KWnSZMczQkXpp9+GE7prq
B8+IWCsnbrsMRh4aa4KjxRed1DUGf9jHHpchhLkJJGnu66URwxbyG28ogN5LfctZNdRahDvFA9Dq
mff2xDrmDXICYyTbsE49vjT90YCJwH3a+6W81Pp/Mfft6xuLSgFWkgFq4yKfjNO8RxMsx3YYHkAx
VT1mjcydAqGT1zhRIHk8OBgj0FM8VSla81ylEFzY7z23LY+ROlMKlWWYknpZIbU+SXb7fXYU9HoJ
Po+/76N4+EVOSLlUirGVjM4ajVMc2toxl93kgqrZ6/yu7EQ8hX5f/OxVHe320kcXGTzqk8jZB5a6
tk3/FIlikBKB9xw/DDgdjGa6rZdA1clxG4EQNhs3m3l5f+Cc4CynotiqelxrK/zfpeqe6PVHC3NX
9CDbZXdzblt/TA7vEcveifOu639UEoMAnmfvjIijEz+tpVLPZ7CRw94FjAnbZ0HxYO64bEoM+6Rw
q6SVBkVeoG/9Ir4Uh+o52+eZnf3z53osZngrxV2tRh4liorVo2Ts1Hblc2I8QysUZSXlo5mEhWwg
xncAg2h3z+aZd31gnB8UX9V0pmJUrYFj3M5R1fwVPfAqFwyfoexEkVFj4YZmnFY3RjML78WZpQzi
ioO4iIkQKsbJjfeSP1wSZ3Glt+sbyFIG8cdBydOoX3TjZNgWLjjNPr1wtpDhLRQ9tZZiv6Ld3jh1
W5axu225xAXHqijyMIfQ2QdtRpAddLviTdhiqYJ44lrOqbas6nbtk1ztPDqFy5sCwDqNKXCqmZSu
mxWsu8DoTjB2mg+z0zwtdoo5JdG367phmAkFUM3xfxSeHcPd+P4r95LYnh+uC2c4OgVRhWIkiVoE
5Sx4eJIc8cYmLZUSFUVDb+jo4zROgm2hsfu2QrCqbi766fiKxKruMHMKtZSXenu6cAZ//tNyGS9Z
6iAuieqkqBsTxGu26hRexoWUs2pNFEclF4vUhhn0MbvLc3FG6/Q97qWn4n58Se55t1PGqaCSNLdQ
sjCSUnzkRbCHzO4ey/f+ZcbgWsG+zVyInxrDmEaahrBS2c0B9Lc7HsacdcujoCqzbaVlSbB0ye9+
D4/acdzVnljaOgjPOakP6xsUWxXGYxZ3C7xVDbRdtGsc7dG05zvJ42USDPOh+CpjLhRR/PjA22if
mgcepynjAKLYKnNowa2tQ+39ydyvXhlc302GuVC6InG1VqDNYO0iKBn1B9U+hF7lX64LZ62ZeGop
mkukYGorDL4KFi79AEvFxEPbVNcTIYedZI/CY7MvXN5YV5ZgcmK2zWgIxYxIqKEQ39tvvIjFOH4o
RmpB57nVq9DD4oje1pXHHRfGOBjolKYwFKtuLD6ClWCjy/YeY+vuePAQljrIqdlj/J4lx1CHtdMx
GclwbsMDqxQk1avVWoOQYTtxMkQmTz3yNM0wZ4qSUidxHhTwQ8O9O1t6l/cZzCM9ie83GTTFRVkZ
JnUuxibeq3dtwJtAzYpKlLyor4VsMjvJOIXPll0cwgP6/V/Hl965DZKu0nlLhqjMfbpFJTCix6id
ZQ/yI2+IBEvnxB3jIheTWoINvjTncZffP8ivb9zThmHgf2GhlCaXuxi+XnnhYbXr7yVuIuVND9Yq
hT+NVSV00oqVv0536Pb2MW1vdxsQUKUjloZGri1rWzioke3+Ox5nOe++jGBCiY2AxdbLqUcwAfvZ
bhs/WB94uEhGvKYwp9TqY8vAFQqjj7LgjbdglnVTfqPYElHm3+K1Hpio8l+iu9GTbfO9uL8xUlGA
k2SlCd5pEamO6iGxe5s3WpNVf6DApnhRp1mVoBEQ6FSO8vqu4VyIZHfYK/cYBDQ70v56ZGHsKkU3
Lc1SRNECUwTn2jE8PaPOxLEXRhSnAKZZGlV5mmAvFYbuTieA725LBD909ikPF7pc6+RtyRutjuri
SuVf1wXTYEgOK2uzOS8VtF7/2lrNH4BZ/hHtdT4AmBGyPu5yn5Y+57EaZ6CvOb1sBNrjTtlhLI2j
8pp0GPfjj9/1SXwjdWZfjB+aAZTPu64VhlCKP6paSUPRDkIxg9VNOb2LDLOjkKMYWDBV3DIejLy1
Ozgnbjvp8/UFs27GFGnU68uKFnloefqz7tZT5ZQv4X7xdXdAyn3b5ZVijqoMs4XmHhUfPdBAo6eh
Uef66hluQwmTMGJCrBUBR/IWvU/iUedsI8P0KMxIzSI5N3UoZfAmUOV0GMEzuPMz70hjhHCRpLB9
ZgllJkC8esjd3uNxnrG0QTwSA8rWtZ5hfJ3TH1Wg5RXO/rHWS26TpjZjxOuM9TaPAOxy75Ks9ZLU
NWxLo4o60wAuuDqI97ln3LRehSKNhlVAL2INwcZOAAQt4vUrfa0HhUKNmnTMrWgzNw0FDcXhcZQx
fFChECOxEqIRJF3btbFE8gfwSbnT7cZfXxL/tpdNhWKM9EIeF0z0xOmruIKDXgrOOfB1cFIoldKq
6XEhbHLLJ/MF7B052JR4hxdLNklajRb17UyH7I0fXwfgJ3F5Hv617SkUUmSZWdFP21bOvnZUHxQH
tbrrMYllJMQLARUTp9aCZMUP/wtml69PFoXChpKuVcrB3MQiYvC4LRi4X3BT/btMV69Kn1TbYn+O
D62/+u/DY9yh27wobdlf3PU3DzfLGACnUNCQUE2rqY/AzVq/usfWL3Ck9wDU5ffG0fI0gHrU+9qO
L9Zh8scLD9L19cVEoUiiXMy6Yl3x0eZl3aMlQLjDZOTvPOgKwzwpbmhSO6VvG6DOV7+6FMEaYH7d
03UjYrw7KhQvlFpmkgH1pp/m3Fn+ZIfwn7a2le/6P/m5c0PFjoLy0bqILkAtU2lPqZM2HPtl6Wyz
6095kQZsV54JuX4qK9sMUtes7fBX5PA6axnuQcFEQjwjWTchPl6/Kdmljy+dzsmTGCmpQgcsjas1
qGsJpalFIHeoSWaJnXYvdY15OuGPSQPkIv3e9DpHU6yfQjxdLqNCNwZ8rpPuKuWbnD7OAuemwfB2
CjGSx3moRxX4bxH5rmn+6awdx7BYRks8fh5NPGlPloa7+prY1bOyq4/g7Durj50nuZFqG3f1W4eJ
Mr957RJfJ1MKRRyVStaEuAprJ1OYkRSHUnnIc6va9W0ena0uR/HYzBTj22iJmjdaafYP56du6cnf
b/fKX4AkYwaKfgiB6XOzxFn3IHD+Nblopb3kXvWd8xHGTlFQkjCIxTRsrQzmpfWXg+w1P/W9tDN7
B5MV50DYD4XNK1szXJPyQnXyaHZTJGiovSun/D5ziv144fUcM6yZ4pNKUa/rvE/RQxP/VLqzVXwf
Bt6ZyGh4VSgiSS6EoigAIkQzYX/Kdopsg430Xqxt/cG6NHvTz+5R0o7t9DdnW1h7T1JseR4StUoy
OBDaHPD4rh/mfS44+j4BhCO/tQ1QoUOeDAwbU9QK3xG+Ca8WZg2u6JUMHzq3w/vlfVNwQg1r50kG
vlh62srRCm4Vt/AG3LmPW306GjgJMytyUrRSpRa9KqWQPzjobNPukmBrQM5Wt1fd6zvCiAIUrDRb
8WJOuKCcOk9x8YWtSBg5kT9kl+sfYNgvBS4tlTYtgihCRfvZuKzeYnAEM1JFClyqW3FFtIHgaBe3
36q9WHuzxMmeWbK3/386bKtEHrsYZCGnjZ63NZ/0nRE+XtcHS+Gbnj6JVrsUrHollr1Ra8fTixSA
/uC5K/ct75GRYZT6FhI/fcFMRnD3Ib+C0dT+mF0mN/Zm1ZV6jsmwrJKClcJCkboox08YMW5v3pX6
Qf4xuRhY6+cax/JZWiJnuNSbqpQk+AQGF7mYHgOqPdxwB2Wn8QBGLLskrps1I9hbBXwhe2zq5/Qx
kZ+vbzDjJKfIpVTE0Nq8hvp7t/YbQICQ3Aojx+gZq6a4pRqPvEOsY9XxP33+mj2U6+tNq6aIJSXr
FiOsIbh560q8e2My0iG/Vfimqk8WucSW1Ujth0oU1xwvINZ0M5XDNscwFYpbCvtJWWQTwjsvBjY1
G+9g60AbJrwozPoA8di5Mk09mz8+UByG9NzbwRyY1YF3qWD4K6WCykylXkcF8jU7dhrtQfPeyoB7
hrAshpy4KfisTE3BxrZPUfuzeqrkt+sWw1ILcdG27mRxHD6Wrbi5dtfuNq1jrnRj3haFKRdU3ieh
KJtYehis6ZPsq6FTR7vrq2dEeI3k24I2G3Oi1Msp71ZtsLWuxMzDVG6+lf1iPqyqmjjXP8Rom1Eo
xikawmaRmlVEoImfND/UnHqXvj3Xjnj+ozkG+HbnH5xPbYv/IrOmUCdF08RhrkVxe4PfFTvTjU7N
SXEil9tLxth0infqlk6Jw1QST+nHE9qMonfypPu8cgTraKGwp07He1e1/YIS6PuH3NXA7vaMGcL7
3uFh2RlQIoVioPQm66pUxTcyuz91k6scy3dMQz2iRHYOj/Xv65vBMDDKKCVLmqamPb7SusDd+uDp
4By/LMHEoatRUlVRguDBG/foF+YOXGXEIYp+anQtQsdVK6KFusRDg3RAkx0XeMZaNTluZ+AhNm6m
TemNI/8wAi6UlxHgKPJJaJV+GWVINgNcnE88M2GIpWAnxejaONsWrAfKzjjchoVVKMRJMDIMngcJ
E3In9JMGvMGJjL2jCCfgM0u4JsQODppV3+re7k5jwJ16Dm/7OrRQrFNmqZHZ9/JyKuKqdMy26PfZ
bFYgcA5l40fUy+NF7AojdsusTcGy0yvqozamIJjQrPJxLSTr2AuWYUdF0mGFSrlqp6RTgI2Os1V0
1U4yLRtjJqbOa5d+1L0uMaPOngfwVRhTNye2pcdA9Fu9sorHTFJWDDyKe1Ayll2XPZpLaPlRISj6
pajzdrX/h7MvW5IcR5L8lZF6Zw9JEDxWpvoBPPwMd4/7eKHElTh4gDcJfv1q1PTuVMd2Vq70Q2VJ
pkfQ3UnAYKamplq71owbrJvpbnCUfKLIcKI09ALoQnv8a7q2tR64LIFGQfR129Z1dfb0mL8o5eb4
R0WbGRdBeLAlUJAYm87/EWk7yMpoDsGQkc1S7yD1Xm4FErITb0nvb3q+RI/tKG03xayf2JYR0VYc
Qo30PfIwn5aqlUM4QnqGPBZirQGu9OYmVKRLURNwEc9j6Iax4wfhGW6/4PG1Sz4nS06XgdUhsS6D
xW15dAo7vOu1CDqmc6c/OeOSY4SFl+KioHZUZfZQF2UstMQNEorbm6ZapcOqudSQj7c7qLwI4uwX
OUU188JhdtEicEURF0Z7LiuFsVxWBNUcscWaxE1AC5vhdiPJ59rEzhpZSejNxZCUsqwOM+FiY7tF
I2IL4sIeaIfaeSODVRzq0DGZUBFuflGPjMA0dFPouX4ZiDu/S88zsSwDUNwqe4m1vSyfAo7E16on
TrxUHmUq6uHwGATOsxXkxRqvIVnOrmjgHlSGJOGF7+7ycnTTqSinFFZQOsNofxnnzmyeiijqYAxM
xjYt3UFmejYzqyIb7HlHe2nULxMUVwbdJR1YJ/t5tHg28Ulmged3J3dyiuu+9yTDBNqY+mOU7+EJ
7l9yBdACKHMfq0EjhzBRfg4bf4WY8kCba0MX92lqg3ZH1pakZjLzlrRWmFizbplHv/5cR+1sJ9KH
J0NHW7BqWbznCJxC1tFwPAx+NB4Xe57jtVHWYXaLZT8HqoulhwfrhVqmSAnadB7x0IYckirl0GLE
FJyLNabGXd4q6VrpQMeBMr8ZSdx2wmae6Z8jFYpyY09Q8cJNsTHR2GLBHkjp6q1wGy8Ge6CLTeUN
TExQoJN56XyooK1OA4xIY8sZbIa8LGRQkvM2AvrGKi5XtZ4xSNQOWbhWCoxZ/4oX9iaIwBK1+qSw
gnheosxppq3Vu4kT9fuQuifeDZuhxyZ27mzdpsTU8Vg5jBuPeeW0pUV+Dii/VvW4IRXSgYWnk1tA
B8WplqReZOJJkthFwDAgdaED2S4V/OWRvFVVHTfWmNKyjYPATT3PiXWtXv2Gs2BdmS9VGTtNhbex
dlEh9yM1EyspGqklTUG5uThBxNqw7o4VSrpkkhyecK54CvSckTUvWS8HxWynn5g9dO+yLTZtVO9B
g9wZAlaHdveWaSGyO4U3UxOeLEgdM6fsM9u0SSh16g5dTPrbVUBvGqOkY9HHSzHf+kYnOsqfXS3G
1Oqro9sGl8bVH7bpu3NU5e+VyTc6eB1z/JLsk4ZjYHSsNnneL9isGMvuhhffNhs9mbizrISPEHjS
P8q1fVxW90TsF0E/2/Utd0lS90tSOGdCri23jK3QTaP2R9n03rXtYWGYHjN+cx7EbRMw6vmp6iaE
HM9+nk274QtHiJk0WyLDpugwymkjSZmIyT2vBaRXlLhtyvxOhvay8Sp33dGhOk425mYFIgloezcE
dY4voK/e1F1SW1HicyRkVpiZRrEyfKnHMi5zN7ab6dyrGkf8zCfWEtml2gxPmEmMV9L1KbXMwyzH
uBAEcaovb9QUJgj8m0EaBv+MbCUVNCLC214Ee8HnfRRAzLoLs1Znws0asq3nncj11byKDC7ByVTy
h2IhM8sh9DI956tKdD2k9nrJ3a0Wp6Vf392lHjNonbasNyC851NK+5PhlFmRStYowjxp8aDUdpg6
yMtFCEH5bVP1fTa5skhmEwnm8fdahNdzWAGQnrJmQTTqD2FzKcURTPGdI96j5X4JVYjAepSQ/Kns
x3KGNvGtsS9YLpHPbG/XYLDcTEmD81iUWUQuPIonxdyQue1daV8H2o1rSN7xzGlHpmUydh4j88fo
xmhyM+48qG5kQ7ebCLyWVaKgV2eOY7izps1cPpoi6QKzCam/hxQWm/lnpVIoHTVmExGzkdY1d9KC
vushjEn+ZIfbph+YtF6XsYvrr2GzcnwLnSWLarFRy5nWklGhE7QzVyo3VnfJ85cwepjdJfNU5TEe
TPeDhG5P4d5WQ5S2zvhgnEtEnVSF6VJvKrT6kRO46lUCrabhxqk2tU9Yg4lyoTbLaz8MmVuVrLB2
dQRjexdn0uzg0DUI+lnb3ln9jZ5jEZKdzhWLmkwEBzmHMcrC1BvM0SXi4HH/0GGXT94Pi1Bm20Vs
T8uxXR7J2L/kC73Vlsp0ve6qztqWKvDisG6gauTUhxWQWw/RaKgeMViSJXa9s51LU3vbGV+78sln
UN2q7qBcnaLbC1rBgOU9RKeQQo7r3JFdNFxH3nU5wVWWYve5iKjUTyuFOTV6pMXRpy89X5mGKUQU
7ZzmwsO7oDFIlECVNnJj5up+bbsXap8tebLmo6TXM82fa320Qyx0L/XXaKMIPqSwooNCeHXWk6b0
eVBRxYIW6WkIwWtRuixqT754rEKORdXjRhHIM1fq2JTytdHFoSrFpysQiOxh37RrzAskLWvsnsM5
66MEZ8WM6Z5gvEEHbdNCLg+fsmXODQ5x7sbzHeliB9YZ4RZTSy7ZOV3a+tf0k8MqxaRLd3DDLCrq
OBgq/Gez2q9ZMO2ofy28M9+526J24ny996udJ2DMPnFWOVnI790mjezMb7f+YyP9NM+zFVZNZkcR
uZuNM6cTGqkOsy6r/Wr8jWjv8RwncrJUSuneUlvbxkk9XVuRSItlI3i8eptQbap3t46Fz6QfNwUb
n4ZrD3xjuBMdfXVN7c8gfJDqrMlju4u8Dc4+F9ZTgtXeC40nnYWgRMmUi3SeWdvHVXewEf0gHxjs
/He1j0jF1AMc1plsYy0yO3p0lhdpZVC2cSvmn6XF3GSynpx86ynEvAxB1yhm8nsDIRl6Wy03Y7sr
kXanXnUgD37P5vAcdvEabHLrODZxD6kf97rMb+QtaeLZPniPPdQ8KE7fuHmp+FYh84qOAU9xvml1
LMzjTOK6jM6+OJHFTnoL2s71IcgGk/Fi1/aMnqizN8PMlgLZjDk5COQVwnOXFR/r4DGb7BZsFth6
NXddeJ5rkF1qsUORxcbhMEcI8gNS0YoVbuqKrKg+cVQ782sw3xmRyeqzlEeUZInfsIBeefjqI+sQ
CayziRSr8woim1bNcv/K8hKcTHy6FM597qRkusYh4B1Vcb2UT0G1K6dsmbISqYyKO7oLAmbOUfDk
u0EyrrcFeaBrmwY9M0Ma0IkNmJEaLDxpyzp3Djj3dfUhe4AqnQ24y7C+EgFDdvLDyRFAW5wCCNYe
wgaWxjSTu8Vv0wJZTQzmwClYip7xejr1US+Y4GrM0PmGjZrGXTPrwJndx6OKObjs9Ka7XoOcKfd2
fPVUCsoysXccCzkUOAREauVbDUMstSn7Xd4dhIV8VI/MO41qQjsNdZq59Ydxn+tiCwZQgSMbd1mk
dZV4SzY3zn3wAwtKIYi8deQpHBG+L3axy91XddeZ98FYiblGj0IgrBqSymU/vQYoOmx7SOq7cp6Q
yL35J0Ouq/WtuZM2Wx+iOzuQ0MWQnWQhHWMdfBb2wfQnbGAf+1scBtdhfomQt5/3kwuLnilWSzwL
zboM4XFJScvoIPIYUg/VBvpUbBHMVrcW6gdYBzGnYl1gJ8vMxmkTpNEP+1lntDRsBrjAU1MzFYAu
41dBJiQkX8fQX9n8KLaePCPpcqvquY16ti4IZg76al7WY8uPYWrQgqzE0yIvE+iiiQURiwm6hSnx
du3KCLmHrEJxXL2tpvX1uGYWbhxpY6Pi3lc3ZWghb5AXq0NheYECen9NhwHmAa39Vg26ORWVy1lT
BXjIs6NQ7NXtmvgj5PvKqEa0qOlmnuedX4x1bOfjE7fGe9nOmF4ntDtoL/zIZUEzj+s9b6cPmdeo
9/FJ7Mbwx9l0Puu9sog7EG5YiCp0A5xoV2qS5LYcMDttkki2wXUkxutZkkvIm0SoHBieKo4hyKBZ
SHTBogLhZ6icF7Hk4e1C3eJAGvuHlYN3xFFxRLR583JzltDrTUffR241aPtdzvJmKkuklEMFGHuM
VtZP1ufolhoPPJBxl5fHyHVc5i66YlS1aCz3j7XXxcJ0DxbVckYGstzJse8eZQ0WRO4XJAvKEUKY
CmXikucwYBD1e1VaOaqvJY+rAhl8Y8mKjYsnt1aLBMEgia0VTf3eRmmJgbKYUwifVJAOIROW3KBF
2hg1YgcGW7WOmylHa9gRCXRjH00/4TitOUCfhkCFwkGJF9mouhpIrHvOyHoskzycZuypsf9s6rlh
5VyUu0g5xyFCZ34S0zmIzGHI7Q/fcxP8iM0cT5wtv7mWhSVjurR5WksI/YE4FguC1L02adioH92K
+rIRD/1Ib1DJnWraEbb4EgtaaZV2YV0yPzLIImz8ezufeJg/SO1INg30BgM2D8GIqi1UqrnCbBo+
DbWbBWs0QAu/wwG7FtFmMHO/6fvutitd3MF6gFrLXJGk9VaVitZldvE4cvvdEvNVZLUn1c0J9m3m
E2fTeFb7KcI8m9S40wGev8JRM3RHMcCoaqQ6zl1eMCP4xl77jnUeFztdhantiAyeQNt+nX7YFqKV
hZKh67HjsfiSlmBiefZS4pRdtlAHxBcPjQS3CB8Xp3vA0OSNR6ckb/zMXnE2QLTi6C1d5i7uphgJ
DvCJ7sHBuENc6i6+F4hrGjVJ19inkkxP9treWDNhlZffOU55XJZ6jmEhznEW83wXleBSlV/heCxh
JNW11zrqz3yEIm5hZUMzxtOgU6fz03oZUQGsWbS2HDmTfQasRZJR2VdNjbhLncrfYgYu7iNy6Ev3
0I9e3EyAEAcH4HI0beyGJqrN44X2CelFtkR5FkB8ZDLkrait50J1j0GE5FYLdYId3aGjsHSTEDRy
itQpGhXP4XJarKGIV9E8Ll/Jc96npjcvfku9vW0Ezs8WZ5wXGgd5Z38ToC45rj3wI9rOl0Csh2Yq
YJwnFdArtSlmqHgXzW6NIMasqthxNJ589CqqOfbFhLwfEQwf/ceg2ygOA/nUI0Er3PLs2ORcDHIn
+TRsokrbGTjDqJvAVxrUsZygno6DT32l6XoYHzxdYs/UBdKpadPlAuGPBFfDqD4KOkxJ24oHUzVZ
T+vboWgLtswaVXTubMYKT8ar7B+R3+ylgAtxqR7aMNhMtf3Y1u1bD/whEEjAaKk/io5fjTock473
1hmOcPPR0wGPv0oL2VoW69eRx9JYR9n4FROVeZc5aka7cPPMt8Hq6pass5px01Mqz72l+vMswoSI
6jA54hVKdPvCrS+UIOWRpdtlqhwGZLPFq2cm+Jqj8qpbaJ0M+vgFJoXOdDUrmLsMfDigkt1ql97X
ZY6u+fQaCrU3dr2vyHgTzM39Oi7uuSSQpWnKHaFTHPRyW9rzvhyLO1U09s3CTXdrW+u+18hYRz8V
BPXK6oAFYZBFtmJkE+9UDCgGZ2U1ZKOosqLml7mqDqgSsTaREMRh5OtXIA5+bI0QFGdBZz7LcOku
/ZCHbxZHqc3aDghLOIJ2MqRLpH/gRN70YTnFebNeexWUXKv2ofMIQpLbX6jx9rXn7BbhDHEzN5jv
qfdc+ReQeStsHJphN6ft7PG09JwbYkCWtBZ7A27IZWz7laEYjyXAXoU8txYyU175onC+jzlH72cp
t/7a76ah7bK+Hqsbjo+dSWvpdhBDFxZzAu8JoNJF9eJoD8HOke2xM+GPwm7hqVY1t2agbtIt4U3o
1U/hTBIYyJ3rhV8KC/mF1F1c5cMQK/rcRDeTwzc0h2ZK+eiJFQaIXs+CSGfWomNjOoaFFBOqkwGo
6BJcnPwxCu4lPFrDQSR8WeLJDJnVDZeoCR+lbu5UJ3YNLN3Wvk4DgjjYLrdT+VlaqGH7bgvJIOYC
V+36vSWhFu89+aGTFcY5LeEzaaN94Q/7giPz1eqqVtbLsPJX0LkQ26P5xUH1Ug8T4N08f3PGbsjK
Ov8cJ2JfTbIOM4eo+0oHiWNB5GQrJkwTN6cuf6AkR7scEQkOR/Z0GcsTBvrgeXRlmvYM7UuE7ype
izV1FbKPJg01VP+leFyDOb+KlH4wITJ9x11Sv56yYgmQ3zlJmZ86lJv2ySxlEoUbAhfbQn467pH7
Zayq2woFZytui/x2sL9if52odU6jbm97OvanNstRa0f2ZpX7wFex4zY7as07+AnGrnzu+101iXiR
0a6xUKwInQrsO5672Mxr3M4+syRyREdEaR6tBz9Yk9x9J2OY1JV1rG165Yd5XDRtnCv+WNd3fv6u
1adGxm3bIysKvTWtD/F4OMCVb0ME4om+eOOh8i9ls6mbHYDZcdmK/rTYF1pt63zvydOK+pZ09h7+
Efu5vhP8zZs+xiZnS+2yzsXSEfJJ29bOlsgExiRoH0r6aEFcn65h3C7A8bA1OhtWZbJjg3VD1zur
xRjKFF5UNO0dudWO/SYrLDh6xfmRk08+0bgId5DIjWlLDzXO7lwqtuaRjqP8nnYDALxgP+OwsaqA
+cOPsH6Z6HDd2dWhdPLURqMEMk0HjbK98oHlW8FlMV+tBkhPJIFvtnlVQdk6fJyCA6GbYARwalTq
W+PR1QqQ0ojlC7n4zjAdjPDiClk0o3ByFliXlLc1oLHOB+pOdCKb8dpwdHesGh5kqxfbbXEcnOgm
kGoTThsAcZE6LPle6+5VOM6GQCoBiT956ssJAAFPBK3SKlwZR1Qz/i6qd5jmvAXcr9vpwcqzMrzy
AkQ7AA51e1CdfmrKYsqk6yUucO0k4JtxPQfGprg74CxFeeKQGypuHQ2rL7taEITMgQdzigwtDZxq
N8s6HnA4rAZVg1dn8BQAu+q+sKePsn6Hr08cht6nDZbpUOFUJ74TxcByUzqWHmeGhkvsth3Luy/Y
BPHN9TpGc0l3a/laF9XbSAYc/V0yLBPWybhvYblg2SXjcrmXYcGanJB9jpmkGEbeB1evuJ01cD6d
6wd7/pz5VRACMGkxHTa+9B6AWJQ0Fn+l+aeTP688AASGfoIHZoyza8mrO9tfN2qiwLJMpjukk5UN
qnrgjQki4IfXu/jEIwVQgQe9ngpjmrieaJrP9t41y9HvdgT/G/35zGmNmExSAGCDeIoKzEstPRvV
mjlINiOZDa2MwViPe6K2EWG6yJpq362om9Vt761pk8PbmspdI2/s2jovvU6HKNwPnJ8nvJKjLWOu
dCDTuVg3uvZvwr5XR2l7z3Rwf8zFcnAD6zChukbCCz3xvvCYpjgiGmSP8NCbprSJrmh0skK1GwrB
2aLIu3KnZwRlyYJyua4iIm/a/iAnTHeOF4duhTJp31SnoD/O9Mnhn157t9hQTWy3nEwwtnsY8x1v
UGEgNZLWLpiqbOR5atVAbnk4b3yy3nlVRJEc8LwBJrTApGpyw1MQ9P2m5m2UVsgGs1mNIwAC2sUe
vN+fPPBG5sMcBtirrcHXyUAaEddk4Spgug3RIumx9Gp4xLV+c+wV2oZNN8EZ1C5zVo+o7eq5pCfL
BBrgb23Bn7ZdAaa4+WLd5sqn0y+YeT/js3z3+VGl68jJFwQdbNegjmflXdjG9Xl8Nk+uycqbcdef
84qtv3jDn7W2v9EZpef3QZFLMKt3wdN6wCYGIPpLyZefMU7INzpFHXlzUIb4OiNMZ2bY+HqJtxsO
OsuL6195PPysef6NKlWN4WKTr1sWMSAG99GNt+sYFs+vDMJ/dou+kStsjCSQvO1xi3BrVhaia3GX
o+dQMPcXGm8/+wbf6FI1jBWMnPAO4jLc9azacBxkDPQQxf4tusx3WQu3E8KeXbyBa1DPcD8O5vYR
AMEWtrjbv36LnzA6vutb+EFJTERCF8pbYEbF9Bd8nJ/wPd1v5Mbal0Gn4SYOqcNxg0k7WLR8/PUH
/tna/C5tYUaH62XFpYdEfHxZOYkEDSfUU5dfEa7+kFT4F5Sx7+IWdUUHCTKBC5l2k3ox3wdwmJ6e
3UfItm/lNQFPk8FM7VweTAbY7C16+MV3+1r7/+qNv21r4BQWOt4R3jjRJfAmDIJIMDfLB4X8AcIj
/572D/kuggHsb1gcePBh0h4oePYriYqfbIjv8hezahy8Fy4bXnW7AsI0Y0b2dvIrzZGfXf7bjsb0
d1O70PM+EqBWyQhmBEQ/3Qxtql/p9fxs2X7b0aYqSOTqGhsOw87+Dv3UxP9FsHC+PuW/eLbftTBq
WqMXx3Ft50kDUIE9YfuJhkexq9OS/9JH8Kdv8xUO/0wrlqZqxwA3CaH7vTgYPyacDWnfJx0UQ341
Zf2TR/FdH4MaXebrhHcRR39fvHRvwUZsYch989cb4Sex+7tKhmeDd9EWuDwcxj9VgiGG1NuS57++
+M8iyB+H+J9ukZw4yd0OV0fz+KDjoGL2eY1hy3sP39y/fo+ffYFvGxlFtuw6ibdYMz+uPp19x5qr
X+2Dn6zS7zoZMxZSE0ScwMgOgP4liMVW/IKg+QcT81+t0q/I9Od70zm99gNcWy3Ikt269A5hh8yw
7UqzNTOtvhDidKgqkY2TfzX2KAqAEMaDQ9B8CAVQHyBcTHZ0ZkTmUWL1IaAdidSWOy4zYEn0XnHj
T2hDTKpKJa2BtwwrJFYieDGvjY+GA11ZPnYmtqoi6/wgncrgi5CF5J+MCsKn2qFxOxTPUjofnrs6
mSGDD0qHb8dk/GoJy/Jj6Q0K4RxV8V8/0Z9wNf/Yb3+6Ma7BOL3n48bYsYBNj5P2/94J/Mcq/dOF
e1AIJ8ID9+gDZmSFPwK/gFRqspai/e/T+D/fl//FP/Xlv59f//f/wt/fdWM6ycXw7a9/33zq02v1
2f/X12/935/659/5+za9Sb//wD/9PK76j3dNXofXf/pLWg9yMNfjZ2duPvuxHP64Nj7f10/+/774
H59/XOXONJ+///aux3r4uhqkwOvf/vHS7uP339yvdOU//3z9f7z49Q1//+3uVclC9sPr//tLn+A6
/P5bQP8GqR20s3wfzjYe/VI7mz+/XvGDv5EwwJoNCJAnz/+axq51N4jff/Ocv8H8xUWbyHND13W/
ZJx7PX69RPy/+YHnwOuZ2E5AA4zC/p8P908P538e1n8AlrtoWQ/977/9IVz7P3swwAeIqEtdx7ej
wLPd73P/oJBBF6IIow047NjiPRhalgOIkBT3rVzGo56KJnHrDwL2ig6m7RAsgGo4wNZFwIwL7Ryf
DWXIvADlbeuCWyqKR73MQ1Z1JjE8r/cd6DVkYk5bGLY01nIlm4inDny9mI0dBvsV8tbVq0lEH43M
1wWv0FEnMva5oHEHMdi9FQLkIHWL49ifD3XvmGRa6U3tcIdBKUJezxF/XYaOxsYT45FDUYQZiycW
19FOgJ0mHC3vuUPfQFNsWD2jW+kC2gBBsQxjSHlAm9Aunv60EP5xr/98bz36h1DFn+9u5EBCIPLh
NRwE0Az9PuTvFOUCIzHX2dAKgWWqnMfRWDAf8ZcnV3sf3tSRuJz8Z+hz0J2JxsQGk/eKuJLZdT+c
OmuNESyrnQnBPSwiMLz8yQWFau6TpXhp2/VqbHyRgrjPdxScixakNlavGCC1S1DCRNHcADP3QNWq
PqsGST13zaaJajgRBB3cRO70DJpevpJTwMsxaTm62h7q2r4iD24OGlsZ8NuyQ3MRhdRORAiMdRV5
STQur8a2P6O+ZeDCWqfeWV/ngcttw9EL7lQeMZhZMp+UzZ4Mel+v9hwHZVXteVEkGLtpN9bKdSI8
78prPXWis6tjp6wxlDH0fNPWxUOw9tYJnhU++iHRxrFIsVlDQzaOGbFWcjQkRAUlPm6bu9X264fG
dSwWuGpJFmXfq6nJz0bYYk9w26uJq3NlmKCo8NE34DGSvAxsVb2fQefzFMZvPQHvsoIAzOEcTMTE
DQlJnQg0LT8cFe7YBGvdoEx6w5NpsqrtsGiUBB6/A78WSbS3+lvL4gEbjYYUOo3uJF+7lHcAQA2w
xpU40PAHIqVmAt3Dsmzi0ebX9gokX/VYnm5/st0J9jprj2WRg80J7h5raBlcueFTLkydoNE6piAz
PpLQfs5DGj4Ujk6ndck3dgfGq6vCbi9XOsceoJ4HandvvggIOsKFBB8LDLi651dwgWZf/eFkBSUp
jLB1m2CryyrfRh04oDUBhRKehFOekytYTOz0Oi2sckfQdoISBARPTrtoccYtsNpNUZXqNsj3vJep
H3F9JVeDftfa3aw1pit7XY9XjhWeMCxwT8gwZVWvih0ctXg8+NWYDTJK5dqqe20cNJLRcyqgG3pa
aPUwusOm6gExce5hjril+8irHspu6JhY0ZcMqR0l4KGpzep4LzXQ8SS0ESSC3HvAN6YnQaOHtQFr
NZjyxPXwlIDLOTHN95WKlp1Rw7Y3cxfnAohvEam49Zo5KdsVwB1EMtbeSdAmAoWoBRvBMU1CVH8a
CqDLPZ9uOu1d+0THQ+10sWW03E5WWMd1XRoQAx0X1EtwbOxx2BhCuitBQA6i3R5s89Zb1j2cNaCZ
Aw54UotFbSy7v/FM8Zx3y7jFtPb/JunMmuNEmjX8iyqCYue2gV61W7bkuSFs2S52KLYCfv15+jsX
4/CMPS2JJSvz3bI63oOIgS3Xa5DbrEQS6qNw1/ykvdy52V4JKaE2vsFgf7Cz0iH3ImwSpcZjV5RA
mhruWUkUXXntaphKtotOliPSyA+XQ0sO6To5ae2OcQ5Rfg3GnCVbvV8lpfDEcZj6p2i2q6Pls2Oo
1+23cDdVuo4qO9qD/BBFYU6ir1Llr86p6Dz2s8gonQLxoxLzsZi7PbXG7j+I0udyKM5kZNuntlEP
k6sl4C2aAFd3733ea/RJQYNUf0cM6P30vNAkZVsUV9R9ydrAG26WfA1EzZ7HcERzkPkJPnYUS+hO
ZJMVsdlqn1d+r6gm9TUi4+BAWQtja2i7mwtOm/vagAqK/6xyvud3YAxybedAurY++pBvfN2xTJ3N
D+NoABvyov2tEZC/Zef89bOCwI/M/mFV/XcjaDIpMXkSIrEHdyx7ohIbZ8luttCnEtf4AfTvfYxC
NGZRgnAA5wTK4kPr1SJpxvoxqsfYzby/q124sdSIv6xtR0/hdmkx/ZXefkEJkUQ5z+IaIW1UwXtt
owxa8idbbyLVOUtWLX3JCn0XveR/XUuz+jZvYBfCvIlF4C9HX84Wsg2/S8uMRjfogq8AtURSOfl0
su4a1MDmWo3K+ZfrSiT+AFJrK3TPDsXX8x0Q8fpRFOxD6wdJHFUNDmrBmYdBdyjSOT+LZfxcJ6t4
KvWMWky2sdva5qm4V7W+TKepnk+7YjmcDhjSG8p8FbD33IbpzhrxyxT5W27n/2or/4GFxjnQqbwN
qyLqb4Hes4tLA/wdS9fLk6j/VecWVIomtwQWI1YWKHkHdZrkAt2HdOrr7mcnHTgkYnZoRTYbEczq
ziDDysW1j8M7a8clcbL5aPtL92DnVOgyvKyzZPdb4X42jR7SeXQvWQO3V8cKBQjdCUchNfx7juI8
bYVwH1qaUYD+fj7WgwApHzvChxDMWF59btWCNUK2GAxXPzp5Lutd9xn1ZegsH2imeq2nc58vsJ7u
ML2GvZpet726n5kqO+SPlWG26AdUt8Ku/pst+1k1th/fuaHW9dcnpCgnV0fwSq7HIxzuAm3rOhIe
4l/cQbsXdvXxzS0VV6mBjMUWwZWv5kO0bv/1bvT9/o/oHDeueyiLbrXf+83+Y3N6pU5jvowJibiY
fnRr1KZNlKwjB3eh7O7qe8UeV0POoj936x/RY//cdTXHAfEoZSQRD0y/NjPPD4FT54fRODAxFVd6
NseqnFSajRnyA9tDyObs6KaHOYgJP6LKVF1clXC5fqcfVmT1c3AY7V18RUq6MDTeWeajiTuzzAdq
4J9uEO/1XTVQLeGKPnCqD7OH04E4VJsyPDZHUvUwJk0y5k19C8J5evdwFUVle5GT1h+1ht9ol/lx
DArnUE1MnZPyikNVSon5QF/pytloIre/62zOnkH4trfOj253CRgax6spc+SFhYIV8HwWn5SlTAux
vzglLoJZ8oduEyA4HCpzWAzvmQrlz7lrk2axvEPo12jUvfzDa3kro3V/IezAXAeDvHWcViRLxZ7s
+1TfWivDsmV/Zqp/d7t1ue65ubjI3+UYyMR2GnUIe4pZMw7xYKOWEavooF6iV2Qwv6uoR700VJcC
z0YauOy4tzFWdLNVo/XfXhwMxN/2ab069vA9dIfHbbIwIexcmqzV50mnVj5M59lk17HSmESwONyJ
fo1Q4Bfldri6nXDSfWiADDkh4myzaKO7z3UfkYVZ6NBW7a1p49USEYZ8WcfxwzIp6YR2PNw5Fsiv
axnCn4R9OvU1qewLEb8ZnSR9dEHd5KbljV4e4Gez0lLwQu+Ov2pcL8sHKQj7CSV/KrOKRmnL3cO+
LzCqoXOirMGbDpR/+pPp0CFTMxkRV/7aJy71KK3vVF3FZrFDuK//O/xEDNDxrwtQJo68VCd/J4ir
DbCYqPGpqb+GfK5+bJ392MtZJTrEDb1sS/6oHJ/GRo0XRIRD4uNjznzRwr8qcdire/FZqJY1ibpo
x6yTruR0iWT1hyT39Zh7SCuXXZIQ0fw3tObgeWuPZr3DnxTm7yZYS66qWg977yDY2sfT5o79ieRL
Km2mP0M6pWRzudGj7qFrhxBzS+W8t/kvbzecaxsqtkwUV3kcdHcddNtcc7k8F5F7c1EDXT1uW2eh
3vdqOuLROrtueBWI+dKqx/5WCxb6hNvPArsPHBDmcjRjsuLR7p0ROdWza4Y/tu/k4NR/292voCTV
k0Z7GS+9JQ4ekvGXCY8bmkhcSUXQQPS55iCy/L3uIoSns/tHDGJ8DHvPQQ2MftKb4c8DInfiUNWx
U+YFRbQUdAp+9RpiaaN4Qep5K6rJRl6rSXuJTTeU+O8DMUt8qWI+Vmq5Fp2NEEU435yo6LE7ddDp
bZXaohWHXsqj15i/Fbf/OZTzv+IualpvntOSri8+A8exjsqygZZ2u4nr0SuSYMqORWXLJ9/uppPK
oz+7Uf+CDmmvl7GtsljHt71sGBlQ/cQbXf3B6+ofylVWPNCWPpQNpP+27cPB7RnXXCkPkVy7pDfB
dMhAbC8jLrPOH+6OA5G0Vvdkz+pbzsT1VEWNwdRiTNprxlqiQ70EcW2PgSGk1jIKbsFdp1DbVw91
nByqJfZsW6Xlhrq35vsZdj9dHXhnvtKznQUdJaHvXxu3vTX98pDbGZu792897PQ01sSXtF2yGFUn
QynLwwOiLozzSjwEOldPsJ284nRUZ+VvL0sx71cd7EjtnfxK17LHY2i2hHn2zrdiYuuq9qeJdNKV
qn9zTPi9m4UV1wgfBrMFScBelhhoBnVBM3CW7lqjU1/eEet2nJwVfoHaj65aGMCDXTjXxXUoFnhP
ajG/ZUX0PIvxdajFubCqLnEzLGloJHl5gSyFviG8TIk9S72Cxd1FwFJFOUzXep3mJIvmb3lmjqFx
o5fWy57J31rP9sbr61nUn7mWW+r35tFE0RgH0oMbKxAnrmbgKdTNq1r878Pg2E9L/e6iAoRxByjJ
oUmrzNybg5HFTFWFBG01ZTJEMFTtr6wLgrS3+iCl5Tj5vg3orBbgCr8iDXbmSu0zGu7auE+94614
7Ebr4JiyjYcvb8LA0Lv2J9nU1jEcVJj2A81lnekfq8RiUBBau0wY4wp0qo7HaB/K/6Y58pnlxksf
ucWx1651GrsOuQqe3mWJZ1/CASGybKwuj/uxqE9ihe++f7C2SkJsLFpPPwjAftr9kHfhB/ezPk5V
5acBSju/yo4OQ8SpVG5+adZ3OaAkm/FMBK17lxqMj4Wao9MMJsvLnh8Y9JozwXQ/7Un9V6kPu63s
s733MXtAxovPlU5wOmmO1Xzdi2/ViIhpF8iLmtx+nrb9p6Oyl0z6TdJ7xZgqzHiHCCPQoR+yMlXS
f9Fd3oOn4P+v2zS3d4Sf2ibusGoBs10r6cOTacscl4EJU7fpvrIFN9DoiL/0B9vNts54askp8+/i
X5qO6zjPsR10r12PaY9Vdo92P4ScZ22FfqMsj7gQLkGREagl8cEwRQ+vq8x67GJ6OdOP3DzgqINc
p0dauXjFZ40FcUXvlH9ZXfbd90cK6dz8mArsHY3ozn0va1bdb1haZxmrja8/4IM0TE+8ZFYKGHRw
yqB/EABlaLByFDzoGIONUa+2uPGV+NfMtGZd51fH3UMMWrTdlUFH3GrDZ4O/AdQsDeqZVqwHnx8V
DVjfpzviU2g7bGQ5H92sebo7Wfa6h8G7k0VUtp1UP79ZYscZw3jR3Z/AL4rLEilEYHrJQeOj+uhM
1e9pN8Qm2/1+XJghleZjV0pxdMf3gtA9gLul9OVxW7TLqdsHZH3CEucoMgyoN3egspc+9pL6FiBG
wH02LHSIGLDI2gCqLLqHdf/Nhk1iMKYRrMoCPkRxiFpaYCFv7fx59ZjdRa+ukdSfheTbCICX0qb7
3tq6fFg0OrxV6rS3UQxtukCNZASNV7QGB7QkScPYYTtBdlkX+XdvsteGfQSnrhmTaNB3owj+Yn9C
4OfX/+EeoDqvzRezGPr+NvwhpHedUZ41bF891W3ww5PekZTw7DBHVY9ihUreBncwwc1QjDM2unl0
mP31Ns37cKu8pvhmb5SNvhw/60ZjTynkjSBf8K5WHeo2bzm5WXNb68OsBpNO45oGarDOjbarg6+n
TyMYOwdbkkXShlXaN9ubbaoqDVmJi43YTWn42cAR9b8Dv34FnX7WuOvO/Uw/vWfyld5o2VXss2Lk
MA71l6K4NEE5HbBXfzeDuYwDacIaB6VTTK+o4wdURoF3sO0Hp5RLXDn+LdtmzOOzJZMx078NHfo5
k/TJxfjIu3rtt2d7sagnAxemHA5rve3XnGlNbdFfq1to07sp4qgczLl1IHE8tUPHhwUiOwsnGcL0
5VsRZl4ihyhP8mJ+s4pQvoi7PHioff53ZMSbQH1cdYznQbEcp1q7h9rpTs7cAKp1X8ugUdeFOd8K
tu05WH9n0dSk2dy/TmP2Hnh3FSeTykEYT+H6w+jhTNl0qoMIvA4yimBFHCyoCg14xXEWxRRXdPzV
bqPACzvkeZndHSJn+de03XMjvLMZW0aJ5Z/j9Ws6WivdsNZzGjpzMvt6YcpFcAYs8hcHPPE+Dgox
7Evo4uSX36nlocTdVpkOuWCXXyxnx0bagHAiZ0Z/bqpfHWd6nOfb981dvvPj32X/PesAcG6cjVN+
NlKzmHbUU6JL+8jnjOFQP22tkYnArJONtUyico6uoM09qvf8FLk4i1y365PCbb7CWvXnyfH/0ksM
t7YlKwDnAjjY3QK2zbxZA04ierTnfHeddOrmKo5qzlWJXbrbhvX3nP/dQd7vCxwY92llcyPEddLR
0xLqnxT4+QJpYuMjA0Nolu/aWehQvM4+DZP929eSprVV8v7iFtcllw82fvOZEHsAS4azZSdZaAxw
UBUjQ6Ezp3NIZ9DOGpEDJjjUu8TE8mDGul0ZX5ZCJ2BtrMw7NSrQsWO4XGIanwZnwgbqj49ArHSx
6Azrvn1ee/7NXjDteWETd5k1HsdgPVeo02LhCxT40WClzCSYFKgpC3F/MRcIUWyXvzaywQ6923/m
ysa/UPnquHN9xk2W1zwYaza9Wr8rT4TnoWn+DVM0fZtIdIBpJ8LBTtrBHFH/y4fajOgdLYQcyNu9
txHorhYomKdp+nLAcz0l9dnO/TMz4iEc0aI3S/uXVRx/AotJIvpffZQtEk0HM1tl4hKyiEo6s+tU
Y+zJBUI5f8EzgqmHzJCshsjZBGNAlic75jzA7lJf57rok6nH2Df6x8rOz75VIlID4A9Xn5+4V1+d
8FQy1poVy7oM8YhJ97hFFROs7h7rm0vXfGtlKS9DHt1hWFQRTI9xWNKS3WGGlaGpsOr1Ujb7NbN1
nBc41kkYoU3sQSuWCLestpWFFnHRF+WxfbSe8zgbGkrWAiqDZcbGe0eRJxpAH61wqQ68bThLLqVt
r8kEanQXuGJVifAtU7wDbIEJphWCC+4zprKiWDhIVutyo6NYtT4awUPRe2C+sjk24fjPKXuWvszE
Qpjd/rCGCna5rn6uuP2g1L1bhlW5thv/Mrkm6esG9/LAxrNhbQgtKZ4lsHIYWc+qsD7Le1gBhxPx
GRVuXZpYFKIZN0diZXLPVqWji2XUi7NqwKwIE6ae81u2TzAt7jhd7JwNLpJ6iTvhF6DJiTAQ+0P2
sjo5O13pYrXlpSz8PyZgWdlQ4yqSb5qR6Tq53s3ZmvwSDvM/u/DqK0P/SecdmCoWC+TiEmHsHqam
Hx5rsllSY4e/nA0YErtMNPuEk/TdYfT9F1zd9VO/+9uh4r1LJx1HeT4Si4BLZiOrJJUi41VxMAv4
PlURWjTFG7ccSrQfuEnLh3wzxTkqiJSoVHCbpbf+Q6uehDUY8m418GYL3FrQgIbgacfx2gssQkze
Y83jBSJ1du355mH8izuCc7Bku0dtAJm99W5TY/bad3bCrSHldH3VjVxpGzLqTft9M+J5xMPL4cA3
1Pv4P7E5uaHXUmsLda2bikEpz5hFiCUBTv6VGRGdG0tTbOVXzWYrrzB37swDgelKDloAS2vPtscW
Iq4LoFx703SXYE1Gwlu2cNwejarOZgDNsfIc815fnm1RyEsh639NgEExMKFz2Gj/3E4xCu3rfKJL
OkKSM2xP4cc4dOMJ3QPX1w6AiXw18KzPGEE3GTur+yDapXmyo/YFyP3ep/S3xdcI+adOHmUFrN04
rK3NamDvvJswB+Tx4vW/vAGlhbNyCve+9bkgHcPjFu+r9wLYXRzMRkIqw2WyeeObEuaHsUpxqhDy
RuN8mEGIXxe5v2/SYU1UdnZwkBymbFzSAiwlXlT3zcskQORd7SugwRJTcvscUt4JJQEy6rb1oEa6
GZx2+znLrbhiXcJx3/TH3lclYRIdbu9x/F06jrrVnuWeI3mHH7KAFn568VvRp9Kg1+2CldiB4MnZ
ZX9dHHMUXf+lra688T7gG7VO1r196moQzq5zo7gO61/D1h7BBLwKgmztIQnbNsyTbpjZJhokXDlP
ivWU7QCHqxOd1WwErtjtzGYLEBq4DadTRzWZiwnm8nHfsj90Re09wINslsj5yUqaxDJziz1kZ31M
0P6I9uLNmysn9Rrr2TOeeCitprgJGdFHzDB4ufdYutMZcTLLXQuFi2J77/2N6bwBRxEDcwOu6S6u
VQtxZZUHJXA6dn3qFGVxlOOkuTrw/ZA+KnFn56vAm7R76Kh9eBJyUZ6g3qtX/WjtjGITQ0timn1O
FK07kSdFott0cxsHoxT5oPcjN9kq9TAXawLbCCd3yZB+nrE3/m5m0MSi9bBxc8HG1VASiPiw25b8
Fxf7bRmRBQGDdBzHZnpZRC8wpWOFaFhIdWiKz1564cvUky2Sj52KG9NU8FZ5Tq6TKB4tjuKDHWbP
Jc31Y+9/CwM7u2oEUvG2N6coWu1z4cpXfHKYkjMbp5y59co6S/YB/chFDdYsacazEU2+6/XxFhib
tq4NYtWoawiK/wpKQFeb7Qdb9VYaLOYZOxXL3nWxUKTtVxyb3pOeur8mTFYvWrBcrUPcN8WrV7/n
7SIfPPLQJ7IFWlOmiw9z7ldj9SBoGDCFEzZVleaIZdmlpzcfDYfYI633T8jO4NzUPoOGP3zOEa4R
e8oOamDI2pzuKQLTmcOsOpXwkwdu8/7eY1842B4QTVnZl1XCEY7ib96N1skMu7lVVf7Zynx6ck9O
NLwHBalU/qQuZEquBIJtUWJpRxEtAovi+p/WGvzYBv5r3pQZzSxQVrE0D4M208XpqeUE9BTBNL7k
nr71NZ3VFkJJ4TxFX6EwGtm9RzxaFAU6KS2H5waP+xB+KcUDVGxVnwLvA5e7MHhu2+wkbUhsC/2E
gYoHKH6dovzYlZOdoACBW1yK/6qt/uVO+UgjP19kZ9BqBkH3PP+W6+KTWCG9g2cUSyx2qplCvGVl
+X/zzmrObWDz2LWR5fAoprjt1ixho5pKTEQzyFFPsL9HX+7OEGVzOQOucbguolvOWTbQM+azPtBz
sHLIanSaBd6GrVhFZ+PX3+01uxAL1VxX4/xaFwuD99R7aUle2MOIxOOhVaGVYNIbf6sueJOZP6dU
rT5ppRlSu1EkvaxZ6sn8PO1zFrOH6Hfp+uRlSDJzegwteY33Wtol9XMRzJa4btoBu4dxqotgsnlF
9EBwlzWd7nQsxwpdh1cxb9n4Y3B4JsoK/oPIDnll5L9s6N+iDQYrW8gSCqtuP43kscV+NgdJP2L/
t/OQ94xMMgaFz2Ezf5bBJq5t3IoPXR+KCFXKVM79BYcEiVuMYGhGghRQ6x6ORKaFKt3DnEMnIVtZ
b6Lu6tgWJTDfbO7tyWuobdqdYTk3Qf3Ygb+AJXqkeZC1QgKAim4qGu9ZDi3ik1A9b/7yDXpAnprG
Bp/bKv/s9/l70KjwMGdk4NSa0bTbGiZYUfHYR+1XBj1XOmtixhkPczSdcsr4HGzh2/9+kVHzc+Oq
HXYX5neS7QXNknuN1mPWT9+7zpwMx8ShrPY+LRkhmVF3CEqXBu3aOT2GxQ/4h5DUrqlKOlBMFX64
A+xt505B3M37p+q84WTWCsJf7jaNnE+2iEFF1U5+edwq8rGGRf1bNcNN54j6SQRo9GQvmAOtoDw5
mrZEhB2IZz76qasdzDzLuSBw4urlA5NlMYNkSUK+eiHesx2Dr52NDwHU0mHa/frYCSw5Mlz+86bm
lkMWbeF6mr2hT+SIbUi53qNVl81hKfb2yBmOYlIE37Tb/jZVJw93gOva3ztGfZK5cU5NUDx3YR2A
pSvSmYh04PEIL8Ne2gdnhCmrxc+MPyZwMTzbPvZBENN/JNeFSWUTANIv7ZV0/U+7csxDVC/7K5IC
H/rNJrnEefb2ZnvQAqlC5vIO6cpKWp80k2Gc/hSWjOdFjA+e593M2L3XBVyoVcHJeMM3qarnxqcK
TYtY4yzKf8vg/WLUuqa02/sROnoGf0kzK1+w4tpPQBNp5yF89/P6YwB7CWp92R0cFm7NHAS+s6aW
w6Kr0HgYy2G7/KE/BRtm0zV6zrQ/paXEJutWG6XMyZakJaCs3B1azGL/IGCrj92oBPIscaBJNjce
2wYku600Xr/s+1BsyOdGcr7yDiWDs7QXAKP81OMgk6peaeG2W5MLCeJPsN7ou5CMCFf2iErsEeWP
0G3+XB6kWQzJLJIh/s6b1u0Jayk44xqo6xzI567nj3ygwgOavWG33gd/etR5vR095EVxVVgWkiac
K5LeSJCjEU6+HY+DQNrh9Gm+ZXhbcHt7/qLisY2+Fniow4gq9+hz3rXSwpsfWD+agr+JyITpLFRf
VouGdlToXRrxFzXG71BTne3NBXKxAtDYLLzygEE73X+XWyEJgL64hSr6jCaYN/W5FO4St8N8k8IA
Dy8ubUFW1MdK90+QOWcc5Kd2sXa0HO5GasA+8vQ434T/INfQSi0l5GFCYlz1N2fvnpEKNpRr97II
sJthZkhHGVucy/aRJ+JbqHn6XKJIfGQbacVbHY7O8kLCxNOkt9cSD+g1aMTvfTfRTbdDcHQxLL5O
PnbuiDm5JbUCc3GVxxQp59CW23ZRw5xOaj01jDHkamTB4wBcU639dpkXdYqshdRJFFhvhFE7MeEd
M65P0CWcRTLpKnRIDvKmea6elWgfok6EDz3zlRxNQbh5fmeRf4EKs8ZjHIvjasOs01URFVfAv7rd
z75gEQ6URp0uHg/4PrTHIPfIsetV7Br3n7TIg3VH2nk4i/CiUfXY1rew9wGBTecl+gGaZEtGwjmU
zOzjPKMeygN5br3Shn0Q/2G+IypKdV+zA2OwDKRfqvWFN6fm562Lmxm2B0uXL1u4nxX9wPWhytv+
e9PSy48ZeEi3hTLx12hMcuX/wTw9oR0cqhitwdUyOc/SzNEX9C9WM4XnNVvOPtJwApxH36xsyxne
1DRORy8qozSHM70OFsC0CpohQSNEkJL3Vm8VGQ/qtMw0JrYsz21X/SCB8rbSlDwMEKdnmYl3nWXu
ya6xCu7yJHTePvt+9NT54Lq7E75ny6soFpl2RMeQ/MdzBb8Wu2p8N4yzyEc+2fylfgaoAsflw2v6
D7Rp/0ViWJJo88URTRjHrP/dyeglRYaJ2ZCFNPvdPWPOKlPLH7bHdXIlEAsCJ6/EwdxP/fqk/fnk
K2JUF+XdorIcjgHVgW5gT7zI+rUP5ZQME29k1IaCELzwfckq+hRX+vFYRNj49/kN1rFEuOm8qbYg
DGtg9eWUIUUo9PfR+lRe5d2a0Q3iwW0ZC5cmwSQesMYAfmva6M/E0w7rkzdDdazqEoZBftib0x5L
mSkkMZ55qqzZPLl6fVde+WpFFW3u7h1zaKUbZv6Lp+2V7plgaWG7t1mUn1m2aWA6J3/u0doA8fZH
qzISzLn4tlUEAaFbTYUVXtfM9s6FslDER0xNueXh+Cq2L3DRAMaedTPEb3GPT01HGFhkE++jJfi9
4SxoBxLPhm5D89riqw6wHPT3vjCw7Gtb2+q0a/lvdKzqwXUYmTzNoBaW9yQzTgGIhac1+hYagjFc
UhEOkU0zYMk3DxkBUMYmbq4nFt6bDAqXQLYdQKe358QGG8P3byVWYO7ALbFoyuxnJEBMUVWdcnnG
BJgYlZ0P16A4xRzLB6tcyz+rn4mk1798vjzGa1Y2IwZPOgEYRYTIU0TADnb+bH6Qw/LpjYWfZOCg
qTMy9RkEf1u9Yh9bAJ8X+Sxr77MlmCWZcqfGR0t7MM9I4OYQqV/Y/oyG0iOeqHtVGnEGcnVxykAj
Gx3mcSHQaYNE3ga1c0pUmZu2ffSnsbJXnGvyYvXNx76i0ytYmnkUdfZah7iA2yDqT6EdMUJHM61U
Hp5sB85odfSt0gbzhX8Gkn3uZ+GlI5UmZEvBNSJBOMzUJSwJayrQrxIXNHcwOWrv7dOGmpM4DX0a
BoDmpW6eRTP/lMKmnXB7fR0YPo5eVX1vF6hMUdU1KWKNc8vtxbnNDO20h8VDFO1/Tc9LXnlGJFmz
1XSeTRkvLJ8+4srCQD2OkERby4biVoBuqB9mkmimGTufXPerM6p79kPyqfqeIEd7zhl/Bv3MvRme
//c7kwevdT6/O30gUnZGrI+d9xuOIjh5+3KDXj0CqLlP//ulcb8aMjLhhsYxzeyNtGPiSw7BtLBB
RAZEGfnTO2bx5gzYLOLWBWoIIgzvgz+06VozS2/zMD5yCyiKKGB8f312cwFpgQ5B+Vn40NXt/qTv
Oauo52BByQO1Zvm6Od6xFc5+2/22fSoNdN+eg9miyUOsgapjdhVPW8U1Qxh/2vxcn3eXIAAs+cub
GYDOfLEAsbriba+YzPZweSry+byUfv/YW51PXm6wxTooGV5RBlsbfyu05lPvoXjaN5QaHQgLjRHY
Y6BXnkrb/tyyTp6IdTbnZSqBIAzaaUfPNFgS1iO3qGlZey6mFnk5TehO8hjTgoU6dm2b8rZVTHNr
kyzKiB8FZI0Wn0XZSmAbdKZdSVSf47PGVQNOGp8k1K0nm8/I37LenwJHZ5dsBgacFxM7m7xlFVS+
ExGIyloaMlkQGXII6u9OQBdEKkaXDE5mPUw+7B1JMvZxCEgQ2oEjn1eQFVChKJZhZ16DVfEAa8av
1rOOQebE7kS2FUgeER+fY2a92/dxLTTcNchZlo1l4XZyDfeQVj2xLEIURhc1Qu5XMg0MHcZYlaCu
bfAzIs065sy0P5vaubiCOK0oK15UJ8k/AOvmS25JKCx5CHOC+0xHSHjkZfoMRkJkWWs3j3nwwpsc
va+1A0fQFwjMBXwI2RIR6yzTTtWXRqGnsFz6kfU+Di2eOKmaVjPnJz476f9//qofo256mNibFE//
R92ZLTfOZN31idCBITHdch4lUSKp4QahkqowzwkkgKf3gr5u/93t3w73lcM3ClFSFSUSyMxzzt5r
V5QRfl2csrT+aoDLwr0W8cpk8LFsSqR+AlPMUjM50TotMgfZeId4VGILqHufd6HPuVzj4Nhz9lMW
Ew+V/WmYq6/y7qXmFt6ZefDaTMV3PJXuxgbyJrPqV1e216mKyXZIxr3X9SwOPv0/9aXpSPD8AuYc
QzwsF5CUmL8tE236bOOwWJWWohEf04PTRHscB1s7ZBGoo0yr3qK6FwdEAtZyqv2Z4Bjp6yDl8K3V
YbchZG/Y2yXQCnuu0qEVQ0sFoZCfQi2v1m1Ika+Z2TlJYUfJKXI3Y92+dvSMhRaslBMOa6VZlyFl
nG2a3bYQiXGu35SoupOjmyCJxio8tpMDAVNL4PfggclkucOW9JXUcI9zKvE0A+TVeOE6RQYBJB4B
gEqMw4Q3bV8Vwymw4/DEiKFfdZEJHaLswRs56hKNU7iDqfzHDEAJJMo11k4wbGHsFqtphDVY+/SL
pe2tPZpHPXLbI78spUtiOtuqw/ejdGvpOv4E0BOuqKKyA4Z48uOsRinHrwEb7SsYPUYsyruOI+0c
GGUG1br5DYMnOYbVRxEY9l4b4TtK3bhMdFiPABv/DIng5Iqsbeg1d6P3wbUN55I15lmzmWHr9eLZ
572Ob3pjJS86QD1qV33lOYGzjvPkmpaeA/pqONiGfNIms9iOELIA4KoM/CFt1NJAnl01QiftlGLB
tY72kByshKqhyMKNW1I1odqiQZOyYpSZ5a8TV/p70gUqaOF1u65a8x5GajgYTr2lgzAsmq5oQOAh
Jl/EiMCYLepiPWLkMU0oMTmAm3hCPBGbnNToHF1HGJyj/uRLTnyOxQ2r1c7blDHJTZExLJEORHSo
ekRM9IgQEjV0XHYy9F+GYUJhmSt/aU4WtHgfdl4XmlsuyFMOROil7WO24QHNs5Gm/VtTQU6J0Odq
ZhzuwPkb1xa0jm9me7bT/EGrjIoXXg+X2GoWbeR9eF3xVA3qIxzUTFTmdQ+y9hvRRLr0FB6ipKYV
WNZcUIXUg8cYApQo1d43I7HGC3UuRqM9GfZIoZ5cZceJdbJXAMsz2EbsCyndeacNfnna0Q5H56Uw
PX4iAaQTjlq+Gip6e5zdkI5Y1bD1CXJe1HVsrBWdCkZBuzFmAUsqjRZEyY7M2fi5nHhxJj369Bq6
8TRm4HC0lrdrHbjm2UfUNZBaQwe0enoxSoo8K4InC5xfO5AQvPSIYeT0Mt6nJNiXhQrWUz8+do75
Ilq/WYUBreGsMVm+ix8Rkb5WcSZW0IGbld0FzpGGsfSddBnY/rg1SvlKtoe2jEP3d2yWF6jGH3I1
SvoyrYoefAPd0lSgr7WQfvbWd66FVy905+IvebPMaVxaLsSTgEPbcTAQeUwiaenSltUh1Xk19Wo6
eh6z6ax1TLAjiB/dcdXJcdyk0pVbE1cRwnqI5FYV9kgIaiBl9kQt2p65zcpzWibvgpQl5LN6u3ZC
ID0i3ltuOu38evyse4bHYVTBeQ4mZ5VkHPJEk356Dts1BD/OTZ2ytz7n/6l1rgV35T26jXTRVxjs
7DfbO01oCpbceWibXfOLneu5K2W9SVBmf9QlML3A3qNxmA65crSVEb56WhufqJ/zFqoPA842zW+6
gbYWvCHzxk3gmk8Oukp631Z87Co0/NaV5RelcGVtxr7jUI/KhoEulVxPo26W8bDaUFlEKwTF7WYs
++ioiezRL6r8EwsSmra0TB9AQl1N4bYrlaur9Ia7ofkpzgcGOFULVxJR6b6htKuNvti5BDFvNL+M
tzG47KXhaGtzLPDFQGefGChgVimL3TjjdOXwHfmZuzInD8p3B4YfE3JluTe3NvttFQSfDSLCdZR+
DeN4Houi/ALF8yGkty4YLd+HyK3QEtKxUn5lP8icjjdCFfCks2ocUUk5sBd1jsPql84FemkfLMw+
2Ee4v0wO1qp5T9ECOE7qUtjmiEzVpG8dnX6WXxSAojxx4bqgix8535pIvBU1kL1pSpS0WW48w517
1sD44O8D/ZbOGnazPTYl0gt6KHIRVojfkS7TGBhtY9Oir7ByZTyLnopjNGP0Xykkr8nrlkrp6hJ3
xEV0XBjcxslLJdBGeh5hCMyxmnF40uo02ZqVp++I8CgSFqs4bFG+60jsjO4XDaA/MlMvaeYGK1ov
sM5y6JWUitWzPs7tL9JMUAohNAnG4Ng+SVMxRI9RnaDcLXeudD7UaJAGLzR4HmF37BJHrUINgXEX
+BkwXe3R8GO04e4Ubpqcs9BQSoh/aSTBLPrE/3y0XRwde0DUFYCrvR3FNMiM5nmk4X+qCFwjzoNA
laBpk7NrMf4o6FegI1Ciz45WgatvpAX10uD+a2AYZ0p6J8aR5TG3xYTuOy7fIovjhC56SL2FKt/c
jtCCKo6oIoDr12ZRrZ28DSg2PZouIREeEjQTAp5CjD54Y/XmD1XyBT390alE+LtgFkrTDm2s4d+1
aLROg/COVW1cTPIfPhiqoWhKFKRBUeNpp8VKqklAVqhbWDd3+FQuFTDySudQU4I/T2oKH/I0O3Uo
d/SBdi4ItiBANJf0R8D6r7ZGLkyU6ILjW38o7XTYlXnhHDlYjKhwjl7fwdUou4/Bs8qzsEyGnrWf
bJF4ZM9l8ItIpIoAjGnkUA8Wi0I3iZhOufhsF0qhUjcSHcg+fkB4y/xPKUPmJt9lhtbTQAOFJuz6
wCkcoJ1XJ7vWyj6RpXs7Ac0JbyV8ZZeTi+ZzmGlxJx/8+bNUD+b/Dl3MaD5gfAOWH5bd2u8fOZpo
D1U73CaMUXuE3wZOSkW9PUELZiXaV5LuqS2Ywpp+LFdBpr+2afgIR6qlU8L+UCR/UqOxH8w2gzza
Y51Or07m+9up6h4Y/dQ7oGcwi6cBLR+vPnqbBicWqz5UZ38RiMlea3UPOLv3V6aPF6V0y5trQpIz
sZVsuSoR7mmBmz3VWnhxi9bfWFbCWkvphJJp2hJBEq5LtTpWK75mbd3cfR0DYkdir/f2szE1TLNm
V0uQb0gi9nWFIjnI/NdSSuKR5w/SZtGpC/PPMMDTRU7x3kegIunngCK8BGMKcbcoGXl460RGX1OV
h4/1UcmMt7j7rnJpb6uqknMXPkUk5VrIFe2WMmBiuGCdLR2SvSppJ/X6rcH+s5r6DugjOplFK/Vw
M6pEYwRDHeMitSud8BpIZlANLdN1QNGt6LPssgAsOXT9HhBk9WIkxWc/CtqJJZqKdpwArY0JfsXY
cBZ5rn04ikEg6T7jsVQuje8A81MdfBn1HHfhNRu7ScMf2F4k7C2QwpUaFEla/ophcbWif/0IMPUc
sxpyAMw5xLEFiagxN4hWfycpZXFVVLuuhbdtCroz6DBp2irI43QP1pnkyCdTrHcVolbbYX6VpBEU
RDjS6xYtJlN7siLsCosALizqT/yOi6xGgsIEZ4TniChJzuBBRxO/M3KH1pYC50pa1CXwWzIiBizh
qWbQcMMZq4YST3Pi7Zh3NqjDXHNh5h2WwMo7BxwesZB1Wy2ZfoMy8JZ2UVUE7bxbTD12uc9osU6C
Fo+pc0qsqsOqDbTY1euNpnl/8hwAqeP6yDwdxuiV0xp0oOqOSnmRhLG7Lg2OYxnBx4vG08/lWHWr
YVR3BGxYtAiJmS2QXjmPSRjKxgqFQ+uOj4XVn8aEMwM8gWBT5uMlxPkK7ZFhcotZoB1+hJHgt0Jr
PfTIKM3Syk555+516WxsVzVX3WakYldkD+nm3OiO67ObDc9mwxvPmWRfALHdag4YMgqPhYrfs3kW
DTIAVCrCIMr/aGtqcOIxbx50DxTkPPpYWqLYOnlEco6SwzKOs9+m333lAqd5IEfOqYgUpjDpt3Td
F1VYWVwy+nfSYJ9ELY2XFRhqXXMnDDL2NjH+WurqjsIwWjTKeQ2Byi6NxtzSmELTnM3YZFcBKY3p
ZfqySo4MyejyqaFYSUoQUcVinaXDceSETszQeM3yno1ZRSOJAS17oixe/XIY131tDIgz3vS6oixE
gyEwoqyslP6KQom68F3MwLmFZg5lNuOBobikJj0PzwuypQrdva/mgATWWdy0J8u0Ef6BP0YnQW8X
IYfZ5x9JxGQGE6V0eIFCuwSHaHaszwmzxmxHxbEMI2ebjTGwQ+MhyqlkyfswCe1IHQ4CWDz2tj3b
fwNSV9qoe3Yx9Xl2zy3c7tr0ybTjAzkwl2ToHwcX25luyGtSvqHSfjEF5EUvJOzJydCIxOm9IsDF
rseHysuddWodjTy/5Gb0NumEHiFNzRdDOaD16xj9uUpsQhPBHnPkai0Uyj4rXEdSsgh10JmVYIdS
rNWcQh5Hkrgkc0AGfxK4vspJA7MtBL7ppWL4jR9S3wBhx/vm7IJkpDvTFJe8hWdQkvBjtoTFNBY9
AKNjQaHbXfQ1iwJ32dqwhs/OqNBTVwgJCuw4VYIXO5/cZ1ZFUjBSggGaIdqxdjoNpOUhHJpVNeBK
jJ3wYDLcigeDhrapMzWrXY2WmZ+unYTyTQYxZ6cueih15F9oLrntV07NIj6dZQV4oC2/WdnVmTr0
LZkvf6lNcJIA4IZp3K2MLGVumWwp2dQW1au2bpjSjgNzDd2K3O3gWB8hQtgHPB+bIEIIkyGyWrmj
9VFU0YZzMcGMCAdW3SEvMw8ODYrCpp/b0rh2t026HWxvXJFAsGSSO4eYZLhIC/TKAzunQb78wg/v
SMn6dd963y7xKMB0q8fCmMv2d28Y91Hd0XXkDV2y0J9kLx5bN2qWXN4nURQvvp1t6LV+VIm5l61x
9wPJ+bCGvq5ZwSwaBcdm299YB0Ak2EytV1NO+kaIX/dEOwfTrU2akqbWSpVfqIrCDNl1hf2kcotz
bjR4aIyHFoG5yblTlqre4wuxMM/QmuoWCY1reu11vOrRvy763nqyPLHLqb5sjlAYAup17SDJ7cN4
r8+vQN/6/DBnl4K7yMm5GnJTAGKR+YVD6xm7ynfeIAy00uSa2yz5nQo/VFN4BxsRYJzHD4oQJrOL
iXkAAe7KYWdL/BBCG8+5j44hyV6MEU9im6uzEddbvZnVDPyBZkibFT1XDCdEMQnDhj/Hk+3KGiht
YQgWdnDGAtNXbbYkISDn5s6B7Yw4JSsjYzeMxRuVxUr174VdVwtvNouOustANxMPnvqlSBY8RLm4
W6jB+1ZKGMBQPWl8VfsmQ+2jpmmXRrj9DMPFjkYjwHKZp0/DFD1FTX0Toc30F0sNTViEoXcs6c5B
WYO2y616V+Obp5VdxMseTFnS6se29e4yifKTq5fUP1rAog4PVPd02jdiPVnJU9FrOwDav2PGH8va
yUZms7nO8Qm9faDKfa23e1Rox8mf+P5ozn0ket7pTF4v80uQsuBAQtFHn4Evju/E2SmJsg9iCvV+
TufewkXCusIw8Bp1UC87+6kg5JV1F4RtlgZz3yPl7U7eGpXfRToQ7lgIsXL6TAeAvtOc8s0o0akH
AR1ZbRo7EDv+LU/2Ru+8uFQBdpYgBQ7xqZPQ9Zy6s1EdsHQlsYEji3nufPWUzDbhLnJvFmc1zkjo
03CGIgE3EfFYbbaeshbngzbtTCahdFxgbPUTAVLOM/ot8DSD/BOqX4m8uI1xtWXBAVIXl6DKHe5w
XCpFjJ83JzePKiVjrOFmoIOykClTYTxVZbv0TCBpdhUwjLNBa1n61c8JbXWdvWfn7BIkZvArGyTq
lNVAFR1stJytMqYVm1Kr4KhkpGVkbFtDHBW7KNjUpuNtNYm+cSg+yhBJAnBfDOT0bQWZSnuCDZHa
zF9nNMk1jDB3HKpXLbGmQz/UDEEQXsjyXXU16pcIRHgU5q+YDJZJ3BFcy/jNwL3CQFA2q9SfKKVI
D7C0s4qDkGFW/mGXbKWZRQlYgrymMZZsst6NN04+XBp73TFd2zS0Elddqj4ok89tBqO9aLCF6p7k
xzg/D847+xpnjoRQrR4jpj1u3EzfaS7xNoVt+/s+PLSG8VnH2qrWEuTdGitlxGWopSyQpdwUhlYh
svQp0ykc4qBCQZYzunVwnzeGBdxggHYQuB0evv49CWnrADD3GICIpflck362kM00bArP3HlhfUIY
TCWSpbdSBTstZ8XsCwy3vJAA0gbU3zNWhxMcl8tHPjF3MbN2Vk93L5NRR1umeb/RKuzT3NswKcdY
XDrRoqqSG8+8qEq0C0h9ebNmEEuRxrAsOB4a7d6iC+8GrCtQUzjwWytUu8O61jh3uAnvrMosftNW
fzJKZ29aRMZgMeCiQK6yYLLLKzdymNXpfJBsv4hV8fLzS5P7RW+OyVCfql8t+6rreFywk3Z3uuFj
ptAzpP75Zj1ae7eGs4Juk0PtVwPwxB8o1bmxaFt1Fl0aInQCHJ40zYk9oAyI42fMRA9Z3HMFdEAy
EI9SLuFw5ttrz5HopY3iVz12nyDwrmBXl9q8r3MYZGkLtYPooXn7TnxobAbPwpPEXaLtL0rv19gR
i+QUAKy4AQqyVlEzjZwNInLmApcDnkdYE56FVR4MTyHdXSaRErUY9TUbDwqp3zO3ZZnX4XsgENhh
nqAIKV9LwJSwuaNNnk0gqm3EKY07vaWz3JbW4GxsWZL8F/TNU0EWBtemdx+y7A3xaJ62xDhW2aKB
AmUUPlOW6cOb3O/RsSxO0D7j1mSaj0mfCelUuIg/23F8k4J7nKanJMCEmwi9fynKx1jRS/A1dCoo
WSQ+JkELDzgLUVu4+BZxSyRlBW59CQDlIH1BzdKSstq4LX+yOetm/F2j+oqgF+bWGqAbHycLIHYS
4MoMAZqz8mF+azK6sMN+286ApDmd0P6xbWnycRiDh8kvsxUX1pctgy9SAV7lVP2OB9JpJX2GIeJp
2CuCiMyn9AzXh8GpiN8bEPpW3d5iB028X3WcKbp+yTbQsJ/VX25IAFyUECc2dNdysNdKmNxuaEyF
mb47MZZ3046Wfld+0sViEl1jf+fSXE1xvC7R+c668191ywgRsstr74lhpaEO2nBcojtuNYuWscQM
BjiXaHjX9D/swQNjDiCNgrEe6e/IZ7NKORyOFuueN/32MnlKyUrfsnVvhAD6EGQApIY6ZFntN4r4
37Wjx/0sfpvJGwXrEAJbcFS/RgGJxajGap+SZ5mUWD2dJL8YsgHK7zPHH3IGFj7ihCzH5QIwnTmz
CJ8neje2yTaBbm4B/oFvecUz0WeoYJsLPV7YIhnW+DQWx9rp01VIFiYAmgsisS2r8ogrvMHhyHJY
lwWCPGYCLX65fYq5L5ky5OgFPDPHlMuQswWWazxbGveKQz8GSzrIgJHuTlhQU4AeucjO+ZOp7Jj0
XbkF6HYcxbftt2tE9N8GA4RlSLYar2oQwawywp11g7JfL+oYp39vtKALfEg3vb3PffcxqYg/9LqO
EYYRE74jiHG0ja3rVY9ZIb+tAqh9pGkfHh41gt2KDS7nl6ivNrH9h7EKfW+uxvmCC0zvIe7QXbbj
iZd4HHtEDyPoLpxMCyQX286hyQ3HwcLctoeSMUdvvQ3MV6Dy/ekaPV/UZf7tjum9Dyc6UyPBbow2
gQSN4d5Nss9U+IwnsoSmHNydrZ30vyfXvsha/1U740dHpQuaftNj+MZTOL3m81VdooMODYIEwlWZ
268liwjTiZyUXhVuZAgrfTbWBXMgxOjNAr1mesDKCqgjQZsFGytNSC5GzrbPRCGP9LloSAoMWXlF
UdNH7HLDZfIriAlxJzBOZthvp3hjB87Oo6PTlcYZHelv06MZVZT0IFyO6dn8qtedTdKx0bxlstlK
Gws3UxQyNCfW2rF45yJFI5r7G6wbVhR89dKngSGxOZOTchjM7CG0mX9hOP+wXXcVQMCe/4kdvbg0
V3oUD+s+KjC3n4mMvv/87CBoiNgWS4WkBMIhMO1rhIEIA54BizWbzte/nCaeOXGA70BWEzoliI5z
64UU7WyPZmJfR+2fvESbWNTODm1oswpcJoYTHjTcQoUJx0U7YdN49jV8msXsh+ul6tZCDN0myeIv
EKpPDXwmbBzdhakmFB2irDZWhlMMgTk6ptBlqxu2Xkv/KhoOUnEMNcJDkmRq2aVQWLRBIeMZ0dw0
5S7GNkNCFYm4Zhih47P2rVfUS1hZXPRiNJeVPuvgOTuEOeo09Vb3YY6aj5mqS5ZsMLK5NQMAilrR
ouk1O0Y9S8ZLh4btB7L4d/DnvxAt/ydI9N9xo/8dSfRfwKP/VzzS88vm+v8Bj9TQDXRgM2nyfw8l
ffkswn9mmP7Xv/k7k9T/mzB84Tm+79vUTDMn+i8mqev9zTdc03ctxzI9Y6aSY/r+4Y4afxO2afq+
YXg6/9qH2vsPJKn+N1/4jud7uAoM09Lt/wRJakAw/V/p1Z7liBmL+0+UWtESTozM2NsWY9TvhSrs
hdG76GMLOlGaSw+3McMYUWAR0L6d72lF9Zkxu9wVsDqOOh3Rm94X3EeVVDfNaMXONKS1suLe/ipK
ZE2YLODAICnfpj0QBCvA65GENUFLyHbWQsdb1NGcXWWh7PbxSCRSCIhsxbmoh69X4nDq+4ccB91i
sHKLgyWGxkZXcmlU0/TUhD5pRpNL8Oyg94tAzXlUtfdpRv05E/kMOML5njdQFcHWbCCNT8s+13+N
bXV0lKS9kfgHaxawIZ8nr3wkwMMpNn1HLKZsacjKuBdPAfEwlgbAbrD7uc+KRsrM4naHrWvHjW7T
fRQdwyv6aQE+JeZEvTwYdYbML/HfAYNCgokHRImS04E1lGcjMv1N7TZfg9I+GWPmDCsogxzdwGZp
RdcgIjklyZpXKIshaS/Ec4qC7VwjbfbBhJpCMYWmo3G6dwJdHjNbY/OUA9khlY8A2sRHPy+rboZg
wU7VOXTZmVKLs5iVoTXVuuSxEpiWC8BDfZ3d07quVn5foJDqjHqTpXmxpc3D7h26YlVGykSvr73A
mIsX3eTU52kw8BFOhbh7ZVsB4OxDxHuO6xR7TGTvVpB/+Za1yUFCIFix5dZ1RlLzOGXQLnvgsAgR
SpfaJhb5A0VfvWcu8Ok00S1wFG2n+skoyFBuGJvSVgE/PelzumRlEGkb5dqmFvgBu8yKlmlNxzKe
OYVpYxfnjFj5ZRkOztqHCLcebQT1uIDTTZRh7xGBa7GAigQWSUO4ZY9qPxTNgaOuTmy1AMJXcwt4
9JwW1Ntq56bwqo1ZDCFNpDVF5abffZBQrLdqfGuRKGEAHQX5xZ1NqQo5w/DSg1ISPL6kN+RzNSzG
wbL+wlX/R2vwOaboacs/8t+X0H9ZiP+7lXp+mn9e2v/+tP9vmc8sbv+H5RXq9ec/r69Id3j4OUOd
hQnUGXOpbnpQ1KyfFfSvpdWy/+YSXW94lm8TQa778Nr/sbZCgjZgBYNztkxhGjMJ+h9rK/8fC76n
W54vdMHK/J+srSbEg39ZXF2Og47tOPMvwQ7gut6/xQ/kTtImek411Q6PFRQPAla9Y8cRnDNLox+l
NkbnQinCb6oWNG8WvliFe2lS4wyY3CH23MKIOtEL93uijJHt3RNDEFERD82GCY93H+3eBOVVb0Ik
t9sASM3dLMUX2YfeQ6QxYkMYvizrVl3T1AieHdCnRYcte2rDS1tE1lmPCcFGiGrfBbPROZUVPfr8
EH9stIGYGQMA7R4JjrTulYFKps1FfUgTxyLIUP+d2OX48PNNDWyIqxlqY8eIsYckaa8uz13lwriX
cdw/2kP55oWNcc91UR1HArFwfvLBww18BCDoI6Eh5U+BJLw3HTUEcmRji0Rbv+s2cAgvdr2DCSQS
oV5zLdLm25788QHJ1Xj3NYcovch+Zrg53UJ5Kl3Lf/Dc6TOOw+xizlNvdql7BSjpHNsxisi/Ho7p
wdUgprR05baNY8ZrDC5yKwOMeh3vw6MVRHcy9EgfFB0O6/nv9hvU1tIsrGNZkZVuaeSMYcl/qVF+
PclhNO+2/0k7JL81fiWeExv6TJOZ94z5AFlt8SlwQXt0ptLv1QgujuV47rXzdzYabX6TPM11m0r1
WLXG64BFml7PBAEs8cZ7neHlERGS/p+/exTmXUHXfyw6a+ZNI6FjvV/2vQpOJd0uTxjRrfNfKksv
73Zohc9ebex+HrH7sRs4wMHTsnuVY1jcy6TF8GLTuekmWdyd3iXsI7LyZTs/dG3vA48PcqPSLdAJ
ttl9yKdqC7Ga+Qnzt3tpYAqxYbcxXrOzO6nGPla+VQFDZutOvDF1ks4BAZt0tlwxZxxvE9rbteUz
m2N+uM0CewRb3DF7No3yr59AJgZfEriBr9s2LK98uAk/T7Y+1ok1/jN1E6MlCC0n3PXnIfZdGkI1
kpJikDO1yu5uCdO9fUxDb+mMsE0qaYElQ8f410PHL28CI9Wm10t9IXG+3NpBuCcaP8Sey0neTKGq
BzOV7z+PJqpglKsG1E/3wYhle8uswYRmwFyxDttb09pqJRMGOY395TVFcWuru6u3/kuOvNlR1fhS
FFF+85vh4OfR9PTXo6T9BLErz7aBv6RDXK8x1GU7LY4/D/Mhd5f0gJzdiN/sVjFgQcxKu2Bkp+wN
N77JYAYdFZ63ypsyuVF+G3s/4JT0810zN9sTRPkXlzBEjhvRLawy6xEEILF+JZdJOgwvvvX917f8
QV6aUUA68CE1xO2z1ZjaNWn8m5Va8uHnUYXrl61Y1wA8Z/GljBi0xWW9ygxuFddOgqsDAHMTedxM
MXzLq1/yNuQCCYApu+gSOuCdUic4WQLWOadhXD/o7S4Vz6tVg3eFDOBdhfFeQlF6orjcJF7gXB03
fqk8x3wgote5jgl3RNQMA4hLHhJA6q+kz1UlnRmmaNvXKmucLV76n2Y8KHcvu+KpSR5CUEb9/Ojn
S3IEjtmo+GJAW706E6h2K3DTvQkf9kpktotgy98mOvZcC03pNeOXJFNIgxdt373JsTAXpYeEKv4l
mC0JStIECnJPnRxSiNEN1w/9zKACL811gXh9Y8Tk5Mqmp1gv+ktTJNdYBm+IxDvYopLJeiJuo/5R
2apGkIkmHnOvuKX9M/XidNXItL0V4RFklHftKlFfGD3v3Qj5a8zl7Jj2jebj0Ay7Xg2I+RK64G2V
aIcoGvKzxAWx7HUmQZNh3QTO+UVV+/mf+HkoCvk8aOgmVNngTsmSA/KF6vTzIcr0eJUohXubefGh
bOPi8POZS0ZmWNnpwYjGGhWRWx9/PjNYp//6rKtCc68b1fLn6x517N6coD2aWXrKCrUytSw6eGmf
ntIyPneumvZFR2fN7AO4+xiAFafBkxDvumqASLn5xSyS9igG99YpQ9F4Ba8yMu7NAlQbcEdWObbr
48+HrrYZETDPq3Qy0ls3rC9d26o9wc3Iu3QvvSXB+BG6WbGHoooSSLaPCRlzr6luBmv4MjAu5Dgc
+jhgHFcXFjTwVoMzN3+ACiUh6th88edxPf9pWj9tbVtVAPK8eJf3qFOrErnDgBn5oQzL9LEz5W9V
09RV6SvQVR+uIW3rzFDdaxzrBYs5SKw0DrrXrtoMKSpmY6z7bQ8xUJlJ8tjn2alvYn1JEyhaakFJ
r7QcxLjOs8imGhrj80TOy7lJAUoWeXn9+VKSiLkZmAHmCBDa/9cHr29w/lYgUsUUNzvTrDWEo47+
ODiUDpE2LpBc6J+xUwUr5FugMVi+n4sy+p305vRpQUMjmLUZt+HgO0wEeqTPJdNWdtf8PItL5QpW
VnvSh8fUE/k5ZiMIYvTuAeo/HNsdaKrSoQYt3OyMwQuDUNUiOWUKtjCttNw7tXmzZKVYcFtrY+oA
9XvfDXdBaR+zgsUfSqj+VitgxyLRP70RO1ik+uE4WK5z8tPoiAcbFWTE2C5lQMd7uTA8p7upKemx
vAxAkpMQeETAsT2N1Eery3uCgc7WhPY9bTxnsjZVLcUxidpXBZ+FlYw4iIJmHgFxcnwvS9ydTSHH
ExGyqDkobpZV2zaPpQKigsx4R4h5v2E/0p+clo1UZmN9HaRC4d3Y6tWQhy6avuq28T5tzIQeugrd
7/PPiYViSYbZ+Ii60tnHqYU3HNniSzHO+Mkqtr646bo0/CQIyYAeZjPytRjcxsUvcOarUaU7n3Iw
LoTE8tKdnQn02RReG79FgA4UdBHQx8RJXy2U3U64AN1ijjeO1w0aqZWZONsQehURjYG5nbpl0mMq
0OzkpEE4YVJdHkMn/kXw3IxtwXXg9GTVG8jmEJRQzAqZkyygVpiH3bWWIR8xYABptIMDxhkm4qBM
mNmFiNXEtWbS9FRunTrfjJX2B64ebvM+exam9ZG14Z85NRQ0AdQ+55UWebFtsxyOiJs/jo3gVcoe
W9FsNGaHtnMBCIpwwBxexsj9ihJ+UKvGENpBdvamtj94Rc4MAhoa2kJIm72tP5Leq2pwWfr/YO9M
muNGsi39V9pqj2cOh2Na1CYGxBwMRpCiqA1MA4V5nvHr+4OyrLuU+TrL3r43YUrLTBFEAO7X7z3n
O1BgMCUAnwYPGG1CZ+bEGGabcErLvWqTE23ubDPUIV16M3Fusk+3Ne4fhkDyuQc3H47jtOBOy/XY
peVhwA8uG/kVhiz1WGvUhy4DljUHzoJ4V+OacL2YGiNMrmL5+PWn0SVqwIrlhJSU0iF2teRqNHVy
dYSeXBsfrBVkLbwy5N7jlmbDCxpxxP5OJTL5NxuKxIklxOtHBrnQkzmLp0hxdai3U8lBFaL2sxqG
N3YCfVMtehxE74YHvYSBeKvi8x8feflW0kLw4kAWx2khlf/6+PWPATzRFatwAOMpKY5jhlwCQ7+T
HwN/P9G53qKPBjRoGgTYz3MMKTe8KuzJ2TxnKzsQwiug4PUTjodRfJ9t+KEwCz7PkqZHUTv1vW6v
4wiNspLgw6Lemo8lwnvEQXthmechYRZsLrDcKiOoV+mBBByV9RDSsHTh5k/PtfVcdx4oIwy/IaM2
2yrUnlEkAoQJ2klvC/7emS23ASJ+QrH2YgwEoKIvRHGV6TSC1BIaMjBiNaIjtHTEeLF2kWGUI4QQ
T8Uszz5Atv0wQcdXJCVL+iQSsAZ7aO8wCTMZho/1fixgG8+R+h6SJ00wuJYd/ekah+bXEofW0aXD
0zh+dbeT5gRywdeTaRtUI2JzzVJPmKnYbNr8EMQ4mnwwtg6D0OeEvf4wgvfi9nKugBNcpEGPZL+s
vbZHWWUztz4rh21T0eTaSB8YfFxzsMswVKwKwCertM14QhWbFgEaBzXj1wTqvXAUTj0qbQhEdXBL
WYqjyVUH1nXYE6L1P5lttG6lldwckMr8vWy/c36PoJ1e9B5dIqHlDds/O0JIFG8gfFpYJgEEWmjb
XmMUUInm2NlOFbg6g0gEIN3FxQYP9FQ1IvTAPFXrFNZyMNvZ2p4RSdh9d8bi8b0zev00Z+h0+4Xi
GmaSg1ZWv7au0I+WD7Rnyl2kfR18Efam+FT74yeT0b5nzGW4NlMYEuBAYb4txbRBVW3qL0mYktgA
B8gyk0ek1RDxI4kTZGjVVtgSRynADsxIE7ryaHn7J1iDNVkUrT/7lwhN8Klz1HnyKQtk7ELp0+gL
oZaWx7KA9wBDf+v7+J7zpPGvRTh91pcB7lQSOY6qHfmpJbKtPrXtHsjLNcksdqUclnuMWMtcsHgj
bT0kxEF/oOAS2VOSze7p14c/0m+yC4ELL+DsG9IsWZcLKaOdfc5gA5hXph9HvUyti5+5QKSn8psz
J5+drodnUxS8xd2MOrWlqSnc8D3S/OjQ5kvXMTSGba7rDFIXha0reyY1YHZ+fWiQj8LE8HdarTaz
1bbHAGTrGl6kvwbAph9zVWiewlHcdpLwndzw26Mb7W3F6SdJQck2DtwJN3C8CbHmIcxBJcWA4izu
/0Xhg12x2eeg0Ntio8MmaLMkv6NoeEH2RMAKQryDr9k820F1NSfoEHkBE5FlHmCgHF+0kG5oXJb2
jc31alTqPA5dd+gMYtij2vnWVxlCRZ+jS0hM/UBEp6jG5G5poxdZSX20c/tCiTjfygoNaKQVZwhi
2w7hFS2V6ehgEKfB7AfeIOx0g3csNBQZCX1HvknSXmcKmB0YmenEUwoJNSQzXpDj0Sf7aioAegSU
kSMENj2zcg7avBG6C1CXF2fX2QT1ytE8VBRFix7pJ9osQMnlc6KX7tl0kT1ZUeFRvleXMJqphmXw
4BgVP+YKq63BthQ2SJmMmZ5NwYmSPkYp21eoKMzxOLnt2jC9jkOAvy9eLiE+VJzNVyOoGQ/1xLwS
WINRNUMOKKa2Rp9pWp4NnMPSn8xSPchTs06JcL6M2pysdQSsngxDQOCCRnfSWLeUYfy5AYxV+Ue9
4+AbtBqF4Jgcp7I+k4gBWzitC6/LLdCa+go+TXIAERXCJWevcB7I3BFfJFSG2gCBN4yRgmZlJlCm
+Y85CZmlgX1ec/PBK8LWbJKFbTaV4Uk3OhzmcXmzuSs3pmHNJWP2h0YFyfvMUBL1Dmi0MWYRL2Mw
Yr04h6YnLDFvo0YhrgcyNDgQkGXoGh6WlkUa2weXOGo8fbSrozZwQHLmad8miM4DMz12rVtfA2Eg
V1VO55GEkZya7MmtXMiuna/vCpUt/HR1a7rxklqpXAsdPawfWPuWHsKlMqz3KZRf25S+np9aCGSD
4adTgN41+vLD0cC9Abw5VbG5liaBiAFNr1LZEC4g8jX4pBqG9UciE95Mx9L3aAe+63G3M/IliyaP
3tFV3vIMSVaboX4PgkK/2nlwyeKhvs4TD7e0nyn5OUdr3/qQyI9BH4PnbijutMP2FcBtvIKZth2V
9rWOKDRr3qjKjCMe/dB51K1R7glUJ9Yl06wT/Ap3bc5gYaGZacCqo6tZaT/GaHKuxZj/6+NutZjg
rBov3+Rkzp3oCPBx6jYKlhw6MdUWB2N2bUXJG9IE8QH5JprBBJmwAhUZWPRxmvAVpehBZgmghvFg
lZ+dxvnKsgOxtm4A4ts3pIEkpzDurVpUi+C1V5H2FOfurs6JuAP08poXRMrLE8eY1GPK4WxMu3nN
kKIgbRkcrwWCiWcNwo1vHY3Asb3OmXc17gupfW5zprpWtHPc+IUULS8zIvHQO+RFhQPrQYrmZ1zI
T33GVZb6no6ou3Dlgn2FHyRTHdNvH3ttwLRG2ATlVEbSeGbJCaPW4zPP0aDl9LVcvAgsScVuah6F
O4q16BqxpZfFN2VRMTlu91pK5ElkCnxxfZzWGrFtmib2hon8srDkF2yAMZpHHc21HAqUxStNuiFF
fV6BfxhOYUu5WXXptkHRvk0r8IQB8VFDCwIX2Nq5NCpUb6PpBXH42ibA8qXP1gQGogHLlLRrNqK+
w8wgyj5dYz37YDb0aPyIiIR+wlFEmSYzGzxsr3AMRTsCSDVUrMN7FjT2ms7ihSBBHcWK5Q4XLQYR
DxH+4M6oF6PXeaxoAScFoexg2zaDogdlpXa6KhlX+foibZ8UAWIz3WLUe+uE1CHiCbnbQ+eeyzm3
3jLtXs3+J2Pu7Z1I28+BOxGKoSyYpqifEAIEu1HSWGUi7xv9uxHG32eOX1BFiZUFmDMk5pkWcIwW
FHmkIA+Wac3Cp/gIHMsDX3cyNVPuTVs8KqfKvQDAGcShL01p3mMt149gJR9Vrj7glw6rrO2TtYrx
GXWztiWtK0V5D0JRlx+xRWfcGM5haKMDSx1AkvV0ZAZpHooOn/oivpsLbTeIvPM0nnskWvpn4bfE
W1mM38wU9LyBlUDZLBIMIKeAgg0lLbFvUSpRE87tNizRLk/Vjw6/0aqukcPUsLztqn1XnZWRi4Pp
to146Yoo2IQUBEDCamKf6uoyEXu0kiPU7dlivAe6/iGs/DnUYX0mjMOQVhPKoO9rRLKbGjUaMuzi
LQ/dfkPD/3vij1fR0fxOEBmtw4F4uqzO91ZsQnup1xwUorXu+pzjw/TWZqmNLCM7znZ5bIiNPrAY
CU7TuMMZe3rSqtllUNjUjDF0iBAHCygpVC8iYigdJ9JDZEKeGBxi3a/nMwqmdWDU2dsuHvEJW8nJ
TQc0d1jwLnUP5DuqSPzIWVGxRSM5b+w3THzRmroOB1zbPUQm+4NVF9aVLkK/cmSPFV0b0s0ImiUJ
904YXnjKyY9vWICzDHlur+sdpVCC082It0iYlgksCk49RsNEqbmKtWQfEuH4sCK0z3qdybVeGGdA
0Ppm1npk+TJ9KoP66xC7xn45SXVVforSMn7uNOcD/rd99Hv7ex21/bpN/RHkFuBxRkajKQ1osdPs
pSbK1MkpjVUL0mozRTYnBP7LpuR5b1G88ZPuaW7h4E0SXmvcbAiBUy8P2hKcCpW1aCCLOAl7lywh
YLnNV2XXn0bJv2+1DgMVRm+4VP3GBPe2ERNZ97yN4c7N1B49+dfcx5PZ4689DUb9FvrWa1swObBp
ngN365/nFMxZ3xSH3sLiV6Gh2kZPTY5qvJnH8JpP9rWY+B5RWO3sXPxwktalksp3XYhlReNgjnqt
6Xd2gi4ywYFhzY2/ShRrZMWXRghQi6OwSm8acEk6UTK9hdo9dN2PYkpYIyRelmCazqT+NJ+iH3Ez
8YrluOQtq9PWnKS4o5CPQQFY+Z4UweoRSdCrGBNQuhbvU9EZcNRa8+KwN84hDcCKdhXdAwBJ9GNo
MwtE5VWX7UTgKpiHWbnKCoRiRMPSxFzeNVKhtFIGJ2ffa854DH4prkWDwzl74fBeTMZ+rAfXi32D
nCLgy0CX2BPayT25A8EheO/BFY9WcSa5ZasXBMemwwIufpRD/aDfTLAyHqsjKpNDE1uwDXxxAY+O
eWkYb468MfnGY4BL1HMcklXaDok5sFxQnHWX7a2RJs60CKjoLHwEYV2CMuQhm4v5almL7Xtw4Orq
Kfo+h6aLwpMemPtJwJt2MJVWQVBj3RZUMy0HrDYZi5M1J99VBMbGoTFkBEgxmgCR65x2d+rF+hCp
huwmcbPJhntNtUZeB+m+k2mr8drAog+UYR4x3ZeaGB55MVg7UkAIvOxMRM6O8UhTNT7Tz17P+fQ2
jXUI8tPINlUtPgbcv1Q1kJN5RGxH2viBtuZEzzink3AF2LTtJn3BITFoLWARxQ7gLPJ9PcIksGy1
aNibmLc2d96irzFjyZUpbDjwLQ+6VPXnoiOrB5PouTDaEAwHog/Th/hS+SUDM2wFU4Ccu537sz+i
pROh2vuMewhH3Rhd+h4s87Iq8p/tqpsuOdozTuQaYltn/gqXbhNHg7GkCdaLuxTlQmd49hBcdOV6
KnLgMPbyTk9gIpPP0THgm8wepiN15ggCmofKyKYfmMRocoQDtlNQfIT7VSaJQTKpYxLlonugEoOw
pepuNna+NRIsI2XcvoWFfqqyZqb2d/mbC0bVYcXv0xCW0uIpWdGTcVjJQTkk7c7sZXtJkqzxEuAW
PMYMktGtMlkSt2KABKz9yEv1XgCxY3ZPf8LKgTiBGqEGJfTTxtuR1uYX3Y5/5i6gorCQ92kElGAm
7dnkR61Jpqzuue03e9yp4FDh8nCgfU8AuFBopTTRZYPdMSFoBEKM3Qw0nPpXHFY4ASMHP5UqvDhJ
IiSlHEGCvYiQvWd1I3gSeKMGzO3Le7TPzeKc91bOUMEiDSHa1y1pEQ3O7oMoU5C2uR1vELIvrmdU
gGapvxLwGp8iME5aMZ/TCNNfBK0Os2AOcTM24dhHkGwQmuJLZLXCmwJ0fetQd6QWSmca27BPIMUG
7jmeuCDWNGrbESOl40OARUerOrSIYOb20EmALy0oA+LVjG1jIWttO/Ez1Shl4RYEOyMQLJKYQTFB
kfdcLZyW81w3IIxKFOSL8ZvZMQMIeEcNcomNK92a0W3drR0BICILiBFEPAW7jiRO1dCLb2Ccsypp
GJdtyTErIIXSMbKji5e9rXGvsDnZiz8IsTct1I6kWFyD/nErJN6MNkfGior2zrBu2Btp/F5TUIJX
pNTgFBHS/kCDBjWq57Vt2l3OtH3dKcWBRUe81dvfRlHt1VAwD50XjOE4C550VzJKZ8PNRv8l0U/K
razntMefVRX3oVLDzlJ8WaRrgMPA6ZO1/i0dcozGWHNKrXgWDAmvFSycVel2wDOQKaOsJQktuEJ3
WUDBATjKWfbnlH9cpVP6UpdSvpDBuFN6sXFNEyhhvRpcwosQCbLEaKQEuDSe+kiuE2a0T8BpsJVz
pCbHLbgOheHuk44nAyn9tBthueHet/eI03HXWfMLHrZuSz/7aRQoWhWXZneZs0EZ9trN4GGQoEJ9
wu1Nt+1QtHFASngOqoIoxM04wwtrtc9hyQ6bYeXJo4RWviIYtZCdwtU4v5LOGXuao70i3iUzujK/
dhSCa791X0z4uadqbk+kGVjepNXHYVZPeWojKSeGB8w1Rkc6/kHNm2/0VDCtW51dbXwK6A82IB7u
PUilYQIdS+OCvMa+WRrmV7pYL7NDhe0P6Ru6WOHpVSAOTIwuVcvvZE3mbprwYgfgUji2gdssjdpz
q/oLvo3lLXF9rNjNJU4LQqBl9kn4fUEf21+ZcKuOYuawWwk72ZDM+4L1Nlt6U1gPbF5SandHKy/V
nN26tzx3L1FrmPuxK7+EKWisMBjvLinexwlETRAvCQVY/u7hhDUvsDPrqBhbW/I4plhqQGByJrDe
kIbxNktCvU0DS5XFa6Qy6eHuCwhqRNpoxiCHgUjTSgqdA6lZ7MUBrRooavpGjN7Y0SGNnPhzrIyX
ASUKh59xxC5LroAoXYUpKbxJrfRvHfst3SSjmP1vuolGwJhzchVpwrGIcFoNB5O5agmvWekCbmB5
cpDqOaKYvsQaHavgW5ZM1mWoxJMNk8LLLWfEL2dBCw6w4wE5R4Y8hmiQpKHvW4Z34I21d8u1Gw+h
31rMltpIoplXHc23lEzfMzP9vXRRDnZUcrgpB/zzjXaYiNjygLs2RDKJ77bToOrmSA+9ZSTTw9lF
OYwhnVkvJdH8zsAhOKJ1/5nEnUHPuXyM5FuQ/oruYyqbtw5kworG3IvSsOZEdfM56JJHCYQXh8J5
Mmlq4stbsz3gmHIIXqot8wNR2E+DgyQxlUcdfL1OYxuGWveKir7YByNeIT0xznbdGee6xhdkqWwX
WNgqCr14rfWlkZQ9Uj14IUgX2GxJNIhVJQ/hDm+hEox/VD4f6j7WdxOxKaDbU+jAtIr7mLgkBmms
4JHmftY4DVBS7mlPi5/dhA0S8/5GpPwBAOuGPuanoiEruSYBVzfumQsJWG7zjGAB1yC8IpHcOLOG
tqPVp8GfxYlHi6EgOetVlRxL0/nq53wveOxJ74UD4rvuV9uklUIz/tl1LkonEdJwv2iuntJk3OYW
dILeMPaV7/xs8pbZVzJ9dez8kSXthbaqV2TVNzVi8hI65Ljx1fULNO+W3EoYiOuSfJ6wFuhQfQ6f
jfOTiNTZm53g2voV9qEaC3xBF5G+K0g6Ca46cU/RxJG0X5flHWH/AYNa9h64g8emRZHfWxhyy4XX
KN9LW5DHBgVpDaDhSwbdB2OKCzdsiY5wxXMdY9W39QjMakjzuYtjHR9pnh+GIfcMPPyrap5fiL08
4TwmaCKwZi/RwlsZMvIsFo1cFSaPbCzSQ1vl0Utcup8jYT3ReO7vFWgxb1bQ5J3GvljMYpgN80jZ
3ZVlZVr3rW+ugzhwbqYzww7LEyhNrTh2+WCeQ/VQWY0T3WEGNgTBqZ8q/0QMCQ4rbbHxhuL7kMQj
Y1V1jOzAA5tlMo3UzJ0dN9tc0f4lw8Q8/fpI8tH640/tGFkHn8yfyYr2sAbrXcFTpkOQPZqaPJh1
rh6UasSaI0YIq/biPhBRZU+6GasLRwqa6sOjIR2Os/RcX/+/T6D8+Oc/vheEY9bT/SOIivw3TaqF
rP7/rWF9/8g+/vrf/6FhNdV/mej/QbiCXaIV/X/tAahbdcMVwjZRkJougtX/o2HV3f8SQmIagBuJ
XNWykLf+S8Oq839JtHAu6lfTUq7S/ycaVn1RqBbsUkV++PHPf9iGIYRrSmbPhq0rgZT2d5uA4xpg
hy0UqtaEGE4jg4V8JivYaZoeXUBUrcM4pApFfKL8iYkTJf4fphOEyMFH8S/Pyf/Ku+xWRHnb/PMf
+vIj/nwJlkTfy1lRNw1h/H4JPnrrPy7BaaJ9Xy2o3yDsaJ/YyR370S4yNDKAs7kFoEUfDLXEdbQZ
bzJoKnbwuTVy2Z0D8O/Wi3R7/29f5H9zdYiF//bi+CL+3UZR5UU19nFvA/cirQtZbXp0bajNhRvl
MCR6YB222eGwGp7+/gfry6/9+22Rlm6YBqJOgKyuwFby7z85kP4YgLuni92DEJT0V6mp+mRnoUrj
SDrcVEL3BALJFfVNdYmcHxPWoLc8Ix58aJiy//31LG6Vv1zPIqhmviSk5Gz5+/X4VeOEGeY1wEYV
IOgyvk+c8sHagA9Xmmy3g5NMp5klMKnm+kInpj6iEyPzQ/w0o3KJC4fFIMSwFjSrNiFfMmZNgu2l
Crehifyktm3jkNkaSUVFPG4Hnt6bStX5738R/XdHzPLIL++UaRjcXtdAvv37L6LbpdNTyGPpN8XL
4ORgJnA6kriAJEVOPThHgPBUNSTmxUtdMYJcyaB9/YfL+JN2/I/LsFC1YxFiDTD/9OYxOg16h6YU
nrz21IrCuEl/QVG39j41mKYaJpSzOD34cIM9wtjBaODQC/Rk8z+/EFYZk2UI87Di2/39fqQWSAQr
09E8lxZbRplcZp9pYQymGSpf4l+ods5dOr3NFGpYGONpN8Q4P5Hwuo+/vxb51+VImaZus65ZpjLt
Py9HndYKdBj4PxMYZnM1U1E4TDNK8uGecps6kDjTtzyqDQ8GT+eh7RKEtugfhF9odA8hqw8jhtap
DojItvR8S8qzg0jNMr7NJVVS/B/eCvOvb4WyLIl62MCqJWgJ/X7zutLK46GlB9PGNogPlrkTfaqn
YUbOo6phPFdV/7lE2AbaXBIOBpt0Hl/mSjuYbqk9ByNSji4as1sZWe7OlPA6poxBTq/6uxnK5mkK
w19STVBqHBfjGMJdPADcs+fUuaFGvvbxWO4SQjO2peuUl3FGiFTWaMwLt7JPY9ueYc+iWUubGdlg
pm9LWhkemfEf1Jb2ucmY+mg4jmLVpbtQOug/ZX+sTHlTEBr3lWmdnGr4mEc/P3Iz46c0wbsOxxjU
WDdYnMSr9D/cVfWXu6ovm4HNw+goKFl/eQxSVJV03S3kk3zlS8VOLqb08oUhTXXar+sMc/zUc9Tg
AK+dGS6dRS3tc0+ZdsaZ9Jq7krA1CNIOziVAzEIjcQnug/T78XmarlXnkscRzzYoGTp8S15iVmg/
W+PF13vQNJ3beADpPzHwfScjxWShiE9CZgyXwhEJRuD5fTsfpZk1BzCQG3zvtVO8mmNNBowWzBvo
sMFRDdWZvNlPf/+W6Mum89vWoOOFcSwlHUoHG2fh7w8dJ1vJjKeyVszrn8IerH7TLqeuHPmt2zvG
Cynl392GiYBVRNxEVAB0PBUy1sp+pr9pM+K0jMPfX5Xxl61SZ3uw2MF1S2Lrtv60QZSys+t+kCbP
bh0+2ZD1qgAhYlfmPpoKXdKXj0hPLt+ZTYmvdc9ENRoNL5j04MKc5d2BFH/sdR5oE4CoA2UiwQ1A
5DATpMge+q0gTWOlido524oMQSnEaWjGk1NO9pMc+nfANbT5fMe4Au0eEVTY9BgDxNFaBAWgr+fn
aqhfYVSZAZh/16xPf38H/rqzcAeY0Oo4gRTa0sXV+e9btmjIj+pGoAVunP2II7c4+lWGzjwidgAL
mbXPIlc9RVYudwNH3F07tMk+o8v7H4qW/+YBYU3i5WGXZq+25Z+qloj7s1g0+CrCkxgVsy9/+hyZ
bneeesaEUJ/TQ5STt8EhW65Skeyt0Pg5m5P5YmJcQmYu/8MrLdUvx+nvT63NA0t3HQMPV/Xrpf83
R6pvpr2oEfGRt8gQ0UGoHJXNdDAiOQOXdO31ZAGlrFNMqlMJhhITZbmLGFuSuGZkO4S0kE7s/jM5
TcalIJLHM4YTQ0O7TtW61Dr7Tg3o9cCxngBs2c9Ktdo5AitodeVFuml3TWfIezFwgDLUnq2wBzDt
ds92ZMbbqUjKO3qHFXST7tR0xbj65ZqYY20/VW5+zg0YPnmathtdYW70yx+Gj8TIscORFFzCXRwk
Nuc46JurY7JQmz4d1HAAPz2o+6S6+GdMkFf4dcJ6+t1q4N9wp3EXmNqlIxzlZSJIz+xy/0hoJLKo
CTZoybuUxkG4JUy+vrg0wdbs4gfNBTvy6/ftVo6h4NQLWaHRUiBosmkCyE5gQFUbzaW2P8u6Jyqx
gjJAS/46xDXxGm45g2xwqdjJJSAqW60bTQeCW4luUyL3w4LfxMzunmBFfhDBRtb4jADb0sUn2Fvw
e8Z767j957BDZ6eiazCiuCMZPT0wY/xUkt8CdbNI0BrpD7CJW1dulMzqS0iwBl0mVW9qgPZESavy
GM+0CJo4f1ky07eD/qL7Kr4x4qv3uaVDlegAjkHuydGnIzc33BlvQo8Q22jMH0hAGk7eZLzUvfOt
9Ed18ouN0dsMR6csvEEGo5+bkXNrFbSguXY8qNw75gGbAoZqn38vnLHBGJZvVTqQkRBXBeGYefSc
ulP07BD+xsyk35H+y2jTKItPwgWxUoCSPBIjcmCKld1Y8pg5j4JubI8UZUZggEEKd10kBnFhxvnR
xrUGJByh5ySD/p5FeHPjhswbfREkFiG6y1Drr2Oh6itaEKkiIk35sGczQ5ri/ihcUJ2kWxYHn9yq
bdSmtxr78EeV+xebNxEIfZM/LaKEgd78e6bsTx1CRpAF/qck16NzyPEJKZK2anU7fIcb+coJGLgZ
rj4en4Nr0PKhQOyOg/Dzs02HFKqymSM9dN6dDO+L4P/71jFHG9qz5pqADAeMLUmvvssxLE4gHeqz
swyCyzI6V7KYNhialySCgxG3Cp5GMq4ELrrtbDH6d0feTwfcsu87BBRbjUmTXagjE0gMP+Fwwutp
ry2BZwHcozracn7WODacMAIdTVFbXtOi5wwQCJ/wrDnnqs62QV9Wp4UH7w0tZA1V6N2xp/I7xDkM
6mAsrkE9cH5SeBdYJZotHJcaxQ00jGnUQalVocbvjwjTGQJUMIvT2ISF9OvKjCSlIE3IhZ/aSh4Z
Ytwbu2KGrgmUHYETX9WY7hEcTkdX0vZiSoRLsnPMIxkvsuUtRT4/k5ODrjsCan0cQsf7lcqH6nnw
gF8DDZqdLwNgoD31HSNw2yCeYlQo+ZZbo0ZgJTJIhy2GB7qyg6k2Ve4MF7cmJKbC2ATgQ97D6nmO
rLcY6+mZJyR60CMtDnq9rysHEAoeiZfBN9pTHOUXf2xfRVjO322zemcUH7wmQJh0v7gNLM5Nq413
6qx2pSfZuAvywLi4ZcUH5xAR4qMWTkBsJilJl5pS6ZKScnOskvSmBF5Vsq1Islso50x3JrC9PQlx
y4cwSIbRYsTTeghRs29KZjFUxTzp82zvXUON4Me7a4m4alVHrJGREuEjsQtcaTE1sq3WMyn056yP
j4nqkJwZH6UZN0dCjtwtw8rsfcF/Jq3hfJOMpteiScpzbNf7dvLlXnZ1deI9F6BT8AgN8hksXXiu
/LRFKj66d9whmPA7KOJm3n/DsLN33IdTV/1PUK8q1RDezL2/qxh+7Vqdn4u5/ZbGrfuwws46mbNz
LpP6W90VBrGfu3Lm1Rhx7285W7YsdiVW9lScZ/lBIAdofMPFWgO0GLFI/U2GeXweBJteF2DHyXT1
qfHJtpAGlKImrNC9s3mfZ5PhXZmb8ykeO3dNmPmtbJPoaoOUZzxDXJjFtPAUSRNh4QBejQT64uJD
LSYA3PqRIhA+gWgBOhX2rjdNrr3pYJjf4S1v2WdpSpOocSlKJ75Mvn8Z+mS86BpkpIrXIOeRg1ym
tR6a4C31u3miMSpXSKVwg+j4OERYPERDQ6mPSAiE+Ohg0LdA4+dhh3jK8nKMjtjV9FvZFPO2WF6/
HFfZOu+a75MTfJlJFYHbemrslyJDUlo4j7IkhHJc1pEBlTejxYczJuYmr7S904FSnaOvuELng8yJ
K4xz59kx4mk75bN4JPNTJxQzn7KIPcuB19QJR3ltzuiyGNL4JTRq9DzJphOmfTB50lca/l5vDNHo
ZZI85y7oqlMwxAwy+nwmoDJkbRwxFZXG3HkNQPS7E6t9mXq1ZeQ/UjP+guRyLXkI7o2B5xqL+xsJ
Au5JV/p3lqyPJRF+N/pVsnOq+a1rQe3ZOeRaX1vGMXXM4Sr1X1pNvMBgrc3YfnRW5J5bQFqQ5uBX
WU25g8UxY6VJMKKYXbEpCFIYylke2NTIh5+zdj0uwNoyB49KcUVUYGBmP7uucXe9XpxtB/Sk2Wou
+lr4c5peypeFl6GZ6twF2UtUcwTrw4RgChwxe/aYcStKYnvhz1RPiau3mxJINl1/DawHoSVvduh+
qWVbr2pkXFdAFYwhsVDAoA7sFdIKtvFpwOpO1M2K3HRiWV2SPZekk6DlC1JGD2cU+xMrDmIjLPCr
rPzgETd3TTSFe2UT1ybDJtmkibatQmP6XNeccMYwry612XjMK+p7JiBloPR+Vtlg7xJC0TcuZtEi
xP8Vk2OyjmfZQJ/W9BXe+3gfMBu5BfYmItLwJeiJnZgAOqIoUHCGn4oeqS4mGPJzmOauS1o673GF
unRoq31L7UYaMuuTNlCeMN9c+kU5xQ1BRPdfH3afbwfhWOt2SZHUNRPNSKLgktlaDap28cMxQFIb
XVOfhpQHQzbo4uaOZbvGrdsTvhWn7vjALj8+EJ3twhmzRhzDz54jh6KqcS52PaDaw40Hb86WlyHJ
Dg2Uoh2Or2ClmwNSySWaaAaDIRbsEBEO5BKkzUWwfj0z9n4uOkloms3eLO1uvrsj2ktCgGpsNmN8
MQ1EzDNDcy/DNXp0CKFh9pufNPwnTxaMpZUYo+p9oXbEYmg2kuLBU1oXvdaTBqCAxEzgKAHz/lY6
z9ORfrJx8G2kDjiLOK05X4Kg7B9dSOAt2eMhuSvmu+byLbR+f++gUX/Ww/kZ0eO0Nee8X3MC1h5V
CghzyiZ5mKziVdNw5sQRbq3/zd2ZLLetZOv6iXACQKKdkiDBRqSozpY9QViyjb7v8fT3S6iq7O1T
sXec6R2YFgUITSKRuXKtv2EcQg0QDbnOsE3fKK1LoizTMdNN9YKnseFbvfFdU4R9EfJjJLPrV6r9
miaHAODEWTFDkATQUqaFAGejEZ7ge4itbbGAex4aB/W0qlbuwWtFMNFUDXBQ58VVNNyn//kAajB7
2ItXJJ1gzTbJ/W8fWYDPfAk9rFYHhDUxfNnPfdNekFBrLxFAHMFjsRTrBaq1c9a6Nj3PQf11bjP9
Jn9wZteFzZn2sloYPStFUB0peOf4/7kKEaOwmGyq+QyBiBHSNuA/0VvBQqXGHVJtbaSKB0syxCDQ
ObupNt0HUgOfAOeNuyVJC9ToEYErlqgot01EPiSwrXynZngUMvcxVaex9bUO+i1Bjb3R+uR16Gb9
rk508xhIS2Enxqa1xtSrjL9jrxp9CrBq2dtQTVM0Gu+GDGgNDRm/UHBHRcZor72A4TQA132s5w3Z
jxgrNLhV6Cc5Pp2ouoHCQsIG5tz6bVKhFCHBAkGUPC/MSxYUHZhGaKSbdvAYQ4aDA77HEd8SxOA3
kYAKrAR1vZsAc4m+zY9pl5lP7aIz2jhxDbDBmc+5TXCihjQPBlRPVhCkd91U/HRMczrFSCw+qH2+
s3s85/quWh4A3yXb0Kgmcj7urnAXq9wSrw9bqwuFVzjDfZeFuOu1+MK2YMyPkWX7BWXR+2ZSFcSq
VeumjApZuCI/dbaLGx89uLfM/gL9crhUeCech6aHSFPG0PO64rA4zoBduHZZUBNj3dNol6nCO23c
K5NQ99TIbSlITEjlouhGPio5g00J4Dybn3ILHV24rLswnFtWMYm6ZeTE4zEloTq0IcqPY/yt6tXy
2hhQooquvhHkncBYmPcEyuXDaCAb77rvhHrqCwsqL7FMfLonNTk7GQqn6G2BapuxJrIWgyVFY7oe
ziDFYSLjvs21KvIIH8M7bTD1DdSC5dTEhH+5TeQGPC6/Y5DAfWCBtNEwOVHbbeqnAuO0jdKb5ZtC
cK9rvb0XZYk8RxxAZZ3Eu0632Bj4oX6eyx/lgJtrji7oXdDjSUKohmKmm0TocNiNNxhFttfUOdtB
PFmeMl1T7iOj8uf8pzo4w60Wo/Wgl9187GLIJEmaASjChnhQDLjSTod2a03eoDbK9AEhifm4OMsq
ngwJE/0WedvSTSXY2ANHrhGl1CbDQt+UBU9E/vCkxNVBKnprCJceBdVsJk7WflCI9rbbmQ+ZZYpz
pSWv2MCVBwS9O+aChkV+g3Su1RXLxcH4CnR8Ky3hKiDXSg/TM87zx6Yug5sy/VCBgz6DUrWe3e6M
mJT7tH4J9fBRpUJ21bTIem5N8qJ6Zc2n9avdISo6q3Pir197DUROuiDHtx7MUs3+nJSIkq5HqtB2
vXfc7I5MvvW8/gGi/KBex48vehdc+6kkeb1eiU12eUnb8PxxGUgOegzSvb9+XX8yw0Tz1oN97Cf/
IqzH8rRk2FgbemPBTMgj4Nj63Vjo+nZ2UyA+A+Tbmew74H4ygODMvgILQd+mAeLWu47YIqif47/3
LKpZee7ieo/w9fiw/moKlG9VOizoi7MDeRQkbquswM2er7aCwJcSGo2/fg2AyPqNjp7f+jV2NIvR
Q4DQkMft9SK98DL9XDfiaKDc4jk9rNvWX7mqzHqA7JKHniSiCJza7WPvCkv22QaMvH61I3Lbuq02
x/VrPgDKGzMgR+vBsHQhDorKwVu3VgkgF2ZSyBDyMsBRZlcrnz+vN4tER/qYmXjsgNGC/44BZGDV
CFXIawiA2QKNLu7Xb+go9kQuwXJejxN0Mr0viumwbk0pO+3juFN261bga2zQsQhftyLIDjSlRDZ4
3coiqLgXdf9xcyb8kidwVB/bPvafR2+sneRx3R393M9q56bXdVukKtyKbWmndSOg5wHngtz4eAZ2
o4K8Ek3zcR19kbVHnt/wcR0Z3NY7rUyA3su2CIOluemj9vE0cSBRnxFAnXXAiXAuxK5Mdf3y60PJ
WdsGQPmJWtEW+s/G9ffr10kk1WHJgtdILoN//X7duH6F8K9vnQBxl6m27Hnzxz4BhtOI11rH9ffr
UX6dZ5pi7RS0Omop/74uR660f31t0e8BuhSU22E9+q8DrMdDyi+k6IPs7Ponv+2D5m5zAaa2/v7X
NaUjvIwN+QksVw3E4H6d6dc+ePbUYFPIT6pteRit6YqOYX6nAHthPdljyuisH1kCZm7dFIUp22PL
wOekAlL4n33Wn9aPdZd1519f15/QTbxaIOgP6x7rr/48HVolnAkfHuPY9BJQ+9dL+HXo3y4xsWrh
xdifbz9++d9O/eva10Mac/RNj1Er/O32fh173eXXqYcibNGtv62/+bXXb1fw212MdcbqSpoU/Hbo
37ZrztTvwhRbeQ3PCIK18RKo6Ey1FTFmHJOPi4Iuf8knA8mkEguvdSvGio4XBSlkRblzB21xH2YA
ZdedcY2J4CcQlLtSqciCyntE1qPcrjuLEZWHOgdkum7VO224lp36af3TZJwTTLq7w7ptLrPgaRhe
1r9bPybcozEjG57WbxgxnxDk0G4fR1qGLwbk0ut6pM4FDay1iXH+OJRg3hLuoP7rBlp0FfScFCRQ
mByBKMx+m6xP9utxmYJVP+8t7eMGag1lYvywho8bGGLc5BaZrs+H+jJZY/sclCAS2kWZH6JJFAd9
aZ1D0VrqTUxNuyX4Kt8m1uYKecsf5qz8yCpYgOOoEcvrzXwuRNZc1HoIPJIa1uegEg/rrkbbnICh
LV8scg/eiB/jlZcSMcglc/dDkJtPA54hAN+m8kfcn8rezL9bCNlAJ+vSR5dA3reoKxxzc0xvLh7e
26rHFxB3cm89vjYE36owCz/ZIWJwmY6bTNgmzp0lIrLTPUwmgIXP6+FJRh4KJLW/upLZEFFPu4dY
G56stCt8HBjyp5KAEAEC7jB4R71dfVmq7kFUhTikuZkC+c5T6d/U3hOlGJe2WsKnOHOdQ+CgykxK
IymhUZg3bITI+1RK+ATxLD6m5II2685UFKInJygeoVbWl3wIxsdGvdgKj9masuIVDgf+DlQfD0Aw
8tda6R9mg1Cq0VTxYJfuw/pry2jDA3Rofbd+HUPqd3WDm2Po6MrLILB8kX+ti95GEwIkdmkVJrHw
KIJn2CLIGhtHe26DB5dZDpqVUbx3SnVGBGP8PAVJv3fcwjnClTEelIjgpYBh+m7UpGhDV/88OVYN
GhYUahZOy0OYhng7yWOA1T7qqK5/Viuz2DPJpKcMnsBDrBq4RcljoPB3bEO19ie3cnZpC0nN66c8
gPfQ/oQWA00b/hmo7yrTqN6YJZUr6A2H0i5uZlJBCf/PBxMLYgJDSQZs/aXCcuZfP5I5LLFHI7+8
5NmpWjAYofB7hzJE3G+mqpafVivpg+F0t5S4kPRdc133WT9YbI9360/rbnqu6YVnq+JTviQLztD8
1brh41C/vq9/ksDr30fWBHn5t/P9OmTXwokW+fA9gk+tAsV9UouweqoKkJcsTT4PjhpfEH3G5d1O
os+m2tNnMzfadfgkfYZjPXmgi3ET1e1zqs04z5MwQOBTXaqHICKnJzo4KvLbNCbpUUW2lvU8ar4b
CgThGUrrDdf24J5C/09Tq9PYd0v7GguKBCG6YptYZgjWjwLosqUM1WPXIWKP3ly8b6TL+Wx3uP02
ETIiqTMOft4Z7mawyTYiwAakP1rMbWRRMEtqJECzqHXPzZChHx6Od8poANNZYrIrmaV+SRqBccKE
uC3KrshtoPtTzZZ9ivUx8DReqq0OcMrIlQNyV59xcR49NxmCT6Ao7nKns95GK5GWfldUIto30hwH
fBeHU59hUVDBZEMhlzUqei7zZxV1jxng9rGC4Fhm5bjtoOvpzfRc9e2mmAYFEb3ExrrgbCDHv7dm
A41VM4CoNGQ9pUrg6oOFckrXUtBQnxIArxTTjJSYPEq8NPpU4DB3RpKwJfNBfnqYePHsUnkdB9aL
bi7CIyMY6CnW5zKRJWGv44Y1inm0CwfTip6MUK+e0qlyNpDB0E0rkGJBwARpA4DsyDrUz6OZqohz
q6VvAm4atPyiBBwu7qPwALng3Zn719AImgfBomnHwPejI5AEWh/lN3uZ0FNsLAVBSbX3IW/GIW50
aBLIpf+XDO93T8zR5KV1Zh/1qvvRRCzGq344TuVpwGzUz9HjB15EbRhXNtzeBAbicYMAAjg8RIEa
jAT17vsYDftoaBIIxMEmGrSvPSp3T/jL/sD29NbqaO+HKqYuuTHfgiV+cU3lh3Dzbp/P7hXVW+PQ
UCDcilGvvRc1nhQkZFlmkPt7ESZ+PoDhNpaTv/QoKSIdzNBKPjuiRREFPrlq4R5t4ZG8iF+FCQzb
uOC7EECKF+TJR6ixI8MRvq/3uGE/xMn8ZPDYU3KyilE+kyFQ8ZMRpUe2CgwJAseWCpOnftLMvpJW
AidUN1lRiglfnNzJpcvigUwNmr0JMl16ctIjLYNf1l+0BPvUSmdlEZIkVAOr8TXnSo7bhCc5biPy
nZ7eJhNDOTQguDXYwzQI/hG7byAr70yzlAwZhHzRoSdvpZjABi3cXdIl2VeW/dPQpOoK5PYKnOnC
K3cwlK+ZYTzMqI4x4VO8ToDed0N7V9ndF705zCmzxCwkOYb7xDsu950y+KyH9Rcc0EpEiGCVKFr9
ZanaAiKs9WMwNLLn//mgfvgSVVa2S0JlD3gXuZo8eW171Li6LPHnyiTVp2c4DJoICybUnajEWztA
VLOX4NUUxIw4GFmTTGuDJ0OgRRNGhNRkeqGv182BhD5UMCMrsa5JfUBSSPcYlsKSUfUqjOBODV4Q
XgigCkM3LBnD8ZN2PynGEb8InI0YKGcHE0SWsRwOZTvknTYgPTS0qKXrO/oM+EVBpK5VwOV2q8IL
QQjFiKudll8FOj6HLHR2ekrIFzfXoaDYmqvqd7MOHyfHeSugy8KCp6kqx7rD2gr+4fhsKtpDMOLi
DE3VUqkKGM8E0E9dROHKXCpnn6pQ03VJ6TdUFB4o50YRhqBg0DY9RJVNX8MkFqV9UDXnYA42ud8Z
RnFiPdTMthtC32oXGPoO/+2rOdqBX2R4y1gmggDtXL3idvTDzV8Hs/HV3LpmxsxCSmC12EbBF/pl
e2bZdzLz5dwJ4iPejX28QGJHnwVwH/knQE5+hInCXduMX0a7OOvSKA/pgNegqIZTrnY/M8TBJhIY
m0iDeZ4hNQri/x2rEXQ0HbJ7jv49Hor20JfhdytmN1txL6ZRXieMhnZGoOgoVdHtdYGipNH7zWSj
eF0h8LDgvOu19qggRq7+KKb5hTcReL6tVtgDFPaxG8nTpzHvblwHhocRNDYRZinVfVFZwAP156Cj
I5KJq67zoxpiZbQck7BcDv1ivw7wT4Q6Wftqbq/TkEL4wCEx1L9gOoFllyh+4DKQXOw+xXjAkZ4O
h7iOv4WK8oieNy5r2E5PZbprtW56zt14G3e56/fUxE1lSo4M6M9tgyJ3lkQ1BNYM4ni+iLte6N8t
YY5n3Snbl6YhLLMS620J8R1RamzOC0zR9GLEpBN8/Tl4E+Lcjqp+SWZ86PO8hUiOgdymQ2jhWaHS
EaQ4qMF/vWqlbpG3lnXC3pyZFH7CORLZFZhffNaRnlMWERJ/jpjWDsBwrVy/OmlEYdJsA2YMPbhg
N5GguEUOu1ouVW6Sk1mScZcS2i5oWYSEEVc71TOc+yyocXX5QZt3+qn24PwP0LPwqlVT57UxKDKW
rvHTCSq/zlKxi9FpODsY/+BoWd7PLtMrCNpLHZa4KIUIpyqlMM9m/lQTkH7eCcQXj2pdelajIdvl
Tl8jhG62UDDFQUlg9uj2DFyhVZ4qLfAU6dBVG6QMF93+PLojFd+uu5Zp1j3hXISsnTXfD4be3XAj
Yy2SEaZrpknFSs22JckRvH3wdx4pklwpUBpRmX0q4t7dWW76pTGAU0e6hnL5gK12nWtYSiomI2Yi
8NzKfuB7LPaMxhXMb9SR+cGz49j2ASx97cMuY4moqjtdRZPJGJL5ZmJAgUOLY5ycBFUit+v9oHaO
qssqqwshu/SIqB0NMWyp/cbnGGXbKmUZh8lL4SHe16AzoM+n1h2o8qPmaTnNdCtG1CWXqfRwqiW2
LdT7PgZt2kSIbJhp+ILMwE99TJ5NXR9gso7BZjKqezt1yvula0lfIJP9hOnisKcysWvKITirIOl3
dY3WvqDJj0rWzztHmpcxFPmGipSXkhfv6mdBCHQtAdWDZu800BCIoIXku49RTK1ar+P50qAzCdS2
2uU4dkFVwjFrxVuAM80uaGFlIdY9ujvfT6IPKJy3ge9k+U97cO7J7VafUfeq90vr5tvFwb2rme0U
IFOVsLxiEDWmhbI1Y4nbA9pc7PyuIn/sTZOubDtgAWdEQr9U6Y+pyabdkL636rS8G0Z+Rp1rrwyF
9sXpEFlKtbvRqbVnPGXGC3YvL4U4G7UbPTWNgt1qGp5LY8AqVYTM8mbmHsSiPypDnD6C3okg1afB
PjSn4h6iyUx5fozOOJohN+LZHbV04TyXfbdByG45LYb9fRnG4g7L2BCImAwp2uQ96wcHUutyg3G2
Sxwdn9oC1D/KnJRIuuCuQY2PsGwecZoU4efUIK6sgHuw20JwsmBjGwdC9Xtz6g8NgnRjObkkJt+b
Jk/P2oB/qK0PZA8CNfe1ep4923XV41LEiWcqYU19Ge2FeRwptcwqNhPK3Wgo7TW0L0bbVo+lhUlt
A2U2NM1wTxoBUH9p3aIKpRocwDBQCzHByjOt9VstDfGFj9EKq9Nur9mmOM1GiNaYcxXJlD+ncvlh
5PH9CPp1h9vwREieNoiOoIDUlN24JxmfIN3NZB8qqET0AF72zZgMtwEpnhNeVoSw7VND5PKVAqXl
OeZgeK0zPC9DFB27pnxw+3G+wmxhUALDd4i0ZJvjFH4/TN29o/Xt01ynCKoM1UVoyiclL8VpmaaJ
shbgxXjRm7ti7O5LZCuL0HVPpY4fgxMWqJJr43icdHfa2YYjTgbzdpxSt0xSnTKQMzU7paP6nle8
MsDp3utJjQ/h0MvEfAO7dEzinWIFp9HBN26wTGzAzfel1qcDmnztIzBCSBNDvjVG6kitdVyaFFsJ
FDB2pmteADlpu2UGkbBYmXbXqcs78tAqlVGKL7mN8GYTtz0C2vTdsNumhdE/rR+WhQZJuq80F2nJ
vG5PWcfAayn6ndZW16E09AMkwgDw1qbtRwGCPbp1iDXgfJvegzzSSSkDBoZKXt/WD6uFJN+NAgAC
W7b9LBfWotetUy5SL++1Zp/NzQAHVSu2I06ru77XaC8hHpKEotBmVjJtO23L3MYinPmEMjxK0ZM/
THA1O/kxp7nAvtIJd01uBg+1dT/paex1RorQyKz1L4FZI7JA7LQzwSwmmIshUG6gZZOVeHXb5WOX
4DIXL9qngZmwbmAKQg3HTz7X9Zf1awgkkDgknbaWYoRfiISQMahfWHSYl04o1q1A8VVVWJmhxBCe
i3QonxUly/eDibNRP30qxib8Hnspoqn7ukyCc9m2rwDqoTu67WFAs39yI5aRjXbrSjO6R8E7MSml
x6RHr+OMl6JmjyX21uLToHTvKNvFfkfRKCbHeTLjt24MaD6cUZIxAzoxkybtwAPYoGZYXFr2ZZos
vG97R/GEPogdmifTATG7youQkjVgSPiqwsTf2jGatIBaEDNzwQr0s32d2vsAop2cPpHYs6q3JIuQ
JjAmxVfQ+NowloVgdQPk0Rc4LIsRnF2TCImEypOVODYC+r1+tNwqvysawE5uGOsHxNWw/JCyMS4q
gPtaw/XEnohgugq51XZSjlMaAxLJEM3pRV/5TZa50HLLf0BKS2rh7+h+Q6g6VQ7VMgDSq4Zt/MHH
wVIClK0rWCMhOXWHybYvUsSFE1wICaukZon6fVB695wpmd9iuHUYkXiN7egcGccB5PBZJAhks5ju
YXUkIjwYtTHdylmPLkGqmaieiUtX2/jX40Z3sGNUgjTR6XtTq/CODu6DwgWeFmne+nezUXzVcsM5
Ja361SriW5fE2pniyg94upo/9nqEA1cEOU5tP5kwvz3STC7kcly/W3cJTk2H2EQh2vMwUOxKQpaI
vVFsxhpI1ZKEj3VuDKcMQsGmkhFNnfWUo+qqP+f42dVJoR6qcAGyaWZk0Qbl9e9B+3/y2mRzu+gY
mpoFVhobjz+aOyboNxStBCrVSABFqX/Lodpsg5gIZeiTfJv1huojrcrQrzj4K2IyjxKIJJxrpnGO
XffalE3saygwHQnaoVKORbLtkBnaGHYVU1OH0N3kre3XU/CQ4K3uzekDUiJj9A+cMh3y5599x5L6
NbqtQpwxNOsP4H8R1qLogNJsV3xsWnSfchOQZma44UXPDYjlhI679Y1wUDmdBdrOIL20q2681rIQ
lE9I2LpLX52xXwe+W5eX9QM979peYjRnanE3x5iV5Xpw3zkNb6iE4jZB7R6AcFv+MgArZL1kX7Sc
hBLuU8pOQ0/zcYAx1CL9PFfz9DYA4ibkQzML60S/GBEaKwtTfQDoth8r89uohNMrC+AJlbGgjZJ7
qCB4UUFFw7DEnccbjtieq4qviHMER7dnWRHH6B9koTQiYlzEm8ddNgwOw3EFzmVyKpDqx8RBeeoF
vDcAbhcXcAaylEaAbWzdtPf5z0XDJtd4hUMuufh97JsiRSi+tD+e8Ii0/pYZsUSaa3rGQiE5DoMR
7/WMXLGddViEVoSrYap+LcvB+FYC19BQCBRo17T6K/LqANYR3uxwddQdo/rSVspmaoz4kdxTsx9R
fNkCG7RPCobWJf4sUAngOIANPPakrja9SjDZm0n3FXUQGJesU9vvlCWc7ZLn+DsS0XTdWGznGcS+
q3a7xLWW3Yg5H/DX7g37j+RU4KXdk0y9QzLinCIpXiI5f0D8GN7+RKzeLxkmHqinbSNeXEArX4ec
MEB28EwANmBkxclb170ENMPGhvm0gY4iSIkvt8Jw37jByjPmOgKsMZi72ml0Qvc8gNgoPrE++EE+
sjlVOuaXdVtZO6Sa3zEfzT2jTZGLzkYwWCCMWRdkr4z/02NcCn9Q8+fZNsfXtmmOzG5StTBClhaI
kh5yTQoXWu1wf53PLnnopiNLUQ5XO0/rp3BwEQIAAtresp4iUJM2/nrFOZSPOydJtg19SWazggfV
HJK7WDGfEOMGcoys4jYa6ty3oun7uuSqs67wOgVYz/AycbT9+vpHrLiEi6CGaSLhayy4WqhTD5MV
IkmJllPcAiMO6ztqbyyUpJVVE31u8A/7OiT0l2Caj81kGade1eNXvVYkAvBOiZr+1saBdol0ZUf9
7BkkHgaKExbqpQHOdcSZ2RubbM/6snrI/Aw/pU1U2OKFqfxdPSfLyAlGQkMhh6K0aasvMwXaczG7
8XWCwREX4tFRRAHjCgEZBNuVXay52XkiN5Eie3zWM+Vb4CrDx1j1f/K5Ouwed39rcfX/k9eg+7cS
An7zo/j2/dvvogPyDz40BBRL+x9h24i1uartmngDMq5/GGHJTQ7IFgh0mqVrkE6g5f3LCQupAOj0
SAXAAzNMKIPQLP+tIqD9D/xKE9tYnLIcbLSs/5OKwF+nHdN0dSZP1ySHwidX8weXGfHUNCu0Bphz
EqBN13gA+ScTUaUIiW0pdkblIB8l2eIZapr39zP4H0z5j7ObqglGhxmPhecfM7hWqgV4UXBs1BN3
8rRjpW4DBXqNGLwwxUsaZHCZYdiJhCND/WZkxRNrb39/GX+lP35chUXARlQm3P8dR8xkY/NlmKQN
MNF6E2xyBZvibPThJpyItpnftH8IFYUkFP6i1H2c08bhzDJsl5uXRpa/Ew6rSrPiaagTLxtZj00L
+nAqIkstQpUox6o4RUUKYS86I+F7MKrbugajWW7duNlBO/Eag8dSxCclPelmgxThTQzfzG5hqtK2
kk9GBZyRFTm3J2FFh8Jx8c4DZM0WClv/ELxg3/Zf7gZUliGwUnMdCPp/vRunIM02uV2CKutylS02
VAfAZae2e7dwn5RPNxTtTtdmPzObXaq1u67DQ73Wtpr1Bj5o28w8aB09WGKXZu4BtI0+eGa4ntwP
nHaHyQ3pZ0Q3i4vOozHm/GTXk480OyvnXU7OW55X3qj816oBeZt2vyDYFriYS0XUgfQWCR6kQKdb
O7XQapuN0bxRENvOQ77uPYL+QxOyWMbHrGJuhVUX2PMnJ3uHRFBvZPcI4U7kuCbIa5Ktaafq2Zqt
a9I3O2FOPlWXvXyEcru8IFvlNnl+nbjJWgpCP4eCB9Fyi+mIzzRzOphRb7CLb/Jal37yG65RoUrV
0NVRg0SFe30t4lLZsG7ZCJlNw2t+5Ek3Sf9I4Io+5alAjwiUAuDuN5VcLKgBb+UV4kMTuclJ7du9
fJfl3rKdZUMkdPWh6TwwmtZc08vRvRK0ZciJ7WbnNijD9Q1q2/AbaT+EtXfy0BbqgxEgdHYlzX9m
AX0AIVrMNVJF9N2QvedmT/aYvszB+ZlgzIvcmwBij3FvINq9GvGY6Z56Z15bZfLlez/W3R719Yu8
RNkz5OVjAnkIndEPS7DvZTSs/UK2Oy72ux5FMTk2NcykeEr4yLtumulNNtoEpSNBAkrHw8uF+dmb
5oHMI8BYbp/7XBsNzsVSXTWz/If34Q8thI+Xm1QWGGDieYZWOeD8xpeFj2NlpYV0uex6akTOgaFN
vsythQgHcOqGZlVIYc40Ow3T8i7gQrGTD4bMrVcvKUjDNznYtWQsgHH/w/Cz8sz/HH4wA0LVBt4a
Ijd/DPtzCgLEVRh+VBdIU9jzQJAs5AFoTAOzdptHnk8RbNauwnOq4Nv9/aCr/5dR12AgszSDqUeF
+fbXRsKIujKxZvq4BDlCyLGtXaCdPDbBm9m2+17c5OOdMbDhbfz3tEDCspqpbwzrQ3R4v8zxUIL6
dNNPshvZMZMWtqDg+hlSm7bb//2F/yFxsD5dw7JVS3dNg7Ld/2q7yuoaICFc+JzhBvmAsaxX27Mv
hyXdagFvNfDnodZ0e6tp0eikRRk5NHqiWYO1/RjQTN5VygMQcnqpS7xp+sGTLRBGuNqOvq2Ig3xn
F6YCvTRRJVeR8DE2oQCdx3usjfFWiC9hPoHBMK9TJQ5N2u7k0Bk2KWvg/dSkl3C8FQxif98A2n97
cr83wB9zF2KBg6m5zNq13a0jrOzeDcOBnFrkk0z13pODYBbyUjKgRymhruxR+bKVD44R2KmZm4r8
8g+X9l+mVYMeTceR6iwspP/aqRZkPgB5gSSWLS6H84qpuw1AbPFqyQcVM5omar2TlxEKZk/bOPz9
NfyXuZBLgMNPbgKN6/XV++3lRwoU+sxEjlv2BXla+bLLMb9341Pe0seBFxhi+QcJA9P6qwLL2i9l
BOeSQdAREVClNMdvJ44DF7lpx409JUPqiEE2AmxoTzdaO4H0NIvZx5HhNEWTn9nquS77vQx2SgZt
q/3olHLwMZmO6pnKdAr7ZbmJKjuNuXbL552+KL581DJkwfHMq1DptHPzwNyWL286vbYC+OvKoIUp
2E1n32Xmk83QNMxCdIoAKT05pchOOUnMDlodpvEWTtNd7gIMo4aYjl7KwG3o6UXOcHIw15F0r3mG
LSk010hPadyxogJ4QqA4w2AS4c4R9q7QGcroVnWKAMownjXCBxWepWxvnOSg8xJGQOmRtyCHVtsd
faIrchrIiSDRx4wi39lZFwcZ/fYJCUhlOsOfO1WEoIjFQBHkmrHYgvuPoM+7DRhSFU/y1bXnzrPH
0VeYuORbL+MWjPMuWTGRIyGeVh77OoOqYR4AEyMWq55TnViAhpC3LUf8vEaCvFRvMtRBrXwHJMlH
RXTvGF/CGqoltBPZW3sKMoiFFG8yLkaH348U6He8bTPdXSFIKOE79WTwlsyTgeQaXdH+60zJaFiA
RDCZmHMsMuV9yjBEvikZE7a8R7LMaMx/XLWebE1KQh1AhXXqgmCXJciXnotQ5ppMxCcYwdDLlK8b
DfLvpyXDHBkZGejXykioYlrPOvoZfatKuPp7+QBkz5AXGxMOygPJK5GBUeZ0noz1LI5SAmObSTbB
YCSN/CRP0DLOGTOjizJ4smPJ57mg+pwySaCd6ctwqwooko1X42udaDv51GTYmQBHcQp3a3DMNTzh
auTcZ3EwOUrL1prE+BxbDFv0zh4zlEWGM7SIvD4ZnEzEHLCv9wnxXlyds4nOgOfTQHwhu4B8LeKy
xTeJ8BDNRXkrwzj5+LxcXfpmDHDISCFQY506K/OZ4rlfNjzDEPgwYZqM/8qlRYKW04JHMud0u1Cr
MQ+ZStSojz4+2NR6k5M8i5GR22tRTlGx7bOyyxKbV9EvMnS8G8i5iR6xxWQ5V9Q75P/yJgF67uXN
yW4vJ1kZeco3QT7jUp8fO65WdmAZCOhDuodCuXZMY/BNjZtLklNUMS8xish4V974rEGzjN7k/fAy
ywhYdmHZLPKNtRlb6BryJTYtTCBxXA/nMwbdhyIYfBn24BmPqUaDdZdxgNHgzwUOV68ymJXLHKCQ
mHviNDK5m0lYr8M4PMt4oOqiE6QJ3xzf9dbZlANLHEYAGU323INGSk4eFOVUf4YIKVeS8udBJCd0
Umjcw1QwYhFTTng9y9vNoXiF5s62yUMxTiTMXqXZM1gmWIcxbgdvRvgm14TyuHPD0DAklwWKXjd9
TejD8pQOVa2YhUaD1V3Hcs6xMaPy5JYsJiJJur0cA+WQJA8rw2w01Fxh7hyH4YfIVMbR8vplhFp3
qJ7W8bqbm1qvHdXJKKiAYIUnuY9sIhn41rAc4dJYuOimdDi0xAFtwX+mz1vER/Ie5XpAjgByLSBP
FS4I03ONhJkTYZ+MG+Rm+ZLKM8vpUYbZcvEhY3VQMrwqJhYO1znpvdJinuCN0NkkWMJwlHIxr/KE
8iiyfeQqgmCcuepQO2Ch0cvnuHJCkP1aLkbX2HJcqH3UAKXyi2yQhXB0oE5Ua8klQbdcaV5KZhk5
lIMLJI9bY/aKeBBxM+eUA2uqpd+IFyOLrp0Ongyn5OKBSY88QTBiFEeVpSWBQR2F5pW9kvlKjiFy
XWDwast1Tr+cVRGB45jO8vnIYTmglWTjDjqg/GC+RVb3iNh9bmV72e6jSz+jzCu7pYremlxxyoZV
5v/H3nkkR45s23YqbwK4Bi26DC0YDEHdgZHJTAiH1sDo33KwbmVVmT0r+/3fCQMQkUwyADjcz9l7
7QcdX1lNPKGe47PANOhAze4ZAuK9nK41CepCcSNzlEl3tCeXYSkvmnkFxEmT51+ePJoO/312JIJF
EQOCPDkD0yg5J5SL21aI/eALkBYsevkq5Gfklyx/lWTqNot7lbMuV9HyWa+1LHs6lkCkNXCI7IyV
ymXpRP1y15rGVg4gchUgRzr5P8jlUsxw61ZiL7//rPlBDx9/SL9B3Moj84+J9f+vK/5fbFKKd3+Z
Wi4/mo//+Zk1UTOePlKYpqef/f+8//xIPrKvvxYX53/1R3URY91/VIp3TGrpGLEkYc73XV2knPYf
CKVMBs256viX4qJimP8xXAln00HjmnDIflcXFUv9j2faNNZsevgubFP3/6m8OC+G/rLQdG2m4bBW
EIQ7FjXOGSH6l0lpO2Lu6+3E+vSomu+ctlZOZWMTbl/XUOgU5OCa0ZPDCsrBzUGDtjHG/1LuOlaO
4sOiBe1BU3w0XIzFTHvv5jfnl9RqvrrKUo/fnxfatPJVFxWR/OeVmidHO+Y2/P0PGo8cVlu/zkcU
Ib2pgRLtM5vk89rAPGcmRf0QZlawi+3uK/O9gvjI+r4lNfSuSDCDhH6X0bfJ9K1O/NKFQAflrkuH
+isHt6D49lclww1UXK3fHyXBVt+qYHqsVEcwbTrE2MaoBttMJV5C7qLZ2jkspBbz7uB16X2gm1+5
DNi2PHz7VWAx7QJxeZicQfG3ndyc99sx/NtB6n/k4kB5n98g/o/QNaAF6oNekh9qEe98LCe7wPEn
N+cXOlcABvWU3zC3ecD//SNxOBDm63pgSlp3U+spd32qvfhUbjY+KSVbgDb5s60HR7dKQh4kCsxw
rdJPTVw6975D+sT8hlSsxO1Qvbj+AI+mqJRN4OTjcyu8/fyBhHF/4QTKc1KYyUPsdjF5kw1/nDSw
YA+KD7nbgzzR2zRf/H47qjq0uZPWXqBs0SFsf9YlziaouPUj3PaOwlNAviR0nXvKvvhCO6G8NJV1
oaRUfpOV/08Yrvn3VbFc7bkqpnS0RZKD6Vn/KKlAL/J6pTS6d9tvYW0gZawBwSArTClFjS5234bc
IUKMfwiWFhuXIMH7ganCXVwO6Gu1OjuHapiduaL6yXAeAig0S7txa/JYS2IYw45GvuiLlyjX73UE
MxczEs3jRIxw3Lo8iwlRvkOzhQE3pc+16L2xWWD6JCo4TuqLhlWRabPIoCaYpCokUtHquiQWIL7S
112avyRjAQ4TMZR4MPBC+AVGujoo3w3oZtSkxuYEbhVdWiL+DUAol+W/Rwm+OzoQhmpYmungK9D/
uWYmuCAw03Ac3u0kM055rd4qJg5PKL9fdLiQmyjPrbucTv6roXbTUqiTt04LgAGJJAFEodUe7V77
QSKedbPqqF+FNY/o2h3J8ihM/FOtAPHiT8H9/BImrn7sDPqNVqhdA/z64SJSpQhZOKiOGCM2QySU
x07TX2DRMwmekPEHWjaIf6mCmbJW8te/HKWI7DxYBghnahb6P66aXlA3oUqXfnQFORRpqAQQLAF2
paO51PHzv5o+cQM5sqRtEKHtUOL2RqMwibsEDjq2vDYYMECpDXCVQmJCcTSMafTHS9UtRFSkZ0RM
BLL1ETewl9De7IMXLUXQD9vGuqc6R3SZhd+tGKcrGqV8l5T+bSi6/OQqJcw38oT2Zup8aqVffciN
6b8byI9QBhjukV/BusVejDZXj8pNoCrDTZ3cNPy34hN4239+ZYbuuLLKodmEAjj/VEowVQ0BArTG
hx3K7KQawmfuERuldfkqk7vREHvop5MFoZ7qHQhNjeA2MeYLKkfxVq1JtM7jl1ECVBIFsaPnwCCV
e38earSpo15M4Hg4ROk2cZE0MulFpZA9AgTUb4Gq/YIrJo6QhKwbrB9/bUT+L8+suGDTPqQMTj5g
kJRiBQWtuvQOSAAu83KZQLbE4vnL0a23DgbRiyGQ8Bo5GeJh5U8bsi+ZmKfupqkaBFpFRfhwiSgr
8auFn6MzLgoDhWA9afam9H3zHsVyGE/pD78AkIeMoT2N8JbwQpcTNRa7OqrkZywlQU5TFfXZwSYF
69nvFwh1wzc9RmENvcs4Rmo+PbV6vsKjFL7xtCu2qAWOmt/5K5VQDHCXXXjBvBMvEHIXN2/Ij4S3
JXvHVh4oTFjOsuoUZVO22rsTOuc0J4Cqc1kK2c7wkdBAQT2UaA/CIV7Ga/UNRvBiDxqxvR9KqOFw
a6AmFWp1Z2WRchUe1AQQwiiEc+eXEznfG38ekRvIdNTe+iIK/d0lR+ZJg1uzbrG1LeBzTXtRPMcD
T7AFhEVv6baqWM/An9ZJNeBJ7i538HazCnyOm5JrxNcSBzH16FJKGl8p/ZYHjxXaxRcFU+ZoKDeF
rzJUZKTPLlKlKDc+iUK7uPeV9Rg1W23KsnNlNNljMvTdYtRjd9tLQmRnsSILRPFk5WF55JyW29yi
ozf8uaWS5UGkUXPxrD49YjE1aONPO1R19QPXRv3Q56GHWqI0NzkUzDR3J1YQdnfl4tnXbVG8tFXf
kX1ckcas8lWDWbUP1cQognSr3+G3GV8789ny84chDK1Nx/ifLt1Bw1cV+PuBIs6GsmJycGTJrJhc
ak+ggM42fcqlC5IIW6acRNiNBfAxYDHtNkYSLsELbBTb8A+hw8u8ZXae2Bh++DLvCQdshkJ+xc6L
WPMFSUu/zJ0OShGna0D5YrxTJ+L/kHoRn9bH54Tg6cdI+JDKq4FIKOoHtzpP3zsMWFY42iEUMWrf
f27VU/jHMZb4SMZ767ll6ruyc59i52RHt9H3fhR9Pz6HMni6cFrt0a4d7bEEk6fQJDiZcg9hcLIw
CtfYzZ8QArCJl8HXz+wOYFBqhyloccAlvoYFpSCHcoWYkNWWFB/NwGc4Ut3JBySq3Cqzr4+mDv6I
tlncIFbsl5ZOwENGXIpY+bQsRgQ/x1B1Waha2QitxRiXvTOR7DTvRo6ySMiDXZlFS38uh5+R6oPx
YkQf5QTOEqgGrFCiB5ciG5U7xy7qtxZTk2OWp7TUx3eT+tOyj9voAByjo3tfnkbNR3QpT15PUg4l
o6C+ABvib4AnvUZs0DFOVoa9GVudlsOoOKvS73tCWSJtMWkDFI4hrS+BWpeHNChfrJjeHynd7cLX
++RqieyCUm18rXNskiXy7P0Qo0rsLJToJMkwTP1Sak+8mz08ZyLOweqaurq0OjVG4yk89MTd6GFN
8YwXogrJjhEwLefdigwo0rvVlSiKZqdZY7msbJ+mah0Td6oS8+SFCRl9sO63IY3++ykvlFUoRHLt
6syAEBIomyKL1Ds/07KzaUfxOmkpXGlpmZ1dpqNLzKkwpzTIVAH8olPRRNHjgPgqbYMXBQduehCR
aZ25kIqTrRQf8xSliS3YrrqjHJwqiddijLGnDmO+Eyl15CzNSGDSaqCbKrYSYo6H8BaXzaH1I2ef
WBzpSm8BZ60+mIBDn4ekQCk3lgSuZvnWL4pgPeRacBfQIiJ4NOFuock60s4gXyTp4q2w1PKKP5+I
GLn8SJpVY6XP3PjBbSCIYF1ZBVGq6NfehnoXmMb4rmNfXZfp4CDn+0mwobkxPObzQeYaxFSVt3Sk
311lmNZEXrW3CuXIMlHcTRe76TkgHDnj7jrM5PMJnxgUCr1ZO0gRKaLY6Q9ZAK8iZM8uweX32Jrv
zaHOL4nm0JEwsdYymbPwa5s+c3dBGsSmGByqSwmwSSa+1XjW8zdRgOLLI7jn5Ca0N8WM4AZiV1e9
dqAvjCTy92SuG3FdNw5IgqlPH8Lcsk54pdLHJgTeh57W2egeAjQys965tE2pJx9WldMZL9Uw4kGq
QUgSw9K8ROZCaOdMc8NPdyxsWqNef4hFiToLuwp+T7c9GxEF30J3nqkjg8DCOrMh5ara1pYdPULK
/dFEIv2h9v7GNHTqp7b+lFKWuW8j6FC/d3u5G4dc027aBBc3Nn62aL+fJlOhYpkUrBPMQds1Tm+K
+ybSYDT1k3ZoKiMOoBi72ve+jTNewECLF52VC9QBFE8RjU9U013lOZeyHriNyNNKjNtmZf50wKad
AJbqx1oz3+k++wcYCyFKAAsppdSMzS+x3OqnXqxbDFFopqV1TuW/peWjpsvE8Q2CwYoCjFEarnjE
asMKmcmltrW32DF6451qBWWj3q2AZplhtihJOtpOueps7IJUrjxMXnFwpD9iVYH9mBaPgkAKvr9K
JlQx+jtYNuQLpP3FNKTqpVCD5hJPPnVS8R6kjXqzk8na2Q5J82Fede9t9zag/TvBplWokCEgtxL7
h+UrBNvbSXkbGDi2rnRrW6Sm3xLmqnfzR9TBBPkwpqTzahoSBuc968wAln7Bo14ftWtd5N7hH7sJ
GYdGapvlZ6ekV9YOwxkV6QgSbDhlUeYc5kPzS27EH3bcXKEjUwqNYgR+fZwslamiiFBmxgr/P3aj
kcCusR/GoxYo3TXu2jfhKuFF8Xy4/4WvbCoiE+hnIRD1Yys9AhbAAtdN2Qtf6DW1yU0yGsVZNxX9
obDwnRNRffnRp+OTmO4ZTO02zTr+JDudzPuU1LEW1ztXTpyRlpTwjJWKxlhmLYOGs3me68Oy0Kce
arNfFm88jlAn6ytPJCyqyiRYBVbg4Jz0k23uRwho8FAhFolCjPbyR6nKFoiAsqw7sq2mPmfoYhpE
i8shJoz6j78NvI4aejTRS5M/AAv6aXTj/quPFJ6TU/+l5N73xvjfI/NbUOXNpOM/axzc6rBByiXg
3mSHJvrgsE696qGXXUsXikFjGi+O1XzMf0KOAo1AQitb+QUQDLXtBlLG3SWPPPUotFI7pn49UR4Z
9Mcho9SsKI54qHLpjOq88b1xCJrnNw32eEt+KQpeA66UZLhockhtR6JuQ6t+NtMO5DF+6pZwzBtL
IixQWmt/uQOAJxBuKEYyWhLOrYCvcG9LWWjdJbtBawFthppzjjNYSfMWaGplgVudFgwPjimNpz2Z
UOVdUfrjtugmEA29G9z/fmlYry/KND8ltd+ux8bsXiRXw0v84hCbKf55r6SQX7hvFqcAkwvghu8Z
geqU3QfhsUtv6vy3TGBD6LSW9Ztjp87SS6hRwEXRZQanEuM3o8OLG40cjC7YhFaPRWe+nNyhEZ86
6+iFFfvxKWudn98XUZHrW8d0GAWIVId6xn1QJmq2JW0dsYAqTpBqcaXruqJtkyGd/piotJC513NZ
zo0S8nKl7jqJhc9dFjqPtbEHBWAwbvrQEjvyvHBZJl+5XOnPynlU8OQFGF2xsH287oFwzP0QtN0q
Lgv1HEDkgigll7hBo3AZm+HDANF0CgvrgghYHBSytblY1fDT7MCbUu3yG3Eus9K4AxBgf5Gr5xZ+
/mXHJKAlRbFJBiU+5lYmHlyf/oWQKt7EIN3E7/ERxT1xg9930OiCsEgm8dn7XgWgpCZsO64S4qyp
oC1tS/aocMBvtc+uiEZWVGm+SRLMSijj/HsK9IB/5OJknpGNCJ/lPX9whPMF+Rq8o3xIEvMSYVs2
sG7Op1IzhqNDgrbbQogin0VdFVaUX0Ld6R6BhU4YrkZvr/spzjTDxhheGiF0mUZWBoJqp8VBvMxL
TSfRJp8WXhnZD3ANnF1ANPqmBKcDY1eeA3SC3t3kDt49OPGOwkM/veU2MvgUSh3PuG7b2sBjNc0N
DkxQx9ckWvesAxG8ms+lqVZLrcQxztwufMzy9jwErr4I0jHdzfeBhY4+yKbkolZPimPW94Hvhqfi
S48MFtl+c+/YVn2tLOGAnFMurQqacj4ESvMW44FJ+Z6y5pYS/8E1CaZCTT3lXNe0ejYeT7MVDMhf
rUo+eyo8MqUVkgqbXV5W1WEiC28dAjI/BVZnr2O5lcvgpljgjFHgq7470dqnWLf8XiB9312WDOw2
c8VYgXm0DgSuMvVTR43iatIyP9OsJZTc/NT15ZVEmHY3+xTmQ4LS3IqF/rimk44agKB3WO3YpX3C
s1Z27KmvTlJtRkoKYwdSAdMKFqgKu5+8sCaTdNTS054rTfh3tM0BU42qd5ty+xCkXvHma1x0Vhvp
9yIAvFum4MEbzNc7TRPFBjtBtA7kOkGjbWQiexLEGXPX9oBa9GBMf2ThcLaKYDx/v2kMSrMR5bDT
XVFc5tucc/a9N9KOu/e84kvrnJ02xPEHjQ2xQOJfXSOZ+KKkYA+zrkyPgfrau2pwKNQyW7R+abw0
tlKuRpUzhv4oPBNGealTF+tnEkDrGXXrVCpRr9ycRquZoUxHS2cY1JSJeui8KQy7AKd1NnHxfw/I
g9jWwIJ++ALXD8ZMfHJDZy2bEWaCz4i3jkCbCJwocsXEP/exkzOBNnkUEt71amLGwjBVPtW+Ht+x
kvZ/Ei2sEZv9U42lxsQbi0cgLinMbLyCBAv0xyjnahNxRORPZLtLv5JbcSDDctXhYDQtfWJDDx6N
mszrrI6UryTYBcLyf6odpiPUEdOTaiVPmY+tDr+Oee/HMeTstJm2WuEFD14UWEvH0MwnrcQ4UdRh
sR2LPNyNyFpb/8fU1lSiHd14wG847rs0KNYVLJrnmKn/EAL5a5vG3iUs7rd6Q2+wkCO1qfCUzwS6
kMRftIZNFV7wjAKj8/m9oP0++UPsmmerxCTt1nWwqHovfXQnv7tYZNA6yeBfZdI7BhDtkKYDngdF
IE/SSbe3tL585oLO7yAqhz/UZtpkeYFlMwsgc8Th+LPKrHdBHumrQi7TInfM5hpWjBsYlFAE+8xy
BxEoWwtyAXHMab0RBqmsiRx/y8hTEXdk2UPeFsNDKt+Y7RVhi/VDVdzsIdP8/sHJtL+9If9Fl6l/
/IttZdWU8/oWs4vhle8JfsRlQljsMWEkPJkBk0Yn8PXPod/pLC1/aLnW4DcaG6Id+/wA+kulL8Bf
MDAUVtyTP1BUA+R17+LK0AmjhGeS6i0Fv7wyT4naz2wW+w1VBn0wK/tphNGNyNLxhcQT7L6Q2O9z
O7APadO6q9SMrKdRZX3YxxCVlb46ZJFc3if1c6ZjSgpiTMd5RBylGzeUR/mYxjk3qBt9DhEcyBbm
xaVKrFVPSMaxUzOx943oDNTCPPlJZJ4gf5b3JCGTJN51VrNhTOoPojXphUN3HYNU5svTdgOehKmQ
vzB8oqyG+TciNpQyaLirdPBbsVqVJ890qOi4mMCzQCWAmMZywOy+gEND5EekP1axesHMPH0U/PRF
7ZHpyZWhnxI7FAu1j9qlkrfJMUu7vRIzKthge5pdRa8cppW86blW9oFdhifM2FSg+qFeaEmUn2JF
FUt37N1F5JMmAhAh5uls2V95ONZ7gLvhsW/KTzXrh6shuE/lTGWCt+WYj2aXnqeQJb3NdIaWCL+e
Ob0adp8eYqgJSBqGx4Bc9M/Qm743Yjbm6XHdFPaTpi0a4rx+wjST+eJJ9WhFSrJu3WOiTeoR3nPA
8poXiO82iQVykttnWUKrJ3JXEfYfarJq9TaIlSka5Y2JX4R3b0DDJHd5eoO7dtJnge8D92Y2LOeP
xZrzIpiG3ymZ4XASlAoICZ2OPnDUNy3wmTL6JKJSpI4eSTihlFJobz59nqXuT3v6SNp6/hoqFgUI
HNgtBRNQgoCAL+mCnpUod3rY90e6AA6p9qkabuJqAH5jdNl5/kg8mmQtDsVb3pbOuQfNfWcmtXFi
+t7euqw4avCRX5UENFsSJ8RMy13O4VUzrPQKDsJ+0BC93s3HXQO6g4Xjd9Oz2kkdoVzUBiIsCTaH
2bg9HwJj3W59vPR3Ot7Iy/wGhCyVxwNCwrgKVhS3nAsYU+dShRFMb2TOu2Dg2PwGcCNKxMK6n/fA
vYFK4Es2W23XSu7RTAtR0NCdQvJiySuSteFK14lok42P7+nz93UJ7c9YAScDN91r5mnEgLtoo5zF
VeDE9gJueX1xpuBVCP8y+SntZpOF7MIkxuARPSmViaSqHnMVPr8gfAh2nk+93R9pH9KUqoFeOczJ
dd3eJHX53liUzuR5mV/mc0DkhbsIJ9Y/4y23qZkxFLLcK8+dFFtmSfMD6VzIN2XUlrgvovQ6Jq56
LIqYBdFs/J/3AcNkhxp6+e9DeuuWlM5tcoi91ruZ2JdLI33Ez5o+EoXNNMGYgiNdF4V1IRQCt6y+
CuCVH3LDBK8+bwTmL66E5Kt59gpD/elYEvgW1iPzUol+jMNDwcX7hOnwNk87JiNbfj+YCWME/VM4
H9M4BhvRQ4xYdnb33gdWtleFsA9aFr4K3W/ForTtaJ078UBnRImvFFU/3KbmsgRSQb5KrEE5Bxe9
A5sKrVBu9bpu7nvFfGKtX0L7yKwbNeF2V/c+kcey6ZVl2rTMwtpa4sfM6mWfpE/gFomqJx8Vtyor
0BEL1MKr7Ho/71qQhXqfhPfA+xUQOTRvRP/dUDqywOOGxz/z7aM9JeKqmP2b1XXqofCs+EoEiH2e
yvf5rU4LTpFduIdA9o47K9oD4a+O361cGwf/pmkzliayvezVQbYrpXkZEYL34AYMaKXW7ovI8lA9
cGgUeXGMkpBKYSC2egGkoMu94OqoAri520wfQ9ETsx749lnrh+6YWIVguhFVv4Ry0DQluTHy6Fx3
xhNEC+OFMCZtS8csXwRTs5/kQkqWmkqlMd4yZ6KgrDgVbIveuFebZiSLER7qVF9VQ6mvAS7HrRjd
CJEtu2SHOPMgrxAUtm4DOzkVMjZMTnP5NaZtoeS4t8Wows4eG64aQ/UucYastqurAfqiXewDugLb
QB3SB6hLzlIp3PjJbLJj6yuvFHmD9DJp8GIGjfoUsxc7H1kYCHNFFqFNKk4qLrQ+UViEw75qW9qO
TacYa2zjuG8clqXzi9N0/qnG8grCYdLXmtNZrBfJy9haBoIUgdaEVbeCkoSewDfUxdbKtZrZ7mk+
ZNb6sJt8YzdY9nW+yuYrzy67M0W77BToLWs3JTTXzKCQUxelck+Hs3spHxPZJJha2HFGOPiLsI6L
tV84ZK7koQNOPUg/jVhjdW0av7B5b0Jj37mx+ySKgFAe2EaIoBkZMnPcmmrA46eHlFrLbrwmdn6m
T6vEAqnvI+XdIwH8qmV7M7J9e/n9uKozMdIqhXc6ty3TSCMfRivOVtdXx77MALmHpQybyOO9YTeF
sQxSRBltG/Mg09LHojFWhazOKsTO4W2gkaY4ekqDA4rhokhGbQGvrLk3jFq918spWg6hEiIEqGmI
OjCOVpOrxz8onsVXG5h3q0fMVkt/kJpIxv3JVwm9mX9YUikl5Q1n2he2e5hrQondkS5ThM3yW2uS
2g2OYN08p10OOjktgg1Jgek+pvG3sl3vPCIgOpOJZAGLteuXeSvrPcSWXT6RC3an64792VjApei+
nsehREc/d4iZ+118Vzgra37MK7pFQHAYLntD4YzRvwOFO/T7KG2PAWXX5yygxBDJrQDg6UIhT6XO
veKk1xcv9FsePRb1ZL0OlGNekXRewGxZpwZVN1H6p/mlqjT1X9wOmvl3ywXmVVRino3hneoZIixL
vv8XhVeCdr61ejX7IEGDXzCvhvuaRI1DozWrAZHLPnX1ZyoA6VtWt3siaewveSQa6K8NqQY0oMms
VdAMxoEkq+newJCAMIHSfBJHASMtRu1lmQpg5rhcFmmD8b+jK7jQ/L3upvVtbrHSCIO7U8RY6xEq
IoUXR6p6f7yYpQzZdOJs43lTdnQnYjG0qbnvJEVgRgkIZNE7vfV+2NRMHuLeoG2aEvdFuZjGZPHM
uHOAxBR9ukabURANzBMhaU9KTr9mkGnH80voNEJG2BNuHcXm9zGt14ONOxQF125mb0KRKzvb99JD
HXpg/CseamOXZdvvysnQODrlhfnkBwXPkqFb00cpVsPk2xQZsDwszNT+xWIyOyuqhcIHZ9WniTre
Uq10p9pjtG9j4w5kfvUZeFBcKujPD2Savo651yi33NWIicvMdNO547iuCm94rfTN982rUKB6Y169
w0vh/JQbUWM7P3u73ilKFn1JlTOcVDC8bc48T3e7aRtP3c2DYrXqrGmkKkbe1GTZ/X1Spcmd4kws
uj112FXMgJaFzP1x6vBaUBMWdRV9ou1nCVuHz4Wb0vCi97Fx+TVPllOjlF93eTc+TUmaXdohsQ1k
ryMl5+dKFv0S3zSPkQjyu1IOT0Qr/YqTLjoOk9s+TKNHGVjVnwqGxYeqsq4VTIF/ufjdf177TKjA
HmPhBj5ioaP8h3rHrrwMI69qfijyipF1Jt/J0rWVgcWed9N2aK4IU95r7U0Kup6aijgih7v0jE7u
Vsm9Jg3753mr5uZZOEro7UCNSz51/3OuveiDkq+qMmR6F000h0K3wZ2p658MKwawS1O7kRnCWjix
22MKGLtRsY9ZocE9kdATSaAvbbXSrY5W+Fmr2qmGOjP4nEH0YFxHJkpB1c+32lAVCxYiQmUOrqQL
RW1pzB+tyE0OmijJFtES0jiMgNltQjBpvqp1gxaCx7ypkW1wBabKAUsQebsNbIyscPfW1OhP825U
BS7LUB3BgRavHLJfcyx8ZrmJ/IqsHivSTk1QAWFJE1ilRuZtvdrqyQuEPIJcAe1XXd3n7mOYs4oj
aMu6OebEaOpEku7JnOgvYtvztwbrb+n2lilP329xFsG2iFY8G4mW42ms6f8JmFG13E2C1qw/YjPK
6jeis7V9E7TTg8oMULhuQklMy5bgHpv9TFyYXyLZPfu9m1qAr+TDycz69RzsZ2dhsDQHGV+jAair
s2bC+KMl6vJ7fhNQil2plaFRnOzcw7zl/bnVu0oEuItT28b0qmGG9WLRshKkjyFkcQnXxoKJ3I/U
7c9m7yI3ULEbAR9CZBrpUfCiVl2/btK2AzXcBS96P7S0QYXJup1388h4LGLjtSUbe/P9qJLJZl6b
mA+zlklM7UeMkwwUqMHaX/Oqj3ji3o4H5cUXCEUBodDJB1Em1UV38wdQ+GQrp/LABemEafoCYt7c
P09LnARp7F7/3BO54dCzZwbpp8vYJOb0T6nHb9GHOjnPVB/cN6kFQY1UPneh/8u3AwC2tKV2833X
oho6FzICRt6ZA8HamS+mvV3P1Q6gM0eevPGCPhBJThCwS8khzMsCUM28WSgEksfuMLprrEMFU9GA
PnUGBdKOyoeS2eXxe9T+7sEGXriuKFQ3pSNuuhcwBY70haiz5NZO+dVoUAqoRXttrKjaO0htLcbz
kkRA6kJFHx5J50lvCNvUh4YK4Z0IUd0RHZlvRAIeuXebn/zVvyh+QiFTCn9lB6pz8BzdPY4u/JSM
G+o5VLUXoaWkYs2dO3MocYYD5F8FWVtdCt2+6QWAX21LlmP7qqg9/m1mzGSjNQTYhUrNefMHaM9t
/xDxGGeWzKUz6waKiTy6mIb6Q4rHZlnFrlj7UYD4mrG4ZZg8e41/mPeoPpGajtgkMkcaSA4Sbarx
2tl2MnKvKHV8ZIrKiY3L7IoRqDpoAUKl0CYPsav4e1gV3qmyZWb4sstXNT1kOTi2ipMubD3OHj0A
+ScMFY+hXGWa8lDc1EvUwoQgep3Bkyez43VR5s11fiEwzaU+cYlQSl6tKfoVGS7RUlQ89koXmHQM
EmUJscB/JsXnzUeZtv2uZ7FuzfirSTbWcGs81kNA5F6hhd9bkzyWyHddpYke//G5eiKjdTSZ8WkU
gmWm2hyspuGcrQdyB+dD1tDczDp2TvN7aaW1BG35+gFIfPRkhxoowmJStvMuIxRUoBjPdDIM9/Pc
wQlif+XlFvpPOZUwDfTvvgOkQJPag/nd37sakXto+VSmEJWxBNjgnLVWuPjFpniXujl06T+P+Rqx
nQ4diii1nPP8QtTsGhXceMjb9Bh2rUd8aaXA6zOZ7g2x2t061Yl3tV8CNw5tY6MoNkxKOaPKxxbC
3lSe5inXfGh+0em9LqeAuADyqUhCobn8ypJBhzxpUN1GeTQka91qjCfLN5L1vDv5FSTKKGvIEmpp
Y3dK7G5s5ZWOGqfKEbtWjelxkfL1Uirnyn1QdI3yZiOxSeBpNXriRkDKCxWLOrJg36Kw2reTET+E
PWhYmm64HoVGspTkHbKAowJSVbm5bKZDd+hJJtgzBEerRPaELafYSfD/EyL1AZlWrGz4eTtNLlh5
RjVXlXwPDHf6hBaLFgeSfYK0Ihqniej5uQVsc1YH/kW0un/pCI5Na9eHo8ueHXX9qZqAZ9YN0806
+QgsdRWGA3ew3KJ8pNGFaJzyU9PpCs33Hm0epvyTaUPylZ1RuevIXU9wq+AaZE97UYRevAwdKpco
zMITUGNCWFM12yQpn7AmItp+n6S0L9A41fyPBsotBHEjTVVdLZXlqxJ39WV+KtBRry6HWUZL+km1
sNGmbc1xgiMRAtz+vlg7DGJR7IUbK1O5WOW7fdGWGMWN13mQnl8ErD6z8S7zjhNbu1AfYUbJ3ktO
Y4og5PHJqxTEo64ZrCwUKnbQRY+Tg32exIJ4M//lBBSXK4h88WZ+tNR+U6zGlehKfzMryUFBMHCm
MeqiwXgwpzjESIxKEoaStwI3jcChKA6qrPiU9fi/pJ3ZVtxM1qbvpc9VLYWkkLRW93+QcwLJbBt8
ogXms+Z51tX3I/H91SbJIruqT1gkYEsKRcTesfc7lLs4L2muhVR8GtQY935Tvche/vQn7G3R1M+l
bRWHKAjxaFRgbPSFI5+CPH3IQ8P4XRThglUm3hKSQXAnAvM7DAAUt/zVI5Q2LBCZHVaj0UYco+Gg
5DadXgvUNRm1D3zX5nEfjr/rTYSyJLqLkZPRlBh05LI+/nFVxreombr7UAQuVYPcWGQTNhDEDAuC
9H2tUFZa9djf7muaCruw0CLmnVoBtXSqn+9RhIz/zm/TH/MbaPB/XSo6ONbOdeV94XfIC4o1ftj2
D6S4eYjCb3FNq/wLP4P8PNKuWg2jhd8wMKqlnXrRc1A2j45pMI0lG72eKr+L1n8qozrBVobihCpH
HRKhMuznDrRQ8fpKMKBTsqi6YJMtDkGE32EepHiY0QRcKEHsvkJcu7YhFr5DKsjror2To8xZUlK2
G431m6DBmRsQXaAOG6usjrqF1Repv9IAe261EL903aqz6ywbIuKXEaMOOnQLh7rMurBicCekXf5B
bSCosCCQze2LRIDNRZJ0Ru0F9NlXQenjxp0Sk1IP0rISinVvN0i8DkkMzDH0b1WRI+cDAXtfN079
np7MGYsCF3iZmfKKA02+zyZjdrXF9LhympexcIY1mYvYIl+u35H0g1gWUAXsPlmXeeGsFQZ4PbNM
dKvk2bTWO7DEzEUgicDWIKt7P/JRic6o7zgQe2P02q6c6edG3V80BfUqiArdShFs/Z1RHlgQbAYk
8KFM7YcCXuOMYQtz2WzqUR84XE7SzX6pXRS4fEg7di/nH7kgMi6HBH683+NxhGdNueyNKNrNxqrG
kDV3VfgjQiQC2dk8VTeV6ZcrzMT0TRS16UbIAeuc3hkuvbhVbxRvhM08tZsnTQ/Xy9JvhjM81m3i
EzKi4jkLDAPT7tTdF9ngPWM/HweR/sPG5BvjDiKh9ANyh1qvL2JXttiO2u4eD8hl5+bZw9ymrjBw
o1gkyeEmIBOqUHLNycA+cLZFa43q6Bg1zs38nTlSo7FbHDJ0rHmWPRg+JzXNy64P5CXiD+y200fL
9RQYtwM43OlnSl6/+gUuDcvcqaoHb2wzCpWEOkor5sNgFsFBobY/b+OeiJw12ISpdjmlwhofq8pq
NvNmNqLZ+P5bHcdz8h6AsXqTvVlRqdy0NcZOvubsG6T2n+gH2TuthI3QGzkfqxoqGy7Ph9Bvze9J
9HP+MQeg6FLvE4H8JP+oi/HabSbLnqa3PIBlBHPNO3TTzBkj5HiiIP3mmRSFs64sf87fzc6UPkbh
VyqezL0chrv3sx+fyihCVtBw/AvYRZD7tcC8n7/zemneqxh4rzwtq8i5AAIPxYRghE+1r7IUTVIV
V/lKJvCV02a4we7POwQ5T53plf+akjgiP7lXyrB8RTiSplLgvxVOQDXInrDqYY7vul9D57Bxvai9
/PYdBtfGFF1ic3QXOuqVqPxl0ePoq/0VWgjZffTT1Ot+OeM5TE++Qgjw7lNlVK5mMA9a/FuE2Mfv
vY91w9ijrf1+PAdAQ8XKtsoLdcKzU9CjwSOyS9nD2lvpKaffGhkAfSghbBQcVuxO+UlDfJepQ7QZ
o3xYmpMIuBWECMgO6X4+oM/QWz1GYKNrpDmB0cYtgmXIcU9Apy4q/sbD1tTVcaDN+n3X1sBH3WDE
3rRMf8RGcTXjLRsvrBbgXKx95gUUdz/+2QT/8pviLUQdattO/J+697tdaxF+qwrpcVAiCoH+wcQu
b5Vkrr9tfKtji6DDM0/M+aM3qeQDZJtwNoNLM2E0UmcTpr65tH2UKfTJFXL+MiYpUddV9YWIJ8ka
h6O8ag7mY1ONSEVG1LdaKIyPPlTPg2Lnr5WVhpQagn5LuSG+mr84phZfWdOX+bv5Z/oAcTtxhr3j
ZdgsWWoLkdNt37/zzUsHUAptV9vc5VVbPgxG76NvGya/2lzcA0OwvjmRJ1bCN7+ndmzDE1enbpad
H5ywfga6TP0xBcU8FM43BEbza92zgzs9Th9YmfqPcAjdHdJDJv/wxqvb8gXna7iZivmWlyX2PBOf
RtU4CXtJOFx0RWGt5sXlwMAIQ7d4NMqdn+jKdVc63+YN7J+f9BpHyCIp5QNT+2eldO0PiVnsqqqD
5kb4wOc6xwYMOV4PQzzSgEI4Fkt68SN+z6urzjIvehAp1xROdzEVRkC/to77VGpc1/YlcrvdQVPb
Yd+V6Z2pVfFOdQogl9G0irBfcLdOuiWtjR8zoV50E1pdB6+16VO13NqJAKCHD/SIZfuidmMEMOHL
7owMVphe0JvIPG/bubX/Gpg67E/MmKf92Uamfy99kPrz084f6wrHIzUwv9dm6H3LQPZHmA89Y4OG
hqZkg3tvAAqcZG89NUMrrhpvq7lMZtMVBQXdv0EVNP8u7Qv3zZQ8TavX2rqvBZB5rwcfl2YoiSku
r5cDjReI+GKuJyZB2i5U3L4RsXCudGcI7oehfJ27I+aYDCSt6JL4ND5XJkH6DtBidSe8ajcGrTjM
PxrGrAWMItO1mIpvQaXCQZWDt+TIQv0mNOxniof1daQr2Uq3FYfyuDF+L6J4pQed9qy5ALtcK1RQ
px/VZ5hiazxGwD75VB4arX30huB34kLeAinRPOoSNsho4Gwy/zIPnAeUwMdlGHf++4sJHaR+VV0F
DZ+5Vy5Yt2WVKckWRSWHnr6TLsVYDVe+p5nfAk2jRNN5z9iA1DtDa/X1/LEaw5+pHMI7tiJ/x7b2
08FWYGMVQXUpsV65hgqCRoFZimdgezsgVZzj6/o5ckv/e9UCwWU7vmMWQhhhLSxN0+2fczW+9/WM
jLBrthqeg7+dtPwZdg3GS451E8k2ugX98VYPVv/ESsHeyMi1rczz4cl0xuuCIha1bEC3bH/+Q9sD
9C8a/mL+aIxleSNb8f7Jn0zfYa78/Rcg+p0L18ZswCyT5NYwMFSyIw/YWRzDYihIkrMuN+4Jy8Z9
joJVZDT17fsnPcY7xrXpARgJqGKvT3ZFSppWkrlMKiH2XVlOfBIzbV8dO/phYODyaA2q3KG4hIKO
GdcbCgeYBnYVc8nTx7eRBAcbK+ktCjhvbmaEv9KRWoVZGv73wkae16TxR3I4/EAnCTcWl9SS0xCS
NGkO3chB1P7KUwBwO+K7HxfaE+tSWxpZWt+xOygbxSKeCvCll6GFL5CfN2JRA3bcc3RqFlC9gjdN
RaVPK6Hj0gFeAWcvDgKT1KtEYnrSkhWgTZpgkSzgFjWqT7loUO/nL1YCPp0CV7HrAIret7ja3JkZ
0QMoelxqCrsL1YAC9aybLK8wNw/9YGVNP5t/wXtep0rtX0FVRPPzv//XFirAOgrg988/A9us3iu0
IkyQPzdl1V7WgWiucSaLdkNLwzCaWX9u0V/giwEbvUzbjT1Kua30qywUXbiI/cP7N+F/f8Ovun4U
vxy33COLhZqbKG5n5kiuE1XLfHR3cxQIAx+FOaFdN5I0cd7u+wzNECeUzX7mlZC73RQOutb2pFdd
T7yZOYIrffOSmbG7rwpeVJwXFNAmwfamy0CvlR14eT7ZzKINFflqARe6o8VJHCyp8QG0PMSdS4I0
/9xnMH0haJ6rtKZKLd/PyQB6OtA7TeBXsew47ESbalTzZ1tJEFl0PRLt6WMLXynrgh8Q/K0HrZDe
UkOiFZMTf7gtgYiNaf5XjtDVnYYl1yHtUFVPp3NjCkfFFb97RMhu8qiLH61K3/hWGzyhp0SnL6jS
1fyxBliw1IPCvywKR7mwYlT5ygDCvxXfvHdyDR9qp2f0+xnvFMEbOHSZEu3nu0lTbCDm1hQ1/3Y9
Wna7k7hmpsiaULBNcjIJ2g1G5YRv//xmzJobL6zrV8N/0fj+428//Nn8q+lvxpDGoJFgNUS5I8DS
sBlWczxKY94y+eCALzjPaKAftRvC9haQQvmzc2HTmn6lPdSu7NZpk2O1i83fXgJehYagpRvoggBU
AMMXd0KzXtIoEDTzB2cFXah4Jin7qwR8eNuCnLs1de33/FqinDygUhUTK7E4eYbBPr2sNCBXUX11
W+XcRJVl2dX8XYbNxb/+bv47UM4pPknWraUYxUXZm9aV7dveRjRF9OCUg7/MrVz8BAB78DjqYn/D
vmnTSvFFPXyTeRztwiobt1LD5IwTJ2xgo3nV6FqjYmVwkPUN/2riscJE82QRbSvkcJ7aqTBop+NL
1JGdlwFUTt0W6X0nc/b3OFDXcWIWF+4IuJaWfHMP8QbFOrbKNSUG99kbHODUsnl1IhAMVOaqA5w7
ufInZm/tVdUq7Wv/OXb9QzmVxfPWvZp/0o9+tZJ4gmJLrVUXeJZ429alQNLGyHbpehPDhwu1q9TU
uwuLI+NWr9KEFsEAqYmW6A9HNn9B6O7+Ut0Xdy5Q2G1zbVZl/ZO9Jlp2XmDfF2FgLe0BTIIxNMa1
mL4oQQSqCwz4PsaQdaw6YoDV/3JVdCkrCpaHvlPcS46D47pqu24/Nmm1j6VH4t6G2/duas4+qVvw
lo3GL5Zzq1RWhgNzwSFtSDrC1wTJChwFkkLb7PRu4PQOqmWl9yMSpwPEEA6b0WWaSfNBjzFX0QHv
TLgMzJ3mFtQ7WFcJZfcEzAgiM+UM4Foadh8RBXgqZjcuneHAop1f1yCFW+EFd54z4DhjWLtuZrsY
IdvLbKhUZF1/6PLo2Y6zemOHVjySq3XO0jYVxEPzom3WQjFKOCUmortWq9y8HwtsWi6wnVqS/7lS
4amTW1iSokOrRetxakrS3EpYGU5+IZX4iWJJuEjUItgYboF0VuJel8I19EVS9+61yDg+j9Lcz78w
dLR63SpPsBoyghUGdO1N6Pbp3nSCbBfnmnWb1ZeVmJgdvGSgXD4RxEtvuqaF2iS6ToVb2Vh3cKqA
OgnxoE3NnH9+anXBXJyPN1Twk3WQFPmw6eFy7HyAiAIU+yqifLIkvaRl2rcIus4t01FmSIDBxXuF
ZIhs4YCeU51ldPSVGvGENBnvwGwsW903H6riwmpSeV8mmNbN7W03e0JKpwc8kPEAdnOvW3hVsQOm
FzhNySUdnvxHmiuTnS7AfkpeCjWCGTA1s5NnnvL8ZehNFgyoNZt6HTChDOH4+RnUEokXilOv5ayc
4XvgLSwn34VGnnyjslW5rf4tquulgsnHjTpO9TJp//q676p/1LGk62oDpgJSguGXZTumdQQoSfzG
iWifiTdbI5mwtP6gekJ9c/jGiAZrbRUA9zUEkjsQoq3CvAxHzVorGgzICvVLvVP2AafNp6CA1gpx
9kExu/hWx3avp5jwRMK17Ar5LMypIWeRUNVVfIiG4M8vHd6Pm/nB/i19q38liz/9J7+yfCgDD/vW
/5ql9b2/skkT6sOH9awPddf8VQ73f1W4yP7X/3pXqJn+8v/1l3+rTD3C7/3f/+PXv1SnkshC/c8/
//8P6lSHlxg3xb+qD9JU0z95l6ay9H9YEmlh1KoQkZoUpt51qSzxD+kIB5lwFVY0iuHI6Pwtem/9
Q1MlWCJbtSzk7alL/VP0XlH/YXEGgXFrCtPgBCpV8W/pUn2cY9YkU25weW6F2eaA3fsIWqr8EduJ
JFA5dY3bOrsDmrRqMk7ULL9JvieDr53vzLh5nwP/UiVo1rv6v5CC9wvreNmhFWQBLdOmG/sDLZVG
U8G5rdVVYzw5vY8EWwIog5qOA0U8CJdNpaxySaEK1KPPmUDBvQnJITxR4MkTzlBM+uOtnYI5nBoK
HRkwcComQzyN+oc7UlUxllUxFdrkYhRkeo5cjsACU9dYUJ5aicQEiUZ2d/v1lY9ksv8eC4O0gbQC
EI04eglOkFe5MTIWItO2kbhoEmvX18oaQshL3Nl0uX/bmnnQ6M96+D3Cj7+QMt41eX2ZC+/JMobD
EA/01Fd1v+KceEZq5qOQ7/vtoZLGcdi0Uci2j25P0Z0WoEaj4sNLY/QB/85VQgFs6ntFA4hRJViP
Z2Wx5wlwPEFMlfchTSY5FhAfXwcsAkQgXK4a2WC3oFfXLQfQ4TbG2KZsCfAttfKt4/Zn9IPPXXiW
F/5jZkpHcVBXpRsErxQ8ed4sZFzfxNaTNIHiBZTK8/4aEvgjNYX11zNhGskPz2xr0yBrEqML4JDi
SFBahBlFfl8ZafuFS3p9REVsnMZ6Kk6cWYDnLnU022VdCOgvXKqsUZQCLiCAq7qlsgm1bvH1U7HH
fXoq1gz6CLPNw2ya8MeAtrk6YsTn014L6JHjn10npJl6fPX1ZbSPFh7MU0bvj+scm2iQoepOYHqI
2QOWyTGHRTRvF4zN5UhxyxP9AgAIxcqSTBrjJsN5+Pr6n5bJdHnB8dBA+UzKWS38j8c0KcT0Vkmh
Hs8nwvlStumCHszWk/0qxaybTXSZ2OdUto8U7P9+6j8ue7RO/NaNHS2EzCEukB+YgIarbNGoJgdf
c1GrxkJQf6SHt8zJ1ptzi2WaJsczljk7QcNUHSeho21chmi0mzrv1rWePAhJUuiYNPXXHWY/nqas
c3nhKumLnfwMgfDVu6Eat7Ze7S2Wr2HFO0VrSDnPbeUnXwX8eQfRLIEE+/FdMU3yoGYmVNVrW1J+
jf01J79dVVB9BvkEEVNT3QZj5gDNp2iHM8lFo0eLER/OzKRKgRpYuFUwiUv0b1/PEu3kvRHBdQK4
1EmtPu5rjj94XusTcac3pT8jN5dCcJP5sBWNCa4ZAGtOrdOg5wJd2cBt0q2WQ0b3lSELFGMxYHs3
voF6PLP5iI8gzveZBHwZkV2SC8c5Dsl083tc1glDg0Ft0m3XKmL+7fjdywUc6eYSI84rsM+PTOr7
bBgOFOrABKUKBGzgxh4C6INIr1im38TlULc34xhfJf9uLGKR6arQNE48qAsezzcb+fMuHRMV0wxl
bXEwi/DOrR2Pxq+3mEYJp+SDbpybUB91+d6HBhor6EcVXT6yg48vTZrhQImZofFKbL57wkHiPmRd
s24qjLey9Eo47dqj8tNYFZWbEf4yt+G438Nzc/vU9JGWLlTVlEADnOlO/9hlZGe6Ztai/Ze7NBfb
ahvY3r1068vA1n4FwQvkZqQyvp+ZtNPzHS9z6WCzJA1Ck0XS+eGqiapHpTPWuCyCu8bZWc/dx4lS
j8DijevRKIehqintxq/qmzOXPjUrLRVIMfkH3Vfr6IHbuFW0UHNGDDX9p7bpL+FCgVFZ2wO7i+Xs
J+N2YNkSO9LpDozBPbMuTu6wlmbZ0kabm2z5KFQWEpMQCzbOyk7bSwsBywy1bUUE94Yc9w2m2P1l
iQHvdPUIj+1z9o7aqclnCbYzVbNIlOff//HK6ePGeWJzfQ7Fu3o/fBdlvKszVMBxdrWS/tqxexwv
u1WfNtCUIC4pDXWJ8tybODUJLNPh8IEcmSGPp57hF60WpqG6AqG2Ra3jwmRLtWgF25p/r9BHqWJa
j35yBS7r6cwsQBD40wRk89FY87pA9/BoAeYW+nZNTpRTaMgXQ7KAdaYb7UoYzSXN4tVUrTYtqiyW
u8aeVch8Dwz3zEw4tfYsRzdM4gocj+OpaCcgnzBnHZGv8NddEqxzW1wEHk0qiW0Cd2LjzwjX9Otn
/yjz+L73cBQUyIIaDroe5se1p6YmDBGFTK1I4QWTkwpVWcMp2E1nkU4JziSG2vT/Ha91CCwax0KN
04h5NN39UPNFrOgkobgYB5DcDMQh6sssdTemYj+2/sZWzW1KezVFgd10roTnPGI0eKvn527lVEZn
wycwePFsesen01SHTYik5azfSAEGn+3ktsrFATXW+wR0mIrKUBM9Rk16Nbjh/utxPzJl+3vgmfCC
gMNXdUqh/1h3WjwqiCbKcZX09spvgy2qWXs7+TVmyEOI/pdnRFcuteNFMoJTUl4oi78iYn7mLk6s
Opa+zUkfWzhEqqeV8cddhDaCwaNp9Cs4WqFMVqbTbJCbWkV1uqhEvEKBd6kO2FSoyZm8/fMZHde9
Py99tPWCQxuqISF9rZV2PaW0YeavQSdvpXtLr+AgRvOihbcSaAE19de8bh5rZ9jmgX4oQxiw2tmq
wYkVyFAIlRRbs6j2HcWhiOq5p3bR3wekPrxARW9XlsgJ8ppczX5AnvAgHe/CiqjZBtV+tNC2MJSN
ixqCazZb4I13qca9tZztu7PJ+KmXZSP7xtrhNqU8ur+QdvYI5XpcVUW3GWxz0dTxiokEMtH/Lb21
bKGEdhu3ORskTl4ZYUqp65SbiJUfp4k36J6XlimTtfTvJYCkCBdcTakuo0FeWA72S7Aefvdl9evr
+XkqazSICLwWw1JNc6bF/TE/hR/IwMD/jMo8pzsRLEv0pru823gmilmh3CkmrU/itwkauvKoz7Y3
1dDR4aCWDm21Mn/nRXetiPp1bJV7fTs2wOs5Fnx9n6eiuEkdjsWsU1zju48DpDgdJ97GHRighV6W
4yJ1IgzqtZ+OGj1HYGbRjObi2vDYVekS+sFSICfw9U2cmL4mNCm8muGzTKH04z2MVT5GsUEaVRuM
h5rs8OO+a1N35w7Nzqb54rriIrWDc+nriRzKnNYMj60a4lPk1mIhk1ySNBaBvxW+3KgvgDZxrBYU
koxljSMSZcoljuULZ3CXfXo2izsRvympTemjQ/L+KX7rFTxxE2FmSgzepmjiXQeD2CmAkXXxDvUM
MYmaYutVSsQiOWcMfXCvQHr8evzFydtAkpxKrI5B40x0+nOyZqPm49tIQCnspQEWWWrmOtQAAbe+
CSh3HL5ZhYodE+sn9F7Axy9jy1poeXtpayGIUQ8MOt36oIDCdxGrzpuClzncViXDrnhyYTqTcpyK
xlO5V6NUTLFUHCd/JsXZNNJVpovuPRROd1WZ5tqsgczlnXyT0XBQxm9hBAKn9wP8QmMsdCZoBkIc
+nWsyOXXI3gqJpgaRuOqQ52KQ8hRTAjBOkJkYippabvsymFhy+QGsRFARFrRL2qlePGaBqkB/ZA4
Y7yw+/SnP9A9jjm9ItNTpx51oOo/meHMLoMFTsz6FKs78Nqa6XmkZoELiM4Y1UVgRGAd7c2gkLGA
E1vU3OTo5XdpDLHHi2C/J7/PjM6J3Ilyg8kePLlKmMc1oCiDSFQMTHO/AAGjJ1e2nt9aqfMo3XYT
P4QjOjcwdK/pDL+Ekf0QVuMVfIR93HpPvXluzztRnDEFhX3ODvSRjONoFDeBKxBZG9FyLm9l2K6T
0X7zERwTSNdM202Rqb++HoFTl9Q5I0/FbKrFx5esgXx2kRhR8DUollvqaqraJp3CItvCgUJqRpx7
9SeSRMDYknG3BXnyXBb8Y02Djsh1xN8JQJr1RGt8TeN659U+MAHO6V554xao82kuSruMfmV755bo
NOWPEmZugJaMaavUmqyjqi2uPkgloKG6qlLwSVGERDTKTNp0Wo4UAJnRDpXdu8zwF4OhUBNstk2P
MLrU7vrnr0f/VHyhLWSrciqEflqcWaaJduiVYZXGyzx3VoXaXqZWfDfa186w61V7RVHpTEw7VXbF
6YEupcHBbHrrH4OaCMSgoISK8Av5lzNWN1pt7JGyXOiF9ds20comDwJoja5qv/36eU/uRlJFs47j
GE4tn47mDi4y4FKGFSS8lfcbl/CHrG4vq7q7bPH68nGEg9FGRDHIxPx1Wxc3fo2ZmjIset1GSuX2
zA2dmozSNNHjp1zETR1FeM+RJaoHGqX0Fq/Z1r8fBfAcmO99DPIurG5SKEQ5An6poHcbjGfMNz5P
AI6JdJKmpqG0rJmn/cdaCMNO7XOP8QCItfSYB2N8YXrug9v5zy8RdkhokJ954s+5BZe0VcG+i9Xj
pydGhsrOhlAMqzqrXkSVNYvK28MUuSwHnYPaBZp4G2Ery8jSL6kKXwXibO576haM2WKSsxod06OD
GiQUNPPjeKAwoe+mnVfvf3QJhnOEqRjUjs24Q7rAqy1aGuZ3xGDOHdI+5xXTmUQawqaFShA6iorI
m5exDQYTq1VvOyW7Vlfv3+u60W46oQEc2KFZmr8VSOQlUl/4kEi/fhOf6wRCJasxaRtZbETHNbpU
tcZRdbJ+1SbJLgJBmnnRXQCtpsoHwDbtmW1vGtSPu55QSQqJcpTZSaenqfjHVGuiTqtItXsOpFTG
+nhVVIDRO7kAsvj/d6lj+nmrZp5f5lxKAD0yRoJJflunqOHAiv96DE+c+Xkqg6oHnuQ0HY8LvRli
JGYluJSGbKywyzt7sDZtqcMvL4gelEQwMq5y/JLohYYig31h/gxLea147s+v7+XUWnZMRpjiB9ZV
x7kE1YSEvNCieRRkV6lT7csRzr8tDv593v60PG+tRmdrfCeWEsmTSpWXwxw1z+n3f7zVKqusfozz
flUFUONbJhKmonqlXBXovqKbuCnrYNcqP3KmrwrjJx3cb18/9ucMgq2E5oikpc0+qh7Nq4xTulYn
Zr9qMCjPtiE5ox89deJHTfiyh7NPfGLpCqI2+Rq1VRAQ5scnNkACBSlEipXrJ6vU8i+szH0wQipt
f8G22CmGvhmsdBM59mMp7QCWzL3Aa/Xrhz7xrnlqziM8MK2049aLVbVSB/XZraxCWYMBu4/xbTVi
VDRzxC4RTjaH4Jne2hmb4BNbBhsmwjV0okiejpN5FKFQmwnxKDAph+j0CQsApaXerFN0VGTt/QdP
SV2EGMGIS9x8Pg41ClruUDl9h0tqvAo4cFq+vwY9v4o0ZlJyiUrvUiuicxHqc0xGm8wC12HSNKKU
eBSTwfBSokBqCPSjsm76R9mHyzGMtiRrqYUepr/w1Ps0oJBf/QebpODcq9oOZQdHHterHCsx6grj
RghQZNsihiuKXAUaRQjanWl/n5pCJtvwhB3gfHbcV0xF5RhD4nYrSvTLTEdYnZWjqsG+GvtNmLlr
v5M75LrOZByndkzACqrNPMJInc3z40tF+SUEtm51K8f4y20tBjHaFEUBPTv7GdAMyKwXPcBE00Ie
O3EeOg08i2Y/fr1+Tm0aICamPYvGxKckZCyqwDMy0a28GCUvPLIQGjsENvK1OD+NjrKu5bmiysnx
NoA0TCt2WrMfnxsPk6JPE567I/VFwX2Tm9Uyau5Q6liZFs1JlEAQ6v76OU8k20jtUF00qNDbTK2j
JdRJX+9oxOOk6kCGbt1g4WkVKHycSZUtvkQbO4K74zkoepAB4Kq2//oGTg20JMMk52OKiQm19md8
aFqrkpFgoAe33WEvTFgCkL9Ja3jyl32nn1m7pzYo6ooOmRXYik/74qibVV3aDRtU4a8xR0IaXBws
9ZufUJSh4fL1w32G/lBRxkzZRqcAxKVxXB6Cx2OroNFZrv2wtQtrV/yljfKFGm4z9JsBOlLh3HVS
nIn0nwYVDrZJqGfqOip6c8eDipGd5WYgjkp0URETX6YosQ5GjQ7YBAHqsLw+l7BOe96H7G2+JMKk
GFwyiY97GyYA7kYvBpR2FCNfYDixVbL+0sni64QeQ27LKxeW86roXWyn+3NQGe3Te+Xy7IYcmyfQ
DrHn4zQCv6z6EtGRFf4Ay06EzwjhOmh6wrdEK1Umv4e+gihk3yK9EyGL56rRmwE829KRgHEG8zKI
+x+idc8EqCPILWe26b5IPTBBBHQLZunjfVWKjDr2ETA8wnnzY+UBN6ihqZGQchELUUp72UMIWGlB
LheOnS21cJmK8Ca1cEL64cdbJ/4et/GV3fl3UGZ+WaqbLAutPmAGsgto4bkqkW5Eh38xyQzpIRbW
rnWRJt6aeHmuf3NqkLE+5SVThwFEfLRDQXE1IKwAWqjCbtlEoEYSBDqrbtOrMeSp7tzedPp6aGaT
QE7lr6NjWG2UclDVUl2FtXEoym4TjC9w0KZu+dQkTbVqr7fYgsSPaOUhBeCsO6AD0FeXce89Smmj
OaOdyXA+1095o+TOKtkN7UxVTNv4HwmtFwyV1fQMQqQ+QgtQnQ1STleTc08ATBpLbXSsEJ3SLzBR
guCDkAHmCmAsz9VNP6WZ033oNPA5nANpPN64ldYc6tqleZ4jvIIWHorkycF1q1c207VbIBch20vH
DJ6rxv7WViBtkMEqkjPb9+SD+2ndg2FQbcoEoDmO171eN22nmROWU48vbcwLiiy8ModNriLRIDTv
W9N594FTIu+Vr5NcucslcZtCvDu067qnT8MBpMnVlbSc+5ZTf6/K+84bDkhfud9KkzZKa5/JbMSU
QhxtVhP2gRjL8H1Gn5h9kudKwNhRR7j0mEMLE41v3wh+lHBg/CJKIZfrNPxo0i5RTdshrQJR0Kj2
Pjk9xtJr0dtXep78NPllmTWvMdoEmDlZ63JEFsuNlVunJXhSVT8TUaYN4+jWqZPTTGdRAO08Lgx4
ep7bRkxD0LATzEvsZ0sDoJ8fzFou9Dp6xkF3j1jz0umTZRCoj6VxFrvz+RbwPmY9crygPMEB4+MK
GKCzmlZmT/U55ZuoCdhJv3AbHLy77rWKUamOrjod+7/gktZHhJv8mTH4HGvIyygTsJ3iLvup+wTf
VNETnQ5hMBgPNmg7pCdNt7uOuh+2Gq+rjFwVge5Qvn194c9hleuy+EnQtGmyH+9HvlUZKuKOK18Y
h6qmE+kr2CohQupxkESFYDgLQT35qICyKMHq8jNMBQW6ok2NkAafL37Vor+yC/XOcNNbf8jg9i4x
87npTAPPO83/96caj8t1mW5s+uZxTHU96FtgA8eV8Ny3mthloF6TFRGqQhLUFsDlphH70I/u9I4o
WtdvHIZfvh7yzxkUUdOc0COWZfGqjydbEUZNh5XlsMrxyZHu5JsXXw21c494ON6WVYR9yCUixfdf
X/dTMWoK1nLSXtUsMFrHXbJB0RRTd1EOakp2UdqKtbDWifUCFOBchejUKwaLAgCRsw7XO0rWBhyU
YnXqI3cuYFKrAv8BNeg1NW4yiW5zjFObskJj+Dltg+evn/JzgOUpHTJvkjam13Gl3UMtsK9HFpI3
SQnp9NBr0grtNwIfnJvl7uurTZHx49Y1XY1oDuqIyHl8sFNM4SiGwxZvgG6a6AgFJeukai6d3kUb
2ziQ2h2acyCzU4uW/YqaPlP480lOT8N+RNqeir6b0XvVfqUK2uTxAkjW99zVVlW+Cbvqye/jneyV
lde767oDjta3JFhQTCtkX2BHNqpzZn2dGvyJjEWrCX9m7biKEClV2hgQOVcJDYauq2+6Tuzi4tok
f26ac2WpU4MPqoJgJykekCV/3LT9Vh+CPqWPZmWIpKPOrBhY/eVIyys7wEqLSPX3BbiXr1/5Z5DE
VATjCEIDAQg7Jf2Pl+2ZzaqqMMOkEaJSXu+VzF/1Qx8uAnMif9g/egQ9jKCmVDQWt2odUc8Pzizm
U5sICBbSJZKUaaUdPTzCbx7uRVCO60liJfH+Kr2f2uDf4Zq0sXTkwX3UPWW7qKX4dWYATow7VUCT
3YtKPnqF4uMADCGFmioMmfQBLFdshvBI2aJerVbWtefou1j2r/+Hs/PsjdsI2/UvIsBevpJcbbEs
uciWrS9EEifsvfPXn2sUnPfVcnnEEwOJESCAZ0nOPPOUu6RZ8Cyw7kGevZR19/ckd/iTO3yj5R6Z
8XOIhYQ5fRL0nJ1fd9PJ4vOI4TvwBcXRKBavf10J7mgpMGLyAYCdmgrZmvTvgRsOkabucbIqiOeS
q5pYluHBB7rFiXfqxo1DAHoDXie7A1DuOsWXG7VFpwlueJvLD7ll/8IacZZQbZWHQ7pIOxthI6pz
c9PoAPYpg5hf7cZ6CCZdI8L6oW5+M4zujO3XA1IHWHcqe20s8WFX0Q6MBc0cEV5hDqzWigA4j63C
Wp3yqdKiewG0xMH7UuUMUvDVJSb5WmZ5UfMN2KWd7mVJWxsPPpxDXIf8B3js+tMmVVzmbUht2db6
KaLNPTU6rlPsMhxe03Z66Mo7jTnD+ztq43uqrGgKmIDK0GP11PqEIEecoctV0/QNFkRD+wX9N+NS
IcuCts/5/eU2HlIFQU+nkOYVeNbVwZ5sO7alCv4YEjEIXfgj9GwpvHPC8cOk/hTGFNPi7FQPW9Hk
lVrHEIV/bvasFLbAGOt+8qMk/IhfyX0YSU/SMH5s8gviUIHyBVtMuqZx4f7G08IWoNPNdeHYq/rb
LMZhaCJmSdo0e0v/Y6qQ4VD8KdRPFXJPEaSJ30tB6XbDxoHHQbq/zk/QJdAWSWMjhaiOp8s5aKOn
AaM/RW/O6bkJnnt8JuEy7HzajXtbpY8EyIzzw521SrZHBZf2qii5OcbkEmnaRaOZXi32V2VB6haB
A2y2dt7v9pcFcGELLg0NjtXoRjHzPIZWPvupmlwCOUTq336KkU7SgB42HcS9RMeO/leqRZ/f/7Sb
T/tm5dXTTpqM7blJIE4oQJPl2WZCV9ZemxnHaZbdMtgDmWwdVOoYmVRMTHjX4WkKYfqbIyNuY8DE
fMByomzvjKW5S0wuJm0njd8IvPT0bUAEgCqATK7OaTw3SixbAtFiGF45gdgD0zlJn4K2P77/Il+3
4yru0ga0YQbaNh9yPROKp8goMEck7soxYlrz4sF1Ww56khynBts1GZH9QFEFfW66N6zJMyX1Uhso
L0TNcFL66p+pwq+xKu1DOle2Xy7/eUhGDgxiELQbYZJQuYqRg6GkyNjzMhJVu5B/H0GfHwPaJXCD
7+CK/ka5rAokEWM5UMTWOkgOyRJnmYAThUl4FwuHW7lAAap4URrMtxjMRmjXfF8marj3v8XWpmba
zN1D5aYClL2+gvCQqK0yislwLeO1DT0RNuIFMINZH2IJBXp4Vu8vuXUhGLxfoJg67RFntdGGxdZx
Z4R5qg2jq85AYqojxgF+Mb9MU0XDZDnlkDXfX3TrOU1o51A1cahnh18/Z1hH9WwAWvE1LBMUOzuh
2/yYabJfqIGHrtuDxQd+f8nNUCWASnSBTMT01+2/pu6aoDY4v0iae1MKHZE+i9TTjJmelbB1pwSq
nYXIaGXvLL31igFngfulz05dtfqqS9Fjq4izE2EqPZodOFVDjMd0N9IXxFp/IFOL2unORGMrgDBD
gS+HrADNxtUrnhATtJKYRYcqvojGL9kVNuqa/xsjVrYPlQrU01fS4jqFmZY+wZmPpUbE9lQQVYWx
uCG9FrUNdqL+5qtkIRoMUCRBHF5vnKwZxwSrdMBdtBVleKNVP34QlShOSx4vn68X/pi1vTR4qypT
KTr/Z131et2wyuUlkyhKtOQ+K39KZufOsu0i1D3rHBs8B7PiwwzdN38U/MP3t+7madHonsvkx7fs
sy7R5MSWaVDXQ37vJOOh7Zz7FBmzqP+Ctr7XM2l9f8XtwwL4QzDNNmAJw4BpxNBzuw4zrE5sCI5S
GqJJ0TxmY3iOLO0MQ//QBsWLVv1WukjzGryAKDuIStcve0lbVbKGhq7hCIc6uSsj81gVyzFFGD5D
g350k48QTXdKu1sahdjGTGvouMBzumkUa1I29BHWBX6lqejIUfyiFb0cMOfytfqjFEhM1nvkFHP1
L4NpRYhQ9ZQhds1/z33RuO0cHIcx+zhOkW+PLcpuGGKhaqW3robCno5b5/tfaWtfQA6iscq2gPOy
ek9RXc9qBvHIt6zlWIXyES1If1jGY9wUnwzLV9U9IubmikwNBa7aEmPw6y8TgmbH3UWdfLkPsUUM
DgVs+o5MwBhedBYv4j3awlbWRcfc4cMwbOfCuF6x1aY2iMyW2AnzUm/kBwVhWGu2nqJYOQW7m2Dz
ARFkwXnAAEW4viRsXVvGUR/phccIDnf92WmK+yGrHw104tMDwmI7ed7m83HCWIvRGPyd6+drusWx
4ozna5yPTeB4at7jwsObXB6zZQ8kuRU9SSjRNxGqNzcQffrGCVQgNkwUwV9U8CgljiXmH22rAsV5
lHPrzlD2Lt6tRcXmFINuBkjr2yEIuiwJ+4YvaEBLV8MvURP7+Prgc4hvQOG4eaN+lqAhvX84Npel
W8hXZOxBELt+sUbA2LGNWDaf40Ncp58lIC+YYx4FS75IsxeIJWYe7ITqzYsCKBuhhFkLQ77VtbvM
CQrU6FX6ca96FRZV4Z/Z8lVRYQzCUoe8yNRjyCw3MBuvm34jrXJIqHSdXg31/eqZi7pIk0LmIq7+
GhfjDo00QoFDjxrsZDp6xbTHyt96yQ6gEEb1jHZv5s1Vnulqpwc8LaDbRiLXSE70kj7WsnbJpW9T
ark4A/xOek4rSqYqYl+Z6+wR+AY86BBYpjJ32AlAcQFlnJdQQKPMX+T+nGTZi2L/neMC//6muoVa
iUz5zdLiOL+ZZad4YUnzwBte4APhldByVOf5GBFpMyvla5sHHZ0c8iAtPKdSeEig3u38BpHjrOs1
5h6gvZgyGTeCUbYx4PIUaTy+vLCMdjGC/Ey5bb2kgmFBZtt865bwk7TLvt5MC2jAC/qRkKpaJ5X4
43TQxECGltZDWvaom0zfm15+rpv6DCDjUgAJdkpncAmfzzuPLSL9zWODqWeaiHPMLTKoUkgMlhDo
xxx8LWYcZWEXidQvlINvSvXMPPcxibxA+zUtscfx/DXHLXyEZmcPbFwRRGqBvXrtoa2zk7mNjDTo
JqDQBlOIlsFMXtwXYXCqHaTbmdFX9R4GayOXZ0lSIjFbgzopftKbXYd+e12DXSHBJt+Y0uDe6XE5
e0iK9rTzksV1s3rJND+hkIiJk3wjtIDFGM5PDZ062YIqGmQU/4urt5K7IHkSStVRnWofqUEXI6ed
97p1tlgbnIiYO9G0W131iElCzqoUnlIPvBqvMqBn7tRdxkr+G2eSJ2f+VcbhObOjL6ClPncD3pT2
n++/gM03TRNEoKKExsnqfDtmoix0uQBfK9EPBHWc7GM5pBgiaf+8v9DmLhIzWnQ1dO7G1T3R5bYi
4ePNSdKDwUU23JcHJ3OVOUU9PaHFYg2uZgIgfH/ZdcAWMAiR3vAnY6abWxHdY9XGqnlALkQ+iu5G
YIJ7yYaDbqVepSTHGeEmmRTr/WVvrsV/17WYylvIOt2IFOWy0ds6tky+2sWHUPDlhR1BHbt6DRAK
O9u5fpKObVvR8saoozX2Ntc6eogfgDsoGwzoJtfzanM18ggvctAG38Sno8VXBcV8SYq9FLUoI3ky
z0WdukoNQisloqPfaGefTVAE77+H9Vd//RX8AtCbbLCbVlsTy6pkx4hm1Gj1SqCEM66IRm7PbTue
FYTrazov7y95E7Nf14QYY5uUUlRUqycftaR1ysYe/CSNLwKzOhuekoYfmCN5mXzCdJjv4lrKf03A
/l3XoY3FMZLhclwHrWVuGFKqvPEJIQttiQ5LR8WoKa4VYI6DmJ+NCBW10vH9512f4NdlYV6xyU2a
aK/iT29i5RjUYYFxzuirjYErMPz/on3s2j+jXt0ba4gneBssxVI0ImB2stJti0VN4lKrsxnVFzX3
HSVwk746IrvwJCinpfqrHOUPeYpqk948amN7n9a7vdt1vP73J0D8V9jbRJLVS5a6tGm0eRz94leY
jiexcKOSdSnyk9pjsIe1fal/1KLv77/km1j9ui4tSuZVGjm9sQpfbFNsKBtQwfj/IpCco6VcM6jL
7uXu55I4R8YFHk6bnsH83EQ2m1apR32wc6q3ohmV4f/8ilW0TlV7iBIVa3NBqn9lM9TLsUzHc1km
fggkQ4j2CejcztNvvnXaE6SC5No3wTuF811hEY+lOtEzBYgqdMMaVPwzs7sr8/QDMy43kqajnBU7
m27jkTUGpHT2mELc9kbkSmrH1AC0aciT23QoY8aeKxfayTGfDHzDSFx2ekHiJa52OSsKHBcQLkBs
q+RjsdqUjDAa/WwGVLXoH8eemkpCCR1N33gvXG2uhsIQZrYCM7cuwHuSPymomDoIUcRpROAMXzWz
uK/l75WzR17dfJmgQdEzIzBCwLkOUX2s4hMdEhp7FXthSpgaq7XJij1ACMh/Inca1D/s7L+qMXJ4
SOdI3G2io0zD6XpZrFyZ4dUYZAiEbqoY57ZE61nrd07HVuQHvyEaz0BzEEtaDecSSemsRTYHX0/D
u1daBgo6tRVf0oTC1AAZhqlNI0k8srRz62y+WWSadDADGzyjYE6Wskqdf4N/0L8IgaisxKpxdnMe
NrXhEcR7gpobtysTDG55hD3o363nrpITSgPgv9EXrHd4yRd8MC2cEOA1CewsFr57b1jcnTdnQ3RS
hPE43KZVOzonmy2DJh39ThsORom9BnCwOi4/JdN9px+rSDkKUU+Mujwr7UmwEKEsT0Vt7ZTEm0/+
5nesroHJjpDMV7N/WRNF8UObvkdKeJd036cCs8fdsa+29dyvYwUDqYebPmBSNCTqJqfUSKYPog84
ABwQUO7UkxTjUylhJR3lx0QHV4osVdBk31JT3Xv7G/cvcG7mzkLm4BaoNuC8ZcAVGfC1iI+FMRwC
2/CiwjyopYTrS4HBHXLiZNcIF9cQkfrfyKb5AfCPAPbKNuXg9UEmpYXNMJDOYW7qhdKIAAfFd+vJ
ynOMZGxGDl/Ye9Fj62gJKD3oH9FQW0cPuwr1ulj6wdcULNcpCCMqBpyONVbPAQ9/TMdlJ6e6GRGL
iIVANpAsA3VKMsnrB13UupWTgVuH8eSnGeNrpznVGCpL8egGw9PUfKWd72Vo4WXWGRU+VzanI5oQ
hwhj77D5aDeLD0lpZ9ffULFefxYMVbJpULfA1a5/lp3nwDBjY/CLHmKBfa7Vxz75oA+DW1VQV6lo
5BfBaBSaSO+nAFsHTvvfldd8aLlMMDiPSW7F1FSQ3Ovw7yD+M1JfcAb0pWY30mykHHwARt8OM3qs
wFdbLSqUGNmXifol1k8aLnTojvUj5dN4cLroSzA/o/Xi9vkefXLrPqbXpAu5JFOwha5fsZ6F8djk
w+BHPQhuJLUEyCMmpWoC3OTT4O7997q5nKmj0MSJFnXS9XJBn0zqOHUDDUXD0zBFLJFdc9TPRpG5
Vb/XD99cDcovnoYilV9DpdMQS4MeKU8/T6Kj1KFHZqgX9KcAD5N8KM6X9x9u6+SKvQpkV/yx/obW
XJfqnLNpioHpM8RbMcuYu58QBlwJ3kRooC5Y7fXfN08J4H8RpgiSxI3rd5r0bYPrgDKA9boLtacA
4ZPolxMZlLnSgVsJhb2jrB+n1tmBFmwmIAbzO8g20Kpv5g194DQo0HE+R5m+u6KfkgA9OLoNSxLc
ay9T2/h6h/eVvScisHE8Scvpl4EhRfRaXmU+5De6VrQoAYZq4aaGdJAQhsU8DYCD4natfhEMgPc/
7sZe4pvSBKckgC9piSvzTd1p111sqzU0W0Op8euCKdMkh6i7TyXTD/S9u29jKwGC5uYFXwZGdh2Q
i1Cf2q4wer+QGMJF4NBFepGYntDJ0o4My7xeyXYecXNRdG0ouNBVIUm/fkSrT/PZAe3lf7Ss7qDG
NEtQNgop5bHz8TCQv/v1/jvd2kCMxF5nGQzk6CRcr4iF1TKR2eCxt5wH808B+Y24SvAJQYzrKZGf
ems8gvb6nWWh9jJGgWdwE2yDUB+0KeTEyAMRiCm4ADUEY3Y/Jc9S9oFhlStGj5b5n3v73GjoPTJA
UjCMVm/0TTE07qTOJiIpuHQL3ewm8NVxONI+OM/Jve20rvOzG+pjl+6RDbbiBHWHkL3nlpdvYi/K
0fZSyHxeoVwjktkhNShLnh0pP8Cwh5s2UWk+JaAIUSf974Ffp5FCO9RSAXutkZpSp01qo+OmmDfp
QdGKCzfsB8SUBxWITLon0rO5sei+2tAqBFNyfa1hquckU1RRn8AorkLHt0MQ2zCilOUxSX9B7FDi
+biMu/zm9fBGfGAm9pa4cQzBN77e0QamcCEcX9j4WN04IW4bi3DSiC9AG1xm9kLPWwgBiiBloeL2
GzsbDC44KMBXPP/qLqBnMZlS07CzNcMTN148gvgigTeiZzAmSO4ZKEaGeHEbO22ErZaR/nbpVQaj
FiYvHEiqL4RCo6bzHPvn2JcuTpn+0tWXScaz7CWxy7ueDEfrP+hw9nYef6Ne4zcwi8ZlZENEfHb6
usZVkV2GHJWJREApFcchxlOte9TjGFyPH+UXgTAxE/Ni1va3vgzOdrk3qN2KpEJIG9UPWvF0Kq93
gQL9a8D9u/ezZPhcWsOdTd04zSfbWTwh3xzXmE5I1d7jbySRwOrpBECvp2u3LpAnTUuzwul6pADV
i+zFcg/v958SpzzdEbZ6PZlBd17SvTC+Uaix1Wn+G0K4gNbH9eMCbUrBqfW9n/TGqdMgTkAgrc2v
YWie4tjt2PN/5GbnTVii5vJeR3jrsF8tv9p5WlcqdWJiqzOnxkWuAEdDI3GA4MnNnTM+zj2XWN+6
Nai1/77fWFlMkkR/WFsjdNLKsaqxpWEWAzyoCsieXJQLXJH6IETRsI6/G/HBBLR2iKun8WsufZaW
PVa42EyrJgXkDao2shOGPq/87DeZSRYP8dIkQe9PyR+2/U+UmV6e05DYjS7iPd4spAqJdLowDBFX
79mORzl1cJb0JT6zEIcPgvjSItCENbwrDhUeo3tkta2tpUCWUsEuc5rWqGypaGQykmTwnSo6GJPh
CmkZGOCnYbafxh+TZzWRW+jumCQn8revOx9440QhuaJRh1OzODfGPHaKtm+WcZBTCfPF5jGcnS8l
7uFNWSNOhT603fAfEvb0o7m7+EYUAeBCtgDBgbJ8XU80CKtl6cDi9RD9iNrhrpeSn1NcfLZq54sQ
sejS4jBgKy5LxafA6T7kuXOvNJYbLgrtagNPiw5vVr3xtB4P9GEv3NymxPTgIJlARhAV3c1+qEN9
HJoAH0Q+g617FnqlaRsdA/wS+ihyF934OnTFSxDArTHtr1gZ8f/+qrLloQul7yL8MmLZKUpuNylp
sxBbYkQElXBd88lQvfNJU1u/KX/2BIExGu9QJArzF9VKL0me7sWAzQXBjoJTEU3JNUVinNmjjjK1
Qv4gVn5aX4fWcAWy0Sg+D6onJOpIPnz8/WimMANGAUsMhAc3iU99CJSC+3Fn1+o3B1WUDv/7k9bX
D+PsOBjH1q9aHVKw6epqT+2L/EBtuDb+Vnlbnyn9v4QYTZg/MMb1BKghM/PTzi+5PT+AhkUznDuA
kd0NoDBdlMrslAYxDMNNkK9uq95LCn5Fi+ZKjKRPWZ3xAT4QRO921r5NxcTaGhhXUczw7/Wt1BWL
KXWd2uC3+Yj/aT/co0ig2HdNrJAbIK4W3Rfx35KzRxO/PbYoUNPLIfGEpn7TwAtBf+vZ0mFF6SSu
hRxpU9Ida3j+4bEWjkEhpdz4eedpb7chqzKu4zpi7HDjrQYGzFRaPW98O/7XW63LQboCCx+1u1Q7
GcHiWjpePOyC/0s6GBF00JzWswfCeQ0RIYwOWrd3PW1gA2gPCNY8wC1Ql2sIpC5L8NWCsPElks86
p5kcja+2SdMQXkThYxLWxbpWmZ5epzTWz52Xc3sgKGBAU8HqJkzdzOXnTjJmNXYg+QLrijt4FpcE
mZLyRfyUHNmLQUmRnDHcgE6+yJMEtEsqdnXSRAV9fYMawFyxnyMwkZwbq0TJSZtubDHr9hOZsWr7
1GR/IHjNgLXGvx5R8NDtCFk4hh905ye75/3XcBuvWZ2IKKQiCBBrZJMq91lQpXbjRybAMhqbqIlO
zYOlFW4MVOL9xV5xBzfPigw4FxiQLuBG18cvk9OwmuO4Zes3r3yMUmcSBXrNDudjh2uWo1ykj01I
W6NBTTs7KVZ2j476XjC8TY8MyIkCpEBTjhnn6nfYxqyX5Qz/8CVKl08StN4SBYfGAtiMYqdwGhIo
Agd+lEhhLDSch0A6DBnDrN7/Z+eliMbU6qXwK+gfCcQqbjerDWAX2HQHaYiZKR1toMhu+6AAE82z
73b4t1WlbomhbEa1WJ3DHhH93lXdZNf04zap4pW8+RUilrzJGMdB4v6dqT/a/n7OUhC6L8P8hZ35
tUFSt/jc2EA9JZyA9cTPh3ZnG27ER0F9A8CB3QoCGOKwvll9LgJlGRTMUM2u8UTLR49w5mKMlseG
p6LpTMJ3F6jf3n/1m6vqDPFMZKfoqIl38mbVfA6TouyMyo/iYzahtMPHFyJgwtGngeAoIVnbmDvT
/I2imHYLjS0WFHOsNSzJrgYJfAKxz7Z+1Kfwzzj14+jiDLMbNxXCY7/m6pQuX1JMx3rF2nnRW0cQ
NBitCO4jiM/r8oT7xwglreL2tUGAUZdMT4b+Iq4AUQ/OLdO7CpuT7GVkED+byL0KJXOKtvdf/eZb
YK8D+iMK394AI6DxWEuy5hVII4Z43eAV3MLwTjyhHixAYuKCFIM8dOT9Co3MpNlrlL92E9eHD34N
gySdG+lGICpxssJ0prjxS0XHwutSAWAByFx8qpJHCzK/GZys8a8yxXCdb1HU39O09fL5oXsxJW/U
LLeOn6psAviy96U2Lm9SaeHvAeqXICXSqDebc9LzTLKhUPsOg4l2eVGPi60w5nwhbW1QQNv5HhsX
gUgQBSGQPIWr6Ho5RujSWCll7Y9D/Zg6C+MJGWhx1lh/qrP+17IYmDn+e0eLHCHnJmrVgnJjOkip
dZ+XM0lVQNdkVPZ+2kbC+Epu5h1SWlBVXP+0wu4qOZ/U2m+05TiOuElyRkXjW4ppmJahq3eQcAZ3
NPe45Dc6ZpCRxBAU7TDgscKE7npppa+tZVKXms5+5y5PSQmBr+ImoEs7I+cmCs9JF7JyiefQ0RCb
NWnR14vCc1F92flEG+9BtGlFngDYgfr3+sdMzgzSsjYrfw6nw5jh8z65maJebH1+6EN6e6CP4rq4
N409wugNT4r3ICYO6DMLkYYb2lFTzlhCdcRn1cp8+MgoQl4ynJAiDDCAGgjTVBljWixGfAHeodHt
WSW4mumLZqYHkyTTQqu6/1MKTT/Phg9NPbp0j/aCysa9TkQRvChSSqGLfv2GSG9bFaJc5TuQXZhx
uVo7ulEIIsD+1PXSYdZxvpFKX44fBrM5zzOE+ZhGKB6hCROjWdf2OqAbWebVLxJX0JtTbMYTuuCz
zRUDo9eh94NliZ1dCufFpPrpoFGJgCfeFcd6Nl9akk+l/J19DAkIvCB4Lsru9T5u5CTXgpjbvWt+
LNVnqfPT4UVo4LVEEiziPbGTxVcTUNxayrDGIQ+KaGMoeyXY1jeiK4WiCvsYqNLqSMljkKeJHNV+
p6fcus63hqQ3yYqHsn/Eg+YsT/Gz+CXzYHh9/CJwNHZQvFoZCM5luNsfF8dmdQVAmeUuJtBC3lkb
ScxGPEZLmXLGEQjGnD23YbFkasAc5IgwHLLfyOma/wymE7sVzjQ7VdpGnKdFTnVG6KUMWXezetJv
Zcw41UJBeNB1RsKGW0P1QOr2oKeaH+3ypLYuXy4W5OloC+sQIEVN8mZXtrppSoumVa+Ox471hxW2
noDsjhhFVY3p2VWGxsL9GJV3tlKfeZte0+yQlTcAJnDQaQGAFMZ0/Sa2DvnSoEHqlH4lmwwgjlGf
+LU7L4RS4Het+dTAsGEo4KUmaZneHwSAWGg8BAmmk/GvKu/PStDt3TYbJ5afJRgnuJrcau22zDYh
noac2KI7d9Y3uo0XBPbxOeE2dOju0aXoqtif+m+Drr7SnpjnuPtBd+srCdwNm1IgCG4Y8w3CNJOU
NpWPCaqndZ0nWfmxPc5Neir17lD1XyqgNgWuXimWUjGz9j0P8q06nZ/AeJLNgseZttoo6lJOJPtZ
5evq4DZFfhKZ2oJJ7VSjRQXHzIwl6lLpLm76B2G3XEFkeP/a24gXtDlhYZKni3mC+P9v9qpT0u6s
irjy5VIgUfpXX/pJaj113sO4bRzFq6VWiYZWDlZgZSzl9M9NGH4UgBshf+yM4aEICYjL8399Njwc
mHxyDHBZpSd2/Wyp2lsz1M3SF20wQQNVFekOFXHM9XZO2+1bFCuJ+A91WABtrleKB13OB8soX20q
AGeK+R9sb09K9g7Q5kqvqusUc1BO1ltGqtK07PrSLwgikape5gXcP915fdxrXmxMeXgq0UFivoVG
19qkM9MrPWuLufRHtDXJx9opPNpGdqmAowVcGmKgyyzfLS3Jff/L7S692pbmFCM504+l37bNK4N3
KWm+N+Dj5D+MSXdbLXNLxfFCQsbO0mIbXl9YPDWMFuFLhvuWsXrDdWUkylBXJY7jdXvXzbSrrNrN
J+DMH6zEOSj2w9gd02Z4MDBDF7gmO85PeU63ESfJnetrI0QwzxSwbe4wIOprJwdZAt80YtDqA9bo
JnSlu/xeio89quSiotQryc8MZFUEvKrGuHp3HCSaNevXQTNZINWgE3Ccrrd2WmadHfQBh2j66tC8
rmdOLDdIkj7pcQYUluEQ9MSKaDX2e+otW7sd/ytxlYptuAblGJFeVjma1H6TcoJ1UmLqVLqJrswB
2/nu4ruuHxTUOomTAMszzl89aBo5owoaEz1rymV2vdReBJ+pxfibroxIJAMUnxuFaGV7ChXRlOyA
CW4eV9XAA1KHCQYM5ekqjMxcAZCqgOKkQ3iIeMmiccAIX6EAeP9pb7piYiUEALDHgCWvrVt0Zmb1
pZaYhd8a8hFrkk96iLePugdRuGkBsYxQSwEVoqAztG6HyBPDuilnmWliVhkV59i0vQzlqkF27gUo
pkY7TEv2MI+3haVYlz4QoqK4it/c7WMbVlHdWoWfS/rFPJRVy4S492JTOkSk3hJtdxVHnzpLPGSY
LmPUfyCDP0RqjxP33rT85t4TPwbWPOqf4C/R57neWFIEjcyUpMIvwk8OLLGCYB0WqIi7ef75/yPF
2vq2b9dbXXtDTqESOgEP335BcNO1OZ4gJvw6mI9yylNzVK22c5388FrXisFYFB+c9KCVO9vsNsni
2Wl/g46AP8AuWN35tVaW6LsSx41Ed4UZS1GwutYln5V5KfEvy07WnJ2WDGpINSif5iH6kMno5ZfJ
ntbp1uEyiOk0Ytn37Izrz9AkTUE7ipszoWJti/ggbGwjzvpQ6juPvbPUuu0P9mXWEe0t2dq4dLSJ
1zOAEr3uZDcfuHGLs8UbBgHFI9HfvhnX1wXiTknblPQO0IfLMYNhY3VF8Yc8I4igF1/jtP5CYMHK
VvueWZ3tBT/Sef6Rg+5fIsmzzGin/39zgYpfhCsrnQKBTrJXN0akBI6xFFxZsmR4AprU98nPubd+
LSXW6lg8vR/KtvcYUw/R6RQ6I6v1+qgtkn5IuCRUjnkfH6oOQWYc2tA0ONRcHGNJl5u95zhfiz48
DCb6Qnvw0duLmqdGgIvuDUg/0s3V9RFDwDEDk7RBkl4E0ypo7tppcUUUtxEaMlFTCvLCDY17Y0Je
Qfm68xZu2lfIuDF8hZqExPCth2mbxqWBTWUJBrk/VyiRTK0VuEuZAMILHvTgsWcI1gSaH0bL9/fX
vm3zgqtEwgatKhZnHCrOw5siQmWMIpVDkPtt8xeuMbQuyexBS8zheKdKw10iuEJyf5dBUhIMKZox
QO8PgspYDD1oMKZBHES6X6ehfslD0y3Hv9//jbdYzNffiOYd8GmxMVczkJQG9VRgCOCLFqdQBZUd
mIbgSaSWTryke8LMVfB2dSPF8mYvJGztDwuRWWH5Doqa83H9jrKlrO224x1N8TesoVzR5BTWb8nS
36WwG1TE9xA7P4ZBdJTtz1KT373/BsQxuMpveAEMgcgiqVSIGNr1D+iidE4rw+IHaLXHTPKzjnWi
hn3T+8tsPujbdVYvWp3jUO7EOvQYqmVEqQlSzch4YQxoGqZe6+CRHbtORpAX7QZl777d/NSi9cEI
1MSXek1C1EA8RFGlM2dhvFcfyuzQa3cdOn+dTTpHMznKf43m4pr5npPwRuBn0gVFGiIpr3mNQqw7
Qx8MPPWoa5U7eYxOWWr4HXlI0aQ7vc+NrIL5OnLOQkGTqcLqzCF2PZuEJOJ6LD+Kln1I54QKjePO
dU87Iy52Vny9rNc7yKabJKBvaACpqy+7BMtsRTVWOmpdeugY03VNPWtAmAZtxQToq0prVcyZdQXP
4jCgcRJfBKQc1LMY8cc6uub6Tr22kWLyHv73R62i/6JHJQUQ2y2gi9ROvdfOTxFHesIX5hV2ilq+
U+8selufcpjerrp6+1pa5cYiXkUpF65hAziiHF+elfxHGswuHFg3WSrX7nakjbfXJZNEo4eO0Q26
Jy1SBVtgJAdq+aVQjJNJCSroAvqIKSyDiUD/PtgRnJc9TMlmjIfvguQizX8QHav3bDZ6b4YSKy/M
0ENecIFFNv4LAbm0o8AqJoh3Y+dZM2o9MsVEo3hdcjahVL2WTfCAh0g/GUAf2nhAgJWuOIOL94PP
jRc62RAn/39/5eq7qHqXpLomCdPDP5jqlfJJnVS6BOipxeAgGCIFhup3Z3Uu3TyVmXl+98IpQmYo
OASWJMCrk/RPmX8Qe1bwlJdkJzvaStj4iTpqFfSImRGLg/3msqxmaI+9ERd+JWzceJkLaFk7VT+a
mICKcjoGqdJnmS+AQsLrRSCY5omTpXHyGBAVsbRTd/4/XpuQtqTHwLx49dpyPcfZzk4L3/6GwfZR
NxlbAL0cyShBUokfKI62rA13mHnJQe1n8P8WmevajI40Fl3B0Qtr02uMh9pIf3Y2zcpRDg5qt3Py
xC+5jkEW5k/sfgx/RFtgFYPkSqut1NRiUo172su+rpd3uvZLd/aoObfxlYUQuYbupAhh+NVnqqVi
mnCBjX0rk5Hl7X0Zx70oQRezYWiweGNg7WzejZ0hlPAZH9Fq4enW5EsjMe2eSQkmPmb+MQa2F6um
P0T1Mazn2A2s4HtS6Q923H9Nm+KzQzukK8aTXEee9DQXCr4/e3S+jZAvGn9Y3NAUQWVmTSJRizaa
ojTnJ1kM82b5kFbRcV6q7/agf84m6WTK6SmLkGtCaEdR3VZp/gii8Guoyn+FqhvMtOjsvVx749PQ
TkCdg2sPnNF6UlsjuVOO2hjD143dCLvAXs49ZfrS1Z1v5Add2ltw88sIjCtFLJ8H7Pn1me0Ha+qT
IYl9gguMv8XNbRw26fth+WUmoImSgBZHdBzAOXWWcdBFe9Q0hl8gyGl8hNqdEn60xmEv17rN6VAe
NFCAF6IElIGroNxTSkiqIUXIZlQXudWfE0X+a6ifu7A4lEn3FNf1nZyXF5xPw3n8GzzuTwdlJDwW
/kIq+P3Yu/WShHmjMHEUiIo1Kh4kUIviJ+WkvLAzo+Yhl9ojG7pzcwyOo8rTK5t7MU09U3n+Vifl
eVET2W0Tpg2RXRwpHPeAoRuBDeoT4to0YJC6pBe0+nBMWEb0g5EPLYdzJqMxK9T7avW5SRFy6dKQ
s503gEY71Y3me31YfugO7jelUhykpD+PTfDY6udWs7+blNONDJha0qirYT/Q80xV0M57APyN7Q2+
m5JeeDUDDFh91GGQJ3kIbX5zpd33eNwP9fJtVoLLqAJIj7W/6tm6KLn2j6NHn7M6O2mfke780DUF
w/j5V9c2mVfOYwTTzTjufOONDcdvA+AEkY9i5jVLeHN5xX3X5SniCP4QKPdlrH78UsvqQxpO3yCp
PGsO1CfUoPBa89UJq4ck/pnr51Gu/0Y6ea81ftOZpr8nJIkQ1GV0Brrt+ttmyGDGUots3JI53+I2
+oJC53dhkNa2j1aj3ctJhog+Yn5y8EVArXZehfjrVzfR674CUwfE9SYBV43MkYsqwQlBzn1EiZBE
YsKs4rLB8DCN/7FQzokjbk0luZvrkLonvW/s7s/eiPZY+7e1P2+CLqJlUHdQgKw6fjRXYZB0IbK1
qCag43w/2N25NaMvyVJ8knVaAE70YEd03opZ+r7zHsRffvMeHGZEAuNKArGqK0OgVDITCtT7kIey
sIgXiNNWxR0i7e/IxCK8P+bmKTaOhabtfISNowLqWwdfKExkbqb7WG4mppRbA3xgqrowu1/K8f9w
dl67cSPRun4iAszhls1OypIlOdwQtmUz58yn31/pAGe72Y0mZmOAAQwDrmaxuGqFP7hOjm9LPG0H
iIjNqkX8heqSCp4+Amx6err6so9Il7uUC5TjvZGmgdBFSXK8IDGAVoPJrRx4rNZOdDM4lYdMWnng
C9U1qwNQEkmuhZvPIi3p9Mz8f26uDoYuru2XNSwHq3f7DjHfbsIXrTOR2sWbQpGrn3ImxCJy5v/T
SiQ4L7tEHwNPc3pNAm2yCKx9E4+SkZmDZ/vFE1CX5yFsPdnPt4Fd36h034B5Avg36pVb5hwrxVfP
4IJxgoC4UOKefvV0cLRaluzhE+g026SYSbEts/uErm6ARQeIlr9NGH1RO7JS03lpZ9RMDYY3Yfsn
L9WNFKSbvFEjPoUef9j4vUr7X4Y2PghRreufxqXT6WBPKGQmhVzQIpArUtXNtuTga1xTExEdhii+
6RGUSDFaRdfTiJOVmHjeemVz/llxkacAR9FqYBfIaOkAfOm8dawamL9tQOEiHf/Pz8fdCZCDdhok
42Xbz2xNaYwyhBZj3A4LVb8pdPwzMxeO914xnTudWHx9xUvH/xNZzkSbYuXMVbiNs3lQWnQ7g+aX
hhhSnyhc7RH0zv4m+6EEpF2p+miVxW2vFy/Mzf5e/wFiAxfBDhg3o2FUW3BZkMUL+Of+syX43GqO
ouZcRDfkZreBAXjHKg+pVeyuL3Xh9FAkgpyC8QWmeDnpz6q8mdMJZXCriDdCcQGLqm1nSl5SV084
D9TRGmr4Qo0PgRZzNnI3uoTkuqdPJ6vjHPYju+vAWEoZCVnVMU/sfNMHaDqiyq4ExqEofgVJ0pJi
SO8j0mwbnFtcTrg70u2dSxw8IlOjtdq5fqYb27oIWjew//z3zUGwh0REtFTPBnxhPnUlyi6DZ2Ft
wUE5KL12X9F6CJrkxqLXnjmrZpQXPi7ySDgNGooC6tmAOOidTJJMIk+pz3tK5ruq1W/KMXETP92F
+poS9IUhJm8DaI4ovFhyySwP5RaL37wnwdDe89ja5Wp7HNR2p6EMVUz9Q3Q0hjcz2xS5vEnxtVYk
2Z0iCm8Y6CtR99Kl90mspnMuRD+X/i1tacvoXacj0swxOtTFQ6q9N0H6PNpHLClAp6rbSrf2jtT+
wljmv9f8ZDdkm+Zns3NJJMBwyggKiwyjUOIbIcsxS/j11ke9WSNKfGpZLr/vTz1qcFlk39ZiSFiO
fVQ0QorYSvInpxpva1Pf1nb9Jpodkt3vVCd+iZXooI3hUS36+7INHg1uWD3ZFWnxajX+QwMBrY0/
SjldQRldOoD//Dh7cecC7Qzz3B+Q0h2ibWh3Oz+KQNVKIOZR8M/jlbRSXE/LvbCFYSGyxSTYS15n
WRT0qSq0ZjIp/sSL+pa+gXS+0ny6FFJpd4C5QEQWytAio4nrtKyaEclAum6TpTOLaZmXAsFgPHs9
aKyttHi5yDeEWdySLQquqGCBOSYuygbS1sbK1l2K3f8803IAnATUBEPJSn0BHx1FsUFBlFfrAXPQ
WYOTP6Hcev3hLoxBca4QjSpRfsO7WwRvPSuZTCZotwn8iujgFWq8MZRuF6vOvoJDYP8dp099yXwC
RMPdXK3JvFw8MfRHhBQv7c2lLtIQkbM5MXJMIgIHQNJHpduuu0ld+g4AtP7/ZRYnpuuKvMV7GYY6
fecu/NMl7+Ch6KHuotVh0oU8V2iLQC1FnRRA9eKbq7Mg7FsLvRwx4xBgfIuhUVpJO0m7b9uJea6P
6Mh/10MFKULSiLSJAp/2jDvldGgMjD2qNVHW3+p41Yrd7KbuVovyH1LUek6Qb6Rev1F7+3XlIF3Y
XqDjxD+AEvy3zAKgwPu1H5k8shCVgEvAkFJQXPsUd87uDZ2kl7j8Wyfpc+MMXzNL76DpuEM0/pGk
6ZaO1HuoJ99C1V6pfS68CtJMuksCCncuV4/OtVXlIwV3yoAtd6ZnW7pLkV2oYuMV220r9t2m6lfu
nvMjLcDTpNQKchPU12Kz/kn4Er+jCxMjQqU6/U633lVi/ZT/97khwyTYatSFMNbQMTldxYjl0Zd0
vQPu+NINL06L7KD8NdFXJnjnb5ZlQMJynkT9umzzT5IG2ldVOg9EgttItVsWvxnFluN9Va490oVR
lWgDEnNMUaYCajt9psJWysGeK1Syp/hBTmvyw+5udHxEDT86i8ZZ4bht9K4C3Lh+gM/DPAvTuUcc
gFYtimWnC+eaVY1+jyBQV/quKQGzmh1XT3fpanvxwn4Kg1GH1IRllOVMv5dzNehVxEgK5RiPPoDA
b03xzGCszrKVc3h+o2DWgyQq8EAx9lticesiBxs+O9TYiQPb50PL8OUeJNfuDlFWYZu1prRyaUHM
xxFYoLMCtETs8j8Hnwa72swJC47JDzt4HM3vQehBVBT+NvH79Td26ayoiBPzWJ/0K3kBkdOcWcf4
yW7RKP72o/afne4ja2+SZFfhnookW/f9+oLnoYQDSdeCiA4pBBnO04cLpZTUGzCUp1cf0fjSIVUl
4xXgH/wcXnj4t/FXkpwLJ0UQDcSHoInCSvygf3YzNvo2zcwAqaa4YTKPsPkosEr+XpuPsFGvP92F
VADtBXT56dJaOknz4tOrJskpyxrpLwUb5dxJ9rkZIaVeH8yMoi7e+SMdd8PYzoZ9m0Xdw3jf60//
l98A4ZqsTqBZl7GmzWQ7UwNkZMLoZWjv+tHfh5m8tyJ/b6iZOzvJTi6tnTwlt7XLDEddA0hcCANQ
LpkTii4VSgSLA6xL9CHrOO68Os/dKv3Vlu9h9TIz07z+pJderThM3BNUR8zKTl9trteaUvkzylO1
vQma7Fhrb4qZ7LK82BXNl+uLXShQgC7yUkG20H88g5n5Yx6NRqahUFNbGxWqYKA8j/7ozs2zWT1l
s4bC9vfCpikRfId5nM/ZdsiHrWr/VnkDw2FwvutqtBJxL5SH/CqiLpJBgmO+zJKSwci7BLM3bzQ+
lGJ4gXaxy4IPO7FufWdEZ7S5nWEBS/b7RCfu+pZcCFQnay/2fwimplQmgnCai3Fku7f6hvn0m9KW
uxGmR5CuoT8ur4jmKO0ZBsRLfpdvzWXV+YyEcVB1a6ZF1O9uVKAb298ZDRbuhbyywZdXBEWLrAfa
V8vEWqt1u3cghnp6OOx5wXP3hqvsvkcgOUNWwx//XN/TC/GRPf3f9RYBZIrjujFr5MXmlEjRaxvM
5IDozegwx9viI6SzP+Y/r6956RKgnYzBJrI+CinKIka2JL0zVFjCvYqfmPYrK7Wj7Ccbo/4tadpu
MNFMnAGPqIeVhcUJOS10EXEVqbYQqBQ42tMvWE+B/kuoRHoqKaQMhGgsZahXf9OBqXuJ0FTaM/Al
RKUWLplr3Y1L71b77CeKqukMM6Y2aRPTJmb1MnbN9D1X3kLnKzDWNn2ItbWze6GrxMPSUIRUgmAR
KIrTh83r3rZyNe+8vnx00AIZKO4b5UeobdPimI17P+dhzXCj9t9quvh7LXmYtOPKjl86X7xrdOUR
5CRBXOz4kGixDLOj86zxqVaVTdREOA/Dd3tPVB8rLN2TyxfTROy6d1NfFj8IBo6C7Fjpmge7q90A
hlw2rRz7S1cG0mOMNPhtTF4Xe5PiRxr4JWlIpLyKyiKJO2bVCnjVNcnxixET6jviwaTiZP6LulIJ
pSDvGWHi8Po7+itg+khtxwnMTLrpDOyK1svkl3FYKe4utHh5/eQE4HXpY6JffPr6nUhtojHgVgz7
TVfgb0nwgEF0UIdjbt5037vfBvi1Yi/JP2gxFtGOPMV5dZjgyzeh6a3VdOrFLSdPFyI9JGPLGUId
JYaZ6xGVT3yT94qrBE9Q7DASeh3890a9A+TophoOKIe+fZuHH4G066pvfnGPQWcnP5fd83tfZO44
7sxsL5etq0UP+rTaF7z4kdJwBm+ClCyJ1em2SZCGJHRGO0/NbsfAQ166K2bcB8K7NJcPkfWkQo1q
nF+mM+96WM6pfdsgzeZjEYgoabmzV9EWYsWzoEWPUoHCSkW8rD1a6isdcSHSGzFbHrQ7c6zuRsI1
rm6Nm8fZUZYfAuWtBicTG5kbS9lNmqauOTsrF/DFdJMjLOpWJE/QTz7dnCZUzZSShc0JUJwMGk8O
BuZwL0mYuXnRuFg1e4aUbGyuyk6pXe2mDFa+3LMkjC4lesbcxULwlqrz9Cfgt85gKJtaz9Z1cA+s
mxMx9GQjMyFYqaLPn1cshpgTvQiCBW4np4tNQdsEFXpjXh56Ek005avT/Kn8G2dylXTbgE0LXQtr
aJ1RmLyy2Z9X/cl7XyyunS6uYi4fYELCkyo3XfT8aiWuIHjX3hB+ma37OdzQst3U7La0Q4Egku8H
e1umrpY+y/ZmPkxqjNfs9zYeNlbgWioFlo9ubbHJf6lJuInsGIajcoDcsVPDp3J+rNrXxHnu5NTt
dLSbK9Xti1dZy1ycOjaYOG/yMN1oc7lRpmcl2wbWNrW/653sVqTaBhqIg+YGWM1hJ1C5ZriD8B30
HxhZuUZiofyEGo/bxcwOD2322IAOun7XnF017BcxVhDOYSKdtSFwFcikKG9bLC3eBBNKqATnkweW
gFE52hDEuczcXl/zfEwJ2ZhUgkE9ORSMg8UJSSWpi2MJOUDRoRRofyG6BELDLcFv0i8rkh8xYiZT
8D00VgqvC8/LbIonZjaOhqazWDrPEmdyCvtTHFHRAsH0152/kqa71oaZRZeswZXETbU4kCcLLg6k
nNcU7pHTeAWZRASD3GyxQ4MinPPnQMLRgs8CS28hwreyzWcxUGwzGqGi30MWIS8uUScNcu5RnrU0
ItcKbrPCdBGm3QhAttCWk9W/KZtvmKmnDKjwCeGpcdhWa/nMxT3/53csSpBaHkun0Pgd/gysFxNP
Dam3cui3k4y4kDTiazp75UrI+8SuLTceEIgoQBwuz2XMmxpNrvLIbL2++t42X2rn0CavfrqZ9C+S
vbe7Pz3pK9VX3EaesW9816+2yrhLqj0wbUEQs9aaVOe3OS+EpooA5tIz4qZcBCennB3UNmgajTul
PljWwZluzRqZi2/lQZq55N0kcKFC0jHPWk+zH2rZKyLX/lpod8beGhCn2lQfxrBx/BctPV4/L59l
6NmO/e/P+6xA/unCFDUeBn1E2ycOvWreGtkOn7X6KU439WM9ocuxG6ttbPNd3mV3MhiaRueLvZ2L
w5wf7/LGTTQXNfdW3oYKCIDNAQCAMzwr1kr8+ITVnv1QYhW6gcCq4E+e7mMWx6k/K+yjMulbm10L
EYuCMfOOl+JHHMC5t8fs6MhYAFqKx3xyOw7qMXW6AqpN/Q25Oxd7E7fz/9Zxsp/Lr+hqbaueTN+Q
HhPzryFDVLAOKWNU876MKmb4XiTbB3soDkaKKj2KeVQCWB6ozi738wMAoqNlPJMDbCT1R9vPzEK+
oaXYlG9JpT9FsrwD7pZgbRp16aGVlJ+Yngpte1W4FL7HiVdN5m3YvcX5q2ke45A0zrjXsz3a7W4i
3YVSte3AvfvyUyD/7bSniIMMviPBSjsVD1LdFBQmhTW/hUWyS7X6qKUAeRBe5kK6fkzMS2FF+UyS
gV7Q0ViEUMPxg3EsVK4M8St3zc/gtno2hl2JNhS3423cHWawvlDp1INiAmtjMrMdxo0eIPGygZFR
qTdKs3G6pyPuJ3KcuKGCvlX+wQHfGsYuIumuj3x92rNy3/7IdlNLbNo6XM9/zTv/TpIe4PDE46bW
0UHxaPaoxr6Mb8v20bd3KKOlL8pDtXOewhKUcfcOV72P9yubcJbxik8ZwDeZrcA3Lr8VvZKGQKv0
1pu6Ypt/6/InG63EX8Gj9L3hK+ksLFV/+nSWRg7Vc2bfKvVR0bd6eqjAgnQPVns0zPew+JY6uypq
4bZtmsbTx9ItGV5XeynfToG6qXPaGC0QjqMTPqpQtWfFI5+Z9R2MaQwS3kNjZzWai2Bu8AVsifFo
xR/DcJt3D4Gzyd6y8rvqDJtEqXZV8GD42FUlhEBGQSBWHjV/P6L6pwaBV3QfABjvomBt3HBpo0Bn
AERFipj2waLPOMlq4dvqQDYIGYuOHJ9ksBUmBG7e/ABDvHLpXVqOMRi5NvMoiqZFJZJkmhJLVk7r
Ohy3XO5FZx6ExUFi/dVi5mLJGvjduHC/g3aC1sb4i6HkIrt3+iSUBjltvRIy31T+EHItQun2+nlb
W2UR8Ub8Oyomj3RBQqKP7tzN449JqdeSlbNyk1NNZgRPlUbLeeMhQ6MvKFMBVezeStj/DtyfmTA6
0ppWkvE2m1+d4LEXBHSucWWCtDQOD4A8tnpNIdeuTcwvZYr0c8kQEbmA1bJU9HagyMZGjng2VTjB
ZVDtGwkV1Nz+lcbfwl71KCoDX/EqR9n47fP1TT9vuaH9wDXDYEKwToh1p/eMT9JshrFGz2GoXJG7
CZSiIOar/l8fkEQaIqsGnKCov1xf+ULGRP8HKDnGmwj0LA9VNzhZH8c0au2INBiRQRV9mUTLNybk
1OLD8YxubZJ78WEZMvHl8JZpNC6OWDJ1GXlU3EAdws41fBOsMOEXInJVoXUo2l18AtivtSuH+9Jb
pnNA056AKhuMek/3ObKLWcYhgMdNvpbGRyq5U/Mm9tmKX+X20Q5hdUlgKHFWk5K15vGF2vgTpAsw
BIWAMwccczLMkQY9IsSO7yb9Yyq6TCgEGv0Pw6rWHvVCOQDtlg4TDpmf4s+nj1qi/GwnMQSAGOi9
VWcHtdoZyowt9KMg2DUNKooW7FT0V68fqUvvV5j8kHriWsC0dJGFp4nlDJ1j1R5KUxuz/yFU4S2B
AQ/fCSafSjnKDyGUs7KuSAcWydrJuot0AS9itYMxSQWO1PxQf7T6nTLsHeMH1quuP+OZy75H2Ubw
+AKsIq4vfyFwCmkr5k/EM+btixqoHZR6KOiIMoM2j+2kH8rhuz9Gaw8pTujyIdFCopjWBc9oSQTL
kygnirRECv196l4MOqIJFWwY516vdzu8f3Ym8slq+yi0xfMg2LWj7Zryy/WnvdB7AYjBN8TslqqT
zunp8UoliCnKhJ6fSVshRp5HR13SqL8WZOt28yyabr3h1o7ujjZ1mCF5w5p07Hns4ifgEiE4H2RG
y1G84ReFldp66QkmlYZooiABVBlkyIi8D82Lroxu5nSF+nv+FZ+uukgzcAyuk0jIk6ZldsDAALkC
dNX1Azjlu6rMn1b2+fwzFixvwCi0wbkcPvvX/5RKip1kWZjA9PSxlceU2K1rZdM3MPxSGx+FTd3g
IoU7ckh6tbK0dnbUyDYFTgWaM6OKpQqS0Y0N0Ypx4ezcmKhqxQCv0E3o1OwuL1FLFubX4Mp0jmAM
IlPoiJvzmmvyeZp18iOWn1VSRmUYG2HtyXKAFSVKuJFxkKHzqPiu+zP4rzUvw/PJDDwKpGmwT0A0
hT6m+NL/2fKqr9pcU6bKq5RimwSABk3Zi7X2aFXSVohflUKYV8LmwtDdQpW8bsif2jQ9hBhIams8
5Qu1vGB+ovLKSRdjzkVYI+8ZkjocK683QuYRhdv2sfcrBd2bo3UWNIAMKY8DZLSNfiecn8Q9KvSC
TazscP7xsuxxAFbUoRtsj2g/mBpAy8eiw+atdEGyevSJrh+dTzH30yjFTwUrjdQ+qo70+063MBts
e1KmFvXTMd7C0UNhA8I6jQchQO/YkDP1wK2RpFHtbhvMnZvKT8IvIjrm3U99fui4Muz2deyxUOxu
4gAlEKgNontTh+GNmeAKqFZHya7XwqsIW2c/nGGcQEtQRyxVyyscJdXeQiU1T374ZPMmGncDQtBI
tArhCrPZzyh3DvyutFvLiS986vTObZlqT0hlLe9N1PA7U9Iqzh1xTCSBQr4lmY1NWe7VDGUHDVvC
vNuZzUpIuxTMT1ZeHDG8CDvGuXXlRRMWOmgKCEEUIRwjVrf0Gzvj6clC+VOEGY8Khd/6uH5kzgdx
YnoiALMA+y+oFXWmVktt3ZeeNkAdE+UAIM/cGXZFlxxkmok6vfQ2mfYJ6hXG68rq53vP6viHAZMR
UOslyaNPirywYpWoLpm7Zj4YT9Is/DTjTZzcd/4BW719U/a768ueB7fTVcVl/0+kSRuImeaklMwQ
eMvdffOHT0QxmmNaJF5nrcDWL2S/p8stAhuw4FErNR5yVkMXuIw7hYij4AmPHm6PJC/nTOh/Bgmv
2X8TuKXrj3v5HX+mLfDYTZBRp89bxfmMibaM1Cu1axO/qsFOTjIvTe0NfO7QSD/taXvFv5PpGq8s
Ljbz9NPm6f9ZfFFjtdEUw06cOWBMWxTQFOgrZNq94zPbziS6JERz8ZrxDbhJG/0QZmiOY8mZV2vh
8UKGzE8BDmZBEoWouWzPWgGOx307CbnsZAM6vJvfirlHGi8/DJGwWn8Ns4ZQuAaROq+6gXOo6LzD
mWLGuzSPZdYCqHFGEWwOqn09/5lDx60AZcITWmnxXjjZlHainEbTUOSrp286tArEUeMWLTDshtSo
3kyVjk05U69yT2PzJpl/rbze88jNBYnMEHNhkhVkyE5XNEsrqLAoKCAVjDuDPASC5n7sH0b8cM2p
do2RPhiD9HBX9Pbb9cUvPK3A1tJzIh0+l6zPal/JAC3kHmY/hzLt7kPfRWEpxLd6KKK/Y/3n+noX
jjIjJV4k43qYUMvZUqaraaBldu7JZL/yhLRRUK9c4Z9vaPG5ABeE5oKMLujBM2gIV0Js5+jZSfq4
mzTUoGPjPsyNe0h9uyn9igrKAUlv6K32mxBnNTP7SzQ29CaLX47ef1RJMDN6MnXPT0wvcHAHsx8C
O/meGAgRdPNuCp1Xf+h/dRjDbJoqPhhGX7s2koweOJxdFEsBwhvqcx/+vr575wIJGhNB0Xsi0UMI
ckke1DCqhkKGRJsEqGhus0PoB1/qKroxh/62Th+noXdtBdXgMbsTDBgRFKGp7BuzvS2pLyy1Wdnt
c78S8ZOAt/Ndou1KS/H09MZocQPMQ7VuCjiutK7TkUx7yl1t4BZGHQ3SF3oOTLHiHIh/4QrBxGxS
94G8aut24S48+S2L0s7XQzVUYB2h4UGeO5KwFeH3BlUDM0zvTL+9DYiKEc7wdrAKx7l0sgVjhS+Y
/wPsO90H0lakBtKo8FrkwaYs2On5sBsw4imlg5gYCycl/XsRGGS52meIzsdyN8vB2gsRKc/y+DPQ
A0qp0GsyjcVdWYxweOdpykFGQWI0bhlx0jpPULYyPlXUSrN3Z1Omn4CFCKJF43hYOaWXfgGxTEfN
UGApluDhYE6VeWwKhPLkR4taXkHzSYjnT2jRIu+x8bFZMMZgm1rBXj0Y+D1c/wEXLgsiC0w/QS8H
OSle1T/JiZLpkaElBl9jyPBYg1OP92VMrdDG5cpSF48/hSaqjUIZ9EwUMJTivLOGLMciyETGq9+q
zl1ZMlgjz2aSISqaRm83rRwxCUvd0XgCe+sO6s//+si0cICv6Og8f9IsTx95qKWyRVUp93xVPlp2
uHcQY9eagFts5Xyd9y4QxKVzIjQroJUue6BzKcdWG8Of8XXZTSf7AUrZvWN9pP5tgzqlrMVPQ5/9
d8AMq3L9Gwo2PmgPLu5IrmvGba2CVp0Nt1gf93NY3TJEyqSbLotunLze5E6/j/Ns67fRvSYZx6gb
Vh79QvjlNAHBF1Iw0LmW9XWRBFbez1AlpVHxuvwjbowj5RDe59IuN2omiXzt04utpEdtTrbIPUmK
vO/sGSGw+VBE2dfrb/1COgZ/mS8Mrh4DJPADp689R/NbymXUQ5ymuyHJ8NDEgZOof3akmxrHJMTS
LAOFsEneX1/7/CNjaWHRKIRDuIkWsTaa6sIqZxWYBMd7UMhSnCerCpFqi56ur3TpxPFxwe9EfQcP
NBFu/vmcm1ILcLpkNBaFzRE9hK+5Nf3FMtnrml5yW8uOtsNcrM1wL+/tP8tqp8syqQvlRGhAgoep
6FKUN5maPAx2nQA/qL3eae58ObgdbJ3jNu6uP/O5bBaBi3EKGajA6J+V87GhxqpRo9dWtseqLY/Z
VPwCuL+T/Px32E8Hg0Me3ydq+F3BkY3G3m1d1HezqbiTm5Y/uiJ7uf6LzjNFQZW3ReqBUA73/el2
xGlTK1NEJA/H+kaZbp0OeaAUNxRa071ccMUYK7H14nv/Z0Xx9/+892JoDLMqAeKo1QPqsK+Slb5L
9e/BB2KdxvdBTeZj/Z++qP9ddNm16ybQXsXMYzamF0GHj7JpPyUMf6dgL1nlpo+iXRuH97YTrDzu
5VfOQefOZFjK9XX6vH2SGJbfh+B/0nFvFtAumvauykCZRDY+P+ZNkuW7VK03TVlgSmq7ljV5WvkO
ZuMD9/oHqpYvWmGshN5PTc7TfEIoI/OZM1wkBC8/dNsYE1/y4diNhnQXRH3oJqBTffMpKJ1yU+ZN
vp8joCIF6vakf1HlHCv/robr5aiBN9fB1ygwsTf3i5bytXhr5s7EzSk9ovb1McfSZlKbRyhE14/r
hYv5U9CZUZ0gA+DCcLqbdpXoGMkzq3eASI/2W9m5rb0PwN1aGcOd4Vc5tg+WgmbjbYK5ZcyANg2d
Xyu/4ry2O/0Vi3srTNoCKir1FcytLe/L/dY8+wZY5QRaFdqyVjRvYz19kIN4LYJcCtCiUwEPl4kG
es6nG5BYo51WBVYAldsU9T4NjL+dPDGgDIrHoEuPg+bsBtneykFD02L86svOLlQOUvOmaFDY8pX4
cTGeiqsT42kh6b3sBo9K3gDSR8m2ToHbsViaAHNWs3BfBUQvp3xNa+dp6OyQoUv4X9lzojWGCgFS
KDZWrsuacNIjxww7UsJAnva1LUuuXjY3s9HunKR50OwiXMkVLoVLtAgU2sjCNnMpG6fKg6XVtsZs
a9QeMeraFWb3xTeMezwDD9I0vTRBfrx+2ESFsfxQ/11ycSODF9GsiS4/+qp8e3G465RsE+TWFiWT
HapHK1t6oSkn2o3wqYVBr0PJc3rAGHyPZeModOED44iotzsj4Cv3ym1IYg96rPaSpnBxh/lbY3Gc
TCkgtHBYK/f186IPyXYmDNBnOelnc8VWm4ZMxbnEM9C8TLVub0nxfV8Aoh7M6JBqFIFdRl6Wvndt
dIjL8PukdV9pp+IfyfQvlJTflUyzPGIc5td65SVVCvzdnt+ttNpZWmvjKxB9i41vowqSqOx2/TR8
y7URPnJmgwXVp7vSAohmNeFrmsYaKKWcic9Y38Wxvk+zYaOV6cEojSdUjUf3+ks/V7OCgSMa/tzM
3BpnInI+boDDMKaiAAl/3Eez9W7H2d5sHCTQZbtzLR94mz19j/v2VgmGQ9Kp214Njk2YzuC+9WYT
v5RthggMWZWvVJtDNgQHeRxW8sXzgAx8QRaUGF4Ub2l5vfnRXKpSosTepE37Rm5QlUpe5lB7TPMa
+rHcfMt/SUq1DbPkbzBVv0wt+DlhtTRHa+YeZ9+m+CUoI3AtkDOTxJ4e3CjtWt0u+SXW4HhV3R1b
TX1EF9mVu2pTzclN4/srt+jZtymWhN3JtU4Vw510uqTq+2Hf51bs+XA/qAf8ot5lfbtL7PhgOmt7
fekBQagIMimyhoDtT1eLVXvOo16OvUT5kTEAHauWqeO70z72P4d2paUn7pGTsMOjoe7CRcNSAhtz
uliPVHUVVagca+q7PgfYxLWuVDTb6+f8/PoQyzDiQLGLp8IS9nSZxhgUA+uvxJus5iZpW5CcQJ7g
6Whp/5LjrRarUJLm5L5RlC8ra59dpazNRJAHJJJTgi5y3zps5SqbgKCGGs7H8XQbq8nNmFrfolx5
NIzs3oa6QjV0OxX2RhJYcS25r8b+kSr1EFo+E86wW/ueLv4o5n20UTHJIDs73RC1z4JaasLES+P0
JmoeJsAUco8aaWdvYx8+1twdc7+6m3THdaTBTR06odP4lMoz5JKpBLlmrYjWnI9JxEaB8OOIU6xx
357+JqvJ0tCUJByo5WYbm/WdpI57W2MqEJpPM8xTy5c31PHo9s+3KFCtdQDPzyJ9ZRTPoGHS0OYy
PF0/LxWDUrGMvZEBczGXW8l/MgZ55Sye7zycAcHCJ5mBb6ktVhknxyjVkVm2XL535UtpU4XO9xji
7FbO3dnVRlsDHANRGNAM0JzFuZNrSQ9RJYywOizcmilzJr3Xg+/aWJFAeW+31lPrhyurngcPFhXi
yAZ3unCyOt3DQuljo5CtyMtNQOJNI1QwXVnKDiiD3Wa65cr+Sq4k9us0grAizBqQoZDsz3poU65F
chFExONqPorhraSWz6o/7zIzus96f+XKvBBKADuRd1DQ8D2fMeAbtAwLI/VjYO+iJEFp3pRv8Uh7
qgZrO/EJtU61dfQ6ACNhvK+8U/EJLB8WLVUhgi/GWUuTsBn1yS6pzRj9Qd/LAK3rvvwoJ0yvq/ku
tFUgzM1O1+bbSE3cuepAUnbJynd6VllzroTaAPweztYZXVmO+jzIZX5DOFVuzYU32d0XOzUfrMje
4vbzK3HG56ReSRgvrQp5jkpE4GdZ/PRgpTV/IdfcgVCP4NvMbjWqXzGD+9KGtleG8lOWze+9//f6
hl9c1SBBws3WPjfpLDpVC4kZsdfkfw2/3kb5+K6o43Oc2fj9ji/YIT+Eq/SLCy8ZTCyhgfvqnDIW
gkE1bJ8N7mp7p6SON/bzu00hmkm8WL17s+Jf1x/zHAnBBSVUbAFdmXB5ltdB6CSk3RUgHnq3N0nn
3KPrHIt7B2UH/ai1/eskN/sBik+Q/O1lchAlHJ7z+v9wB6CnrvDwJmNaftGiLEDKMgvbGI5ghqaT
Lo/P9Wx+mEVyL2nDc9jLWBnrDxz2t1GJf47OmknXhTuI9U2BpKdNS290EZ1VuyEvGsju5qTcGMa8
MYoD0je73q18f1+WOE4iL2ziDgbSdS20iIdbfN3kQsIvlIHY+Tggc5y4hj5L5kWWMiTjc5ncOZhA
RmZ6rwTaoxLZu0wNvbaztnyX97LfuOhw7KRwVVFDxOmzn0KpzbGn9D2zCzIko7TCYiLflqcDmoN5
GR5oOz2oiA3XWnNMOhlYnr0N8+ouKJz3GTBxSbV4/Vye08U5lxZgS74CdLa5x06/+iZEPT4Ihd73
XG+1dHrCJs8r0UQUXr1JNB2abP6S+OZ3rbJBFffVrjZvS3ujVYGnF9hsyL+NVP6hqzlK/Ya2Sfgn
unleiU2fQ/blbpGcw0EWVg3cfqc/c6qiDO02P/TMynmsIuM5yoanRjUf+mB8CEEtJoMagGYPPSNX
ZIw6DWztGYS4hVP/thsZVEpxS/KIz2fZPPZS+TBE5Uuc5fe50+xw1dlOI2/70Wn9F0kp/uidb7nT
lN0qJhIsNsjXLNRfTe7crdQlD7la0ahihGZHzpql3oULnjktevaMDIBzLx9Voa9ami1WBAIHWgzA
ioNqa+BpVddQ+SO3BXR8/RBcuOC5ZuGcoAbnwDxZ5DEBjgF5blORd8WfqUieTSJTVccvVBNPw2yt
9EHOxzTiyEGrxtsI8iwqXqfvMtWHJIEyi/FGoD33afPTckavnbtDofUI9cNAizt930LRCLCwK6b8
dWxV2AuVAkMZadSEk1njlXF9Ey5cRHTN+TWCBUPmsdiEqPCL2LawA0kUifPzI8nKGymrt12F+lf/
P4x92XLjOLbtr3TUO/uSAMcTp/tB1DzZsp3OdL4wciRBEgQBYiD49Xcpu87tU1kdlfehFKmyZUoU
Cey99hrUpoJ4UP1KhPUfbz+oJGABCITk3n3/8VyQoOnVjJic9cTcMRir7zC+Bu2Sf7A8VfjW/UdD
lxWZ06PK+VZXc6mbdMORtVBrs7//R7sYmmdJ0julELNNTIwFkq+C9V+fHnp/Jz/fgQBLAeHgzf7Z
x8ENemoAHLK19dcwc485ZtNFW6my8lF4ov1HIJjvcqmni5YVVJSqeOczGGKqBOobU0CmWgfwke3G
dVa8zItpNo0JKhBbGH4nhPJIZNCJMwqdVQCf+SG/G10ig6GrKD8WSwt5pF6+Ztxv/UD2Qr7/68/3
n+66ArKCu90wiPY/K40l61QEb2TcA/hsDbaGddIt72POXzsjTlB6Y7N06favD/qfSl3MBv991J+Q
AMS3SzqJma0hbUe41iOM549g6lXzWLoCvhxIdszGX6yl/2kP/N/H/OmSa4OlhfsUTCN82F9YFwDB
qX9RwN7v4D9dKwlglHsZi4rnp00FfvKTzGt8rAgeKzWJPgrNy7waniqtfrWB/YfF6z5jhQcAvPNg
MPvTsYZJmS7w6CkXr86+mW++Ck7KDR1UvH2+WcblMScy30oVforr4oHC9YUmq67vtkbM+4KOTxTh
JMiTInSD4I1bk0lWSlHYTSjITk3iVR0tvBTaNdKiaNz84gP88cK7q1go7MZhKwbQ5D6y/2ndEYP3
Xmo0kQwbzTMLnpEMBY17VKJ0KPM2+8V9nPyx7vjz8e7r4P8a29mhSsY5rwC/8gkS1OUdGNRnV4+A
S8EqI4EEiXM5hQsbVkUFsvcg7FM6QlheQVTOkFZVh/WTDZsbRScPq9tdW79zxq9n+M3c3fpbZKaZ
BrStpgGpxq+R1pYtdlNRe8pH5Ee04I0vBFSn/Lme3/tMvU/n5q29ah2uTeB2rO7fXKyvPNXRWkxw
v0hD+2JdXCGOHD3fNKhPBlR9oxA/ydMjR9trJ7xba37lWhj/6buBFTaqIgQNgoCH7finnWqBDQi0
2wVbF0OxHWWzzZhbg5APA6NyyB5wojbzYqF8Vqexic4Nja8vGrwG48YHFyJUfMjMuyT0SOLlt7lG
qDqac9mimWwopK/p81j7hxZhoUyt4i0Sm0sTATHDXMDP3z12fR6cmmC4NFqdomq4UISIeV+ckL2z
jmS4nsZsJ8XBwpoeKr+989HWk/1M/S8QgD/ez7hm7gnPd/0g+nEwOX7GbeK5jU0R4JqpF5Ata1jQ
+RsPv+bm61+vhz+h5f86EOarP6aCd5+mn9ZDitAp2xFADcsEEcYxjrKyQc5NNkzbMWRPhT97kj9o
ZH6ovHhOg+5jAfHxxzm/Bnbd8x4BDPQoq5yuBIV5iYtAsftVBMNPSPn/vEkUS1gmYc/wM1gsOx2n
y9yhPQdvO2z1+3SSz7wHbDfDLziuIEZI+1Vsrh4GkKD5Dt22CsdrFchfEPt/qh5+fyf3PFYY44BZ
9PM6qwThINUP9+a5QmnkLnxQz0ug3svWXZxYzsRkx7kujkE+Plonn5KIPFAiSk+fwVJYEUe2iPQ4
8Hy8tDE5k7k5RhG0QH/9tf60zf3+PosfMRIANMAS+eOakyZ9kGHei7bLX1h8jPLPSh1ldjDJNwNS
Esr6xr789TF/JGP9ew/68zF/6hjoWAezuR8zHFDNsvE6iGRXfOmF2IaBvYCfjEStkQynHks66yW4
QOO1WZ6W6DKDTEB6ZNxU0bYT0A2zi4J7zRR/TzoCn8P5EXKNv367P3Cln94u0DUUV/BkBjzwM+4E
Llg9iApfpZTzYxDL7YRZbzI+u3j8xsPkNBbxNR7qQwb1gPd0dZdwQNy1oy4/cEMvRn/sl1fhFLwG
siv10XtExRhPysiao401HLXICbU/uggN8b2BN1CHSeTHUCRvhJrHsKvLtOYlnQuIM+pdXvs9Uek1
Zv1qQVkug7XI35QrpwCi1ijYJAbZCN14THy/vj8Hq30T8dcgD5A6HW2IA15Yb6kaYedl1hHszkAU
2tGpu4VKPUkjb3d12eKyN7LYx9o1b7Xvn0UL0wTqPhb2V13Hn/Y9iJ/vA2akbt2jGX8eMedxVymf
4nqQbkEc+rkIygW0V2c2VJ4ZpNBieWw5DCpeQgETneFfS+j/+TL/V/1NPP7rq5z++d94/kWMXrG6
0T89/efum7h+4t+m/76/6v/91h9f88/L8/blL39hv3na/PwLf/iDOOzvb2v9SX/6w5PNoJn2N/NN
+advk+n1j4PjA9x/8//3h3/79uOvvPjx2z9++yLMoO9/rWZi+O33Hx2+/uM3tOr/6xa4//3ff3g/
Bf/47SJA7ujZpz+95NunSePVUfH3u/HWncQG5wXMj3/7m/t2/0me/R1VEiDKu8UduJT3RW8QSjf/
+C0hf8dRwe1FRB1eiMnLb3+bhLn/KI7+DkLkveEE8/xurZr99j8f/Q/f3b+/y78Nhj8KGEdNOCZY
w38scUFgRaeMQ+GiQmUA/s0flzQ1GNSjrOKXVsRLKR36LsHULhoa+Y422bafwvGrNLpbtWo5IJcv
epDFXJdwX0SMKv0O6YLfRCyib2YeoT/UzZfKuaHUAzMPHXg3JwHO+JzrYGWnUX8SARLtovlxmtAK
p6irFFjL504V8SaC3hsywgnzrJTdfAxWbRUvC0ykDcxcdNBfsRQ+ZYOUGzTm2ZZB3/roi+mmRxAA
GrPIs6Jj/BQzsgpjHr/wtAf2NGbV3jqyG7OoWiXZ0u8aO9Et0bLDyggzbMI31s/mgAQN9iwzA9lc
1u5GFohyJvCXhMPIw9zAra0t4Jltm/Uss+x5uT8whyJ3ojw60aI5zD6Jr7ZPqmPuKIM1IFuegmC+
tglKeesreZBEwd9YxNNj1enp8ce/AtKdqWXducni4djo6q0OiHoEh73eumEBu70fIN31lpS6Cpfb
0OcJGKj+PAzzp5kr/TzClTAWCztoOX8DeRwzbTuceODYU+2T5IbBSj/27OnH/2EmZMAJIcBwHL1g
dBznyD/7IaQ3rQHTSynWRsocqYJNuGFTCHuShhW3IoP1WgVu8I5okt/8qFHH1f4KF5NjdQfdxiGe
YfLbsRvAEiR92gAGyjDF1MmNYN+8BZbTc6yKh8pi75oqkKQlyPs3EfNo39XwN5juT9uuT29cpg7W
RU2xbgurV2rEXLNr8KYQZpytEuJBhrw/1Ak+R7IM8WZaRHxBmQP/wj5PEY8bZJhWPlGTwqhmCiFj
wsTu0tRhuw2ECEFaKDA7vT9kqt8kaRuuxwISo6kYuwuuhH7dGBGUEpXvJRlmc/nxL2EXfMY8ousf
T5dMPkaLbA4sXZ7HLJc7NkG7Bef6/TibptTRo6iofA2K1j3wpvp8X52D4gKMCg3CMqKA8emE01Nv
J2nUFRIstM+0ELtosnQTSVOsXLGcazfrG1x14cdW8G6bD7raZi58IaOfThDhCviWDezBwta3rePk
wQPKQLuBCNZ8xu3jCQqnS9sRAhSq7uFv1+bjimernKj5iAIqzTf0ruQbanCcOxef+IlrNhzHSuS7
drS7urP8hAs1w33G6kdXh82R8Qi5qRo3UNgHH2FypNcdMyk24xHs6AIQBImVeZgy4feqkJ+bcOjP
TarQGbAiaM7BHrl0B48x5973VXfmMALHDRz+/oBwyFXNKHvKk+bmOmevnGIlIh28ZxeK8a7y7mSX
MeOH9P5PWEurMP3M4qXbpnXtTvn9oR5ryPUqdawiBRceejC8g3KwQBak6VFeR6lj23pIxKXoAI4G
EFKv4ho/mN0k4O+bAYKKILJQMr1EQw0Kug3Ty4+nHU/lgfTy3WjzVR4E+Rcn+KNp4vkhHqr2pbbZ
i8YWfsEV0r1EFCqktnf5VmsE8qYR4jBTiazaiDUeBoMNuEDMkENCV4ug4DinDukUeQoWmTv0CNHc
pVlvjzFtyLpzYM5NSVWU4Zw1ZT16e6ow5j7pSHznebNsIRYVEICAeoNtVJ00hc0FhZlH6LNqxRVq
wSqMsRLRH9K2dDtqjUFvwc5jl7MzLO7bM4t1iskV4pNZNA2XUcINUXTZeohhUy2bLjuzIvwITNDu
SOJb8BHosOlxjV2aoCEXy/x4QedrXb9suxhMVvzVldO4ZvAVPre2Gg+qKfxmoWQPO85xk4mGvkRY
gqB9gbh5iHZ1jtAAuNP173tE+EH1R1cohKczoNTuPcrDVQfPK7fk+yaSvNRObiNLuod8oVeI+Oy2
1xkUIHSazg2iF1eJ8d0r8cnGkE7tXDTXkIxAY5gVZioV7QYNb6JoPP94mDF32iuSHDrdixNYZTcY
WABdCe0NXkc1X5mR2qPGNfavh4YKs8V7fXVLdzPj+Mhonx0FUq+idka4nzowOgYvjUYDHjfq9uNZ
MfdfkpZbuNrHBndFE56GdEBQWaDQwBQgcHKVIAO8MAfj62OrvS5j04s1MX33qmZ0sDqfk1Oiw9cl
b9hDPENSVnQHstTJY9+6tyg8554EZSaroRyScThNLAlKReQbM4GCsAEbm8OtgvzwPDuFVn9JqKie
RAA409O0O6IBrZ4KlO44ieG7aujGPYZbCcwT6wpbMCj5uYAVjkfC7DhT+ThU0XXs5LgtKtdtqAh9
yXgMDrmjm6kwBZCY+LuWSpbAaTQcrwJYvYoYq5Ij84WwYjfYOnojhQ5KNgdH7OFzSXvcJEXfTi+s
WzbOmnLgc/zmSdSXC1I7upAEJzIUMNlY0p2nqjjhPAFjifhhQGW2w+oPezw+7i1BmVMV5NWPbj6r
JQt3U9bmF1Nne25D1CN5Ix9GAi9nm7ivBTzl0Du0zzNA3hJWxeFtUdMA6C20O1m0xX7xW4zvkxfe
JcfaJO2Z6hoYbwMkb2posgVvaLgxDAi3UzhAQqyLvC41FC9wlxnv0vnPRsMgHy5uDyBTsm1BbVca
Q/CW7g9BID+TRMebWmVXR14wajE7T8CANp1dToUKX+c8Zdsq6HccG/iagb7/5sj4VGDysIZ/Q72R
SLptYoy8SIyQEfB4lhMPyaVYCrPLZVEcTZvFW9G2b25I5LUHuwg0Zc6wOs00OsNXK/2QyHw/NNUM
q9aE7ZAWD3uCoHhhvc7PNYJvS9QPw9SuB1uID1UqIVzha4qF8gafv3ptYtiwiVHyK4iwZagqVDtJ
9lJEc74h6O6It80W5bO9dUm1lQ1k7k0GMwMUpCX83eNtUnRrNaZsFTkN362q93c7h3uWHw1XTkGQ
6Cc4QANEUFgagQL2YT9epy7pVvHchTshM3HV1vNSFdA3WJRZbcZgSSGLdUWjUyBZfg6baOsmrPet
dPUaNkgT3FtgckDDAV4iftik2vbPrVl53qKdXsAwgjILZWLS85X0LYastSjDdMEQgwjxYQJ3TAZk
S4pxnyiXnCky0dddwzAXjgNoGRpydR6d6jT69qHJEEI7WTfBsDYxe9Dy62vdx7CLQYeBZhmBZtYu
bzqDhygd+EU3sHtPTUMQf5j27waafhBgWKwXCbf0RDb1FfblwYVkJl7pkMsNiIHZabw/QEW4Mwn5
HHEgPWk9pat2cuQjdB0bT6tj1AU52uSJ7WfkRZRR5JdHIptkn1EPvz/igjJlMK7IOzhu5BwkKyWi
aGeLrj+PmIHroJnXEkgflrPUl5kt3jiwCNyJiAGo5AP12VMgKiSMLb64ZDZ6TptFwBTIJbCVatWZ
3JtxNtXlrKlZWR1BAj7BhzBgLLjFFf+qFdz4cnZ3ourCbVNMadm0y4PpansGCVLiMiHxBmBieKzy
Vq7AGB13c6f4xnOFup8IMPLd8kTt/CmzipSpaaMXZTjMy2JDX7IB0eBT19yK1nSnXozkfbDMWwzP
lotM9DvpC3bTy/icVwrJtcL6A1NtfXHLdEra3h9hsgxMBn/P3wIzFLAOi4c9L+YBkLR/GzFHLyMC
yFeOXG8XBNgcu9k2G55jhA0X92wN0K6+mCR/r0B0QK7l5L5G29iQ8OssSbUalThKKKrP0/1BQSy3
LtDvQBshx0ufsPfhktMHnP7VTNrpAilKUZIRFjkeS+/JIZdwivS7GAvvGzKf31sUok9jFpiVoe1R
B86+l/A9dSPp1jl4/WU1oxNTrFWvqWYbYGOHOZA1KlnU84NOT6lAMxa76on5/mRIhlQAFASnNm4O
YuL1YcZpGtuGQNjeiHPClDi7hDZHEqp1Hdji+OMhoOwVO8mwC9g8nhfOor1S+UPjgOUxW/RbhmnM
qUOKCaLNAAD9eCorTA5bi7hBDIDVMSdTvhH3FRLZUdaa4ChUkm90YuBwLNgaU5j5GHK4pIRBfY5s
bR+F7z6jCNRlmk1ik1YWVTgoJecqzs4BJi9bhf7kUGfRN8rc8i3mH5Cho4+Bx6ZRASdvHd9WSJe+
adNVZSTieEum+Jrq5jiGilwRu2LOcJLDLh5+zWoVb1PVRiXwM7YHVwlrV8rB4CTwJu5kGr3ry7Ch
7MCH/l1rIwtrV5ltQuh5RZPWmzYIn7oW2UOA1KG8nRAsC6fVsu9R61pntyrg9NTM/J0BE303Bc0j
GXl4aro0Ppq0G8DImTFzaIjcW2yQq1bSbCunTJ8q39NVoSiCd2QIjhpta5Dr0UlWxXMvEDbJ2Iw+
PW7nI5Ttz4EKvi+Z5zuEqqB40l2c74JleeyRe3by8YCtVTok3urlqJZQwdUZVWao3JGa+fcHhmTm
I6R37zwJxXaGfw0cSGHq7dQMr3yehEcki4ZHPkIG1sa135qlg7ej4ydbQI4emdcImMpbMcKXZSFs
WvFpiaH7LiPX+OOoGgy7dLjFIgkXsOQ0BVHzMPXNY9di89QQK6PPDAT8ZpeZwPg76DxOoY5PFXMl
DPLR5H9uex2txhTfsgD3ogg8Foa4n0+BQpAKm5cQdJNyVHX3IHiIZL9xBDqy+OaguP+ABQmL9Qyn
NWVQFvBwbE5gM736Ao2kD6YRs+dm2FBq85NDw5PB9F6O9bRnslrbXrc7C0B1JeS0bAMjL2HKJFyt
UCnDLHzZZCrj2H2mAfBHxD+mXMHNtZifQ5ApD5YoerGFwrQat3ID+v7bKF+ycPQfEri8LXWbbKEz
XWCIO5qn0bVXG7qvC0uQRwxm6smxVKxTluXg7zuyaSmKbJB3IL99HrCJPvlmeS/CECV2kU2r0KEm
Bv78YRl9joqiSMusqO9Wu5XYWf8+pn4794msV3k7wLF9aWBk4/njMMttXkvAQ4Ytj0G9jKuhSd0L
t7DPBVE/O+n4O9P9eA6J+46ZyGqBxgeJBVaVkoDR143hpR2qeD04B/BKvQZZ6DYxw3A0F6m8im4/
SETLEw6/EoOA4JvLRQ5edf3lxzPiYAlVESjEckvnhxyeixUr4svU4VLD+jbteNSqi0zJWzOKpz7Q
+RocCxC+pplvJ1sRTFORWF9HdVzepXWXYe7PcxXSh2woUgQiYl6hUC2CunLVvmpB365QNrJ8nfVw
W1dD6yDxjDEsU7pdtzlUvvks5o/wNfvAXoOwZTuIFOA9P6TZeh5Uii6Is0Ou8vUEM4Q6N8sJ9kR4
KzbbiZkeeprISzoNZuVwoaLd0fbkQNFcuQSmCW5ASRgPuGFDr8n5x0MGRK9tZbWXPKu6Va8luBFL
stdy9BeKPLwDEkhvUP1+qSvNUecGYDcsGIFa34cXm4EPn8FXj4/dMYiqR22m4kqhQEim4CwSKy9A
rE8aLm0H4mh2TuartFiBlQSaNs0Is1mqoj2FSNZZhc2coWXnBlPXCaa9Tb2GqOosuHEPY2dR4lfd
uz7CfiedXuUJ9Y9ItnvfS3TQBeXLAShdunYazU3m4Gxe6Gyt78ieUHDQMehJLDT6ewYhWEqnHpto
Mm5kGo4lWJbNuY2i9YxB4VvXKVSs2TCUiCUlZQue5UtRLLs8lthvxbSra7UbKcK7VVDzh0FeMpc+
17bTryK3aJHTPjkUdNnmpPueNjHdIGLBcRBfq2E42I71p9Sj9uHhwQm1RtWOqV8CDl+lnVr5Yowv
TQ6TXm6ylYBtyIWN7kOdLl8blBxlI6buEBrU9ljJVl419DIwuK4N6SJLKwNYGGWaHWbTH5sRtBo4
E1grJBLdwMzMYDa4GBh2MxpwDCQ5rv/u1Qj3qMOEbb3zr1hrv2iSzisWVNOaoROtkhzu445/zrsQ
Hvm4KldDVddPsMveVSglQhrExz66I7FgLuzGdFw2YRueCcIAz2Fh91mbYPkek9vgEgS8+eYJWWgw
NokUzI7jNEDSPOJyuHolSR0cZkw4DCI6cKPk31LdJVfaTZ/wC12sIpD6MPybpkRdaNIVOzqm0WFx
4RECrW7TNIDeTJfqQ2uy25iiEURfLF5aop+5fA1JH32ZqwhX/NDAuqIXycHO2Ref4t3ElcBWXoxP
rFDuMMcaFnqdugywIQpcfEltNDyAMfTJOup2LYB/+MECJxloP5wcsK90TI9UpyBtYF8vh5kE5wU4
cl038AzrG2ArfNMWtX8vh90sVrmsODzwZ4ioUBC2FXl0ve43qFranZGvfq78OmrjZRNMfBuNo1qb
fJrL0cfTUfngu7L1Tpise66THUZQoCZ0qj8hnxjEWHVs7g9V4d/EXPfbGeX5ycp+46Jc7/uitgeD
kWIfF/UlLqoIq0NVwbYk7NAo4wsfwF4EKZx10J6HBPNgRKtnAANPsFA4IC8g2jc+HTadTqIVslTT
MxNYXMTc7mujdxAvIGChd6TEgG1ESwYhM5+cR8mvcYrgh5NwPZ0gkt0FgosSZQ7fiuAaRf3yMZiR
X+VChNV7HR+yXJ/iDs7DVYtx67IE62zKx+M8Zuy8GN6irc3hxsb7J4YIjV23oACtKwQng6sNGU9J
bcROfSCem7aBRw1xIbYxuNdUc9qcJBhRQAnZRhYxXSe9+ERGaKIHGR5iq9pVqEOJPsfMwMyhOKI1
SA2iQwZQ14xguJn4ehfvw3ghmjeOpPGOBfQzyZB1ZjP+qW/DCECscdvCYOfSUQCTOqSUeUJqOKa0
MeANDE0YexQq3SGFrt0uyO8FOs1RuKv+mTbg7lQxxi8KipcD8huOsZr7CywvcWFMpdCTeTAIS0lb
UE9yc+utOmPjuOOZ83HJa7OrevOeshbrD11Ab8FFuAVOEawEzMpt376Mxkzv+sJ/FGmwS90cXliF
IkMm0YPNDFsVkcnO2TBCbjWa5IDFYysxi2hRXRyg4YD0L4OnasbVse/Am/E2+bBYhpSmBfbqhZCw
9Zf6o0jGbuNKa6YIFNQmQGH8PV+CV0BxyTYloJNkQb1LBI9h1YrFXbskg1Yy7japslAWpuCPKRs3
aAEDj+Wqyo9xCOoMBc8GFkVhcQQXihX9qUJQwS7j5+TBdfrs4lo9NEm771CclVOV6o3ymFM4xKAD
TiDrGAOaVQp9lyXmg01lshbxHN9RL/i5hCsFK77ziOB4MMHr68AWHAy3zqaqhTtPcb2gEUYcQa3E
Gzeg5zY0zS7KG5SeBHvW0J04TmE8NEjYHuFIhDWoPno6P2rvFfZMSOtlbjHCTTU5KKeeUlnXl0GC
QliDerhL8k+mqrMdBm8ApCaNejbLWxi6ZrugkQpsMFjTJcmMisSixbiTDns0TU2tjuAq4nVxDLQk
6tbOwzs81HlpeAlmZL5JWjvgPoCeNuDZwxT6YotcaRhozg0MnRCtjDHZJamii5nu+9GA9C0sh2wb
LoNE6ROzksdYL4olQOrYeRECPpV0eohT9QBnkCPMWbDJ1MCbAnizTrJ/Bcto3sJ/+Fs1xeneQVq1
mnIQUwmzAmAWmGKL0BaTD8zcl3ofT+R1vH+5psWHNZCYQrU3bLHSwwQ7Rd0QwMu+7AH9lkHyqKgb
93UPX5bepC/0MaCifZwR0RcNffDYRcmXwBSbKGySwzyM36MAcFJfjFDop9IANQSHrKkHf4Qo9zVq
GrXVZPrMOpCnwxnBAXWhu01YtKgOA1TYdT2tGwm+k6F7+HgbpHOMHvUX2AYw+UUV1G06AdQoHW7t
qxxQqNWRfU1FQTcIT65gUVtjYmWBfRXNh4i7o490DJi0N6AuAzDQo90jWsOs0sxORwa+MElwadOx
eyGp/DSTqkbdsuzRmMPRNMR7o3m/CQJBUU0idjes1CkTEUGTjGlUvs61B817qMZVzVNoBvLPwSLX
hqWQG1ffof5ZnpvlmpCGb83MohXKL+SoyZ4dE+vLRiavjgfvipS3q4H04F7UV43b5JKw9iZYn+1T
8b3SoEf4hfhNe6+4OPJF3b2CptjR0L/1L5As2CP2ic/3viiMRHCpSfzVDCGMq2j2gOgYCk+45BXr
ZnjIATlMeT1uiEBlxpOxhL4IAwuZyXdNLB4Ap5RDHvGrmKuvVYdwJ1YwWi53dXWBCKd2CPIH2DEQ
L5Z9NA67Hm6rZdFBncyyGeUBJuKHjqWYLbJg04eYL2qUzqVrkg+yLb7ADzy/BfxDDUurlewebWWL
02irYR3z9JzxwABjF98qQ+SRIcSUtaAJUq4e4F86n+BZeS8nYTtAePa1y8wHRC9sKXa9jWLIsQYU
2O4YKnm4hWYwBx5ru7OQt4NbatO1MUxglSH0bAckpcIObStm9JytLgWoYYjKRX3bxVhHMVkfbIi/
1w3Raqq6AvHK2crwXu111T3DtRSe9TM6UHEdParGpSIpPiIWdtTldBrgjdcMe7TxU5m4yq1Mj0KE
Iw89MyiP0JTRMsH6WBbwM82hutgMU3UIJ2lPTQsQciSg7tUDQKDOrJRJMVpFwkyGvnDdwt08A/q1
43UX7LiYZMlbVKIRn+0bNowA7TiOLsPoMo0DsEZApg2vXnkVUdxfmxbQ/nYKCoqJMqZPUQamABWI
SmN6eYtmHmyblkh8IETZYvLS7SjpnlKlUVwl3asOokOXEnKsEQ2zjzJzrmc/b2DUASpjI7OSc7hf
h5GBjdqQn6ccX3zRtZg8qIeqE92/PqzM1XUS/YdsBrYeJxg6hIstOYJOZhDNNhlnGI2LFMrFguFr
QV94dK5uy0EwsoYFCSltMh7SeWRXVlfXtJ1GWHiKaMUwKDm2wAPArmi/5coiVCww6Ejtywh3fUA2
7olVyfew/trOTj66qikxDgWtFwSSFTweaTliaIWyvv2GbKXuHGCk4HqMuNImBXaGGQhOSgiigsXW
EssxxfmMr6MsoB8BqIdJME4rpEsGQxQAWGQoCzT+XQVkY86m/aRxmFrMqPxgyA9rhQTMfVesTAZR
P0bxwbqAzqtZ3J6YSpynYr5/zWbT41zWqMx8leeHJLwC4wCg5fFyODxIyC6LI4tZts4V0mdQtIkV
QEpY3qBIbNR94j5F13mJr1nSyxscNJ6LISCbOK3RAUHLuJvnBDzKou0PPOzRZ9DppiQ6VwpYpeT5
3O+pY/+XpDPbbhPZwvATsRYUFMOtEJLQ5ClObN+wknQCFDMU49OfTzk3Xp10d2JLqGrvf/xdadMj
oAqIy/BIm3cW8SOxUe5m/paGjUGip+qdeV/35RQpT502VyXxPDzE1nzPSeOg9/L8pzr1v8alojSu
q2O3Dp7hDhqEr053HFZ5rrLefDLkU02EQdgshJQJocxDEazbk1uvXdzM2X9a5uKY5TZNdEC8d4OX
NRnNgrI6fvVomIH8esukBSSAMv9qFykMHHhkXQxJxLNNgXqWD5GhBdCbb9YvlBITylgHn2MO9hfU
qfmWzAu9n85qR/BSHwyH4x0aWOy4/h8tDv1ytUZmADxGzbEwTB16ZTD8dvovmWGPQSgLViHm6snJ
55fZwfhkGNtvwygmNvEqMuqxvTVLE7xwJ7z5xAgWqHS5DnIc+EvjHowFXEYEH4s/H6yFRvTWEeE2
VNb535e0mqyzmfzuC9NiImzFuactpJ+MuMccemBG/JuSZNH27amXhNiV0rePXb2ml76vILVrMmi5
2/CB/DUYQU6yGYeoIHA2mcrqqcuf7bF3jgJkqkayav0tYGbAq5zgbM1EsVu6ny8y49325VvnG+PB
JomC/rcClThkh9C3FtMel+QjaovjZcwyL0Tm+SWF/+zPyF4N1dthnazokPo0AQ4NIo82s4NnTT8d
pDnXQHk3U03BvrSNO1vPU1NzGlsc6qHbdZ9ysK+YQ/NTr8tdS/5uzCvgTsKjjsn44y85G1K2+bta
wy9BOYV5KdyLjWWaykGf4a4YppMyplOnE9Z96lluyZij4K/tKjQRGeB0+55VLsJZo0i+DUC+1SMP
PIGbvm6PZKeJ/dbzx9uao4bKTCs0u768Oxko2pgGUWVn1qeTv/bgZ6HoRqDKAc5rsQePzFLp/Ai2
5hgY21VpVC4DcsyK8/taqOFnt25mWBppfuLhdK9LrX4vBEm5Q885kTiChAucal4PsQGR6JyaFCZk
KPUYYa7vQ1ARfcpTvg+UcHChSrrPOZoA5MZ1vGT1/MY0NO7nKv0YrVogLDfVc6fHbpfIZ9dO2o9g
XuPNAbO3+8U7FDC57yaZ5/NQJRRs5vK4mm7x0Xn1e1ABAY9mzVLvW/ZlW7J1LztnOjTSyOKtAYfD
qfLpVk4WIk7g9SMCLRzsTT4MAjBmzvzeSsfY154cMNn5zgslQD5B4HMZk5H5rWvqAcpWLRF6OvRB
bbA+Te70U66w92LtxD0Y7t2WWvd1tqz7ZqR7NQRePKTFocM+dUrIfCW0wK9DgeThosp2OTUV1jnD
cK65REkwZmazdx7/cnSRLKx+yre/oBdLCRjSrfo1Tl33AjOMtvBFTE0JjKQklfJSMXciv8jmJD9Z
qqxuhT1eS489vXhgBJNtvaRqc440y5hkauntaiUpuvCsuy1zQUlebkW1XUMTYvZ8sgcIxq7e1mh9
7P0Abt61Xn9NRvePzKufeJR3mNM4nqVNCzioalmNP4IkkNfSas09kaT7Pp+HI3uGemvyPOYjcJ6d
Lj07yZCems3e553pf9iKR8enK7bWbXbjhbWO/QIlNZfcLEtuSrD3ZKMqk/K41sjSM5qth8ReRpmR
W988bR82C+UfmeU5gRphNTTxgGV6b3rjekgDIS+L04dBo5ewyEX6BWB3DpA09VaSfdfD9t30WpQ5
GwHUZgag028lReZ9fpsstkScOVPYBuDz08BnxM232HYBVtNJ4d1MCc6FPe5fenNHvO+zwyjAki0O
FhBm2JgW7+PoXPS8ZbCmDG8lE2PqB8Y3HkeitvE2q6qSX8bQnMSwld+ro002/oW215zytjhItXEj
Bn9GF9CuwDdSn8xpTpkC4JAJ5/fj0mkRNSX+d0pnqUztSFITfmGQ0NHSCic1vWbKaYMDNDDSa3s6
rqP50o2DDzgFolWt83OPQCt2m+Hc2VP32sqS8SXPdrPZtcf2IKS7nkY/lJrQ1bJBr1aMnJfCKyWl
3dhp2qly0Ftly9O8gaX6EoTz3y/dPC0owdzKdrcN53WcreP/8fcHCF/1WXMeAvHN7oA1Cn/gguyX
OCjaeTcjCEGFpF4XIOQQOdYStUXOiDDTSiDTxD91qYotY55PvlH/alVlxFayxv/wov9/KUZ11ZSq
7kStjiu5TdEK9nvXwoFzVF48+eowDm4ajuZQUBXqJuE6K9RXYPXXUW0Bo6mQz35CRqeaXFRWqpax
tdB9yFT/ZUq8RMhmezl9LqCefx/ZdSuC6sJGl2DrAnxqPDhwsBh955/V9jW6sCdN26p3SxvuPkvt
hk+ZALboJ32WvR6u9Nq+rprpOFs969kz5IQYPQ+wTOTpvlUED2ddtwuEnz1RZyormv7Sucvv5jRc
c89YfxJoAoW2XebaryNPEiKK7YLFG+HcGjUNwobWsbGq0LE9ZDe94NtEcPOKcHTkkOo3NBqo8IvN
/JH5vkK4J90IgnQ+rbUcCP6q9nxiCeKq+uq+VKNzMq2pPhit1x8rYXdHCjdDn/DYH/naUTNkWczS
nSyjwm6qL5jjK5Dp8Kaofcwm91K2QP31apgIqlhZBZ0Lld6al2HIkhssRR4OlQxofC9o18mhpYKa
DJjR4iYt0AXf05a3b+loB98Gr9xpXaxPS/4zLef+rjjFdl6RFF/GJgWaDb88ovE2UJhlVkyNQnAS
85recwfS2ncllZtjc+KvC0K5jfeEHHykov3HxMR+6hI94ovR1pfZ/ee1xqkYjOptaH2fZunxl9tX
X6Sb+D+bIolsPKZR1lT62LXGGteLriNq7m+Tmov3KUPpsD7QMd5HdFbGxbWlOo/ZDZ2JoGDjVmSF
fwN+D8J03W651/1l7ChvFKDQ7N09i9EqDpmbBV+y/FKSnUw77W89cbato5OEyuismwJDWR6eIraz
6UWNyo1Ma/gP/tkFHE74f0ac4LTajCdn9J8g1Akz9DkK7PuyWu512DrzVmvyXjedjwfVbMt1Ndvl
CrbKqKkKnOmzEGFjrX88oxPPm/WzX6zxuZV5gtHC/G1lkx8n0Lo7Urq2F6u225P3KOv598ugtIMT
4kE+KHSF3RoUIyXRLJuudQxahprHjX2XO9OuW+cBx9o0imp1Snzn+5DByBZFQxDRe6t8cXUb961A
VhpLGL1T54sPhL2HwPC2m+jhVsioqKKHJ+lUFMyFyyTcN/BXFKbwrIeFj712oMHr9Hc9sH3N5hIn
NG6EJe3IB/jBWCroX2s0utCzviWeN78OdHvxvxMb3M8boEufiIsOlvWQVECwc+8T0iSMPl5g7LNH
N6XuXRvkEvtQNxIiZ2pBCGwKouBZnOmWmUZeWn8Jzp8j39QQAyucejeobmmyVTfSgN2RquYpGfRe
zuXP1hnbY5OO+RXz3i4fPfLoV5mgRwokiXI1d9lmxMRjLGnfUbJWV5cU8dKkuFNmu8Hr6NcrUluy
fkc9scWg5C/muz+Qbc94cRF6+G0q92qOBRHjKIcPerKCfQaYT5d8+2teBl4NIY0TpbAmGsln5By0
tARGHidUqwvVaqbJOkfVuJhQkO7ySiYCVejel67oussy8aJLnsHB4FCnN8A4NNWQ/+gQ2W+F8n75
FuM1sDHzuUJC3/cqWqkYvuaCnaQAuH/qazfiTDKJ1C3qU9BWP6zUD/3FJOBVz3uydXe9wPJgCj8G
dEBxaiVcfdOaP2v+/r1c5RqVCAyede6LR3zjc05W0K2y8Ti2VvqXvC10lqJ8MR+j3DAy3Lm69A+8
dqwwpOHfpjVjTfSnR0Ky2leP94Nw+uM8t92J9xjx45jgC2c12c3ITQ58NoOjS5j4ruJPTCc05Vtl
1vEq09PkJdu5bWBtlWYtq+CR9pD/T2vFC6gtPV429eEl9XAnie+/YuJ354kEs6XsNCqFZdnxVhaR
1evkiN4zTL3EOyEBP41j8F2VHKBy2FDAPqTuuUh++FXdhp0rl50Fj+GwuzY3H8f8NVPjtyAf9HFj
76xdOb/rKqEONnHyowFTTELjNB+6B5jmb+prglbs4WjrkdPfMLPmaMB2BJ17dIWB5BWZzr8dkcNl
zOMHyKD65qZxb6TsN2Qug+3wEnY/AiTb9jAOX37elIfNtM0TUsPPvFg/kNPDcivjBACrOBvKLMwS
0zqjL6oPBefO6QG/z3J4zpflPy8bPwORJXEe1OEMv3y24InIXHbPQ/WELN49tZ36JVlJXoOecqtu
6x9yA3plHz9tMKOBaoeJUqjEnEJ0UcmzQnsUzNb6vC2GGekaDmzxZMa160RB13jvwVRFMqu+8rJu
ICOzFP1MhYGjy17XGu8irQZWBOriHcyg/6P8Thyc4SQgXO55dcgfzZ6bsl5cw+XVCG5J13VvUwAH
XdQ0yXFSfnbGNLwgz1KRHEqTBNb6YI3b8l4q8rtgeVFTLpdGesM3w0xmasl+IRZ3o9ECoxuHIT3O
zTBdeYqJCqi+KrCEn+ljnCuooDLHxDrPFopQZEGfDTP7LzUG1S6Qa/7aoC4bKQy51N4DL2YcY/rz
IcJ72NyKQQdVimiIJKVMx3BxxZDbghm7PafS5XyaGEG91pr3PzNovDCHG+Ks1+JotJuG7g40U7bv
krzXrVE74kdlTXrGcQCnkHENJOWEmGTzxmeEeEwVdcTOhsoMbOgkZ0gLHOvFWS1i21Wd8cJGHjeG
TPZN32EQWrr1ljjlfz1zeGgRaoTua3BidE/DDnyCLP3Exjdjt+dGur+Nh12HM2wKSVDbWG4jfyFP
oaiaGNd7zTYKtNjZbwvv0w15enplWxc7nYSBOUAuzbo89In+4RHJcPQm4NJHSxPcwt2wULWDc2Ea
4EumOmQj1LEgZ0QCMRQPxqfo7X1vFfbTXIYIyIdzktsvxercqlKvxs4dmvGcd+JnaX2aZZY+iRKG
a/Q6fy835N1cLohjLI+kfqfBhLzkxmXF+NH/zYko+yZX2zgkw2qEVPb2aNjNj8mc3lJ/dhFoNqjN
LWlxlWQ8bpmAYCXZ56uTTYHOurptrd1ejLElJt8LjRQBSL7aF0uUM1yKeLhTeco6+mgPU28bYTM2
YLRZ1kPIyU+3wQay1ttpkTLYtQ91ijRINCKMRlA7fW9VUp2pkahd68r7+744s38ECY2Fzuirtpv+
zg18sJgY8ZEFOUMdH0IyVbEGbOnwlFb1sXb0r2FwesZUw3iZ1s14GfP83BMXdFDYm3ZiQFUM6D1f
nDLsALNu25ocZOZVkadcJ9y8lvjWfK2iRWCSSfK14LbPCyyXAFNMUSpu7WB7+vdF1SxcaT9HviZJ
nmABvOHnTBnWcQH3x3DNcFAo/1oiFzyVvb56Nl4EatD5KAfZdDWJeyUsK7t1yFP6bHyyemrOSmlf
4U+9XaApKaUu1AMyc5aorHjolyKX+yXR4nX23N+EMFys1Wpit7I81MReeg6s9WAY3vJRPr5TFqsi
WUkxways2hlr9Zup7BnzTMt8MlHUaKJqSP1t5PWo8rBFCCs3Z36b4I5IQbE39qtpO1LGBo+BnY0i
Ow55AgLbg7Uiwc4TjCCCoRqtkoJvlFMbmgYePOJumwHy3n3zRzOIW8QHMIr6vBDFN2MVOsvRHIGM
ykeHIbrk5OFEknav43mdDrN2PXIWBzLKBY3jrZC/fARku3boHjXrHuyGa9bnarBeZaFOHtC77fC7
dUJo4mJ1HK0PubieMWgFwX1D9nN0DG+H9aKOO2X/GoPc/Z64AfPrsu6LJOmvNexMqGmjutRdcOm6
MeOxxbMyy+rdQLH+GP1SIm9Ako2VRJgUZdl5lQhOao9HnE27YQYxo6y39VvJ28Et+VT560sDg3mw
Tf26op+7GwaVEoOP8o88xB3GuOnCfaB3FnFuhxSBDLih20YmP7uyTSRKc3AmUSN/qvvqW9qbOgbb
GO6LMBHWNnWMR1nPEOQy6HZ+uq1nOILmoeWt0REvlFoU3pfFnhBi3sIM0WpCNPyCJkHXLnEYzWGA
4y8URWvFa5H/TXEKCSMxT4mnosFu3KhYgmvv5UFYinG7zk1rh7mPX8nS6c7WU0sLn4kA2iIOaPzW
y8y+9J1pX2pHDjurnvNo8DzjXOTYXZLcP03FgBykGMrIfshNUL/sugaucZV9HenN+QnFiHRIIXbx
KSLbrVt/N1oiAISz99G1uwtK82aWTSj0bLy088GUsGj0oARBFZxGOPmjz7m5o92ufu3l+OpNQLlV
SfzQ1g3BcwnoaYv2c+LKagTKLMNe5qfa4NuVnCMHxQUHU4i659qqF7n+4i/Tp7nIEdCvvFxE7kaI
57apZWIelkPZ+dOzYQZlWAC/7uoShptuJIvwTgd4L3C2fVFwKOsEsSHPenadR64dxENelAx9FmGv
n/eEuFUnf6khsRd0OmIqzy5awK5SsAHpOztasMsauZwdjrl5aXVotbD4gdJXA2HggYCTmw8dfh77
+g+GWRVti3k33EWfi+GpgGQ5lATk82fsdcMAyFxJHEjuvI0yaGOVdMVT2bDDqESTLGC/NpVHlgqq
lJ23AflUmY9lc2qwca51c6yhuZyCZzWf6+zQElhaE2p6nDVi5Ma0yeLvVkKp0hwdrZhfi9tq2JSA
AfqeO8OIwRAdxLVj/lAwimen8llqpoPSY/sisZCV8zAe51ZDLghOe5ZxFz9B1Vxsw29Cvxl3MOTW
6ya/t+gx+LiYx6lD+sDyxG2BKnvCgfKUrbTiyHJ8IaH+mR2+OI9KrTs9JC/bPMVKzAM5JpV+wl02
PA219Y4KyTscZ/GjmD0CTEQLRQMF0Kikiba0AgETRbDXXdOe6qn91F3Q3yxbpMdphHZohwqrhJ7S
uLTG8uR4IirG3DyaQevv5i54po54O7Zlf2enOmh/ReWgupfqkZvrWjbqEokdTM6QKwMhmnDK3XEi
gSJaapf72nILJIXG98BGgiQ2fL56IPg5GFfyQsogtku47VZ6N4yHeod399PmJoZf6VFCyiJu4Dyb
reK1S4CynVSlJ6Qb6DHA94I5izvfG46JH3UrT0lVPjF2hm3OW18EM+pdhExs5QBw+WlqjOdt0x8r
drbfzPtRAA9FTVgX+ilnCYhh5D4irwp3iZ3BDUJXmN/81cBKJNJhNyPUrgtsApVY7yl2mThFQBFs
43xKXOeLJrd70zhp2DqlZGsaHSqmYPMZw9j/9F6RzobPQR/Nhei+zm2saGiJhcxKhiv27uBorHp6
X4rtdR1Sa2eL0dnPc/nZmP3CybPZh14iUiNVnSUb8MkHDKi2MEvHb1NibUeBypQPYRZuW/2VLg2m
49LAyMcDrbIpTuGkjEqeGw8sfRJqx6GxnYwFt8EAqHnQ9SOKGBmH1m5whBq+uelsh36ltuPc9fWB
N577CwMoKo3ur0E54M4ly3I/Fs1lUtWzzfoJHyeJTTO2W434RuDWZGpjIUf0wp1RXMxy/OgGb4xc
mF3lUu3cy68RM2OYxEPZ21cjhVUlee/QJX+MQrCLW2DTRv3W6PI/GL8fMATSJ4AGff2rG7iXrhgW
OAPw3DzROCz0f3JYV0749GGSwIplsaD3pfG0QsbwH9osRgsiaIJlHjqJinyKwHoZ66ylV4bgIOZY
CASfSW816CrqVuOYbSn0qUje08ILZ9NQH5JEnF0uOOFHGHTKfz4cXf8qWbt22bb9dZwN6/c87oYc
Qcdib9+yJouLYiMZO/1aHVkiR+eDvxp3RDWfdbrxwGg7Umkf02BySufh3WkxKyZA7z6JLRX9mvU0
iz3pI9+XJHkrC/OSg6DZ60hySX0gIgORqNprEfzox5JEM1GgWEhTCml0/pGyxUVDA7hupBy5BTJu
Ua17jHHfMnxhu6ZWQNXCfh9GDBSeq71YWW55tx8vl2OgmiO26Rkv3/BuTcObh3bwCWJXv48Op3bl
LajEfGJO2K1PcBV/XfYiZlIT6knrDZGRbR74GXzErvN5WkZ5HRtHXofHl2CFYGrwcOdkLSasVRcj
sGTkjgATXVC7Fy+cJkb3TaQpEDCis16ZJkYD3BbSfSRCZXiVR5ZFs2COFXzKNL1XdzaZ/F7YKr+P
wv09jgw8CUNv2Otc3RdX61PXyc/VI3sl1+qr5hBF2T8fZ8cor9tctoclpT7PbOHOkIdhIQVYYUvV
93UCRrLd5BWxx4fQSxtLROTAaJAvaVH/UpQU3VDK7LxO2AffoS+mXF0kbP7CdlOfdVB+N0TZo4dz
ibwfl99r298mY1hP1oT1pRhGiwwYFALM7egYqzbK/f6Ptsy7YuuPWstD55CL7FK4EAsUj2e7lmGY
vcvi0HKzT8O27djvKMIJ2ozpkkLNOXtoUucrouzxtnRWDLXhYNJMUZsgMULz05eQ4HgwzCa72HgP
4374++9qbmb856t2P4nRdc//vvjK7EIzz9q9khLfemJj4a3nlxZGWJvuR06fxN6bQNWxDl6wqC+E
SvNPeYYezu4mimO3eni20LiEvZmj/ShAWDkK/+R2l5xrlt8Oz0PcCoLSh959I6KA0VOwpzGnHjjQ
Hlo44Vw8uJRvykWW77nv5sTjVYu8JbIS72Dflp9+Fdw7Aw+lU/S/Grp59tRawzq0ZFn4KBZoaKhi
NVXHrCA9IOkF9sxeycjPmMwmVWQH1XbWJd0mchAqy4H3xLODfPeBT9jHvHTFvSgw4jqyaI9BAWmQ
tt4rqRDuq0LjEI0LlIaditckI9CjZn/aiJa1XVBLq0J/0F3BRiW2v5Q8Rqt6Whw2+r5QW2RhT+FZ
UBnyteDeTvUQmzlqmzmIM/YFqKdbA+N4IryF27QCHbGMno94BSZmGGdY3AAp4/Lm8YZy5wqfR9Fk
q1sS/6oeX2a8eaD5SKLKelNxbnWfbQmt6LtIGHAZF3OO5HXjjiG17buDO3MnEn6aBQw67Jfum0WU
ytm29LPKmu7otemho2V7s7L0WZpdFpJjeJpzSeNzVrpcKf2w04RD7CFyfDBED7kiWvU9ONmxREYZ
L518KkekMzVGrp2TJ8YhFzyaJB7cSXJZUrEd2c2rHSEHu2mBCUM2Pd6XmdB5mhZjwXaxcxwePZh6
Yc7Tiw0KlMzOS+6VzRPUDCJJJQhwGLzY6p1Ydu6hNubiPtW2ftEWUhwAZEZ810BHOyRH4yeWqPbo
w/hQJ5/vGIMmSNTReHewDl742d+Xkc3E9qlMJXvwp67nY4lp/OoNc4eNQjxnaBF9EgnJigcaMT1+
sGpyT8swn/pUyCjNoK6c4A9aJvOgV5SeRTImT8JEB56YaGHaX6Oy3ddCVvlbNix4wQbqC/79sgDA
Oi8Bu48TlFHrDdutWWlchRgvyDlArToSsPTwEvSlV5zcVq0oYvqHCiV7OMVpH3LdqFykf1hN43Np
/Khe0eUYQY31sMGvVpELf944YAnt+x6sPvo7MXUna7VfBydB2jeky6mHtxUlTvG0ptbRz9AsmUO5
T5XYr4wANzn/tmcrPaeCmoUKEaxy2ahS00kuPORrnGF5bdcZvgYle3BGgxWc//0TxZmvJi2wB3I5
0h3gzHRIyMiyCbYm08V+DTyjDCuEW3DlEDAks+pD0yKAE0UTeWZSvFY1Le8esGtHfl1lTkSzpTnO
/KAsjmk2/C6Z+k9rW6Vo6hj2WdvWIvL89l2P1h/f6puXJimDSyXr9ywQE7C7+Z9qiKtPmqJ4KTzu
uY7XGjXjgq8G/Rno42logfohNWRDiC14kxfNo0u4T97FQZBisF5y3t9NoYS0eZCDBbCO+EzsvT6O
Cdc746zxdiTwg5b2hHrQWJgxIEzYpHw32As7saOA3LJXNQLhkxW77Ptfne3MOHiN6sXAuVzV6TcT
yd2+rzosQGhKcdf7mB3L6uIrGvEei2c5rGxiszjXElhTZANZYcIndA2hL/7JJKS6pqZj2//wAsfa
r9mD7RdR/fCwd5aO3Y4hg1OeijMCCwGhFdiL2b8No2wPcqV70fWXApUXdjCVBN5VDNZ5cbsr4KJN
0Ekv8EdbsYff6mxKCtJoiL+sfve3S63hQpCERTnMn4ln6Qmj9xQ2HW7I1Ish3Md4muuBjmGFCQQO
zrE0XVlpY5ynXt96dpqdq1esbzKo2AKtDMDcIOt1Lt4wdTd02bXBjo/wriSVBuX6mBIp8OFTc/iq
p1Eeqj74bw36S9DW45ldpNgbA7MxmWZvm5rsk9Mqm4waDpQCphrFU3V0WmzwWZY7Tw+0J7HU79p/
hPNy2uPcrALkVsF9CGRyTXr1CVpi3sbAZ7P1fTQ8PmhXx5d5TUJ0hv1JTeNhs2vn0pvBm0JWeq49
OjY6++RhZznI0Wv3AmdwDCtoPaTgATgzbgKXT50qsx+CMLE9WT3vTVcNZ4TPqOKFPqf1k0TLKTb1
YsyqRVbMQK0t7y2QoLpsXG9ujTDEGz03cqf2ZARmd1qC7th4bnonQnfHvoWbCwJ4T9qhCp3WWyJB
OPG+HPGXGGlmXo3+wlbwjG5spDA6jcZq5aw2mV9ySlJrIEnGeSsckX6EIABmaCxRzSV0xxXYHs2t
+ZsLH9NooofIZa/qOv3DmMvgWm011kusxCFcahNaM1bfIhmOYsPSKFN7b2W6OPskxx7XfnqvH/ra
2g8YxVwcUEtboSpIiOyU45Y8C4gq368dBr0bxNMST4BSzjBXx7lu35IKN8lE0rqUMkGgGqA4no3X
xJ9fUUFlJ18SlAktzZzYM+oruzpqdsAnsx3M2DRLB+Nd49+ySV10PXIv4Wy/dLZrEQiJQFI0fbuv
FnI7xu78u1rwPQlr94/fkqAXs+taR5FOZwBGMkIwcaaWQKOl2RjrpiM3qjkAk9Fmqv0kxNOi9nnT
1ZeVnuESE/BRe+a9SZEuJz6LhD3I7QNTT7ODrSCo3ZMi6s2xAFH47RXCvPsLF5MeZXdou4rI2X47
OTU/8lhgBqv9Kt56G/mdcv/DQz/tPC3MKJ3GD6a+6TQAp149M8yywTkmisenqp0Pt/BfuMMZDwlI
eM5N3nU9fzcJUXzx++7o+iUC3LT4rzSq/LB5iNTxPfeZCfO7zjfPKPpdZ4m7M3fiSG+FeK/LG29F
TTL39EcI+1nqZAgTuJb95nvrxfKXYJd0/p/UBTqea6KwJTmToerLnyM291MjvOeBqXDPTs7usDX5
eWPsCvpaXjprlpc1OCfJ2ET4bfJd1/GEWmCVIePqHcji7hLKESWNmVxRLAHadh19nPjdLr1rmvx5
Ko0oXcqv/5hU19le2nbFzlmWr1U+J8d6rbObwc152Gr1x9qqYN+6QOnViP2/tdU1dfGsP4SUebC+
Ih+JeFHCoCXBiaAMHvjGe8uquTgtOnkq7a5hIJL5Dx+B9KkyzCpMPONUz9o4GP2wHYEpn6GTXPrL
FAkF6JqcprmUovXggdGJN4orpmhJaCaSKk6S3PxWZM7DWfSrT2r3xDS5RguZfQgfa4f2oqeMOqXY
HUgmGD32GTlJ9NL5uF7MZtFo/5EBpMiXE9t+Vi1txBnjfTQ73oLHVhYvSWCP4do0mF/B9UuXpaSn
d4nuszy99tWQXheyL4ndYDZG1R/PGhNNW6zQNx54fq5+IlmmAoaCWY9ADRIT3vtkopl+NImwdd0T
Z+AXsg4IQX9toqx4aTO3fRYYnPCFG1OYqr1jCpLKBrVdnfow9EQHb/SDPInUekWKPMZy/D70Orhi
Rxla6zlDafqc1N1bv4L1+3L5tdTkRXW+/dOpSx3nc9diUgKZGz0OwP9xdGZLchpREP0iIih2Xnuh
95590wsxI1ksxQ5FAV/vgx48lsP2aNTdQN28mSc7CSbKE9WT44zXpT10A29G71UGj06fPaOfXDxs
paxVbtz1vuaRk7ZCZzV7gqqDqf2tmRfMJJXx2PTecnTlCGgsLNE+07zbNTp97ZzuRTjOT1AV2WVQ
JFCcBZVG2VO/B9z9bozBeCpyCPXw9csXtIajxZ/sYqXpi47lwVFG8CULoEaZ9yeNJfHbyrrA45rf
pj6iBYRgVFA9cSJrtzmO4W2D4gU0RfwdqQnZO9R7b2SLET0ok98kmUljTxgZpvTmItFf5rkoDl4H
KKr0U3n990Vr3iAXNX0zdFGB4fApEBjqpOmaV7upSN+k5suCVXmP3OBfuxXbhVnUv8ZqfGucOT7+
W0CUHbft0d0XfIubMIOXUDXOoyzjC2yEZU/j/Lizc42q0ldAGB1sAoNxxJcYgBZjqg+63aTg4EqZ
PvjuwnkIP8m2qgDizB3J2mQIjng6Fjwd8joVeAMYdg5paN9rjGKH0qbQWbOSvOAO4VZnMIJDBhAB
qA+X4O9UieO60mxSCpMmv9UEkvF0lRq75dLhIujST6tkGdyNpAH6NDszQYTHIIwxoSh0+cEmKVq3
+XVq0fC6Kmt3Y1DjssLwBIZp3YZZRXnO0wFP57yRRkMHB99Ue1ATsWp9TDlSMpIa/kp/ZaelJspy
/hlMvXlpNZ8wwwasn0jZRhXa3IqNVOy4Hsz0uew5agXW4GzyfoAcVAVvi0t2TE4S01n1iun1pYGr
B+IYjUZ6jx2oq4D+gY3t49UWFvVYZouVYvBxETbcixXU274WL2kafFCUJaMlsd+acMs5kvxYjjMW
IjX33rXUOb9yb5v/NFSzWTfy99UWR7NLFEMFLAmwXGa6jtLGyzeImc7GGuVlwIaxIbC9ZtUCH4S7
Q1eISDAMdPYT5zRCtVBAkp2e0v/6CvsT2W49ZUlkjOla60AKIwXZFVRlsh17tl7cTv+b2+my7jOZ
y15qRPDYCH4YiKPRqzu02ozQfducM/WSwrjCCA10CEb7KSPILkLERTnhjJMJ6q/JM30CIn0tQxrB
u7ZEODVqLJCjd1/Y+j1BJ8YgrKoYX6p4lCynokqEYjd0WzXObOqwL++gYe1gktSXSYn4wcuKaWMi
jxNcKa4kobYzEPNj63sfgxGfFzyzTyFaxT6BjBf5EMtFSw2Lo8btnDTNuVHyudbOvdecFKch0Iex
SWj7SCCYEuZ6td0eyI1j7VShGOCY19i01lgeVntvODj/xXHtPhmJ6V8JVYhtMcg7H4UF10yNN4tO
0o2bym7f2o25J2iFi8vKq11u0NLM9B1uHFPkezn/zBadyL1XnsLKXq7ebIrH9XyExv6tl6klOCnE
fvHgPY0FUV3hWLcga9a1QZYeloUHhmY+AYZpPUlFNExyRZAsgrmRqPiOq5lg0cTnhGH1T84teFNM
1pfFWZ1EDlSELL0jOcr7PKxddaEwojJZ9N6VnknSpHxJNEOIj8Pk2e6Ne6Kr73ypyI2WJGtg0hxC
Lvm9PzqYzVGdD9x+PywDDHTBgeVA7pQnT8HPGUwnewxnwmLcFLTGt9JWzYmzTgBQrMK0NyMAcOLP
L7aphm3FrnNDTPfgdkn9K3sFJzudrN4sqKkiXzoGWy+o8wvI9k2WmTQYMW23g8uNNYAylmQVvDZ8
BbAupu2oAdrIQmD7zZJbQQi2Lc4hGZFb6+Dcl+qpruhA8OjW5pZcvZhZ1h7mNDWPqcdk1JjP7IR5
Q7RTYQYEYmB1+b2cwfv4S3NplYlm7rIPbw10SsVavlnaigDQBpWTKYVzh8XCgZ0Gj2LB07jd2f7k
RSgntB31OmYjO4RPYSUQyHOcxKANCQSiq29rbw4POTmlVpu0rUzLN8gdg45WtuJpxR7Y5BTKVWgR
pTInGISARBJ/shlnWOvQcTXFaHIhx/Ektn75iyeixDf9mwNPbqdW8pRV/apHVxDHxdaIvV7JBXOV
Ycpb6NJw7vfua+V9Oth2LkmKAQuXifVgePKpCxbxlvCHTFjqXjq53ojAsH3wDEEfLY9m6P30mXVK
4tK9ObEQEaLYv4D08KAYB3CY0cDiWDRT2r5ant3+2atGWtAwNPPGk/ltAZ3/s4tkHe9mN3O1GO20
rpsXZpAO6pDflsQwfHs7uAUP0bo5JG311Y/E/cdOMcUuMC38BlIfuENKppbzQOcZPJcfJoG/gy2J
P2EkglgR4hUfjWM+/16aZIpCcLR7PdXfxqhQo9q0JacvEwxNVDtVFqf6wE/CTdcu/gEL1Mug0KrD
uHgcwto+NiNebFyUBsuRpduFfdze22w1MgL9IzLVo+hTAiwT9N+EhYtpYb5IS5D4s8D9w0yG9wU4
glnrqCoLL5oG41cogDj6I6tdHsXBxuMofRCufiyWsDjEYIoMjQk3VNra9HP9Fes8/GT1SqbRvRs+
GbG+Q3YJcfDOwVWW0Fw68e3KST1UxKSwwIWsWcZtjEr2WHjLd1q0HJzksFNznsKf8YnHBA8ZyABC
OrWxN9vyGBOcOJTBkO9VkfS/pr/wASNtS/NrJv+zC2f7RDGk3IhSvdlEb7coKmtcLL6FPgsEJNHg
IirnNTAw3yi9uCeLZQw51CLgGMeetFJsjSv60NwVvYXNv8cI5pCYtch+k13F8dG+sA4PWTYEvH4D
DXKDzTNDNZzHO/xxUGB8k/0X6ZRHDATLZem23WLXl0DJX9LV9RGsrn3vSTYSA3gzsvQjHgH8FLgI
LxPKPeIt/Ss0gKBcOy3szZk1VGBRIIW9jNKRotwaRWVGiVXhQYMMGab4k3Njr+0l+c7S77awP31h
6bMY52PF+hkk6F+Tme3WIcVlgc/MIJ0dEqO19xIboIAmYhHCncO+QPEntcz4UjC1Fd+jmv5yfUyn
2dMPOCZZ4At8ToSVAAj2LvaARF0K17rFc1VEcu7cjUGa6yUZ3NNs4P2a81fRDOBq5gD0GD2eQ95w
LoGds00RFIE2HglT47Zd49H/QkvT5JBh73HCuQl2fuQG7qmuEWwlloeHbljsU51mb2buvoZ9VVxM
N0AiLDq8oYiI2KIAGiUG1mhyrBciWs3WcJq3qmTyVlnqRZ2Tupsx0MnDmJXpAyAibxMmE2sGg11B
wCQIwX+4DeX4QQfMHLmmms9ms5RHt2TvETc1eVeYddOsnS1GMRakU9ecRWE2Z3v9AlYDNILBbxyE
f5bRru6iycFkQXirVbxNSaGbRBefHLb+vGRLvxsy+ZKj7Ve4pc9LbUMAK9TwZOXzEadKzys1Elcq
/GrryZ+Okw2LnJ7eApKkBR59bxbj6Z906az6ZViWu6xrwyMsA+fMqFdFkDR+uSVrBvJBNd4VJ7tl
Kk2iWVyR/ZtN0PX5TWWsA1iW8MO7fffUlnI8ep0L7Endibg2BEUwUpUWCy+MynDX7KTg3aaZIWEH
OXaYC1yLI4xt978Kx7X3oxLpDnpvhoaRvJZT/dFYujjMPsZ/wYW56VcOt0rtn5kGuA3qXhlVzjc9
7i9IqxiNWhvk59Dzm+KW5qkrOvye33WFvFwoEJMmAM5nrUa1zwlF925VbRCAxofANV4ocbV3NaDF
ne4BPWq5bxV36RRu2ZmH4a9kJKSub2Yalw8iabqHPodTYVkjS9vMfRhcG4299s4pTj7GOfGDY6nD
FquSB2hjBA+z/NZI8ua9ILUOIbY8YHQNea/ktDVC/bKkITri+m06/+8oOJsnra8YCjlf9f0Yjc3A
pCOCDv8BhxNZysfSw7LgrYm5RPnGlZXnu99gY4Fx/zC2bnfusFuQEBXRBD354qH5bUP8ZpAWyOJp
MsB2l3RH3PAQ4ldT5L9fzYpHYQVM/59lzCiRECpuVlwt3mFYApiwpiHRnmVG/DdseNa7Afs178cY
4zkK2r7hrMsnHGY4gGAWA1Mxd4cxZcM+z80RN97BHmx6OnpAKbqZFbMOyynM8TZ3/W2bewQWu2oV
K8likO2EK+ZXel+ZWP0SeO3nf1+akB4N219+04b7MnPwuhtANfEDoa2nufwDj5alErB1W2Yk/RY7
YcaZXxNP4HALuhOKRHOawrw6dQHBtGq82G5pHgsNF4WP5KO7UtD/fTE7a242/34JWBYRtDfZcMv4
EzIhtjiTTqEW7l7JXmqjSWPvZNeQiHMT82CVSG8QoEKyRmW6c5LkybXnB4yjTwlcpANJULZDJvjs
JMC0sgp1+RK0Z1JaMKx6Pi1zU93iynw0XT6V1UyYHrNRj+Wl5EWL7RSjqVVvFlKPDvCKSXjZC6GB
5hiG3Q/HsacsyA9laF3nkXaozpRig1n43YOjESxriawbIjE59W5U1bfDS8dHCoeMb1CWnNwF1u9d
YOkNQEJ1EEQhN56W6tLhI7w466/8rILfWRpHf3VZ/vNbdgG37ZRyYBgrbK+8nk3F1KP09sIKdnmu
D4Jwyj0Jky9TAWd2ORUsKv6je/9x/WukS2yoLegwdYz8YnBymNrHLp8TFD62WaOVXqfV3cY4kJIS
YieV8NLhAdAKW9pQVFtzMg95w0OXQscLHtDfYz4bUZdwP0JI4+BdC/7d/GT3F1U6+pS6CIPDmLHx
Y3W1LMu9jjNwPeuXGFXtQGLhQtRgYi2wBLsyRWJF0ODg6SfbRfbeaQ46j/syjo3ET8Wd4y8G/ham
eaORImQm35bYI4jTC8KYsp1O7NwJGuXqymoA+EYK07zGvpI0BB4HkZ3ZI+itaLEMlbgwvPxKDObV
sqF+yXrud2KOb6D6PkdCgacFhmC7fLi1Pgx0R0SAncVmKfvqWpXher+YX5EzyytJn+EpFWxyxwl6
TmlgzMNHhA8sPzcej3tk2L2LXxBbEbyYosfhlY1nLt38pG2IIG0JwJheVoUxY89Wfr34Kwaatrx4
CUc+hKNTxjIerSPod4UJ5TMYALtSe4p8VGFEwCTQ0ajUcRbHb/FAsAbFCxEVPYpVnVWwOw6Kj7BI
GMYS84Z94bXOcR4lBoAeZXTeq/Y4a/TBEvPJ8out23kPelLc3Bssx8Fwmygzt4owslvms+I9zgd9
djKL7fuK/IydH9vksU+O53tAINr6JXMBtl34n7OQD1mYXJqhZWE9Cfsop6UBjAB3Ih3jT3MOnh0b
/zPqMcHQfP5lgTDYK49acRU34NDn4nPQFmwbF9Ef/+bEitkmhxXCrHIrsDBt6Z56K51uYGfRXDMU
sBQa0hYOFlcn/ohopjIiN7r5mLqyPgNcI8Fu9iydCQtGTf2n5CPE9IGzSMFL31mxgwqNemc26EWd
Yn1uobvs2xFJwB9pPmns4Dxb+r+6ZjZ0wsixQWTixtgjlJFYEsQusqXzMT11cpvKz5CoVWQt670s
nO8sLsczHRQ73gTzPGlYRXgyjtAJHIjISXPqS4fWOv4pIH90bJ3pHng8qifPq9ZD2gl4mX5amI03
Q4vfEN9XNPtZs2wOvi5BAqfpsVwvszZcqm2b2emeTrL4AXAZkAK7I83EvotH130SmnsCD/rlQLPM
w+IrjGVtixeePMypr/mEtX7Dd+8wHBXLKRY1E50B4zywRn9jFfndMoJhqxosu44YydeH1d0DqoKh
miERAOm1GTNjJ3SaHakd+ejm6oVr6pPzg3jqObiqKrk1qfunsTiGrpggz8j6B22Y+hSO6hXefb0Z
ZhzqoiXRY/rF0WSlUWQJUOU8jcyu7W7D2L+zysaOQdaHzWdMmn7koOdQV8eLNNmcaxPvUy1waFLC
EpydOXzM4mUyOqZhZI4nfF3S27sxu2sxmWofF+kfisK8/ejyvBT61Z9TSZbGVgcEHDqb4mB4wiSw
z0U70gay5KR9U/+wGONL7iXnnEGBo1j6mlgBD7a0/fRSbJIWsI2cZUrd70wrbVlnlH70kY6w8Mxk
M2kc2lx/c83VWXAiuuvhi3ZkwpWYzbalCl1eapeCE5j0IqGgVLBTOQzwKw9qsv4bp3KM5tWPLYnA
71PXTMBZYRlwFF70ktu7n5OjGtJIQ/ffFjU/utnVv3Jf1BuKyFk1mSrb8kaK12AAxEplwWlRzfhi
zuSK4qLuN0uoQBBTCIG4D8zyyA15vi7JE3v1S6LszyXL0mjSZQwjbD+0uQswhilupI7OqoWHEDPa
B2z0/5WuuJngZMF72PTLBsK7AD5C3eR2iPubxwPogm7ejWNR3/IBdvLs2pJ9+e8Ycfxu8gO5Jumj
2rFBfyVYyWXavVnmSOp0LN+RkJcBLJZDoBSvFWGBoPIDGM7WManJTMY+ReM4GC9TBot1ZhmwHVbj
WNX4xqagE3ePHzshTSYmgPmrewt6rMWstRsH8JUHGYzNGRy8DJPDzC4FY9vwbhIIAeEr552ZcSqL
FZ/NrvkYHPORP6SxxzgPD8o2bmU5fHvw9yInL5JtlsVibxogoHK30btubo+QFlsEDlUcFo6oWKhc
4mfJuRoC3s5xZYEIxmUKJD79ng8+e++/S5m8W87IkZhGzZSP9lVh2+HPuOx7nX45TWMDhKwP6TB+
2yXZASNjqC5r9ZUuvT4kynUufeVF/dA+Gwk2nLnP7smEvT30UW1N57vqqy/R63vYlSfCitY9GUI+
5TEZsrH/b8kpfHDSAkQnNy22dqCvTbQZ6hW6pstA2miOcWtWLHbLW6ntdFs3QA0hrmwwPk6eJtEt
/E9jBfYlGCW2YxiSQgzBXGKQOtpZumww6hpnAxzEvvNzYABZfc2MpYiKElmwAIJt1CT9VbCiu+BS
g730Huxc5qfBBZZVChxKNLZh6FrpMgJM4kHL/rVtPXMnBxbJqIbYwMegfayD5lMKPBe5OWFB8FzM
Qbg4YcT+GhPQNi3MhAjYHIjIFSCcFYJkIldVOQ4l9M2h2HpJyA1x5DoyK7ytRjkWERxCTDgUIIJk
5/YNvbTu6PZgDtiVRM+2BUh8Hk7Mcd4oDQ4cEHf7XN3oKMCXaOI8Mc0r9pwKW6WXksrUETs6JAHV
iI3DY4x6GxpnVv0FuwcXjtSosKZ7QFcnEmCON6B69tnHMLoST0PUXYwYrNw7Oz/0ZH8ao/pqi3K5
9DJGcqkp5nPnfj/FvbuuTqG6aqYnoXF6ZskDxzr/tX9rS6h1IUUHUiv9mGDW5IBuqg2iCIg7U2F8
CVu2mhgPVeg/2Qq4yeCCZGxjoXFtnLFqcKKW7jfE0+vIcQN5aohIqmgycelf0yz/Elib8OMsz3XR
O5BSLDDt9FwQsZfmXXBjNXZ5iwleSuszjk1r29gTTcpAXOacOggr+FPV/a8FNOA2dYiIMUluXbIW
WzuWAYDZaVd0kBONeOKUuS8rnXM+KO1tnjHleDwTGw/VBllqhQV507ZwpyqCunVEIigjcpR83Hsm
qiRUWz2Ov8rJIPfAIneXKaDlVFUMjfwKNN9Shreqcn5AJNuP/aSCS9kzWKR+vR08KgpoV3ls1PCW
NO4GI8df2/58buhyPSae/4hcmqyC5wVxCnwzLKW5pPlnyCn8GSY8SSTPV6/Pyv8pTlBJ5mfezfeQ
GD+x/QLLDB28vQ9t3pofGWWpZIzRLFXwjjFK4NXz8No1mk/EhBTjZW605B8QltEjnfknyOlH+/cF
+0zJvFdfRJfnp9ibduP6FMny7O/omCzOs85ku9pBTbfeHJendJyVT22oJYobM0tWYQZoQxyB5Tiy
jOqTYTf1oGN9R00HtF8cgCPp5lnlv1Knbw7Ka7e1k+9Tmz+f5XYpRxmVvlCpEKJFbup/72lWcUv1
p3kbGP3I8quWJ90ytkzYgjUmdhp2SLgWwIm7Tr0aFD0kKR9z35SkC2MeLyJv2yiBz7ilDh0HIHmy
hKN5oShCoynyx62GL92SVG6BEN4kz5Bl8n+NOd0XtsKf5lYxQdYw3LOeAPVpMqcB0BbOfjD2Zd8Y
e0atbN/U4piZ03pPhAuStZj3CS3PCzAqpLZIZhnrWCPg2Sn5capp/l0OZEhbpzgXdkctMdXseGfy
RxTVeS8aFuBLOL2zTJkxIfH6EBdpuGcQvQQk64WC1mR8GQVkYzhUB6BLJXB4oMG66sSRD4qOajum
tMNbLMJMdFfH/Jsr8PIfLo7neYbe4vU/VTi08KBKruJgwTMHO5mlxB7SjLnBfPKhE15dfG7EBnhV
gNskD6p260iSLT80AWQ3HuFvMaa/C9AX7MVi4KrFGiV36ei/Ie9Hc8URwjOhDMGkYsTgwFv0/r4E
94YzjfW5gZPJ/QVkjovf/QSIZX0AMr7B2XwQJqHfajH+zNyrshArDy+23ljhUm6ERLfOWEDTXQao
y2TxbfKtTBJIJSnx2u0fvGBBXo6tv3NACKFJ25M99C14otHYOGF2bz0MJyHbnLlmUSdLPKjAUqtN
4+4qhLBGfw8G4Wg/TUIS63bGxjP+XCbSzY1hvY60gx3YLfheaTzDu8XO5D8VyMZbpM4Uy2d5xbdN
wTFuNFYuT6nq3U8zz9yNUCQLmMAL+FILmYb6NyG24rGIgUYVttjppaN3OEssetJuVW6sqmuK5D0E
yy6RbAbyNqf3T7IjQp3yR3LQruAh0xcDFEiuW37CrGNBqkvUMlFXx6FnynK5ZjeLwYGX9MHkkmDL
KH24T43zY9RpHpVxScUipe61YzQb0gC4jUIMhw1eJMQ3440rbOKwLHZ+eAdIKm5Ubmy8fBF36beX
Mq1oG+vonKIx7RZiKNnHmIwhrHGDRaLE7Y/mXk42b6mz87T70zbg34WA8iOq8irctLk1YyB3pf02
djxx2DuDoIOjxV103lqm2R0XeyaBToezpzt5HO2M1VvR+ljaISrxd9NxzAhdOUrq8Mvq5LnLGTJV
rdJ9qCA1tLzy2jAgJfSY9XX74jw3hsNvYGgWXp4ZIcmW5wzOwaWhmaKTU35IBLd8I57HbesKtc8W
3Dpp59AZgQhWdi3HjtUL02H14GFN/MzDx1qo5FPY3UlIzQ5hWY6Bwm/tMtI3kjuknzjvGeCzOqup
BsA8clBdwUOF5DkP1UDvzDonW5WEny2JtYxktWFVNkYB2h0bSBRHw0O0C7DbHB0ilix2XKojQ5rP
UAgo9WFcrQsytJVz5NEFtwNc/0x+hun+NrSNf0Olbw5VyJVgGs2TZfKyWcCXAa94DXys7NeQreDx
wPxgW0E1I1E7Onms4IAG79PcZMD10znATbG80PW2D3W2vEHEufpccAeO6JQyNbggQP745sWw6/Jc
hVCxSfzDVChklFAhE88D20paH95dHV5Tjd+LwLCfV5Qqjt4XnVTWNs5NYiBqzbViNLTi4jZlbrj3
Uwtz7Hga/JZNFn1lATeLPaUvKhSsI3RxzbPsP8+1iFx5xa2jh3DXkLTfmpZBPLOpTR7a8ZV4Ioeo
WTRRnW4DzcG0gf140p5zHMjN1zmsN7y+/bHx/YSAQ/LoxGlFTBZeCUGprYFf/aIK43fesiBpsR1s
OIiznxTuU1p2gGIyvJsxs3TYXufaFtugBU5v19zY8qVpD0038/i2p/HmCwcffBIfadGGjMctwMph
3qWDBlLHqqF0bPBm1ZI9Kc3a2aNOmGwY0EJOMNQPjs0vvZqNQgKpUsUE1Gl4jZzFpWChOgqr9XdF
ahBh1LDpYLn9a0jVfjgSqOfBboiSBFmTlhvTDlqMlUn74NWsAGg2tnImE21IMpCVOlaT/7uRAKYB
gW+Uw1kfZ9JyECkgyBDqCycncgCzGf+ImEAkjbqYqYepg6YUnNn1vjFoF8eQ5CPbSmScDk1CdRoH
gJuLD5yDdaQt4zvoGveIDxpIKd2UaMuaKhSEJoxoJX5ExKfBVn9lk57siUHcBxrEkegLz5l5dzGq
bDrZUzkiqzuJjCNYWI+PiG0eWFUTqUraO9nRM3VAV1H6y5M1VOc5gJyZtaw2PfRxPr4zqq2X3CYb
V6TA735M/OFYzt536fDzOdMUcWk81A2zz5LPn/nUHhSuzaYkN5CWE22tDWg9HhhfRr58FglHL6tl
xllGAipuavXIREW2z6EPsHqptkmHyCvHFFWsdq2LkSoaQRlAagkzqE1DuU0QI1LlvNrL72Ix6dUg
qqBNwj9NrlFuvXlnjQLm8mvnxAoQGa2jBhLMeRiKAwIPNVxTwUdueM3WKKBUzskUGgnXrDvsiL8G
2bAXq7towU3SKyu8JAYeClEv5xlbCkL3cSkHvadxB4RpPERjzPvjzFx1ppHR6mVPL3Zv/p0mQ7/m
UjwLEzdz4otPV9nxNgGftpsJavI4GOydPRsOuyGPtBMfgarNPyyUrNBONcannbr0nImOrWhumRNo
fHiVBNXXQX3Jn2hCTK9eM6iTvVo9M5xLeHedMzxRbN+x87v283hPRAfJLzyUvQD4NOMAC8kSZLtx
DY8uwCHvUOZtnCYb3nR4LDGypg4NthLFurHwxdEN3zNYTSeyNGOEVYRRD2mGm3PxX94261YO9AhI
cgRZkpYkhsdwdTe/GcJ+wZtFbGlShJ6x0YZeO+3MVnAM9yz3OOv+0/fQjMBab7p+kq/kmBrEVD0l
+uS5ucXuGKLbYCqDxfTCdhjrikE94MUZxKtdg6qqQ4SoeO4enKaP3CkoX70hhm1uMXpypGZfD1Bw
rLFZ+EuAaF627wmViruYysB7Pg2RhmB6Suap3hi1eB5Qx59BM7GNL2A4AC45lK5mC1cRY+XRGD5J
kwLTgGjHYrNmWUbVPvssbqeJ+dHzsFqU9Ivt/aR+KiwT8Bwz2epHIdOB2y3X/e+5hy01Y6090o3I
Q7QIgqtVNzTipO8Lj5QHHDB/Ep/4QRVa+Yue6B30YnmSk/uYxKk8aKvlHF2xBRvtRl0d3iJyMd3F
ISUTKBUpZOu3wjb3o1kz4lb1o4RBfGHFolABXzXexFsRxugGg5uysbSiQDn+sR0DlulZGM1t+pe+
IxP/s6G2amHS52T00Y0gUtDeHqXmQFUqXmUGBDYTHP/4L927T95wV9vfMQjpyPZdLgoDy3CW5/YL
m9dhv8i5PhmkHCHGZDw2FBz8jNlOeoGxs10D+o6guygktJ+NLPAMiQvPq919jCktEjW1L6xw/noV
G88sdc7jwvoodBKA+PIHCZ3mWi+8i4JDChvnGwKytws8jXv+d29TVdiFMpo4jQfhwcHv/ZayNzgV
BPk3mfteyt55Dune2PSpFUdk2WBXuBB0PMf5xI566kzLjPyAsggKhrmS6NzonfZxyLFUWHZPqlC8
lkVRE2lr+F8hNvMm1VCaSoC/1D1wULEgeIfTuF+M8sGWPmSDZZV/ZweMd+5AXLWewycVSwiVKnun
ERb2XMr4zCh4huuW7nFZdc9TVr+jQX+kk8IN1PE41eWr6YXrkGKwBgYAwQWNUgOygFIeyn9sCgy0
3b/EXlFFvg1vFt842/0WJpDiNjMXGRePT78hjKiAQ+Kiz57yb+VUrG8yaZigbXBQGYTLBk9du7ZJ
sUWaJzWApu6dZTPI9wE1HnxnH2W2HI6GEX93dpBvQQNgnHRIaTW4F/aB/pgpZtwiqlr7NEDHjptX
UxvBRzGv1HCYbNzvWaM0+Ex2MxUu3WiyhbDkxSCCjbRi3Bw1uxd2jeIiK+NUhRUt3RPWoth3/toE
3+69SwaRj5B8tQf3bJM42qXZrbIYi3QHt9VoabLUzI9krL6sMsnfeRCoQZ/aIvQ+gbGSEnRTNlLO
f1gw22PSd/HD2BUfklk2xFbGO5iSR+D6ugCNxoJB5ZtKnEdq4NAA/EUfhaG+5QItTIO55ojSD7eS
MpSbolxky9BPfGdBb+8r9zWo6UVYKD8bwvRxqVcWiwK/MPaMngTgaUqC5lRX8mDN8cMkC+cj9NOj
XntnQgpr5g6OXseCl390UdJLp8LQAKJ/tPs0cseHwoX5bFYEhbC8r15d7LdBZsMwPtiFDQ2qoRXP
8kEsNcqC8BLgx2zpojZLj7V3S4AyL7A3pxzIwgRTboO31mOtIDLdbIwFfWfppIHIOj52lXUucyqG
hQLrTxFZwn8MXrnQSK1gr0i79yZpSer09tijxCHskh9NpWjXoTPinzfiTt2XOnxz8PSz/cIX4DsT
ElDOwG9XVHmaJI2d+aa5OeJZpoWNyp+OMpk2G3aWScAqGLjp8HicvdDfZKord7PVNRdMwmUGfN61
miOg4Ow9BwaYhwT1WDYZDww5pM4gmQfoXSyVwytOcAZAp8Zu3XXI7tr4SonKbRoUhijIXmkowKM3
2G+QcMC2+hoihY34ULnP9poL9UfUOtLeEjk1bHcttbKN3zfnockOMc1FUej7T/SJFluDrdiW1QWS
g+A5YE7Y8A3m8CTl4siyW5sK/+Y17aPZIsh4C+cygPOUomPtR4cEuEMh5QnTDO9gkaT7YKZhuWZx
DYTDLBCFSOJ7ZHqPmNlwoUxndv9UF0h3Wdn3GW61lhkG4/AYmFSNwiTiJZW7+cB4CAV3/eJTXsls
v/5y7uxq2RpI9znn6WNcj9V5mmfI5ql8hc5TXmH2PGM69zBv/GP1ABtOCtm+MF/F5zI0MEl2Xz61
QBD0vf4oLWIm4IsOQGNk5C/z34n17920W30i8fqW+VhAak9gnmBXrYloj9mA1ANUGSnpf/bOpLtx
JMvSfyWOrxtRgAGGoU5FLjjPIiX5IN/gyCU55skw49f3B0Z0ZkacrKzufceCQUp0SQQJw7P37v2u
xEuGz2o8xiMX7Trojl2Jts/032Dy9sskD5FnUpfs6KkAzoR2jrVgq1lNfyyQZbO/8AFrpYhl4hDI
D+2ncOn5IlvpSVoeraFL0K4zlOatFg+yRqnRls2BnE7z95tcGOYB6SPD0fsX74/DgkDEMIGwOg8s
Q7uO14PUgd1mFJojPpmdhXsUtXZ0LDo/Ot7viZhkO9F8joc4OlKQw+AYiwYQcM9em2vZwqfV9pSh
p1+2MLTxkE/01Hv42mblMmtItzo7pCQjjxz5ErhcW94KSZISBJZFblOD0TlscMZ0OclA0bUy8uhq
l09a2OVrixBnaOv2uYf9sKtnWpLmJHxIBvcgpGCewec7d7Unz0rU42SRNziVDb0fIRHldslOFNqs
2k/biyoydDUD1C2iz1hmeoMsAcKDF0xR0oVRTuQHCsAXlRbTGextyI8Tnjtg5mqda6BzIu3s+bMI
hGlXPcM/JTXlxYl/TLardvrshmxG50mrGAHbGY7kqtNmidNwdYFnAhQPCMpIiYsfOT+cyQObo/qC
qB77c5/Z7LVD8zSmsnjOPGZhTRK/MlOUmMsH+8r+376OdIk2na6vhzF0GbS2pMrOTAhLY55dAkwq
9QdzylByy5itrVHO/stpmUhbPNu5IEhLIu/XWKEuymHZoKwAHCXQizQPVdjIrw4TMEh98arMYcTz
5JSNdDDuq1p7N+dHEyTM3qqPvjV378bkXdej5tUP1WueXNyyrrYDUXebVptXPekNKAgfoQVn1/li
XevJS6eFBGpcUt2Da96OT0VpNTi7oxcKcoyFnoY+XtG9rllsNAhcOzthWYkjUFylmZ89W+yLPK2P
OZpHEZBf7YFAowlQEDqXSpihkOjqOubqSpLK0O/0hs/mmFGjNNFgMyUtXgM5OM/TLGEd9dHYTDXp
rJ5FB4HO6BuQpek5EfBJjGD4jMwWGTLCZ6ZkzSrSTIhqWQuzKHa+DUZN9RI7WzKOXTBTX+jTGCuw
tiWjDVSnJjLWhQ6HgxmR2EJ9eaxGfH2ViPbULzevw6MW5+Y7sjpM3W2b3HB6WLPAClqFIbcJu8BL
ZfG+IqoiIRdC8Ohn5t4PH9JukpcsoFnnzHlUhRGSN5OwoESFZy0bZMEhNOivuFpOjeFWW5q6i6Id
msdOZjfY5s22Zq9/QLAdbx1LA7rHTiER+OObAbc7hGiIkRR5wou4Lsw7XT0Yd8qyQc3IWcc22Omp
qaERjX6980foEVXSoXsXeXCy8/eIberSbIxqzRRnHgMY1zF3xsWAfnNFEBvtTt9s110YQ6i0qEzA
yKDjwB7ejNMHqLmlk5j+WjAHjjVgj/P+UXSnUrv6hRk8cIR0gvMeBYqdlU3fYV0E18bv7YumwnQV
40Jb+npW72hqbDG0Cz5X2DiQDcYP9xtjrAk4V/T5U7wJCM7Kve/eDA+Vpj1FhFAgqeAshtXZoQrA
L6Ef3Lo5eM3gnguatsgkjiV65Alf17GOm/AYuD4XBRCOrIX9apAINNrhvW2EOhHgt6WJsy/rAXYt
QSz0IYFwuTEW/S629wb7vrXRYhtQhLqowQ6B4bh4ReC+7ORIzNJQOS/S97RrVMY7Lljiccq1I1CV
/rHvxUSJZ6mtSRLZKjAhvKAYq7a+x8cBJAPKBfQTjERohHXsfTOJvYIxrBDTo1WP2OV81iYlRvu7
4nNodU383Gdn4tLVAfbIQlOgJiCo5Ae3gUyTaf2TL8YJVKWITyCvVgVFGrMqC54EZKoiisebb3HK
htSCaTJUXxB/aVx03O4SlpZ84BIBO2l+iGiLRk6E5Isx2PsYwoky3VYe7vdEPg372j2U4pvDgn9u
QRfKIjI/9x4tmM++JuitWf74YHZz0yR+1TOrYzFA4NZ7Fu4YaBuszIxB9g1d7WtdlIR4NI4k5Ydt
Ng2b4Gh6BM8NnXxUQ5L/bJHgxxFpPTCbiG3IhpeqGrMHLwIvPGC+agZsSTmSVtt+Jq534aR9uyYB
zwXqDlQg4upFLwMjccGW0iqj6UgRiSOowALQOelbU3rfCLRBWqiRzqOIkwjjBXPEkrzFIn+roo0g
JcYULv4aGISb3pHsyKo+30qkMXAdgWvpKSSeYfDPvWmoTWwVNO9jFROzwg3EjmUFBs6YrGPe9BgS
iZFCYhZ+rkvYJZ4Bvgad1aGr3e+igLxH4WEuzBHfepGpp2TGs4xDqy/ZFCVLLjHHUZ/8QzjDceJA
ArkYtV0Lap4NdbsP+vBSNiH+BVNW5zrC3NiTccS+VEPA5enjKY5Dn4lEcx3TwqGRiRNXYzh0dk3/
PEE82TvtTaOxAXTvUiveayORTNq7xuaENTywKFN+lhyAPdjwGxAJG1d3PRzAMX0REiSTDnpGTIAD
E7KhoFHWD2yTl7Wso2dHtHACBcO/nIjzWEtJ2iXSQkvSK9fk9Aq3Ytnlen3ICT6RethA9mZWEAT4
ZaoMrJHSQZNNUr3VcaVvQsaqRBGD6oDkc5KrgK3rEQ4WQCwU0etaizma7Y3Z5XjEGtacAFIJqkii
qTRAiOdUQ5lpWD0IqTm/3YTPuZIVOCMhemejdHQd6G/z80R/hv6aT3Nb964t1fb2HvCIU78CtVk8
xl6U7yKnTc52SNA5mRpbmA3F0feWmm22OyLGNtJ/Q8BiHYgChhY/cXU6NqARDyV9CqMR/amZg5XR
aecb9AZE6IESP+r3m8z5PmCj2zil5x/vN1PYaywdqHQqLtCr6AdyjmBf1NE3o/XjqzSHd5eJKZpJ
zIXjMPfEg1CshwwUW95l9Vlz2OABMN0mvvmc6zj3HTRMA1skmC/o/3DjGKTTMRvN6ISbYKwlEnMV
s/oSrpAe7zf4xNIj1BBG3ve79y9awfAdsBBMgjtGCaDS0cM4eBRiH042cSXzA3/+8v0JYbMq3MIh
X6yIXBqpM7gAhutxZDZ2HBukOGVkP2dNWhzvh/R+jzKS3cv9ce6rjH4bBVKLaCRDpTHWXU6cSM2g
NcJotXQna9fWUAwCEJFAX2etXlp3LzRG36CgE7Xipj8NAhd2gG12avYmhaNCqe6433Rf9EfOHcri
cv7G/bGjsDZVCQc/q8rhmM1IK1WJk2Nr445BIoVRJwnS9pJdrCPDNsbs85h4N3+OsxnJrWPOV59L
pU4CDtjeV1p9ThjKrAlIy5e06qpLRCaDLMtsXRjFTVOoYmjUVBB7lPMq2ALsyqR/divueCgYDEah
Z15hgV4FT0dMYM49dfX36NXSh9EBfXvDikCdkrgHTsPySB4RoA2Lt2Eqb2VTqx2UhXGwu50ETjYM
stj2Cpj5/HZ5O5RU8TGdn37/N+0Aa3F5v2smiXmgrQY7LJ8OKHOhvwSd2DnI8DIzolfBRZK9RPsc
JRHApPDYVVyoiXPVQJFwb5z1/Dg6GEnPwu/7TWiLP+7pHfaszqnmzoh/EIzvgHAz1fYtk08rV3AU
cXwjq6vHKIElQdoJcUm6OR6s5l2fqVSpnSKgo3u/ICrvkFG27cKBYh1gwI6QZHwoVt4aTNcVegBk
mdi0CPNZeFEj1lEPO9CgKcjE2aGnZdpFdJlyGBcxSsh/+pprEqvDzp2Y5JIxOXs7oDWM68IUIYKf
5e75HzeOomCZKF/Wdpp+sbueXlPqnXunQxIz37vfjPNDhHoqMsvfv4K9GW0W1r4FG/VbXdjbjj47
eseN9Ppib1VmtOH4EMxjR1szVyBt59+EdGvCaedwHB23fp5mllDGvB0YHOrlxf33qNw6tLpMjpzb
JBQis6kBWKPWrrVzamfvpdkB9p9FexQRwUyLz/dB91Op+rOo4LYNVfpDH6z96D2j7Na+TzYdIYK2
nmxvZHfau2+1DT/QbKL2a2JXClVf5D7RgRMr3W6/QNLojmnvwuu1q/qWV8ZjlhFmakV1CGhGdIsu
xM3a2/gYe09VB8IIp30uu/ro9Alm1TTF51rsyT0dLjPj9mBrPW4ndpbmmCrCxX52NKx37uwUgtOG
DL8I9UvvoY5ritykEWkVG8/MYSSyCrICNlm6m9sEkePT3mk2gjhPKHGOxuwfQpTB0b+IR03BKPZT
PFvQHCKOXp+lRzYgckvgPQMrPw12mleDMlH+Usv1l/xb1scfWU6qUO/CgGzp4SzaEpEu5lm47+VY
bK0hvBmmWYCu6wx0NOgsRn5v1PcuzDFhLQq99EBt4vzXqwSFXQM4Tu99vDgTuHQ77Z8TUlbwNTyJ
auyfq157p6/tsj7xrW4WRvoM5NcQrfaVSsZn3Z2iHZMHcnptc3imYkvIcs/eAhn7m6pKoBOytbnZ
+mxCV+k21wGnBAwiubJyo5IiQu0ea1vUYPotn29auEyLoc1TNBfhSL3E2Eo31U+jN+x1ZZDbO0XX
pnaq6+g15e1+A8YaGWw+PtwfJXnAh93XHyl9cX0A0dvWtnwP4rBn8ciA8WR9PbOPnqVVOOfKG53z
/d79hroSh7XhXP/xdZ31eiAV/hRObPEIgmzZf1RofBz3LKL8O2FjmFvmE6ZqxcSqQpwhyYnpRdBu
3rM9uhQptkvhM3CrorQ/ioo7Vlkd7jcMRTAlt1UMwF5N9CBnN4mhGxx60W6z/J3x4njCTkQbxjU6
/2CBlWSKFZ5ZaOJ1IyycUKgdV2WLOy7SPsQYy0toIjHCsL4X7IZOug5BurVx+gFSD8/FRCPOsCqk
VGXIwNga5DKZv+EOazYzV9cdBD1q62kEsLG19QMFfb5yQ6KLczN5Au8GWkqguRH1q8e5tBpaoit1
kzm77VQ1yrG+xUQI9Mpyy4PjRz9Kj6Qp8oD6I9rd/thF+vvgFPThp/ExqXO0MlrX2zTCmXKUDWEs
tq3UrtZtZtCta+GhIthkLMICw8JklydJ/s7JCi2LXh0XUo/eTWIJqlMuRUGjALrM7cL7Teiaf9y7
P2xooWFI0M1lnoE4p47FaubIYldiQ155AaBg2Hkb39bfG6/W9vRu4hWpf5vRBXUAgOhVszFC+2gp
sslafPrlP/72X//xNvxn8FFcUQkQsFj/7b94/EZ5DVE1bP7y8G+79eP6/i/+/ow/P/9v24/i8kqI
1r990vlp8/zXJ8x/xt9/KL/2jz9r9dq8/unBOm+iZry1H2p8/KjbtLn/AbyA+Zn/t9/85eP+U57H
8uO3T29wwpr5pwVg2T/98a39+2+fLHE/QL8fn/nH//G9+QX+9ulJRb+c6DS9/vWffLzWzW+fXONX
1yFLgxnup1/6j/lLjverzUzNJdFGMjCTpvHpF7Jim/C3T96vTEsdR9elYzuuEML59AuBEfO35K+0
AqT0CJQzpAf51Pn0f17yn96zf7yHv+Rtdi0AF9W/fRLmp1/K39/a+SU5litNnPqcU7pl4oG2Xb7/
9voIP4FnG/8rzZSU+gCOzCt0Wq6h2mG+YkMtgZW0HbHTnsus3K/DZ4LV3BUsF8LOGe3kSQdyXvM2
SZV426FOfhZeK49W+VAV4cv8GFYPNo1QqMMMkhOcqv90eP94Kf/8p1scg7/+6YYpHGyetmmyKFh/
/tMTClGhJhIXMg8+5xgQL9y1D0Hb5wuTVhfnDFvgEEwVWXYMEqGrrCoj+FLOMvmEcAwaEekzlTCT
eY+IINjO7U6fBxwlCZxb3//ADDpcIy0C5D652/vrF201ZyA0KH4yBrs1TSCF0gfgJTML3IjxprNh
EUUQTjZ2isCJASMI6UUmG9yaWYn7TRu+Z1nwhMDoRTH5Whnz8TYl7eisvxq1TaBEDFH93x8sYf+r
g2XPYS4mQ0hgan8+WDVKHPaR7bDGT2guusR5MmMfXxqSj97Wh6PHSqdJz93CkUZQTXXXM1pb4f8S
VIWFuRD3Qxo6nxGT/PQG5I9oIIlJHXmC0Wg/C/clANS066f2rYHTi6rWYKg20Bj9H16K9y9eCsZK
l/8MAq7l/Ln4p49sEo8ZliOzX8fxJI+Tc3CUpL2oZ952yjTeKOEC42iZrk1RvNN9WqV5Sa6aSmlL
0YS6QmOwtRw5dBrZK8VVe2Hhs6F3X4PDXuVZSCRHOgrkoqg1GVfqYT2tDC0JNgOU+c5BVRXO+7B/
/7qMf/EWmTgSXMPyXMPm7p9fl0hq126U36/BluJJ71eJQpw3n3Vhye+vTbHoLXEyKjpngJuxskbY
ATRbpzuqj+t2fjuaLmZU6nab/+FvY4X561G3beF4hsWSxYJFHMKf/zojhmGEBbpY+zlzOqIMDzXp
uPsodw8+MdB1H6RfBrhlrl0CYqmRcickL4JPqPZ0Bo0fOWUeULPobIUQx5089bZKRc5SiRh2uneo
KwXcP6ZRggHpwW5tGgZIEFTdkJhTkvmrJ3Cb4o7zqg8OmX8tg6C7tKV5klZf30A0YMIKHpBMEDRd
EpDTOD7UwY7whdDFpuX0X9Ff/cjRoywzFVt7WfhiV0sksb1BcynoI8RiuEkuoCmRoKkM3xJ7bMPs
JjpP3TeKdm+b4I6vnOKCyG6ZGtkPpm6kQKQeZi/jp2qdGc8yHpsAdlcoQZRNdmQt08EFoEXbZxVa
wJzLFkCmRVEeN2WzzqC4AWClWLDTEv1LZDRMgSYHDEnwI2hJlQcuQJOM3aMKmOwrC68t8et4aXNK
zqq8tkb7mjriWqdatNPK7CNG87B1CKrYdOoWh2m3cnMcG/kQZUvb05e5Tj+qCzClVZn/LWiZIgZs
xZH5jDuaRwhmHMmCQCaq5NklW027Lb0H0+t+fwOsUj0JvS7Xff0oNcVVIe0fepe/NZYtHmhr0CiR
WBr5KIUHfohGx4XQ9XIQS3N+vm/bJxjcj/RErG2D2mubTN5DPvjbsHVnNJhbbCpcPwtkZ9j8LE1n
AkYZq6U6Yd3Ajs5G2T8WUhIRalmn2ArdAzFjRKwRoLcsu2+9VN0la1Ak3z8/iPr64BvJatHN6Ojr
9a5/HPb3U4s1D+NkgyI1o0waJpK1RjSn64GIsI1vPU9R1qKb7aIN4+Gyw6/RRy1aGR1NdlayQDT9
AEzbbF/SKHu1UdsSGUBixP24aNX5/mw90i/4XONL7AT4sXGAOmWPxYWO340oxC1lsXPKEhOJzHy6
wxjk+GG0Nqem3NWl4mUoWwNuqgGL19SWiCGQRNqkYY1yPkSZTdvRJSwWz9oW2qv+ozaRqKVVcSJ4
WR0cq0+/xKHbMPUfuqPm4asr5igo4gnNrMMKMUFQsgdwktSUBDYESj3VUv9pIYTQADKMrePt/SxF
99u0ahNNLqKpNllLtDOoKEHW9D5q1UirV2AWhnNWMnwd2U1sMHwsIt3Wzm1JmNqo0n4Z0YbZtm2G
mrMj6gJSb7lJLGtExKZrp8rVzLVFWPZ2LGyqZne4Ikb5XmYGTgJfQwjvjK9WZsljXyTPYxC9jHS6
92SUsNMJkvZQiEZiEWmP2DWzU5Qbs+MHREJtIv2Mw5GPv+xgxyH1djna7N9gmE7Du9WMq8Y1xT7S
HZvO9vh2/7zy4549q21W93cmGuf1Z/4c1/O6xIZ+oZrGW/oFnw2um6wRnBUGHILWHcrNPGayjX3h
ccktHP4B4K1moav6OaIdRBvbfYt7f/5/8eCQ2EzuJAMKyHqs+zphKD0uBtNackH393jNbgYjhS0c
1We9M41jM3gINFV7KvzwOJXqmQZJue27vF3GgZ6t738xjDBt06EaRtTZHdqeUVIfFl+s1qseIq98
AH+DfSOTmIua4bNuy/BsO9eUT9KeyuiNv8xGvViAgmsRwkdDbu3BF7O5brKnkoJnYyjsexJy4rFn
LJLxNp9DuyVdQyu33MwplpuaXd4DWk10oZnS14VufO5Je0fMIL77It4k0NOPhhTmng7ed4Veg2tz
765EX5abfr6wx/247bNKO9yPewo6ah2BeVzN0ce0fkbYmzWxyXPZhTIVxU9gn+9vQUko2kbP/AsJ
5ZBrvcjbdkaNpwGSQ965K933CU1IXRh93ldCag20vAY6CvIT1xnb4O0giYKz22+jT5lmQGrRShMS
EXJQyBPm7X6QGZ6/+VWNSQ8IBss9Zd44heCfPWyXHdsCmmgBJaiDLB1TwlXUxiMmXZO3qPC2kP6W
AaX+IhiKhp4NOglm/8R9Sas8j3GEdEkbUA9jumTAApYmN5XYWYVf4esM1BofaTa1AcEjU76biJtc
GSbi2iQd8HTmP+j+ooKDCvrqR+/SMPrtmBvZDh8zpFOFy6BOUn3jt1PyGAbJg9FY0bfCTPetLat1
XAcaZOt2uggAgECtjbWo0/GJ5ieVLdjnUHf2Rp+Pj5k+drD22WYmmcAZ67WPyP/Lg6y6x0QLgZVa
1oMRw+VGSFJtU68m9HKSBF8F1btr8jF28HCwcR8YGZar+0kWIXRYkIenfckFhNw42assUc9pQzCO
MZj6qp0o6o2eh5Mbtidz7L6GkNpecBKe9SheSKtS72zl20WSalsNmM7XOszIJ5/6577pQYJr1atj
WNEX3kcTs1b0HLh5hE1h7B9qYliWg5pcWPy2vkzt72LUgFzDHSacnJAfcDeXvC5ZfWQVb1vF8XIG
yIZmY71Eg8ze8OSd44pElLbLni2EcjvGbPnWDbxXgoEk/XTQ7A0yxS9MsNKBcz9LguSLLZWGWiA7
l3AbjoIs6R1i0kUL2mkb5ojePK4Qq5oFjq2KdbKY7m1r1aKWz/mUZRhiLbTdCGukfws6wjIwHZZE
46bOnmYo/INMFceQ62/TgB7xJyzlAR3fpqpIzbEazk+y37qsvGjTCx5H44gkDzt4wIvEUspWUQw0
PTJbbSyru4JPPETmMlVJdrqfq4NoXzEpZmvba8wdnS0WOG1VJPkExqcFxDoRa6jJnOVQ5Tfhjs2+
cAd0w61748K1KRJCEoO+nLngzhEABttRJ38YYzgE5GkzPBODPJaRdiWzHWMbyCbWrnID6hfUcVh+
UdA0j55szyooV17DXsRCmrjVXed7hTcbZWx46XHmroLSx7Hdm3utQJmvxfXhXmzlmXwsyCrdVy3u
3ABpxGPbjXsr5DrVOLdc9dlecjTZU841Oeh9mZjtE4GmPzSvOJWejB99YrlsU8mndJuEZLoUeAk8
geg90yq1HqY+ggjQb3rW9lueAYAEv/yzGMkGn1fzoJSblpP3qQjlg9um+SrTQSXd1zeI/EyOR6w6
7ZC8wC8yNmnI3+Y1gHjdSj3k8w+Px9LmHTUqssX4rcgdSG4r3M8yLsQqkTC0UXzDqnHG7qGFnuw3
YPRMasGtb6gHu5sY0DkkYVSMgmFu46hm7kZWeE72chFmSJyNbUaTYp8bSh7tYjjYftTviIUmcnNQ
zSMpZgq5z0qVIBmIyLoGZjVtBpgHicYsq+6u5JhJkAz+l1bv84cElT6ZKwyO6RjYSHwXiQM7YbRI
8mnH+p3yg8iNibVlMqqvE6Pt56RoPnrde1RysA5ll6RrSSzgtoRDKjzjBdK9uSenh/JE6M6aU4hw
T1fuQYAAS7AJtRlFYuzp1mskjpgr3wq++KpiCbHab/gTaJDrrnblqnMyCQHepFILDkMI9J7GK5Nx
GO8ovEjMsRh19vOVxQcBR8ilP2xQaerg+4NoPWBc8jQ9/ZwRMxH467AiAW7AgQaEILF31oSlDrab
DQWZf5z6cto4do/FzDFNyQdBP9clki1i+ha4fkh81Ui/zJHZR51B3xNDdzK/TtoR8Dl1l5p8qUt2
s/eTIIjsYKfcziBLgl1Eiv1gaUZQKTx4AQ+2l+8tP1HQ9lPIdYOzDcBY0xtNBqh8JpAelC9by9Vu
OaSAo+X+KLqMVLGifjIb/0zDNbs2As4DPJJq3vtYHjIBDxyOtJgJMAw52KMc1g6R65FII4JLCGZ0
e2ef9w6jRqAXemFtVANBSoueG1VnW3e+KHeJ/Gy5KJN9/rIDabURIYg03tHehkb2mDXOV72uPw9D
FV/Qf+H0iz6oF+RaZN1zlPr6LUNKo6bwJ0me6RnN3ETSkjWt7z9C+mRre9gfjsCGmPmbkoiBVEaL
2PbfNAT0pK4xzTBdB9/5T7dAAKuKId0UrUmLPE9eJgtYU9ZUK9dDZYCDaVgmM2/43vW5byGLeW4o
Yn2HP0BtkwIwVyvm8ZihtkCWisDOv1UEmxE9YS40hHlLaXjlD/CzCKhd9IGxbz8BUrkFFmrztKNY
7iwvPLUJAKRIf1OGNbxAWwkB6BtESWcegAIptTVLCX51L3fg1YU0m3SKnr4YcKAoTGlZVn6/93Gi
2FojfqrPHtr8GnfXAwArFteGSsUQ5olZOMTwuSlSB2x5jMHeRfXkYonipGitilW7WPqTm+/ywX2p
WowR9SC/AG8DCl5Z+i4xawBbjEo2bEYxDNCRgXFmb4omH7aIoW/kBTzKLHceWhvdEf5iQN7NusPV
s/Qr5tthQppVC+NiCdY4PVmd8BeVYUZrK8EUSgnj83FrzJsYK7WzVIJIxR9Xhut311HEGEcmCzJN
SSEdkZdKUDb7+oryIgVyVvvIOWq2lVwocYqQ7ujf0mYijXsCaGoNVPV9D+qHKeW2lw554W5aHkQV
vvDDNgXtpY0YqDlkQwklq+Q6atSp3kBJb4cWAcY4NCe93rlakzKwENB952q2iEnQZtRa7wa/Kl/w
wFl7YFX7vEH5TTTutclysU90rtDSbZ6UUlcXEMzhXgoJvy83ehM8+hWkaWhSKL1shmaFjD/fC10n
eRFIbQ6/F6RFWq374Bb6eblOCl8y3qd69CeSIXy7pz6jn7NAfNZTmwDCkW38c9B8sInsbUsbtx3t
yQfWESwgYPzutW+elawqhsV0G+Xdmo0sb1qsyydQKKD1SHtbCzG+6g6iaXfKV2nUoDVv5KnU23KT
hc0ma3Ak0/3ByWoZTM4Cy0D0F58MRATwnK0fZef1G08H8Ju73ZGXA5QoUM6xC7uPyvu9fsfzicMN
KNQEyjI20QN6bwPg5W3VPmljiMQ0E9XKoKvNlHBeR+352o8OLH/SamUf66psL2gQ8CEByoxS9RUv
wfDokIPxmGROtSpBfC1LiO+isan9TRr22yZig5SGXrvOYwZHUFjHi52rjt0BdkXeyfhqFkaG1zH0
FyLHG1oYDluUfkzOYNOSc50xga9ZONZtKPFG1OhM4qRhBgVVidIqLjeuDrFvOYmaDEll6ie0LAbB
MfkqQfBzRuasrrqcU20aGCA9oHSJwv3iCt2/hHExrZh4Q+AoIKTQ3yGP1RVqp3xUJUOegTzAf9My
+dwPhdYem3paFzWm3WjeNt3foM6KsjUw0fQsAYeu7cK+dvX00bepf6W0aNG4BhpQtsxjreh2hiOb
U9+DMwyjC/ZSdjwCVHVakW1xP3dzYlXW5EYv7wvOAHV/ucSv5T6go3qHqfRBLxFnCv+wpt++KHDh
b3Rrjo5yCXKcX5rVX/1AZj9T09wxms+vehrQg/Eie+OyF7a6FLSvVxMbHvh4TfRZ1J7aSJfo9mIp
tHD6Dku0EZDREDDvhjoqn4BN7tzSQDgb27MhEGGjW5TBjf3lqsrPLiK3C0Qc80YPHmkaUtek568b
axD4DAoFRktxZZYyK/244OejxPeqOwc6OBpLwZjv7wfTqh1tG4zpRzH1x7R1UPpai96tjGerhc8X
S01bpcLcUXL6SOmScTkmjEalo5UvqX3pBz0/wzh6LDps9imCSC7FI5NiCYzy/gsGlIxr/LjDiaCH
2+8XHr89hBF1fzp3N8vWO1UoanasF2geDZosqRb/rMs03ODiv8lS5iitOS5BHXH4s4G4mLb5iI2U
CG5fixd5bSaHkfjtaGYIoDFlH08DYpVMFYIvDCy8lAtLPCODwWq3br0j57HcxA2BF0Y+fqUHKTvi
vOYKBxeiYP0NS8SqYG6GBG17XYFZrmjPL+vSBBUfAI0Ix7C4COflvk9n03KFxP2u93NEpQcb3dQx
iwLacFfm3EQOI3qJymnY+PiOeqDLcgyQXK2j+dqR+M6LnrvhSo+5MPh+h78qNiGWQwmmhPTxudAn
uLfJ//9I9L8biZpMAZgZ/zcj0UXYNq9/GqHOz/99HuqJXw2GHR5zTovMQddguPr7WNR1f3UYb/It
xpFITufv/DEWFe6vpjAdl7koI5J5ZPr3saiwfwVszkoId9/inm7+v4xFDcOcB5//PBhlS0BUKiAc
JMt0aKy/DEYLC1m8n6TmLjKbN0OFDzpNEMwbm3a2hPua87UA4Wpl8p2hkL8oOutizwH0SAZa2FUF
15ZsAqk9UJRFWHT16QV24K3LyF4ckeguaddA5LCH6TSgktumtvyqymA80mIc0VsSvZiC9luK7MPr
ZLp0Oz3YmFpmnwLjVnIxfCDyrHwAFk4shsGoIyLHA+u79ZmmfbyZepgaFoRpFafyjBoCN51oFpaq
aK+G0Pl8j7DetwFH+wZpN5v+wJ+A0tcXom+9VaaiM2TAx0yL8DXdcy9V3R5M0p+VqQFLGwzYacn4
DbeBsYVX0DAlbHZtZONW7R3Epa65xSxxMbxIsJRgOh9H8cC6yMCH5vU4lMm6zlqikDX1JQ+A4QZ2
sR86Vp9OpCeGTOHaR324cacf6E7zL23QHEOY67skpv1YsBZj6x+K/SxQjMCSZyAQqTDKFwcT4VHU
zneSfI/AlLK1pXoaA53nrPwRtJuejcEDEnTvyls14mmp5tmLu0H7aqyLoSNKJu9+2CPSMFrorPQj
Yn0r/T7kCpMCpc2pnyc7Woi2dITukDedWOVwAI5kINubdoyeov67SYYRAJscdW6H9WEhZ6IR8mfj
0Mw3XYlMo2nCd/JYvoRNaCJvw02PuCNZuQoAfOhjREWM/QLq6jZmGEa1OgOFEMCihqZYHYcGv5H3
v9k7sx25lXQ7v0q/QDQYJIPDjQHnnFlZo2q+IUoqiWOQwXl4en/c3Ta6D3wMHMA3Boy+2b21JVVl
ZTL+WP9a37JxzELfq2IuzBjryanb9oeUacaI7MlrAoqNroiaW44bHZx05uUlsccuCWXD9qCszckv
XNPp2QvMrtM5o7MiUlE4C2d8PR1nfJsbC8jsszONvyYBzy5Mv0I7nPcw/ueemmlWGQMLVY2Lj+x5
m395QXcoBTcVEiQwafmXbL7BclrLXvGamccmtsJzXVnvRVbvbY8WSkW1+DYAPLzxxNoputTpw4+A
UtZ9zhGx1iS+uen07mqkcb8iKxHBG6PlKG7xJnwhOLT3c0tPWUNEqqZ2Bag8M4DVgVFlpKvCldfk
C5LfdYSLJvzE+2pOlerPi3H/tIPm7OvzY+54Lx0LQcCKztOoArTbUxZCzc+qgV61axjV4SnqUBKH
7rOe7xO/6Q4YwDmPVqB4gEB3zfzlkGHjuV3CEI9973w2OZliVAw2G8V5QhTatsS9MOnD/4u8u0Zh
gCXKqfxakO2nLLJBTcaJsW0Ey0WcR6fEL35EJYHUlQyEMg96u9uHUULSguuSLT5NFr0G0/gYTrQs
01RNE4B9gdRurR17OwqOPjrJu8VJKsbY2v+ZSEJuwAfMnLyNiozghC2tXosCwrXoxzy4NoWkSHiQ
Nb+91Fl2LmXtWZLsG27kOxff3Z4G1l9DgDUQDA42+InCPqrKi4aGSNlTAMAb2RNQUxPXeuaudcuN
l1zfjZvS2ck178EpyodEE7EcsWhsJ9aAhwkInITcd6apEbyTr7cMIWySYqfaF230UKsx3maSjcZC
gkiR3E14OaCyW8mWrUtKIRvb3Rbp4hYxqBumXck+eId0pO+Gprnna3RfA1qr0G6bW+EiOnoqrk9+
kh4Lem+3InGDnXEXdusxSPyyug07wX2dgYf68d1oy+rgsxJWBd/bw7DY5YH9WbMxoNRom7eeip7m
EQCrW51P4X6xYX7V48SUIroYnHd1L93ka3Ab8pM0fWygSU1bvRTvXsflPahIjKQdfzmBK5qaeu5B
c9ge2MtewiSuDhERF8qzyu92rMSTx6bjAOjlbfSLjPZTM34Oc3QO6qp/sTjQkKXvx2aB5zjw25Yg
fi3HwGaItM6pq4NjD3KDRSueg+C1lBWxcroGUx7q+7o7htBJ2KcEd+wFbEI2NTYROtAmdM9tNR+U
Z5trFk0fOP0ChYxOxE4RH6NcruDMCYmpN255sQRhR1IU7DbMeGRP+QDP1D5q7n1A8EATlBfPflce
k3TfkPBtdICJZ80wu/mpRd5zuCqDow2evSpobmKSIwQpijf2ReSQSaNJCrV2BNqhdC/hvkiSVwww
40nZ9CS6Nb3fhPdpo25s2IF1gcIJhKsqljsFiHXX+lm6L7rhfs7n4eLpHnApa5jSH/Kd73OkBd0V
WiX434OSqr9K2f3IjfktMGrtqB6qt9QdfVcmD1AERQGyxJa73DIvrD/rY5KyWct7jJS4NrwLXL2c
/cko98oMr4piF9zH7R13mmFPDonvchiWe6p0S+wJ+jNKBv/AUoOPpRt9V20NVD+iMIlrDs0KNoF4
KBGnriPxJX3vvZITW36WYLgq2RXZz6QUeG2fl5kLvVfQFUp77bPtFpgTsi3p7PSe1AFGT8rE2Vrq
O6pJ8mvYUV/vwQZkYeHiOuFjldnpbbyslWnKwG7jBN61IE3Altj07pSHfGq7R0FC+JbCJ3AGw3fE
pe7BGVrq6Eu4jYXzAh/Jld2bb08cMYVzrZf2UJVNtUvGGhBt5rC4b3g7xN9TQQYmoH+ADoNguRl6
0m91/U5hPJ+VMYl3eoK8kbMx6L5ctweVvz4fmIpsntntfVSKGih9Qi8hfKuWbmaJT+ajnABOm5hm
pDbKxpMQOH4alxDrPB+8jGIGuAaHjEEEqzEGn3FEhluKIN8akXy6cC5OiyjudBqXZ3+WIwvHsj5B
ZqgeupxWkhTnLG0tcOtw27YewrxTkDBfgW6528SsFzm7rTk/O0HwGC1TceoaVvC9B8E3FHRuTB1k
rX76NVg5Wkdd3k+W4XolsnDnFD1fcOvdB3FJ1flgHRlC1h5Bfc5l2N9b0XRTUEeMDaFr6flq36tC
EcVq5c/M9YOzVv0RUtB9yC3wJncfStkiVjbYaSqAsGwF90sAzzuv6MapULzTPdgpzl90nh06Krkq
hJQdTcXkt5aCkHLV/9H0YdzQlhuRwi4++qaubmEf7bmrOtQueiu1nwqjxTwSHPqNF72hbxjKsSsg
uLn23bwggMCLvVGenx7nPLrrtXM01JrXdUpGHy/EJi7Cn7IT5U74RQ92TkGB8yHv6myk7MRUdyM+
uTsIKNdc4inxF+D+BnObJU+spCRIFBBfM3NOlRVbEBDtBXsj7gZfjOySmo/JB8TmEUbmjWc5d39V
xMzRt2t64sW1xXTRVFfQghbWsnHjxflDr8SHTrN+30U2N2tln5t4Xs5wnJyBtyYBitGNh61YkvLB
zuDeREH6JWNiicb3TjN81faJDGu0b8bauYypNhzE5Q+cF9ENy6edXSTWHraWv4nCihMrcw7U+VI6
F9i/PKLNWZN/x8vMnzvE34nAYTO6fKEoauUJqifF4bDR4kwYDpA9J453Ctrpqwpc746V39WJ7cvE
TfhEUgG7G8wJOJDhNPGJtQWcg45s4lzjlKIruwvMtS5H9zhZIjrPcyfoifJ+VRXmL3rkry6uIzav
iFXeYB+9PsQR2UWUFcIM38Reh+A4dThI6WWZC/tHJDnoqEqOsVAUP8je1LfkVM44GB6bzkZmhRSR
x80lNM5qyQSohwirZvcXyLp6S6zInHOjf6ISZXsoC299ZEXcCpx7lu0z+dwBCAuOCBOucYCUNjDS
DNvQvqSEALZCxy9xKaLb1nfllvmOdufJxY6ZoL856rNOg3bjgGknwgY5lEMk21XD9BtUzCaSRKhq
Kz+0tae4v8Uh+PK14Z6JHf/Pg2r0vacHthN29Z601UcWIkrIdHD3E+4NLlMCYhIDST+i1lZUSvB4
pw/aolYypNkJO+ZzbbFwKdKG/YueP4Sb+6RvFotcd4A3tWSNn7TwPpZltb+DsPHZ+Va0S+3nLnzp
h/pgW518s2NSMApJtY/0q2nS9hgNpkWcFLSZOChelTeQmCqn61JccOOyI6O5Dkab2QdcBIhKKZvl
gJxvHJxyId57/Lo+hX2STRDvMCBZvnWmTraDHTHpWzqdgHfAJrmaoj17Iygyj4YnhdFuR3Ans8HM
1uKX69X+drEeuaap7ZL2z9QOlCeecgQrRkFSrHB+e+17WR690qHT2EeQzE013Fqkj4c2LR4lVNTd
EMl7imS+LbCtHLTW3thr34ADaDmceD1SlxqcYCblCAYkxznFO1z2nb7JrR9dO1BV7K2jcoBsVIcA
TuLavV0SDfQ3lyTZsaiAN9GH2ZlRuJqQMt+AyGruCPrsoRHTThrskyBZcfXZvly8IwE/4H8j2xF8
sN1mcRv2IA7lyp7LwJ4OA2f2QOXzWMLmSV/YHd7run1i7sSRF8zHAVoJB+sCWUN0f6RuADquWHmL
ZBygdH0Sk+LxC9p5Q5YI947704Lhs2+X+GeXRYTS+4b3A9DaKWb26sejnQkQvVNLqnD077RAj9CO
OdQsUP0lFXuDE4GIYLafIyhA1cRso2d+tjN/QUAiPst5tIfIfL6BG1yH626eCRIcG3svC/8en+9o
75IxV62uDwUT55b+rviQiGzcUOV1rxEL88Wi6ZNcJf0WgNsa4qcnJsBNkNn+Y5evXcJaYAqkYTAZ
IDuBPzLaO+sYIntvm9vg0nMPhHpF06c2un7O4+y+9RHdE8Nucs5ZWfQ0iAYo5tbyns5ZdSXReECS
L7fBIcYsvmPw4/7O/arizeLRNP/QLJGGbEwXJoyubG+DvcfgCeO4nfZ4aa/v0wOdOVylo5pknyJm
1KclAcBfLj6HLVCHczsxW+qKBkAJYaaeRLjd0bRGyLQNqiOWKcyrg7P2n7KFoiXrQD4m2hVYzby2
YBeR4HdtyvZeavUR+/DXerfSp3YgspggHBMCIVZOQvcVpqIHjStmRBm6Mw4Hee2y8GWY2d7HXA93
aVSRbue9sjPaKBKhE1GQAGgqehiKdHR1Jis9pi3m/RBxhlfEXIuZt6Er7CeMDsNWFsuPpOvhPcfg
/Qx759khXo3cclW8E2wywfuEOPwGEN1GTSR66hlUdl0JcusoWzQlRltPa5I4PLPrHDSV3+JDsWgt
CNGBtlJ/mLjs7oAdzUP5zmo/uQ9S63YyK/AjHKeNN9OJFNIbPQ1y3orAM5tWxF8EIQI+LhP+vMC5
sFz2dlQ45G+uAS1NAJb2cM7DhmDNfrDkR9BWMRau55ni5W6p3P04KCShpXp2A+apqXT8PYb0hzQJ
2vM6zM0d4Ta/QgSw/JwPW0TXdMW1FikJm4HP3rRyzrpAPDBoxxw8NpHrROZ7rx6vRcaWDJ2Ae5TF
zjii7uAf9u//rx3/Z9oxAuv/STz+0f3tJuX+8rev8vtvd7+HtP3XYM1fv/kfSrLw7L+jP7m0a6DV
wtD7n0Ly+gsB6jLnBj47WwbrL/1TSZb+3ykY8GwsNzJ0cVIQMvhnwIZf4nbsK54j7GY9/uG/oiTz
O/5NSFYq8DxmC/4gFG0p+WP/3Tg/D3FtTxGJ3iGyH2KbNlCYlJ3+rPw7g2IbUzBQoZWxM9l69Qtl
DE324vN/QvepypqjhAoYq3zHlhVvxcFnHpWMIx2OVP+DFQmVFB7Db7XxAiiYggUVmfHkOPBc4c6B
QMhvA/0bN1B9Unp+gmd3vIu1T2/Fc6wlXIk/1VfUor6ZlU1NGXKu9sb/kNbPMRewTAz6gd7HcAFY
9u7mzKMVmcLhGtqz9aaIiXAnJtXX4BsPJDKu3vdFvil20J/l/DZEz2HzZOmfDZfqAS0wl3Cul4hZ
/DnJoBlwWbPd+kz75pFr9d6mUcPl+8P2uBNwu+YaUmzuYfSEkMBEXkxULkTOrV2rjeFl0717sWlq
9mR8bPikZzi54QZs6KL0UzTpn436jGZafbNrw98e30rH2kIy78x7n34WATDH7nNI7juvfmIHf2SI
J+AK+quP9/kKei5yhueUE1azVP5KRvqE4fvTcgzm7FS03lbjgvAFxKAgPhLbhbxQbZuhuZfWcuwg
Ao0jwNV2vAna5oyJIgGIUn6W4YJ66rDOn9qrC/gZ/tVDo/qDbCmcpaV9Sp+WrrnPcpNvSnKPQRs/
DQ3zNa9BNfTnGpG8iaJb+IQhpM92oipgFuh1OYwDwSmngK215zIMf6wv6ZysXnn4be71af1iF91t
56m/CbFBr6md2AufWj//XL8MM9BxzEtfJvZxHj8ybgJeIo4d7kyWgNuG6dOuw6txilOdfVIKfN8v
zkUK3lx0KFhUK/FdzxnxYyfc9y1Myl5c8zC9eAqJQTq3jhfuQey4zPB+qnfUKH5mqt9PLWpv1m8B
KV/SsGN8oxSBWuWJkclPQPIQdWxA8rAp3OE836WcBJ3FbWaajjTFXilTPjJCbVeXVQnXZhJ/0mE6
xp599KHR8kcQjS63GQmB23GMNyOgftF8p2zhLZ3sx2jHD+UM4vq2XKyTXvRzXnNJ9qptYBenOfsQ
OQYJeOPBZ1ezcCiSvYNluhh3ovusCpTpmmEIoy+9XxTtDuqHZw9nNdDViirXhjfdEj6JyMPAs+wD
+8QUeXZdB2w1hT9B5FGutrz37XTVHtmQyuGrDvlyok3H5ykSYiubl0J0W6tIdpXyvpT75kxyt/6r
vKK4otQ7Ul58XRIg0zP2ASqx3nvr96r8jgL+l/LxnOFZACHq9r8XOz9zj92CNoVx0G99LA4JLoUm
ZpsRILMTDGictwZz28zVY1rFIHAAMvidjY9ddnSof1he/IVbSfpLgUab0EDNvMlaCoZxP6YBANv+
M7LeSnOLufU24FbcO89VwvS903NziHAy6ICbh/XijE+Jfe8QtQvhS5b7kBU+ZS506tBNm8AMgkLT
UsKd8XMYYLollKLl5yGdN3ALMaOXF1XmJ5cHVQ3hyV+SrS4esUxtvOGzT3gs2d0pmn9aaw1mz5PK
+ukhPdk4irMG+u8gKWoGL9ks7/G03PjTzMMyxecRHJP5aCRdC9O0HylUNkN3cOl5s6hNJ6GDdwk0
PICBkUcaaNeNLPTRF8OpGvhbAEAPmBcWOwbDGB5aSi6IBqE9NQfqaU4mom924LoOaTTV71aPZcrj
cde0h/W3VW5zjSlQGDD0FuqnCtXuXw7U/02CUv6HCOU/ziblslPlsPNC5bNq/dcoHY4OPoS0E+5U
RuHqqE5gI19cnRwJGpN8dCkdTvYT4D/DD7cckr10QJVR9hhU8T5ICTqCyJerHNeoE30lNyYUu84R
VxvgZtTEB5889OS5t6kFgIc9BdYch5aJJH5N02WXxsuxGDjMoJwWbrI3yCVez+Elk31PLcjaSCvI
fOB2OHS1h2OWeySdYDLj6cQTBMnlyMSKbUDv6qW/rxnRYyt+muPx4BAmsQPvNlv6wyAoCkoY30sS
E/GPXPY367lhRvImfbhXmDH/+gJBWQj/kCl5pNNvS9ns1WLhmfEs7Ee17XjwVTZQaSs+Bom5DPq9
hgIekHJDwOq74AlK6A4J82oVgpWdeOQAOWj4FgT21odtpJF4UKck1/31Qda2PLBaHto+D7s2veAY
3K4Puw4tHsbiqx2zo6s2lCpePEs8Lm7ylFkQHxb/Jc0nInfM0n13EyWYMkG4capeY7AvCBwnOq6x
2m25zp0sm+fD3G25b11iCJXYMm/lUEHF40fJxdjlZjcO2LL5Wl0MvxyiaZBctHNyRHScHeQH6oey
EvxBgeJpKoJm/AioKUdqvot5nv/1rvy/Owi/gVExv7/Tr/+YG//X2Ph/+38kWK4sZsb/3Ebx38vu
C0hP+uvfouV//aZ/TMAysP7XzPvXP/9zyCX6+XcWE8omIG0ryNn/MuWK0PqvjLWMyf8eCPWkG6xp
0NABCs7A6a7p+H99dsSzVdISlxA7iCurt/O8w7tZV2XaDuOPwMf0xBZ7tgwMoZ3tz2lqM5jSIpXR
tSpL7n7HaWkcir6KBn6cIWDsRg2neWh8Zegn1omaQYQ6jTPK8zDU00B2TFEe2uwGq6e4boMiydp7
G1GsVfDsCFK8VqGjjb2l10ZNJ6T9WWI8ALoF1qumpt1FcB67qf/pBnKpDftXSkoxCvaBiqhGYRoC
QabyJul86PStdCUOTfwU1nYUCX2d4E/69lF6nvLlJWlkMpA/INutxq3FRZM1S4cbIDgOWrXRh8sF
ZKX+hHK0P+weLZKVOD6uaB8jb0wzFkkSN5TUDfHUQP9ba7VR2IlWpSeHPimqMlorqQmm0Iw2M/iS
08+CjKjqQpUcPuEs/DMlLSX0B2dq/Pyg/TFr9pWAcma2rfYcn6zLhNaZHkZTBQQcG0U/RnsEexVO
oBybTGQ3kYHUQRDO0SiqmLkoSpiZ1YoK4xhNskSzRGJM/Iq+lBNhbOOY2bsC6tI/C8eam29HTD4D
A7GSzrgHpnppALxKsnfUFEsf2Mxj2KSZM3ylA3vQV7ekM30bCjZedDfyGJtwPFdpPL/ZOtFevlPG
z8wPW7bgvhzlT706tZk7G5xjS4K8VBLsKL96PJU2VWOV508W7n16BVz20DJIbkVsc8ZgpPD8+YHm
FfKFYO5j3jTbMaedhdVlNnZnzx0D+VbOmBZxYBdWl57cxMpiuQngmFAH2U1lH2xKWdb+S+FNhG0A
7PUGrHbfQJjsrJSYzrp/oE5s7EL0/i1j8sKfk3lz1kQ7FrJGa/oJwWdSmmGZGGq8qPy1VSAXC501
SQomE8nc7e2fbkvVz0n4Jo0/MwOD8znCqJqgzeWpsO5HnxTIg+AO7BPiyaito8morfInF9LucI9e
XdlPgTKT/0V2ZBQoS22ZRL8GFVApfVg6nEVYajthRj4P4CrHEPaZCdL5Yarn1JqP5Lc40TE2L6HO
jnZu9YgdhYqo7YWx6OjAvcF2IDJee+wx02kiB0XAexQ4LHaDwGvEyJAqEZ5buiDHXwS82rj9BUyo
nxAEiXAPhFVUw9mv/WKBzahHsxg2UWOrq83EEBZg17BBQN9OnW2Qyh0IPhiW6eowKEJ1T7/zTQ9j
q2gORRn12eMop9FydgXeoACSu992sllBfoXzGk6dT8zM01gou4Oq6SatMEvVZm0wmPGI4CXOFQyi
NOiiptjloQjMAeEHBWs7woJZK/d8VPltJhjMBQJzXmIiz3ka+VQtZmWpNum4hAutTXRl3FGEU7Km
iuxoKh+148ThHw/rb/zg0hFXUXnlqow5vhrpGWUMdMaRdViXUFSuddvzZvZS0iQvoo2GXiEnk5nZ
d662h7eu6TxIFgNujYQEzdyXLy69JCww8eXQyN7zXKQcck4j4lCjZhp5XkmjvMHKYC1oxZaJz/9g
091hf9eC1jWuB2kiGIZJ/mAwY5mN0dz5E3d0pAzbuKhtH5UBH0i/qc3IHnE2vQKYY2zyMUAG8H5H
9mWwM4h2FDPO7neHdc184Kggh7YpnbFnQ06DTbE8JJ3DGgzq2+z5MMz9TDaXPHJTHDIaSaRjUVu3
jnVySNjFjyGqaH2vmoml2F4Vdlx+G1RRsebeUpxztccuiCC4BXzsiU9j1AALgx7OEishC6jeZgCk
/t3o1eyOsnbJiGlPvlTWe6tSK33kLi9INRkCUGTASl80jyFGcIQ/EIEexTomMAYRea7zX4VJrfol
64leoVmoZHK+PbQJvMZVUNso2dKPcC7zyKRMgQS/U54KThuJvFJo/6VuIoVbAoRtSM4FBDaN8/Rd
AlCxUvAH5MxbTo0TR5h0KcuqSO0feahGwefiO66m8KUhFf3V2Y6O4GmOVZCVu1mzGosIVCQDw3DW
czSS/qpt+YuMRlukm3jI6DuY0wXjV1+ImOQmdSA4DiaB+JDfaB7QOWnxqHPeap2AUt833L1gzbUu
rgmwz4Mcuag4PsDPmyRy1s1QOqj5lUL1fPrFHXnmxA1mXd/aeFjSram5/LwasNnRvCfN54/npfJC
5mGIvzmVcFXYkBO3fJbafzDVxeo99Uw8Xoc0j93HLKvc8AfvedD6FGEYBcEsdTg+c5R+avsGOOz1
gEnCOD3YW1FVqsRtxv9+8KfH8wtCYg4qoGTsgORFItTwMVRel9BEleKMUTaQe3Zd0MfGOUz3EiIC
9Yhdl/lU5YkB73q65X3vUIKrSaD7bTu3L3E8ZR6KAcZmJKa+lV78wrFoN3dekvPcoS6Aq0Z8iSj9
HOXBjWC/HOuMv+4C7Blo/A4yYvG4GIv6gLJgNNrYSU9njx1V9vRaApKlQcohtAO7YKLqUzn7TuG5
pLU6JxuLYka2LPGJHtlOHgJooReXZlhaDbG4UWSb0qbdIhZ+p4gj3WvTj11a7CNct9ONMGme/aT/
vYDDkTlary603O769LiwUOWzaTukFELi/JbjPy2EDngpxlQV+Z+4Mm2C+bsXWBc80l/cvinEyy00
+D7HYMjbmve72xA7vYG1vCpXU8FJvPfJMa5c6UW4j2mY+JIWM6v11VnWdLziRQPqRWjD4kZ607dl
6j4XtRL179lXfXbqMhuGFTZOkbkvrO17NsJTiApjY0uKrz0/lvLg8ZhuP+iIq+OHgfAGhrWCbDib
2zCdZX1rRqMbVrVV0N50uf9nJMirHiJpaCbFh694VcpWrlXG7TyelqXhGp9x3bdvpbcIfI0RNaIw
8bKKdcYcORr89kwEsT9oQ5jHPEZDW67vB37E5i5023JcTl2kWgCyjoXBaZ0bdI62ujgtZBrCOhyd
GPkGt/3QlDnX700fSNCdGHbmggprqrThiTiJjuS3DeoQfJxOGDyt1ZPXseghmmvFSI163dTtPSt1
cDVNsg2HX96E/PmblUVSe8eM/tt8xoeaL6DmbTonaV8CdVek8lYrAfLrWIYEqm5xShGDIwpBcH/Z
UPNSL9Q5yTaZcHHKBlHl3u2D2aupmutIO24o1hTzaz4Dyv8KRzv3SczPgaRNYGxm4RkqL2EFsfSm
Uxs7ih55OhNPixxVZoag91Q1HKaVXzu/w2Vwsx7EYeDifV6Ebz0vLuQD9nZOZrdPlt3ahHFcngw9
1Z+BDsL2JJJIWq/JtNQ9YDxGjWLf1/noyHPU5iFb+TSo7NTbjz47RhyYi2VN34ZMWQf33DFT0f3o
Gxqyu5M7z3NGGEDOlbU8dHWbeu6Z5rFCmSdsMg0p1XEwemhORjvSuvQiq+mWFIW22oAiOlVZh0KX
WENptpAJoraT5rTr2Cqj/bZlFJwJ4w60RbwmC1U0n5JYf+dsOmiD8pT7BozhBgeXS4NnpLtGAnxa
0np6qbJS2/idhIoJ0bie6RxnV3lcbJJdibMKS8KYUatJfMFUc+jtee83lFJ5isXiXwUVbsoc6qJG
dNTwUloXiGswLnjUN6otC0QS8tmAcTc6xFc5HzSB0lULjhq7i89906DaNTKSrXXh++ens+vmGY1m
O+BOjHato93SHAuSaAs6PtXOVnfDrFa0MSRvkjjdfVeYtvnIqdzr6CYeFrLTfOdDLvNY3cwqEuRR
XAiDeGKBhdxlaYRMup1sq4CRgKM3jpr3OmbZnzxnraeYDOFb+MNjN1Mw4e2qyne74j7lc0ujWVTY
hfDhAc+57+2DPrGwKlExHnn6MpBP6g9xmBKA3SZZGY6Pnl9YIANrXMEpKSrWQ7R0C0YEirp4vE/5
UfmuF30Sf1t8wOdRsmLWcRP6JRazBCbY8oPYrGFCoCGZEvpT1fZa0lwpGTdY4OK+sX/WXeHFv0Qz
0QaXlzycWAJ3ChG8Biu9kDF1pyF50IFK1ImVaBG+cCPOOB6ySI31HT+Wqv3A4hU6lzocIi/DEIV6
w8M6TqDV3uCjEeOlUpaugGWW0eT8FsqLGOvTPCFj53a1KB7rbv1y7wqbTbSgsNLmxwJp3JVYvCgq
y8AHxe1Q2/o28aM23OH5C+p0K8Y6pbg5Cht3ruh963zxx/TWPO+VwCjFYmaxWfY2JMzxqIwssKtH
zVOoN1u2tFY97vqYY8TbmoJgJT51VrLFzTROTr3DXhAv906DIeOtVn6+5tFa8EsO3SNR6b+lNArS
ReqpYTYhsTK7LmG5mBSPiVZNf7vQwptcWxDl/Fc9bwffOpWC5zGfJegw9DcIxxlSYnCpqb8r+h+a
25AJaqQKZWzXxVbJUy76nWfBWtsSTmyWaLjmsKjunLwXCsy9sDKcjRF0LpbUUcmiHg9xXbDuCEoE
zJhBNZh38VxXQHV4fKHdTnEH0oBwElGqfaO9krpIozn2rFPK5gRXhxPjC/+ZZJ3XHiaBIeUOPYFM
II6wgMGbKxCT0dazGqx5V6x82Uw2hESUVveZ5Yxl/TzaKAxyO7d0iub3HPEx3oMYvJVX7ntWjr51
0VVTiv5gZ2FCULzpBbMZVe3VvNALUYTJQDXTrDAVtcixul+bp6x+ctJjOy+sT/diWdMuu96GaUpz
VSqi2kFnoI+IAGVZIcJs26xS83couyjMX+guFsZ3yXDicLfvw7muo+w2lb6DdMMdrHWugjcBod00
maDwU0swJRK5E12TmuwirMT3YvUBj6/ergo6ujNN+UVFm6rHLR84fLxsIHe7Exm/phrCO6NmQYqE
g94db8Z+8ClPbOTyqkpXUCcXc2BWCAMRHNJ6QLa6t3s/0bh92gA3BFpEaH2wNEvbD2XN3nrXBOwH
Fki6JFe3rgrNOF7rKsrMkzunPgY2Jp7m1fZp4g0fWsbE7iPo6rnTZAon5WfQqJhm84MpxETdYC+M
Sk5LDwt42VS2J1zkJUOHGZZG2XFpHbnCWBOACm8pnUsFWYcnY+vTobnlKdXbp7K3I5dyKbK7F9VW
ioblbunqLj+iHgAuvxS4Sar6wZvF4P/I3CXvX2rJaZtvht6P6g/VVxMcpUYSbHIh841eexfQXjz0
O8jN1JJzLbQ1HfUUPVCRU3Wyi59zNyPRvZuAelFEiP+p6ckFwNSh3bqkBWpgF9GifGCAczP9AXoq
46K5NCNUGBgS4To0xo3Vaf+0GNnHeHPYLI0/cQ97HuuZShK02jlSBAsXiobTJTsDl3RZ0A3DWFQl
w7+RC1Y7q4xopAndIhALi7lq9s6RT/kGHUsBqb1hI2pf0rGhq6Tr3rw8cxJKV6YsMR8WBiEeQhUU
JPVzDHwmHTzpuJCY0XPc6Pra2Xik4s9ehlUJkETjBl++qGOQi36ltYor5CmjFRyHTMghsD7kxJI5
3cGLJlofjp5ngbXD3cnzJsuLkhX+ZLvRfRSmViGPdQxZlkZI7cxEf4uC8wQCkNEuYQDZz3cuXgX1
JdZqrg2LjMK7NDahoM+AjwhEp4VvnJVfPBYweXvtOnKfx0VCLRv3lH76ETq5Kz7awiY9tuIesMJn
5VgM/V4MgF1vMcd7tJavDokBj1TqMysmldNnJBoKpLl3Z9Jet2wcYsPVUxqIqPhNCH5uP4LJCfPn
IksplseRnbUtLX1DtjxnVso+GO0ya6zngFbEQu8cU/v1G/MJNU47NDjdnDsMFnl5GZC03BVKX/qh
omqavrHuEFMEZMsjDyI5Ye4v85ot3nNtKDmtTjxr7cw51gpax7RfFJ2G7jMM7KRkAM+k7r9mZXgI
H7L/Qdm5NdeJa1v4F1ElEAh4XRffb7HjOMkLldhuEOJ+Ffr151t7P5yO0yddp6pfupP2MiyQpuYc
4xurK9IX9p2mKvaO6Bxz3YuoTDS+WTxGf8Wl9fNPFUmZlu6mrFAtpW1af8qrPGBK32gy835sVpDe
mvY6x32azI3GMKyMGU9qdg7G/LCl707R3vlWdOFyK5csqb+HSUiz6uhzcpQ3zcLfL84bokyjc/qr
foe6Xy5JQmr2BD9m3DGuRWe0y1yPEn4JewKmz8Rop2U7np6zU6hopqsrvyVOg84qnGqSsANUKPXz
PC4cBA6zXTNceEkeTRZFQpzVn9tEOO+2ayld4XEEopvu1nnSDTwiiAlZSmSB35zym8jkYkyaU5gQ
7YJvgKn14NIu31PlFbgwkHdC1Liapgw3fsnBbniJctNhtauSaSbcD4B8IA/B5KdB/MSj0GQ/12WB
L7OnDdhkpG6vK9iyMw5XI4QEl4sNjckaYAfcV1WOpniu2qkj7ZhEkxQEfo2OYlc0M6I19mhdFTCv
ZTLBLAhzl+4309MM2injL6Qdr3ObXMKZadzXdhxTooSIRti227RsFOcJz1gT3XsV9eplgmxrQ27X
2dnPdism7uUb22Rs4CZs/hAhv7VYxyBHxTJurkgUoSePGrfttje/L0bwM66As+guOIZUJe84WBOx
kkCYVxlUPiKza3VGZ3IdJjBZnCiW/dYBk4dOosjg9qitfWeHHVi5oVnOI9I5MaYvpM4hJ1OjbVx5
CXSl991DxP1uUW+EbST9b7pHy8oIzp6owHC4Y1Q1nPy3bppy88PIKHwselkCxZomhUz2Mi2dGurL
vArHiQge+JyLeYzTbRzCax4zivTLysqAAS5vwZou1wqIdYJsRVJhSGaHmxpwAN0swDuXkpw+8H2e
q7m3cWymQ00j0LX71ianXqyHkqhCD7BgIwyOvW3TyZyFwvc79ZXloPPo1k2m5cBMl7xeCNHKVoeC
9VwYbQx9qwTnZ3UTRAAtuiOECuIRd5gpItqtdEb6Vd8QTdzHxS1iurRgOV0ssps70ifElH0dmmQb
9Wctk45wiU70mSwPTZlMQA8Uw5g6YehOQ/evalF1BtmXgKHqTWyodSnUGFmivRmwnWB4VItX8jNM
nuf6HmpgG8wHU1cnhYOwQcZIfejGGsXMMqjxNiSDPsxobC8WcWCgT40MIJCTQDfiiE0vTskrGTsg
nL4q54wfk32D+JZnh7EBX8aJ+uNYhU5yIVeGVXAoaK0gWKT67afo0kI7nat9DO2/J8HQ6zfeZY6m
xbLcGOTxRDiCN7G8GfnKKIY4qnwYTwL0IksQqyOKTb3P2TBFwaNMs6zc2LoLWKC0jUpAOkFY5z1Z
CyWZwQb7AihwVNC6toy1uwYYwqtnESq95EtGJX1Wqr5V9xPjIda7eFpBAu7GTfnQMHo1Ksy1NBZt
YGmUbwQMMyBoIrAGW4Vxgs3H9BF/g0XCH+8kls642KlJjuYloknZdviwBH3vfVPkobJkuPqpeeyK
SsqJntiwRO94aWDqHPwNgClkAiyVXnsFWH90n2ExVqM8L5KyHG+8JcRoBtmuOyW0QF6bk4tFLla0
x6CMMNkGZTDMP6BUDVW2n+dmGfNjuHiNggiMEybb4BAD2TMIK+oCP+RY5LLzbzNbdUP26E+N8B0O
OzYpAXRQZN3QPgSemoiqCPKN2udhSjs/MPcqpwSiX26ngZZeUgzF3F7SS8mYibc9warhfizKAcD9
igpFuBviMJIhe9DIwcb53fN7GuZni6KJnB1hVTUtgFxQFQ+O8hnEnwzBLT7iauX8ilCj0OUzy6E/
33BKoFG2n23jtR2r5xqFxZMYaDSFz4DE26rdy7CbkWWvHdSRfGf7IIyGI9uwFckpQcxmV305DFPN
mHWdi3x4trkE3nA9MOghmJM9mLf+hr5hiQlFqtGTd7iSAd4c0IrNzl5rVSTu69jgCH/OGQ0wUSCG
yqU4Fthz4LtiPOqC8NHjHNKBlU2GVqJpgD3XowepvIiOebfQXrrye8Ul3s4ksrdPeEgsMJ1hGlG6
JOUy1eEBnYzSD3Lu9SnSiDUzkBdFYKruGAwN7VhrVE0zaZlV1a9PQHL74BvTh6H6uQ11NWusM7Ee
nlfsSpoxaFqGaPH3cRoaizNxyvUSLIdpdn0WItUQcdV85yncrH7fJjo63hd0RcGyUooyM0kIZp2z
rbOmx8alZuh1sReNbjpAys9d9omW8eBTnIYLqyEEnBxfSLtdTJgA4vVzMRVIOy4LrBcpI4/Uryy7
J7vVtnZYzMjJmzAgVmVjcmatXRcy/go7vrbhXnSh4IQ6N0rYy6pOMJ5RW0iNfTGnrdSi2KPprdMH
P/f9rBLHIopmXX1LzAwlxUfSP6uyJFckYqfo9pwztjgP9nGW+ZKE5qJw9AjPtQP0mOxTsLPmP0J/
UwVn9WBY0941WxpxuwdvxtDQ36SpTcm3jfk/23MsxB7cx5SPJu5CiqhICxQ4PNy+elBMa7P2kbrD
m+ILpvSByp47QrPWT3RJw255KOZ4rU5tikUCQvKaLglRk0KUFQndwyjVUrRXOQ6LSe6LuiekYkc/
nl5OEjMQmR+3MIDXcMtxwJX9hVR9ahve5UoRb4b4lois10FUYO0+F55bCnlXUDqHqcHsweqeXMQL
gJ3yrJo8MABHXCBRQD8MkToSISECXLaoGAMbv69bUpLyw5oZE6mJYbLwgrvZsLNku5gJvP2RlWQt
Yd9bMyq0dV7XFINkNIz6cpwWhKF6pOZSu77GLiHuwCFtqAqURvgkL6K4VryMMVsdlvW0cIaNJVsj
JOgTYMWi58n0pOvhghlb5byFonRE1dCw5+xfNH4nflB561xfirJzotmhdffz9iLwbNeZq4J81LA/
o//QdO4193nqGbVZ5+sHf3DwQ3dKiKKE3zOrpjp1JxVEhvUpivMw6liVE29DhDrQxBRMKJfqqkvT
WRPQSFWdyH2LMN5bj/1CMNhKqshWyOZbMBQuyg9DtLUU47nPAY0lRjfIIN1LMBJ91SFoYrSv1n1U
+xo4TK3CrcYUl+iEqEKZA0fKj2qIVOt9l+Tv0BbVicAVQsmK3wgFISStooY7jmSzILVmJRWkOgxL
3ogvXBbjr8O6MFhJ77d8ZN3NdyIr68q+9kD+55h0nIDhZ3Aj6EfT2T1yjCG7jGY6eVOncNe0c8MQ
vFUx0yLzjHJcI5Qwcd3l1000wcyQQRgUxU5vuDmjcz9bCHMh4X0Rwfa59+d07K9YfhVS6L6JAIO4
jcIwwxIdM6G+5R0SgXwc4iohXh5PLvKCefMEmC9ieloTf2FBLg1ecUhGbGu18FOQwUgYmD0hw8VC
xGydiEYQCAYDzsIBoST49SDzEU4eob4zNt0qNWt6M8s4AJHU4dREfBtPBH42R8Gyu11NbE/MdcON
iUe/X/uanTg7ke9e0GC7VO3qwk/9uyxRPQJd3xGm9iRkaTsiorERpqeZIK0HZnRMH24Z2gsvIsta
jRwCqSbJXvWCmQySAxbnHJ2NDZOlsGecPcrlMVzaHMZeVDYofEA94U1JYJi4MBOXfmayoD2fQVXK
k5lWx/YH0GWbxkfD4b+n25/mBdADmY3thXToFmoHtmqu+n48MlpzNd4PGr3JpyZjWgt3w/WMIK57
Zg84UVdQY4G4M3DJsuWJXgO7ZrWfybcAoySxyyTzHe1of5BHE9DY7i44UdPAuBizkacLew+bJ2cq
DDfRPWjTLBJ7+Jwj6ncZtsr/XOtB+IjfK76o9iqtZBhXhyZTDjDTSo9rSe68EeLUXb8lhAhKsCg5
KijsgczNmu8oIKpS3DBxlWzgKtWzoMJzODyH4FNkFnNi8Il4uQccaOT2neHFScZQwMUh8GbgUCPy
b7qSGi/NQifKPCEPzhP2FmREHiRzKko/3bHMB9tziQipx7bOKcMG52NNcX9Vlkky/giasJQ/5wrz
z1s/xEN1qSykyOramzwAlDttEYKGZ5VBP9rsC6FTAynfE71+ElTOHIa7TmTmCzNeNd4wd/PGS97K
fPxeMEY2X+I5tVLxnfNFG9S4KOBvt7wJQUb7maWej/SKWAsWGyO/Y9e0ZXdXuIEMBgIZZFp+Df1O
I2v28rgjhjycFOIwqNBzdhGaqdtu6FiJ4YrUYDp08NbDWX4zPJ+hd4znVdiUEbldQyj5SW2J9i5t
P2M8IggcC6tn05TsxKksZ2wpNu/fy5qoP31Oak+8KbQlACUAH3Oe4CRFOEb57GnmtTjBaVpTWoMs
5dQMgTUQMz66OSyv9YAP78ohoU0YcIRl+OTVod0G8vNazwXg/1CLPHKM1jC/yYkeFnRt45hHz5VV
Rj5aXTn/gpFvmNynUehZQnVzL+1+4KY71eqzLowxuxZQzNCC3CL4GWtvbPOHdNEZZzymAoRVM/3x
ylM+Qp1GKD47mEJHxg6eTM7h0jICdH4T6K9O00p6paVMdxJa7uAReCIgrIfXhikYFLy81EN9lcTZ
kALJ8NR2UyTNkH6ilgDRwmTVR+yw12GX+McCqIYoLzumHQWQQRpbIDpC1xXvhZc5fd4yj2vs3kMd
LZcdhcsWPUHhKdfLwC0OdCUDRDqijAeMCGiSLcV4AiTm3umIwNTvvMCRDVWfVn1d4XSbdZfFBzLi
a3kIzTgh8EXtUWxYTBLT3JZ0k93nZKloFI8B2rPpErHgSIA6KKoWH6EfM73epwuH9K+s2X3+aFsn
g+mqDrN+Wc75KTQB6ceM0x1Kl00fPSYzVKqnYgctOdi36cbEgZN7Ip4nvg46JtNycm4jknnNC0bd
8SFKEmV+roCouweqF4/nagV6az6JDIuA3Y+nIhZOHwOM8YjJMkccNHesV+9tnK3Ld2DHBJVxGuMJ
PgtlOnpQAZYhqGlyA3Xg0yIGbaepfQ1fBltvMT1jgEMp4rFmT3henRX2bPT0oMHOLIulwRrarCSO
nO4XzQ/axF4f3utlEPVATBbHSounld+R/LywnwC4TebKd60O1x2Oukj1kOih/DwA1WaoWfciwPzM
jNRbn1PjwvR5TLImw23QSdzcDF84zVL7ecm4fVoN2E+kWr2kE7fzA5vPKc5anx7oROEEwXijcOgu
W/g0KJWTtmU7303+ZqqVj/Ki5b6B5HTaSJJBJznyumHVxKsOVlqcBnBH/SPrNe8muqeKXXvnBsbi
Z80UOYDubpNrdV+wk42cQJYo/rm2DZv5jvprWB5oifbiLXPcKGL6EDJM4H0VQoMAabgAFtozcC8X
imSODs+2nKrxKsuRrH5fC8xfNwPwg/HoDwHkTFnVTKp3GI8nhYU5aNOTk4Qe0EzCaFyH3l1Y0Ckr
mE2cctqBBxdUoKaW9LjOiDTc7Iuv6PrEu2LqpYHkDMWVaf820jUcJheHPzyaBNOnYCQfARxsE5KD
MxBOlD5DI27AbZuEQxv8+mR2l9RDti0OnTHVhgFARsH0OQgYNR2R3k8EOfR2LeJHWt6oK3YN8gmc
LkDFAndr2UCzz1mdmf45H6thuKx8RtATCve2z2Blsemjrl0U5GQE+WFgiNlIMpyvRx5If6IbuYqA
ydx2Itg0fSCbF5EyG30q+oLgnTTwcl6jjcW6PGJwpxfArLYf5wvkBNAkiqJDIRTlyh+e4qIUWDok
BEfTX5Lq3oUv9qRTODajjqtLqlahL2eP1Nl4lxCSKfIL1syabahzYx3fDrr1GLn0sqbNi3wg73/6
8qQy2fc0fUcU8FEwnzVbMItit45h1RX7ikWX5xSFakfiad2rpSOR+jQoq3ZdsAXbLXKjfD4zSJCq
e0771XBNWMDYv4wBJJc71rdmuyAMdPPucr2RYx/UpOy8NCzK8kfGQMc9AOHBHxBmiKJvq3nK5c+q
i1fQwmpZICt5HTYozse4gda5WdVP3uGWi9qAb6mzLUfIClOihEhj9kKN9Al3EIkW9RcHUcUWHgQ0
ImbpCvOdp4YFBAywbHLAp2tVrxgeGOtiu4d1uzB2VnH6maWkMCleZIOvjq7Lhh0ZkHOnP3ujMOkn
x85Yft5iWXbe0cm4jIG3BFBK3u06zeYbW7+Zn7IaKfSF7jmBNYdi8WdiD6J1rCJoW4VbySxnQic3
WNeASS4DFG/9q3YD0J+dUjogSxyhkkFLtbraROpMtqS3PiDqSIlVJ4Jm9Rl+IIpeTgJwL7B3FU1Q
JBAtZRZGwCikjvqyJcXk3+PmCo6O1MkXBYC9fVad5mCIICtoE41cFo4hu6lMSIghObOI6kPDuO2r
ickMAJ1Z+a56p4XcuFdVxIoZ5bYx3Qa76okzzUlVkSnVDfZHN2dwIPQ0n4upm54YD9vg6+Btdrqf
V/Ug1iqxJCfPQw0KyWT5X6dDznpmJrQDB8cAJ2WWzQxwxbR9mvSebx4Ym/Pcjxr/0BszRCik0r6A
ElczxH7rW5eQ7pxVSFw5FqklhviuBgckKhVgHSLewjoKroZJRuNTK3KPup0OtxsPDbkhySVjxUTd
KyTm7ptGQLLRoxHK5pgr1xZsDbMyD97JaHheKypZdMM5lj2D3gYtZF+/5H6zfOnmRP4k4EcVt30O
PHm4yJdJuLuxmmnXHvzA90ZapuFYFp8HvekhB5CaqyxDI9xl9qHv63guzsTCsTq6RgKdwfkPqjKt
H8PGrohnlxBmCbFCA3kY+WFtkHkO+2p1bn1tR8al+wDU0wMSWE2J3FD0JdXwxgvRTQfINKpEIiLp
zpzkVrlQFwQtRaE7L43O6rdkKzzxHOO1cF9dHGfgAauwZcdlXmt8dMItGI5LOvNz+20MLZqyA818
dGlnknbb+MC01yr1ZaaETMXjiPx2bm8QJvpEMnQCtd14BtEaeteRLaqVXxaB7X84ZnJbzXu8wlbH
Uqo1sxUqHDoqJ7FBS1zqftViyJEwBrUCp5VPnGmu/CCpVPcphJhF3eGj9Khufb8R4h7Be+rYAQm/
EQ9Li4SGOJKo1u6Chx091A4h5inONjdN24dkycKOqAigR8v6lwe4EsUAf0Ojix07E5fFbbVRtMM7
QO6+lPeZSoeJwO8J9vhDOpTlZPYBqpvijnGZZxAxo1qANmLgXmE1GIlcAeDVW0nDbIElcyN4XQQD
fERk3hef0RdHNoYD4kdiLH2Yb7kiYXkjIZT3zHvc5hBpWpxXnb1VM5Lo8XnB7pCkX4BHLnjoEkzW
+HADsQ5I/gcs4uVhTgjL/OTAQZQzqu2VceYpUmnK3CUapl6P17G3TeY9JWy3sme9T1LRsd58mXGT
0IKH9EUaznXyYeujdTpMofCgiKXR7Bv+yEjXfeGMPJ2MsPgW1VXieuRXgI+2lHBhhojjoR6sFT18
MzPEX3VMmPQTCVYR7bloMuvS/9BtVjGgixKIHg5/Cnbuu5WOQ3UnZSH1oQ8jOxLwI0RNlAmWn2+I
FTIoD16X2vdxZWO/9Ou4zdsD24EubuIORNorISrIUXdLpPL1oV+rgVehmomQyTCg5xBySJiq8pqP
SoJCvLF7ZlJQWaNjx8e4toLrAFXWbtV96aq5ZrrilmG1IY7b0aCuXVqvFvUTVo2yqIFpLX3xFS/4
krY78jz4jzebQ54K1l+FNW72JMUkYFRmVHtQmBWISJ1oYJXTa8Mhyge5PJd5j0xj062EwTIoER/S
sotkccOClLGsIMqZyEQtcBpAamomJo2vovTUAnOPzJs3qTtmxgBQWWeRf9Kq+uTafhYNa6xFQEYQ
CYgSsPeAU9cR113UVN8qMr2ILERhuTZgkAJaaxIFCnXEd9ly3O3vykHKsTxfiypF7DCmZU4Hmwl9
tXnPBLya54TIteJxwI0pX7x14ixG6V6uy3oCL9HJ7z+VjOaxrKB5Yfy+TzJGoDgAZF8DCRyZ7rOk
hZ1S+V9pV6gT6onzZZjfMM4CGn0USJflbVhV3jhfF/66kJtUWBWjV5akYH+ihZXN6VmQVt5PkfaR
/pnQUMxukrrxT1cxK3ZNGIRKfPMgJgVHf6SZh8mk4Bw47mwRBCCffDWTVBlFnYwOtR+uivWVTEVe
+UH5W3c9JaODJhmOabtc2wbBljlQcbOhQH1iFQ0uVmb680uoaRShjnOLANgRTkJpDMUwN8TFWIB+
ZDvP6XzdRzAM4tutc5X/2fet7j+ZEtGLD86RnXXPGYmZ2J6c5nnFIpMyyzAHIpm0lGSyQ+bYR721
d2XuKvAFdTcbBta9N/nfasLgptt24OGFbEJ2zDPrRIvaLcB15T2v9cnY0c7oqU62H231FdK1KYMw
BBZ1uN+KYF67o8WOoL5bcsoCRr2RT+/nxpuRBa8HAd7sBC6DfChbEEO2m3vyUQGVvxvVgAzeFd0W
Oto5nL3byyUR0sLlUbMpL+BQeHiSkQY5POMgZTXqIR6BZIISFOno2ONFjp5CJjhRfzX5hBEXtwh/
C03Np0Li+YIJiCNWZROkDrIwwstwOi+hVcblvlo2dBHMLxV91vUw+lk24E6hZuNaFSar8rOXVEl+
FZzeW3Hfhz1Nw6s5J6DUYKVFpxsUX9Nx2oiDcXoqFPIxMbDzr1hHu7Zz1FY+Ie9fdajbIL3eBE7B
8RoxQ4ICh8IpKdYLXXung+A8W/y4hzxksJEd29A6xGiei5x4p0daGnO+0S3yfwoz1ri/PY+W+xfR
FkyYD2mKrJZCjsrIXjh6r/NTwhtdHZeircf3LkDtV+0clPH881BYEk4YKWiDEJd9Jy4E8KvKWYgY
1Ri5w7KMFuF3HCm8xYtvu2jZsd0OEOGb3iuny4QKIIZvG0r2gSTPE/zEzNVaKr9gsNn6WWfxzMEn
JHf6s8hQDYKs437Wl+A4N59gK9V2IRyJlhHOPgrQHyI5rW06gR5r6rgEH2y0ZoLbZFvF7rIFGb1n
uv8gxTBu9YRGgy0K+9PwSmO4jdumv6ZV2cbbxey10v9pRkSzZyDsNv1iRi9C590jTt3iJ0hNPnFb
/dy0L3A+muqvmnTZcHti4IU69jIIC82MvMjLnBawaJFxn/ACUbWtx5mM1IxUwUHi+SYfLYgxvWgv
misCjQq/994Abq2mvJRDlZDFiBA5gJ811XTbEB41fmRXMByq8piHMVzP39phruwV/ejYNS+63mTr
zs2U0uZ55I5mThzLdEpoMtuOzA57O61xOl/l+Yxlg2K0h7L4yaPtElzNoYgFwVJFLuQNreBG3qQr
agZH2w2/yH6AOiQuwratunNSdNrgme9/ZcYdRIM3fE8rtKYaQztNhYCcnTEs8JyucowZY0DLEnCq
5nYUlyiC/YaEcC918kiSBaaB1PjtdK5nIg4QVpOsEPzIOlNDqEwn/B9Hayh79skyQ8fdjQy5g+Ss
m5WhClU9ZZW9RG2r2hVLzhryRdsaLyUOIp8JavVaVbTu+13McTvFP8iZxvs2eLKs7jrndxWHq9wn
G3EH4Lbun2TUjnBAWqyeBFQlpRt6/iWxEYPZBFVJulyNTHb96GwbjXDpBf2NJNoOKsMQfs2AgDSQ
feSwl5x1ZT+jnyeuBBOjh2ehwPyE82eY92Keyu0b2NSp/aprcM/pDiASQz2G/WTStPcFSpP4hoNv
LNmfUBzOtJR6elbvpQrlbHfLiIuRYemylWio6iiyACqbykffCMUrLdv4XHuVzzsziDHOztNqbPLp
PNKYKc9LUW5QtnBSFRN+ljWrxumGqFY/IvskZu2lMDATr3fNYCFPr5Pe8ynf1YBO4KIcCYPliELM
t51eWyQvjf1cDHEwgH6yrbeFP2UTNLgrWEGyIrqrZUgY8gHyHIacO2JtkLXgikuybA+8pdt8pOsM
K5Z9VKw12EN/WmtnSacxTbD+JVvaiu2tZtg38ShNnfY8UqDmlVL/TJ1UNBTXYTYyc8o2EULdXZd8
yb0HKnI5EBViPI6i8os/Bsge7rIKc2Z5jQ2oydj8zDh22IgCnPrb9Yobu4R5kzgnP1ns+fxOQZ0F
03DZ4VLWCfcDwao+X4ZhlpgmiaRz9Y6jmoI3KUmFRyvKTohSDUilR4vgOXciAWXHzwRQC0ETaUVm
kLYhIIeK+Wg5Vksm69IEC8dEbLo08HHgyqCI8whfAQE21sDSRGH9V7kySXKJu+Ak6smO0o9A8UL9
iFGwgw4co7kJv6eLiPL4mmCMmda/IyKFlkM8cIa81oGt8wXMzsqgsfSS0HjHieRvrzlDnZoM5CSW
dDyLJj4y4FXdqXbTDeF0LPbz0vXnBkFrKfIdcnaPQPt9qXhvf/qzzBb/3tt81iAggSVzxPdAm356
H4ah0JV++ps9/x+4GgH2+79lByg/CkMmg0kglC+ESqLTn/8toXqZQwoMVjIAC8PMSeOLHn3LtBJq
5aa/1aGQxWns5/CeHBzbBkDidmPSl11ma4M182xsG9c0F90KBdE9SpwRvr5h1pGKkZFagtf8AhHe
VP/UOsK6f8BXCiDmDsEp6jWeXSI9bPNlBBgYLcc/X9yvOCvF0SvgQAJPS6F55Tf9kAPN0bfs1loM
77iwVPrEuA7qBiMc7sKzSjG/78aCej/5Lx7tv8kR/3BPTz/2f+MYTh8rmUhDKgmBUZL8/YE2YJsw
j6Dimnen8STe4sT0cY03cRUCSPrzFX4EG4D8Cv1U4iQIsL+J+MMVrtZDvF3m1XsVNHJ4MSuyX/KG
inm+LdJpzv7lhv7TxwVsXXxPxNlH4emG/+1h4RtrMWMpWkhbuK6fsmlgotqadiQMNW+yf7m4Uzj6
L/cx5ar8iBI3UYRofKQ2zONGkksxDG+RihKvQGNBeVaBcraULtC2himgGT5yRvsBqoaT3X8jUv7P
79H/+G4QMJ0wI4e6BgpNJP6HXA3Lnu+VTldvtJOi+OvIeaQ6xltMDvueYUsZ+/tJZ2n1NWCyQWOg
zzQRbnS7QdIfrNlCjll//r5/vyVBkPD/I2WM8It8/AIo8+rejPHyFhezQKEQjzna6Zt68cPSQwfa
lFG/I+oXVOgZFDbf//rnz//t0U65HXEoQ9LskyAUHx7tucAUDVBxetu60fhPjp19fdtiBnv+v9z8
f7jSmK5vGiT/+eoh2/3yqIE5pZLqyuqtTmVDLqLNTrGne3Fq2MIRZyX/frIf0GYYQkw7Z3++zt9W
Dr5yIXnSGV3HvNEfrnPljEMBvKnXPKLre05ZQLzpTtRhHt+zc5v4pmps6F7//Km/X3PIEihQBeEw
UizIv17zSd/kR3pLXwEG4ds/Jwkd1tnJH5zQ7SzaFCly2IuqtzthIVH8/184vCMsk6EAkeKrj+ul
RfDjGqyHb924pdY7wMHVMYYA7eOfsIyCYnGeO1jCtIo5hA2HP1/+7w9XqALAiEkKCTEmzebXy4/H
BKdUYvVbiVOp2YUozIozveBV+5dn67dlLI3YoUKCe2IKPHaHXz9oC2U8zsKoV4/XhxSRVIdEO2rL
0LBBEdSf//m6/unjQqVCX6KfO222v35c0BgsVtrJ17KqreVQzWHD7AyAvQVMijAohf78gb8/R5Fi
yYojdvUkQX7x6wdGa5ZDG26719UarV4oh8Lyig6Al5IDCVMExboodCevqtgIoa/+/Om/vztRctoj
AomvjG7lh3cnh7GMPkNsr2YNF3NknBSm73MbQMQ8oeLWFmYZRtzxX56ef7jLrEgR1x0qyZf74aJF
zTEqjKL1NeUk0d5uDjn8O05sfeCYGObjvzxDv1+l8lkX2OgZqcj041Vy8AeQXff+65akuvV3AIii
9pL0j0R9JVXatOcYs9zY/ctX+/tVKvKfUnTbrBSwGT5cJXoyOtxydK8x+ZWkAVAbIImOiilg9pKQ
Evn//S5Z/KJYImtJ+Fj/9Mr+bcMfPR8Fg3XTK2c20X/WizNhfvAC0nkKeF92gXOTrCkSjX/54N8f
YYWESWD1ojSlDvjwima0cQrnBjzjriQ8/Qy+OMj1REN7iI4LcxiMyRVlsXmzgv/2L2/s7yuRivgR
fszr6vvhx0/PN+YBmR7NW4k3vH4IhanphGclB8qHP9/gf6gxFFYnYm/DOBYJ++qvd3ghssOFY5+9
JmkD5ubc63Ux3OvBT4ELpYRkj9Ftjqobm29dtkX80sdOTJzPhgjEKX3QDMnun3+nj/c+xix0WjdO
dRe188dnjND0vjaeDH/2uhPmLkYXj9yh6qotKw+ZywdCqJDsj0l5qLsmhG3+58//+IzHkWQFSRT/
+NIn0vzXWzKWo5UTHfqfW2roZuwQffXbT69xZn0YI/qU93/+vN++g5h1WYkIUxGoMF6rDw8betoo
OrF1fkyexyk8QutUrzqsSF1JvO+CueFfyF7h8Ric+Nc5uiDQdFNa/NuFn77rvxW8ATHJ1HbccoxU
kq34w4XP2wKoc1HbS1Z7y93gRPwJZ3zwvZiJx0LEE9z2ns6uO87KX/98Cz7c8tMnI5ZAZJ2m3Ahg
Jb/e8rzv7Zgiznqp3Yk24bfqxhDFwnYB7aH9l3f7w9LJhzGKTQhFDsmrY9L14XbLQTh/3rLhW4Pm
tcPdFsQ5rvEB322X7GhGue7MRxJb//zzRX54q7m1AOa4sRg+RBpxPPv1IrF48iSnm/m2AjGeDmuf
LPYvKDvCvf35gz4+UP8p0KkrqJRjTHHyxMz7+7I5NENpOSLl3zgLoqYB8ok37NmoLoy/BHU/bHQI
hywuPwU5UKmJGAv2yDNkNVN8M0MU87vHP/9GJ3DzL0+WCjiRMtllPTvlEX7YNsBTsI2NffUVoX68
0WwfFjBuevSK6n84O48mqZEwDf8iRcindC3bVd1A0YYGLgoGGHnv9ev3SXYPtFRbip7DmJiJIEtp
P/OaR9NNh1w7mdD0MSIGKjY6T3EDZxcIqjM1/ufbP2Wx1WyaSeDLECggt4Id93ZuzEh1OmvIgZUY
OZAEG320V0OxrZ/IKRUfb48132kOOapQVVUAYrZ4gGeXa4CGlyizJH4dNDA321KihlDHqqutQw8F
iGyngNa9PaZhzOaaQTlF5HhsNpvjNDtLeq9ygehm+gqGqPTuK8jE+D0YDvoXw5Y9noJ6TkeMI+99
0ncKu1OVoWSAjIVJi9JXJk3+0i6PjG2jDE7wze3rgBYHiLlS+YYmoWfl27ZDceQ5bHXQXQcgt4r4
1YOCGawdbyR33AeBdl/dbirUDGl2t/Q8UekiwHabH9CoaR8C+gEdio8IYT+KWmNlqBjc9qDq/eA7
QGy9gr4SthaUtgqieFlSwbfxwVi5DPT5qSRExIBJ01zL5Uha86sH8pAHLL40vmBLpGjqBfJA3ZgI
x+RtZVz6MEUU9Az+Bisa0TY5pOGy8Cu0RIWeNd8okDlMK8a9USd5zAPwrHMRUwQtHnRlDLPiSYAD
xaGuhRanoM5M1jfiNwcjGN1yW0z9R9VuJPheE7rdv6pmrdc7r8OBuyW9btGL81c+eXE9cPcBy0XF
C2UJY1nY8GLVzQB8WC80kQbhHAu30Z0J9x3EsigmtkBI7jjKMegvxIixD/8c1XASlWMpDcFKKKFg
Y7272/t2cVYImVVbCKoKwhXOPOZxORH1ULr2SwUCUXq6NfibnEH/d7G+I2JvciAbtO7ely0QXjEB
PLmaSjmJqGN2WjSHPpKOoMOjmuuIgANJ5X3aoAaiQI9os6EJ7rsMJe7u/vbnzq4hbiBV0ymmEOKR
JOnzzzUrYU210RaIE8C5gVMCfAV0XWIdc5B4h/8wGN/J9zEw/idv77wk0CwkAvB0pscNPormCwgy
7I3N/mykHf5l7x8O6KFto6JK+WQ+XBD5FcSlIHuq9MB7CQ1T/zkVtfEcgMBc28yzbcPnyPoxDx1B
LHjHedqFUqndltHkPRq4s8ebAOOkLw2XOuqTGNGSxcDfee/XUbIG2kyHiDjfmNfAWu4JPdQ8F8PX
MQDNZCKEQvCiOtu0sH1/5Tq/9n0opLJqBnzpRQYU9ZTdJYbwsZmgHqCcr2oXvTZ5ucYcs72gdrOV
6OHaiA6vlgUhzUL9Y/ZWo6GVEd0ryqOBmOTXzIIqdZKs1eDYmjJ1txGoWomAl4eBM2/DBqIwcqVg
kCKTggbpYD62cCHGTdvn1ZfcH/TPWizMlQM/yy7khuG4EuPrlq2CPpaf/1dKOWa0aaxGF488Pskh
j7v6WfCvHeqKvX1y6Jjv8cJRVpbx2qiCshZHnfKWmEdkrVPrQ6K19mMVOHR0ggyCI61j5xP6rtKB
08Y61hgL890Ta5GoWYZBCkvMO++u6GAKkCnJp8caJu+ZpqNArF5oFArowAUredty4zAYSACUjmV9
y5pFVmFZeHDvA/UxNUvzs4eb5JMtlYADDUjiCG96JXe9Mh5RJeUBSEUEuvO0KSmKsSt9b3xs+8o9
BaSlex21xR9BJqGcwLedw3tPvgzfiVBN3oD/88H+a+uoUWm7XTMZj0HTI/2tEZ3867cFxG/EKPHZ
uj3alc8TFteMIJx3XNoQs43aQkoxg9x4zNp0OpVJVb+C2nbvELbT9ohARKfb4y23KPGiY+tIJ9hS
4H527vOUd6qtAuNRRRPyW1+WWGEAcXiInB5PRWwTkGBL85XTOIu+OI0WdxrVDlmAwMp8NqiFLEg2
dcJ6FOjFagdHo7y20YgPxcrmlLP1VwbyZyCSD8q7FF3JtWebE0RgAl2mtx6NsBwvlRK0x2LIo4+K
5QYfVb9IUfd0wrMHu3Rlm14f2bEcnUucjtzsEzG7RuwCKPSjUWv4R4Zp0X31PSO4r1NV+a7Fnf5J
A6Jw0CozXbl1FkMDMierhugqO2aLE9JNsAZrBCE+m03cNs+FQbi6R5As04M7IdycNtGEL6tzUH2j
iiuMIjoUJVZ+xGKJuWYtfgDXj6wKzyMdcKuVOmbT+LlxRaSfjATm4USbP9bAddzewn8Mgt6sMhUb
TBrQzuI9oWk3W+V+tGgDumn1Gckyx1RfO+DV+V3cWrDA9mrfIycQu3lvHeHmZvmPoqjoAUF/LxC+
3cDIxKlxr8ZwlTe0bdHhODrqCEnqAWfOMYTKgH4GSo31pKT5K1rHKj61Kb7DnvYw2r3uOLCM4CdP
934iiZW7asQS+4TOKqhJRDB8p5UW0MVkIKhb2RMwGp1IEygvAtbITOO93GGv6NAaHtBRBmtp4u5R
NwhodgiMdAhGO0psnVsxGtEHu0HOt0S9AvbOd0xgKuWse2Up9uXoBjgbIY4uUsyeIcplD3FjSTpA
75NfoOtcBdFw5teA966d0MdK0UTkIHz28WB0ORmmnpjt0Uly5OqPo2ak6JjotarAvHWV8ZvtphAH
HUiKlxwEiNMDLdWb8Fc7VFJ/T/UC1/qFZEc5fLQNdLmqrZo3Hr8feSyjRR2iaOvkpc00z0EZyMyy
GnxSaYd3Sh1o/l0nQIS6m9CDGjxsPU81EIFqIxz/9LGza3LADvIDjuxjp4viZ9mg+11vaXYjJCJd
JVEK/YUye5l+U1I7CKkdoioftbsMqKJf44sWKum5Koq6++nWuqfXUJS7OrBOah1BmXpijRMv3N3e
m4sYR5ByERDLtg/5+bzQ6sYwqPS6ty4FahpQEhvUCJBtqL9Ararv3jmW/SexcDhuGm/y/OlI3HKg
gOplnyEDQTXxCqHgwQrjBQU5SCoP7x7NpatE8sw1Tgw3u+DwDYApK8zkM5tZMQ9hbCD10PrIMJ/S
lLTt9miLZ1FQlDUoJHEv6VRX5P//6xHuw9JOU+F3n4a8DbRviVSW2Q38B+e3i6hg+lQllWhe3zso
9yhQAMJGVEQWcVTqgiC2zFK5QHcePigYLt+1IFNfYEGGEGS8OF27upfbRVD/RukI3IhDYXR2k4E2
83NwWv5n1yT1DT9OhqKjSBHaXdv1H6PGpjd5+xuXI8qOOik4bQ+CgHlgbIPnpOFqIbUCB+BJLyr1
Rfd95aFwfPWf20MtQg3ye5AxhKUU+HkUZzsmrzAORnLCvqRdKC4JN/zOVlMk+uDfIRhbZL9cBNNX
inHL76Opjr+HRVWFxtn8HeoBj6Si7qxLB8ff+UUbGmErdMonOBdD7BdF+/4Tb1HnlZpn/FnUNN7u
VH3ojai3YvUSt372rNlVTRc9oUoMBxTSTPLzvZMq+/ZUUSzK2vTPZ5PaKbFQ/byEcpGV2vcANNUh
q6Z0jxlnchlzYKEWStUrm2a5krKEjoIRNUeZ8c9OYzxQNkTqTr+MCIKB8hbi19Dn5kskevMQq4TJ
CDwO8Upas4hrqBAJygscf5JUEClvZzaKBQhItzMuvi+sf9o+gyHVjNgnoTYygs/Le+xA8nb6UXi6
8r+eO/8vKufK2EiX6QRztOnBwcxW1TWD3rbiSbvkmeE+6SiEZNjNW9EL1RAQxaXw7rQUAxI3brOV
DSXP/JvohoY2qQ6gKwfbxcUt1NkR9XxUIi9w2cJnTfVdrEF0+HIrYdRiUR3D1i2A5i6LS1tmtpNg
R8FmtpXpgqhT8E+PmdMr2DUK9ppkrmyirrDvCyRLn25v4MUBlcPSCVJ5tcge59VypyZMQwNbvZjg
7L/UUYXLYu2Z7YvR+vr322MtVtGR9U/OJA+IS0Y+20Ei1YsELtJ4SVw7/NfxYQtAKO7wy2h97wHH
Z/cVrK/7EY1X/e720PJIvFlFBETBfVCe5+aT+eTbzUvu1VleqnUXCiL4Bvd4zp4CAF4vgyMpupEI
quPtEa9MLEgIiUIUwI8XHQEEtFoDUd7uAr0OQpRul0m7gRRY/xrkY3J7sCszSxmOt1nngHDFzzaP
V2UpeGy7vRD8im+YM5q/q6rT/gG+mhKA9sbwL0Wd+ITNp/HemipfR2GOmhWblwmeHU3cIhBryAh7
UMnV4SlMldsMx8k12h62TCJWG6bziaWPxw6ikYjNLnXkOfyxxmo3nOLavFgRT/gGBLIADT/EXbY3
QX0n71xHqo02UQgJHa8X1JdZTJB2KuJ0k6VeWhR+IG8E9rfBGEa0YhCRvL2K803KUKAuaB0ShJBS
zaMsO/QMDHDG8ZLRRPs8QQh2t/7Ywgqwkt6/IPVXuSu3jqbNDgaPCFwngy+jrEOxbHYm1SauJ0x3
6svkjaXn7sG5BXqwFXU5Gb89BwlJbYNITIJmTGGU6uQhq5APKBx0o680P4QdtWawbQ1kc9eqzLOF
pm6OkqesxNAjojQyf8p9O8IWp9XSs2IkFmpxtgYTiSijd7cG1NG1Str8omcmSBPQxeExp1vszjZy
BEYfsHeUXiAthMYWfeTEIMMcLWd/e5m1+YdRG1SBr1oATWiBLNoffgZqPVIq6Vvl6QcThe89Hqk2
vbZceQ7hHYZI0H0SqVJ/9qxSfWpUbA5l8m4fVIHmoJHF3QGuqPpsq366Eurrs7uEDN5QgSMYlkZe
Tyg13xEtbodG0JT37qS3nzyKgGjmANjBGAbt7CxqsDnBH6052loV7TpjAP4fotlE6xs5WySct07S
+S+oUo8nNUT6u0zcc9FmKnQZL4cwhvlln7nOBgmBCwLOLYW8Aadb/nAcupC3IQB4TZQ42sPwKw63
5/7a1+nA1MAa0o1elvb7ycb6zBUIFKORhzdtD4kTapypHHRRoeePOCh0aydyAjC9lnsINHeX2KKC
Ua6r+7ZrYA2MllJ9ypvROOaR0D+hD+2FG0d0zqESUCPrWqogQ1vZICaKM8xAkFYoNJkKS0Nhj3f+
EA5mdRyRh4fjUqx1L/4E1X89dnIFySXoc6kUhuW3vn3slARwQg3L/N4Ka2yVe38EsIVM347AKtjV
kkIHnghHtAQ6wiY1UddwDam7rVrh3s7xc0OD1jjG+AofSjpVoNpQ1tuq6Pqit4qCWoZ27hE5rADi
+ihgJ8OUQCGj2aPb9LvBtAGqmzWtFBNnARKIKQqkrkoAaNA5BhD39qss9g38vzqhYADqe9Ia/Ev8
PHkNkP5HIqz7JwCxHazcj/OjisqNyahAdLiQjUXcADm5NFHA8s8uAOgGutQAMIiOEER2v96prerG
KxnFckQAWCq4BYnJ4QDO3hsDpZrAaWwceUXADbQZFH7f1o3w+U03JcRp83L7SCwHJJOgt0YPiLtv
ETvYDfLKtmmm5xxJ3c+WU9uPCAuo3+GzZCvV7tkV++dGpyqJCzqVUQqzs29TJmGX7lQU5ylAEWhD
t1D7rWtlvBKSaHKD/30AeDkojADDAX4rKB/MtkqGtBXWplF6Dgm1PKSc6YQq+s4pkWR9hsQTYEox
9Z1j7MqMZ/bf0TfG7kI6OdQpkuI5Zf7I6/oWm3CnQcTz9oTPnnk5C9RlMV8hMiR5nFfFLWqMIzD9
4Iy/MI23vPAku62WTGA4rqMajPv3DwjKECl31ncJPRjHvikmdOjPaCUN7s/aKh2smPMkii8UNjob
uYJJrB3XK2ttydq7iT03sL55ygZRAa1WvwvPKJPGw1nX66Z5QCGnX1nsK7PJO0WRj7+ICRdRglXm
oJtblJ54qfCTt8z8Pq+Fheq/kX6kjbJ2vS7uIaDqGuxBgGWSqTJ/H0eRGcRoEXYHkeYRicTRd5h/
zStyy86hDZunAh2i3e0VvDYmHSkiIblxFrFJ0kEfxJ4mPMcVCB3EEVSMeDW12OCFLNA8itStqKz0
+faoV5YQyB4QGHJEetPzJeywJDAL/C7PLnozDU9IqSWbBJ22lXGuLaHsgUkCAtDqeZFIFDQHSBXi
M44b/rNdl054Z6HPI/a9htLm1q3r7svtT7ty6XHLwjfQuG25bmcJUxwDfLTLID7bemeXqO103b88
0cX3JHGhG90ebI79IafHRIJgTwBIk6mvnIC/yqcVGuChMREGcdW2FdL4okuV19y00c3fVCnKqfux
sPPhkA1OOFDjd7MAfzy0w+JiZ9ed2a4EeYvPd4HCADaVnUC5k2cXZF27Fjz80EAzLsyeR0/Fm44L
L75Qjp3WWD2LbQSeWzU12pwupc7FCY0GsycamaZzpaNEtM3asTmPAe2/lbd6cUgYh5iaKqODOOmi
2K8qrWYWyMmddXw397h993uQ7DqSRPW47VFpeW6RvD3cXtsrMwk96g+IW2WV5xsJT4ISu8XIOgvE
eLSD7+M9uI0cG2HYyMONceUbr8yl5AFQ2wQKA+VQvnx/7SSjznFdq0Lz3MSa/hmjHZT0UBhP05Vx
rn2WrLkT/9Cyo83wdpzQRcVvAs92du1MLbZGiC4sPN2297bWMLgrF8C10bi6SXwhxVCHmo2mqk0T
gQA3z1pD/LfpB7X47SGKdoHuEKw0TpYzCAiMjF4DBcYhmBehQA5ULhYmzhkefp2cqxh1CDpbcfDe
sArAMdAaGrBUTZeQFxsrUD5Ys8+J5eefDAG/e4NWS3FowrZaiRkXFyhjsVpMIVfaEvsV5wJ3wUQX
Z6NOsXv3Le37YJf2Yw5O6ytIU3V3e9Nfm0OAA7ARqZbR853dZx5G0V2ae+KM4lKCGFeOGveem9O3
/8NAhHJyBrk4gSu83YZ+PWkKgb+NunOR+XsGSJVdgELL8d0fRGmQlNy2eNsX5CkvQH6aXWicY6Pi
UTDGMVU2vq6F+d3tgZY7necNaXgJg6frM4froP89NLkNrDXpLOV3no0Ibzh9YKKe1KB/9O7BwD5w
U1C2t7nqZ48cStvoI4DrOGsRso6JPsZw8xOD6lyNqsd/GYy6C50ewrEFxAurlwTvA8s813YRkEEH
CIUejcyD9I9YURyvTOSVLUixUf3DmQTePp/IIG6d0i4rLsJ6iJ5yp3HbzYh+0LuLUNzuLBgdQRoQ
S2AeHaoIR6zEOPeT0YuN1uNktkM2GS2wKfPQLLy9ZFc+i1iZBiR1aNqt88wFFd5UWoXF91PnYmIU
ZU7wEbOAsFwZ58o+lEA8YgAog8TOswDATDN0bTCev0eJSUoJAbX+rJqT+tOwo3FtDq9cT+wJg9IA
JROwxrPBfJR3ccfo43tCOuxC4t6MPvTOgAByCHodr6UO39v3zyNFfRm8ElUu+o5OjPKZUPLoPpty
VDtqMVnddz0rommF2XDt2yBdWlRaYGgvOuPoIYwWpa4QBfxJR6w6I1wrPzpS4ToFKoFO+D4JXL1Z
ySGvhJTUgAncmFIg3M78Cjb7IBwxBcrvgxHxQEHrPwYxsqFCMqJaP3FEj5iT9coOzEaEv2miZD+y
jLz8E8ppw0r7YblrJZOI0qtG9E6xfHZNA3gaBlSkk/tC67XnpHCmLw1iof++d00ZhatFJ3+meTTv
NEwhOoU2Uiv3dRanPwu84MV2LOvin9vDLI8GgBFblvtpIC/fnKIquxyiXXxPCy42t1j0OLgikCAg
W228s3tCZmDQ76PWD9hAZQ71tw9cmo4pVV/TO+cCKcAtWvPOj6AZw2jbJhLj/N5PY954sc3rXLO6
77GIjDPnrAyhc8IySvu3bmj0bRrcH+yVwZabgluZ72JEsuRl2E+FecC0ZTwjpaiWW2+qcPVEqKdb
OYHL9ZJFTtrgnAZSmXlIjCDa4GSJ0Z+zssifo0hXv3CB4qtkNsbTe+fPgromORwu1+aiWaqAZ0I4
Me/OFE4nKM1dW6JOEE/xS9BHuKDcHu3KBNoEClycki6zSPqVIqX5NCmMNpYTUCvXLV6LRm3H3e1x
rk2gSY7PJSLTinlDzaOxYmEB1Z9DkWn/JJg2fBnLov+lE3r9vj3UtU+yDOASUDwITeYYggwddGiA
wODMMsw+CRMo8UatfW8tFVzeykRyoKMgHcoa+DzycdWcwl3TDmdh1sEprIr4DrM68QlRH+NSIbt/
+A/fRQWD0pB8b+YVDHw8jQzxnuGcjZjQbSsPqCsGj36wUkCdK/dwX5Am2YhFcKRkS3sW0sVw9HDY
meozgoYK9nUeOLzka9VUboDupIP49AcVhHaBlH7bcJWheVX7skVh+cUnARVE3Vse0nZPlVUhLm5X
WDX9W02x1fzClZTYZhOh2Gj/brSiSYJzG1Mm/OLiFVhpR0QEKVq+d+IkQJ7+HpgA0qH5xBno/eE4
bOdnBxeSCkHdNvUxEEAedWXmrmxyR9aDKXsYZJnz7t6gaO2Il2Z9rmte6HOQZbZZ70jfRYiSPIrY
6Rqg48oelDRQyUREb2KR1Loe4ncBndWzHQRIWgTTsQhNNDXElLvbGqmRtdt9OSAhHdV1FA/oUy9K
EVUz+s5kBtNZy/MUmCsi8efUoJ949IcC9rLVFMpK4rmcVRqYJLFUtmifwrN4+3ypRFRq4lXq2cAb
C1lkNy2zfVWb6M2iYZ8kKzfV8vqQaQyFcwuGEwJIs+HoXQgQBZF6zieSm43apNoLuEOjWYmOr8wk
/RBUaCQSEM7ybBx9wj0qKsbirDr+5OyUEaejPdYwaXke6BL/sNC4WqPiXZlKmWEAbpKFMi6ut1OJ
21TnYzyUnQePfxwrY8jqXdXjhfrgtdVg7m8fvOVwFHcIouCdE72Si86Gs9mbWqtO507NACcP3jgc
NRcB6Q1aUPrzuwcjDufthJoGxmAerIZh1YDe7NVz1Tf4E8R6iLEOVokp7mdmjfzs+4bjeSHskL0z
shtgP7PlMzS1Q9q9M5BKzNz2YGJ3gE+uX3TnISS0XBltvlnkY/a/NXJY/MtSGUqtBKWFa57AM5X5
Mak7VJE3bhX45aNeZCgZbQZNCcqVmHs5rA7knnIFoFxIhvMmr0kRS8K/9ZPv+U2zF3bVTneErT7v
eITc3UuE2Gm90myZH0CuFwp0HD1EuqQm2GzX4PWEe97YjSdsPCuct6GX43wxKUACbi/hlYF445hN
AIeyETo7DSDxLDIoozshRxn6dxTM66zZke+jT7ByEq5MpKS+unLxGG3+TS0q/gIJ7fYEScWcvntW
M0AcGJSir17xN/HNY4HaVP56+wMXIBA0l+AxulAmuDhpJMkZ+KuSi9WOgtQy/hYeBpFGeecXIvR/
gwzq/BKg+lCpxg4ng6z5B9zLUP3AQAqP500ZFMb0ijxSU9+hRFmG3wcrSIv0A5AirYIFBqUVQ0jD
Vw+3f/D8wpC/V4Lpqaw7Op222aFiCxJ3YER0yrHruce6Ec/4qUseUyrFj+8eCk0Kai6Mg7TlPMjh
uHGx5713UsY6PWGVoNpHfMBc3EWS0bVWQpDl+tOMJk+hykMOu2hKty2OqE0P6qaGj1DvwqYxX7Oq
xa4KR7EsPeRNpGcrD8y8VSFhDIRvnF6QtOyB2eJjSoO5ndWJU4rnRrOZXB0r6y5O72wna8/VFBR7
qsbhSpXTZUv93RaXo1LzIRz5c0POweaJLzRMNlNxym0b/98N1ds0PkL1VpMQhybMCgDE1IpSfEKj
3plexgi3nKfGh0+wEo0tICp/GmLctXSIEX5Z9DGimLAi64f+hAXAIC4BfJUEYm1S9DggpR0B4xYT
yDJ98hETr+0drK20O+GknEU2zlKlNrxSmguMg97wxP00oi6cNjgvUPQ5KMqEEWMbk7/8QKpYVZ4H
oFOVjfPDMKqfMh+lmdcO5xnzUxF5CKEiq+2a6UPpdvq3ysdP41GjCZmvYJgXs88uIz8FKc4buCQX
xNVQqwP5IxZxyGA2Ww/p0/YXnbNq2tU81livt5ZWwphK6/xATzQxPmZ11Pn+yuZb3q0oZjHvFAJc
1ErmJxn0ouY7RuqfLR23iT98+/GIYcykr1wZVwaSIjuS+UdZeAHgS1sov3ah+meUUXAPL6zCUu5F
w6O1e++FAVkT0XF0MaVNzrwJF0xKZuKx6Z5wXKWj6ja1/nmwijTemEqprtzcy4uQ/UrZhnomecSi
mtnX8TARlamnCrbII/YoeXAWpKLqYYTL4a3M4XI0pFMYRbK0eaYWRS9N96wU4O0papBBfExCr1G+
2gJ5wMvgKc24RoC9Mp6MncjKUMGUQNTZs6QMpCz4dpygz0U2etRA75PfZtOOFpLsVeORU95ePG15
GRLxkpOhxQTxfdHkmXAliRvNLU5hrWLuseF4uv2hycEhfvYxgw7MjYc4OwS+uE2att5MutpE39GJ
lgrkljNiWIJbdUsTFGskB5MIbTCD+uRRsY3tI3EupVjMKJPkh17yJ707ECMeogBMex/07uK1yrJu
TLu4TE51ozAQBMup2qNZrCV3BYlhueH5yoyVHS+X4e1VLuuFcOoRRAA6Ma/ZNLUpOgsb3VOb42+S
7gxznNwnjHYtUJS6148fKsMexatqjVn6jHV0HPYrP2G5U9iSpBD8BEKLxeku0mZQkaVpT4k3ITvu
xGiYbcJAxW3aH81BrDxeV76YziaQYFn1dli6txuTvqamlLUYTvg2x4euUDGC0nv3Dg8A66PWhHdq
Ej8IbrF39otd2iSw6wH8cH+TEs4qLkHRNJYZeu0p9yv80PUkTbT9SPOiXzkH8gPeLClPHnVFJCfk
iUcp6e0HtpFTjYOCEaWLgNElG80SGWsyi/E/jEMFiWHYN1QMZiccaBNWj3gbnBQ8F7st3NmIBgEm
F3e3z/UirpLTJRE9QPCYtjlDsYdYkkRdO5ywmLCPRl07P8fat7+UeJF8rvK6XrmXl/PHBNIhoCgm
L5J5QG2oE/jaRqtO0Lz0r1oipnbbaevFgcW+Zx9ISrscCeTHvCfdJarr4ehZnaK6MooNZBXtEpWx
qHfdABHjvadM7joLhiC1TDrg89XqeanjvgyqE5aW2KkMlpWIM7ou7bSDSL0apCzuYhmkQCNBz4qK
Oov3dhMiWeN5NZjoE3L4PpQHFFI2Do1Oa6PXWf45jT1pcdqCbn7/d9LRkcQnQiPEtGe7En1UB0Ci
l56coS9bPPNaJziAatBfKFona21WzVgcNpr8EmBLHA66YL6IZjIGCijR5JSqdaCWmwIOflIeRmLS
zjpluHu7zwGIhuy76FHqarZ56os4oaNX53a3i2s7FxgUwn0p4LDXtledQtfr/ZVLb3mGkNymwUcM
K9sO88YaUiL4CalGekIBLKNqiB9zcEfGVOn/wpECk1fpplesBKpXBmUsm/0mFaEQw3i7B/SAuDx2
CLeZot7fmkiqP9F2GULcr3KcJ+ws7eqVS+nKmOT6UgXxj3jbvLLXdwV+ApaD1ynuoqq9E10sYDso
+Pogwp/YJm+qVZnttEaAuXKaeb45zXCoXXR8Zh9LpyAekZEtT4pRBt8d2uEPUdKknzG1FO99SZC9
AgCH3iTlZ8qK+tt57dj0jTmk1amHC4zni9MnGrZlpCZp/t46jaZTGiJGtei2LB8tuDgowNk5XHC8
Gv5pisjFmF4dVxihy0Vjj7DbJIJAVoFnH4RfjOghI7gnnObjR6Ns3U8SbHjQc9u4jztjtX+5vOIZ
DKKiBEjwgM13ZhV4rVcWunNS9Sn5YbdY1G+HCSjDSoa03BQGv5MbglG4deddCTPvq84cTfdkpEXw
PRXG+GDhfxYc3RCvnf3td/LKR0mdecllowG8VMY0itBy8UM8FUoZ3YvSDL4DbkxWXsflJwEAh9XD
7gOBsXiNuyAqI6qI9glLkNiSyhNeR0sRIBceFVXTvfs6J8PkW2QFhyLzPGrydbMYtKkWpwzJa/NB
wJoNsp1ieU13l+XhYGUrF8giu5YrhgMyGkj8nTT77eHCyiUg24zsOzAX4RZtQfux65v2e495+0Yq
oB6rWl4lrpV/bTR/WDlwi+mVw/MX4RSAuIXSDcp8AQzTyb6LE8c7lLWWpBvVrZ2dmxvp0+0Nc20s
CTbB/YG0aaH0VtlYGsVFI+403GmRr+3IzOC95/tJycOV75LX35uglDUkFgAXQs0IPONsWqfA7xod
CtCdr+POU6alpR6oShbqnd8XLXafvtIFG8XifTpYcatNK2/RlfERfeL9k7Ahcnt5eP6qkiajXcF5
rfS7IhjGL9Sj4JafmGeV1GfUiIj2vmN15YtBob9qsH9JpmSlPriYbu5sogTQREiYmov6sIhxxSF7
He70Qou9Q2XheH8eYwv9sI1ZdF7/cnt5F7fqH+wJU03jSZaK5P//65MFC9ralt8dI9ufLp4Z+3et
b2Y7arotVUHRrdTiFiEfMESeeWBnVNXBac9ewDhrcPbpw/ZodYF3bIkKiPWKYu9D3tjCHNYw9CuG
/e2P1K58JYvKxiKkRStlvrFCBy+myLObY2JpP8Sk9QYe3fVjDBjyjHONdggbR3wINfuLqjX5I0oc
3UlreGHirM7MXWer5ZFO7m8j0qqvIvbHw+0fuNh46FUAkkIpUoJcF2AjgAllPOphfRy8TCBRF3Ct
xBs/ytpC3ypt2hnVru81tX21EsWedmJUe3Nt6137EVDmTST9gYEs+p2+UvIbM6U6TgN+38NoPrQ6
aC7dGLy90RjO1hxK8SVPTWNleRZ7nq+HZ4LGD9wdidd4uwddnMoyN03qY6pggTFEZncI9f6nP035
SoR7Zff9+TZuMmrviz4kPi5gb626OuZgTjCX16cjHrfiWcMy2rgrnMERe9okpbi7vb6L/SenFWQn
xHw0iRfZth/qYKCwlDlNia+ZCfKq1JEuuLKOTk/7BSX0YuP3rMya0PpiahnYRR8QAhwgmAXapnMw
H3SLKDrhAYYqk1YjRco9Yht3ZaCqKyHnn6T3zf0NfZq2Bt8pO8sLfIXTOEmp+JgBu1rib5sghQyH
6sux14JfJQTuTejW6h6j42KTTdFDYrk/3Sr7hqtoet9pnbIZIcuuPNVzeh7CaJKnQUFFugwgTzbb
XWbfdyUOGNEFdyh7+IFUYd2AQetBefkbkGn4BuOmjhvZiZJIzUsatgFCNaNQo/oeVwdU2rf4O3jW
U9Db1cvtjbH8dYR9nHw074DjkeXPnhyMO1okrQL1k+2NCrSOTttiaMXfgsn65rl51G3r3knxrzV7
8L9VrhXn2hzTTxSgi69tjdDDSoVx8ZMIRdlpSJkQqFwJtJsS8jFvo/PQe1rpVruuxAnC2QXSbijc
ue1gFpAL2moM7oqy8xLvI74YfmxvNK8q6k+erneJQ23OCHv1oA7UddWVC2N+n0sqhVSdZeYoHLCq
s1wgQGoaJWEj/uB5OvbEXwpNAx13pzSK4u4EBkJht1fUCkWBTdp0oRttx7jJfuvm4BpfMEUb+4+B
H4zNvx56p8YhAaSFt3mO4ZAZbqlAivojLQs0AVY24yz65nfDppF4dWqpXAVzqEetlYU5Udp4QGYu
0I6WVpXWEYWkZGVbzY4947iSUC/NJSTncw70JHBpcElT6ocidZJkU7dZuy0Kxf8hRNCsLMbs2fgz
luB2s+gwSgXb2Q5Oe25vZO4bpIGsvngoRifF7tpuUYH44NCuGD4Ka/CiYDsaZaJ+nToH69uVe/3K
99pA7/hc0J8ok87OeKoVIQoZafmAd1Dw0XVy3Djxmqxk6iHaNaHJxWisnQs0zoXjSfg/331oEmBO
VAfdg+23nhdtKxwL3ZNtKm1uowGYlt5KXLocEFkQoiXwplJNa54hisxp6ww3soeq7/Sf+oRL7j4w
tPRbJSpPf+9cghQQXHj42UFxw0fh7WtsTW4gCtstH6hHdv6mpQzzD5y68EcMQXwNRbb8MvIKAlqV
Lj/V/fnTH1m6NxWVod1TpDYe82hSXzBmbR7R+dC/3L5qrwwl8ZLQEEH0LesHelGFQW22xn3Xhd6z
WzgOoEnPTz7aU6+tJE1/DthfLyFUekQRJJFVdgqXnCVQ+vkY1c10740a5nUbrGUiU9tUrhW23+os
UPUX8hqr+RA6dlm+dgUuJ/0mBqQRY8oVpY1zj7MjxrvbnKtkeOlFqiUVwjNNX9obnEMy8zVnQivj
rrPbusgOkLLoTm9jP+9za5cJvJExuGqnTjtFjmKk74R08YWAgf5Ix9C5W5oseE0dCLNXzXuT0CLc
WnEDutbXKpxva1A0zcrNuVw9MntJ7ZZ61czu7IRD2oone+imeye22gKZTrf7SqEY75a49P01Qse1
0Uh3ZccJyu5CM8UZNDQs1W6819JG42Hwy/YnyjyocZDhV2vlyFk1QW4WqEx/YhPaP6Cd3p44WwSZ
K6Pe+3ZS4x+xhR2cMYU/yropNpGftx/SXg/vjdjGD12N12oZs9j0z+ho5EsfJKoJi6DNjNyyxex+
YKtWpreh8QtluFTFk4E7tLrxAUet3DCLVxCQOfEwYDlZMOTov/3eoUMuroNSel9G+vh1mCxUo+BX
rcHHriwiKm5/1KLkZp1vGTwqEQ3xx+Y+txv7hVeq+mZEBgWEKvofzs5ruW4sS9Ov0pH3qIE3HV19
AXMMPSlKonSDkGECG95s2KefD6qa6eQ5GTyjqbssUoTbZu1//QZq+IXx+WuLOZnxvEqOFNQjdPFO
0ULaBp7biEJeq3qhou6ux3qO8FyJ+6MKZ4oIedOorL3mxCbtFV2Wcld2pSPLoFIE4ZLh7652VLps
Fh4OXdjnn1YA9mjZMcd69bry2nwMOo8sOiKhq8pPs6a4cLw5f9MmCWXMFZY8IstOP2idOy651uty
jYvIlp6hufBl5VSUTzVGesOFV31+NUhs+P8ip+d/Z9ank5WCOJPlej02WoFpRmEvhLvLYdjpcQYy
9P6LPDky/lrnHPi59OBYx896385k6UubCtY5C+ekkjxuI0hr14vsBAvymEX3ce1q/ef7V/2bZyQd
ciPM0DvdGu9vp8jE/pv3QtWuZy83XuH7J7VvD43zFA8zR8bfvxiUQIwAHQ6JZ5w0ZIAxK2+iophT
1E/kt1tlQLeuv0KXml+KPP2bJ9sa+ARhYU8AFeOkvEgavDrKBof8dcxMRqPRImCzvB7rok655Dd4
vtIw/WkrUXXTCTmrt1fSN1o9n+0bDdDZCmY7Vfu7cbET+wKs9a/V5M38/yVqoZkJkrFVh9ut/AVI
q5OVBACv1m4QKTfG983QxXpSzdK1Vg5GRcLpFopY6ZAnm46N8eoK01Uinrxavlbr5JqpP7jzqqV+
5lrdEEEyo8XsG+kCiziYMd51vtKkENMnWma9+Zmztuv6cZoUBrbSmELJo93ggS78eU3niYvmw5J/
zzLDsYlTHwE8X8qOgIkrz+qy/gsAj02sfVF2dG72JEevQ+G7yTh2biA1M1lqv2kcZyGLfpzgxvld
j6JX8cHYnOFo5S6D0pdipDT1Wzddujxqs7y1l4gqS5XxITeKQuAopPVk/IXuECNQCZYZ4Qdp5Ktq
NoPf6FOhcAhf2mz+QL+tVAtfiZe+nQ5634ku9Ukin9O7AqpOinc5A8RUw6X8dZ5p48TIHkWTSPNn
RvDRnPpYJyEruZ0KcFtSfBnVlu5nIA9EgCkYQKcinKDmDKitqRLjIvAmwtDKsE6tbPkGcAHihFGj
Xs5LkFoO3dljp7jt9CzsUm/LAIHsWLthuw5kPh373l3i+MigopcSQjsvrSqahgqf6R2sVZE+mglG
49VVOetJ9mS3s+rdlJo7jM5d0RLuagQGDOdJD3SLqHUC21sSlZ8N2dckfjdaTS5fTLt4+DgbXrd8
EWoPBT1wMkl+E1BKq5IVjh0y1pakkzDEtF1OpVCqHytsx0xcsGeB306Uufm6fipdDkhzYKeFo03R
as5JJXaLrSjFn7KKl0kN3W7qm5tVXZ1aD2Jr0YedkxPf+RpXmVphF8wreWg9b8asvMltulMH05F1
/EwGVWmGuJMt1rcNGMofyDmt6Pt4noI9dVAbTuqqjIsBw4BQlxrWFbFMiTvxKy+165oxnyiEHUeJ
kxhm53sOWGSySwVJlE5Ia6cQU+Ci5LWNl99c+jbyC8WPvbkH6fjxvZ21laJmiyi67ka6owf00wrr
AZAMm5uusS5h36csbLC4jXq29d3A+D2Uwm+v5qSOyrFAZHeDKuY0v2mqBTemQs1kExGyjDlGhF5y
cCZfCMqmY9JzEFuucYmeCBNZsE0e79sJKwk96mw5K7q/ZkaTDoFtzbldBqLORX2pZ31aH4IgACDg
hUt7AH7AKWIPDbx0YOK11zES7vjQ1ELkh7VSjeK6UHNtz5m8ri9sumfrNtpmnKOZzbA5QRhOKsRJ
T5qCLlp3Y5MVJoIk7xIAqF50l4rf8wtBaQN+pg6lUjoDZqfVKQHmVnFH+qg5BY21JPreGhLU8O8P
tNO3uMGwdAs3dAJHkDNmpT4oMY5nnnI76nlLIrAim3hyAmfr5BVBYnVL91VP8y1C7f0Ln4r4fulH
6Zlv9Dm6KWcnJ23jCS6qN94iXdKKF/o9RvHYjKVB7VS1pTF9ZX3vpeUPaetYBc48bunqYTtmmLNd
8cvMRr/NvMVqgqo2K2fXGiKPpT+UhWLsSI4W0xBoBW6+mHeW0s6+Q/Hu3TVSllmoxmevsHvR/ub7
BDLdtER4/WxQ2hlTqegqQdOkSa/LRlNfHb33XtJOne4bUWaqr5ekAV9o05/NXi65uUGDOm4pYmfn
CSuG7ukacXxlAavrz3Pap9+swmQDc+MUF8I0d+XqF7GmYlxYoDa9wjneve+Jl1UP6aLNX6zK7qx9
YXfGgu0M4K0/lWb25/sf/AyPQ4a0uTps1EVbhwD+dpFhW8TKtV6728JN0+JPdvxO70Kp1424aUCz
9ZgILYIiWeNXoWe3Re+1yoVy6NdK9qYaoqEDIEflBcGPg95J/YrGHOZY3lt3eDdWZf5jcVayN65H
q2+8e2wNPUOJhraVY3HFubqcjmOuku0Q6Lhf1mNYT3ORJH6TtKV1X2OVknU3kDGEmh8KTBzW7M+M
LMFRhmsuaNH5ZT0o69NUy64ZWU/rrnP2aPY050FOXTyPD03iJfOy9wYlKYagy/nvz/NkA6a8OBb+
bZdkPqenBmgBUDpg3rN6/M3zW6MpeqNtun0liCzrVkvedYpQ77YA9mNOMmQ0gKlfOFfb26f961vf
rsqBAakz1fy58m1c8rTpy6bdr2YHRtLNzVVTLiszVbMjO1+L+zVNKRrWuOqvVjfNHoAdlmtOxp2/
TPgpt7RAP+gyeZXsY1dmCSErNar+WffSap+YwvnUUmtHOKe1nwtcco76qIqfSW9me0eKMvCKdPiu
w46o/XpO5qdsauvjmqjyo0WBsushe+0HYlMeNK2o/ixoJFClyHl6hO/t3eIP6t0UglbgLlbz7tO8
ElZo11byhYBFdrcpds0AoMCKavrWjl+SFnxUB2N8KNpYieLCkQFxRlakotyqAsG4imKYdj+tsc8e
jTWWd/EyzNdF7Hyg0z//dAzpXKAwvD3ebJ0m+C4ccPj4dN3Odks1n+am9rr+rqpLZV58fWwnMQdq
29jiudfyWf/x/nR/e0G69yzwjDUQ2+2AesZZ8DK76V27T26bZsbd1W80ozO+KRId8OfSpb1xqT10
ur6Qs4Q/PTIaWHub3mLb6f5y0BmKqlLnuV9u4z4bxIvltHHmfikVZ067D4pe5uautTh4OY+tmYFQ
CL8XNWPSQUjuYBelj5U53ypj7sXpFVbTfT8FhBfNvQgRl0GjJ6cNVLodgoIWjlPf4O5tdfmDoyxT
hm/s+6/v7dP8+l5bdNpGa8c68oxKY7uSJnDntnexYujYSuHgqT0LY1ion1PF6aW984hsNh5m8nxq
eUg4fazf37+H09oAnZsHbQmXYO4CWtZWpPzljYqiwi5gLbvrWlST88VoHfMoCyCiG/yq2yaqwIuf
3r/kad2zXRLQltMxejB6aSebxJgPK0QMge0yvpJGH3B0G+wqcAdCJR7ev9T501HFgSqAY2DQeca9
wI0DqZMw2uuyVVPKeNDaI2YZThd1Ta1flZiEXOoqnD8dTGmEwxuc8Tclz1KxUbQjWJyXxF3pE6et
t8Eg2+7n+492SuzdHIRgLSBFh32GQ9lpr2TW1CYVUu2v8QIo1UOP0m26Qh9Ju21BHfvZnNB6+p4o
pgcAP0xotVpN8LZkaVZCvD2Hcdd2PMiOzOL4ws2dbkFb3Q5+ze1tBjZn5UpCdkThlqq8bmu99SL8
PNz7eQQmMGdrqA9rMwnWSHVK3QtT6nRFAlBgVDHCALU3kt/JAsH5Nu8IjJqv19TRSA3xQEDWWhv3
o1mD9L7/CU6xc1hwmCYTgkwcEn3ZU6AsLSkQaVHhMR17Xf1o4hmvzL60aZpreLI2fVv4egLY4QVw
fK2iDbllYQ6BYUBy/l0kjZG+ETjpDXI/5zJb11xyrIkItGxdVICmj8/pmBEFlrv6NPucooFLLryA
07e94eebjwpsS86HSDzfLh7FBA+xsKjUq7aTNLGHVXhu55uucL0yiBcX0/Hw/Xf+N5fcnE7QiTGd
z4mxk9FC42jw9U6sZbDTgGxjxONBngFPjKwhM8rmC8X36WemmMIGZ1uxfoGwpwfCdZEV6bZefm0Y
oyp3o+4uk2/nNCgCAgWSJVDd3ipvlqnKtDDT+9kOdEcRv2f+sx2E2WxpL0NTYhc8XTWJLwGoL5YY
Z4E2yR5G+LrpA5l+qvTIXeOppwuPfbp2UtCxasJ2YALTGDrrDCHIEYlTtnsdOePeaaqPa7M6twj9
491apebh/Q97wqvYfEwhlWI6BAEEYukZD81dED2tkPL2Vjd96gkVeyUDBmCyqDzh6yxe30Wh4TFW
T/ZNNneN6xNeID7HJGjb/gzcd/QKmOC+t2jlvtHLVYS2NEpj9/59vh0N3ObWZuBGObKz8J4f/vJi
FrHQ9b3iwNvaTYQdfswVr7spKUJEqDm58bSWaXG/pK5JDy+1L9zA2++yKbf5LFvDjFEASH96vLHT
ue7B+dYDknpl8XOtjo17tVOXGRKbuZIu7Kt2J8Sl9MO3a/p2XYjOaPCYeZT6Z5O9T5Ahx32sHxxn
UD6rpeHdIdgARjPjtg7BGY9D29fRb73tjThpQnGlZc6hjjpz223/Up7oUnY2plDOwUgd++CldfdK
WnF3a7g9va2srRdfbWxGpUO/yV/UXL+Ux3z22FtIBkUuzULYc3Rk396BpUzL3InGOzgiM6IZ/v8Y
oOGIiTcoMPiwnfzZtavsUqX7dp3DjwUDEWhQm/0Wtmm0095eVmZrUpiVoRzFOGgOywqRN7rStvuR
yMMj/lzuJw0rJM1PmyV9lCn7aQoe9+Kuuv44j031HQ3yAHzn1FekLLof3v8up4OQ28MmARotUlDI
2adsZXj09TyOVnKlr737ZHu1/ZK1SqbQKPJwVVTbyfu9LjxvZFN5bERGOBQQKU7hUmuwFxzdzPyq
My0aEdUoez8vZP99Ksv+EnJ1khbz76uxGAFoAM+emY4opYZVgWXkV41Q7ZlBPrb4JgzN+qSk3nzI
xhzUKvbmPIq9Nil8rRvieyU3tDZI7aq6NPlOVp0N/IF7QLUB941y77SfPI6aoVRyyO9sdDvjszV6
9oElcJGHiVypAkbOBCKRV9Aafbr23BAEO+f5/Y9+OhUYhpt9Fdwb7EipNE62exOyw5h4Yj6k0ij0
bBdDsf5ExqhBA80hEK69bvC7kYJoTbbTC7XGNtP/B1/gsMQ1OfUBJEJCgiSvv50QPehXPTbxfMjz
ru+DMqcxQ4hpml6YeSfX2YbXxoOgrKO6A1M7WXFyZ6gHkrTXm9pciD4zZnqTuVvRG3v/ZZ5dhxMC
RunYsWDijafxyQS3S4wWV2RnNwONM/fOrWYMMH0GPsaQ4fuXOllLgAI4p2/vjNIBLPb0Us6q11aq
29PNKvE18afC7H9acWzNPk2t3zTUxraNBZM2JLcJWeycZ4hYWkHe1tf3rrE49gejxH7CDdy+TOvj
wmgtLsnqT4YlUIfxy14ExJGe7lnNn6BIEYazpA/rWFtkA8K8WGXQJpi4vAzQSzoj8nKcElZ/atYk
v+QjcLIUcnmKaq68EfM2p4QTuHEu6I1kuMc9lPVMQl9BvXyAeqDJ59gyO4IaFMSeZAW9/01PsAOu
imsXdQDflUF0hh14UjSOzFX9YZEaaVY+bKSk7naeGBMDazuid5WYNBDbquvDFtOa3i8uOtBLo/j8
3aNkRW9lQW5mZJ6uS5Qnsb5xyB9kUetb9pubuNHodO0I63XtaYQWZi4iPfHGYf/+GziZQNsbcDyo
S7DqgC7OlkQw7FLkcIUeEqVWx5BeQMI6OPSX5Ph/84hAFRsDcmPNnp1lG6Danua198COXD/zKwga
i9mWow+Y1ERdbHqoai3h/JbmcPNXhKbAUrvZzlH/nC5EHb5eq1FP7sOIRkH1c69qrnti9tK9WRuY
AzRKo11Yk04Win9dEsQcUIvnZDq9XWNlOsyplnvuwzoomuEnIs21oyPtaTfFtX2pqXH2YjnNAFxs
EvONiXV6wOCH9ahMfflIr7vq7rq8sJR6l6yzrMhULkbRPqpdabTTPm/zlnTa98fP2QziGLkxXLYw
uL+hSU68/XbCzfDBSIx+r+CskgalgafwmtNbD+OksoadbM0I6WT8/f/j2vR8cSZgGp8p66veGhTc
Pri2ps1HU6vMnx72d1SD6otTmc6ngoJ+r675coHNeyKT4NsSSQQktnWAN4rW2TGyHayGY5L5VJRJ
d2UNwoXcMxkO2JhlBE5tWDu0delRthlxJJlnX5Xrmt4ttQtEmKnIHJUOboSTdPOF+Xw6HH7dGTok
uNw0LrjLt4PPzrAH6pvaekrMeNmpufW9UBP1VqLJuyemSfELWkriwiA4Xby5KMdNoEEV1EQ9s4jI
9GYkB8SwnjKnTT8mEyHhtGvlUZDrHS6x4V2QqZhvUwi3Wh44jl4/dSyHqbNTVNFPM/rQJPuoC9kT
ECxHdtP7UrG85Z5DwRD/sFqlEoeMcBY7rEUjcSTIGKZKILLZLKIYZwktaruZnLopBhEIvW4ekr3t
dVa/p7Xa4UFhqUqu2H6lTZW6E0Xsrn5WztoSmepI+4PicEil9PU+BTMkE05LAmxQ7fpAvH2qHq2p
wB8M+b8qr5pMIASeoKgtH9Y4dsYbYvyqq8GFY7xz0dMYfunVYyV8O4lHcTOnbZpl0QAzBDF/moo6
GkrbK4aw0TIxvL4/kU6ojzBlsK5mK2Bj+cXqPPUX65POaZOuwdl5Eta3DmmG72rDs6QYHczuamiV
RwZWEtrt+IRZ7W8dg7arb9XodlSj10ja1cneX40Wbxu/tsQnCD5bQtzs1taHxSOU596qHHR0ijU1
x/cf+u0yTS8f5GGDOaHMse3SdXs7U0atN4RnG8OLlqRumGeZ83ONM+OYJnV1aYM/vRY2ahRVAG4b
+gUX8WRWZo0310qrWT9XfYqXT3VGGW5AlHI7+8VYF09ecrh6e9Khoc4U2bpYm/wHSfXpwXdqUTTE
9eL89JLF26MfiyP4KLXpz5MpX4VTO34TN/KLrFcjqudeXni5b1cEMsq21REm7caWYZKewisQacuS
oADxGveIuI/StfJmN0Dh6H/MA45qz7FSOuPn97/o6UUxp9mYQNZWQzGYT0msRSViV5Nj+r0iWlaE
+dRKFr3WaKx9NmR1FQyLUv6el/0vyjWCTwpW3C/+xh5nbRwMITNrfYWUW3KJrOn6XU4/vYref7rT
T8qus9FJNz8I+EdUGW/Ha5GRtihFor+2OX4T6woj5FHX0HEHED/b+RsLrkMQPMZN5b2KT515N3Pe
nV7ev4vTkQwngDYXbSc4MDz06enVgQJdAHClfxpDFg/3XtXm1U5XnMx46DSDM/RvXo6iZtMLeDDb
IS+dwhU2Jw2HeNU88YXaklegDNhXHVTIV0e5zv0lEujZ0/FeOUvinw7czdc8eceKoS1ja6+oCwlM
MMm4WtKsup+MacJuoTL6dfebj0c5/Kv1+4vec3amBFl1urxXusR3Frcwr2CvpdazpdgpBuSDN/ye
MmjTzWxcG1xzNpXAuSmWxJh4WamPUt9WM5KTSkgk7o2kq5sEXuI0l57v7eni1/WggQG2c0hn/J6O
WVp4djbFaoxu1XPG6trO9dL7tLA2d1/ef5P62aWoAjADQlJIPcjCt/38LxgnDg6ZQ6S8QlWV5qoC
ZSKBy0rlky5J/jKXbEDWrWCkZfPd6g3CoV8snewKLiy5sVHX2sOw7BAVZ7K7acmY86YonYuUd4WF
U2N8gsdbmtKf6BA5SWhZcmhtv7EJYow6WqLV4K/NOM0zya+LVhhkQMRrZodgvUm7rz1nVr++/8hv
S29e7nZmppvBCc4BZzm1+utJG5KpMfDEwtMqtdjjvqk6dARRqyhlRDAR7uGDZS32HZzEXt4Xc6ZD
kXz/Lk4XXe6C9jOgLigrC9QptjyZyubRVDXCN+NkNqSviN4WMIN7cP8mMtvGy7WAjNJ6bS7Uuicv
YKs0wZkQFJF+Qx14uhbRc+9JcF1VSMaGWKof5uo6xQeXBp71RbhykXd6ObqFF2gZleRX02wW419m
D//rx/yfyWv98C/orP/v/+K/f9TN0gnMKk7+878/43vavP4U3/5r+2f/99fe/qP/PkRP0ekvvPl9
/uy/Lxt+k9/e/EdUSSGXx+G1W55ee0wLf/1tbnD7zf/XH/7H66+/8rw0r//840c9VHL7a4moqz/+
/aPjz3/+QavqL99/+/v//uHdt5J/9wHVy2slvp39k9dvvfznH5r9D9hiG7kOeJXP43A8mV5//cT4
Bzgwh6UNFgTsMP74j6ruZPrPP0z7Hwxg6jGGM8WK7XADfT38+pH1D8g4ZI1vUOl2oDH++D9P/ubT
/M+n+o9qKB8gWciem0HfySLwP/AnQnKUblt4LTeHGxutz7eLhDeTqNxXGL7kjpaHsWbS0dXiHRFG
HYQ/wP9iAXIZiwm4aRSI2TfFHwvCfafksx/LxfNL65cRrhGIqv+QdXF8KGhq5vLOmdLsxpTazu16
LRC6lQadM+yRhn3r9Cai7VYcPYYXaiFv3c9CqcNhHCIxKMqh6GD9F+Xc+kiLldDMQmqkxu8xSwkH
4nKuK5Hf2BJ0LK4a3xm0LBgNjGiJfWT2M7qvp1XAwY75/+xyIMKw6eHiOO0R5slhYyT7LktAMGyy
KVWZ78nvDBZhWKHQkPLXLGlIHAwMu4gK5GyZ+dmgR3Hr7pwmZxI7SJDHsVoDkq10X1bfEBJrAcZ6
n9N+7kMckaNklAc2r9cJ/lo0EyIEo33YLSpp78pYZiEsVH87tvntZBxKoYuoXevS1wlMjgw7BkXN
rXZXpfbiy+yY6r1LEHVd+VoTpbnuIGxwNO6/felH5OoNCgAJ7zAYsJT0m6G99bzuSakbJCLVUgb6
eg83hQ3OIKcGn/mUAOjs4DkxgotkCqQkinUCAuc4vFqoNtdxp5OoGdT2sEYyHV0K5VQPVJPYLtPm
YGKViV9WrohqPD38ybb494ZdheraR0ZRQ86brZc2w/JJo2fYzhh7jt0XqYo1XJr2mZzOiSQrYIJp
Ul51JfmsoGavJuIYq1i6bCdtqFfsIVNNO97K++eu9nZT5q6B4/CYmux5FW0auX2DFGNmf2vq8W7k
eLSHy8tI0fEUqQs8wJN4CosKch1V8IFHLMK87QyfeJPCb+SIVbDxSbOUxsf0PlCXhFteus/2HDWj
U/i079pAuARgakg/amibx7STle/iKGMOXhO0Vb03wZgie+q/eE0I1K5DFbTTKBO2GmnSvXU03t/C
wRwfVp2JEr/IZnKvkmxGM1Q4EAazLid6Sl1DUXyuyj6YYRdzLixwNFY+qnl8W2gjdA99vaU15TEq
ZhnAfrmD6aX7Y+rsq3q1nkgGnXbwhNEn2DT3+mX0V7vZKXyZetljW/BU6snGSTPziL6maBiLRSi1
1Qlbw8t5S8vXQZvrq3Rp9gz/T/gk3Q/4KTOHzMRfZ7v3Ry2HkJF3u2XWP8lE4m5CXypKlPIqJu/c
z+YyC4QScST5OlctQ8stP4p2wQWRbytra/BH7F7QuNQHqnWoFhkdl7kt9nrFSqLJytuDYwWtwoDX
3eoLfu5snuus7tJ+I9wYDN2mNIJ4mgMhYbhn5WqFij7rYWbXDSylZocZ0o9u0YhX9wjfxDY6MFb3
piBCHsf8nm46eJw56uGUeI8ufzbItU1LVebPdHrJqMjJCBqhGfv9qFwJgXdeKwbcIPAliOZajwiI
bPzYvcPhJ/b7VtPDGXtHH4pq5jdONh42XVDMCY9w5cUvkn2laT8mFvm9tLsDhzEwbYs5OCwg+Hor
oiVj1lpjxWN3RigXk/k9OSTy2e5jo+RdqBUpq5umXqup/WKmSGaXalyC3oVDOuX7ASo+WO6iRgPD
u29MskbRWrgO85kXkztlFeGbcoSM6AVNt+oh2R+OPzv6kd4oq2vm+FaB33OToW5xFgzbczOmcVQX
mu+WP2e17EPTWbp9W/Epy8YOiq4xfMNdsXkxJhks/eIE2F0GPZRAn5hV2wcYeXQS8VnWt5arV/vc
7X/IVXmpRfZpdCQrT6lcF5auPiUEDwZKtR7WUv2ReetznXjHX0tlIzKL5+bZzP5mFJEx4XyWu+OH
tYyTSGhp7DeevM5yTw0q9/sw2sXetOVushdxSOLPBPTIHRAf/ldjFxG8uZMGt2d9tbKIIBQ3iKng
2NzEd2Psf2IWOvsGab6+JEI46DjwXGH/Eupa8TggvfMHx0Da4CzMZJVseXNO1VCsgqOeunf761zl
TTBTnx13MkKUB613Hef9BxmnQUN/eZdk+U+PddqXxOqFXWdhIIMjgWpOe7v6Ua1C+JY+3tBlYRXz
8n2h9J9LhlBXkzGS62Z1nJrmC92n8TDbS+DkpIHIgj1vGmwzECkTsFPj5tBIRCyTGcSN+nP7G/ry
lPTm0dNqI2hUqe8mqTR3pYJ3firyPV5SUOjt5tEqh+wpxfzw2hrmilerPThat3cMotxXLTEDvcvL
aFiS53IgwRHokEfRsGnrY6Sji14/56URyarVg3VF+dZU+T4vlX2blJXPpkYDDYpOmIPSB01u3rbS
/a6K3HxIw0wjg7wYapWZWdzD9UoQseF/0cafKBL20vGyXT2pCRVK5m/y8f0qZOtnq/LILB39pLsb
tB7lKvlRCvY8QSxvGq0UgRzXr7aYmrCdsy9KY1/XgCG+nna7pKqvkRLbB2umEVusoxXSJP9gshqE
s608uYRC+VXn3pX2CN4Y5vsaLV+gm/U3XPetsI1xi17xbw/ispmDSiT3SZr1ftUkd0sxHQAuOh+P
mQ9pkb2UUvXNNGWDmMs7zeBABAGCmDp3LcKkcO5oJzD9hrRn0tmjX+e1FVGx6oxH+v5IH2WokqmH
2Wa4TF7Ua4m9hw/u26RPBzG5nYOZw71cltsKJ9ZQxtQmzXgdT2NQjfoA1wOapro419Ch5DVhPL5L
aM0NeVHEaQ+RmZn5PitY61u3YWQZ6xTahFeRQ6RaTPY25XA8fZFGOofgXOzbZIr4ZQL4ayNXmFmO
aYQ6KArtsnwQaF18RdbIa9Yoa9zswGnyoHtM5l4YP9IxoRyrRagnmrsfN8GxXZHD3D9rENB8eAua
38y0vybGkHSnEBBai6Y18WHae75HHNOuybpgMBo3JNIoC3W7Zafxqt1sE5HtmuXiG3mtPMnMDBOh
9EE2Fd6XuA41fU1Co/VjAc2jtcNlnWHeeETXLpB9ghXqtoKf1RF6TrpT5r4NZ+w8fGutnCi+GWOh
RcIhD5uz7OdpkNpHyBGsfq73FUO7EVVrnvnYW0w70+wexrW2dvSPU7/pEnM391YSwC4KOpQ2LIcO
zJ88byNdasvRs/PXBiApyktaRrHehjnUldBVqg5Rqlz8xjCQJ67xladX3g7R/aNRQemGbAcIjgMb
XoKmr3cHabrDQZ3Mhurdd1PpBJV0npbYe7Kc5Jnz4XzXWdhWKoOuhDlGiD7gpelr6dFYMso0EvOg
u9eBgg+MOroHp8+VQ7ZYy76fBlrCwtIDq8kpVd0V5MkcfNJQuQV7/ugU5LF0WcxWOF+VSr9GfZdS
mosmp8Rs50BJNQQuVL9IBu1ATaofpIO4IcZ5M1usorHE25Mv89wKdTqxPszP2bel8ieHmoa1+ke7
Wlq4JMvNpJZa2DnTo9JRixPzlwVmRk2JCco+m6oEp7dEDcAd1zCb8lAfRHUo+U0DyNBvR1gDNX+l
S7Q+dKY1pltleyFqKC8Aj+2iJqnrEGIDx/ZmCFeMfkINimagasONbo9eWMXx9yJpQ2XKq71U1zXU
6g/gDgMyW2tHOV4GKhHWfkHvI0SZQVelbaMsebEy6kBrTV90XNH33ph/Ytm+K9XlVkIDEo5sb9Hu
xCnVUgtz1NfUrNt1yz0aKL9QJvHUh23ykewpw081xgLNK7Qj6QEYi5qkyXgFRQ1DGzmrXw/u0U2g
O+qdpyLX6QPLuzNWsz/2mHsiiPP+zMu1o5TpPgPz7TK16QLPeCbDxNxLgW300NUolmvsq7vZ9nPZ
Wg974NYs8JRmxc05/2pMlc163NDhTKZvhRhuEkznIAks5JmZ+aNlJI/DwAaoKJlfC7nDjY6YFG9V
o0afu0CtawrK7Nkc1E8DjUNcAc2nJHPvu9w8pkUpfM2iTKwg0ATekPlm4VZXNX9v5Vy2X5P+6+AZ
YTVpuEny0vZisA5lyqTW6mtlBgzq42U5arMaONZnWJbRZHrTNcA3FjYjFV6ZljtqCda9vG+DUa0P
Q2NSyiSt5df1MoYLhLgbY4aDzSJXBsA++6WIr2MUFaHuPq29vY+FyJC7mrrfifK2oAR/wAIlGlqH
+WRw+m1hbQdpR6Ewex+HYb1F6nyrjyxvZVHV/gheFiZVMd7Se7MOqsRAoLeJzmnZE0hlVqLZ0PJg
yw8K0pYChlb9/2bvPJYjx5J0/URoAw70FiIQkmRQJnMDYyaZ0Fod4Onni6y5M5Vtc6etd3dxFxVW
ZkkVCMCP+++/+IzTPL2kPEb6Gv9Msb/fCz5hLOiKfcv3zpSRfTGMDd1OIo5CyXeWm3SnrmuUUOkJ
HB9mFS8eqXqMd66nyGY9jzDQvClfFMR8eb3vU3LbconWXHebsIjN4lwoy0EpLL/WUyUA578O/WGK
a/Gsa+99l3XerLvlHjbZw1yYmedOndhLdoNOMdeP6VxrR00xuGWVz7Wu3WNlKsG0Sm2fNXIK0o2s
il467inr5neyGStvdJQicDdHeA6BNyHBoUd8aEk+Fs2u7BZyUbtGwxlNxXbadaMKWid3brbXOkDk
Bi2AJ9uUOVbmj24mWq9PVsdLu+E4u9lBtu05Ld0n4F6syVXxkS5FcYApUHFc3s6/+gLoX/rS9tM0
Xsnnq1XiuprC04kOi1RNnky77qLUKQEwZHnWM+MpyWNnh0AVFG5wqW02Q65wt9VvFPW5GGmop37E
L6WYHooZTwJTJd4wcZlG7Wg1p+VirjZ9e6cZp9Zdw2ZCs0937VuyQQZ6q8DD/BVvmhYp5XJekyzq
WWZ6JZbYJ8xWPc1hjtWmR8gAw35Z5xdl2YpDvVi4CZjuyZQofhz7qODYFLh2UkSZUQTJkI/BghXA
njyW3AO5YrCrVDOch/Vzm9o+KPos3HQaO6MdDIi58UdcrYmvqHUY98pHN+S3SvrIIOT1S2PjvBG6
CKkOFmwLzyqd3VzCOC2oJ1PaZCGBs5ZfKf0a1Ibzc1F/kp/UR0JPr9o8uIGpP6p6IYge9bZFuJHZ
Un46HFwZoZs4FDIcl62K1gxzpslVV2ARe9qxHcELp4iZPaDxn7R4CauC5g9oKR8m5VznyUsO8cRT
hWgiFBTuCeezDDw0Z3xyBIceMFk46HK6oLN5NOs08YaJYwWkgwOmNmk4oWX5PflW/pozupv0GL0q
T8Q3UhT5a+QimK6cuT3p5fJL1mMZ9rIwT0rKjDWgjLqhPvGuKL9VhuN1TVHfdX13hG+7xwU4KNM1
xHDuq7SreJfm6sLOpWwOgj2aj6Vjs1P6e6eOqyN/c9BhLMHou1RYEPQ/K1de+/gLi+ifqGR8iSeG
P2EKAWzvd7KmUhvfpr5/WXodTC9eHpBrBxw4oVM0FBeyCUL48HNQd9oebePqJ9pPVFWoPEalDvUE
I0Kjz15Md94vdfnZMwFytOe3fqQJO3084ks5hKs63QkipLytMBLOGyXYTLGD/zMGENaySHELHzWa
emjUQt+jlN+R+/JtwGEvtA/cQO7MSY8jTn+aGMHBDT/qVLxrapVi22EXkYboxessQp/W2LzCHjcj
4sM/KqV8kNia7/S0XPwywcphoSM7E9QUpTEdWtVmoYHMgB4eLwyQktRzF5fe3JDIl1ycOkkfCuGx
mGHZKwvHxwLjbsA2f6KdscZAJoXPDP2Q4GSzU7op36GwDwjiqn23WY37t8KJ37ZkyoMpnrvdpo4y
aurbA07NUtZ43iOj2rl80Od+tO6LJs2O5pLdFYX2yLgKQ6b7IZzJ8SolPuQyOUjRHguCuvomMNvU
X0oOCjF90Ee5PrF6jPpGc8rc5UKD82DIjqZ2GoJJqCd0ua8tjqgTVDLfakbDH614Rx63p2YkMmi3
DQGE2qLOKpTT39quQw9vrNSDPt5LbCTDdJ55UBf7PlVUyzNrEFgTmGlrE4v2Oz/WUr5ihHmxG+du
6VMVoscruSgPHSpIL85HPH4HGZQDjY/KSYQNhSwQQaIcVoV83PCs9RznmhjL/WpX+9V5SYUamNth
AzI6cDX8Lev3uICfq1zJAxaC34qWp6o4QqTtKHG3n0bsrmc0REvk+Mj1k8BjghKoAKfWWhJKg85f
Xx6Rpn+DVcLqQ/+FUzeVRQlrncfazO7gHj8Jh2e2SK89biPe5hTf7ExR/QQlTNCU2YM6Z859d9rc
MpxsuT1YRPr6Zlxrvlyb7zUF62xWxi+GfnNHDB6NjdC9BaOHY9dOHyr2onYxctfywHHWUyO5zj/g
vp9wZqI9NT8nO/lIccnZZ9b06PIIEbg0T76j5tqtd4g0kxB1Q8j4YGsUrsTqIp5NZlx7vGDGA0ZT
29dJ36awxdMV3bj+vNTjS9pOS5AWU4hxlRpWOMB4cz9ivtdMwmuX5lcv7W8OUXUz1f3iJvWhX7Nn
3DZ+LhnGyMXcfm041nCjrcq+mLuKob2KSADOnkvFpPM22x0Wo1d4DI6HBngLak0fw5r72zNGHspU
iB1Swho1dP5hEVMXxNvLqkzg7Hb2NHeD4a/HlHTPIJ57THgG0EGjjL3YTiZSYlU7MByAt03PYS29
gKomgV0DqZRxt0slaXSK2ba+kqxRrLTv61Qhgu4Uf4yXJcjtCQQMQxKIB+rCNUnoXtZxjdouf2yV
fPKXbRMh6QQeweMT38RPl7oTtrIHg9MULWqb/FmbuWDGdFY6vfE30kz8PL5HRuwG2JyMvtM+1I76
3pTTj2kEEdNbkfrDbRhWtS1ESPDMBDT6lTSgdt5gLjdL9zN9OuYYQJLIFzvQ8y3MGu06D/1nWbZ5
4CJG9lyLqyH15bMoj3aaY6iytWlUlNMusfMt7JXqAaej5s5xE+4hnpwhs0Zo68Vbq1kvAx+rZ+Ke
4y3FYrFReAEYxKHZZWrHimCf55gbDrUeGdPir9oYaJPyXKRlOEv3rE/2+OzmoVT2yoLDUzfa4DXA
nMx4+MMrxM8DtB+TmqPOqWzgGKvYKcbUBnZnMBUsy25bsNOhnFfa9J4myU9zSIPOmp9i24Ru12hv
lQROIu4bHEfimWQOABepVXJ7CZ7rVNEfy9bctwzWuCL2vj7TGma25D3zTGTqunq0A8+xCi6iWCOo
SWN+Z40PuIt8p3bKPtRwd5pa9ZshSokRe87kMVXHuZvwkEh1MF+eT8yNZu7jnnUHJ0Alii2cNIFt
APNBwO6Ke6MZiFyYMq9C0REVFhcC5D3Q9FUP8974pk74euMYgscNpwlRlB9A2Gx/mmFvrWvva/g9
7ToV/QoPPWihQhW3mjt1EveLKvJwEAM2b92Cy6TknZFYeZEES/jwWmDhedUEgI+PinVQslOZr2rg
kioTJJqg7gyf7twUZ/BcGwC2e8Pxsflrk/1v7XL/py3tH0vd6Ku5bUKHf17l/vFFl6fd8z9/wf+D
u16sbP63Xe+lYY361fcf49+3vb+/6a9tr2KJfyC5v1GrIdHfwv8gXfy17r39EzYraOvgt0DvQ2H9
XwtflsR4xcLeNHFRouFx2NL+58L3tj/G6Q35rX7zJ8Be7t9a+Fq3fe5/73tRHUEIQ+4EO+EmZ1Zd
Vst/J4UMVpm2W13IYI77e8x5wES7EP+jSEkz6te4G9sUCM3FEEwN4ul11BRfcYyoRFI9ln7d3gMU
sxPYiXXd23NKq/qGxHWPz9Z91Sx3Rs7BWranpRtObbIGOsF2pvix0UzO9nBo8uYyk+WnlN3dzCSg
lM7BNvoQ5DLMMAGsVyfMd069fpZmHw25viO6920dzCN+1rttrDgk30eHHt8ZDplgFbfV5zieTqQN
HYebbnHS0j1cFq809qxPPVWaF1EtD2kiwpIVoCNOQKWPzAFPrZ38au1LqsjNE2vyrVX83MyCnK9S
lJMw59OaWKxqx8PIvtNMTrcHunE9Cs3Rarc7LEaZf+/xWPLkQI8ttiOZp4dNgL31p9S4AIsGAh9H
s0yPqpIetAVb7u6E4wOXZLmbtSbU4TzTaJ2K7RNfQiC0GZOuyd904gKaNKTpPafDcicH+wUU/Q33
8dOtCsu6vEJffXKl8sxw9JI6SdRum5cZ9j1TVDgU7R7R2KWYl59s669jbwQGdov24p4N+5eDiYiV
8C46zObK4rsJFBILC1WS+KYbHdewxEVe3BqXe0W6j72SX7tRYabtP0RdXddG3jEPHa1hBAjc2Gu7
kTVnj7Jn5G6r7F2hQdC64dVOlWej6yS2JmfhLH+xZP9/efq/UVEwsf7fytPpY/so0mH8+IO/8vub
/ipPjv0P/AtgZVIDflcgnv6/qhOUE0hukMjRXiLFJan6v4qTCeVEh8yJRJnvhQ0I6ej/sFHUf5Bx
d2Ow4BiOK/S/x0b5J4MlfjpkF9iUFCV4Emhj/4mw5iQTib1OJXeSrfJb3lpxYBxXoVbv9baTo2Xt
tmEedlCivZJMmWiWNckLrXMaqDR/vUzsm3xQi2DTS+0+TSsMqLvNObLVWwengoSv+xi/raiot8xb
8Ht4iPV/xaPW/yyytzeCtBdtJ/IlVjiQeP4ssilY/6Yuitw54qakXWKdCY2Xme3koXLGqzJ1436T
m/DLRdsODqHgEueZna2Gce2q56QWzE+GruxB1i59ISyfdOeCiLVYMlashZ8y15W1vlya5LFU7e08
F9vFwJiKKXWO4cKk5lPemtslYQ9bYDoGf8UQZ31V83+V7nP7WP77SPnr3cKevJmWQSNCQP7nu5WD
XjFRG+suTW6gMYl3wSYMGfJSBiRJx6cc96SgzxvJOr6AJ7FKkjTcCYCQidbd8L8cCvDPYdXIepWM
m/26NsE6Zvp+KfLmDiXeHK5aru3TgSCdYhN3FdM1wIgG8aDQtGe8ZtjqV4SrGAw8y6adfr+QKeMQ
fgfrLrdH+6KW/B06RiaZuw336gblB3DvNR+kGhamVO6bycKMcKj2dsFR0ldS3+cEI/nFUHd7zS3k
EbdlWk4HFHbd6uPIBirdrDt7cP5qvWiK/mdqlv2noOOWB3fLGbvpalDkQdz6p4O6NdQiZddc7DI4
DR7+ajjZKGYPl4GLVMa4W82rdsD/Mvfs+lNXqzoou2qCtjm+mlq6HSyNpjkZ+5NtrFlA91jvyhUh
fTusabTk8ddoE2nBtNIGZLK55IFkj/2s9teRxUfXMSXo86EBi7nXIB2zIqrGA5aiJlv9EaUHv+Ki
G+nZkS+pW857p6mafYZJwOA010Yj2UpNWayXBVAekDhTWY/XaKcFWmZmADbcGisikk3NlpNZTz+c
Vdd2+JhmHiv0efSG0fqRz985jZ3zrCTZ1c04N4cxdSNNTxOGg/EtSa35mRtf2286NBjDbF+rNmaK
V5Wa3y/1lxHKl2esg/IvaMq/a9Hfbnr45hDzIFiisYWIjYzvz5s+IRtVKZhgdtyVXdgZWXFooLSG
3K9LqFjGpYANoeiFc7Y7XUS6NnzFdjmcDfKHPJMBP6osNmhooMLS3Cp6JcaQcTK6MGV4CzJj1aKs
X8awr4367svKx+dOZesSD7bJCj2pw3qJZTBxSz+6LQSTrQYM2WT8zQB7+VhLHjMzib+KWR5H9T7H
viGqHb1meq67M54OYl9V809YNd48OPHhb+fOfxIN/yAWkkr4JxcV1xruYfLy+BeVttU2bszDv9GP
zVUxBmfWjYikQdYMRZkdWbq1vhjG90zy3pdhxQx22G0YtXoVWbOuDWdWd8DfMd8lQmj+coxsN2Wl
/UAmORaug5fgQ8DWq2TMb63PXjehBDb2zY1G/kg7JGc58iKp+UjaB9+hP8X3tx2u0Aj8slCkjwjq
fR41Juysq7pwKJNfRntW8yIEVcKtVgM3KohvRSCyPeqNe4QKQYg8aCCNbRPFRvvWp6yAWq5qx94o
NkDJVszgdnMbQEecgilTur0+J/AnIA2aN2tCUbDvgIj7aGTVPXvu7ID+ivU39fGgWCDhRTuFqkgc
X9TF89x1ml+BtfH3S5tzAeBmeClEMXrWZPyUMH4IjZyOLABZYwggRl36hjm24YDyMByzuOZAqXeI
ILHkVOXxRvz0uq18G2lAwRatKownImHcut7r2/yu5ezShvprEe2G0nZ+W9TY6zF1xzZTL/yiV585
6ViPGO21pvIEPWcr2CNzt+mmMKra+t51EitwR+fdKVR48+kGK86tH5afcbJaXtwv7/wI+vLa9FGk
T7u+ajiLbKxXncK+TNr6U5RBWosPvavjY14OxALb83ddmBa6Qf4+gzXZIV/AopfN77sJYpuxKCxA
SLGe0DC8KX2A0uN1nSb7A5uI71WRTIHZLD8Rb9dhlQhsDOiQN+DuAD+90jdXcx9nC8rqfgRpGuY9
JNqCo7ebQTmgGW7p9mB2dRJqsooPhqoMnqq/TzOuxljRbZ6eVeORKIEA25Qx6iVgjT2EMU2+bQPY
0qJEy7K+Wm6xwxZWw6ERzdHoqPJg1jMGWhUWx87A6I//DdRL8KO2AVW0nOSADWWYW4q6r+fKwDgX
c+nc3InMMU/SsZPjtH53tuWMuwE0jLmDgdWluELjfhiAp0DScbKnfmZrCPxxSXItDrQ0I+fI6gRN
T1x6GL1E3AQ2DnaL7ieMXmf48K/laPzSnSWO8EJmH7rMJtzC8j5eO8D2tIDK47QdmrT4ouOb4QNz
Z3s1Sja3upMTZFut8XXFNSCRqSe9d+u9K2SwuV/W9OrEhumLGQYsYJMRuIoOzDHKXV6Jg9laycEm
skrt3kXqDlHu8rzMHZux5Kvu1YqMbfl9Yt6LKA9VpAwVn1E67iHMvlcOgDt83ruuBbat+xT7tSUN
WBcLtm43HBg2wgTYDnOxPs1QBTP9WuRuxlJa58PDLbN2mm8cL8KzK7FC7IKo46jXPOu6vTvWv/JV
O9upWR9XbbhzivHB2Mw2GOcqO3FUqT4o9SOOvmKyhhfRT8+zmzzFyfSZYJxyFg2lbmxWB2ZIAx69
1ez4TPMuFyV2limMOed77o5K1BjZLUs8TULVmPVzVm3+3Fh1pElIQi0uu6tm3luKhS9tJ9jsE7vr
ZQUdQZaDPUE4hjZz4/Os1WjvXHN+beL1CHNRj9AxbkE5saZIekHxSt2L3Trs4XPFCSrjPrZZ1lDJ
h6BV6geOq+d2mF+0Vk4HO80stAT916RXsZ8VkFpZAtuwKQuQYa0KtzYvnwZFd19I9WIGLHcCqYXf
A6oHAFJX11R0juMxjhIbMi1FGEqauA5uApHaMb3tdsXrFHPq0l78bRyCVBfFhQCN57ae1V3csjzt
qpaXso1DN1MONGRgB+wpl1m/c93RvPby5vG76rPXriDW7IPxZKyr6pxp7v00mojQECLi2Y3kQdms
SLflAK4sPrrt3lq5CRJYv8eifErG9it2OuVF5s1ONYYyxGiY5lH8Yo1tQrKiY5kdGQjIABf9HjLE
Erhx/zzx5oJKXGupfxvIDSZKTIlWLGsC5bb6b1nOztqTuBkMkZkHoWuZPBwG4naBS7eRGKCN03Ol
8oni6/ZLNtJhJ4axZE7FxvP9o8ZvJzA63N1rXTJqM87YhtJFKxsizu+bc5Bcw2WYIMrG38cEz0yz
NkkIG3VoECOmKV1dlXd0scN1ysuvpXZsv08y86C4y+Mwa64fW+VLr7+VivsdKwL9TMP46ejTSwNz
2p/klyX16oRm++pk9gd90Q9rhAllNfmJ6j5xCmvmscaqFT5VAgtiXN56OOSe2yhXWRkpD51xqo4p
BrrHpqR/xnVlfcmW/rsG6BHojVBwSp+cSEtGBc7NBTptFsTIUb1S6+xAHbrYc7FOCeU3EpPXKIO+
7s2NAQ95QFGexvWDTDld7PgRz2j5YrFCsS3uBotbIuimWPenMYMfJYqdUNdTpTcewNV1QeK7dsni
8XFBl2QFrRC8ELR8rY+ib4/FQHHtGDRgSqzHqQLKHxP7WozuDyPWBBV6PGCkgOI6EYo3G+58JMVq
YKJZiCgwDckmfk0ibuHllNSbFSRNC3f5s95Y5izGvIRr0XudVoR0x/Q3VRxaIyA00ji/oIU+mgQu
xeJ1W/sHklcIr2lySINVe4dfP/E6sZx8deXHQpLLRi4MIkAe7bh9Fn36Hc8yh8ptaPsS9RVQs9vs
ADBDiCfigpIw9RtjWg87ViUPWpat+0JATIsV2M2tzsJK0AwFuSl/uBuEKSw24U/EXdCzkFU0Ghbo
rINvV8ZRoTP3p2S+UVJbP8eY2eugBzYZHGigxC3oNcZhU/nSHYmCYICZlm9tHVCCMz8+JLV17tax
e3Rq+pyy4I6aEnFj/U4XnfEvwAIMPCq2BVvQeLfoU+0vrqrBMsojgUMrNUbk9+gadspWKp4huiHM
Onr/bbWO22xbR+32AjsH9mDZfO9H7UeSN5/6APMNtXfuV6/QcezL2MOHzPot28XDyzA0rm8m9szv
z+Cg58seqmSkTH15KK0pMsTS3hlc8qTnyeVIoRUOyeRS90RhGEFtvhrQJ+Asqssh3qy9pjdV6MIu
8lquFD7ZxyFlZLJFankZBEhF5teqXZvIaiZOdXVxIyE5cVPBrrLQBiz8UyWLXGfSThokReBVWdA2
JMZelfU+RaPDZ9Pux96G2JysiSeGOIY1ey43Vzt0g8lHssD0navmfmgUIJD1Jpph3CNlK97CrjnG
8SCjbqzvNbQ2R+rz21JTGzcgCFR0O4uF68HZslOv1SQiKqRVleR67G1ZJSENYxfM7TOVim2kiU2z
6MVLK8r4IMCTJYAJNxd3dyV0Dm1kpX4i2EUPZrGThTwN3ZTu2jn9KGK2/yuLWb1CUVHoHQBj176j
XevuZUonXNZWVOSy87AMn0N27olvy/o1B4jYN/NujNkP9qUeoVAuX1jbotHpEwDVtXmmpRN3CzyR
WUorTGoKwQoNOdR1WezQpf/gkLJZ/V36SdXv8q0Z/Awuqo3z2KgkCGQW60h1VcGYnDkUYov3zViy
GtvGoBYK7MWUX5csVPPa6Pso7iW+u3X1KsdpPxTikWQT1rQJiSDE/oSG01d7Od03hr2PcTW3nVZG
88SPcJ3avWrvs7aAnoJSlcrUPqg1tGxrMI3DMuo8pZXymg7FnWLUJboOEbqbKR/4L7+0nRMNUIHC
aobKVNTxsndNkr8MrZnZg6qgCt9ks0AlUBbV1z2T4EuvF4yzDq5Hh951vjlYY4VZgj4Ipa8eVDU7
qxThCGFiw7O0MSbn4SiiVkshzS1gEjh5/RicLCbsFmm/NSdROQ8vWWa0ewp2fUz14cfcLDLEsMLd
17A8cPW8lhsPvZErF5uJ7t7g/NRHuQbIn+lp1kp6pTNf4VsS2J1zLZA02TBmoxQ3k6AV4u5T1Ufd
HyF1Bmk1a8daFRAp0iLUqvVjXLTZQ/Yw7xTo80fVGM+Epz8kC2s1s7mVSlseLLc2IhInHiGydTsI
f5h94/PACWEqPvDo1TZXPbBmO/H500is0Kr5Pi+SAD/nU1xvdtSIfddAZgLGm5kPU8V3SurWiv3z
8feLbfZem7JOMbYOVqk6e6J1bd+FoRcYTbMde0fdC3MLjbkzw5jPLVYr92kGAnIX+QxpDnwkh6Ey
JDngz22ZIdgswFWqvHpI1Sh2jIIJts38RvQ0Gc36sagvpUC11OH2jOFKctabWOzmQr/2okfIQpdi
SmaquWMPMa2/sS2h+XAayMHpYQOoDvSs9qi5W/NGKsfBIhnVzuP2lKRTFhisKX7/z9qrRcDAvyLt
YbozZ7MIbIZ6U1n9VrpWSGQluKyTDCEOvVk4z6PF9SneQCfFrtDuZdMaOxuDd4JtymAxpRNM/SB2
WbGK+zjfniu3fGZj70SIHQRIn9Ie+5q+uMrWN3MrQ2esZSjT2NgnGDBL3RyP8+gP8aactjxejkyr
vtFt7RGbBSZPMztNrSl36pzCXt5E+WJAv2s2I1Dzys68QHFRZUtreTKzxt7lyoYQGodGRYujdCYG
wl3oQNxx1406M5Kzh6x/dOwtOVhwygJVmbSHtD/MRGTcd4BFIdtZTJtRzS6amlyEkVy3eM6PIEGf
yuRBKFJoOQZ9V1D+g7Rs6h0S2+lx62wDqWXp98tv4x4aas1I9wlmoFW9RflYiLNDMPEDxN09vSVs
cIJ1YKO/oTqB0oUzuU8ET3leuvw4sWBrV3dBDVYHay6zC/qP+TxpF7zM52CBQnsdQTJzdVru9EX/
gG01HnTO+6buABW7zLPzxdhLlQzSVWXiSRo7bHW4OuThMloDiEhMCu/gCGlBFi9OYMRu2KpQFosN
n/7ks/0tCUizX5a9vi2aTV9ouJdtUMvjmi9PhDfcqd0Drfs1romRW8Dv9mqZ0r/KqfGSCbG2I2GQ
yBgDhKJdt6PT59GCgc2J7N7q9Pv/8CwsT11JD6tkD7FZg753Nezs/HWaF98qZIkgiCTJEhskFU5i
aMRAi0gTdlY5ifNqKCcZWzsrFiXrvxuahGDVJp/U0DaADcSidvlu9M7TmtlfgE/4VTJDu0iyhEET
xsovjDML7FPL0otRMhLZPG08rL7lal9lUn64OU91PPwgfQa2rTPe96rNoNxYewvPeOyiGlRdeQQL
uwiyZcas83MqknthjWNgEhwQ6EN5mAbIyFbOQ1OnXJwtHd7bmIml7ts70+jvutm+0CPiqjhctXxs
QeXpmpKmetYXtrI1l9G16zXU5moJ8JMZYE+58iR7+212RVgnihJ0rmns2+KkMOuy/oGh6OadPxRp
0LhDFfXYy5tOo0cxfP1R1BYkwu7LKTPzaGuDh58MzPPNgCg7vQ4sAyHUSvRaa/xU2u4vM93gxi2W
RPgmQF90IpwShuIN5pVq0OC2W3/QkYb6t5zRIc7LXV5s/ETyvusbK2w008I3Ff4gu3o0egNUvue2
2rZTso13yb09QdygjzZG9VPVln1cwE2b2w+xQXArV1C9ZmSmBFzlHE3McPLGas4RxNl7/HaeUIGe
ZvksOnMNnbkn+Hlu9r1NeXCyEUFzHAdVU77ka7PLnda4G1VUZnIdvW4avsdKUwf4I1kEpkIxsa9D
0oIi2tIKcJ46Vq0KpT2ZdMoEHLxN7d+TdSt2SdX8yMztmNkbCWmr+yV0cz1XwxxsM+qITfvVrMqN
qCu5bauoILnqpFpZe27U9mwZSKSMVnzHEwS5Ra+gANI+ZqXvfMLoZKiOqNVuxg8P7o1P7NjPVi3T
cH6f6EvPcY3keGZMGdV58cQClduJs/M2pxjkdk/pzB1p5C3SobaxffPmxJoWyWOX1HDO9cfCtNej
PbtIV3i6Aox8Z/DSmig0TE8DS4krmuhRCcZBLoG9zSC48Dytht4kH0RED7qDP2mDmbUf2o1PWMDs
H1yEO4b92Yl5O7QjOSdEao1eX3cQvKV7JyZDO1dNX7JorzsaXMp5Zp9mOuFr31b7etvIE6P4XgH+
Kn9IXM2fFefbUBfLXUM0KQ2m0Z+IAYH/brZ0ibqOdtg4sAnddlNhiX2iJR/WuPC9loa0hht0cnN8
McQ+hSXqTYOpP1RC26l586TFGXEdaotoyq2ZgksJUXpUse+O0xdLz57wyxzuTaFc+rQvDl1WHZZe
JIdBiZMz2W9Q9S29DfFwY0ybtXdWOMhP871DRNmxUW/L/roJ9JXmUPJISDln7ASbEY45ZK802fxh
MvCYS/MpWNTpxUqUH/GYvLZNtUZ4gJwMLV3PXeiW2RuSi/Kgd8tiekpqIGPbKhrp5jXWWvPMhnaX
GdVxlVV6p9Z4ehly+T7L7FesDO9WPiPOlu4DDjDLgf3U+5oMergOyTltusXruqENu5ukZxo/QN7Q
UgyvMk210ys9dcnzAD6Xus4OVf7PrCo+m4z47MUqQiL4GpZ8C0yF5U1dK8iTTFW1bqV7XJmf1Wp5
WnEV95Q5RgjSr64n1Oxn0vPxuehY4FamLrql2gzmrQPing7ZKrE8go/rGbQqnvkfHJ3XkqPIFkW/
iAhI/KuEkJfKm34hqnu6sYlJSNzX36X7MnHtTJUakSf32XttOZX8OKbYUq5+5r2pDzTS+6fFPEHA
xRJRW/8GkD5xIqaYdKTYQVCJbbVcHWrOieMKk7BPEy8pP3GK1D9Mk7r7DraswW2xjTrKJM3prbuk
pGdwcFB0gzJg7OvTvIo8Ro3IyeKioQ2RTjwsewwRjc+yaPGmvZLTdFM8yVgw0JSNbp4gcE4AAJyx
2NV0qY1Tbx9a3zdOMlyM09g7V7YPLJNRfjAV3gvrY7a4jlml+6ZGTxzHsfiaHOentPI/ZqfKbSCf
nM5/YbFlHZu+ItGk2P6l5uTvhpV0Zcb9jIfP560su/Ea1u8N29iXlkz9Ms/rMcOTeir6Ccdek7yb
yyAuiW8ddIfLTQjmcJfnfzcrEl+zYba7auaGPfjv9hjiIKnWa8L7Y9fnZfjQBb+Bzwcbu8OtTToK
tYEE5oBneFjTkCOK2IHPDLQtAR6cBnkXLM2f3HWpDylCKP/ht9BJTAKKltT0WFM+nXjlofMp1VlN
94X4xZsjIA4WtrPuRI5fMAgruZVyN5TI+yVzfsKTqwmubFutXoZH5q2yLraEGZGEbc3pkP3h1e3F
hJ+NnZgaboLEx/BCMdfauCXtszt19tUqKj46Od1piTlSP+xs6cvmai30M7h1VLoGESzRtorcKbsY
rfmel5zf8PIoMARNsp2t0YjQcq3NEjAiDzX1WxZcW2YoBEpNmFR27Zlqx+HmjLhtW9dFevG7OJx7
a+MpMuhJmvynNPlozGcvlNoaRySxDxs8gtGxRkB+2ZNs2eRu0m5VrZJtm7/Txd09G80sYuGMiE3L
v6mdrL3pEbgRYvQjm+0e7v1gjTS+R/aHhACC7idEQEJTwtS44CZKAUZsa/ZmRrLCyzXz/dLn6yYd
Cj9WfZrdxqSG3Sf8c0G2tCiKhrkh/FX6w8HApgybBuNQ0AMnGriXosARUu5/rzQYwr4QdWTn75hO
170o2x+MF+dBk7yD7vU0EIwmcerj2iQ4+GCKRIWi+zCrOsz6abk85M8hdl16DBKX2xM5IDJJ5XpA
myNx6nbBRpD/w8OEf31i8ihGifOt+Ryk95H3pJOwd97djAxAOiSc1C2p90bxGEByIhAk/D1eZRZL
yxeCZL1U441lb1wvYXsKA/Oc5viMjQRoQUHr/G4FSXNYK+99Xrgt5UU2Huy6f/cew8+D+yFQ+DLI
g0fHQpPqepoqtR3n0pVX7XXy3mf0myRr1Ni87CekgKThRKDAEtP9QiyGCtVLlZHC79T4nA/Tt55M
Ely2Md1bn3FknKQ6udLd2aa6Cq9MiRivRpQV9mewrHs3LU521eX0S4OJbLvlqk2yA2LlLu35+cFr
dyuLw70xcEsLGBm9Jf2oq9JiUpy+hjJ4Zu77g1GiPDdmD+0gIS5tmzRoSOBsQzB/OiM5ujbtvy3K
QO/rYBHdXziG2zrks3KxLAtY0hUp11Fg7CgA6EYEE4rz4NXVq/bAAw73ICHBboUMXqhTqgQPn1jk
XqHmb/LUeU3CZTzVLPJOOExsUiOIQb4zF7e+UWwLMyLw2cI2yj1DkzS+/KLrtlNhPU/kEXEWmi9h
5WcXR65BZBnsL0PLaFhl2U9VyPax8d3xZCn3pQGbE9T6Xc862y2LwA83Hsve/JOggaO4DwvNUDbp
KnjFjbFYccrQ+JB9qKfbeaL7Ac+XkR95pSD0e8joKiMu/2E5xjVHJUq99u+cFp9ezzaVi8XKcJqQ
IyFC3xfreJpauAoet9epAcrgHMjuvvu9sG/4SW994tcHMarntF+pWvVjJy+MaJ4N55Y0Fo1inY7N
ZJ73eEpOmBDIZWGJZG2Dn9tgARh1bXPoagdpYbI4sKvs2vkohU0RVu+8Al5ygwwvFgCoB6TZh9o7
ToI7N2W+3KlsnW4Ryvt934wvmShgpxTVTfI3whjCl9Qf5a5A38RJkuObdN6J/04bpdrqmwFyMz+E
nFnWZlRmE7CbHAkQWjW5o6w7K7eKl0AdRQ17zvEcjekb50NVZ+yZwhEXjJh/4SqH3TDuiO83b0R8
f1vqqpu0fFvKgegWvvOZThm+MWytTdsftyQDGQtWQQftSkRi5DNqGwN7BLgEdm7iZM2pe3SJCTMR
LQcVVs8NaOWdj2nAoLfxnE6Y9gObOsm6G3Z9bS0RN+1okiy81jJDXGJZ1dZ+eggG3s0P6tGYuaQM
eEMlQ8GTsqJzJWn6xGNvP14fn7Y6z7Mk7NUMb42GYGiksU2B9qX2gzdM8OW2m4L+kFdZecTTTp4g
eUsS6IdmJs3dQsRxWwSkrXlFbT3yxhFf9x9DDPQEFVkTPdTu/VjQ10xp7U5xSWd4rFAacD7R2WlQ
fMcvH6b9ElORcFi7lMU2va6RZrLVGK1s9hlYkxLLQHCjwM6eZ/tGF+OLi3AXmSZszZy1BsQJxLb2
hFj7BzFv4D5Pci6ZmKMDgoYgFMKNkyNySxfmUWYhDor+c+pfQpsWYxTja9cUv0MHcUvrz2oJfjl1
k0Xu6zgivxqpB9ulOIfwHVkm2sNjQfvdOaTgALPnVsD7xK42nBnd3k0yCo4nIv8W2qxn9OIqP9bc
ecFmwoFT2iFNc7CK1rb5JANA2GqizpfgTRoBDwmQdLPnYibBNFrw+0SR/etDeRyTjkFHfGk5PyM1
hjuDb13GZUc8+NI9p4v6f9Cdi1DQd/uiHZ2os74Qa6h97jU8Kq5gneAYqxm2D4DOfxeKNX1leJdG
Tc7ZDNSG5Xz7Djav3cEYCOPWO1HFoW9phZg/ZhTTKwQhMY8Rf9DdHrPHHgP61c2XZVsSxorXqotx
cVV7ayTLGE5GFGA6GNaguuY9ofiOdfzTY2a07O7PgLMhGtoyJIUHQoQ18S9uZ7havDlKpqx+cxnQ
28Dpn/J5/W8soE9onNJF7v9JRWvvxLKqPbOZHydBFVV8YRM7t9jCWPJud329wwZP00K6ZFEowYvN
pCebzocYlVk/ImebvQrpEpAMPp2u3EyqaiK8GWzyy0wSQX+xIQIT/G4uwyOOuvY6YV9vkZbOMn1y
yxfik8e2SYqbWbYn33nozGasAzfgvG8QH2WzbQs8Zvg4WWGAkfDWvD1yCVYE7OFcONLfeN0qjxCH
I5B6/8GV5WsaBF/LhIDc5ycBx/rYJStz81wdEjm/9WJ8oo6RhcQaQJaZjNgoxw/bs/RzUBPXLzRX
Ij7XVPNGsLTh7VqLIBPqK9us9LjYiz5NQ9huU6hkYuEBtVtcOoMtLSJbAYnHDn8AAImJa0fB1I4N
vC/KivD3X3sZd9YQiK3y5mrvZh637CLL96zQvpnpf3dhK64OhXas7JGqqpwhl4tQeJ96v4Z6VYLp
0KI+Ja5UQCTm8lg4Oq6x3T3K2AnshcOtgPoQOSL3o6Cz/zgdio4V5upstCX6jM7GDxeJgWGmvEyG
x1Jqzsbf+alyFidm+27ubL7AkkbMijvaceoowqjnd90B5NHMO3FH9kCqcER97IkF5M6tXHk9MNQg
ivbzewDWfVuX3/7KLTsod5TEQ7rpiz3L/nfZpRFD8xJT/f2hgtHbZA4xOT+xsB300063IO1Gz9iz
DkyiqXkwMX87XJgorEvYWuQ5v3xh7NOcpL9eWiS/EbMPpOnKDRLMFaASPEpbEFCynf/IVMGhLs9L
OOMqmFlirJBeNlaKCcavy2pf1256Sz1OI5POQxgoesHvhjKfzMI+Fm61a9Zc7vrV462c5TulloqV
CT/bQOSp9rqSHuoZk1ugYShgujlJ5/EiCH6HaWgiwmHO8Qpa4c3mKXMHwmDZ+M/IY2VNFZ4uct7D
ypI57MrdwGt8a3vDL4PrQwyqlpmtn2AJOU19mCuswswM760zMlMCCN35ffNPC2xJCnlub1p1CWWt
KY7wOsBIAcV4KQyGdWbvr96DtCOFB1isMOJJT7gLc+PVWWEsQKvCel1DyA5Y5cRrvg77dgYVsoAY
TOzkYU2D4aWN8EeIBTBTWsfIGjTiKItImT8QmJ1ddKUfDEE/Rt6Ml5T6T8LViKTkY/dGK3HogryJ
lhlpNrfUuqtW4wf24F8+8/UCb09K64XZ1dlSFlGfPIuaGwMJ1A3jTChjT/kOOKKhiwElhNcORWfG
hMqSBgQRPKATSTsyflhIRDID+nOYIie3/QW/hZ16H37AjKlwXqFuC8SUiIzh413G5dZXw0fLFqAs
s7M3ICjVy4se+KZ3Aul8SPJmm+T6BoOakW/gZhQo6kNal7tf06Ls9qnB8CVYX8nsWGrzMOZucTFm
aHgkEXeumXsRMPco9wL6aVNJIpm5LazLbrO0fX1iiq6LHoKZDaxdzvN0M/vmrFfnzB6IUKijR8Z+
rj/YQrkSWOPPqNP1xEYbWzO/HGa0YjtnBc3P67LxA4IvJgifqKNFe1OnE0RHXRCeLF1gawtLyMLl
JksXszdBxGicaO4NrlXpHDkjfom58/I47OoXM50dLJH1cQAoGJsn68FM49z0d5RQvCrpG4dF/vMr
oyF5bhTfYf3IqnM8FRZLxzSb/rHNde7O5L1kOUufDp/AZZjlXxcb7H6ezQ/AD+9ASznvSdOH3B2I
tEx3PuNTmSt1bFXqbmUxXiU6396XCH7u3P9kwrgvxfrbd8bnysmNaynMy2SJkyHSO8mscEt8D1pZ
INLIoqXJnrYp+IXvLvzOR665w1oKCGrVepZOHOK5xm7edvxvwLh4POpY7l5KKU5UuvxnQUe0Teep
McSbnmF2tJbYYL75MoKSzIzXMmFegFuV2Pm447I0mQmd6wBAXxCbIkk3I5fdEDf/tmUO2cAwf7LM
+bWaVRhbtMRsBwp7I2YkAtbw8TFxivehxaaIhcLd9cOfVCZ/Ah+/qOrKEEefd2Eo72JRL/VOwM+A
qFcR+kbfRtVwxxhGHmKGt6vopNyoh+qrvpZZ9eQSYu0+7jQIWZHSxsLyOfnAfIkY5P4e4DbXtGB7
De+FVgXungCtxapyTLF+E7dVeMs3pFXw/GQp7Bu8Ub1zyJds3jCF5Bc3rN+CJmFfDZNmVDYapEf3
zKj/diJInwhLZjwmDxcGqUo4w/z3vRXGWpXDVUsikp0oYffB/+ya9qCajLPV/uUn+Xtl6jUqDfmF
EZhDrSg/TH96DvT7RPVLVNNmdCGXhtmAv+9ohmfJzxMZGpKQ0LxtCa5nv0y0s71uWuBZ3mJsF9F9
hSnRfQuJjLenKZor0N97qUDwQY7kwAkG9slW8rLmLkgdlv5NRZFqoxuLP1LGziDkHsyjymgpm3oP
yB4UnTNSR099BQHgAaff+pkkLRHYArJD2SU/TEKM0HAUbpgOza3MzZ8wYZMpVfk9KSiPGuWqCEcE
aPyBuIbQ9N0q3DkkbZAswGEVEMqlk6OD6dm8dtOPTIencODrreo3lTMgGTkVnFlQ85nwTrQtgu1z
+Fn69M8GBVosTaCQdCZcmFmYT8fSmY858M2NTKpzr/Rfx/AvAof47tHwOCAFb61UrtFYhZdwsc2j
n4xuzP+Dc5LzNUopdyCMkJ79vngq2ry+DMrFxZb/zlnfcHsYLnQLcPhnP5OP5GNO1ZfKqzESxXCw
yxy9vDZfRgoiXimz2CdzgZsF+XdYWrzdD/6yDHfmChJjSqp9Nhcxa5jksdl8Z/MH7SF/gn3gvLD4
wztdyBuLjYu52DoyACMcM8Ss1FO09JCpyT2/e55meRYzRjtMgcjRTfo0iGDcKgtsgIE9UykgQ4Fm
nh2sm+fNF6159fZ1Ze/MAoGFqxBZmeZtVBmeAJnrmPGz9snNeOp3SqjgPgT/OpLW23DqusiXLCsh
mZ4ASqDNKsYvIHw98FrcBs6UU2pypywLr3wPS0wE7rOZKyrtMDZsMeGzM0cu36Ur9U3uBXY96+up
r/etWLptxwR2znG9aN2vT0Bon4zil79o/9IEnIx6ybvDbJTVU5dwHU8C+5DxWKLQ0vlFpcNwLewe
GG+SYwISDq6L1rws2ooTmalLmn6XAm6h9unBnsJvz/KS3yRpY58b02rl/J4JWIQgtFiyEk38ttge
bXu2kzhY129AYu77yKJzljabUau7mnVylGnwnvTjesKfhhvF9/Q7YKJuCwMneZ+CoHycJMNHmnoG
vZ7mAbW3vne2ATGzUntYYssm44fXs2+dZ2BZJPiNJxxaxhNR9FPtWN3ZwdcnsGm9qLUjzA+9HRuR
ESO0enezD9dTafp8C6RbHLUpJbsY/nwIJMDM43mgA+WCralECh777CofO2Ei5RvlpBwXj3+3jP1j
LGJ+0Qk6TGoGO74WD8JOcBfYdM5tYzbb4LFDdF/czlfHSY6YxhqRvIMP+WqVZIdn+C1/2JYbyaB8
wRYAdE1y+w+tJysgAFfVwQ/oWnUwEnY9rUrso/LIDsm+QOyF3wPZpcD0YkEbzsymiPvS6V7RywDG
+M3WNUxKH3nsj6DX4DaM7tlOlYPid+lAu4KoSN6NoTxPlsMNSbs/Q4s1pHCHe0nE5DiiA2JcnJ8w
9buo57N7SiYTy0rXT8d5Dd8Xt+4AErksS3rH2SPGOvtlYcxiTv6YWryjGY711ul/mmXuD34xfrM5
wVEKAIIKtQtbZPOY6wq8r6lP3epzQc2TcQfJfr6avco5QNoqbszlg/lkxV8ljtBykndbwQr18vRC
1NZ46NWbfFqStwL7AIaaYth1kwlEJ1fi0k/WL0qn/pljL+/E9B7aCPgERv2zJuJxFn3bbmy3frEL
P3sGIcu9yCpeyPQwraNEX/RcyaMzBqeQMpyt1+b2F1iXv227yiel7L+i6ogM7HQ619t5cPuPDtaA
C8GSyHB+7VsT47/OrrB6IuWNXBApzz1lQ76AAuFriIx9CYxdabntzq+wslBrJG/O0Mvb//8VhlRn
UzZwD5E/qu3UjsYLZwyU1JX3w6rMl7YDXQ3wnXZQM4HYuCY/U7MQewhLBH/LflxFws/K4koKFhtB
I5/lPmm4zqyLBIHbufswQa23epdOQIlEXDr7IvUWBkKMp/Q5fCaDQqTIup9RkkdmLekSZOETTn0g
hjPHx1wOv9IMF4pfQDw1H0aaMAXqy72+XKOhRNWpKt/b+8a1gGN38GvpbZkRSbQXNBzqoj83C65o
OS8sUVTyUSfYMVd3DK5BODq72tbGgxBVHuFnfhfs2Q5D+lvWrdz3/gR2Oh22mX8Y3KQnX9FuRAcP
eg6Xywrv7eCU5Wld9IjXpxpPMiEkI5GGtqmxZR6IB+58vzQKlv0Q5Cvuls9CES8nJAUNdpg/7RCj
V1cxbJuZEcOZKA5EeNaTo4yXuVJHbgyfGL9xI8/r97Co4MkUusdkmHfXRmcnlCrwvYLW9Yx0ImIl
SMUxsJe7gh+0yfoubtirJYXK4y6zqFOizm+72An3cZ3Jq2p73lQAAA4kfM2NYsn9qSrvsOTWD5wV
3lT5nZJNeV3QYa+NU5nnKZEoJgtrPQxDccak8GSi4u7q3gOW7fBFw8bq407AXTv146tTEZ8kuztf
y3LiysDHgtaE0yZtSRmodlT7qsCZYCXwOoriCfDev95lq8otyQjN02KESMLVf21iLvuiHPKo14QW
NOp4kM9YsXhS0KldeQaZTdWU1R+l1vPNhS/sDnmxZ//2FoYS9UsszrWjHfrKaBzpZcguS33Gfox5
xYSfU4In2dgzQVrFYRxbuP2x4Kd4WXAd+jDnVNcTdIS1Gy0aLF1ui+7k4qyEodQ0sc9z/yCAPTYi
XHtSy/e3ed4AOCOTsbglhqjGeWHJzu/vD2xu0+kPa7/1sYJ+fHXA7CzTtkaqRN9Zp7gewq8cTMB5
bSd96z3UxMSzT/9X5uZ21XEwEYUgZvkm/bdi9fuz7piUOB6ZzhIozEhKKk2MA06IzTqykqksN4kK
SZMWVU5oUh1vN2Y+GbvFepFl/yVQsD642O81zp1uqbOjQTBgb6M/6+CJTnTyGSlWlZXYaf8woXX9
fx57mjKmx6PY2j5OdD6Fd6+w8GTMUJr5acQWg1x4oOak3KUT0Lu1CbBQku70q/BJz8FVdzabBD5+
FriwkugUkM96uWU+31oHX+RarH+XBXToOJwEdpfDmDjdQY79ccpZWhf+ezXN5amx1hNKZNTVMIbB
0Ywbbw5e1zZsjthz9Iaa9/Upg+LD8Sw3TUinycpMG+YB1KiRBdJSwXIuJwZPN2dsrIT1IkrSIKpO
OXmUtbc0L22j5/uH7y/iys7p2ibX3oQp7k7lXXBHPMx18zVp+zPJofVPkO3gmzKvKiYhlYzWeale
B2l/mZUk5xPaR8tv942L0lGZC0QGcE7vHpSxyO2W6hCmCbis2r/Xc3cOjXk+YIT4zwMOjymi3XJi
cS+aMr0rwX5RwGMSFfXLTxIcd0H2BRk8+EuYiAAzKkq9Knn0a7KFVf5rnPLmRoyvJvL8CBuYzS82
0s0ewOVXP3dvAfq/54/jzQmYlCxhckx3C2Z2AkCYo0ykI31SkCv3gZVvKwaxs5uI11JpDkpsqQeP
w95YUhn76fJjOGZ6Gf3iLe1sPFAdEeqKVQNu8OpW1OsTM9XfPEv+aM+i2qBu3ahgcxpV4SO86I+v
iKjICj6lXL2JJzoZwqPVZ+Lsm5AARo/pLdDR4Nn12bmOXHhw3eFNB0eF5RMK35ryFbaIznFwQ8EF
sLgfs/BvCHn2vOr51TMKf1M0IZBtl6iBVXQArOfsTTTTcheE6tY8LZ+pljh0c8poK516PzVcZ3QJ
RJYSNiD87MN13hz6wYFs75XXSuXDfvFttcUqSGKvZEHHB7/1gxTpyuRWYVXFORVcBVvD3/iqcC9L
5vu3dZr8W+YNal8bcMzoCPMx/HS/sNot7O+m51Uv1YlL1h+9d8lH9R1S2RLETR3yoK/2gYu0PJO3
PdYVAv/EdaurvPBpxQCadUZ4K/izfWr1sNWrX19sEvEua1eyJCyJTOvSGwhYXmjczbrITxhNn4N1
7HDy2eWu60xqAgDe4KgT5DuMrSuoByn7dN73I3GaklHrgG/rp9EVnnF7/sms9rUwFZhIvgd4X8a/
/do9LtIy23tzGYAJG/ItKdidAWPp5MOLixcrYXgvEXmZ+8Ddzgc41d6VC8Yx8x/X5km1X2Gl3Z05
MiNZldt+ZVI9hyM+4DzvPkdRPKnSG/cKDICBOCWImUcVVjB3eDwTrv2jWXFselXRe2pdQ6fuXgic
/Cmq2bqFfbJg4GAHCT1wxRvkJJkbAUr7XEK+iySyL5D2HlYcXJa8U/OiJImxBguOmTW8u0gcsLH5
zLLRfwVN51wMjP1UnduRY7cjzl5dvqP9ZxRv4gn2z///+thm4W3G5MGupZPisij+9jVU+V37+Lee
C/uuw1KEcXSBDLomzclarOnAmB57vgggh1ljTMPPJ3Z1RBhV5buwE3y0j7BSImA7+1XsYN0SYM4e
q0Rr1/fDt2Z7sFmSgKE0e+TFGsmqnWlpjyvgzXcQZrKOjPmkrWNGbcBb0TQ/rTZ7uIo5kzWOT9Fq
L6J/qcAA6+VRN/Aa4QwsXk27aC/hKp8hll/K0nQOup2mvVsbz6QlSWtiu5EYvYfUqI9GJb9Xrleu
PavoaxxHDCTeeC+zsQB8XWYv6QEaQByUpb3pMV3uXNey4qxlEYeRZdi2E7HggicTmju8anzdrD8Y
p7Dcsf2en1E0wqK/EYdxt33OE7gS/bpUBEzgeaYPQgaLRj0/YHRQOPmRNpJdhx0KTIlZ0kc0hvto
XtM72FVOiY7Yj+dWEchIRDk4b3OY3ueuzG8cjdMeMRstsOetmT8AXRmw8oQYSlD/avL/wF+IZ5Eg
Z4vwc2gx8foULRLX4F4XAtUz0u/RQXcVrhGyQeEwtVswocXovIVS4GZNauNewXQPgvp35awDCOMz
9WhooqP+HcIIxleCPbqY7cuoSxGbjfF3LbLHknNk1YW1YfTUcIdLFlWszDeBkUFWLduP0m0428lF
jl1rbix653ZkOaMBTtSWkuBuH2AGG/v5VNlMOzQOzDRPGqeFmC2Cb9bHggNFVCN9PF35kpnjpddT
sDez9VCMfXMw2+XN4c2Kyhmt8K0u0rH3uHXWpzHjdHYIbh6qkde8wOkV9rN8kvy41yBIbo6dYPl0
pw8IIOu9qKn5qXrcuY3X1luyIPRqpfxZTGz+IUXnn+bYLufhUTOgU9hFtB/sQypI8XaVTkx/y70y
oCQZHr+nS0kWQUlgTbpxxOsiLImFvY7XcYIkDMr/CQHluy0VdIFkKnar2b9WIvhXDWT3MdmKyFAE
mXtuJEi1/cvSuuExxZjPWiS3IzNc662lSv+Ef8rDiCLRPibr5Pj1zZjBDthNcC5GYP5Zn90c9WC9
tMzprW/tEHLE0pS/jBV6ZpummHRHJMaZsvG0whDAFnAvbYF9LUi2blZlsaq/Gl+fWx0GG+DbGJsk
gTGefez5Dgm+RjrPbRKFDRTBsk1DRPrIRO+IbI38jdXBxMTEP31K8Bn6o353Xdd+1iohoSvyIeKz
gqc50wUSrPzmlpGNUZ7VKwtJ+0+QxiSEaTOb8nfbxFpQYaVF1oCdV6zAKgs02prpbbu6dn9GD1hQ
Ctt7UJxhbd9BsBbwVtp/OmAuDhI2oJ78bjwp3I3ktkxPT8ptYJY+5O3xr98h9PaeAfDR/Ota44md
Snhu+keAziGS0MQEXPMb9yKneuy8HeiApXbvPk07Xp3stTl8q3z+T1OQg0oIbBjIJJuSIX02LCL+
qntjJQv0O3z0waj9YpiUVRdBgwUMswhT+mFOAFTiUm9eiG/P0Vz4xN/5QLB4uBdH9N2Vr981sB51
N5UzEBbyn70ip4mNpHxaj/pLu0BY896nxmgBTQgAvT25Yd6eIJOXuIF5bdmtZHcweVthxvgbaFfq
XR+yBJjsDS/VdlM6wDFFnh9Nm2z4uHr/SOVOP3PGmrWo8FOIjqYntnKES1tS17bt+UcIisA3ocaE
v2eBYzS0l08oRtbdbtNPiy8Vs6gAY5ZhbVx0wsOZrr+RZJ5zv1j4RocYxivWCLPu7hWvMBunzEmE
WsYqNMCCm7TZYa7gFqrKH6sr5+dSOeowkuqMZpb0/gfnoQWKE2p6nYztTVADgOmj5/c39c9q+Pog
+JKTBxTnkGMRI3UQ7krJ7kEK1A3Mm6ZmkpMms+2QXT3L6GONSrtfHy4b6/EXP6A9R5OcrnTFo5ZT
k9AE0EO4gWjWzmVjvvXWH1srQpSEdSbHMp5y2d/zh1xZYBI5BNoJjnhVv12ZDLtswEFic+naNpN4
fACQBVbefRzi4pTTbTpMJ0iSvqHzK8ythgOcmKfIwUMk2L6znME1H0VzzxrvLmlArZVh38hFHSxj
SuBCtP95uSCHMRz1+pO5NJy4tXiiIg2BOTFKqtFwDfMgglArdm7Ho5aSj9wOUjVbWbJ4qGTDS6jM
9D5Mi+/1WY4gosuUV/SA4G/6y+virHpvIZVv7YTjQHfOvWOzBryj2bTcFd1SiTOWbvxJRV2dCUfF
VlpTtZyhR5Ox9fbC19amc4lXQx2I+4AKlXbqybDxwmomrui4BbmO9fVTXdovg9uZB+mGv+C5jEAG
bINCkwwjb+K6Z2djKjJR0gIamiTyRoALyq2xnCR+rbgdedg7F/apWUuiD+rTyLLl6PjBMUWSw2HF
tVP4xBNW2+fRMB7eRP9bPVrc0+lYJf6WCxV4wdkxTrPZKbLU/Pl50IDo5zEKAbwipCCMjrP/1gEZ
Ogndf6Z6+GO+TDgcv/r5LbehpNKrcSRaEeCz9LFlLaN9XDB+RrlLRm9x9KPWBF+DbR0gBRRbijrW
Pb1CaQSSk693U0GnnYWMzDq7eTqAPjYWWAj5Z8azxZqAdWL7afkq0j2vCkdI4474Vp0o/xNxQ0bu
PZjnI+9RPypoqRgC58YZ0/AUq+Hg9h482UcSvHwrQOQeVhw7FwoIaidfbmnuEL8sC7DIusYNa3UX
DE3jKexavDLej++v5cU1fADVLtGbyu+uA+ZI7sCc+SxIEfAXQ2zqUnF3B2q+CR+BI/6u3qE2NI4X
tmN2Pz41BbfqbppfJI5PaFg5YyyB4hKaKSZIeBgLEz9DtAVVKmtxKBb9R1pZFMQ3+RMKrd6FMk2i
akhI/jugAuzHifn/v2DH+rsuToJ8S50ALB0oG1f4igmGInz8i2HvHJ/6JH8q7n5BpsSxOQSoSYCN
0VO2sD7+grMojPwFn7TVQxsb/KNM5uGOdg47RGJ0IaXoHE1m1gevBR9Euf6PpzNbjlPZtugXEUGf
8Fp9X5JKsiS/ELZs00NCAgl8/R3o7LgvFbbOCW+pREGuueYc8zPXuGc7nK+WXTsH2wmO5hCP5wwD
YuRg8OkVVTjazjDv24oWBOG9dROeH0+08S4XPrhINwDHP2m6R2V7Z+vggbVhHxiVMDvYjuSXweO4
nArc10PrX8mvf/iu8lhx1O2hnpIzJkH7NAsn35iRwqYXD4Atfd73KHaP3aScFwUCgIeUHX4sZAHd
p5cinQjxWOqtaE6tCqCruWyDhlE+pt5+sWoa2ERM9JcHOj49FZ7YqszPSvfbIcfWUzesJ4LBopvH
i/XnWMDU5ikqpI8BRk3PBiD7AwbUucdebY3GcxGwFRVW9nPsS/LfFDgdBjYtozVTlzmDseM5X8oe
4IDu2WpH+gPbd3+PWJPzyKfIHH9eZpORkDL5k1Z0F5kpeomTzUCuvVrd5Gy0rIpD2AqRwy5UxJcq
l+Lg5/W0ZZLDo4kRZsGpdOeiT1+CTvQvMogUZBLSA6VNtKJK9Xhou/Af0zB1dPR6hOTtIIEOK6jk
HhIChmLXTf6YvjA4yo8EYVLFdtetw2dZVsapSTqMqnaY/S73BQV4B2uE1ORM3JL70RfbZuBAPcT+
syWDfz28FD7+DHHQeKOTr9n9yYZ001gPeIYkCH+joZGiV/U+HwpIeQ0qrSS1hgl0+N3mck/nVXtw
Wqt/KjrbvA1ztxr6KrtG8IR1HxhHI0uq9cwqbksp72aghuUoubiy1pI3GXjcV6M+ukvL5/9F9bYZ
sN3rK/cPmOHpYtrenbrL/pwaDqHRGY4UxZQZj/rLMNiEzar8/YvE0lPDqvxo07/YNH505Ez5Ofmt
2GOgdq9d+kq9zzLS+iYBTASHNvR+uQJyISTRHu+ShBSdSb1rNffyVPxmKdxtHV99Th3O0phZKiA1
0JEYvdL4MnIL4faifWWvfbwaHKO7bZnY2GFG+ip4K4n19uITqymL/KkiTJcVz1NK2xvKv/cwlHVw
LGM/Ck+9SQGDy35g/eKc44AOcXG1YuA8J13j//CDY1mi6Bet+Bd2eXV05s/vA/pUP8vcys5tzY41
71gT13kmr1Or87Mn5EbqrzypultU8A7Czc6PQ2x+DbNX3KZPN5vUzXGtPbwpaqpyvMiaMvCMrSXB
wr9K+PO5X/ZKw5JnRtHdRH71XmfLU9r8i4gRkjlqcC2zQQJ8Dm1Xo11mrak3fLYqFg1JBUXmk2k3
3gWwxxKnqx+4RHFueuYrFZHy8f0lxq5iJnI7GEvTaGzvwpIOSRwhuOOXhKNhfMzMqztTYATC/7xz
ozk8uiF+MlGPG7gO4urbSYPQ1lxKS8+bOAJLESaZe0ntdyMy+jOp9OHMAX6FlkywowKJlQwJ4kNR
YGZlAUvTFRQhRZV0lYvrmD/mWDYXf2YTWme8samilkwVtAvSRBehlNFLtsyFV9MjFuLDnWE4/Iym
/uwIs3yr6Ih0FTFBm5PloexD40hRAwnD0IGaXlG4UXa8tUGgoPuaOfrnktxHimm3Yop+6yYgWw9F
01a2PtSt8wtw7puYZucoM/w4s5Lv0p2+QiKe9KB14S21q6v2plskPa6lGKJcMk3ciTtWDZMFayPJ
KOobu8fgumqbQ1S74PC7DC0mniJSOBzd2CBNaiv/XDbHILAitrWfZHPtayJid2PNxG6Hzvyw1OTs
7JBxQ/ZUlKV0tF4kZ4uuObhVe6mbWZ3YBqhTKrk8tKsRbYq0PbZdfjIqzTEsi47AwOhcmcFulhMX
jGnlv5RFn8dkBGudmM46mDr4K0P3GnTefOMxtR4HHm9jAW4PmhHAGpNWqUATuhFYvQYuHZg7h7mV
che4o0XgJv1Komh4rp/hhaVUmo4mNKqlHV3YRO3cYcNSH0UAEGdISxd35naIu1MT9YfADd09JJH+
ZAUUd3K6vWAqw9fjAyLoFsqd0Yht6VjNvWe5ijeCdrP4EbedBArdYMkLTDR7BYfBIeh6+n6RPf1q
g/aJ/CvgdhFjWzcMXCA2FiKB4tDK19gBTG15aJDLMwDTbGLsBRIFob2DFVSvcOOZKIuMVEovdliI
uA+b5d+04tpjxKW/R+7QvGm8sHL97BBquHra2/vR8hbFZBYC79Mj2A0ZDlZmgSyV9eA157T5nSYh
0ik+CuY/tTadRLDTs6aTSe2TSr3xElB1nHaMEvN851+meWSkoE30/74PSFHkMgXxa8knagjy0biZ
TK7OKiUUeKjCaOPZxS+7qM+FQiCKeesJQ/hHp2aoD9yZj2v2MYy9d/l+oXfC3aP7v8t4/jHA7uMQ
VRzgJYqNsgnmBF5eHtD+2BcZyWsw9UToqFm+YNpBzSyeWMvduP0kJ6pzotWYlAbw3HaXD0wNJPU+
KcIh4rAbO9CfMu/cje6rfsmNkp6w1VWKIduBB+C0PjXg9bS+F077M4KvuElH1AZpUoS8ygcfD8Xy
ElaZ+d+f6tJc0ZPZbWzyzFvAMX8JqUSrhnUMCr5r7HVLzLex1dmevSOPj2OPq4D3bSzupWefIWRi
AGR629me9cuzu4pMBaVP+Cv7tXRDuXMHBECEkG7TevZLZoMD7Gtvo4mYr2CQNScHYMmKQioNWgDK
I7XYXOMOTrkkGK5RwjbaWwB5NfPU9zeOCZlQs0cPshzCY2TR3Vw5PzQFbdR4lepkxdyKFRW5GxMR
aumJaA7E/h+6jfbKos63rtuTzGooxVnys7Wn/cTFhmfh3Wm9/PT9qGASosYyEOUxsI1d01fpIaQd
jI06phOse6w3YL/s4tRiMU+7hENwyhEo/f1sfc1GRU1aO55iN+RQFg3nWafykPU9ak1Yk6qz2TCq
uBTHoqKc2quo+oXS6v1UiF7YQnSxJVlZb0PXoEXN/KjgTd3otOmPBriJAzKSvJTVeERTTwDOuReM
1gTDR0Ycx5tYDHJqOTDcWfBBtnUQtmc/NM0npG17pdhB/248AIYtRrA0aX4iaW76wmNBaOI/N83Q
uJAkbJaIQ/8jItyFvZtPoB1RopNLwh85c7GUYEkg4O1d5c7XBp9MrtmwmobbfA7e3dTOg+eJ/+a3
brEvWYodtSPtFx0s+qkD7aRWerrKgChx2fi/eiB1q5ZEQt954x4YEbtU4zWcfZesuVHuYAVnP6Q9
vId6Ute4KmEvJsyoqhrNc+9TpatmbSJZgCcO55c8y6L3IADVoSmwmlBu98YYHewywblbTAK2fDSf
U8yb2yJ0bOigXg0rE0hBWo4oZen8lXnjPz0WxkM1JAlLCqbLjiZTxGD9KHOaUTNv8edP7rkZbP89
cjsSKSF1X9gWxB07J+GIZC2KXHwJeXJZJP+O+yRYt3Wpb2hKwdmaMKQp1aQfdX4O8+xQ3OnPBJ0V
3/CpspjwVrr0McWIITkuZSuCKazviq/WARTkF6m9nROLGFfXXcEJ6KNKxrdRYNdOEp5ZdUSU1Jzj
vfAs89IKekJckXyZFZ3bIJRqqlXy4B42Q3HIeJhhZemfNdjwS5/lz8xS/4i9LuGvj8Yr6MUZy+E2
GsGuNWSEEa7r9w1Az0MWh5t4GMIvH6vHihwZWfQR30MPwnrVToH9LtGEVw1obTg7ZrPr1HiDhgD0
NWuu8KBeiQL3kP+z7NBlKkbqERNVZuK9SZB5XNtUbyXDsTVr95+d1M8W3Tq/INvRVpmyoW6lU2Co
t6tnbyFsNZZdrDzG50shTgwF4iAwdpxCFJfz2EXFYQgiWF+y+uMDxdh5Ruo8dUaHp0Yo74Elt1tr
I8nfU4H1w6Xa4edcNj84trg7G3/XSVGORBvggPMf4ktV1/JvnYhPBq34M4LUsZYdmbmpLTkYg8O0
hmAhX8XyYgB2uzgR0WZdmd7r1CwF86XP/M1ZSozvvVuAPJpAzWJdwQW+a2C0/MSoeWOHWJ39yk/2
qsSNafdwMYr0M5pJ4fC+hvDNF38Dn+YsndK7m1El59f1X4+P9eQ+0tRKfgeUDRBEhvrdkx32R9Ey
4YPH67PEuefMBjDItvFWcRJ/qK4TGy+3rSdTBc8ENdjaOH77BhQuWbHJH9ZNxkoGFhz6cyP+RgPG
4oi7lVG2zQ0uAf7MMn5qEop6LeyHbKQ6EB+UFCvZH1kdV3zbAd2VrKeVRRSoncafyT0sBTCliM+h
i+fnKyVRa4+v9uA5X2RAbgbSxFfavDlNjKTfuJ+2fJMtpA/ROd4Vf7e8gz4i4TYBtGK/UJAfyiHw
WG11NlAM37OF9hw6wSujpb3L+GCu29787dF58U4QHuARlBtmTv6qyM6u8KQ0Fzs13HdULdSW0HjL
XdhcbmHL5bwCChS/w7tOfJAUJMfoCSy2FDUQHwus8VDaDjBwK5ZvuSIp4PZEdahNtQHRYbW2Uis6
mxUn2LiL27exG96j0rfB55749ljRVtp4wMqdnpN4wuFKgL2LqPKxet7nie3JC88MUPV98fa/l5gi
dOqExEJhGyS+u7anY7pv8EwCErYH19iaiKFBHOr7X8cQyVtkohcO2EpPaEjZW403YpN309IgzV9J
AuWQjdkKUAPu7EeyIzAVvOzgGmZDmeHyn8HodLKxHK1D9uxPSVQi7Ccmz44cX7QSGSCOabwHdFt8
/61Vrf9Cpnn9/TfK23GxNEZ+8omBM2ZQxsFp+pSoMr6GCumu8XX5rnQz7hPOR0z2Ufku3JzENX0f
p+//1amdF8AAtD6qoj25tVWyyiZlmsFhdVVTQBmjVjSNMU6yXAQQFeeboOte/RQ2fddFT74rwrPd
1lfZsd3qDZZj3QB4sIxwgtgkts9kmBwqmgCttJju1y6+yy1xF5QupE6wwgt2R26KetxNRmZSQ+fy
VKZqGDHUeZZ+q/ZF7F80JELu+dwRjWzeG7M8RI2dHIsZFxLm3W2P1rsa0vTfaAVkHsbAIVNgn8K0
Gm7W8mRZ6lV9fkpc2xkVumbwELnnPvppK1yaGCaLgENhxijkXvjPhXpBv2IabVvwSkQ+OHqIeG9W
7IfAT2gewFO3HMf3Tlv0lzZvynWUW1tYccGOs5Z9EnOBWqXfGFho9bVzqiKaxUE397fUqQ1sG4N6
qY5Txrp3jOAnw2uAls998qC87Jeo03Tf1MAOU9c8WL75xzYy4NAzER09V29WPbV7VmMaOVxBUYnx
HGCrG5CAALrQNK+1zvdV4ptX0TZYq0gSlS7+IVg5wxGFC7By2lIh4xJ4aUczgSDDN5p7VrTNKyZU
rAw6KKpDnmK4RGpbu63PotPDFgkrscfwtc1Hq74jD77yk/n73p13AIK85++XWS5WUmTmkzJ9AlQO
SWR7rKERfg2cxUjVevMm9GIPJ9S07gyN0NhayS4xaDkly4jCwozr8EvBl7xtpSWfJvrQDMzrZFjY
RrVLomkwafTk41+ckaU1d0ffxpjjLG14cE3rjo0PJhs+7zqFiDhn4mAqagrZY7XF4IEkGR5tEOkd
b5PJE240to1yflW2GM+lnsaz8tqT5fSavrnfQBamSwRvOVrGZtWFzcHiOf2knGyE7Rsj5ep2lcMe
uDqwWY+lz45RX1gaMfK2ww8gN2pb44DVTflv8GN5mNzkHbsARIzJZmYne9IQosPzwtP6iZ0OXEps
a5yhly96BVhYi85ZchLpe1+kwbHPHRge//+SzcbeSnt3l4j0T0q/NMYPHuNnbuUXMN4Bbg03KzGE
e/VGJGRuGhoi9iad6URIa/1q6mA4yRpcBED19NBOXvck4jA7zNY0kZ3O+6eyiiDMJAOCqyA6iF53
Fq1u7p0ZCfZbqVhSyZioBhRCM/glAt2fetFfpOuYz4C5WHJ2CoyUf7WjzD9//61pNZseMX9OY/HD
CNJyZURttsF21dyyEKCbJ5tP6bLpQDQlm8K4fendFmYAyRiRxTNf8v1Nqap36eOkkeRAaI0zbsqN
HnEB9lhW9rCVaWM8ebIMnxSTRS7QzRt7p7UKHyiz/nkqiaeUOvvZY22+Sle7dxmO95J8yT5fmgzI
lunzjC2aAoxgV7ne37auvzKaLjfam/Vx8OaA3HHDQQiDyKozm+mspZBYAs14U6aJ86rNSV8MRcNb
P4ngAHKPXAqUHw7q+NfmJTRn30sjIKsAU27VdcHNRV98qzIAvG3u2GwYfIti7hHqhapfhUNl+zSE
+dmth0/aLELwGYyDRVnBkTZRdXWSk+UOxntn1CtrJMbsOfWXnlvxYqf9T1Z26TpOYDjnJLutcfH2
zRneOeC8VDwTaSj6W0ND5yFtgCHZJgNRpgDXxm6zE6zKi3zmNlpktyCqXgeG9FUhh+oKxDGEBif+
UOZ3c/iJjq7HHFc32eX7hdvgf39C/YZchzGZEDpfq4wo5AwXv0eWnJ79xPi0CdOu4qirtsqaxud4
rNsLE+JffrE/uM/SzRGI/l5gHVSZuYPfcZY8+jaoBPpn55Xg6pIXj0L2W1fo4VzkZU23IxlTuDMP
JboHBcHuxeYEjZpU4iss4SwMgY7vtcCFUDkLpkxH9pFC0jcTpeXujM2ldple6iHP1z7XJd13BFvS
PsChRLaO1IPs5l31GU5ufjH1b9dixFWl/4pi4p9MUpMQqMkM0Ng+kMa59QE0cIonPH0BhpxeYXsk
17ANumM+Gwc39l9bssnbgFvtcz6CK7bYiawnA3S23w3eAXZSjnLmf45dgivPSCvsRcN73854dig+
wQhUaMIW/JryDDMbkzZwCNvNr98vdd8m2yaei3XGuuC/r6HEtsh8E8ypRUhlNKTIMIHcaPBxL7L5
FPn6T+Gk8geyBM7NuvqjhNp5ln9kKMf6l6JGT130JkQUAMfuMHqokUusce5h4TpPo9tuYgV5IIgx
41Kqw912eRFNofe5JanPJt6Obx7kT14orLchrrLecTYCv7o5h+n1+0XB7EeW8m40CM/PbcUayQMh
SdK6Mgu8bnMMbEOYkA15In0MLUo/Gol7M5TI33rgY99fX/5QeuhIPZvv6zywAe9lvkGej44hfair
EQQAwBb9YN/uHL8xYzUrYHpwA2pSww/tCXJbhGAPqdSAKpMFKOmAoO/yp5610RYru1o1HmC6wGi9
61xG0aUZnjPDIfTVMOkhifz1Eu8QFssxEBdrG6pwB3Q52EaWm11VTbO9B1cB/bu9Bou5OywI1UNo
+YxlOqzSlGu/Dfz94DfonnAL6Gb4WcQ9ac7lJbBNAO88RfKygG3sdN0+c1PwmsJ2HmYir/SJ1+ch
/+SdtFYgMbnJWOI9z8XBA3XO1eE/1UGMoJcZmAQw/Cpnqvalwo8RsvHiJMLSvC9ZHEWMuwv9geVt
8I9FFaHMRJM679I3gp4lj/IJkQ73feIUEAL9Ekc9YTunBONszpF3ppDBPw8Tj5CaTzU2aGvXGeIr
yIR7kR2uRVVHEPOi4JCNvn82R8c4hTAj8hojCn7E5sVdXqRDTtR9NYOelcjApzRD+NpLzvD3qTGI
92QNvrGI+BtZz3ClZifaLlFKa4jSbdpH6N8V2LG6VT2Rn77nBLuxDXQ93IPdGd1MbwlPQ/WYXBCS
XglqpUvOgCNWXl+iIy+FCgOerQtQd+grxvhW0JAFxoQw8WDURF7sqLjRA4Rahca3jmP7AeXuB/og
h9WyzJcm1w/O/9krOOIv5ZhfgUdNS7yYJ42Mb600xHMEKfysupxxwx/fs6lD+RGt90iIm+Q1M6pN
jm7HDdjBdrfqDbYEWeQcOrbBPhHQPKbbRiMR+za+rNhDKq/EmxW1zsJUH/YTnvCzVTYHOrKjfaAp
gCg403wfu4CR5byLU7njnvCZ4hU4JwmO+aFUV5Gy+w/LUW+ZicOVHhZjJnWTpzLxliDjkr+De4J8
d0aHD7aaXyJHhzqEGNzqk2PRRuhTQ7JAu5LOqS9+5OWo5wV3g7T7LGzQYIqK5VXW1XLrtSa2KtWe
8Jqyog083IGSzqYyYDn+ROcjgqWxmMf6hpYTinoY5ymQloUDqCiyPobQZ9Ud8wjybaAxXRpsZsB6
tHDIZ7Jlah+Pg4dtAd2CEIdxypeXShf/vaiuUixy3HhrJ0Tmani0WwcSM1U0gOq8kuEiDd0fgZOW
ByWXMq4stg92G18JtdCKTatI7iKALmw2p7P1xZ6sjzyU5sYhL8fm0dt6tR8evNj1Tqp9sWTSnPj1
TPi8ovNYmJDBu658SScy9b44C2EX57wqr3Y6BcTDCr1FBm+xc4U14GeE6j4DVhdX/U8LZ+xpJkV5
TcE21ywOyepouIX9DwjzchO6UZNswYVhXGHNAWXEfCOxti3KKHwa6hYCRcT419jeG83Z8yG2LbEz
ILSsO0FrZ5Jm3I9t5zS6lbrpxgdTD6NSNG68iyW1mHGpznkM3aMq9F/hmuMlzoYRswDnfSGqF8sr
iXMF7GWELzwcjOG+CYaMFEfzo+HXT/BaPYXVfCChERytvEg2QWa/egU6SulbxOpDrHOwh7jWyCL/
7yVp7moZAdhjslz7sK3sb2cxWeOMoD3UxhgjrJfYJjI+0gEflIUkjI+5k8XLlY0oFj43hQ2f9tj6
ufevkEwEPZwXLxiCy/efqAkVPhvxsey2tUdQ1copBMyN8Dkd8Nv2gMI3jFkBYt9Eu2awW0hh3Abw
KfIY8PGkSN4gO2TmdoNdWUxnBLZxx6YvOkJl+4VT/sUJWTj5pv/XYd+4HkSHU4WaUXi9XfVuyvFY
QVE0Q79/aWWZ3RVzTbRxEm28RmFkvEje9NwO/5pmir7IMYIgP0Sn2ZnecC7J0/eLM7iS6B7xfXid
pxJNPEpNDJuYh3SMI0OVRrd3vSolxIFG0vrhqnSg6nLze5oDnJHestoHe25vMic6gSThU5ekOfOy
Dt4y8ZFOfrTcXxyuUGqPHFGe1BS1NAPBvaJa9Mh9aY/u93BTrFKz6GzY3uEnH8D8GSf/e2j0J9Fl
HFsn+D4dhokDZLmOzvCrikBCke20SPXghJuBcM49l45k/QxF1AFRPDX2CZvsb6kn0gSpnI6ATylm
KSgucTT+ZlSlmUj3rJ/t+q0Ohicxds1JWsXBTxa9vDeKhyqpdiJgu7UAQ3D7osXOLRUVP0nXXVoS
mXQ2i4xDGhcT4adOYAqLyZWj6Z2Hluhaag19g0RWGaCVYx8LSCLvjC4pTjmipx2ZDqEYT1oARqPz
zKjPzRlEgO8tlpNiGteGyX2v1bRhq7F98h1vM0bAvPUUXJIO0yNMm2dk9n23SkkxXaKGT3DSFN06
Jvt2Gv3iX+LIt9ky6Q6CkYYV2/a2ozf8AgHRb/0yIPTgWmdluK/eCDcB81+1Q/ukeZpdGw4S/iVX
Q2zByl2FXXH3+wWaSteVWQt/1eF2gjpTXuN2oEoswfObGQZMkSh59awQIloKZNFbEnnUS41XXcNL
VjXYQoQmeW4oXrHZAlPONohbbfxKER/OtHWQ/uWAudJVW5+jScc/hOZRPKU4sWyXDUMSgK3RJtvA
ON/7QrbnPK1xL1AqE20ksG1O8MrfQOZZ+1b1mTFm76IaQ4qXmRxyR1yeMkK548F1iVucYD2yM9fV
/AR+628loxoUdYymnGJLxme/cnvhndPazTatDFgqjKBU4vQjaP/KUfHs01a5QuFmUGuhy9icB1nq
FFfpxDjUHSzqPFIVZv5yw+JbbVpu3VsFDskb2+xsOmLtuug0dgmPhSPOE9nnib6B+dmbsU76bfnC
L7veVQm0t3K5+orZhkKQU4bMw/HA3o6cHfbAlRLFv6InzzBoA05v0tL4NApChlV7jnEArlynULeK
ReWdNyBiVV6SOIXUIk3M6LoFx9MOOFo66DNJMfwQscCCEYVE/JpOA+0pJ5SMNKUMpK9vFPiMJy/1
ENdNwmWYKXYW273GDcApl6BfXfa0scd6kJJKMvWT9i+hP4G95Y7t4mumtScPwN8Lmm6M4DzgMNwQ
9Sw2w4If6xbJoj3N9CJjUdcvGkLTwLW36l1g5eac/7QKqpgC44soX3ui+6g+V3EKDFnX7DM+IfgR
mYEbBd2aJ6VrdMZHOqo//MvPnGXjB4nsv94cDz9aMbzXvrkniIDh1yoRnQbP2w1j+1pJBLg0JFZP
uTBbZ/oqNqItN5bBWrpifuGW7p40b845GatsY6OQMeSFB+oZd2Ujn+1ZJDfF7ywLj3ogbo5xqQfb
WBpX/HdPE+XRB4/dRb/SI8cQ3DHtgSiOu67mkq6PSvBvTvk1jUZsRzO2Mu0GIOJM1e9b2noOONjA
sVPF2WG7H5dW5Dzvfgd6xJoVZfGm08Mm2tTzMJxIyX1gNzT2sEiAexP2BKuhp0fMsnBrwSNY6XqY
duMo5QlsE+T+sX7SA7HImnl8y7Z8h2l73I9F+hT24I5CojKjDc+W7g33HJqSxOVUYXuCXn35fqHC
bOPk0r6AOyPO+FapznjBnE3AuRoW0Gp/lCXKIaPkApoCsjt3bzx/h0Pk4bn1gl8c0OQJanv2VBLI
IViCQVJejQ5MBe5xykcHri+RQySbTLg3th9dyhkEbdYVV9+VQC/t1saV7rdXmz0teQSDYkxPYQ/4
N0VWtSlxYzCHND8zLccDjD11rWbqVDJ4zXs47QEg5aNdkuiDOi8iVz/cYUQsAR+Qu4G353lBwrbF
ow5eZi9ak85Win/qnEW0VIwwXptekVfNYz1/wPtsblbh/Bvah0+PwU/p8puPEsiooGM5SqeRdR4y
uJddaHLkLoHazEZuH93Y3qTpk+a4gASO/aa3jUOhjZFI3swmZ8wOqF4lJXDhTLwr2FLYOsL+ZqsO
ACAlYDf1NwD4ga0TTFfK2slx2ZexjHNK9mRmFfsHpSnpCXnGw+7ASFP46FIEPcU1N0Ax9pw0trKM
zCdzop/DSOAcmTHmqCQOBRW0ADWLkB+zsQfMktFwzBK8HCQi/LUl99xb2Jv6Zb/JWY3/z2w7+CPI
w7kgY+2XLIMCeKy2segZ1CHYRb6fTFwvoTJPMk42WGGHp293osQikjr6zDEfIuBgsU9uK+/cpyOz
U8nwOc+Zdfe1aZ+TEtxBgepazxgvAqMvr0XglldJQ+tmpl5xZUfGw6goFoJJsaPkrXzG1475Ay9D
UBKAh3YeAwTkWDHS7rNuXT95tIys+9qAC1D7jDt4sYM9J4QmuRUjBjC2FmJnKl9drV6fusx39wLN
cd8Nya1RHoy+2DUuwH7Xjd0d7SmIT1By/0RVjF8pzq6uYONeDXwYeBBwcNXTgR2ZQ51a724cAwmp
QHYeGupnuF6xQbId9OPEPyN73YLB/eE7tUAzn/Z0Ej7GGEUryat11kl63dL4KSQIijBHmtGj9GmG
+v1wxfw0mh3oqSmJLoocYRu082aWMbZHn+iqbfUPx6NjojWX4hoSmhvfjJytf6Q+1b96eEX7qq1O
VVjcBq8d8Yo+ojIkuxxX3aEMh63r1CC5J+d3FFAWqZPgZ1PjEkxUuBdpBkR98q+h12Els6iuaOOX
LOsusx93d8q66JOmxiYrDr2J5UASkmumCa+PIouREG1kiYb7UZvBIWpLfJuzx1ny1SA4vYvZYa0o
IOVTYHkc+d0BxRk1lxYMhPc8INBCeVF67fmn6hZRmK68fPN9S0vI5fJTioOcfHEqSM6vigQL7phB
n22pCV+pYtzDn+EYlCUfOZQTMErm1Wqd5J7xLY/YetdxYeNLwD6LXTX+sI3heUmxOQYs6PItHR2E
Tumc6JnsN0mfjWvXdADsmbQkWYrvRJR4Ol0swlFxCT9V79WHKPIDpPno6LXLUlFaf3Ao7awZWJ5t
cJhPW58YE9u2NPNPRBtvKPPm0TSCAJFNsQwKQ3Jvhv0lI0+dxOiwtuBXizLpIMdxPGr8PfXQR+7R
O04914CizLyZ5pspfJsUd/hbjsN5jCv5y6gDRGPjFgYpNoy4upNuNNdUqcL5bika4kQEMjqoTpbZ
9BtG+2w9N/5GVLqrVkHVidP3bd+uLHedWuPD8pufNQfLa+U5TCTtUG+/jF42Z/MR6k5tRzeAngmB
7mKlxiWUcfcslhctEoxhqHQ4kY4pQR8RFixzSLmtooqwB8wBUmLc85hSJq6b4it08vaaBoAP56A8
Rh6Tu7beq5QoBT2FaquMOL6wiV1VI+cW1dLOErEyEWQLYUAN89JIFuM/ckK0G4Km+zbrZ7CB1r2k
yevE93gXcppuGlvPrSnzfDuliCGmAz8IdeVi6+An63vu3s5wnaBngS1Pjo3ZkayBo72xNEFDHG31
Wg8hSJ1quvCIPSZdDhxvkD2d2s549jQpkaxky1A5EX2wFk3srnXquhn6Gd5uIvpnVpN/Op10J5ec
FcGg8rNvKTWtMvunjzsygZglJ56gtcuExuGU5jePVDDcvQM1rwMutWyb2uVzHTfJoSi8DwId0d6j
z8GuSmwSZoFWQBnER+0CoOsZbWrEFgdjW0ht72htOo6imC7sFe7N8taGFEjNwr7aHHUiRMiw0mSH
KVQxYVXzrXvzvrGi/2PpPJbrRrIg+kWIKJiC2T6H5+lJURuERIrwrgr+6+egYzaa6J7uFknhoW7d
zDz5bik8pyzsjlpPVJyYGJ9ihoaqp1sP6yHfysDzdAGsELBNlB9LbTlXL2q4xHXRZ1H76d4j2rzN
uUYhd3r2mRIOZ594w4s2Eu4kbIL5vJAgyD1SA0sliLDr8QZEwlnllrObjt2pg350M2ORHrwq+P/3
+t837KV1c5tiHoMZNjO4UQIK61fw3y+x10HPKx312rTETxOLUgvS4ohYPkeO7OsDTSXTg1GvXVp9
y5var+b77IESmGb46v/9Zb8+OYaMeo7t1YS7/uU8EV3Gar+l/Qn01UCVfW0s2WHuXPR8wwXLbsVe
vbcwUY06llfDJhDYTMXRYAgMl7p41zkkFSCOeHFKcUvT7y7JDciOLdN/P763UVPuehPiXj1jB+Cp
fzVH/+iNZMKWFPjCSL30tqLFfVrfgBSMPZUCnUSi9VK6t1x7Uq+pk2FfmJZpWxXVcvdyL9sinA2h
mAnyFgKCr65q9sImOO2ybrZNNd6iKG8PCgWNAqmmuNl2TGxUkr0LFuuKXo8qM4+a7APUjqpm029k
gN9d81YWTFxF4BMiZ1AYTV89e4D3sNZBRSMpeRDcy3IjErdGsRoAfncJuDdeyujo9kayp3qMmTqh
9TdVUH15ErZTQ3TCEHPLAYbZrI5YS4/u8swfzpsLDO04GjTXOQUPj5kPu4q/xzBghVZHI3TmdaFt
2q+V0fzqscvjwap2quRdncECgHMNiNl3mfJ8o71YXkcDA4luST8NbCSvOvhIAhvpZ1+ppIzPKCv/
5kic2Z4QmMQqdJOuPlMK9he/zOPUl9Wui3B8twBCejqJHzOmOYYtGk7KWD12QWyj3tX5C9Z/fZxF
8T1q4wlvsXkoMw5POPAlHrvx7OHnfp4a2pNTz7s1TX2nseYwqK5lj2zOB+xiR2l3/9LY796gSHGY
zlO2Gzx2a7COg2PpaFapvnp3CK9ty9qnHCulSrxbeyUSfFQ7/OOMnHLi0j3lwyU26UDsWt7LyJfb
eN3cu33JjtoLgEyNDDCO9ZQ4XEZiekHOI+cmqgsQ9YZ9V1JDwXAIRYex/cLWRL5IsxahHCvqLPkt
AQzZ+uB786pTWebRUc7PWDtjaC7R8zyVMO9yt3pVWCYIDLU4bu65VWZPVZolGxJqQfjfSTRwW6I9
sKESLf3X+PPzdEqA1VxJQO0GhfnbycuO4rMXf6TcES/jIFEG699FNh4KG0cDwtEpoPgqlMQ/ssFb
rgZKq6/9e9b/cZfgHCAC7NKy/iVzeFSleqscPBBZGVFz0SdX4H93n4F/kwKmj0H+WevnrVyxhH6l
Q2Dp/0BSVYdkLi5k8NvdTDRn17NlLNyXZEI6SEtabaMdvIMPn1fQTtEJsFn8e52O9tZppz+zF/+d
ADWSX8JT3FntD9PXE23o3J5HN4U1tqz0ageH91xgcBCXNuizk2gQURomio7Y1zlO3lPKCG48FBuz
xqOftQ6fXsGhMGj5ayiNifKUiYnF8Ki4NfUZMsuhppL83LTmiTglBJ40TvdN3mA/pMhOpogticPq
gYQZCIUkNfYDTZ4Da2HeLHQFzj6EynrhQ0HO/WRNtEy769ak8z7JXW44DjjSKGmlfC/bMY4zgON/
HaP5MU9oXOPq/W6mGrpokuKmRDXbamrKCFMAvzYGq986HcbWiDdsXIknMeb3iJYJP0cOJY+QH1zc
letBLda0dwfjwGafn5XkL2Vh4cUMDODpXB4rQJiJbA4qAhTEJ0GxYxjWFeajmdHzwAwyb2dK7TYB
8BZz3QQYy3Sp6uFbTXjRyyKDRu8r9ci666Uam4VDa4SBJPBcgYP6rXw+8hohFHsyTzOven8MXofe
8m8VLgacwuj8NQUqphVU14B3YtIAD7XqnMlB0ew6sezVNt4jz8YgQynB0Yp9e1/ZzBeWuTE05rFZ
Qo5sRX8VGR4mPjenybU+h4Y2ar8EIQqeow6jAd68JDBpY6vGYXc35VqnKIEkLaRIyc0GOkR8SY++
6tGHHTTBtti1izy2hUXGFBjL1dT/MFIwNconFZO+Uw4tORmBm6ChT0aY0zcDWE4VUodwXxfhBP8D
T4vFBx9jXQ4vHVC7eqb3fCTza2EKCr2eegWUih1D8/cgSE4wHdobG6LcZDP6R7B52bD8tgtUDo2F
E1qnX+OGdvmZlgAuR1Z/VQxIQiqOsC4w2cZisWqOCe3c6wPfbDBiEH3rHOjdhUEMitqwMMYtO9dp
6DkeTSgdPBaaovZjI4LTMvnB5cM0BN3Gc/Bok0+FOba8G0Zpn+CdPNe2QeUAME23Zb032riaR/kF
6NzcJxnj/Yyi1RrENG2STFxjMCvaqQ/ygZOk9thuNKSnREZowvDIBKdF/O0vGAvnbvxIFV3EuPri
vZzpPCbDfcB7j1/GeWdQrbf16sEPJBVjQ/HPmYg0eJdgIl+lyRcfIjX/Nh02Pr4ogaY7AUG7/GPg
zQFhhgwL6JEtIUVJ8pjbvOWT+Q2aZ7bJ8Y4aanoEluAVCxL+c+Jc40KVu1Wu/lPjUnbkaPNswD3i
HfuBCnq8DQgUJnqVmGBhDuwC5TOe6rUIluJQY0ZRI4+Kzsms6Ta1S7ykZLFDzIBhsTwCHP3DV/+F
AF3f8TvQc23bMO/WbnP2dQvOC1J5uNhjmq9m4lvrh6jZu2OHbwm9c5oYtUyN4qQwFYL7b14p5uh3
ppk7e9Mo8R0tI86IeOXKFUt5ltYbjabAyQwtPk0cCxnGhE3StETZztCKwWl2y82t3WeB+exhcdv4
FDTOD9wiPtd2pfbFKLkju3QT0zn2ZPPbgq3iAErEMw0+7XuDt6zSX4ipxDCS55YCjI3uZ3fvW9Fr
bxJpxFNirGLAFpfP9MhejnRcBhoOT/MpX/FZ5fpLNerTbBXZ0cIYhKAZ7TAn/FjuKRnR/GWLXJh2
GJYbolcdWXJvJCyCqFI1rGci1gRcElATDQ/smBX3x97OfpSY8QGQzS/R3nfdcaDbhvJmF6cjzQC6
56paxeXvxsiPMDtSggLj64THYBs1XKXU3H/BoPnnYTnEmzk8IjafNEyrbbv4FBuV6tDPQXnVRfmR
FIR7qnImK1ixO54r6585VyQ9re9WTh5hvf4wrpSu0muTcwp6smZVfw56Xp/g2VLOC4cJtlBtyCmZ
XitYscUIn7fxoltRJ+/MjZxWbmBdqzr9GQ2SJk3iPK0DqElnS2inwF24o+Xk/q2N00XyoHJe8O00
hPFqe8sGdo78o/gq+qTG4C1DmpVeizk/dIN/oWu7O9Hdwo+eyKmdrJ8nmHVBo/Ob7SaUPJWSSA0k
JLJrHQYwF3V6U2vcQ14AyWYs4sMke80cZ4GZMvSj36tToHLzRoUBSim8tGrkLm6UVsbfghuoG/Vd
LtM/q51Akpg2G46mzI8unuZZufa2Dppm58x4K8clepX9v4J11AbgF+UUyRS6rV7Oo4bx3/ObM+lO
LSs8WZ/yTt5kspLHiBbskvrLgcp67ZJDDEvbZ1n4iAV97yfCQoLj09AHufdkowffgpJArfsGqdU5
OoLyQhLiC3QF9hCRRnAz6PZm+YlJMycwPAds5DMWO7tlvdwZ0nrVSq6av3tkKmx2hImxdvfle5QM
yJme8aEnozo6XyLQ8VGr1tsN5IAQnuRbUP8Uwr7ihoeZSaZ/OyIFmJU6sNjE0AzpEmZNhB7lji/D
MH1qyccyYt2+B7FUnOZO78Za06LcPHMbb/ZUDCCp9rSCFvOpu1tN9NPoZ+3maBoJnwLhOd2xDqaw
wpt3yN3x05LRa2ksJ7rq1irWnlgtfUL7Kk/efTryyAOpiuJyr70O0bwvA7iLFna6xMbkUSfo7oFu
qYyrl+Tcma9px8d4iEbjpFejmxN3N2728JpqEwOUxX8X7AhNAdYvmlfP/My2peqoKibi54KKpAOs
hByCV4dPIMXIAhRyD7LTbFM2fTL9rkxbUKVePP0nQ62DuuL7MBrjncctP1vOn0TgiOZq9+KMCWtn
362eeQluc9HFXEU5Jg28K7gQjX03ouen5QMFWs42S7S9VQqou2PZu8Ip7AMOxQQgmL9xtS+PmZXE
CGcw4mdi85hQWaqz79nnCreTWRECLtlNEUbNqFADBXIrUOwkWbppbH98PwiORUZAl58Yyj9V1Wzg
zO+M3HkcTb/qYpp2WT98mz67RoT90BrzR9qDXisE4K2AQ7Hx5MQoapqPSwP1gDU6oco1iNiWo7/X
NI1u+FOeyBTiiBVm+rOeSgeL/PFOSy6yQhKMwRiJjYRm1j3DswUav//qaZqP887lk6TBVfSWE4J6
OvWuvGhuYqHI263sLdSOqFCsMnjKG47cTV7g9FnvStBK159zwnEEZYJFvkt5RH+pkpkRuyjtc4dz
pFDkLGTPiymQsDs8oHwQZ+mJYnNLkI+9yEfqwnhSy3/4hQYPbTKcO+0cmJL1MWjpqYwjSCza966K
xfeJTc/J0jBHW8m6gghfea/sJvQ6I+NrsM0rpq1dQTp83UkQEjP0MS151dlgdMAItOduNl9z+xSI
miiQGYTpZLlPHZPd0UoghSB8e5WDld0AqMMzw49Sptc+/ewzoIbau2FiHnFHiGm7olmlPrQqSGiE
zWEcs5C5doH1blfgpAN87lOqqms5fQho4A+ampwTdvpfDvuPU5EF2/RKJDCilyiedyLhQDNbpnUH
1/PCaHjkXGGzMViPVmRuLKos4HaLjXYSUrZMaMSZqmNtGvGldRy5Tw1uKlxWxTEz2FWWS7JtV8hd
XXW/rQLT4nWY63AAM8gqK2B1bbH+qD2juotaVXf3MCNvJpRmP0AJ7DctXAOAtrR0RLzicAWBKtQ9
M1UdiyMgh2nTQe8CCiX9jbAa49JN9X1IoHtB9r3Dy/2d1DC2aroPpi61qdBDFhcTjdCeQWuoQ73o
kDDgs+fVR7I1E0c1RrloUpCmPJq6/0P/5dS6lqCgTt0aT1jt3djMaH8f6E7qS7xGbsm077uNDEv/
FRMIPx8D6PoCu76ozfPM2nUfUykyDi6GviTflzXqUAOxRTRjfoWht0E8cs6xVA6Yv4R+c0dfvDVj
Dft/72Zthx3c/zDUdBh2HAlU0LprCy94glb3HL5Ic1h7h72VaT4tJrn8poqfDdkqHJTp1WbF0zGK
PNTLc5D60w6cKi23XC3NupSbQC3qUUzxeKTcANGQyoZ+oAmorjUfVuxYyscsOq5hZeST6kjJjId3
1IgOlvC6B1OXGJZTetuSmfrRto9LlnZ9se3t34AH6BLVJXJZ57+wTWaPD2yfr8b393wj/4gROZg6
1lvu2geQSebu2QLKjQ60jbSCXz0FPR9kGfpY7aZKgNAr+u4U1QmXegJlvuzh/TrIWF79YhW+PLN7
l8B7J5qKWKXFjsPCRa9TIzYk1rtKhaZBNbWOeabaoV8FjJxutZpxe5gX4ymijnHj/Y5mgVyaSRiy
JMMMB16C++rV+Em1y0KFmdlYgvwVM/RFeNSs20Hz19QIij2g+gdnN1R4rZnzvzJXnTAwwOQ2+2nX
D6CSlF3fMAXVW7P/JzPu0T00lE1cUBiUu8doRUy2GXGAkgA4KQ6Ru69+nk6H3vzmsnkmzeQfyznb
4ebsTmkNlz6ODm6V1L8y2z3pAWtyx9qRHalPNoKCvKzgXt6K6GVZr4JFPGJ2p+A+zITBkibA0eSz
rsHLmwefVsSdvp13HcwWyq2Toy3F8sxATibbcjWiwfgu7BfThLdTG8YHdcLqBq5023pIBXNB8MAg
LJWubsASwbg1YkThOKk+4a53W2Y6P7KWE746GHvcFZnv808OFP9STIV7dnlXVw6+jqUhf411Yad5
uXx2S7Sfcw/NNcEA0GZOcSZDfKkLFWMPYujvkQnrrlkX9w5eS2/wwljTnyCEe16gb02z2Zz7TNJF
sooZLbLg1GocjRFU18GYeKMtDg5rQVyMNf1eE+8GuQTzgl4u1qDYdHfVujvi6Nj0jXoFKrfcRuIB
0YLZFg/8i53TmLmgVszJ+K8R2YdjO/apG+aPJLUueeNE98J+DQqPXvlcYNPRmSbSHJxs8KvczOri
2qiarB2PP9sXK9gveXELRnN+hCD92699j+arPzkAcv74lu4ZW/rVioNoP/pcI1VAXlLKAffNunMs
GnUugRghS4C1SxrYQJvkpyKmeU0nSG/C/skMzowm575jMf6dx8WDpu6XhH9ct7u0JCz3Nv/3oR9y
L8TFwn2whSoEQYnPiLhmzvjg2tFAEj4QV4mxcoefk4OiHfYFOS9oRh9T0OSHMZcspwMFAMDLySSK
AD8FGPeq4YjoEew3syqBPGKkhBa+69oEvFpR2zu3Rn1Woqu26QoZUU1N+tmlY72t0GH8pOOuEj97
gHkY+VYdnOOVJh+6OuJG71uYgvtaVL8EWs4xtcjaegFhHOxkxm4clvQSFR0rNd8yX3XS3js1n1ms
j2+1pkx8rsuDKHBd5fMyPfPgXA1ph0nAEsn0zOE6zQP3ldBr31XQ1H/rmKaFiDqHhbVvGAeDe9M2
RKbBnh5iauTOhH5hByQb7Yv+ufQTyEaT42xqbu6xz54UAx8Jao9m1dR992WybdZmSay7Dzii+fOM
vHJfu7SCjHq6VYKfmedeqsAM3toWFDK+I+DyrH6Asjywd6PZS8bHHk/qrqrcg+H8WnqyPxS9bEFJ
0KmU46YRtVFQbd+lKyr2j5E6165v1WkCE3gKevsEwA6iBCVGW6RDS2YSt6SKT41gbR1J5R/7ynvK
qCDmW+jbE+qg66TxZ2eGhmGXv0RkBmfut/8C13lsYdm91k63d6PWwmgu8oOZlSEmP9ijUlLbOVot
f78YgUYG4kJCjS2Nr/xr23UvtW2Nm6mhi6KovfeKG9DeD8Y/zbhgHcUVMtEWeWrav9Y4sAoey+LC
cmg/VLY+scywL2Pu/wMyj38zmJ6bGvBJYXw4Jg1Wrq/OUetFu1wj0UL7JtvukqNE/j7mM+41DX6B
Pnafl8OEgYzhLCGgFy37JX13/M57Sla/MhNSRsiDyH4JErNXhQ+QXt9hG39PfW9vjGX8YweoMaN2
U8T36jjE1VtKzp7+VuTeZNjbOYa4wMnVcwQ14VlobpjSvs9Fb/NJ7rM3XLwcXBLzOlASfI3BnWTV
dgEBcFNL8eAZtCyw6Xr+7xdD6e9cc/Wi3AWDE9M0re4I803/K6fM/pD5LPC7glxIZKbVHeNhuSO7
CunS0ZCs8Mxhk6zPQ1IdoFrCdARy8GCxUr1TsQQePKGlLpBoNmoR7NUyEztX00GNDSjH6n6sDnUq
9+iiCcgyjo3+xSit9zYvBaxTPOIY8hYmsUCFunDBANSYwtmu/p0qVCdEC3drU1/l1+kdlR2Vjml+
L8o8wqjhRDcLIObSFcYBJkUYmKuJBmLOfo7WttLJofB2wK7uF7FeqTLlOW8HKpujtWcvnuKD5dT/
mjauANN3axeWts+pnlc6E1epdk8ZhXWuI/6EKDiGxoAcLdh4xbrDqVD3/QFnIBEUnwxbEuXNE0yv
MKisT+6YHdQsdz4Fj0ayvDBjsBiLS8C+lInw4DPoNJKyIRrtmjQ1Drbtfgb9rUkBzk4TX3tRmdzh
3Xq9v3s98hitKpFsdnHJkzzx8z0H5kddpFPoqOGjA940krLiSOfF3Eq256bTXYyRGqnFktxoIQWz
XGEsTNbnvx7hXTGqOYF94EDQT8kguS9msKTZN+yIP7gvHD5QIMzmmK52bs11iG0vXkrsUe6+bNel
wWIOG7rpsz12Y3koYvWtK+/u0CT9CId0C8y0U4l8Fr1qH0bcWPUSfRWknUPp986mnSYrdKGdMreN
sPksi8RxQ7YMVHHmytsQePLDXlIR2kbq7eeOhYRHwDjEqQ1W1wKHwaVgm1Nkgkmv+cT3aj4mfvSK
Ndo5cpEF3ThX8wen/iOayjkiGsmNE3y4UYLtALkzuRQB+L/ddnlqIy9M1AQby/a4eVPf8pAmJfU9
rYz3fWxTv9ui68R2/jS6/OD42s+JIWF9ixn5IT01QSsgq6v8CesOnIxRp2EzBli+Gkj27vov4iVk
j3Fsx+gym+ICHynAIGFdXDU4J98YiCxrD6Vt9J4aoxTbGnMaNLJ2uacSNj/zXLrXcu/yvydd6I9i
IdA4aEoDy6X4WnmRZ7NpjQfy0UDXzMIB19lhOSAitpWubR3gpqJqm3emsPjBq8z6UFIVhfKMQL2S
tQefYLKyeQ8FnvPHb6mHs1b/q0oWrp92MD466y/0I7C3sJ5prSpozVA+RfVZrM7AAB8aa2GRUCQx
F5YZtQE00UFDvjxOsX/o1mzCYvXilDgCB1Km7U3rNBRpkGdxcCPgfPP5oAT0f4IwaJlEEGfnmp2w
O4wQdKOjitdmSWHRn2E32VEMLI9bzjXV+y+mx8FVd2HLle7kGZ4+V0aLaSzFQYK/dL7894tFH/yG
aUSSQcFblmA5WTPa/IQmb/vfSjhXKKcW5ti949kB7DousbGdVbuoAPtdfBRMyzCtbOY/E1GCP8dp
FySu3kTFMGw8QJfIlPkHrfXgZorvJVAkgLhCPcacqjCj1k5ebgxE0A5WYukn6qRx5nXQGjseQ66V
1mumuIIByQSTRodUVLJ5cE+kQUKWLe1T15b9naNlRwmSuBp+aV6XgM1RkVchhBXujg8iaRW2JJI7
BEnDIJsG/mCj8iUgaEndNSU0pm2SgGvqg+3Bu0v1Ut9r06S1TAXFlRToZWaxcffKF/roxg+0cm4p
7QA/MMvvXTwm4Uz1F/UkBM78RnS4kWK1tRtQfGq+JCbDTwahbZxeoP1E31TpHrGErxAeyCQm6Efi
Q8ybYuJVVS3pKXf/lrF2LiqLD7VtchtubTy1E8uk4icr5uqecTW8wPUJKxKu11kX32BWcCGaPEB8
0dS3lhlOFCfYZkq9DICms60iVSXAxTLokzqUC3kieiBISHG6bg2fd09LBxBhoA6owvqLP9Om4YDV
Y0mXy9x+UFPx1wh+F3ZOx/HSFM+J39yXWb/40ZS/ShPIhPB4KU0B3jIDhr7CBRiOdvu0uIV5lxA9
2LtD1VzK7OzT98djFkEWD+DGu12+qzP9QGjuH/taVMWZfP+apjAtiul9tca54vxaZ0tzGsRzN+PZ
XxJ7B4oVN9Yw/eXCZ19pIkUNW1szcrsew1kuWBI9deFFZZ8NfZ8IS9FUnb3VRrOclvWvHHP8NMua
N11mfFfkQ47IUraNoQnc5W/tj5QC++XfuPBd5OnePwZj/+biqnsqEG65Y31FqT5LWDQ7g5VcaM80
p5nOqU5tRtkaWF8f6XbfYszIQcNAsYc6Wo49gzocnpnjeGsbhkkaBvSFm/r7hWIt1HnLuuBw+eWh
IKjZxM8P8mXXd6YCuzK9mn2ssUqi2uqAfWyfoOvQTBsfKvNsRrQEJCN0dmmDDXNbJInUZ/lId411
rDzJ+ol2EsA+Rxyq3haL8QXxIt42yjf3WOIu2RwUD07Jj7FnibQUpMkgEqaoN2Sy4zI9lVW5lwXL
tzIRbqhF3G8FWQD+e7yIMmJjs7/WmoMVZCX7Ngno9UaHDxXr6j4FaGSjvL/GUxsDfa0BUPflD3AV
3F9UtWCnaLZUdAD7NxL3OpCHsxQu8P/CNEGuGAsKCAek8dl8xhMZfzLjd69G3QKCcQ6qFRaFNWTJ
HOKBMHXQLP4YLfCoue7dV/xxMPNgZ5uGldBme/CSDk1VEdYeJ1zjbfDXGbjhEbC7QVDj3uwjdUa/
uAY/ZJLFPNfdc5JEAAeWj8Y23mr+XRogzJ8lpb95DOiNzAdqb7pyXUSn8663vKeS9ec9H8E0V48G
hLQQ1ygJqWRyOb7X4qEZbahhwTYlr9ngNuxJKMTw0xosADnNWgKZzC1thk6w/AgRpaceGRabn4ur
ktBGOX+2Lm+KzoY/ZaaY7sRA+IvQOiLlSmvt+j+BSHGgJw1yTTIiv/Ty7mXzO3kM/8HxygxnWr0W
g2ShK+xzW6lbn1FpkrCf91p6lq34C/4Q13J2hFvkwaviE+PQ+cSRYEC80ZKBOhgOabfuqS1FOTi2
5lW3JJZqHXoRjNtmzebcZm6y6F+W2LA+w+ekLxPC626M+pvocej6pf5rAZjU2fot9VxLHXIPfAxO
jYMPc2L4HTtY1x2l0rXb+RfHlR+Z6qMTd2iwkdw5R3uKL26JZCB5PEKD5cJSe1S3mWQYGpu4valI
fzp8Zg+jdD9w1trXarLMXY7foJH2NUrq4hF7FlkcV5L6HLvNUplcgqhdiky89zrhvgjCwNimsfvm
dPZ0pFFNNyNxC8xotWN9zS1rVRtid+T35oX6oNehYTbJr309ZEjDktyfpsTLotzPYQ9HJCjZL43S
h32dueQxK8KGYCwjGNaiK1gb6JaxHg42Fhw0XuIY65hAZI7fZo0ZYS5E6B5qOO4OreTUgIPyMJFu
xlUagGA73SbiwU3uwFIo6hn5ZSle5FIaTBjtCx2ydM4GXKJj9WVH/XPhP81Ny240R8jHTcKQ5Oys
YhYsAoLu4FP9fZzbXO0FFRq8zB5xm1ShrtuXPjecuzcLM+SoODTkM3bm2uSRtYzFTPSsVdHvLQ3O
uhyTre+R7fMHetz6FStmCTAn97aHdgNFvdvgFcXmOLv6yZZsgm19txKVPVRUKvgvM2f/ZWYNhj1h
KMPcM4N9KzDjV9CsQsyME/zAUe6qEhagKYBERdRhIZauBecUAC3gE1BX53R1TdAGuSJYNDrUMo+P
6In4daKFL5wVYexsunF2L9IiBsiKSr2TAu1q1t0BxQD7kt48sKwZqI0WDVsIw9sZQ/e3H1QduuyG
mtgleNsteisJ9qbJshF0x7ad+sPvKCGP+F9q6Sj+MZuLyPQPkuq0K1TPtcXBs2yu9pvqwy7r5N4n
6Qk46Cs/b4wVcbuv+J5OmTcecB2GxjCI1xUvrln076XJOaDqLjvmRXqdxfiWWBTT1xHjYNJzg6fQ
av5dpf3TElv93gMaROENcrhDejQs/gYl3eaWg7zRJThDAXXdh8ZEImcJob+7qQqORtA6W00DepD/
BnL60XvWrx7L7MTraTfPbJZlhPGXpgYylPvZlBjWdbyDk0ZzMrVUjaYgoVHghp0i2CUdnQu9uwpw
vG12kY8ZyrA+uWVzp0OusAW5V9+xoDLWjrxWNvJDpo03SqSeU7tPNzHa1mmIaIdbLOPMPpUdL0up
LT8x4B7LdM9TKkgUxrOaLerKWlA+yoh0QD9V9BMfY5Fhr9Oh003Dg4sNeEeHTXVwAFNdcAftewP3
BbSZvR0TFh7WRV5Mbq9FEp61CqcGaSbpG9wrQD9fCrOutp7MsXYMQ3Hg5iEOclbZFijT0Z5GOBLZ
1OLFAOnE4XTqZwsSCsYllIyfLGIqrTva6EqZrlwPjhW7JsHAU/LQNtB15ojEWjUA82ow5ie5Pb+K
gBU6kmcAgP7msmh8BybDo+fQGwcuNhws6ndj9KawcHnLs9R8Q96iqc53ulMLdOEZu2HLbFBTJEoR
1yYF/HDHOoIzSLHaZnMxviTSuEQEA0+VOz1YxJAJBHMqd3aJThy45D6K5LwoCcEg+bvQBZCXbNwk
GE/koeG5j9maSBYy+FfepiHFKtAspJFUxzdXFONdQqN4skZ5G6uKbek4gAoZ2ksT9d+zAZuB0cfd
OLiL4o6FtNMEuKvHcTrhlG12HpVP8ZZPq3MrXPmVYtfLNXt97mHxKY3yM7Gw9kTumkiidAg+z/+c
hOXmxEub+APlPRRtxfS4CLqwBAf/1DUIb8gOB68RXy7j8JNJfh2yPn3fRtKZO0M65SkX/XxQcdkc
inIKTtxv5RpQYaj0/flYxylzRte9yQS4CM+dcIPhV0LM7UyknqxJpMOu9Ysn4jhkExz/D7eETz/B
6iGIrl+NkqCfLfSLJ1aom2OT7yuAeMKT0I3ITzjM1EnGqMINELANxrsHNDDSaj7pIFhkMHd5kAw7
QdIoBfdKT55c02yeaVPHuWKyIopycvLmvJD2Ycm+b2v/eXHmv64rP4cFn4eSIz7hqjtPYyFhYlPz
XqbO3sX1WhNb2tiD+olk+TGiNB8ns3zwRIpc0Frs91X6AcfegCqwz571VI37uYZiK3nAMkg2LBGs
dGclf/XIe6EVHHBi5l4kah/5bOQf6DpwYsnHnBq4Z7ruHwazzdLFAqsFdfaOU86gBPLHIO+O0mU8
DuyUf70jmcBDl2Di33Y40birN9M+cjHSs3YA+biBUlNAr+iOeaA+kZd3xOjwegT5r6o1traa9Way
ZvFejHx9PDRhHoXCxzE7oZh9JlV0c0RydZM+2MGJZdBxMvcGE7MK81n/iOUqC3O84bu/J2ljh82Q
cjQQnleLW35hQiIKo12KAFu29FEnc4hkqb9Jpo6NoCQeS80caiOQ7ishyK3b+u7TOBiYWl3yLR2Q
6XB0DQKfqiCGGjBWYsGGHJTWAimE90DloYAoVoCMLXpFb3P4+r7xwmBycz1wBKMweb0bqkAuiAns
TC6QnygftiIi3AKg6GOKWo6eBrKMsXwtyadjDwfbF+qe8ftv7cD8RRlAVKTi2TeSLwOL00Jd54Yr
uj5A4PhoiiZ57erqj4RSUNkzOwVlHUgc4UEGcHrQjl09+V2FSWIUD5L/0JayI4AevvfevaYTvhwu
0JifEvVUlFb6Lxq5e1QSiSTtv9S6IWSt8iwN+2201N1pcxQ++T+qzmy5USXKol9EBHPCqyQ0D5Zn
+4Uo18A8Q5Lw9b3QjY6OflFcu1x1bVmCPPvsvTaTQ5LkA3N4dI4rOFuPB8rZ/XU40AnZQPsp4mob
ziH1XqqNgMCXzl5nn4GfXd9XKY3a7BcxtnGhinMNIbXpB+ax9iqSsn8paosfdrLJQ0bOtu5eiqKc
dq0CyBiyA90NVYHC7aA+bNA9uS72CFcltRngJt6hakKpgYuDcLjgA8DGYpz/8gbw3l1mfcxxHbSm
cIOJIlJgSmPavMLWQU6P7R8vZPlbj+5L2Ze/ksjERKA1rwlrHbA2Awsg0Vh7od4R4i+DF+4JBLFS
f3a9XWSO+r4Ju9eE3e1KdNnnpSGkcO9895s3wFYl3jfGz4+pLAZExvoYDuIjcrmIadXSt+Rmf/nH
i61raUuzQWxtJ0ZA6K4fUesQtWlZLHHU2PSLz61ZJ9STrMhTHhPE1dLb6jYjk1XXHtsxjENROMMN
WB5INbKytn7iyp2CXNTvjLTuZhwpj2E/sOYSJK9YhIoVRXnX2iaSaxvGeoT3tbHjZ+UbwOBmA18Y
yWO0iHATgQ9JlMRM0/8NDRBYc+qh/gFACXLmfNb3cPTnAckeOX+ow4MrvKC3PHOXxcmLC/DHc+F4
CGpnUZXjlUWQboJhyE07Zw0dE7ONujjoRFEH0GUkwccJ3TyOr4bLaceWr7TfLEHNzgoSh6tF7/42
aUCIFWsF28abKTV0/bIPYYG59rGPHOytMiJGFr3MkvY8cfaa0mMsq+DPy2SHuPK3pbt0i9ZFjRMr
b4rz9p0CYtE7+Ox1mLh0EAlOYuD9defTgSZejXTrMWLh4xqqj1Eab/R9xLpkcx7hLQjBjlZ8kjvz
0esh2vJj4n8eoNiM2lPmhOlGIIGtUBYSYh4gKj1GIRr9ss8sxF47DuI4RfLYks/3iy7ZFjOUn6jg
tW1bQ7/FhPavGHNujQpLSSovlObyUmJDsxpN2lMbNLogLifBbh7rTYpwarcOoklLWHcwsJbVQMmj
GgtpnrU3t5P4W6iN3WQMJ0E3zYvmj4SZu4pADp26swkkQlXly2jYxSZlMt0gRh077jt8UeVSNVR+
jxM9Ajp3mKGMwFE6/yT0sn3vYUWNyBuAv/5oSoaRRB/sNS4FYkMuXoZNk9kYbZ/z2GAv71Hv08Xy
PhrjsLNJLaxT3fikBcM8Z3SeNa2j1j1e3RWtNqEl2Wey2wXkwhDeiN+0bzOMLNgjyFAMk+Y0bzud
horJp4TEcvK7P4hvIbV5Tb/3a50wqAxK7NRsFbsiK1Cswd5Q+crMEE7W4gQzAhvpdtMsKXUxx3fU
DSZr2gFbAl7FUvo8MAeMjH7wGh3MpuFrnBevZWvhFmh6Zona+lXMZBUTpwoGX9xgqu3YDB2MHwhl
JUwAO9uioMYb5exwLkVUTFRL/0BzziP9g6kJxLq33K0Ub0czhOpjITT0QeQ4FNf3v6p4vrqOcZWR
EBs6NAEO+cxf5BDWQ/iZGsYli+YKzO2nTeosYFfxDNn2pXNMSO72tAEhTn1rDdGPw6g9ZP1BA50x
eeqqpIN8Nu19DeGeo8S4EqxlGVL3UmU7T9fey9JTO0BAH0bbfjgyWSEobO2CwqpW1BfT5EjOMx4F
uslzi+gAr9sdqZiX4qm16PASk4GLGPePn5affTEeS+dVy0oraDBh8rXNF6RZiqKXvtJrU2JYovdl
o8bi6OZRuqIQBm1jG2f2b7xEsePc83CBMCHtm3W28uE0OZB18vLcQqhwXMrS9UFvDnGHksKR/YKv
FjbQKgtHHCR42hPqBIJW59TWF0QgOIfO/lJ6NH5avfFtA48/kPoEHaVOUcTbJ5nUnzxnEPO67JrH
0zp7W1SlhZWwoW3za0JO11QCOCwE7coC5J0x/30IV8704+uDtRNTejNZ6q4cY6LadbQ0/Ceb/KlM
MesWNbe1seK44P02Mr085aPPjtCLgyV3v3LsQW2NEj+gEXXXkKVwzRVnDdSQDUSGnbKP5lsx7u3B
97dtLcw9JD1924S4fzPq/1j0TsnRTzvzCVoU8Vl/1AkPeHz/0XeLHXKHmXRxshT+bQidSwEmaZ/T
ArQnbn5udKouigh/15TUZ2/mSZ466I7oDQs6mSJUNIoti4OCBF0TgH/iMhFrvNl4rW0l8rlJGSsT
JEYEuiVmwFdkLdrGvWS+LDDJk9zl0+zRmvuQ4aItFKictoKDqFhgrNyatDoRggPBW5s+brM7M7G8
2WVZnUntv9UtG4oli4zbORj1U01qeUcfxL+0Ll5NgU7Bb/Io3eptCuN0EWRbFIGgL10bSHUXUlml
uJj1U6DE9OZ1XE/o+k23SOvZlncLmSFQ6BvDmp6lVb89IGcuBzSuZyVmiYV0Brqp2iYtQsqYAqAc
DfOnxfi7LsDBXE3phVyNo5aVMMf92DK1XZzRXtLgwA4AE5+wmE0B1MTVMBUOiRqUMX5Da2a27re1
HN6hiRAlMoyXRsPmkPrYvzXwd2C7n4id/u08U+xYFZMJi/5qUUw/tyOrZYdGh0Jd/B2NCBh0A16V
i52/T2LzRS+pFSmZumQTqv2EtNBzzuYFmJIX9MnoRpgrD6Py+uM46v901A6OO4ztdHC955NvnrS8
x3jnr5WTzEdq6v40icm+ktC9BoxJKXgRXqQjAh2zqW3XvV5yOgPlJAhR6LoddBUxR2S2aa9b9kUf
p/riAzgZzJzbnJGIJ4/12FNcat91NEiK2sbi1qW4sNN4k2B8Qvlqf88tMkTSFM4RrM5SAIu3rvOt
ctsj6Kz7OfrFa/PACUTuyzw7R3XFjhIYZcDilZjsjImmURV3MbNJGM0XMx/4LLaVE+Bss5cnodqP
Eczg1q9dJK6+fh25fa1FbK8mau1XDZFK8vRpfErgq+YOHqu2OhiQsgKNDhJzpCyadXEjo2hvhRHU
a5xhg2NDBlPav9gMTaQh19wbM7zemTl4bdHuuybOkF9YCuaXsZu44RYIRAl4z9mkjL7Gv5dqyJtY
7ZWpnR1czJZBxgYmLn6QiH0cZ6Ijelp9zi1B6ykvZNagfdCn8lZn7p82IfXHFEAr90yAqY7CixNR
RmsSn2cbJommZEuAJwcNounE9+dRjVvTVX/KbUNB69lUlHgYsmMzKzOiOZxeAwyCVRHf6Lhb4ePp
n6os1vEyo5elftU/6VV3TsvS35opaCKZtpy1lU7HSvEzpXGOSScK8pB/G/bkRUDwxwBHAZd0OT0W
bvYzaMKkD1J9EEOx92SBjgBtNtpAN7jrsdaOPSe9FFpFp9UIRNODokiOhU1Hw3lowmEiqREqezs9
s+34N1cYXBOzbw4Nc/SkJOINuipvoAv0hKtvjn8aKYxrGbdPRmg+9Y1rX8nYNUHb2JfSLfsgpRIM
TJc20C1oyp1WF8+0gegH22UUtDe9PS60Ltz1vChPcUI0EJw7fCuyoytMgtEmt3YTHP4LZggvHZ8j
WaVbz+Z0BlTNXuWMx1GPPRpwHbFRaREvsNJrIn37hoNwTxHSsC+EuljEvo9z4fzUNhnIYRRvfUJ1
rmmDiWVRrLjskKpD0G2Nnk4ukNAl3dqHQVT7hFXsurI4WWmV/lTouMEhmUByH/j1NAizsdR2NLn1
R6NjtB9bxoMHIgEI97QduvBLsxij56UmsGbHfmrLZEuUsFqNeDyCpSEF3a2EZ4ARgnOo9uHQQqIP
zoeZUg6RUR3BW/JFD/l5y5wz0kCvZGbk+wi23E5VDXZfaiVQByNUcsLS6zKrml3Cd0z/Valjnfb3
XeqX12F8kcubsog7fSdTr3iaU/d7ztp6Z3qoRQzFcutA6b/oen/CcEmxaz7TzafzHqsQX2bIsuxW
Wsu7skbiSlz3l8dHQ7VcmcKRAXTUrxP48HUR4r9f6E0RmOhVOujTJbFqAyOFbQRoDRK7JtJBmOBz
HStB31yB2X9qLiGr4nXc1O777EGoJY4a+1V09u25f2t1GmAmTjFmCGWnAYVJ8HOot+QDtGM7O1tT
quQ4LnTiVAwgig0uptRXH6fJrreWWbH+qYDjpKlyLu6wclOrvDhpTStKb8OZmoLwTy7dG4tD5w4/
3L1MTrIzuPNf/IzThkPN8royeE8lRbJLewa70okW43H2zyEseTBJVi50To9gKUZBIAYUk8Gy1Byg
/U4X1EZYnOw65uDh2BdpGbyVWl0PIqpezemjjBUH9Q5pVPT5WYuVhWZanfUsOgnuiS/s2EE/xx9G
OKW/Wj3525NsiGojuRYcuM/trgBss56NHLPfZFDXXOKDIROwgj7Aftc0L11ExiXv07/cgaI9+s4f
i1V0AMdHrCiMM456jQ1EjsCuxpiQZlpB/Lcrj/mEzuwN5p5TXVP/Po0Yq4kRuri9ZXjucyc8P/6L
pNtbilrGr8ndEVjA8Z7PGpkMCqV4p6p1nuovHUiyHcky1oIjQ4qL0eHVF6W+rQcDD3/VEbXBB7jx
1AfZj2ZdlqrdmxjvWVGS3BNIjKveY5/Dk+iNTr8twgK9XfkQ7PA6J35/TwimnJIeQlfIAE0ZoyGv
ErRAipx7IHT01tbDu93h3p/E+GaZ8KfzIrXuNse+ZCnp6k01H71mefNz8+DWAvphaI23YizhPufI
/zXfCDQPaW94zmj18lOx9WpSHbhkBFIaCddusXiivFEl/J4z0qUtwoVRtMAWmvCbWjuWNDqswXU1
/4Q1sJ3Go7HQT6Zs1eLdqvSCEjvaHPcKzLfXNOnJSenxo3Dr2KfzL9La1V1pCTwos9hmvfBuaVB5
k3YTZoqoOVDeq/klrZ9Up/NEzFR0xdU3fGQBgorgnksSb6PgwdIOTabRc5qzKKqg71NoLhl3rcK2
s4NDndnRg698mpNS7Rt93Pu2IZ6mbt6yDOJNOMXmTpnOfQTiwdSW76YyvYdxTxLHLn1U3YZFIzQJ
9jNK3w7EAESnim2a8CZEEw9PYPS9TT2AMBQVkkrWuey9sSiv5zIad6Ia72FaTmQ0+3zTl+28ZifU
b8K0JV4fGFz2Pmt4B0HYeu7eK/TxSxo7wNPWJ3ZE+yCkTuBUK2z6OxhiYxxhDU6HoBw07JGW9J66
SHhP/khbJgLp18xaXMVF8fR4kMt/UeWBUTkFpJ5xTgJmTN9yLSQhqZoKnVlfkEdsqQOaD+7xkJDP
8MhehibhbiPZ+NOPnjhYz9Hb53Hk3jdcxgjArUnPFc/ceKEEdsEFkyHv/S2hhm6TzmASqhAbVQLi
QUPDdOvvwePqDHpolXPoBgiWlLtI98+Jpoy9aQ87Vqnepqxcym+09FBUtrrKZF4qyQv6xaIfP9M/
4ozq2FmBr2JpxP4gI3nvZr+BLkxBmzrjiZnjjFIwPif6gwp0aJOUV5ayv0APzttEPw40PWzQz16V
wrKLEZU0JiXHtsYB24s1rhaUZj7RuoWbPXM3GKDEgotZCj8LncyIFAfLXww+AxYW9tUEUkoZJFNc
IQ1Qmzrp3rT1eNtToGdjrinl2TTsmwldc2VaaJVEKWbCi82OspUl+FrAR2dNU849hDXrhTu8CtI2
vKXFIAPyBg6LJqJFkqkTTWYyAEO1+95mA2+FkLBBoFND17MIieDdrFXrTJfexYPTVjqSluU/d8m0
BXjebPPerQ7hNLHZq3O8h8MO407LexazcewZdw9pa2daAnHaw05vAqEbO++nnuz0jj7L/TP2WaKI
Zc3l+4Gj68cCRcjlgrdGrp72OBSJdIzVTbOz6UnOZbMWGWpWKPyMac/GBt4w1Cey+uX5HZhqbL87
EizpLrUAMVognmt/urk+x+mJwzznb+7O5NsGTKqwipwhwUvdUBg1jMnebpJiV7tDkLjTo/9i2EvH
o0fYSGzIWgP1sbL/DWLBwnniATpom0DUAz79PLnDYZL7gb5CPwG6NTfDr0ylGCqkkZwe/0Wr+2so
hg4LjQe3VsIIbSorID7WHNNiHvFNnGsr3nfWAH15GA5RGb40bvmNqkFQdgxfZ6sLCifrP6nCVQec
KxzVR2NjqarnQMNw3+G7ug9miGmojs0nA9E20KW75dA+7oZsng60Y+nAOpxXJ4JhG/EudAXEAs9V
3zj8Nq2ha7+hZxJwa8f8WTlQ8kxDbHqnp8zUHkL8opazJkcMKYAATy8W1SXzo29bCz80uluf41bO
gNkXIiCMLZq1nZdx7rsr5I+TnTfVpk1aQFdZF1470wyvzfIQDXV09FnlOpWxB6tb3BcXpeKpk5go
c7D1u07jPF775rzj2wyRHfNlgiXeMe9yY+lOdLtr4mp0Rxh1sX18WPayv2JNTE8RO5htYevPSpc+
jvZrYSTmuZCdwz8TD1s9o/t2pEQQo67BHmvq5bmeEn5aTdKu47NNSiEeDqVzMNNhJRipENKUfTXi
1ttyYQKFMvYN0X4eCt24hPnUHRBM/7FapU0Oh5dBB++T0BIahXSwAiMVZVc7q16n2hSBMot508qM
hXo8yJdKeKRFXV4GxvTXiTBCtdmPI2VM81knNoWB3EA5HW6bxPhsUZi8KRWYYwt6gVoOW/ES9ghb
8xNeLaui2mz2uUQQrAn1dA7cHbOjEJBaWH3rCozlYKAtwnCz+eSUOWWTZU2edaQQFeXtU1X1m1ep
7m7WHVUt2DcRIsydkdL3MYPuk5DfiLjEGXZstkYwuQgwm+bedbXwVgEQfuVqE0HFGMWOdUmz7j3K
m52mH+/sglFHq3k/TKzYkAijJ5y0f6kYXfdman9rBgjnGOTdATyf887rYDsNUn9airlZ2Q8kK/O4
2rCIid7jbDJ2eZ9EAdSy6D11+iUJ1mGx9yMiC0n4PhLMfM5zzlkmmp9JhkYriWHJBv04EY37xaQr
REp515TcfV2DvBkleNsQVbwh/ejZslF+wv+ZeGn6obyMm4qd8+yRNblx7/tIhXgNiZhgFpLpzkcp
fytQtnHfWP0zDuMoUJ23yvBfbjSigsiofnslcOsrS9xCHx9dokj8RTLxbo8HJmjI04/2vGm82LFP
qKwKAdIOxlsK2WqIyIfUMr89ultsi/ioOTteAHGFRU9n+NtmoFcgoiMtyFqTEscOeFuT/52xdG7h
YURodGJXz+5FtyhWYEn75evmmVLhL00N9rts6bDCtASpsSvGk0XOY+NU5WYWUfvG+2VXOqweelv7
i1t6XRtE8/NhuGPFeHLNFOKlS+w2bLpPM/UYfmsiJ3NXXFzgPXAzF8YoNVRVNDunuDGxfmtRf+7H
7tS62t9IujJgOOQZE6F1JaWC76+6qla3rg6Mqis4tH3vN6yT45n7/LjOMmBMsuxOvML27azKC+HS
6yCAF/gTA3SPSYZ9bTHsmfqyrV1yisfgoQUFSbAVR/yYoJ/+li08KpnW2D1B6m+80jWeDI8i85qr
IH2IZKKVq3es8/30mPgh2ozBKOt21rnzU6JjemN/p8uqtuk/sLxm3xluPs9EtilaUe7pPjS4uxNj
Uv860o/rBBA4HgDtgBr41Wm0jjR1Mt1wVpG15NeiXPNdqfRtavRuj9Q4H7DIH0LyYjvDmcUVSr9L
F0AGISX2nyrHf6kt2sY6QipB9UFWvHxN4ji5JKr+nSaZvlUcCzchKZA7Cs9A8s16EyP7oZYf+Dlh
/TojiZA5Ac/keS6GSU/ta2V8ZYq2q2+8b9N9LOWvPOs1iq6SZt3SVLV9FOOUDX5ALRn2Nt3ZBHpE
tpZG81Rvfd892vx+yunT4saIONC9JFz3150c+lc9XZvANa9UbWRARzq8CkhIGMs432SuZt1I6pOm
D9FNRUG35axYsMAG+aMeXcn1UpvsMy0GqQ/jcoTlGo49dIMY4U+2DAyzyqg0C21aXWIw945XH53l
wZjnLSWRKzvRIYgNU85aEIc9VoDoaJWUkuvdMHIDTb+VMOWp8JruiCeGQ5qmb9IFEdgjVx2U193C
VBan2HcgWUyCm4iw0PTIrupkzHdYxU96y7K4GbDJiUinsZcsznMfcWOlTTeaFnRowrrQjZ0PIap6
57O42ZtteFfNMF3zWb2S/6fY0v6Oj21pLBGb2L2nDtfr2N81WThjrIevklbWew22nqrSIYmMpyLj
+w0ZdjemZp6iBO0tYX8fTV56I9JG0/pYDa+SM5ReFB8FHKP30edEPXGXERx2Pt0BjNHosmj0w13I
YvrQ0nwyWy9yBttCPu2SsnW8ea52rY0hIWrBFDMPr8VsfM54gbesoCEu9FN7Yu+69VkV0GJrmuRj
Jn9tFzGVApBK2T1U1SkionW1SzyrKejYrcCJjVvXZsKmw3HHkMo4iEQO9DVty8Co1jlFMpw1RuvF
xeAWuEaPJx+q4aoSSn4Cc0nW0jeR1WlAEHYmv9JvrbJ+e9NU3MIhdW+OCN+i6T2K2ubLbPxkExkd
qh9zxqany29nKeYbraPTrir1BfT8WwNhSpbRK6iUnHgP0SXrjKE6/xPWoP+NFqOz37GfSZSwLlZc
XXpBGXBleCn1HtlTDUPDKXEHpiF7WjLEOy2c5I2/63CCbcNDZ5W33llwfGW+CCIZ7U51hBkYv+iG
gy0GDI61DN3MVn1mUoiDBkwu6Gg6k/VcGO6LApxhyrh5660hxlEFvsFP/aPHyncVuZrEQcP6lpHn
dZDWuJu58ZzV8pDBJNlOc/xPg5oPDJpYSz+4gZt1P8iMuMoL2pF547BMjAx2pJoF9eFrLt3xWqDG
rYuhhgJNyCsq+d32RhjRm8dKhzq0VWcU/qU14PgW0HmC9KcSSJ1tGe6L2DJ24In/mmijNDMU750u
fmnpkrUZeUvkmIJLvujCddgJRO4Nq5yIINZQaMed2blbtuK6XbOIDHMT26M6poa4YlX+Ebkid2Fk
ME1yyps53q3bjitIMv80Ef3B3O0xjJCIN3MAXrM1gBjj30nVAEJ1WU0R41+7WQabXo7bouJMLnUd
Z37yilsFOd5S9VqMO2sgwoOX45neJSyk0XwWYmlsbPw3SDK//fazrqVCzeJsK3FWkDbauc4NXZkN
fU6NB5I8AMH5T97wqzUi7yQJ9q5GQ4c1byTHRv/VNxbtgK361tVvOsvDVcKteY3v+q/UOVEWxr9E
X273Lg9C5oQb1O+o5t4SZ3BBJsCcsrtNelMG0FmpG5rLT5uLAy8fTQac+Udb1Ju+B30w0J8dVZwM
LQuwuNbwxPQ5alMU/anbkRgYpFHg/k8dtxQAXcvLdpE+EtLQdehvwlD1C9noTr4FdwYvvbsejSZk
jGyDAza9F8Tro3WUHgi+ovw/PooNaMDu3F/S5f5bIdFnbAROml84F7Mw9rT0qqMdo1Y+PhXOiGkg
SeNwFzX978cfmMufyo5WEvRW/hq0CnJGja6j/PAh3MJvyt29LT2hiLppPZwQ2/vT/33Y99VSxKF1
UBFZINDL2wM7cEFgFv/9pcfXZ+V1woz85JK/P7Kr/NOCDbhTfNrd//+n9OVT9v9+1eOjx5fGVfvf
XyQIYCKo5yQMwba8hDkxOraBDT52PvRwsZxGJ/v33x8+viK0f422Sbcng+xLn6v9SFAYycyfToOW
MmZNkDUr+l9/hRGXVbq81ubURc+h2b9zDByf6TU8pR62axDdOLHItgA6nOlucpZuN5Hd0Q/9p4a6
gjf60fP2AMnNuUc2O1uWThmJV14bkDh+lCloS6mM9tBymwsce84uccXgbHOC2NLHdcJbGH1LFlTr
Vhi/sRIbF91bOh/hnKzj1s2fTZFPa88bW9rxuOQqad7EpNTrkNRPXsUiKWsMCxKA597iWn9PWiYx
5PO94YK1JUTbHMhp0kVRZO9tV7L06rSjz7546wvBhgST6nPjDMTx7V/MElxK6c9C32ChNMwSVpES
r4VBNVPl1FfP6RueyIyAkq0dmmFQqM62QmyJJ3rH+NBWurUWJMVoc7jhO6u/ynAs9nh155Vnz7/y
yu+fKdDgeo9WQKUANfU2kZwhhubphH/dMblaeS5eF37qgZyRHOA9rQTPwmYRzLZYb4sCh59itedz
6wP0OQnOvLlqWpKqGkdluC2PB8Ce/7iDGZc20r4SzE8nLN542KM8YQwmswUaFfHEjYvypreF/+KU
KD1xdebsB6fWqcTRS3z6xw3t5ICnXRlFQb2xzlC5WE2SqSteXEMGDqH2EpvOcSAFaHYJ64ahOkwZ
njZYoHTqjPOhg4vhtvDF4iQcPkDai93I5Mjqi39prKxs66HuX2uWWNfOh2ThmoXcYnrF7BmzFVtb
HYtIeHHoPD2+LFlXfBuwbvb9hMMyqd3u2a++3MzfjWPHANaRancdeLJxnAejAKG4akhUgjfGNJfF
eJuJKbaXKibDYOveGWwcwO7KLCG75NUFMLvAxs4ms1hkCPMuozy7/PdHy5/nPqjYYrYvPvfLDR6i
dOWYAwCqWH6mUTU9xx0GpVrMa9cBbGj3OjxQNnFrCblmq6z0Q9Py+WfmN69TZeVq88UvqgMOVHPr
2JW4WF6z9hPbZv8IAAzBRmHC70YoT6bcN7N+7ct0PD/+8uPzj/96fA4OlLXPAQDRnGDGW8pa0hPi
Tc/bF7DPbHio4xMsjy66gnUzLnjFv8nsOhgw/ek5tJN1q7Xu6+NTwzwjB3bT/fHRbNHhPrKnjEaJ
d1pjif6q2bFunB3ikwOEn08vs99LSngiTmpEraf+H2mq31Uv6w+gyRfJ88NCbapuXF6Sg1328z6L
Jh84pYefPsNmr+V+/bX8StYRp3WI1e27S6jkEhugYvy51dha4ZElpqzo+E4qkEiqWY9WQq+GwLpt
msLEhZpy9KyaoMpsa93jiDhGg219CAraaJtvgqEM6VohV3lxktJmq9TUID45koda658fD7jmQQVo
vnbRTC3+pbeGfOGA761Hbh+ruK8yuJooBCYK7vNoSGsFuO1rIorPMw3V3PcczvumOnidTp5GzLh7
veKvYi45s0f/IU3ev7QuR5k6vcThQAleFXprTUuiF2UlOvxV6b7hlmhm40cMLBuzgST/WMvqGmXF
W6pwE0k7nG6lPWu4dgTxGx+bkg+ZaAKqiJ7anfSlQnHW6uZodL+4gLOvwWPG0NZZ2U4fDHVJq9El
IU3xesStHu5HaRxsR93GohS3jM1TifLIrjEnc5+BiPVBKrpI+LdNGw0FL7C0rfc8Q9pJI1dwairJ
fkKeQjX9btOsJXHKi4ZyLczotkEewL/Y7Qfh3OKOR08hmkICEX7RsgONxmfEEfx4c1PtK6fY4fm4
eqYeXt3lgVqm5Gg5tdpzwFkBcuyoRq3tE5vN6AWqxo+ujRTrWeTsrMjejA3KAZJvdxLVt0ALPFJm
G3Rzo72MZv3sTYZ47lMqbz1RaDvpe9BeUTe6NBkoh3ADOxRkdK2Bd0TKG/D+ePCBpK2Aj4msTG52
xKBPrc37ODs/DsfoFy+v3L2mYSxfpxWb+scd/3FXzwaxLiFp3Ca2A+sIkiF3QZRLqayK6xlTAqDw
UvByRl18vGmjyr62YAp2j49mg108bUDxoqrm717Vd2vfnZujpU35e54qXMqamVONwJ+WNUhsgLor
V5HCLS1Xu7m21G40MUS7ZiC4WS+fa3zDPedddYDFPR8al3Aa+Hp4HSmrJNL+87kYXmbGzkMq41cH
H4Av2uYMq5Ec5ARL0SFPsE1bioNcjs8fvD7ADizJoTKa2d40vFLtcm0SYDrNHlmOPjTCS9XGPbYh
XtkKpxhRsDH5LpzupTXG+GVEyNmxmjuMmm9cJphw1KvP1UcWcd9Be+gDt8Lel7OiPte2xSTWJWAa
c07ghjlXAUdO5yVhmVv6TXyPmugWsfI8EKqtOFmgxmeltg81Wuwth+Jq3GPOrkzK+tSL4S8kbeOQ
l9Z4UY56Bqjq7nuntTkYc16P49ra95H3RnjRDRw8Eku/oX9jT+/Bmir46ZLEOKequlSNKg6VLo4c
Lr1zkbb/8IMRa27R3EEQD9d2onQrE4V7hqiPTTQmXOcM5oSNGXxSQdnLtXTTdZewwrQc1+eXkFIv
I6FSNHRdN8thUjUFKzkNLoUB7AHk0FP3+HSf54gq7fOyLdqbvEzeIuNdakN7LoX/h4WtvZ1Gu+W8
AgWwYtEyrAZMNGs7d98xtRRcnED/gbo/PZ4J313CPfHn1Ec9NNzEeGVUp5rM99S6XWK2wPPs13JZ
TJOZzj+8MP9Krz5xVsYMdlq+OJW6h8knYsfj+Um09TODJrYGhLhm8yPkFG2AnWun6+MhpE8ANhGm
1VY/4OVSP5km3yHtdT/Mg37103R46rrILLd6jHcNleXJtxvznGBh2GZRogduohZyLPMc0A8sxHG/
Bltm3JUv47NHO9+6K+Lx3QDUAXAy8fNLOU4xLbrtHeM56Ts3Aw+pPH07+/6PC5H2VuYFptV05pxA
WsWUMlxxWmxhZ87tOSw4e3Wwbnf4XJ8fH+Hj/xlAQz5jcVhbsDW669ya1ZNWUtfgGGFyJixKfI9s
/rFvyvITMRqMl3iLy2F8KyZUyLhEzwbHw3kShIC3CDNdNJHrahLoL5BNiq7+dhWFEG3fRQeSWtWn
JAv7+HzZuWCVis7dDT17UINdAIhsyfx8bMak2vVuCebE15ovo/5K3dj/TmUCUsrSvf9h7DyWY0ey
LfsraTlu1HNoR9vLGoTWDAbVvZzAqC601vj6XgCzKrNem7X1gLBAIBRDwN3P2XvtHcnuyYvqdWur
KLJr6zpIJzu8LEIgpOWUB1ARTubGYXR/zpvyKciU+tOxozuCY7UXOyZPWtdd9cDEYNUwl1jXbqo9
uqloD2MM5i6fWEsxqSx3QvfPSHK0ZpkW95DrlKPqaD9MOogsei39zlPrT0qU+X6+Sp+uny8p6klD
Tot2SDlZaeDfUBD4ZwPMy7wX2XZz7hld4FVb9ruS18qxV7VhP7DqiDNscgweJnahcOXI1vgwZL8P
e4QTFaTaXYYNCiSQf2KKoR3VsqYGgkNRmFgoq6Z0dkKibawG8yJrob/2Al4VYZJ72aT1vYMneUlX
a1wgvcBma0j1SEUXCZcCUsIbKNtm5jNFBesCvvhDj6E492rsnpWWWDyh0zrtfergaQ9UoOqJYmim
DUlemkf9xxTldrCr9pFz1LboDWefeQ215gCVCZ023dyqen+fm3B58tZaFfjKlcGKrlhMtSczty9o
GmJg/7X2NB2b99AuP+c+X1EptGrbeV2+TM0KlvS08ZSo3pZ6Sf3CQg40DHG/USJXHsBuv0uSO9eF
iUaPYhPCmYWQ8XDQpk0IGUlYTIjnqyK72CgQQk9eQuRtGfjWnaf12s7HvbKYd0O1T23wAOpZI+wS
vUyJDbsvHTyFQOHuKqH8jIpW35ecdu7sGxL5+lYO6AulxogWT7vzdVHskehhuXcRX7Cb1aTVIS6A
QxJlDNKM0gvnnns91MzzFK121qZNR9+QmIICC9V0QJ90xPMlqFhbKn44XkYbR/Ig8v6EKaU/NTWl
ZQj8jO/TdaEvAa4YAX7xNkixz6nBp+0p9caOO3XfEynLR4yPy1CQ0rs90d7Nz851yns/zLdZGirn
Ztr791WDByQEaDVR3nMeU+sH/OcxpnFG2kPrjOl+KJhgjLAkhwaqJFSfpBvoEZMs8X1N0cfFRrS0
s5UGbqqlpndKwSLd7k31LjcTEg4IWCFy0123hZ/S6+2Rn2LJPRiOSB6zuJObMQ+tVS0NHjwi08In
1vfiTnqwrpzsMzLAx9+iX2+TFPW7Gvj386b7CJrCvPZK7d+nfNFcLEY7pwrf5y9h5aNfzrzk3ZKQ
bjEiWeSLd8yk+ug62OHGyMwKm4PWHqBS3vd0Jk5anSFqa/WU3CzhgKpjqTnqeUBOq3s/fTfXXogK
S7FCe22ZrDNJ6NiPJr0sxRzfdC+dPA/VsE0aubTTzFnJRMt/xho8jtrB7mWbGEzc+lIVeXMZW0Fz
TtHGVay6ZCEDrGiEMT461GRZVDzNO257VYihegC6vXIwHt35rC2/Vy5NIdJV1hnurjfT+x7l1soi
RjzCmAmt2A10zBuEA3kG48a8SXOnPFHt8BeWKsfNTCt0BwCGQ9T/8u11yiLnmpdGtBNly5crxzS5
dKiuHZU+S26E6jrXujQEMPXEvZCr2a4J9obw1IfGmbab3MZF/sHty50l1EcJ1P84n5ayyGIeQl5h
mcrunA0uwEAPWFqPF/jsOrZ1yCC1lEmarrNSDEe04xMTHzM9Pzf7JR34PytmCXZERK0ZkRuBNImI
XXvZGlCwQ984KXnjbNNcqHu6/VsVoOLPsoDcbGFmO8K2gy0UDe5GNdF5wLFHluxUN8GvnlxYIY8L
Ehum+I8x/1lqhfLiqIhGGqe78zpXbK1pvt3USXUne9JlkKzdmMoQNePcMW+CgArIYkmNdjEOdnDv
E3F3LVTALs5gn+W0xCY31YT+ikzsRRpVmq86MyQwBs4zaVaKBFFqFzbWxLIX0zwaJb7rWZtgSl60
pvtjoeAUxmDGNBuuEwyy+BEi3LC0x0h9VBDKkZTews+XA/5LR7hXA2HDGmsljD+07GOnFZt01Cl4
GjovJBx4S0OHOi+q8epYTRuQd9UR+TROAmwKK4oQEwRDj69NQ2vPJ73twCIafig6Oj0IjatvReHa
yQpzpRejdij86kdQNMaVFQ9ReS1Q0VuJdHYNt+jmiXRjRr6+a7B1MKXzUu2sk29Jsgtp9mAMVxUt
WHK+lE+XLtXVA7N69RuMGrqNjIx6Kh93n95RZ8EcE5btBgMc5eeWXqOhxc4pF41+rSvpLfDDCoMm
91Kqst90A1UC2OKnfNp4euLjEEgTVGoYD8eC91tMPWqs7MB8C7s9lZXhb2KzV465OeQnT83stRNV
4mwBWjCjwr20mof2g0Tb9bxenK+bN4Io1j2Btq82pd5TS4UgJYTgEebflLEeNV+FuMV16YEjVAjV
DcLihrhE3Sak/O4Z9Lo7Ur7fvYEauTkgswiaYPhhk4Wuuq763Hc4qZhN4252x9cRUPO5Zj67D2jP
rvXALH6GGHAB0LnXgurmVaV1hbPYo9EWhDDJ0k4c6gEX99Tihn5tFvxUfP+sEFp97l15ZCKya1XV
3rlN0V29lk3Thc3WMzQXnEjzGON0OmS0ahgqq9RbDT6fpFQXoBqDVZ7mxkMNkQBgXboAL8W0Gouo
dahrevQLpPQmCgZ8JPXQ9MdCByOaxsbdvJGO9ZQmZnPyyfwNbDyHuuR76A0QwEjl6mBdG4ZBvX3a
lJ1esYDXf1mDnR3ltOFslW3yAfuGmekFFUds87CgAiK1lU/gt+aViaizYbaJphALVmL15Q0yxdSu
oCKdjdq5JD33JN0AB0ZJV7CE6rf1C8IlmPWmJztVlKexo3DUWW53jou3VinLk0Fo4l7LkJ2hkvog
PU5sXL3I990IBoFZT3CqjK5eyhG6Qh0O9t28kYGiLgrGyrACyFONLVLSiimDAiK8bXU8leACg5FQ
Twqvr0iCu5OZJv3ZQl8HOop8WPrAuG5/9HE3/Mjjd5sf5zU3horU1fhVL8v4PnGykLLZ2DZbTkdQ
mTzUm8RjAL9w29EGI2NRthGw2PepmZPWITte+1RuBEhI88UCWMEJOdr9VYccemjoRtso59Srt8BT
IPCaFcRny/YfoAyRzRwoE9kv+GGzqljEOYx2rdbs83ypr/snvyGtLMUAtxoVKz4SV6nfYs14t1mS
vAEZMaj2RAPyOts6KyXkMxPuXkFs9Q0UVHZTDONjoC17nK/SDMZxfFtLBCMWeAuloXrRlPewth/i
NIx/DFnsEHfXGmuLmIwf+YB1Y0ybd80xmUjZ6OYMW/Q3ZAQFvBa/e0g0BO4FQozHvHCwrNpW8wSr
aeuiSFoKO64wARrKg5hiIVNkOdhYHSymLIzWYVdhf2jx63VAC6mAjApauqBFtEFVMGqb5qwhbLwb
+wxXHZNm+DhUFZO6US+Jn97qLC/3IUiwM80S7zJfclj1LQsfyIuP5JcCh/Cyfdw1FmdHqey81syX
Sa89JfSin3nGfGforb3ih2c8B3b9ST+TfLnSUTepAaFQBZYIFqEFb6CdIzUbz2lWPmF01E+s/Opl
2MX2T88vSC4KgIs2/ELbjEjpioLMuizTfG3adbajz21TiKPjDUf7Gg/WQ40m6MDTdyvszeHPYoBr
L0dQBqm4+PDSqS1k0YbJvrqAn2kiPJAH6p8eK2UfqKtSP6euiTsePWETuNlWZvAOZIj+rsNVEPNF
fZbw8NZDRwumUjmB6Rrq8tDpXpnKUWnErZAlsbdzAHo/E6OHMKg6+SHQUrOW1ZE60yuinWFTR0R6
eVGF4qdMUMujapEtWGJWYb/q1LhhDqk2AEajW4zcKqOcvM2RhKP7J6wwFCzKIqULbvygqBvEebPX
dI9yNZQJhLXdSigQ7gKbU2eoJKgJoIhV4QWBFR58qjFLUxnhXZZM3ctiuFYV0aqNRTxanjPlhchp
rFnKvHRpGO27GZ3XI2nNh3NDbREn1wBMwggYfXAbmhlZW03dYj7MPlwv605t3L3jFcCePWVUZvEv
343TY2SrOcUfNihLVpgrykPDQoQG6ST0npoRuDGKLVmsLyDlT5Em9N1glfssc4a9YtT2ibWNd5wy
RWo5hWJYlCXyAhmBUrxjzVVIMMEVpBEIjnnQ0g+2NuUfCDQB3ZxY4mO7H2G26JVxjlprWsyClrEJ
wEmmZF4YtRk+UV2lw+kO1qlpDb6kk0jVN2lV2UC111RtCR9LnzyjitaOLhkpH8ys1E9jHIl1T6hb
R5rHUqjENcZhlW2h+UR3RlNfAtdUtkZk4h/P8aGXVh2QIqOklIWwsuqix5Ef9UD7NAZVvWy9PYYI
HCSZDR1FjJRmscjvCx8JR5zJEUOvpm9TW4SnDDqIFRHiPVVx6YvC7VQnUJgYdwTDmU/eVDydYkl3
Rld8qSBQ1wXZ5ph3VWJmvMGDHg/aLYc0B0Wy33eqTu0m8uVRDRTjxYXdN7ihuylsVgdtoQSPVHsf
chU3bF5QgS+9IHzSYdsWEBLp+AXnqCMhsW0D9cikKkyM+yJoP2gF6usoc4n+DMSrJVNvnzVRj8k/
wR8TZuW9Y08zoJCUm0CWyTkdhnNKVekYZ1q8bitisXLTTbejjhvITnpKUYJJJPaBrZv3/dFognYz
uP3ZqK1rmbi3Mv5ssjFbcaCh6gEhOqy9K+lA+TaCpYdv0BgXOcCvItXA9mT61hHmObfJIy2ZsoJK
OfUhMdyGQECsTaJseg2PaCWo5RYKIa5D0RIlg5efjhzMkxFFkYY+ZQhgKDbCxSsUh4eCPOWNsMnY
xK9B5muisezBcZS1QjmRMrTu8uKqKrn/qTbOj45QCyjn8YOG4MgR+mdpFFA+dL2j+5Ue6oQ0jc56
dpX8UjcuFwZqaNHKKUF1YZONmx4eTjAY4DI66pTWkyNTaqbOM5THateiOlsBPA6umTBjAj+q58Ey
q5dqlKzXIOymNTPXuKWo3tH91ohNuxvtlBZA363aYNiK6Z3KzcJ9bP3+2ZVjtSupQmLSJ/ivisg2
qXv4kCbFbz/uLhhg7vVRf2tKAULLHd7JKyb4o1SyleIat8FwCN5pvQ+t8qD9WVvC7mxOQUN0TKA3
dOKjRF567JKwXrU43MZwykLMFpmTZVQuskWvcJJh9U1KRZHRMe3KTwpgRnaTHUKRPgR9ogWfXhAl
J/S0VF0Ya8MhBm9ToS0td0kgK8DmeE1qdHUFZIRFpWFmzvwBwWOLsNkBMRKNuUL1ziALG3DZKpS7
SAvNe8n3hGVlTSYaRYRR123sTOIKbqHbJSZZhTFUSxH6yKQFjJJACcJjr5ho3qfrgrh+VgVsf6tR
lYFQnzY9aEpG/k4+Ur1dAMDqk50kC/VQpy05uoRapIeOfseIQgq976KZL8+3mO8932DenS9930uf
7vX9WPO18+ZvV3Y1YXh/PtT3A8wvZ774t7vN9/jbld93+9sL+35J31e7fudXx+9rvi//9ar+9tTN
/NSqL4c//8+/XhtKlH9d+bfnQGU/iX7/9ornx/2+Yr7z3278/fTz030/0ffFv96z+Q49UpZVDd0Y
229/GVWE/rY7yY9VJqTmfSXLo6EP/FI0dy8GFWEA+P7Ww9bBNNZNngOiejdITi+5Ur2lqf2AOR2s
UZ4cB9QBQS4dukD1UjH9X75UUvBcRCq3gfmoj+pSdUFaaEMQ0YTzLaKhYLSrtr9XGlJkMGn5VmhR
iMVo7+nOJSpLeSrLYVl6/rCz/fqXqqBeLDGmEDhr2mS6lk9u3WPIIHIUSwwT0FUYiI70yASKu1rz
e5NQI7yRBCVUBaxhach1kYX5Rt1qsnit3YGKnsh81IpJ2Vx6BSKSWBhmjnrawZFBsJG8DAbQxaK9
AHHy78BcUP8cI28XlzsdyxnvhBGcrdBdQK+yLqKACtwlEIYjMoEunpjGp+nSfDQEpUa3nyiXIVOW
ZaR3OK5kvmkJCV66oNrWKe7jZdCikk8ShfwRmePeVZq+3+lx8jV6xHOQhLLqWnisXkIZZyy0BPh1
dq8GpnERQ0i9uuLDkqLxt/N1dmmhEvRIXzMKgRjdaGvMgqF9zqobUGrz+/VhHAZOOu2SNN9TBSR5
fN6lTr0wRRWeQbFbF6OW9DLJvQBAjxe+bPC957AhzYaM+N6fhL0N7cycNJSuVeCzEdF30QrdO2Z9
cnDoXF16mmg7C9M2kiLkmmoZ7wV1wAaf4oVuK0YbtLbm9Erw7OkbF6Yto2RDo7EjlKDHUe+1JHY1
eu1unF7gd576aFmpPaXpXW9KfTfP4PzKFtT6mJDlsHk2sqn9U8JXpEvafEE3qeNfoBPXDuRdzu/T
vGkNfaRp2lXreTeEab4kn8Pf0GqlA28OKJkVPBw5PyTGeua0GW45VrceC3OTgXDjoShnknUKp68L
UYmbsQfXV7h8a6c3sMnKB00ZXb6qoE5S6jt3lHJ+Gr138OqIPF7Tq3EpkZw8DBh9q6xlhgtHaBvr
anEnoqyG4pi9MpOjNeQ6zkKhhk5Lhg/IsuJVOtHVNcwVC/oJwLtbZ98tXVEUVzHA88wspoHQLSni
BcoxxeiISgSezTwVp2RW0CNkagwFBWllqj0pzANds3yad8Zuqbhj9r0TjCvR+fGT8IX2RMBLwvLm
z5shXMF6+DgfaakZEPD7OD9AApRAWtr3kai5Bp0zPGrzA5QPSWu230fc9jnT1Or7PoX5qnifxNrZ
t/kxsu6T8Lb4kXGh2LCMYz5Ny0WWXbMZuzTCwxUtIJW51wb33xKuy7B1pyALtQCGCN74k+KnskJj
bB4HQgNPKfXjpigCpJjPgjrmXYnHi6ZI0JztaDgkhr1ICz84hIxbC6sbhycNP3syvZ5cS4Yn7A+b
GmvP7ftYEOEEAaE4HythADm+317nY4lkuuSrGiIM7ueiyHXzVLl8H6v6V41ss8t8bBTNrzjFoD8f
Uzugt7BT5Gk+iNeR2W6WpN+7SUEYmpa3w/H7qIaurQpD9zDvGi60+KiRxfdubA0t8t/M2M9HYwEo
kTUGpPfpJXljw/SSgOfdn/cFcRsB0t/NL8Njvr2Sajluv4+GfraOgCJs56Oth73I7LGxzkcRz4Ub
UbnxZj6q9Em/yTOS6b+PKhkdIwfky3xUJ7Nt6+eJu5qP6pWPRc8DsTzvprbW7foERey8i7Qh2A+B
tJcw9PqnIUSBW0S01+ajlhmmBz1SCO2Y/qNBJNahsLDifR+VTQN9pAJAPx01ozY4Kaw1vj9XU2Vd
08Ij+T4aFHF9tiLT+z4qqyy8eIX1Nt+1j3LroufVc9cZF6fuxue8xMcxyVQfjCHEvBp+pCGOAz9O
lUXYyWqrmOVAo1lZFUXuvfhfYRrCvWhGc2u5YXOaN35fNyeQI5+hkiLYSqNLZQNDVxGZeSmyqyQ0
XxgxDRA7LQxv4wUnY/NoSPlLyZnDQqoOHvOmdtaN4osTfg18NxOrOu3KIyvZ6J6imrIcKmKh1JSC
mtqiPNai/tVwfuaKYv6ib/9o55b2IxpbuTQas7viLkXO14CFxg3/ane32Mujna1oe+atYjMwEpFP
UVt3wnRCYqnHjWurX57gs/cnto2lP7kEV+JqGd3XWo/voIvimjSy/s5DRK0yOEUKmR29Wb6S4Pbg
jSn6d8u+rxs+CricEjUxIoOurng0FD8HtTHhV5SqQQRHR96N6j5JmXdnZ9Li935b7Kj462uTZVcr
c4lt7stKp+cpHO0AuNV8s2wQK0xCjn2l1lezSRlHI6ncjS7AXQR6zLpjk1+UlzuH2LYBEsGqvdN6
3aVDJZrHxklII+ZrRzvdu0lvzmIdDlDbxGPvih6xRPEU069YuOOYYaEljC1hVWrn5DrA4jhhdwgI
iuWkTZMqPHt9QBDrtFviwAMagCfi0W31ZEed7SWoen+npnZ8TvBGO3EvD32eYW8OBudED9OkVFBk
Jqpy9SM3IKaNLtYI18XOnsCAh6GgKNqqS/UTSZxvjhoy4CFxXWH4dE6QKvhkuXej5EgCpXcUEX3y
ZkYX/Huj6S12bU/3V0NSOIvaCdFylNFatSQCADneRjhvO81jyvbXxrNDHZi6CZVx+icxBf0wiJwn
gFAbYWJSc+lVDdh+AbnrVDXuuK+Tbg9KvDqnComepit9Ksn4pkkPFCdh+R2Uphrys6Q+4Q8BS5jp
rvOGUEO4fUj4Ec6Pb3lh38nURb/uFN0yxqp/iijvnpJp01jgEEq/31GDazkBeGAgsdng7ND7tWGn
VFonoW9N5Bep3t8Xo33sRIcopO2fqPFLHfZLu+iiI+FM8bmf0Bp+S99bgAtqDWltg9i9y2kXHfta
bPPBlTt+COJYGWZwqGkMJlntg3a5FKavHwmuYzNf+vdG9t3UJfV+zaqwaFpM1Uraw97B3ha7I7x5
upoWxXjid+ZGYtB7CVV6b11jwTx2vuIfm2kT1TUhnjUF5NDCZBGB/9u0LkzQnLxtaAAFxdLal8uo
q/bSzMslXcYElJ+3zRuWun3kPkVq2R+qBqFeJLRNFY5bonWMA4Z8+InTJVM3hn2TIfND1D2K9Iz+
gbMGXjBgkPSOe4QJi8Fsob6GtOtsBWcJ7ohDAmoc1IleuIfOLnZa39tM0OpLS3LrkW/OW+Gbb57i
T2HY4VrVKKOPlLsqMwThkWjlnUcxAO0opV8/ULdlk+n3Qe+8Q3Ab1qSzGghG4UXwOWbuoOzCQFLu
IXmcrle4rkLYCE1GV7vXCBZZ9jYYwBDvCBhA4heFhIyY6HW/zYwsuo+1TofHTqZZMe1SfcfK0DB5
Nw0YZXjaNr0NbqOgn70yYoXz10qpzMdCjV4Mg0Z8W4DNNCT1mALcY5Up56im3urU1soW8FEq8muP
mRetPGzAB8wP87vbEHdBpQJmG2wsipphsR6mpCqQIy+jiYxkqmIYjfGzK3CAGUSJg2ReEOXmrbEL
KmXGjAiH+op8CbGPHoSTf9j4j++tOGvQFhOYgWbaOJGhzdrfBoikQ4Iu4scJihEYnoMECf+UrHJI
+Qq+CU9CDGyWiDm7n4aJhtOFwLTIqKaxIHLUlSyYHzijuHqKg2eAcBkc48h/mm6g6WgR9EVKqvFu
MVlAVLoypD8eXeqWnOiMiyVEgFOKlZmaq4jqFMIDTbDvbS7y41gyBQgDzXuFU/te60F2cSA3g/g2
zkbVMlUmv+HVC+j32Uk6XrVyIAIapfiCzvsCuEdxdPGVM6yMLXFxnz2Ko2vUR80GQkqzah2sd33j
nHs/ehkIcHqsyHSbqqXJAaGO18pib/USqTApA9gVycUrPIP2YDuQkAf48yH0TVheI0FYzWhtqt6t
j00VbQOh2w+gcGLK5woMLoX52lipBag/GbGSLSaHCnSl3BqOvTbBnu1m+mYpMK9PY0JoZBrZZ+EJ
/Z7Ojriv1vPlmBWCha7sYuiSxoVKcceItXvL8MI73JC0m8i1mS4UY/PGEl7cIzUS97jYJhGnQ7qo
QhCdxay3ndJqw0WWjtWBtNn6gKmExk4KZ0ObiAQxLpSDMV3ySKQmtP0a14TmLdoIF45Xu93BRGGv
RgC6oOfQnZTZhJJBpqJ5/ibU+uepbb7uY/VXxEh7QCUaw+UFJlLLjhgWOydCW7ig3yDAlweFnioF
bAgswq06JnN1vet7dW1bqb4JkRysu0belcj71olBHJsPc35JkRzfYxUb98TmWAsfofeGZjte20gc
gH8zspVkFaQw9uomQ07Ez4WJa3RyQhZeFaelmhqUniZIyUmkUzVEOXDcY+QKAQRiQH1m49/TomDV
rjXTTMAhsI02LOVhQZ+br5WLBEAzIVfyPTzrKlz5tgk+MP/5G0t5V11p76UY7zMrGjftdqQacag7
YDoGvx+ksYR0uzoWWOO9xIS1Z9K7aiodr9HEgenH9F7B7klEChr4rnFICB/e+r5rNzaplkTKuXv0
oA7Ngn9tnDYadnVMYTQ1P3CV15uJqFjbx3lD28vejZYEDZgox3nTjq7kd1JZ6G+d+JoACKNf7KJu
S4SxM0GYfntO2oZg+XYqy6chTT9zZEKjgPNOSl2cvi+26eRlQbm/5hfjEWTXKaBPOEz+WrTPXfuA
w7c4JVKJ6XgEV7DhMUAtdyA8OsHxhAdvkXgMy2UJRgYAtb2e7zBD3iJOcgtiV0sm001G9hQbxXIC
wnVT2z/40xrQsa1lCx0EMDhHw/KE/7o8chLD2eaPEAQ7G6iVjE1OZD4o8ZAIFVxUYIuaHwPvzfF7
Q2Xy+1KBkZLcjjxfDtN1FQ6JQ0LsiYpV/zhvIG1E35fm3cyOf6Wo3Tdien/t3KE32045o1kKQnca
zIUrwuM8ts8b35XVytQcSDfTI1F4P7S6tm+tXl9nFGuOLjGhU6GZZJkGNLIey/TQVnWG67qCe8D/
v5I+0CXYR/qK8PNPuzELMG1ou2izaEts5sa2cJ37FIkKmTRMdD3iN5dK3DKDS/61GRQd1FSV/P06
1zjEYRAePLDU+jIkCOrA+V9jSVm9dOjL11iiqh3whm3UwewLtAKL3kqxLP3dCS81a9U3N/4KdbM4
gzu8tpxXz02W5wBUAZcEVSyP0gC3lRfpr6JuHUoq7U2LEn7WRn9cJc1ALE2ZLdDiky5g62KF1zF0
+DQy3XwYw+SgZcxNUid9jwr/F+zLZNNW6UeuymZt1B1DlkFX1HLCbdsP70SLKEf+nxyanSCczguv
idHfwgxrR8mcm6byjXP2o+JoaEJJGUraaUJBdz6MnllX3SqmXydBm2mTA12cJKZ6R5Y0xlQxFTVq
/xdUe6yWCHcX+Fa3JTpSx3R/NGGxIlbvBLP1vc4nFraI77CpTAIVueha9Qeyy1PVOkdDIhSXeUkD
s7gORGHGZvIaZ+CkXJyBGmns3QtvKw3aFI1mj+0krDCZrgj5Se8KMzRoR6wvqJsRWjnMuxq512H+
LP1ywlzr1WPiY1kEQOME5hc2+7rp1duATHsRju0ih0AD1mxZBDBUFEicO9dI4jWCqgBdTzfejaJQ
kG3T4A66ZiVs5kRtqTYLLUCFrnTevk3K8JT71lpH2b8wyx5PMiaSlRQkO5AIbz7Lzl4FRfVm+vEv
S0SAiEYzXNJ+vUa0xrDDhpheME7vbCM7lYzeZLOxChVQ6pY1HNaLZaRiyRpW25WsMtxyiD9dP1IX
bey593XUyR04EX1bhcqHhSBuK+M0XjjgfvGJKq+2l8IGzLpxU9rlPfwjwunKBvqKBefLqMP0wU2C
7ko1gNboLXNG/XHeFOhxpb6PqW9yEGo3w5yb6Ey2Rr6T2A31bU/oClxMundGAvmBTlm2CB2PyjU5
S8uc3g5EU4NPhXSIPnOmQEhOTYwxzOqLZ8/2HlmzylnevSi6cUFcKvhmNIVrUTC0lQ5DT2xccxBj
y8EeUCk4FJDHxjv8/tt//fO//+uj/9/eV3bNYjCPafXP/2b/A/l/GUxm9P/c/edufVvP9/j3Lf7H
DbZf2eUt+ar+nzc6P2we/+cNppfx7wflaf98Wau3+u0/dtakAdXDffNVDrevqonr+QXwD0y3/P89
+NvX/CgAdL7++P2DCg4IwtuXF2Tp738e2n/+8TtqyPkd+n6Dpsf/8+D0H/7x+yl4H97+r9t/vVX1
H79r5j9ILDQNoRHWwuxJNX7/rfuajjj/0KUtNKGqqpA6RznCsrL2//hd1/+hkiGsChXxkKmbqvX7
bxVUfA6pzj9MISHZGLZhSM5o5u//+r//44P764P8LW2Sa0b4QcUDW4JngWE1fcLTf4YR1UQ7pjuO
zbMJ0+Lxfss/3m5B6nF79X9JI4pClxb8ImJWg1/JU0eCex7GXKvJYkVyFH1RWcY76Kj1IdCdMzJC
545fckWe6460QZJrHDN5CKZNK9s9fZdupfYyX1sgoF5CUl4GQ6XN0WcPg+X192ZQXBK9c1ai7HV4
QLF5kCrkxtq8o5cU36mBhUUwN7tTZ8p3oQNtcEBGM5MvN53IvzRu9GhFCQouET33ZgstRU/Gww+3
ZdSSWnxh2kp4O/S6gTX2Et+R+mhyGjqXVvMzK13xGGrhtD52vW2rw1GuI4BS6USfTXx5JVriZFhp
esK19OZYtnqoADpnua9l1NvHmKW6urMcVTtYwwRY0OMQ5pRRr8xu6nZPi4gR4Ms+UVAB5OWUOGtl
Gu5ylhiiLrp7YaoTWgDNqhh7exdBQVkpJTqEOtSyH+OU3Wjq1vjqGYQmp1pyCVuValyrNui4o35l
ul61b9BN7KMEjb/uJRuPLvwz83JBFQoqKopJ7KgVp+BokPEGDbLFSNZpmCYlq7EWUwDo86URluK9
TgTwMvoGYVL8MFqyzcAjME+w8fQSubLvybOARf3ZwRC/RhrGhrrS1kGvuh9Zj7PPs1REEixeDnoW
FncxPSzPNIr7qBSnGtbWBukjAMDe5KwekZbihMq6Sxpz5erhdiiS/KYBXzrUchwxmXsgzpqYM7Bq
9zs10t8wEEc7CTzIRHmOaBPjYqw4t9ogSycLmjW2phDhrVvc01tj2Mt6ZgBh+ZUF+XAAZh5sjIST
pqI0CvhbX18jyEPSYyL1xE96CjurfbM8QL3eKzYxRu+BGl9Sa8kupDFEPTl6ETEKc+Gr8LQzS79h
5gwvZScvE38DCKkctk06+jSYzIdG5VcAe2ahSrs+O43BIs0gRac2PPD6mN3AGOsm2h/POlGRCnZh
615lVxqHsIM3Z6M5XTRdBXbSzS0EPHLrx4S9GY10Vjmk3101wBCs/W6P1X3X6QmBfaCldqqWNBtD
0VR6skP6omh4gmRiv3q3yMv9lcLs8jryl6lAQwH5Wyts78XPSqPXZvdxcw19W726Sf6lpP+HrTNb
blTZtvYTEUHSc6u+lyzLTfmGKFd5QdL3CTz9+dDaJ/YfJ/4bQsiqRhZKcs45xjfQ3cFB7ZFYgl1V
yPaK4berje3esczi3GgX+LbWNtBDY1VDIjQN795Kq9kVwgq2qGtWZabfuyqJ7l4TzX3W6KC6or+4
jBhgoXUxF4q4oMD7i7ZM3idmaigJAvcyuE2zT0q6tLqbVbck1cDbqN8994G7YSGmLJIfI8Nm2hf+
wzIHgDkFpB2MgS+9W8eHuAn7R57X2UYD7rGWxLaCj3V3Txvs82C6RnMkbihfdtnUr0M5tNfOe49s
wIHBZA+3J0IQsSOi8GQsNrrCCNfnsOHmQ0CVeNQz5rPNQBZ73QfymDkN88wOOwQWvuaaTGFDQjPk
hqngjTF/iYioctIWKTQpvcHGKML2KJB+PJ+zgxSwhY+pZJay54GPOHf07cPztLaTHAXdrFiPXbEb
aHzeUNVFi0Lyq9Aj64FxSseV6EuSlTJt583Aq9mFthz1/K2LYK+oAfruQth5cjSb7NE9TwOrN8+W
T16bTR0iO+9v968FFRbDxvVrMZFVBMirNNKz1zYpNGgeifnwfNRoyBK99gRN02WxdWercdwEsj0W
BUh5JmsnX++rikFjih6F/dLvYjT/shOnOumceKs5ZnCMkJEdm3F6jUu2sSKEFC/7LDuZooThSirl
YjBrcaraKd33Fgwo6mjzLWSKDob4vbAH/5FIiKty0J3vxuo3tdkxczPrnaz85FQKCbjQrbC4C/z+
U2ffQ9SaS6dszZPuAt5RVpUuHWdOsen6/hKGKttPU/j+PLPcglGoi1HseXFoLaBJulps5FkTV65s
B3SlDGxTGM/LouePikmvX32KyGONOH7hdTRzBH9vQ8V4A8If3czR/1CtlR5wWHtocGfzA9zkXi/k
anAIcNIHz3p5HtjyE47SDuNe+nkAs0APYGa72i0D6gSYwq92OLfDl+dzNil7q2EgbECY8wSwH7OD
0t3xtQZSPfgqvD/PdJuMhGQyyq01kwRLreMmNUFYyjyf7aPLN7QW9YtrlzQsM/5KQ03epg2IIvOC
Z2qKND8rypkmVeXd50LFXoZUevBiB3Cm9U9b1f/5BtD/6fYqStDHuRFIjMJUGy+Gjcpr07XnECA+
oohaJxi02aJ3o3vRmijYj11xH7O4+s8/aE0FORM9o+YsB2y49FIBrEw3V4El8g1h1u4Nqem0cow6
efggOrGwxuaHxLiwoLQdf5vjQuBfp33p354HMOLBLSpueg938PmMUZ6pv/OTOU8oqgFldluWv5k5
EU2dqaA/VY4TNTc1IaGCl+5epGiN3RRZf7qsdYG6m3AmPCW+zd6LQFZCrxlbob2HTsLnYUnFjIfT
zg9xMpAPfHqepsZ49Ed7HZqeD0GYRRb5TIovqZ+2z9OCK/kACBTZIJMwsn+wt6JyvlvcLJc22TqH
oLAfsmuHa9pryTuE8F1IGsnL86ymerbBgj5ikfVvMXqA+TXwmrHoy/GuqximWGh/y6eS2C20F9xx
GVlJmHNt001+pb1co6qyvqFxVkujNcMrcklm1h19w+cfrZi6hOM30ZYoWHukwQRuwwEIT8hstQ3J
cMSQgKNakSUxPHQ8pAwJdYXpyv6c2Gv9ON6wGirJN0VC5pAyHnYuZd0eBfvdojh9tF6AubHuwBVU
U/9bpDQZp/6rUKXahHXr4FmZ1EmyKCxCbVhZYT1+Cq9s99C8HeTW/vDZCFZgzwutc1SJ9g0c1qqc
Eqo4omElDm3SJwGDYDDh4fMAh4+0F1Rohwid2ZBPiIMchtNLG4YeZrn5fBIVe9VhIEwu0NW1SBB6
Lxjz/aBgaSGZwJZwgiz8nJT30trd+JJZ/XAHfnWyG1v7qPsh3Wd+Yq2iQQ9x/UIvN9zBwB6vp+9u
9I9H81vTfe0WcA2+Mvl3V76v9Zu4aYdXc2DvgR//ZvJhE4E6pD9uV7Laocwj39jvt0WpuEZJSqKj
092eB3KC+1vVAzwK4Y4QNcYPzMy2tjhTAEPr1h8zTKerHXTdG9/qhZERduYYWJRDj+Sd52kn0hGM
QEMCKS3ODzCXf3Sn///+IRexC/eHTxfL9i8nFA8XC8Yfq4QMQfvwH30kr0RahC7h9iMspRPE1Kww
LirQ4g7SRX9EdiKMegOyLvhxB5LEQ8LFaUe559rj7h8k7Xsb+d62dTUBGLy334tuOAjiy76TssGV
39jOxR8TdXZawELPH9D1XLPi1x9leGYsah4ifHMLQ4XVW+yTLxcD/vz3tGiS+sIw7fP5Q1+Z9a1M
4tPzTKpE3ZO2WmWJStYwMFqSZwTKx3+P5ErwuCRGjSslOcKMoPmSiP8c/n3N/3MuaJM7/kxC5XVk
n7zFow0BQORvRTsyD050FMraSAPvaZu10D1fn4/SLPmL0KTZP62zpcROK0ZboCzzxfzx5azR/fjl
G+muVlX4ro80ATD0w8Jzw/HLi/KdGnztDSwrzzewgFMSvb9A/+/wkPGeKjiUIEzkfqrTfFO6VfV7
2Dldnf7W2nyWtZj+zhNu8Z4kw/75YyrBdJUY0AOY0IgXPK2SeQV/rh5RNYOXjG6u1U5n4du3Sgve
EUiNn3Y6GkswdeWRr/34mbwZtexfSzPEpD8Uu6FM5S4ppfc6lKgt4AWLPyLUzhbAzI8GoDdRhiEu
ujrc8D2mOnAEVGpZtKumI8TMEXHOnM+LboVnqQ1azHr5PI1VLm/PRzr+FT+gU/Y8ex7qGp4dbsav
/z4V6YwEahUdUCsje+qF/e4Y3PIRdhQr5pn2uxTCWRcKpvTzpzo36KVRRe6BYhmdRF+cfaMsAcPD
OwEOn8yAkhnSGwFfBmET3UkyaK5zLj2uB6TfWGd3bc5ta9HpOjsPDTwengCSOvWKNC3uBg2DnUPW
4u2h8ZOaC1OJaPfvuYaGeiNFZxHGlwL7nu1E2Ti3jgQRDxK/JG8IH998EInI14k2NquGzGKAD8Fe
g/JJnkw5xOc+ceNzzgiybv30+Hzqv88/H2kUmiqsy4sfVwtDR4xtWgXkf7wW5n50rC9pRe7Vma/c
niivrECd/AtdPewG7idH8JXT8fmo9cfpGBNmQVQZg83/84PnS54HW1RiYcXgymFKomaUSd3symh6
f5pYrdmR9XzkzI+ep2kXNzujFv++4vn6usJVihl8eA0bs142mhS7fD41YM4cqaXAg1oI7rFVqkPW
QTZovGp41WVxCxPkNLoRlruSmPsPvdCZ9DW1c7b7OPvoGSoCn/AfGuKAF8akl+erzKZJjzhw2NjY
SytvvA8ss9EyCqTxgFnC9QoZ64WWXbKRuQrOgsIIAje7e5RtM3C2yz8ZRaIs0Rqi3m3Rfqhop+an
W3tyjgMd9OXz1CGzdjXIwAFj6eaflZQbFkhCxtmybpkZWo+m/cI7hGAXreoduTuNUM5EEhlXMlof
z7Pec1oi3umLDqHwZ0GFsaECosZiJrDEVxtsnGed0ECpNEiL/GixXKwwWXmXuIMCXyXFMmeSjEMx
CmKUcyRjABe72dQ/Nye/47wyUW1Z6XeNlLVMnW85mgVjjiw8G9z3LqOjKZRNbO0ropE0BTJ3aplY
mAHomXVekHljKC7k+WAFaXM1zWbcJQFq5ecp4cXNAneauW7DwLd2cNSCg45hZgIyyQhLs+/YxXG8
a1OzL4Ec3clN6C+TxfBiPislqLA+JKHC0pLkrGYdR2n2v93enrZ8E5Pzf5+PunRaN/kEDTdZ2EiS
JF1eciX0sf9BbvXKCKD8bVpmyUalmh6WPnusRnNdR1gvOnMMP7PJ+KhH4nJyxUWIbm+XTab2keQG
+tA+rFZlmoafDfrupcC4dCACgMCESNKkns3MRVOrjSBbc/G0JfNV4k45H56Pns+NtXtQZZkdhOv8
VNFQHviMxL23ErrmUTvuyNMFrudMMJl4v893iGiv3blF8/p89/99/vkIzQ6ffBalJ6WLYTfIRC6F
Hya7nPsVtBIzejXyoCNDa1jiNhvvY1vKCxbPo9WD1nkeQLiBZgtqQm+qythaXegv/BHx8iIvIewg
1dEWXUNn/3lIjToDZ6s0FKUMjJ4Hgk3sFYKdbpmKuAbKZmMPqqxhDbtLdxkcwl+iIicix7u6szG8
Q5S7bdIWz+HzFS6oOeCHubW2qFnO9jmJxvJMXm97Jh23O3sTXmEm+zw0QnufmwyFn68sBU7HRdVu
QxfIlpuU3rGaVT3Pw/NUz2KFSw09jZpJ2v/nJc/XwfXsuSVxJ7BAH12lRRqPQQ30PBvw81uL58Nu
JmhO1sidj5fRQlDb2DDKJU0tZ9migD/YXj99RE55dDsINIahxN0pBI0XOX1gNyHMSWX28nkKNN1d
dWIkpjXxP1uzyx4umK2N7AF3P0+Zg/RnBP6fEkLRI5kPrQoWU9fFd6Mxd1bmalfkkYiVKk/f67kI
Hxr52bshRH3p9eXceXX8Vc8eYyQEhnZDP36z/k2Au//YPv/iAB5vz9RVhxEXxO99Cn6+rnEum0Gd
vDNm1DY6eexr0BzhPpcz9I1IXbst4MmCftigvRibQL/k4N6JdvQ/XffTI31kURKKss5y5xe/Lwh9
I5N6at7qGDqEf5KFjjzcI4csDSIK+HZYUbM6G1vS29WqkfBjBztqVobFLXMnGNxDbOwxBJMIazDF
m5zFOLEqtgxDV60ejwvbL+sXHFyklKfklAT8J1HwO2d4/gnmugo1xKR0Z2vGxnuGxGuRuSXAZjNA
wJibOVmMEboWzT9No8Y/PNnEIVnjp24F/zi1HizJzPiCw00rGvF/CLK8mtnlZkRyYs5IqXToExh9
OdsDoEibOG3RO2lsL1ITj01S9ABS3W0bUMknTvrGbDPduxQfmCmCE0auXyW2hU9hw+yeAn86K/8b
IEEEKuanQjDzCfUAdUwyMw0a6usq0JtDa3lqo7eW2Loiw6UEFPKY0feLk4+WXBrQy0m9rdErkavn
HCMP7X7nXtiI/tNYE3ehrurXU0QJ26CbipPuwxHWm0uc5D6lB2p3TXuJir/SI/MhwiUKkBb0HQ3U
9PaMlwlJGN9MVUIWGzcP11Grspmt2VKP77HPQHtGoSth+Ou2BgvNOOyCPzE9tLQiFykT6hxmH92B
ek0mFt+49lLkJJr5IXsXYlFEVVWnsrBe7ZIciUxSXxINmKyNFnMnqQevGuxr37Yk/iZT2/iVy/KE
Q5lYSaJcwXRs2yQ458lEF3ZwTtOc/mR0wtvq1fBbhNilbCsGLVGmL5KvZJr5H9Uck6gSKAdeZd1i
zf9WUr2j6Ec6VAbjISEHd13rQ0DPIPmnBO2CXoJclsYoCM9C+MGg0VuEhX/RfYvIHYX3lbS+m/JL
ZjbBj6kMudfh+wYtw33N7eCpTlR2RcMd1NUR2zb81cjARG+2ewXjNTMJwbLQHhYTPGLQPsjkql+W
6/zNzLI8FKjJApkMWzV0zKfpBGWBoXCqT8SbVo9acTlJR88uKkWb1JCYMukuupC6JdYb6ooRVxuD
iPSV07go2Nlt7Lk9gFT0zatW/JBM483j3Xe6iAtVIrRX3Kiox1Hq9L77K2tb/QaAEsN6EQCBLKr0
Qq2CSMYsI8ANJiqpOYBkEtfGSpNrrx+kM+PZBPPrepTHmP0H9ogo3TDkyumYmRk7mDzfOW20powE
sYHB+QgqnEbeuGlABiJqiq9tHvY0aTDYwUErCDdQ34GKRqxE05ExQ8hEKKiXQGp2jT+1J5AZaBul
8yuEG7EUEcZxkcPj7xqxxhGDrChzi2WjcI6aKl8WHvsemr5nui+7JI/ZKTIc7hwZ3QTcqja3j7Ig
PcHws71EwrrwmaznaVrtaSow8wnVrkfjvPCr5IVZnwaMg2+sb4ebkrbE0rNAQAY98ToxLuGeTWGd
N9ODUfcb3fDkklhQbjRZ68CarZUBJXqXCDVc8KHeLDiorDLFKR1eaJ5uzQb9RNDIFzEVOLtzBmgW
WVCzYsQM2urs2ZV+szPbvg7+qRgZi9ktVxZjTfoNLSKmuDjHQ/NLmyCvu2XmbwizRqXt3jLsS7ko
NaRGNMwcB1ZvLe7tsNfLeJd1bYH0B6YP/1dsjc4/GBX6q66zpcI3Xe89xnB9TfCt4fBlI1YPjaLY
9iFBzoLNrApDtk0iWU4hmYEZm2K+7sRt2AANmI+Z69jqj/BN+jsgGG6GmdvtvUyH0YQUhQAW63Vo
kuE6+da4jBLf2xc+EdQOvsGgEwaN3/DFct/SKASGHjWPOqJvwZBwg5sR7lg5hr/aEJ8jdBTBfvF3
NGhsUs1qhHEA7FWJZNMWA2Bcuehts0dVpgQ6s+ZYxumHj4HtqDmhSfCn2jvS7c8xQ9ANBU1w7apf
ulRI6afKfB2sB0JU+2DnQl9hKhUfhRXvpmSHagzPemIkKw8u1c6swjdCtbStMTlipUQ1Lp28RIbX
EOzXgSLqNCP4xbYIxXj1d0TwxpuRL0Zda0fVugxOx3oH4+ulmLDjB2k27TVS6SfgJmyD9WxveuLI
b/WqW/qw9boI8BJgEaT6VXAOiO2K8/orneY7Rtf4CAlLsS2baloqfHi5c1XudDXwRtzLlK2plMES
tZWx7XTyfqvBSVbC1l9ghqT7znewnDz0PPsW3HcXbc/KHFfsN+dwMhoaWe0wt4S6tp3vOSHA/DQp
s50KM/RnuXAh9uBs5cogUYAl1vKpegJl/Cg1W+J8MlzDGkhKE4S/kJaiWu4INasHuQdj/R0EDBO9
Qr31oxUu5fhP77SkJ/rE8YapudN7ywEQjdHVDoEeeek+0jFiVEEJWYdh+Jnpodr0wzAi6EHCBH41
f1hMNupGe2eo4oVjdR3ILSFYLyS5TCTAJLm5uRaS7cqHUpJGA0pClvEUL7Zh5J/IasIPDMzfdRrc
/einmWxU3OXw2pS4XgzTu+Uake5GUOoz9NZ4HzUjARj1oxK3QBsaG4+xn/OBVAF9yVH1NoxD+W5q
lKraVKidnE+DDlXNWDnInqeWCyG/poHMgHjpcj025BEUyu0fPaYCCZosasSRKC/CPqeCPCoNKUwU
Je91iQNcju8+w3PELnr8btM7Y/wW62dCCm2SuoDmuUlXXhyAwlgnNiFtMka0MDrKJDRZYae0XJP3
qC+fT6q0mL/WvtwBpxcX0ifFxS7Nvd7r8ojBda9Z9kve1N0mguNwSApxosHqXaiKUB4WOakgA7Gd
s6hZhsPI7XxWs3r41Z6PApdHkkE8Eb1mtlDNkO8K5IWZWRj7FCmVn8pXTLvdoXIzD5AAcx4D3a7X
op0dawa87uShByP7DhfNO5FvEO7IwrPhHFjNMkE3CFSAQaKxU03hbcvefGf0Lo/YQYGvhzNljyv2
WnjtP7WXTCRO2Ez4jPIIrVGumLSyKYC/jPGj14562LXA56Y/o7FCPfRpddXNSLx8a6KrZdiodUvd
YmkMCwwAz4PdzOmzZoy5fCibnQ+OJ4g15zqeDNNAYkti52IkQvxfDBsRf93SJJtwJQN3PHv1jIxI
kiu7BHr/yD+vzy7581FL45SLbMo3QYk6hCycq1Wm0SvshEsF2GRZlxOgHzdor4X5rSUkhycjbkJg
WozeDe+Njtx4CtOrnFsJBa0rBi+EodXD3sg744VnGjB0drzduSR34HIqXunIIrLvwSH4zqHuCPH1
e32kK1MSVU06BOkvjjr4YQDzrcaC5Q1sYdiudZvRjsNNYro/Iake+PnjS4Xbx5h+SD4emLU2JPRp
wlrXqSE3wdhs2158NY29Tcg7WPKtGnZpd7Izor1s3Vrpph0woa5Z/REPOllVvWZpcnRH/Lm5nu7V
Z0nIWj4AelGlGS/aiMGY1EhzpWO2GsqXrvazYwwiPbbN24REGzlltPdCF53YICN00t9xAvzO04jv
rOKgWecu8TMunhbuhmT6ZNm58hheQ+wblq1GSJ2CSR6E1TkJ3ddi7tsEJRtTMdB1DCcPDrqZoRvu
IXmMxm2ULjt/zd+HRv0eBYrIWoK+Vrk5kRU0aDxlfWZ6F+6kq4E66BAykICFi+oM8elURCXoS0+V
awGHt4IqbAKeuEyJ9k42gbbII+GtbSfdm7WZEree3PualSXw6VmDfFmKwRWbgWE0S6rMLhkmN2kP
McgyzV6GUUmu5eBs+jL/VQCqX8e9+bDtOgOl76C2doc9U9FVpI05dxR3F4LNCU0Xk6Cm7FMsCXFI
gwJyPIXjKqvaI1Av6hmCRjeZcn8GQwVXQf6mrvoVrjbwB0k1XdHQLywDZkDAIoQhJ16BqH/D+pbd
GGze0PA4+6Zgc4K0GG56WdC5dDPGDI7vgTmfTHh8XrNpDG5QMEmHje7sVaY+fK171VMyJcKIYd8Q
GvqqAB69s4fxHY9yf2cR+UsBh0y6MI+OYn/sConMx46/gdcdbXgmd7+78x9QWBzIgG+gLaF3Ls+U
vqiG0Y2wjI/HiN3EGf3ZxskiUs/In1m6c3ZKSwSTDtIYA9HbBHh+nZr2j2t4xqJJKBtsBs/IE4Ol
zBxxM2PrjxjJrVUs1ysRp+YlmG+tdL53KLVp2xM2oaUetHzFA0nCm46p6tU1jHeyHCa6ktafJiBO
wW+bZBUgZEjK4hDaug7TRw8xwoiT6CqfNlLzkeCUmImIHvvyNt+2TojEF2EwkNCPggtP2kB7m07H
XSVC0BKJ2sXj3AkyO3ejpxp9rwjNVOKwN/QDUIZMaNtFYbK/HdrpMoZ5emFtJoQ9QGkRRz5C/7wC
cZkUal8p3Ea97m08vxketjv+9ru6+9NVLd6QH90YgGwX3pvsLxpBF9wWIbpWBm5Y0xLxyfXsbdD1
9SpFJfg2FPmvRsqWnfrg0TxIGAAZ9efoMoyhjVmfhNDrM9hKqgQPU2ZrV0dCkE4GNdzCqdtlFun+
Oirzfq/pKlslIpQXOqT+0TOh5rdBUXyyiToSURQ9Mtf4qtpcp8GAks0rgclqajwEY03qiVOYjzHG
UEcaT/MOEOHcShyjafeie8F4N2horqGDvtlD4i6VJ36mplQvaWMTOmaF+h/DnCCECPPhVObK6FuC
Sw1kcfnIUmiO4pXPiY5JlKR/+6nf6rIUp8ZluxFJLdn0SVLvkxCAfwTbYS9c6wqoGbtAgPjF1dsf
YsBeJx9DrMI/s5U9bWzJ4r3Hs07reQiws2vlp7SIQo+YdRSV96vqGpoqVP11zt3NjE66HA7l4Ppr
YJLvPQJ/x0zNYyP7ZaUNFa2xVi1ao+5WvtusakWFxNJD3CMG3DEoDuz8KP1TTRSHfD600QOUDYr7
8lLnJO/4uXyFBulGO9NxW7JOc7H0tCxcNk5fHlCLZSk7XOt/H9LblGxi8b/pIAUrEbZ3xbAHI1NJ
t6YGumIo/W/cj/F5MtXCtyIi+uwt8NSB7C41Apbs661uIzLTIpTdpRh3kWBHGYxQb1tcQ6XZwTCw
+lUzVhoam/89tFjSV4Xh6ssGLPeyc7Ys3MXahpy2FxKleaPy/mVu4P1y8n64lSLttk1NiNCUVQzx
KsUQI21fwwqvcFEX7MsKxtfgNYf3FiDjUHYYtGzbXzfwrnaEvoGHjoub0rRLQVFjM67bWxRHpMbj
tMklA1iM5ZT1KSQst6dZ49CVpLN5orygnWlAEXVJDhYzvXhcZkmvrRlTlWskfcaLl9hsldgzaSF2
cadliSNlzSooKFynH148zQQnozJsoS4jWcKAtgon8qZV5l9/1HdubbsvfgxHPuIjT2l6YTEV3g30
B+6aFkdaDJ5xR6nJL6AakrvHOO3OSgMbkwnQtgusatkPnr/BJ+JfozqPaNdamAqykGh3lTm356HI
+gdiUJQOtn+ztPHeEB5EJOZwd5A07PFqnhqbMZxMzpkrd71ewZtikAutA0pbhBpVx0Wj0zJE5Jst
/RwpCa6VTYDm4djQJrDomLPpUOdUhFBWqje709RL3qfI9CiottLinSdDdfWq5BUhJm8X98G0o8uP
TIFRgqQBuhK5ph9iL/kC1F1frBIV2Px5RhCX1rEOQdIs023v69ZbJpiKNWU0h28x7MnbazTmxlEK
3UAKaH9hXEDyZQHPElFJU4scJR+qBsDoODZGyix/2o5lveoUQ5k8pF3vFe4/ZuJf+qCO6NVERISX
Xr3yKLUiWU7riMjUfsSkk4eCWzcAjSXdcQgDdfydu2TJCC0AATiJ31NQeKdCjNrrRJNgjXrVXEvT
09mMwQe180A7he7w1Qfww5f9TzTFy6wcPhMnMY8pe86lGpoviTRhVQUstBDq1pbFr580O+WLbMW3
d0Qm5rwbXmXu8iGjM1YCgI0VaMqwaZtFmYVfxgRoS7MCG4Jc9eI2bf7RVuYfyF0rS6/UORyBNLhm
ea/PsT5/WY2cirBEyac6s16nXyLV+TfTliSNSMe7brIViSZeaWlYzXXhmLiJrR9pEzIexgLig5G8
aanFDdZbDXhIF4PRU4+Enb+WBrIKGKNUHRTq6Ga4P+i6naydrEwWQzfnUlhJd9bxby6sqvpmrs3E
s9H+wHAcLpRpCzG8BCH1Cw39X8zAu51B0qdvJBHDW2/jTGV7nMyivmgli0regBrN6XDwxa/o2bBE
1mBKtNx52PMgOK7JUq01bPBk3ThmWV1yqVcXoUGsLo49rauFXoetQ3fR+YzMjgEAQLFLYjL/cW2M
w4wUcfIZ+XhlLWBgbdt7H7ugPbjtZXAwCTN0ai+4J84NxeAhlEbNDr7rlzmBtFSVOzqW7PKjQl+y
N/3rE514Bo4JGi4m+Nire2y63E/EQGqS6bpA2Epzzg32DSSNBow6Gwxw170P3D6bYeqWTSf8Za6W
aG+/iQfAllhai3o0jVPKGnZxwBVuOnT9i1liT6UR6L9lUvIRGrWOhGz66lnh/j0DVzKe9fK10rEQ
Fakm1/MUWOHbnhJ3jQHVkCPm1cm6TCRWXdxZ8zl0lAh6EkHa44u/UB7K6syOXymn6HCrOZbbVuVB
C7AeA2hbp5nCKZJW9ASctln3rYtodfS7vW5aH6LIkovbDOUpZ7Ex0kIH/YfokLHgBptpgd6PrKOg
6qBSQlrLSggdptFg42u7PfI71mUcP2sUOQrS8Z5guOEV9kC9pgSA7WGXx3hiMUmatxQ95Q71Z/vu
hQCXR7v6tAPUr/XI/6xqGPnSG2sPXdlCVWwqjI5Gah6aolpamUyQrFgjU+UBnc2MK3Nrxq1sSi0s
alsvTMjrIE17KVv5lWhJ9WqyIuJH2ma53R96F4YKe6t8TVnuvZUe9G1sRuU/IBHQG/KXMIr3DSav
rXT+cQmpeu9azVvpKWTVNsyWsTCjdWrl3pp0thdiANot27SOUdBwaYT2e7Q7fFnCoAeMXMxqkcSw
9P2OTLaQYZ6Ml6oaypXrx925iOONWevWNgooAIBTTpcC9cCqNWAOasGwa9mm6pYXM7Tq3KPjjQwv
Sx2zIMb8Qq75aAkc8qK/xMDsWT3qvSLKfDHVfUliLtZA1BaqWa6sPIgfpjTylQ8OBF52RFSEl+VH
zR3ix2D7wwYyF++qxGKG6bleTEiwMdmJ8jD13h06421icbKolK6xrMN9HLSIiwfM79K0Xso51cFS
hI8UaszXttV+BRQZMvCHizOMuxBowDobY3YHndm+dvmx1AuxD2wmSrb5JSqszeX4arexeJmTIwyZ
Dg+EMOMybOihlom3yAPnZtDdMesW+6AlsU+zo17B/Iq3VILyIPldMHx3zCMectY23qcLLetW5lK9
hCFSJsMbkWq7l4LG8KoKs22lqxurjcWUcdGPNowXla9jU2ZHrTG0VzYnXLXI37ADosmZao8CMQ23
Lt3c9dDDQPbYkI96LYHy0T1M4/QeFkX7QMngREX/ikol2XWl+hrzBtGJw0SMiMOT6zQb0XeXxAuK
GyMHUNnpr0G6L2r+5ZnSch+tR0JTl3veCuuL+/BdTR0My13rGhRdQa4BW/CrrenoutHmKZACo69Z
D/zIpyHVfQQ3ENlqa9wEvqqXhOZMy7qJqm2agGVGWvpqeiPMjZwRvMH+TbGwcs29ZhYY1gZV1YKx
3y9yvM1VRCgn4QAtiCOCaz1inGmA6rvny2nbVot8vtgyj1KTaGf34JOss5mMBAAB8JEsQ7yhO82K
TerKqR3zkkmXMOFjqWiFeCUkVnaGuCiDEX00NesUQDcd2ZE/2oYxXhZEtFm0sn44ZVYerZoNXjHR
X2btpXRiIq+AZuxrKw5J1d676K9bHOMaNVZv0KrLd3aGNU+GzdlO7dNkjNQohftIDGq4Aq0oHDcX
DetGs4AgYR+dHmMX5xfiD9AGcoYUktk2/INVsPYDqT+eB4J4aC8l6jIi5G58wcDQC1dpj1Tb0Gxu
sW6FDLmDhEAiWLJPCrICDNt/zf1RkTuhjP9h7zyW5Fa2LPtFeAbhcDimIREqdWQyOYGRTF5orfH1
vZCstibzskjrGtfk2eOliEgI9+Pn7L02mKlkzyJ0IaB+wipLfe9QCD222hsy9+bBKGqGBY4VH6a+
4g1/nuvJvXHHMn2i45Bu2Hn+gYBqMVT60tCzfzJdGWxFNTq7cPnaUSIWiJdBuZ8UG4jctmcu3wmK
VsAZDRqHONbM8OAoEYtAcTfoUbpx27F9nKNv5pBzNZyq3Q122dw3UNVvIgAsIrw1UVgwRWoJYB4R
WVdR9sRZzqb24CJWvgEFP1jk74kI1wYsHDSdNFvZNaJABhejI6ok90P7kOkzCAdYzlQ9NtFKbm5e
prR/CyTULVuPDja+LoIWMq81imDTp7A322C+QdyYPfUOnKN0Ps9y6G7Y317ZO5xLGPVHy7LcH2At
+GcEJxxr9Li3A8yWp6SiCkDvzHlHzd1TPhoxizCGLeGam2jxj9gph2fu5sYQnLk0oW1kbMwPudls
cI1qnj3R/sGB1d/5OdHbQ9HcTJHxiKVhfAIIz1yoKP8Jc1JuLbQuTZXVt/R2j6KDiAasiFUb94np
NJlXku56jdLsDmVCdysdxvM6ewjIDCVwi/CbdUPaQWvTv1GTfxiXiD7Dslp0N9gdVJbZT1KoyZvC
hXkFVA3ae8RubFQjvBvktO+ZfX4wP6RD/rXQ6iUvDwEjW4z2ZI+NvG3YdxGE7mJTaU9akGiPIQ4S
JDZP7/+DsH+r5aVxH9gNBEU0NXtHUBNFhbr4sKquKZsnAypuS1CM4wpF/Hw1mQuSS1a0lPjz/v0/
zVZDXTUytjLa+ZMwB3Um1kiyZqUH0TIERxGeXYUEBgrOmWDtHDvg+39LcpveShF9D2X4CBaf5mhu
sheQi8kJvyOYJFc3CP/1uzCiC9wEQLbUK0aY4Pr+BWU+Y3LvEAYsP6GQ6X0K8SWsElbrDEZVbPbd
tu6MaF+3Q7ROZqwTlJLBdSwx5al5HPdzGoiVHsxgMI3A36hIUT+O1Fp2x1GobobAA/ZCHFo+nPJQ
6U+CmoxePEfAehqN9RyS0M0RsDoRFXOBWMnYnzenLUe6H1Hh3sfw42kK42IrhXlGzy5vK9OEJHGe
umR6KnJ6LwWsRzdCG1tRaW5ynt195Ftbp6+jh7ifm2sTdmdLG2ueyqC94oe7polB7EnQttcQiA+v
oJ5d3v9ol6lh1ZMddEK30l4lwrF1LJz2+P67YM3EukoLZCLL3w2Wn9RXtrZ//4erBc1Ge47g0eV3
aagXO2viwP/+d/uhKPddlYXb9385zp3GY65PpsXyFdMlYi6D+bx+/6cio1XHZgTi9f5LhQcRWgMO
6fc/XLFNXBxlfvvxpQyHxGij+vGzumUH4tw3Dz++Usapc3RhXSw/Dc7L4YkBjZbGOvFkMZKOsiF6
it9qeYV9+qoP77+CQHYMw1zevX9A5sePYnTS2/dfWZX15neh/uN6YY1oAG226fn9L4paXyTysX18
vwSYdxFIlPlweP+r/pIUm9Nn9N4vQR+lQEstme3ffxftULDDUJDt3n93iB1t53eCCMvlC1b+HHl6
SdjB+79stiXdDFGYazQkz8hL2lsyswOvruDhsTIOuAVA61E7JPtxaPrnkXEZxvfJPqD/zOkcQMlB
K5AyBK8r5FJzd1WQN9epUge63+auRf79XI+U+RLw9fH9lyMn7BV6GgVXAr1nqI/MCLh9uD6D7Kxr
TX8lcn0hIxLe+/5Lq3KXcCzweuUIDhbN4UMxaF9aZzyF8AaPP5Yyw0W54BSBNy7vOtm3aALiJ9B1
DLDK/qkos/S21NAx+hbBqwWKvOsA5Zx4FJ6uOsi1B3yhm9mi75EVItiJhaU4ptID+UUUCRAPQmSB
sNE82IRzgtigRVwIaaHY6zVq2iE19aOitbXNWy3eJ2QdXhH6NgyWwv1Mp51OrftiLbsCgbEgoJaV
klLHpGtFvKItabUFQa3t33/JnxdrttylPxXf57TCbuOU91nROXVnpOE/HoaBl8dALLaHndhcizpi
b9HTc6vRxKiMUWyNfvpO5oK9QqzLsaYewSoJyzkJp/+uj2yYaJ7Xeh8CsgihaRo0D9YpZQM5agON
6hbfdpcM33MdBHSxSF5tI6NJUpKuEwwThgAHcvPcCuCyUCOfacl80VSFh9YlyHNwupUTNTo55TF2
uIo/31efVVajInSIYqd/4p4mje5lK/DZ0ZBGzSiKHd0X+1pBWyuVGA/RADGP/JhgFfWTf9OdDDPe
8ExC2CnVU25bYpv0gqV2qBF9O3S1QKI7SWscTIBDmQKs2cFtL9jUnt1Mt2+m2f6m1Gjup2C0VyNZ
YqSKRpeo4fMzU59WbSmq85S7pBGmPPFtVfrXSHJOnVKONbV9QeB0SSYreI3CfDs6cQoFgr+cRMj1
w2IqD+Vswj0BapF0FEslIZFbZ3mhqBzHLQxbRNPEdenN4DUj1PncGIdVYKM2y2WZrMsp/kflHQlY
LefRbgSkkWms+YlmRc+GkExAfba4sI//cXse+7mXaBpAOWHwtjoO0bAGJc66wh4+qTpAllH7Z6Bn
TyWfNaHVuC8pafmoKy+Ue9OY020z0heFZS+0OH9wkMgeYlQUiMeQ7UVhe4oTRc55J8SaSrcHxtZ7
FoO5q0S3cm+40b4kWFQbZf+YRnV0gRM2MDsdPMOdojutGMmCli4zBSRVoWv/g9MkeQZNUJDvaYEw
80XyrCScNTgap8RqQVUuIaOyJAkCflW+s5Z3hEzLeNsVEtoLZeliGCXydUQRouhQHkLw9M9MooGB
1C8zT3SLgdZzWi28z+zWK7sc7ViXFZeMjNp9PUfWalTjG5ZbJyILWDPUF4KYGCIun8wp91LVk7x7
/2BAApssxkoSokfdN0GQPRct/DFoOBiA9U3u2CBC8sGB/0uO58C8W93UtVE+F5kiereKzvESWdf3
1XPViOkGve5XKYyt7rovIfbWS5vRZrDjpXEN/s2Zh+cBckmeDIQvzDLemMt/aoU579qOfR0sY0ZC
md6uuxRKed2O1Gs52o5oWcARvsmtq5TcBQz2n7XIbZE8JbOXp2HxbLn1KzD1Uwyzaq+G7CGbs+Fq
jeM32GDyUkdziCF40m5A6mz8JjxKX/W3bqANTxNPCBMDiRT3WVoOM3Lwkv2yNWRoMi5xBZAgarXu
mSSDiF2F4wWCTmD+NYDdeSA8Cg3VfrKbZvW/xJA/EkNM60/AkNWXPEi/vH1vwp+pIcvf+QENcc3/
cKwDPmM6yjJ1yzD/LzREqf/QULUs23YMU7m65Hf+Cxpiyv9Iy3CFEqA8wEBb/w8aYur/sR3h8kjZ
DF90Zf7/MEMM/VdiiJCu61qmtPkcqYRcvtzPxJCM6Z4MNeQ1k4zVqq2iKyGb6Jq1rTUNAQfkWOxy
fRy3HRkHvMOh+vE0/YKf+ZlaYnBhfmaWkP9DDKktbEc5ysAh++Eb5BZCjz7PYQH7ZNDiUNlmUR3e
t029siT0jCmHvGdoSts2hIoh8GrpEVmOWI2N3S6wva8/3b3/wqr8/IWgwfzr+3DNDUNZcFLF+/f9
iaFiNmroeooSj+C4YpenDtqmCF9fYhDm5ThfdUGfHV5j97cL4fz7g4XOOmxaaHF5YJYv9tMH5309
zaU0I6/doKjcMYAfDu7MmZXZMEaqIXuyWsrtQQLTAhlb9sOn2mfA6CAeWlW99miH8Qk4Yn99/PMV
MT5cEsXVULrJjN6gcHd5Tn79ZqAX5yG1Ve0ZQ39VoSCGckAkLUHvMNZoSrKM82/sr8GEEz8LZvem
tT6PrmqXNDLnhmGLDMNNkpfqQr53axtq9+dvaLm/Xju+obnAb+DoOI7kf5fH/Kdrx+qJ4ZUzhVcN
/XdJ3g7UW0mXr8vGQ1CaXkE1ftIm4pOsiSoTBdmdQxDZoWEUnT0TUPGSTJ2zrxIRrFyyOwOt9Xh1
knWCouhMrO+GYDJng2wchTRn5G0LEuPAC/pJjwCH68m6V1rkzSUMD1lonpslzTnVBU9KScC7LD2/
7c0dp/ma3r6DFLy1rb89QB/e5feLYJo6y4ZpW6ahf7gIUWED10h1LoIKkXlW6I1wjE3VFxu6z641
BZ77fgSIV75W6Sx+gKT+2xfZ+vAiLx9PPpEybIe1SRf2hxdZq1vV9i2IuLAs452Bxu62leZ+ZmrM
1L3Zh3Vc3pQdFe1EMZ8HSjzI2TkFDfOIJIR2jYJpWs+DjHeEALP2KKYcOlS43kqu5TB9pcEO/jP/
lFuxvVeGtmQhVmurpWpEV/hq6/beEp3rmVSOIqY6zNvqwbQaY/Pnp01+fNpslJsWq6XD6mAYdJN+
fdrwENLM6/zEq1FDbItZOoegiLGNpau+3ExGYZ4IEWyPpunPtK1FtgF6iHC7DR1vIjOLiG902bok
kXBiBp6G6bog3e3s+LibDCK1ayvZInYlBHPD4N+3Av0UWdMxmsqNPwTTXS0yg4jaGsEAoLIuqXcC
GutlzMpPaVifXERnZ9fJQvSjFkmpqrlCaUsoR6UPusGv1k5UyGNpFV/HqUNrhKeGuV/soeVJoUfP
uzHBu9ADfd2irmr2lmNV0CZAzWZZS6sBsdlKZ6a1nYelDR4DI9Jt65bDnnHCuoIuL61YoaZoG2R9
8hoOLhN7SvFLGuNzNiDybP98S5zlkv9EvlLLLXFNYfD8L0vox8WzbGkqRnmUeYlrvTAQyna2zPRz
6YurFTnoyHn/9pUVQxBmdLHugWidbYi0a7wRTyFpYcQlQMjTSy3dwMcZjzDvZgAADhLXQBp78IXl
pge7utG0mIp54S/Jubl00KNPtLOYi+Qn0SogcFabEf0XpsxWInmkI4/FWLubgSg8RjopPVJLfaae
nb6eXHMkp9yQG9sONsJtokOdIF+Ju2S1+DrIAzoyRFf3g1T6PmwRn3VVrA7ITTmW1JZ8tkpkjSE+
SdNynS96XZwthwDrpk5JVyLQgI4t5HrZal65cANi7qDMi/SGwfLjAiBdt9GAyW4q0W+jNQDp4Z6F
PepeEjODa5r1n28TVcu/75JjS8lImxQg9WGL0/oBFqUWph4iHD4gRqPe4QXRlUMTK5Lenz/tN6/p
wkHTTcOSrqDU+fU1VXbi4LUrUq+KEAZMXZ9ttQQyoQNbjLwRc0k3cjUgrjoxHU3wtw39w36+PJJM
txUQWSoc4G/Grx/vjE3Fg8XHW1lB+mf1TE7qlu9Kh2mRlaiq+8vVNRa824eXgMpFCcvkVZCO+QH/
RlBhDvWxST0mWT6yk89R6N45g9SBRcpsg+Umhlge7UPpcLKa+xjTcnN0B6ID08JpPbaHh1mlt3++
DebH8mG5EIYUEjiPy7ZkfrgP4PIgYLZ55qVDH59nMaztpB7WMyCDQ4DzZ9WPwXC26eKswtDH1MHT
uStEx7wEg/iDScTbvNlLiN7YeYcdttP2bLagkGSS38WlDLckrcjNxDDlNTNiG5CjxdKnE6yIW5ik
PjH85cn67ZW2+aEcyxYuJMDlQf+p3tAGyYxJT0qvK1JAlby9sqXzG9sCEm8WrgMzrQ9a3CB7C1lR
isB+5+v429xIL003aVBP0Ei7eVf9ZSU0lsfq40PAGyaxNfD86R+LNTOTiTRDVXpWaN2Tdnl2Bu0s
GhQorlvvgQFnp5WXElK705SR/u3TPxAI3x96qeAdKhOZuis/lIqQOivGJGbptVXtX7oOmyY9sBN3
wc3Ddp9xyNAzmxvtrjWzUkfkO2SeDTDZgLxgAgGr+pey6P2p/3hBHNMwpeMuKl3x4StVKklne6AE
y3N3WJNitIsp1rw0UGpt958UmevnKLjt6tG5sJ7ka1rH/iWM7wO6xMQ2lpu0snalbxxnkqqx9A7R
viLS5px01IdBqZ8wSk4wqvQt2qJrh4Pnzy+Q8buLusAdHVs5NqrJD8vm3Ci/75VN+GioQ2diEY+n
NrjkmJmjtLwUHarpQSCPBJ+LoXmga2BOwdmsm3FD88dnkK3f/w++kyttkw138Va/b8g/vQGKkkCv
Gt6A2iEiSbMcEuuaNln1uVYsXg3kKIi7N4yuadeW2HWp1yBu6yPnG1ek9/WAW3hGhfHn7/W7tcZ1
UT0uLReHQ+2vL2ZpNL5KBgVQNo9Y1ccmZI6W4WWjQsnql7xLP/lEEPzl/PGbTzWXY6zhKB58hqe/
fmrmWqi4s7DkBFReJ4JFUQQk2cYCbog6Oaaqo+eoBch///zTGr/ZY0ydhcg0hDDgfn6oRFMWca3U
Btah4aumFDC0MkjB0VXiaAS4U8IO6QsV9r40TJAeyQRiDgw6SQeE2wZE1ho6UM2ALX+tz9X3Wov/
tiD8ZhOm9uBUIBzX5YT24dLUKBFwQ7W112jNnd+UjPAwBBJbraMB73XXy5j8PYmmObl63u47goxa
k+COse/hyBBmkkiiywoDe17OUdwhSQSVThBtBk3CcQWF+9+eYH5TnZjCsl0OCobhGOrDPqWxelst
m6QHc0rD9K4fl5HMVCT7oWco++cPe++sfFiWqAwY2NsuA0H345PaW3HYtklQe7UKaS1O2O/yQVvw
jjdQ25n3a7equAe8bcErL0cIpCajvK7/yw2yf/MIWTSlDJMTDdXS++7904tc2HoMYy8rMAfRZpiF
fuULb01kP7fgXFdTbWqfJtqxJU/gpx7Q5L7060Vk2H6qpnJ8HgtYVFH9BngyR1FaBjcJ5vIdr2Hw
NbRCAP3zTDrb2JieJUJIZyo694ZxdIqQsBhibHc5bNxVNuDIsTXFNtUuvlyMfNvATMyHIsGLEWfu
V1g3HGANiIG9ZHSbxFQty0E3aSLnYGG5TGedyQrhKWXiip0Yq3adR8S2isHf1o6utpw+VuZZzA3T
7Eo7FE65c22i1YICclasor9UCb+9skqYDrw2XTrvV/6nKzsPgkDaXMtRm+Rix/9DlmvkxNEOjfTi
rNjHc5785RT+XlV+eKyWUY4t+VikUh/3CiI+OduTF+VZWA2/1tNiZ/X98rEyRUP+zbAo3gwOdAvm
ETc922DtzXHg0EG2X7rWAFLI5GLF9H09j2H6TOxhvYEj0y+bm7XKKrM4h+r855fB/vcCKji40cNh
f5MW1cOHBTSi440lvvbCasrW2ElR87vDZprCeFel0ysYSkGeb/JFNF28qWd75dqxdRxJSEfKxRk5
LJtkp+skfKS7QA+R67lMdpHwpzeoc8jmKvVmX5IzDFFG6l8Cg3GGCMb8YUoK8rcXuA30z/55lsfB
+mZXEHtKWjvB4AQemB5weBVwYdcgDEklUvE2xPKiKv/FjmtiDkN4tDwJ+JZQgMxauiM3GUQ+g9F7
ASQxKXWNpcuuzg2ithcqW6sFTLtk7EZGDGkAbcrKzA+gcAAgdNbbny/v7x5EHgiUgC57FADIX69u
p8/UgE6be2TWkeDQIpu2utLfZoYw1rIg3jauxfyXheVfXUNWS0uyLynKLmdplfz6qRaCpeUElHlV
MuQMFTvMra7mbJkpQ8oj5LLKb1C7ZNuskqiwJatLW77aqR69jLosNlbnp8e8pMFREFliWjGSDuIq
/raF/qa4sqTtUl0Z5EX8q5R3NZoeI4xaz/FLpo3ZZykqvLikTSJkWooqTSOl10Jp45bgSYKC8XY+
PoJif9I5o1yMwD38+Xb9rt6jUHUFxxsg49bHRt4swjGcUqTNeWu8pFWDD9+t7pvMhZ+/cJyUTkKz
1dNwxM3wSo3zSYFr9gg03QG+e2SccPfnb+Qs9+rjqkLjF0s/T7HLafbXexnYqJ7TWRaebwkYPYXR
buexYnqJpHPTGG556TvBhNsnZUyk0vnWVqwfgB/ScKrfcoSJmf6YjHV7bi3aUpNjm0fSMhBNu5xC
0Z/eQHYibNVKIWKrpliHlqO2/HTtWvSUbAwPrihXE9JrKFlcf89hoj6ENmK3GTkJeQsJSmhwrLAw
JnLzDKRXcUWM8wxKCEoA0gCtS8RuNOnbS7MiPDIizqkMAfvpZvZimAUtGh+UB72S/sgAmNNyAmhn
+R/Xr9Nt4NuwwYC2nMZi36jZvrVzqAwjpiJk9rZEjSnUbrIz8xYI/xFm8ReVy+nWMvIc9gCjDZzH
N3YuhgN8HH09knSF2Ct7ibS/NwJ+c7uETnFhL6cwHZfKr7cLcnzTEpxQ8OqN5tat5VGQ3lVbdYRE
mqxnn4RYsunFa4L0DXgPp2UUkccg7axtEIKI+/Pj8+/VnZ3IViwDJg80reFfvw5mw1JNZpJ6Zh4F
m7GfnyuIhdy5kHAMeRMH7jdXR5H+50/9TeVp86hzCGAsQx/mw/oz6ZjkJnNKvXzGUgMC4Z6I2a+T
KG9r6d62bWOtQE4Oa32kzPnzR79f4F/fFyBUS39AN3XqIvnhJ67gktsT3X5P6yUwsK6m8RMfytDV
PM5MI5kXeXenG+Umoz6x++y+z0WxLyIhNqoAX9Q0zrCt85r5QTXbCHcquqyNOqXsLzk9lkNi+Npa
tLZJ8wQzJMAvA9EabAzLL880vTiNqebzaCUXwm5ug2iBT/Wxv87IglylLg30MPbpLKOGKigqNzJC
bq4TBBLS9lsFkw47J5xcr7aBYgXaayWERmTlcCHAZt4P8q/jL5sexb8WGce2DdNhGKhbdDSXlfqn
esmdoSgHgVF4ZPKOiFnc8i4lRaOY3WM2kNwx2tEDzHPtNpozXrcKD17n9quWydnV9V8Jo13ZceM8
W709nNoQVv9YEDEUdKHvicFoboLh1s7IJ0okXfFpGF9jdQyxDzKSoQvqkleSuNEJB116CqJPVdtb
d8X3grbSbVph6cHgBWa8Tt9iQl0EwvEV+CdOsarG4+x7rmM4W9rUSPsLd5Oag9zC4PYUokRaQpc0
GqcT9pnP1oAAYixoAcaMOMfe37RufCkJlKO8FdneNxCwTM1T7c7k1hnJtdLJwS2sO2ZRDyQh068t
q60oK/NB5Q4sC6z1MZrF3nbXDQZqq9NefNTLZ78c/gnycMav6AKcGVAgCJgYoUXPykhwypLOucL7
/L3UbL6JHvSrPEJLsuDq11jwvs46mp3BJ98bDa/XxFPD8Es+NErGazL+jPCtdn1tE4z1P1OqffNr
f6vZ/j4h7KUEftsHLQArFs+Fy4IxMCsw2cMrSWLcmanWFuvIyM4YpcCufClJ/cHLor7HvvHoO9m2
HZNhbQ7+PRYF8Eh56yNY4YOxZzx2tkg2aTrcZWVNM7+RV0tBrw9gswGjSggvcqtt3814qb9bYtHV
ASDacm9Vro0rsO46VhL70QnHg5+pG6G6Z5JeGzByEJDiJYX+XXJbpIQnVEa0RZC07ykZEZ6Bw9XV
8ClwiE8fFZYzWZyjwrxS629bIwRoO2ubRsUuccyEm8mekYHU5Rs4dLUqNJRUMiGYeGoiNiPLXA86
zaVaqxIkTNzvEqbQBqvYKiCqETxIQx0MR2Egbq7P8F8j6NqDXgNt1xYLfkDfGFr1rWm6+WiO0RIo
NQP3ihxk5KvGsSBRtXF17BaeH4HGuCnMbUEuw262DDjY6Z1bJ/V5DPr2gEfrPMTYaFM5R5tmqg8E
Z0EKsMGZBVl+bAgFvGhEFK5yZATbTHaIBkLtWBQWMjyr8ILQ+MdCzHA2CRPejlZlY7ON+9NIj8Gz
evdoxKO1V3n1ouEe2yoUB6sWCc6mQf++znvjqWp1IGqmu0HL2RI7MnyzivJTV4YgaFoT1TuJTGtj
UsTWTZqON69zobeH8MoB0wm8IniFVxHsm7WbVW+iNk9+lEv0vvfDqGse9IYGwV1fw2taBU5U3bjq
s5n5EYMrUJcTRx6b1hSNSfAGLX7pldU7JArJva/ytwAW0jomLxH9dbuFGDytozxZmc57QnC0CzRA
oxOiHNJ5V5N4SqULvPidRZESx74EANIGscmm6rflhDS7qJq7GLvC1qrNe3KTvjuqOqfNeFO106sR
ujdAYdtdFwTFLhieKaR2bRVf8RlK7F5nrXlnIHXB3nCifucHUbjKGrQBmRcG5hdGdxH4bVCQhPyG
k3Xop8VlF+NDxBdJnzX8RioX+BKrNdZkeJpJZG5rtXDUie5w8nATwG9fJWVzgLqnc0JS6BjL21Dl
O4ofNLSVo2FkKg415PmTQXSxhYx7dADaGRQetihNRlupXM2a/QiB17nQnz0zV4Q7ZPDuuK1zl5bK
3ulZdNtd5IjQ0AxBehmN/tTGAMSEowWYxuoVGyze14bQQVv3D7PpFBcM/HdmuTzec3OWsr+JmvqT
NSovQ68+9+HWSqF9NVX3DUUvOYO9fSpHDV0e/q1Bgj+Ml7s0o/u35k+6wusLouub0mhUDCI+VKF+
H0a4HCzYGsHOcaJ8Heak8JXp0Ta1syG+uiNbC2v219pkRY6bLNz1hFusUY5KTAnzwlBqXhfXoKkz
tpYFjA9f2Ku2Jm47WPjKDYfRfgU2Ol/RjvICunuLGvsisyTashEGm6QR9VEPe8LqonUKgwcbFv5e
o/ju2qT9YVN05uiOrelOKDNbc5C4ypR3/DpP3PWUfATXvGlm5uscIqBEhPXTXA8k/3La7OfkDWPU
2hRws6oCVohh9wcTdeqhnakH6spZGa56HUT6SNbiE0e99VQZd8HAgL+jspx6YMVU9ytGuiudFnSo
K42Ii2JfZd9mPYJhSxAiDoriido+3ui9zRtKPtE6Zm6w0Qd5dQOz93obXofCd4ZMFbe7kx9nQk6Q
aWfnvirZEiYXQ6i/KQSpdH0HyVUnngh4BXDG3vo+SfGtEt0LLYMnrSIJiGM2EyWCNbR5JEeYHYOs
hDND2wmfounFYFAaCGSuyj+5AXROemurLroP8UCxe0U2SyxoXp1YuqILn6a6QK0oyTDgWViuNPAv
/oT1YhtuC/2oj7i2w1PZZc9U1w2AuPgUlRBEcu1awH/BGS6/SQN8URrDzx1rSCbcQ83KF1/yri6d
C12gz4Mb70HCPJsZ37yc9JNiwR+qMdrEPtpU64Qc01yBlf7si+Zl0tRBa7DONW74OifsMvFdzKlp
ZZVYwlFar0Spo/aMb7CbSGfZY7EQY7rcop1x2QnGbVVJT5TjbojMt8oBtmJloNsMqqnIDdE6WU9x
iNMNsBisd9bw4aaeZ3W2BJ8WAMjh+QlWmUGxY6k03EcWrFjDIB6C0SoYS9hhceeJxrxUxfjcGcOV
95AApSnck4h51pJ8nXX6vU06SYOcGC5EtrKC4h8zn9hkKeRwYeNmSVaNDpKoncV+nAOWV6u+hMJC
dRpAuMrCboeZVqwnX9vDbnkOiwC9GPvumszmVSm0+0C2e9Vmj2MfvnRMBUnLXWwntgmERq8e3Bxm
aWOaAEiM4U0kzqma3Q1IlGssgxQJckjHq+/CTRziNPHlFAMs5RwYOjGzoyW8AV0wWGUQP24Zwh8Z
ojd9RPaQ+A7tqgnhL322xADxWhZAOdRw0FJ5xAxg8GfxUpUK+a0+OsekTvediWHCBlYImRL4aYwK
O2+7defkal1I+sCAEj4L91pqKlnj3YGQYTrt3seVuvbh8BvhDdmeL7PqqnWFiQJS1wunwId5HnHS
Eqmx71v6pcZIMHXiswRj3V+1LXbmpElvG1mZQBmKE3HJRxWou2TCLVay9KLG/dqmsEYJ3SS3o6xh
p2Ji3Ki4gDthUoJX7BG7Yk4Pcel87wBsrLsW0oM9gAvOdYqtxLFAhPgH6C4YgRX4yMAO6ahg/huR
xew6xQpLoAZGnCIyLoGK9fNkX2kR3yg5XIqENE+d/SUMJ+6VhLvYg2CLgnw7S0RWiquD35niIEHE
YEwjUVKGvprCMSE5SCOqRA4Zb4J/N+A/JGDHiA5yIB96KXwroylZtyYoiSndZOi5eAPiuzovizWG
E5IMVZ+vRuqsNeXEhUAkvEEUV23hZa4xsRL16GUocSjGLNxK97UpWxrSFTezNh/o8pDxWsK2N8uG
GqBy97IFSFBSUgNDAnPp6AfZJMkqrXNGZ6lzKrBe2mWCQifWbwhaxFmAThgiSEcfE22boL0pgzvo
IABwWbyHaY/+rT5hjVtS0j3Alp9tGs+nuVjGvi37JAG1aJ39vYCl4Q2W+YYiO1VNvFEDlINROi9J
uBy6eiCXVmDdTIn2Vo3+dg6sr0HxGQ7ZrtYjf1W2+WMDun9lavmDjEkc8i2qavtZ54y5zrtrL4Z7
kDPhtrKJMG3TV7f/EpM7TUh1eQ3NUYd9mkE/OELy4T0mNpR/c4AkE97G/nhw3GILgIyXUkhc6uV3
ke50i+jEkKb5Nrgzwy+jqN0Tkxny0KT+xD0VIDDKYH7zB4zfATlpTW5u4Sud3HFepUNF+RzjnBZ4
cQEvm5feDVGcKfWJt4cbcqoJtSJN8NR2tQaElEhKEZAv7xBP5uqsYAR9VaX+RIOV6jK2PoOd21nV
8ClV/kNs2W/khOVr7C4bs2ZjGoX9FukWlUi+TbvspJOcqs/FNnMSb8lUCxBD4pLKXwNFrkCD4V8D
HjqAmiXK+ZtPXgSX8wbACr3nZiPJ6wMSVj30wFtXsgKCw4aer9wOOyFhdZcoheQ0+71ah0CSyCNg
fGRh29fy7207gVB2saOaBGJOfnDXE6WwoR8+E0u5rRr/O71DNFrSeG5ica8H0CPJn0Bz3j3qmZbv
FSEuW1JwFBu3TrNIHd2Mk39NLbJqIp+vR0MDLI7StOtUkInp4Hbr10x/QZjNtrnOy9t+IRWJ+U2N
MNvBArs9OfV9YQP/MoodRcGlCSYN2I/2Mif6WnPwdZCW9TUcCH0dTI5rDnMMt3ybkv4w4wYH6sDW
oLmvvo3lsMLYtEkwxG345hk/3MNMVOOmw1G5nC6GLahXZyupcfJ83pXYbLfS3SvJAssLneAp3Blu
+H84Oo/mWJE0iv4iInCJ2UJBeXm/IdR6Et4lkJhfP6dmMbPo7nh6qoLMz9x77hMcaQ2uEd3CODq/
ngupbnFLvAMgiHP3lm0A2zSH8+0HzHYgmaNkZqLv3W9O84zo8ehMw29iIGGpjOxqdd7fZGMxBqPN
f+M7fscUpQeEsjQn2d2w/5VVArVF9WLJi0avV8KMMLt6I0muj3zECXgxoJnnbkpx6dtnprINGX8F
q4N6yc7OImJrEO9bynvSFdx7c98dGztMKuJAHA+c80gPiiN3Hn7tyf62KmFFnWjI+c5fQF4hOVzT
9yYBHz1PvDecdfKZVK40GhLgF6Jw3o0mP2mjwFqtAGqzmwhwOLFTk84PqNd/sobs0pDyGIyu+1t0
xq4tdG03bb2+k/lEETX4n01G/q8eCGwSgS7MIT5q2liz5u0ZI3faMV3hi5KWxO6PE53wCYpBfNPX
pLDWAzzC9xnMAw/cJ9dlvG3ts2h2KYFOYZfb8E0KChBjmAiF5lHqtjdUVUQT2jbNK6dJ0Jr5BYPh
qzLykmOcvnYs1GsJN5F+cf1m8Jjv03KNNfCfQX1DlK9OqOfjUy1NrCv2HFWEyd8ypqdDL8QT4fGQ
dcpkxwk/EhmEF6xbwAOKqCn97542cpf2o7HjcML2wxgBjO99t9CkrXl6QCNokxrgGowc58i44Wul
4+GjNt5z2GexA6RjdakYaa/dMvtxsv6Xwb5EJNVR30mu59GKR1ypa0PcDQ4VVG1rSw5S0phwAT7n
npjNjq5J3Va5DG8G0OogJtmiHc2V1EGtEltYCNHdiBzPS5st0ZAtMmgWfifCDkh5SYsnF6XV3QZ5
tKylC26JOIpcF2cu2YTzxQjnvG6POgydrsF9Jifzd7MAuPr0zmjVrXvuOTSe1S71cNGN7HRvhToV
gUdZkKlsLyXcoEGCA2ooAgYaKhg4TKXZb4g40czh7A13SSrmOwH1iVx2IJgFiziG1NV7nkx/psHH
tzTLXstNjeA/eMr+rLMpnruAgC0vtpm5pcVmn6cceAbwd40fuj1MnNa05wRnk11zI6EVJKczNuUd
M7rsn1FkKASJ7w3+78ey0JPuy+VCF9SdcKk9VBsJPimIUB4ls72D2/5sSqz9efujxgYwiIRfnTb5
bhOiPmXafGj0zAxtUilCK1MPdVM1x0R10GUG57mZ6Xl0bSa8MUXplguS4Qq7Olc1v0RCQ1i4znPG
6IgJFGbXYUCQKyzFCIY+sAzrp8yF7DzhViU2pSuOSZoxIdN5Zn3leYDapj0QO2c3rkU4zwtDtaYM
yZHWnnOekBvyhHUaZWyWUD6iSK3BKxQmmij2Smmw1Ma/LE//6zfjcSZOLMbRW9zrHVKfrMn2ozf0
wRfc8uMqtndJXGF7ggXpvHouyXUp/V5cZVNIK7YFJMZR+cIBWSv55XEWxeVK4TmNgN3aFEwCB1cH
7nh1jfU0DFQ9mfuZ9PlLlvd4aXGUa7Pr72AyLcxTuMMT2eA87C2Yq0ZIznkdqoXYelU7pFnyPSCZ
/fWAAxqNIoIiX7mmZHVINGFfqhZ3okN4UOTWpXx0BvvAIDo9mVR3l8UMlZpaYL5TEuoytRnrWh+a
bkarWdUXrmP0KVPx6WvWELbQUIosZa5Gc8yLt4BHf1H+wlT1prhaMv91c3UGyv6xLgo2SaPzyOy6
ilkIQbdjPLNfjeQ1m/s3l41okIx4/LVbhIQ0GuTzxVdrcNgLqyKhe7QxWboUtS0RQJ6EOFESvt4l
XX4lh0M15biHWvaCvHiJlhu13usM8KZ07JZvhKWbw5taGcbaQ7tAGEbNZqeYS+wBB6GPlNs1VZyl
Fv1MQycMoxtuAeW5slc0z0MRlHr24BG4hnNu2E1ZC97c7bIQ/+bIwsGXzC67p271kmiCRbGTEEXD
ahmd2Cz6d4JHyzqx48ldQnOixM0tKKb6TVwgiD+Ro2KGwVYixU0xLKt1ySZEeAypb8p1A+gFaaoB
Sif/iSMYeFmClIqG9rgcmRmJiwUEcTHaV81s7oHchhgPPkE3JM9eg1GFkOi7ZYSGSzwGPp7b1zVd
Wqz6NForUXKVfvbTJY2rfjwqp8LWvKJ6LmAvE4AC5zK37/M6/6AF6OMFsX6dDur20n1ry8hhbiYr
2jKfB0eUbFygH9tpPbMf6TBATHkwG+vbTIix4TmUnNXihkiZYoE048SJcULIYEVLabxs23ZAlPWi
Q8vNhlPBLGif0reUgFUKopZU6jxSlbFGt+fm7MnqqjPShTi593i9/bKle8fovtuG/Nwg2WBGu/AQ
yXQFopINlzFbTjphhh0zJjlQYXXod2CiOh91W6zPZhHldsGsqW/efDlyOgvq9K1660xlX+wJKY4B
WU41CGwhrLu3yDXXqz7MfolXqtfkFlbeYYRUDQhQaBeH0YWzN2YSQ47t3mPMRe+DPV7Xk4un7dlU
GQE5MuT7aGKfs+CH4VLVB2MFM+cIqhnbXb+kkWURwE7CQ3FPmyZTe5HXMwlKCnQClfCyjm+qHbto
IVbLdKyH3oBjtnwtJCTGhATdJ59lDWtNIoiJjYmsIMgm09Gp7N8eDwo7morqzrOak2JcpSFPD/Uh
qplPRTrOzdA0qo5UY3FIGaj3KksPZAVhbtDTt65l/jGoTsZGP2J49cqDmkzv6hczABln3TjR+/SI
UYu7jYUqnVhKG2KDDZ79Q5/yI7xt/rRBZ5yLGupaVjCPlOwk13QbYhDyd2ki39Ypgio+Peat+95l
fDFE2d2bTqJOIHQ49txXEjZtZPtWhxk6z49D3+9YjXcsYUwj6jEtyBus0Oqzo0oSPXKHNmomNLeW
XzDuA7dVuht5O9kjCYxm2GrTRbdv7PhaK8/043u/IiSS2xzPuNi+WPBGfkupXyTmNTVdZqMZxSLc
rV0/t1x82Ua2lHfXKjauZjOccIRRhyszOcC/fk8NErkaPNMh60pNyg7XLZ54r5lgyKUyFoPdYK5O
jg5F0y71aXQo0PWHaS6oSA2Qa+zPz+XNb64nGrMIpHOxWDwnWNCIoCddHAJ1l2+9qn9RE3mxLjfn
eBPtuARxXB0SEy4VW5RNogLeVPU9uatxFYToxL3OzWLn1GyIHfT9zVNdj8ZwzedsuMrasYkFXyPJ
t8M2K3aEBmUE4Mxe5jC5tCGNZN4z16Oh7D3YeoJlF2uNR3fpL6Lq4oxJJzDm9ES6Jrswh7Ekq5f5
lPPL7DNbPKyObPfmYJOgwIPIsMR3jmMD3E8Rx7wj9Y0ZBq3ZOG3NnZbdnB0TNylFzJt/3TK1BIS3
w+ma10Bygt38JV00i+ZhSropnpZFRlPDOF0xQQTZHpaoYgOttl6GuvmWAAIizwSmvyYF7TB7U1zI
s/TuxTQCG9bao2s6WQybnT10fg+ieT1aWvqBUqaN84LJo0cQXrxk+rKTCKZhev8lWd6AsCsYNc+M
gTNzvWy1e0WIlGA/QZylee0S6dmsiFWhAsNFcVmMFarwBL5t7McHz+I2neGlsQI24tFWWggQwgIZ
T4m2SZcxVOM6EbCr5cr6brk2jXjWB5e2keRFw4Fh////gyFd3qf7sVoy3NugGYpqAwczG0+p5/b3
/bR9sPmorwIYZ9CTxhNXejEQqAQrQVr6PicmMXQMkWEqRDGHTgauT0oZT1/AmnHzXqoJgAJhoXo4
Df5OL0aN3YKxxmvLzpy+SdSafyqAf3MBaknYchmht/vpN3a+G1nQcUmILgrjPY0bIVqN2yLWZx0l
TYaGFrHRR1aWO1jge78Ffk8hFQK4d2IA7XmQ6LKP+c6xfjOe0ybxStpOzZpKeyZdB8CGtE7siMxX
+c8eZBvZzmIwX4WzigtyMD0CYEbW4OVy7Uk+qfzWDXSgalx3m/mgr9lXXc8hJZsbr+4wnTUOvi0Z
5lPn3hbZs4BW6LzzrHM3efJgTvAXjFuuEhqCsNrNVvu06CCyDSmJTWm5FJMekX/dl3xSjba3Kv9P
H/yQMn+v2umKzFNcEutRMfzbLznjX8+3892qJXJvWyUTr55ghqxZv6jVLttAuQxA4IdfINkprTjM
wEiPxOe9FQzaT0BfA69BgqNmtMSaTjGT2rj9B7u3TiiPT2XX3eVCG4OiBvwtFDx70+dGQ2FJDdif
J8vvoqEtmWUU/FhGP7lmXgpWAl2+PRZ182dyFwTpkJm7erl11dWZmdqT3WdtOA7TxSNSFMWW/cWe
AJBZse4EySeMgp03Z8larMQ7txnT59TN+iCVrRnPcj0RDwzGuB0julA8qu5bXq9MiZSt0fJxosIj
CKzCeJm7xIxS2/9A2Rb1qU9SegEvVG78MmNTbLHQqDRlUyJGMOO8Gw3+eIfAiWHE7s0eSIMUfvAm
676GWBgY41QwyEcZY0MKQU6Ycgpb/1JlRIjz3CDzeoIuW+fD4KkLVmrS0M0mkrNY/QwNeQm1QzhR
brIp7btP132pVsgLqdZsmNk0GD3+o1tNy74QZc32JNlNfgIXG1ctQuk1lCQlBClVO2SM5xbFLkmN
J8P0nxCchG3tu3fD9Gu1/j8CSrPgs5JIzgrvChVIZ+prXV1o8npLWqgP/TqoOFloGCK/sC9SI1Gt
Io7EWuYPgK5PshR0lYwMg7WzVpIfdnPGSKaet5M+9k9Nx16fBM5Q3iRnbl+CE6lP3Cn+aVUFUQLt
B+3uS5GT9bLaGfgUWVyR3j4RpKweK+CYhtnsZ7yfRDQNcGTmuoFg5AH8U2KCe08339yAiWr0dv5C
01E172rTf4uluhvgjIelmeGYKpl0g+nsNMPYwQ2h5lNtfpEj/OvWvedvD/2EF6A6uG5KMNLtgGZH
eGEflUWDvZLdmcl3Z8b07Nn5JWP7IwYqx15DONtu4lWmJoRqTz8rCnSiX+5ULs5mVqhnCHkPyfxY
SDAdzA8xrHbbqypZEal+fRy4tiScHWsASdQlfRG2xQVMLGl/7qTxg2agLuiI0ZkyKx4ix+EHWiMc
Qm7Dz7kz3xOnYFLlev/kmkTKNKcTLDEZjQzkVNPPpzXX32Zrvv3p4gGxYhq1NilOE/VE4iYvNTrv
USUumUnkO2Qy31fW3///erz7HZGlM0Eamv8wNUgrtq7yX9giYU53THQ8MvY1AU5/y5/7NBfx6D6u
sPE05fEEF0wLvLn43qyNpqQhdkOztri3PNaPdqfvyWD7ZFPGgslJyF9WW1C8pPgYoywx2ZW0e2cz
nQhFBr0y5tq0+gH+850gff3QqxNFL8kh2OdxePJWGXTNaBE8RJ2bm+8UArXR/ORqd8PBVX9J5Y9n
SxgUcN7jqjPGs/rzPPPy1D1wdsWXuyw9/Vf3qmpkMrXegHMVotnLznwtWVGymFddfbXG9DPxatzf
JhyoDQwOYSGAmJmJVN8GPLPaaX6JORZnOZN8jp/6VFVVF2id980ccxs72Pn2R6M0Px7qmZwvYGXM
jgZGCrwgnZ3/a6pRnPlXt5EAIh+7wagBTrtg2BVOzN90MTNBnIh4o8Km2C1PRb7ImGTRX8u1Ybmm
pE/Nsx5Zt/3iZvx0Hqt7IewHPmMRyPqZBPd7WwH0JFsgqLYacJXp7p2OTKQlf93S/JrI8TcrmMB5
evXLQosEKgCrM8mpXM8UytWasNVvngnF2XarcMiwtX4XLcJ027QJwXR+T6fQqiPRSY9VpUgNcySX
vXxBQQfzScNjLSEaLz2jFlCHDF6/66onFMBsSE0cg2kGnpuYy840mbX69OxotD5gKi68pizdPjjR
vhSaIu4bUoy0Vu3FYN5NHe9rnmZ/hvGlG7T7pIuzCF6QEegNtbTSdBS/BsnGD1TPGIRBXfVXGE39
bh5sFlnz8qE16lqJYQ/L668objK/jsjFEuQYSUfvhbe1O4/OhPHHugXgcKOqx6WVyoKk0X6Bwl4i
um9aFkqi550lgOcWdFNPz2SAx4713bPBOC8ThAQPAY5PmMIwjx82iaG8CWXHAUDKmVKMlFiEU8E6
rovmkIExK2y6ByKrSrmAsTf4rOehI1IVwPnAHrImtnQrts/chftGmfewUclWGgBB1NEPfXGL/DGN
Y9aa8MbowVVKlCgCl/5EjALeBT/0egzppZqQ4hazvlvTFsRTkzzXfsIyyv5QinSC9lnpJo8qYjSq
MxgiSEXmVd+3VtoHtRieLJP1dFGNZKBh5A5rUEKBxtZ6Hv0kBmEEvItWr9Qy1tJuyQoPK+8CxgGv
Xc5LhhLthsvbpbpGfnAS26LI6L5Me2eN2CvIew3QxF9q01Osc7cnp694OPg2aazelI2eqPJrdek6
KHqWx85lG0n1ERmKubRBEGQGk5tBJEH3EmWNHzolOzwtJ64KBwSHSFPClt0U00MMPYGX+CgL+k8m
CHuuVStiM8/bVG4grLb6O0mcg7jJeFr/rehOLkltB+NlrYxyN4yWCIsMoLDegrArJNjdwnxuWv3M
hDZU+vLd6SaypaH8goXEMGuhFEftz+5EaXCqUVf703Ty2uq7XSQFh1O/ih5AJ4dJ1BcWfxfT/q1s
/VnIHh0yUGfLGHfkw3l74Not0k/yY+2V73VIH5UCRtWBZVrSniREJ0cC6E2XHLPYmmpM7hB4ZYB8
pbO+6rZDK+Js8miL4WcoU7A1TPi7CZWs/yASTlif+JuzqUw+UDXuui5/GbMhNkt5ZfrDM6+KyALl
0LqezSRPTBFDjDoG5Xm0ueUwJaj7vhjvuNjPmKEY0Ljsgjedl2IuZOhP/e9q+0UwmPV1JNl8L0Zr
jPu+68IM7BeJgJTEjv/VZ6ztcjcvEZEtr3L2850n7jTyW2AYwzirK1IqmsFHHM8xYQL9i3S65zjP
iPRTOnV9Rv6xJkkSXUtEe2NRBymDO97g90ocOgeRxDqNBIuS0DQ09t+MHK9Y1bM9cvNsa8nGeHy1
rDUithAdITMCXIyMjm+CQiC0/I8NlwxM4atTwxGR+MaPjn+2VwPqQAeNTcGVgILSfRZQcTPLKU4p
Wn8Pyn3v+ALYGk9PfXEpx7nv+geF13ynA8QokN8855Vxx125a0bUty4z7Iyeqq6Lq7V5H9lsvGvo
QigFK0qE7j9zoa8cWTr2w0Zt7jqXfJZ5zPVHtXpFAUMgYj6f5VQuJ2M58cKq0C/4OjUNc1qmONmN
xPkyE1TP9tEU9l1Kd5wnj6YLoXR2GXh2msZQw32ztY4dwZA9VrCrg9VMqTVfbqFWXaGdcSvsusK/
m1bryQaYHXR9EmvZ7d6a3EtWwTEHa68TV8PAEoTCZHM3mnqJDoTAO7NvkKnIfxVywiDBJh12DWfJ
BJkh1jqwyMJ3x8h1ktCx0l+ciPjeLJDulde9FnYGqp4xaui1Y0oIhBGafCpcZh2vuUOCQlLumQtZ
kVllP8jLHWr5vo89jXzcRvP+CQ2/kqW55Inz03mp86Np/rolLOyOvK3gOy9Hi3zqvZ86pF4mPw2F
sidbyn3dqXFvR33rmcQgCC3qinrXqYEpH3JjHSv0LTOTlHlmpMpntK835XnUBv6JNrG96seaQQB/
I7uqnu1UMGUidizRa5KFSUrhrzec9ZEcgYXnoYTUaGd3fXe7TpO4SWY2zPpwZ2/ZTfFJ2IO13vut
fcjdJoahfjVV+g9Si8O+XIfYQZwGWhICXQr5pVz1ZQ8scdz6taI8uX0k866sbICQ9ss6EP2p3NIK
9LFGVpe6D3JwEdppwPgce+Jw1K/2LUunSRR8CkPFVuH/69cmTnsib2ixLi1sy2CwHRZbNShe8ZF1
+JphGO7XQT8Bm90zDUsDXRFCiqSb4jpa/O5LZOUDKOgmqFb/p5h5/PV6WCITbTuCajhb9Xqfmtsr
2loSNpr6ZUXS2ZPKK9ylQnrBIIKELfQijNa7amfby34S5McOjFVdjYTxtvpQFOMMIWe+UyNAhELI
gdCbsGF0HgtV4rpq9hi2L4Yjry1gaRZ56YcOV6bTrH/GwObPKFhR6n7q7VgCd+38bE0Ll4UihgCN
w6jUV69z3XTG2SFsWiAUZhQTjpLIhUkR50omVGJ3kU9bROJG+lhljkY2neQDVdYQQI8P1oqh4cY4
pxGrHeqrJMfE4Xd2kXUOaXk/FQxGxnF8WUuGnwLbwq1aH0kT0cxWMMVCzyRS8WonUekYpDTV4scs
2DVPU8YMc31wGq5tMWEYqIqRW7EkQMYm8korkAahwSGhVpEaaXdv/eQwUZ6Wd5lZP1Y1vvclJghT
6+Yg833auKFZOb8tBT6AUaOZX9Mya1lSgbAmw4LedeUW3IY/WfW4MpL5iICDggQwQezCCRW1c5hM
oukIylwuyW3rhumwIyWNhQ/nBffXcTWzd3ifBAkRaLigYestRPl26/wrfaZf2sg/0krGCZk07gpf
Yd4Yl49hu2QNMURKjo/zZphQb1xOJSZ3a29hohTddVyG/3L8m6GMs1xYeBaSjmgnl7O3LHf4xWOx
egzwuF4BOdsf0K6iWpZFrENy3FEP8klkRtx4+hITh0nerb2ft/5dSRIIajRX2W3+Vipv3cMMCFXC
fmJ94/t2ibE2nZ1yM2ybafNjF8LaW4A3GQ85fuwZRKcQUWg7iUMdVZzQnt8tOZrchMyNDkiMlXhe
LIIeRd0eWyZN26ifdX89NBY65lGtpDzWDQ+cfLYM8yaTNaiZt/phaktJmBx8Un0bIkNWxPSmNn+f
jR/OyWiACz0sfA+htvGx2s7m7UrebTP1gOQMxFqvq3J3mdhIBHr3MmvZtyuiEmEklI3o7fSy+SLp
xd21FK/8ZVGpGCqPpvqmPEFXSILZ7dpUr1r9V3i9Geuu/g7uNqrazg+SlkRCwkCPY1FqjHu1OzVY
z6SEv4KIvJly+oWaUv2tk/3W9kw9fSn/cHKGjcv3Q1sdOhK+l0VDujBROKxrf2AgzwdWIiVrGIkE
QG//phTphFmcS3OzWR4w9DFWYbBzlpGh584x0ZGldqnf7QijX0/VVv3nqOq1rs2PKtPnk3xtXzTy
I3YaadxxcxvbpN2CtE4mIb0xoKBbpFOeKuThCsG7mpcns5XdpVg+q2ndiGdF9NZvxudoyo1A+LUM
xeb9p4iBZ8rTcYCJhL1OUuBA2WQRDtKM5WzebxnfcT/av7YO0pjN0xJbC2ERfX2HonyE5rCAEmi3
Z5SbpCcaO4Zqtw16gugisRYWS7HrMLjsc/G3aVS06VqaVEItik5zV5bOtIM8HQ9q+qvZ8xyITST5
ZXwfLSpaMBInNXBQGhjbQlcvThZLnCdK4B/MFWmgCQzWSDpAZA3ETBI3xWQwkHjQotp3zlvtf5Kw
8lPygUyLVh9Tw+IPzJkZzhP+w3W0DmBfjVCS6Bmvk//KzuGkz8/FPJPHWdFOaM1HO9qk2OqbhORa
Ao6ZH0aTaOOKHHbaJjXGLT5kUzhkTU0pxsWh/Z1Wd90VBKpR0bBnbWpWO8rlbKmP+uYzyZ7la15n
zEhz3h2HHV9Pk5lrt1T6XN/Aibly3WsVwbAWqyez245yFDZtrv7hluqD3hd9Tp/UBD8D1dkyKFgz
g8Ba749JteGzQQi/o6r/yorm09nKHuQv0nCCBN8nvXN2Tg2kPoU8RS3DZTBbBLgu07uZNKjnGoc/
19iDC6DydzICNK3HnCwjPjD7rVrW/2gbEb4OHZl9Mw4IRl5n3bL/6ORix0cPN7KUmu2LkrXc52OL
wEpE+bhenGz7mx1cG76o36uGESzuo9d+Qp5KqM56dGub2ZwBHqt4HpXDzgnZG4wkamJAQmJMmaGA
mIsm/tCdozdpWMEI58gwPxp2o7ZF4zvp8jVpieAi1s8lx4ZothbM+vyRGC1pBkMCM1ELO3SIBHXg
WsVUHjXDMO9yUloy69s0a5LfNvNrnsTTvCzlTQHKzzeoLRcXXSKhK0mmP+XeKI7dQmzBMF5m9oIB
FhfC4Jna6N1wr7erFho9+yGx8YalrVuiwyoBd+tEGjTISI3EeHNzGQ4jv/7iYJtiA/HC9JS4ZtbW
muoT4M/imHX1PofhG3gL0hsrlfLkWu2rUw4HmEtVtFQ+ooOzsswrHsx+z8sBeLhx2JRa5UkafTTM
7DIIozah7CNioxHWYCZ227+qur1VOEHaKqdOTabxMJrzV5W+gCv4sT3y1XM1FiGO0pOtMy/LEA9d
Jp0Ye+6BFK/QcKd5dxma15hNVRsvcv2HRXpEkMsZNZ2lJa56oVVYYZgUGRloh8KgW4Z/kke9xafO
Dskh66/9VXh6X5oNLuPWMxVwbcVKNwembc7bvnd5+6aVqniRX8s0gBC4RXRMiTbfDOtr2AmDG8/j
EQVu+dp409XfTTol7JxM3tEG4nau2WuVyUb214TfM+lLiIF60Nt+dTCWdgjtftwuVpnu2sW3Iwyt
/1xv9kj4zq4qZWcvW19EE2NigGwLqyStYXWJmwzn0TbTGXs/MzGrkVPqV4/dSZBBeSU9iwEBCZdc
qly/e5GmYkdAJkDOER72UgNa7d2rnhFnORYE2qJj188oxw56iSxgJZN+1cSvQfp7UNmcz7lFJ01y
E0KiLGJKKtlNoOsua/IF/L6CdINjKOs0GqxUhptLdEBiEtud5YReoKF7IHT0U+S32V59N5JEhnXS
/kBE+ZeymWbbxKmtauxPrFP3A2gv5swoyiQ5sV2KIIO5kTZt8kDuTQwxSlzwaD6Ri8vWbLW/SCoA
IodNm3Vyfe6epmlIySPhcRGlfleOXHhEjSI2mLU6qvQFISWZIDM4HEzo9TWxuW7yjSlSboc3v267
vpdkyoeTqtjJrvlHW1nNnvwINF69fu10JQM/dfnW/EcqCHy0IK4myX1M+BLejhqvYTscMEMphlvN
kUqcDmFYvhubSN4CKTrzx1MyiBccT3ZkV/Vj6s4fY80ui1FaE2j2yD1LAqts/LjSkAANukXVNgwM
U146cQfJ7W3SOlo4LwWXwZrXau6qFSMz+m96FY019QIFJOD8+Mjgo6cza8gG+f+OxNOtzD8HgNPO
svCMI/+4RU1KoiX8R1U6YjdZNX6za+9616H8T3W4SASKhnGo7zszu8PFC83C0/Vdr0r/hHCAo6M4
1iMfeF65P//PcIVAxRJzzsgqItGqyEkCojRTDMw8aiUnzpf9aNoHNFDQKPHJNyl9d7b5/w0GY0Fc
7TlDGTsYsuy54YXYNYVJYBwqSmLM7R2Sy5rq9lZLgBMXufu0juuHjxA2BNVQhbNJENLYX5GVY2TO
fSr/zWQIaSZnBPh6NMDvZlnO66+72FA7JMpV9l8yadwvvE7YsvnqEMgWJO3Ie0rF38bKqmM+vk8m
Ps7FYtJCT3/bxH7WObbrDGpyMU4/Cj1tqc1UyO5nBebb7zoAF7VxWJvuR8+ZQyNnIvDcrH4XH0T/
/zVKbVMCnYQsYCoI5Ek02gUIDGa/A68lU0H1MBz0TKuDvJ9e076Ge0qfZal7jdZOLO69mQ7HmR7x
JlwnDX1+rBMHz3RGKPqIAp6qmNbYqemKSXePBHGXTQOfZNw+4dHxcPDL0Yy8zCK/IzAMfqCjvTvm
se3Yy4KLR2Fl1X9lviFtgcavBl+eDWv5UUZJbJPRMmkm27UqqIks5k5b9YM1hORbGsiwIb2PJqg+
FWJyAP/5KpomPtvlqiFf50f7Tujn3ES012R4M/DUSMRoXCLFMDpaBVgkZ8MP5qcPhTBEiDCDudDN
HMCRnS/iIHo2UFXd3Cd981AtgijQ4R8u24Rft5hxgujTB9ADhDA6tx9nP+I8/iPd7S/zkD1rOjWz
5IhzSxKN0wlXiMXgSkG6X+2J0YH2X7XWHwQnjEGeLy+9D6tEF1+57T41aORZKKKvr9dfotVI5qvO
TnKqBT2Raog/ZqVLxswQ9Hr2abNXDMxJ4jGycf5lFlmPaUTP++n4zsPkOFB3/OPqpP+2lfaYSaxo
akneR3F2fDeUS/lktRmBQb1D812lgTM/OE5/SvD3BLdHh4nZvK98pGsWzzFz092ijW604AQJBpIN
aBaTHrn0+s/uTR11FurbLD+PKemdLI3T0Fn+Y8Id9FP5hqKMGMwp/5sy0qD1DZGxyI4yRVi75vd4
W9l4M/ZLE0B+9cS1g8Z2RYhue3u9dp9GlLmxZcKr7W8KEASgZroZwbzeIvnqf3NCIkNXN6yf7YzU
ATfG9WHMH9wbweiPzPnxKWT23Mc6innG6n/4t/8Mbd9ZOlJY5yahE1fiIkkZWJovfEaPi8OcPEES
M7cvfeI4EERueymJZ6XX3BJNKt5gX0MqZLbDbytng8yf8aBTJu5McCtwxodmJ4v1qT/ixFOghIlY
c3zj2Uq71+pbOV0ati0TUDFwjCkp8BwzkqpW985IZy1areRxXZuPfkvueYrUjva1jjqa0Inc89A3
qXdV2uMyaIgVNdnnztt4LHV0Bkw2C54TpBHLTfqRGe3R0d3fckHq2ClOUGdGkzJ58Q1cgam2p3me
MtT82Xc+bviZSBEMm/lx9mW2oxq561vtc+mdXz8n5TltSTTd3IkMQv1ROhtm3m7a9c7/qDuP5ciR
NUu/yrXao8YdDmk2txcMLRkkgyJzAyOTTGjtkE8/X2Td7r5V3SN6MWYzG1rSqJJBwPGLc75jrZuI
l4OsmCSsJdOkoVsNLarw2STXgzvdekAT8BCUvIQ9t+oUcYzKutx5ejyPmBT5U/nFiRawZ/XhGi4W
YLKvQLzSTbvDZ2DXNBRd4/Frn4zGuI5tkK6jccb+V12EHbGjMRgGJf4bIVTNYUSNnrQsIHVDnyje
tZN+RR4Lr9FaCwk1Zn6fcFh1xIpprpgeJgGdqx3hS254EnEN+jV3eKbIw0xsD9WaM4EV+JEwOryb
6ugFcyvzSTbwtx/tOuYLORrHwW7d1cRpQDa7fxlA0iK92rkRLUHkwwuTrX/gyRZhuoo+lIf9AJ5T
qBD+cCIc2jSv1nbGNtcc9Mpuiq1uxblzFFa34tkFH4N8vcXzwhCcFSFT7BaNqCv0R0LPicvk2RXA
YBvbfAEzvU1NrZeZBtLNH2TGebluNL8l7d0WX/Edv/ewstP+hMam/gNB1drbpmP9b3nEC1f1c9XL
elniYaGuHF/BaPNaeLNEYrDIa2qFftAPHmm/K+tGDMlvMyazoH3xdCyWg4P8IrXw+YU43HN/haCI
paHlPJSKpGEyP9VdKzV5a63/ljNwu/PsJMRTsWF9Twy2NYDrwGeKMMpceAgvJxpx0lQumVlg6ikg
QTjlyazin2k5fSHbP+cWJp8wW6AYb8+67x6zNrn3CodCC9ccme6YnEyZ31n4uZEr3W53hMtDvK7c
jLZU6XrFr4fpxEaQpkp29tOpnvy9J/Jqw0AHDNFd4M2roAy/poC9sBsSnBNHy7LBv5ijGrgl/XIc
XTILErfXn1HVL9E+3sdG85ra7iYs82yDP4V1nOL/31LQ0r7EG6Egy/TpVhkV0vO2tFeti1WkTgtE
wvY7Wx0Nrs9k+TZkzcpFihSTubisp9Lf9iZFCwBifGCkzHEG45BxbFB5eW6QW2u6YFeIriwUoGmT
oJKo/iR15t1jZ90UyZdUZnNH24NAyIZr6dXcG+AwKfYavByTGy2aQUcrqCG+yx9DItdd0r3n0CBp
Ayrb+pKaDMEqcd6cCSMtyrtmI7Awnku07k7m9jxuvWQ1AcHPDfBWKizYEWfIgsidCnZZl55rLLBL
tmbHlqMrlEZ+KisTEZfjRfuhsfrHKMOKa7BqoBv0V0Yt2g3skF1Vwy7wq9pfTi0gHrszXkhYYrRZ
568672eyUSIGKeCZFGVwZQ4rgzHa2mz1a0z8lBHnwZt/8OA7bFIiu/fT3suW6VOjVPOeJd4l7vLk
EHz00C5wLGMNRS4jd4Qeoh4x7slF5bFjICYqgmyFsWeNSis8drW/0CAM9lZrS+QhkVwVdnIuuzyD
ocBKLsJrC47mNepADfLCK8p0417ZTLplWdyHCuap1/XRDVaVbxgpzWnD1ivmCZTNaCSikRBlPKrg
30PU4VJWO9zpH7+SxkfbfqZXhyjDqjmtRc4r1lm7xH6Q0q6OIeawZUcCAZROLznYTnbVNi36iG4/
J9kZHhjvjONjUxTDFeSas4D/57J6SpHqx057cCPnJOh8jgivFqUdGqfMp+ZhdKoOTa2XY9V9KGCK
Y4AFzcuZ6Dd9Ls6NSQGK4ImHYogxHw9DukBmPJ9MQUthzNNzNzzcEDZpYr3OMOifGBFgUR78Y17n
XO2WscFhGi8b0ItLQ6fjJmIDPZrmvJh0rsn1tn6EQ25tDZVKNJ6BdSxRAN3lnnVRDdSU18gJ2weW
KdGqNrN+RcoEjJdOZE8RkvmCoM2LF/vF40hbXBMvxmjW8Q/myC7VJTfzjn49OpQy5yQdrjFdzH02
u9YZE8Pe6PzrzG14mBm1ZTLYZmyyQdqjie4CdMa4K7tLg78YaxiLK4xJ70ky3lt2P0JyH/IlefCr
9kZXhj4ULN2WgQnyb5Ytljo7maopQ5htoQE6I6kImEAFP7zuu11zOhi+JhesFndlW/k74cEsRD0Z
rtIyY+/utMO5cOxr3BTBMZdxu3DD6FuTsB6COkbPNsMhnFyP79laDNVaJJttY29am8FEROYFW8jp
DTzJxY+77OBrvVABgxzjPOAOLlM5bGSA9NLKkh99Pj90eT0fk5JzXse5swgmEtaRUjcjmKfI45I0
DTLSQwdmIItb6GA/IRbWe6dgtttRKW5kORIlPo1vTRkk9zZ+tfVoFy1chDLzVsor9Bb3LJpn060f
6VuZu1pgf4kV/4BPMnA8+955PRviA3JOcSggOSVWoRYQhdpN7ne3NAMfc5/5BjfqJTBRgfTCOg78
LS5BHjCuiGSxnMqb+8HjhA3i0FqF9ZHbXpBRh3J1NC5+gSFLtM2hT6MzVVhwzoJjDE7gCJQxJew+
XfL3dbZYYJdSRN+DIXsKOwxFZCxAuLBhAOa9+ikyOpFYdC9KNP0hkm96kjlMraF7TRV4hVQEWHuZ
yLsBPYkw9UmrelXgN16gcNM7x0/oz8pqX5R2d+q1NT7YRUQ9A9orGinHG58uE+csu/pqgNBgsaIs
hNUf+8rd8jg0T3Lw2kcs6Du0U3uTGaeaZfldRNPC/eZ6P/AeWffCgEoA2kxu+yFJ7xkwJoNXruy4
8dl6j9yphf1JQkG99VW2wtSYPwZ2URwHRDcwJOpFzmjzxTcqmJutMS/dMp029jC7957ggoQBIwHO
zOOyb9qv3pKvLNy9nZ015VJ6TNlj+yaMTxB6zSiyKyQu3lSF98jNPnVQyI3ppKdKz+G9O302piEe
jFIuiy5SdL/MGaKyk4fGIOcnpwQm2/Pm6SrLB4aDn1OussfRCOnS/KnHWDQgbjbXRhril9LJtfKh
tNR+iyDcABvAs5Mnzr5Iv/I5TbYUfgl2QKM4p/MhvDlaPVsjhKH+vStUOJz95Jb81r+wzuq3sWdt
RJL7e/PmYfSRiNOxJQuVzUgOoANrirqaS27zM9XjXdEoJoDJZ9UOw8ERMSWx9txNGTDai5Qx3Od1
9FM4jT4NthJXCA/4T2bFNDw0iW6TamdDOrpjdEm96DSsGFU+7aQBv4s4OXkO6ZZ6O8MgyL506QTI
ZS0EMIuUof6yTyx171TLbuqjx8ktHvHHIBxFzUxJnm4I8KG8/mOoybDvJkiVxKsum4bIb5OdN8Op
M+ZDoiw9gNHABQYCWozn+LZKnb26QQfHs0xrSxy1d9+6oFwgTUHOjR+02/v3v64VCSV898vJaXeE
ICbGs9nyD5Aa7zyR1hBTvEXhGGrN+vvDVJxVUstuZ8busBcKHWVEwmJmEDbbTBHyWMVTyA+zHaLv
jCp0vu2uxmlPDhBZa94SnY96KbE/zeImQAHr/NQhqu579RhOrvmD0qgyq35vVcAcBSwxEHFc26QD
z+8gjm/g4LBjt59/tT6W/KYHMOQ0snnIpuSlnotbLDWcMjbzC6fqviVqfE26ACdk6T4NXmTv5xlp
gjP8QIn4AQ5KbCQ7ljsU7ukqyWS7I4RtO8vc3uNXlhs9qG9jQkobMdV7KoZ5GVTiaegw+cnaLo+u
x+hVDqZeeVb4ao7ARlXJAMnMWVvlWKVc0CFYvYZ2QbVJhGfKGGXOnWSTRIYHZ6W6Rn2FIrUMNOOo
W+K7nvzDrzeYUlcDCYVr0w8VQa8M9NKsj485ualVZuIZNNBh5HPQrPqRuBoh2oqfUjm71GAfFyQW
WlNtIm3U/rjvSXtEnbINnJj13Y2HIny8rCVkFjTETGgJncnvmBQ/O1mCJnOML12rJbBXg3GILN7G
bPA2lvepHR4tqFfA5pn+xR8aG1MBeVc1c9Cp0A44JMwyNV+3TYv4SWdGBSI6/TY1nXGpKw7PYAyO
XV8Q3T3fhLmjBW8zJqJaXGLQaSHZoQdTF7cESkHwYwhChblr3/ZbQqFLFvkw8VTIRL5oWOgRgbXx
mS6fp9YkW8/2xoOjWWFZfXhoI7TXtZbZvjfrn5zZXdanz1ZXRutipD/Rlr8fQ/ll+SjtWTHZi8Cv
9MrSI+PW8jwGXn9J0YfizN7UfsJmesKzC6MQUQty/5BwnG1U298DHeYMq4Ug/PrCssBaywzfq2cj
OEGwHWUkzWDR8ifIfk130w4VB8RRHn/w+1T4y3GMvmvpvhouSxio3ngUQ4p6HXr1fd73rwD76BDs
NTls/Yfro8NB05Jdc6yeNL4y3DuiPCYdzUTY5s6DpfdslzHYNckx7/ofzjC8FxlkZibJwwW199jr
/jpQz051Mw6YKuW1qwqH4DJbHbuhJ/kQ3TxE1AHITKeuWb+vGVOjVWiRWclhvg88nrnY9uXKtmIQ
hbIxl25AkAEGSXT5o3DuC7xVixG3SdKnirGvaaBLdbwDDemHBDUylJ2/K8aanrwzbmFSRvTeeihl
0Klxv0fuqUWWBWLne5QHL4XWzcbqvH6X2awCpUuY/eCRVpEpTh7Hh886upsRHShaqjrHw5feafUg
ppk8EeK2d17jOJt2KlZ60vayZ2B5HlJ1yYfYeiJxhXXsMB/LsKUsnHd57bpLf5bjRdteuTYBIyJw
QMLlpt8VtcJ5BlZOVWd3LzbwflwUcIlaHsJ3CJ7uB4F0t5xu53jfD3sPPxi1VLj3ZbQGDnMZhghB
STKdWQgzFWpwthiB0xxZru0bx3CWlL313quhiZp2ni9SQXsbTxSqeEbqY5fE5UZJfqxVSaaubZ0d
wXqEd4Cd8g30BEQ0o6ouwNLqy5jirnVD80l2yDqsBOdDFwfxQVUtT89pUqgRUkHAZ9oB15SXvi/z
vSoe0mIqD6G42bjq7rbA1xth5eOdMRca4fLVjci40yk6LDdzvttlgucrafdwpZcTw/adgwdizpP8
QCvM5SKyV+HCCLDTdEuOTIEcnqXArXhw5mJPKy92oH7Vmijl95x046NjK7kzBrnpBzacIJdYQDoj
eWQV/jOcneNdVqCQUf6x6+DL2To4xz43HiIP4vbwx51oqLxl44cd6wY5LytFGCGNFE7BmuZCu++d
ip8YDXXrOdKLhvXTCUvrg22J8kpZiZtWHpHGIKKoCkRXRVdtR109Fx0Bc87kc+LJIDqQNf8ZY4qH
xgNBox8xVKTKfWBgEO5zR3xji8AkVUTHZMrqq2NiG0AWX05i2GZGvieUnFYorM5TIM9eq50fU3rM
ULKa6cxCOTxZuW4P/awvGLOhQwzmK7PAbcGgK8Xjyfwfgnrj2LvRHe5JHjuUdbKbJ7/ehFS8C7yH
Lh3EQbEN5ULpzL2Q/TYxZfeQU6RqVz61WW/v5ZTuVEcTIweF4T0Kj3lqg+/rqTLyMW8fHKQH+NhJ
K0aDvNKVDxPB8FcdZwRYKX86/XqjzNRY0vTprZVunRxg2+hAe4IcH+3tPORezRm7JNFwdYIGzEW7
KxOY0qKR08kJBeGuXLL0gqwO6hpZVKCmI9bxjZkiV/OccDpnSvQ7yQtsoVvEt2RzK5tlfPr1Jmia
TZA5w45CJD8mxYwSKsESj8eSgJ/E3eXELF/zKZ8WXheOjN6zC/aG4NAl3bNwWnUM4v40AQrfWoxq
t0Qm/BRW626ykUyW2cDSqUVSvzC45UHoHrqw8r93XT3dhXxF7OaHQN+ExWxg1zd8Osh7MPEVURRj
TWU53IbNAApWaECZzFuePLY22YtTVu3NKm8YDcNHtbCH48kCiGhQbOKRHhYxe8OomY4BUot+CMsl
OmcFJ6f0N34BQycI/asFa/UpNQjMrYs3ZAMgSHFe7RsPzIl7R8qSOEuD6c7geebdNBMeFSAI5fCh
b3dupvje2vdZkD7KUYWgJPuWgRfgAwuI4WTz6VTkIZNmRdpEbSRrvA3Rckytq1M61wlf9iKarHAf
35p/MZQHv5ExYAIh17mFd9rMK0KIx+bgO0MZ3kFci6N9kpNWeldA9nEz6Hax24odZWu9vClB7WJe
zbZ1nf1hevIm+mR2yc7FbTHfB023C1AqbzpvnN5akV6J5JAPjnnA0tPugxr2KNO/eps6HFBRNfYE
e6Me49k0IkGT2JkdP9ozHA6xWkGT9vE9vAmJtmXkuYkehrgthhMXneNCWlZefM7rMXpqh24AAQfq
t1VEiic+Ml2mpZ90/HLrCyw9rd0VS7NOnhn+o7jLs+6lQm104ltsTbv8icONjHId3QQH5XjOinsG
zPWSCARuJBLLm2XnCCS4zs0FYmctYcIwBpAj7ac6xhRp3TwBmMfXYmI908/B65DdEl/riDSZHCep
2fJGuO74SqPLNyxXUW/pjZmM+dVipTREXFql4MVNO7Y9WeWi4AwTWDydhNV6C7kocWKFni5P1ACI
2TdNqdFkAFxB4N7P3/vJwrJGWrEkUTNivnfU0w2RM6FlSRA3B+yxV+S2kRk66XRZRHa46GBO7oMs
JFZghI2AlXY/BxgPkZwTYRI0eGn9hylS8ltVrdveab4T4d7gYBAEl6iy/d4A2vJw3LsSOk0CtG0R
JWCLQkKZ8bVK+zsmdjCIvfcgZihM5gxGaexixlR2aZLk5USIwSrnDf9ZnTb1N0C43c524aaMZP0p
Wg4ete5MM1AjLfdYS3SS208bI1VZFXyZ5Gy4BGEwERidXRYB+RJZdpmKvLonJ0Y8hKG1Zoyy9u2g
uoaDpuu+6c5qdLeEPiePBpaJwgwSmFxsa/UVwZ/5DcT6gZW7e5W58WJ14tU3jfaChAl6Cp6fojXd
nS5RlsrATw5VC7wztAmYtcf6NGfKeL6J4Bba8r6ayRUn3++7ZVLYhIFICZxw6J5yPCbUozz1psQ4
xwSVP6VtchyHBKcpYvCzJ3gsSq9BzTdjJ7Nwy88/bNOUCwkz6dvQ4LeOeQ7FaQlniSDWVQNuYIHR
AqVFEkwvJoQRVFGtIaP7X2/8yX8JJJpgNrBiaQoC/Hi4bg0UrVQy3hK0IJstpAv7lAXCfQDam0Tc
YDcMxOTgbkpQPKCGMFgDr6o+HXbkX+w8NlCP3BVMSGieWBexcC99BISs8DdawTs0Ou6Pnk5w50zQ
Z8z+C4VS+1RFcPrYN+1DKzaX1lDV38Dss7PzXLB02qRCxOdUD523b+PZAET91bl29hFHMaEGN9SR
26lh65AxtK7KBPdma9Sr2Kg+GXO0+yH1qhXavf4Sgila2Zi2NuhAsPynZvnM5Q+P175OKjdWo8PN
OHbdyH0epTuZldaDxEF0l5iWv0FwZJ5MYEu9VfoH4e2VNakTe9bqOJvT1o9tZFkez9DQUKdI6Xeb
8KEr+zPcLfV0nObCX6pJ+jvaSmy1o/MxJa5ai3B4dAdeNtOpGRbmGGvdvvtwbgOdpgAA4SXksNgT
2DgXFshC1/l4ad2TMvP60KOSRs1K5RAxZUPu80wh/SPHSbNpcqpEiAuSTex9XFuA3EAHLc1G3Fs1
Y2mKBra0pOjod/0V2wOCcpq9B7cbdw7L6VMPmOhOtJcyMmEpGQ7aCwnvqm3jB0gS09asCrRAuIFp
VM9yCqGCtTXdiE18qQQ0VUb+l20VzmPPIYxgjO0jkp470QSgmyg717PQ/Tk22+Eg++hSlMlnFsJd
nyyPCoWOGYvghHCgEasEOejSVvEuLysm90nLQxhVgKotNqijt0EvOaAmzYiJnfNwXcbdlqhaFHiK
xPr1Lw4/fq76qGETsYfDyolmYV95xAtPAQ0gfsnHokuebTH6Vx95KKP5xqJcbju2+aZAQCERr0G+
RB8yMllbYhi76dOwcbtNZF5Qwmw5XaNly3sMwqufYF+Sg0aOcud0ZnRlliTx1oNPFDI9e64d0HdF
+Rq/+6pjD/erxvFMAAJkurJ2E7M6GE2N+un2L+C9r93QJtv17HKiDxK4tWHwvBIZSIwOS+ReULZT
NARsifAu9jF6FtNmLZEGoG592HWyKU84Stq9r0z+nGIHNSF/NFVJboSl700QoRjs8LXOKt52oj5X
P/sq+dAjvGTXihAYyeZg9BPWcv4r+8Lp10xvt2FltG92j5TOmBXUf5vTtAq7Yt/lxcosu/4SDbGB
xz/BPI4aJ1YwMI15P5swaPyodBeymoN9GTDPbS1wNORPzvuwczG5zkx9tZcws2yYBifY6UxqhPei
QWqix/KdFUJxRKFSrw0Go8eY2+aQCGGvzb6pHrGg77y8/tDgWX7U+SnlyL8K4TyAXI3vRxl8D1CC
7kgWejXKSuNc0u0uAd2/7Hu4CHHTuMwk4CLYjWjPnfTrB9dUnyjY5VUE7Y70i3KtitpZxaX2rv3X
NNvO1o2y+E4axXNZdPMzsgOcY6U+zUZarp12Dv83CSDyP4ZxuDaNlkMIkSKbz/9LGAcvniGE5xVb
28QeWFs3FlzF8D5tzHpZ6+nVm0Po0Vb4iFOfqnFu3xLq4UV3K1J9jABHmma24FXmAg3DDNihuukl
XBXO9l/hHf/tTzlw7a9cuB9lRVsRRvov7/7LdvW4+u+3r/i3z/jz5//L5qs8vzMZ/F9+0ulpff3r
J/zpm/Jj//HfWr7r9z+9syp0rKeHjuft41fbZfpfg+xun/l/+sG/ff36Ltep+vr7bz9gmOrbdyOW
vfjtHx/aff79N9MmnuTfgvJu3/8fH7z9hn//7fWr1X+7ey/S//A1X++t/vtvyv7ddpUPGk4pIVwC
b3/728DX8BHrd5LACaJxyFdy4aIQDFOUjY74kPm7bZv4Cm1HWS7uI76oLbtfH5K/K8uUNB6WBVbm
9qF//d0vf2Ss/PHXCr/Kf7z/t6LLL8Q76/bvv5Eg8udYEZMwUov7xXIs4VnEBv0lgTCiGSCDAtPt
mNAzZll3yMhmYcQBv9mfnZCnR6W6jQ3B5lAiUnD3nQmWUUZFsS85O0oUQ8F4NqYCKKuhsyzcq7lI
GjgeAn47ppBLMxndXWalkJhi/TNiCQgAjgotcfTA2NO0MUEFoVraUkdEjCXBRlpZ8xI3+lZ0IjMd
F2noTBJhIX4UE98VK0fnqcvjr+KWZQva7lPQ+6ItBQjtl6jDsSd8y3A43WFcQExt05xatvcazPoT
38Z7irYVzeZyvPH0XGavZbiZhPnoZvUlkeFTpKsfDPcX7q/wGMAe87CParnVnThE0fzcmdPVrCEN
kowqanV0CoyhETqR0ll2CTuMeX51amqhIUZvbx61jSA+jJrv9VBQJxb6jcb5lccTW3xXf2fefcEn
/zYIZKWh3jdR/pYYyVulNeojse76eFeZ4ybX/lHk6mSG06azsDUKnqsMFxxkDFX/AnQczZmvt0WM
q8QlVKDuJ1wgHhHjGtK9vx0tCO5QCh6sKH7CSX8UdXv2EHrDLUImMXnG3vWMQ1WgiWqjG/GdGDTY
+daI0q7F3WT5apth6KuybmMW8iHDCASD6iMxvWuqWPUmNRSM4JR6ETTgkWgE7XjrahpuKOA3Mp52
VpcyD7HMDTgvNishUre+G7YxfgClxp8BcItl67f3doBmZU53gPA2KfXlIGKuP/HAS3+Y+vREwfXW
hPm778xbOemTb08P7uSdTD84xFjyS2EgCMTfGvTJV9CEbwOwyq5xXymy1U75hb0kJAaTMAu0O2Xi
ey0BvoK8xDReQtQLzJ/MkjHbZns3NVZK+o9hQxurHfNM+OXOwEJ+Vw3VD5CaD/Hc7Ygcsimasyff
4moz84wpln6vLNDIubNjT3xKUmalQ8oCnSc7wFdaRXBUA9iCdjV30bFu5DscXOI/p5BIjOTaMASH
f3cEmvKzauFI5VV+cFr7qUwZKTOcnILi4Lv1Lrx1T0X5aBR4anSnnlvH2c+1+wX/Z7yzO/+bi7mg
q5ATOThGIPccs0kvu7J5ocx/8PvgSVTzj66m2rLSGSlDmb7nRXzCmOjRBKhpaUgPj64dPfpNd3Ya
YE2qRWnZBheeoKyGgg59VvQGuurkdLCE8n5aITXGP+Pc9R7Sp9A3UBfHF/iQLJfMm28a0Q0R4M0S
A/F909SQuUGEVN1Ny0K8SvmaBPOV4GuQmZArVkki5ENYwEOx4rg62JSFHBw3kYmPxRsi1Dk1DLot
v+iPxG/8xHf42GfGisluuuCUeW1wuhwzo38cXU6GbhTfSeEcyPzS4jgD3ADr11J2ihcTYzOLuaBj
mJayaswLQu4aLDp35gjFlU3rRM5mRJOiRV4/pLFRgv2J7vv4RmzyM5cgQxixCmAWoCD1BQHnKecV
2qA449IYWKZIe5vEFUP4eapXjYPBHINWt6B5G55miwWLNLNN1OD1iS3jY9b2sHA0yCckPke7rr5G
wyVkD33G5Mjhm5jc0wx6gDqaqmFM+/ex9O/RAf40M/OLFLSr1at9mSjcB/mwjTLzvkaHjY/AWueJ
Yd03Tv0T8SiT5rJdEeZQr3AWPSR+KID0YrMgTwHNqOvdcoMkVNqUSY+XjR0m4GLrDvlVeQC9batp
HmXG+hMGybiDFHek4sIKlOYte/5MrLE/0iIVzTkV/bb2/Ce/pILMZTti9wdlqAbnolV6j8AT80Kr
FH7Q9iHx+qe+q15cPBuLcGa+6cpvRLKfLRnQlBIKQr7f1A+fo8t6xPCnRZu2B4Pksh6eL8FGQWmb
d7AesqVhQzlgf50fhR1zsah2yxYq3aK+CpBhSoZnukJ/kXHFApKERHWTafeeaHY9vtyDPYRwujK0
nlTT3joHHUgQQjceuh5PbTMMPbPy7CQb52z4XbRH8Y77sIWNalkArXDyYgiMQFvP8/QTBwd5OrcZ
og18F8qhKJaVBtkZ5EAoE+FT48s+3CkxWAcXyGGYWGTHDnW4zF0PP3ZMlgLZGIL0J0c5mLTxeQf1
W1sFJ78iRoaX4snPgq07dxCgmm+Gy2RDGqTL2YgqMUMmL6oAjnmzhtYCBEc2tM914iKGdhMEDBYo
rkHZu3pKtwFOI0Z1L8qEd62hpLq43gkBZ+psPQQYvUdrYmKE+PeG9s+spYX0fRzrnyMPxazqtyze
cM5XrB97ptt6aSGdbm2uaaHGA8owLrWm/UH80tPc9y9pML6ZvfGaOOQ2JOl5YjqxGBW0ScM5WPo2
o3PGT9VAqFPuhan4Rhn5Y1vT+0hj5TbiK3Tm72XufgSa367E/LPA7MMtPOUvUtv944xqbLDiD+TM
/EchJq1sPEiLMO5OyJPADGAaQq8rSkqZ+FwRDHREH4/Ut4YKy17HQ0DJbbGzPc/5wPZpfU9kBEKr
FuaujVLzuaxAkce9egtyOnmPnNQTib4cmtLikM+1TaMkUrgSBWqCVW+hno1Ny+W+SKONrYbvZZnS
gZlo1gJ0Nv8X6vjXOI2rr8/4/f+DOp3weeG4PrF4//Ni/fDexU38p1L937/sj3rd9X53Gc1LKm/X
xHOsKJj/qNf5iGU6lrTYrUFMELcf9e/1umnZvi9ctmWu8m4x0f9er5Ms67GTNj3hOpIQ8v9Cvc6G
5U/1ukGUuWt5yvlraCVNy8DmnwyCICf3pqCaZsQZuStn4m4rfclMsTUXU25ioO4/yfc9o18/1kG7
SWvE5cHtUPKSCCPH/WAU0wrKMyLkCY7JI0/1TwtOx53J8oR543OaFPTaahf6kl4ySkowwuJsYffK
2FM1ufED9Um9nBoq8foWkJKVFyab1d3sk/KRhOBoBK6LzgEVmM0G603UOZbVvVlWiJWmig9u2rz2
4XxvG+62jD4dlh9tC3zMq9RTjAbfka/2+LNr880A93iIcM27Y/xK8XinbMJCRq99t1EsLwz3Wkbi
E7vduFDKfJBiXk2kB5OlG1+HsR/ORoIod7Sn+wln7aoNCX7yi8pCdKW/27izdkEJ4ViJ7jHHOqa8
Ue/9myRNFDblWeWbbMXKdmOESbXCqEwiTo9TkHdTNj/wsEEzYPpDJ7jsGHjcJSGw2dFI9W4cW/Eg
ysBdpVhaJ38YNq0bmWunCT9ybXQ735y6F36bckfMkrut2pokCdTA89xxSPImMXpSLYDVLaAv0oU4
NaiRPnhjF/pF1PetHks/G4bQK+KjxzXWELVpWgy4xLjEHzxXBrQCrEzd0PpqolHf6ywh1cEM18KL
A6wEsb3jDgioPTR4yDxqNraNJlxAJtn+14+bU/yjKdvyp/7rafKnScJ/Nlz4f3AsYNEo/88PmsV7
/lFybv7zUOD2FX+cMVK4v9PcuxI+PTAQyAv/esZIYf6ulO/7jqIX98Wt8f/HGSOt3x3P4WMcNJ7i
mcLJ8I8zRorfLRpcF6EtGl7IYe5/5Yyx/jIS8LzbEeeBr1S380/9NZ7VdLNkTpCubKHolcsYg1ub
19cR9yYNFJl23YDeH1iwQFiDfSPsNCiVagRsQbRdU9ve1pB4cwJvyDGFlzgVWnLsK8JZ7YZH3qjJ
hgtYKyIAbnHQeqBN466dFrAk32je9XNnz/aB/KXVZI3+YUhZbZOK5PAJPf6rhHY34bmr3CreUAGi
UkvsbGO1Qc4sUr92TbktAmRw//QH/M9GJbdJyD+n1vKyuIzaFfEFNq+OfTuZ/ymAtet9Jg511G61
QD1vOfU25kmyZLyCLFR1NzQOcITWsvDbDJ6N5ZXXCtv3/yDsTJYkRbZs+0WIgNJPzcB6M+/bCeLh
7kHfg6Lw9bXImlTekldvcgcZN9M9zED1NHuvbZ8NyBf7PG3f5cxMQG/uXCNhnLdaO8qhfksnuen7
ojs1qWLraAgEw7qB4cMcAp3ydRcZ9OI0gg/JAIg39vAjZiWrU9ESSlUPYqUQUSqbTVKB7JvSvSnn
P2ycFdGI2rv0NUwFurwoMocwjSNuSe3AF4r4ifh3AdWc5Ut9xMz/4rhLfhmU+98zw3+NDP/nlEn8
+9LiU+Cjs4XBQ6WTxCJsnup/fXQd8N8sdruD5bv2Gcw9aGOoKAUHNTMpQp5Wy6LDKvQ4V+hWlxGC
EkztShNfJoriHX7TK0YNMDKxfPGjKSb36qB6QIi8R9wWDn9nwNmU93TBYK0qjzAAAMWxYRkBQ+Yi
+L+fhf+c13qGzSXMLQzhwtJN+z8Cvwt9zHDFGf3BXX+yo9JD65COpKOQYGNjvJaksWmlXRzKThq3
//tn/6/keH448cAMifmsbINB3L8/zEGM4+BqzYDX12eKoBDtlUPxXK1f/D8Pzry8y8xc2CahrhFp
Zt3HA1N7Parbw1TNfx2+gGPOhaHB0r5WLb4xxtzGf5/4/88v3fjfxwi/psn00hemgQ3qP37PKFN2
XC38nnxQgDAmbTkmQJqSNQVodfwng4dr30PkXnFt7IyyfJrhGfx/ZuumsVZs//HirmN14RA4RHHG
NPbfH5jTFFblL8V0oCE86dWNSSn6KgTJATOAjGD06h67ETCOUZ0cwwISsHS/nbSBhRgrdW54IgUH
wKdjiauzkLmQY2poxVqmZN175R7RBu9MkPxJnZXIVSEBT920K0kuqzX5rk3m3ZA7F4nRkhQEmH6j
i6JGiFMxY7XrOiu5qOpFXyL7DN5QHnsM4CXbiJDVc0dShOEeE79/cyRuspQZX5DE2QtNSLfLsmE6
RSspHazndGoIMGGI1/Z0MhRmYQOGNMR62NyQLAR9PGCUJ5wGsNMUkJ9iHE2vbgOzzM03YbNii4lX
hLfl7iEtFWHLumPTI5u4Ay9rb1JgEdsoseLzZOuSmV6CtIWwjrnEROP72YOPyOSVEOww5+rbzb5D
oTV6VzRVf5loPzGvvF845zF1Wg/4eO/NcSlDMWJqznSSEzqnDKpUvRd6bO/sP3jjWer6PVL2GHNf
zbO6LT1ctAui79WQCyAwsS3cocRHspw2sbfW57yx2t0CXHUr4F0RVkef1ZtXL2kQa+koP1ZZsCDR
ecPYW0eT4jMY7qFexbb3VHbir4U7ZYOm7KEbhk8uNiDb7oDcdYVnFrrG4Nn8A8Q2KWGcSvgu0Wwr
3iztIeVvZ7lPc+Q/aL54cs152Bc6LjQaQNjX0BR1IJbXgZ+Ppca8i9FNK1aJtayGjR8RW5lV0SGb
ul+9Hb9wy9F+F9SINgelaFb3Pyrk7RCB3UOqixetToPWsd7ILcRJ7BMT30AA8AHzG6K7aUvThEOp
PVnkSFcY4uJ5IZvLNF6E0b8sjX1RRXOIhj+RsL9KaKVbWl/gnAn0x0jeOv9IftUdeNiDtCEslsMC
QmckY26ZIDI4xZnwwPSaqeoLDL27J1TyExMWp/cQEJBxMRbz3sALn2jdB7waeEQaiFsg4y92M417
jN1alVwamyhE1pruseg/xxk5R52Cvmn8dYRlPQ7OSDZPjKzBafDcgORATbwM2xo1zpX/qc8E8e4Q
0n/qE+5jHQsJz2ef3CN8Q1JHn0B+L5BeH4nUKUqmzwkj4l2WcEk78AhGhvZEVxgCnuH8Oaegy7S4
5kNKkPeKzL5vwZO4xo/kHt2Q97bwQgDoh74I688nvafVYsQrRbHLLaM75EVMjKQ5oOjp7bsYX2M4
J25Qaa239xLjhjWNcTuAG9mS7LfQgG6kmF8VNuut0oj0Kvm9/BJGhWCrumla982SMIs5epBNSSwU
/ErV5MibU6JbUEV8bTH3JdK9i5AqYKNGPK+z9q+r4Y/mYw7vCR3b4GDMNslxHkF+oJQmPMTjSoi6
A/IIQ9mvCXzMnSVZdyT1b5/F6sngqCqSCUq6vrzbqn5DKFfuCy2fto1jy0/t6PT1Ie+j8VjN5IkJ
Usl2iWV8KIMBpBlnr7lf/LUTb0ZioWeH0esPJH4YJyT2I78UOw+vqLaoCLCQ6t07NG0RKPacelk6
e6+WV83DDpzoZUhkjLYd/LS5Efb+oeoORd8y/QwtOKmy1h+cqq4ReZCHw5TtTTYT/eCSx4BRxTUC
apd7dn5ws+5CvBXe2/cCkkOQwnXfRSnKYM5zqLEG0mBXi/WtKWmpszr/zChjgT4mD0TT+LMhz2ZV
wQmw4dc9YAYtgAOC5ZgF4+t5QYLS5YnaLdjkBjdDZVjBqjV7+VNHYCWQm+yL2v1UJUFH5ns/Txqn
2jpTgvSBPqY8NPEDbs5Ht9ZeXCO99elvXDhgGLVuL1OkLqyNENmwORB6t1roETLb0XKPnhEGgaD7
O6rUrnfYdYvdcw3QKhTobMOBLO6qgO2il9+Unnh56vrmDGB+xoGogUl7GCoN/KbmDfhjjAPB16vJ
G5CO1rlXyIvLLgImrtszbszO7PaInjF0+xgzhMVb6o+3zK3j0MgAMDvF+iJPNiohnOce8wlUrUHn
xW/Kbzk94/YdlgPZtqc5BDNb7zWJEAqq5yFfuhzBGsAOh1pFJ1pWDCwsilekdU9u8w+k+KvtbqAn
skO0OJ+56x8RYyIJ8/uwl30fGLHbBkOHFsnVrCC5SzvoD2Mz/3gN89tiKD+KOWVXS8zrLGHLjbbL
MDjxxp1R+b/EUaB0YUEpGC7s+zpGMdTQy5vFpVRee7gv29F88D0eNnmyJ9DU0AWCJrdemdWkBxw4
dyaT0G3bQGDxtOHZdoYr202I3lP03gIs8Crzqmq4fOBLF/RvsOztfcEJgHtSHHG3PA9aaQXgMBV4
leqoSffJMudpR3ARMbPfQwMbfbGJYDVs7SDY7QUJhPB+SX/MDHmZK5BOQuq7pg7AcM9NHutWdTfh
BbY/KVJjoIex0QMznhEJjMyeEC177kMHocwWYP2CuDaxe1T/FYwqlrv7wZi6ExT4GoZnTDwPtonl
RfZz4NvZm9sADLBsp0NZFWNs9hUKfqo7BCrTcKwNHzCLUxL/Uotz1hLiCVV+PUT3kxQIsrMCLaAx
XhVo6ssktYJv2+GrtSDWinK0z+ShWJdxJgEaAP0lcWR0KRrQUvlEMCI5F0GawbIoR/PIuf7tJ/bn
WHsRui6e2Aq1EaZOqqZJNd/FGhnuIs0GMVsL4y9mMUwSoMU2neUeZ13V184bXzxyI7ZEnRShvUSk
ja+0KX20UcCwVWhzm+dxIcLYzXp3q6y/meKCyx3nk/3TcVxNAFE64dwp+55kyooEB6++NpjQeAPp
kJvp70wwOJF4RLkWW71zPw013kpNW2XN874bCaTOMfCTtBvvIUzbp8qb+1ffdz979o0UXNoFp9ly
D8uLFOSJsgLkA5HkT4zXvvw4nTjIFFkDTvLSMTEHqqj/NLw9ky3GcGketXiGSNhUn53GsL4ET+hb
4tCos1vojxZDogNGIUBudvyBUenkd0Uw6NFzSQwMjMIRGxyvpI9jZltWHgniRlmd4vS4JLMNiaYe
8HSJ15gWYOsRlOTVvMfW/J6tfOCBL6P560mT3RvrkWl0L3oHNAyF56Z0oJfr7R2o509Snz5ar36u
U1Ce4y+jrY/BN1EkzkAN1rT0EybZHwIu6R7w8RYsrOGRWJDN3iMH/Rd6TzJCRQWyT0Z/tbL71sfh
I4dKCXqMD35OhpMBPhAd2BwWtg3o35nPBmGcG0sxIjQMK5xYlm87j2K1Te78MvmNljtcondlNf6B
0hCB2NK8EDkdeZ0KJKk9WfT9YISAL722ZO7K6mXIsJ9Z5IzadfFNzz97NkKllcCg2AnnRbJpHR6s
nvEOtZrPQnsjDFRcEbo7N8dfpRMupTl9dbSls/JOWpwcS36nt5BgJzalou72WdM9oklPwXeNTy2M
7EwTP4tsg8KeTjj3XvQ5eleLpSPYteEHGwvAbQUUhhKDVayv7fNY3dvestOblS+Pwh4UsXEe0Rdt
uK1vKagPw19hnmUNPLKw75NoOUvlXuZ2/hPpeKCV/lRY0x/dNU5ygaDkY3xry4hmw8HkQAuM8wJF
eJFIEH5zQYmjzIxQcd3dFsBrYnICMZrvRhZhjNOvRmbeO37E8VBzjfIO/KUmVZtmbK+5Y90TATys
tgC+9fwy+hmsrmK6izV8yaXnftgzbU/WeH0oUtB5WDrm3YAIbpVuB7EUL6PV5mGPomUjYhLFcXrB
Yce1yAfc8PJQXCZ99dwXQ40s1egfR2u6+r1EcIJODGsfujkx8d0Not+mvZkc/AnbBd7zCZG0l1t0
DICwmOVYAcoVUkiq0mENRW6X768LLfNQ/cx4gWRHeAs2+l/ygmmTJmdf8u5sLI8E7RahP9GA3tEW
w7ktenWd/QKgBaxEE3Z8yrXXZ0MO7dHAAhSLcy10wiQQsA782S6bXTwLjdwu9kL4AixBNIUq9rzQ
syNnRz6sve1IJx157pu2JEPNcv+i3D9HEpa+BZ4KwqT2qDfNcuhoD8x4fJrj9g2G8C3jfAVS5d1h
unhH+WJ1iPU8YpGEpDDSkXymqNyd7Ie4D5IobLg/Q5MKwvzYejFQDrUR8p9RoFrE60KQRHEpTLLR
m7QJ+LdPlmWd/Ji41rq4xT5JEN0C8oAFB7m7y/KHaIof5qa4pnRc59EafjHhOKT08ODMaCDZto6L
+b6yvetYscGb9Px1SGd4EagQmS8SpozQ8ThP07xzRXbvqeVt8AyEDTPgq0k+6nmz3JfQdWvuFD/d
xm6MCT1vuG8g5pNDgn3ePRqYRTfwJSmXpRc0HF+LIN6gHhCQjyigwAqd5EwVb+HIgbk6YHIHyRsQ
bHo22/IHEbe14ys8wi8nV3e6aHb7Ytuc/v6TaddsHrMriq8+KGN55MzjDxKGpxKIUKe7J6PnqDWn
e1rtx8h1F3zkdlgI23gCsgLHRcRjINfZQ9q3CGEroR6tZavVMt0usir2vijUpvVW/3TtMforQDy7
NUFrMKeDTodOAeGgORsQRGmAcVib2BgOTdE396oe0cTGEa6z9AzX4TQ1IJ083cFB5wEdsmBN5NM6
VFh6b7Wlkx9mrtqWRoTQ8U+RWy4HLXG/gJDjK8WgzqcK8aJzIEOby8jokmv6Mlrcb6PpgBykOG6l
asCGmN9dwbmZG4CVcT+yQR36QzKWV+xWbIcSpB/A3R9LmTSQcT2O8U1sdsvJZbBA5yvEHUDC56J+
r31wTbjESIlM18TRUj0RSXtjcKsHQLVjwHTwbpQHakRI99E09IvurVO2oQAQYV+xZCssfUC/YQwf
xonmnxPF37oMOcKlkzsGNaR8TZTCzWy8OYrzT3EBjYwGt2Ya3YuIGffgG3tm5fPGTL1tqaVHreQr
Q4qAsCGLQtbN0GogE2pW91PpbhSUQ7frTA3YRbufQea5lbPNNSTNs5d5wbMzk/HcFe7AXViPO09g
0+6Wv1bnXMgZQVtllny6XCkbLIjw6RsU2SYVe1Fpn0JvH5hIE1HRwO5B4a6wYs7VlnfrWcSHqZ57
OsGEyexyipiUbQxDPImS8A44MscGpOMaEMOUtV2z691q37UJ+TpN+eRCcOSWiT47huET69ITNvZt
26cfvJEL1Gr4wiYUQmZkQIZ0TR7gbr905TQFiy5Ji9DmZ2RtZzoZTtOBSVlP4Q24zN/0je5vLVfr
QgfjAmBCPmIOe8pYBsUb1VpQjFeqx+qF1WhwfWkJ7O8aPL+KbV2yRlQmGhoDZLKlnV9Tia0MKcD9
2q5xnZjHQs8JIkoGjNvmcjUaktPaAvcOwLW7CkKJ9Na71+v1fVRHxtYxilve/ZYwdQ4eMyWR8CvM
BsP69J6QhRa4JFEv0dJ8md8W6nZQ6+BR/eqk1uzdRTc5frV2pIrAxZF0zkcC6flkxPmnFNDV3Zo4
b5fZDKEm8HYkEWeENg3HUaEu6nMvxMkyXrIpG1Hnr+qHRIZag4oYPtYFWm25HyzqzqpOT+R/gUxu
Plo/z7Em4aCrT2OjQ9pdWQ9FGaG+v/kjALVCUPBCpP4ah39WvCS0sM08cjYMyDzc51KhFIrlV1qU
oPJNKJL0SwQ3r9KQURD6pmWQDaT5ACItCxiWScBC/nc7oBiyE2dgNwRsX4Eqni0nzNSjNLr3GC/g
dpgAo8Nx5p+VhHdvpCZsUsPTo+VO9a7RxYsxWMYG7fx3qRO7UvTY/KLqr12f62i+j2d1ncwY+IMB
9LnVykMvF3jzVHmhp/m31pmfhsIZ9ppmn0y9qQARM4nj/sWe0oY6SVgkneHzVvktMVoXZr/+h0hh
GoIiDjSM6JtVwoTIlB5kzkjWAOgGko4FwOBZNxa9R/Rz60x1plbFKpzJcZNOBoyesvwuJAReR1s1
MNVg7XxqCQRw+BLWErZAXeOARYU8qy1D4KTD81IxXwWQw/UH3Zjwaa/hGqkAaxRyJg+0lk2wqmcb
Ne3n9gFkoc5Ygmew0cRza0dPorXu1JL/DjObY6nxx8ZjpI8+0M8WZWgnMBhNaWiM7rNl4Uz1Svew
TMneE/0fMAo7BOvvbmJHmP93ZU9/PBBGH7YTu2mGwPZmcbzABHaOWM57sbK83sYKGKPAPkHo+bCp
fM2/k3P2Z3IZvvaObx2EgsriTvNHrpKdLi3UA1b5AFn9AaGB3CR2cVbNLcecx2bLTYH5g0WI+Klk
9m6JnobNocC1aQtsJdtNnm3Tpg6Zs5tXSu2QdNg7qnphKlUdNM8kG9QBY0FLtnE0OqXc56f7gzvz
nmi4Uwf9g2fHZs0ZxZwwTOUOnpkXhyZpbiJXW91AwmASygaKMyO1rjIDc5iPvdnXQRtzzWi5SZfE
wK52XMpAN3MfCne61ra13JbV8dS3dJfYE5EY8bBuk7h6lOCmQreds13fo4cgcZr6hODkZSq+4gQq
OSbrC1MA1EG19Yj39kXQtYUUGsz1yQ03V6y+E5+0eq1HHY8jnZS+jehdShiydqbOoUtIoz2pLcxN
afG2E7uq1Aary+H4WIFmZmD+O68mFiUvmkr2GA55pbUHE8cqqTjyaajgeo8oPzdGm3/P8Wkq07N9
SEeDQiwjEyzJbo49/DJZqLdwnkc6yh64sDg3ayu/WFRdi8PTOXqEVPYUtT6/EnFGhGowvipKDHQT
e5CiHE75uCw7JawfB9s4mS78TBvLRYqFAxyLvMyG+eLG6bfvyl2Ze5eowQbsHVXn09otPpMLnR6n
wKO97SKPBDyypqhoGOoTcyaIJC7q35TKbN8lPVFycEysRzB/kFeTf0zjSgT2yc8GUjU7Y4sNPkgN
Jw/k6DEYgG3clDqkJK2hP9QfajHLo1ocfTN5GUmpMnOpYZpjD6tk73Q6E0n3wYjmR62DpEciMW6Y
nDCFlidynuS+S8EiTCwXg3GiFZ+nQ2yRnTICbIASSIrRQfiafs7IlWrVfB11j29Of6ltfGWNRpyz
GRkoOnImbp1RBPHyFBMj0mqQpHr0IoGHSycUbC8W9oQhZylOUSJdmiyIc0o7MfLo5pk8ANt5MMnv
3QjRzEdRPTK2ZbeQo+hWPE3SczmmOp58EszhYA6rsi8bn7vON3E7w91hyh5T5tpYTQsi0ObsYV4W
O+hy5wFE+G83iLvaI3AmnZyPrFMh+YbyYJoT6ApEdFMEJXsu7EBntWW0zmNkpaQeMpxS3nnxZXZW
3UxbN4xAXxtx8FT7mMXjwkaK4rrW+luvyzCrQaCkQOQDxJo1MpiSQAtAP10P4GWib+PNILmQ8Dv2
Az6RlhozTZeokhqg9jnBQNdxRiiboQjTLHZkKoXY2rYvxCYGfvZj53AW5ISkB84w9ECtILdmLscN
oAXi3FZTFGtOtkAk58VRlRwP7Bc+pZ/NT3YGWNBrDjIrVNgRKLwl1fLsQHIIu26GkeXf8ZATOtZx
NjuOhMdfsCEt8b8ZPWTMgRcHkj4xONLFsUjyd+P6h8agrLQ4BaNkKYku4PQHdnRcPJCf2OG3owJl
alo8wWXphZVwjrBM7vXE+6UKmXfeDNwMIjba7KU3As0TYzDmFL8GZPpB8YE3GmB8Gz9IRVomv1L2
bNLKBCmdgtkWU+iWh5SV1i6f9LvReAUNE29T1uGYw4xgibLx5I8ysFqLgQsPgutU74P6KQziiGqN
/JZ8vG/G8i+Ry/rbUE32VkXx61LDgKXXRQBsAuktu/YEDvtJ+N1DVr1HlnquytoPC+wakEl0wiDq
rQuvHN1I/FwjUrPH9pdSGCK2G7bQcO9TkwWYlvJfZO7DlJ/sB2pzEw6ED7Xagk/nzsm7S55p7mOA
0ycmAYNNpMvkAsrXF488KUcdEdyDI/dNbNAtsHn6l22Vei8dDoJolNspeQKkIncyJwnKaou9MqYn
pA5B5fcPPVPLFLA3JR6+Oph2G2OpH5DOM7Fl52cMiL710hbBvCiSy/LnRLmkEVJCzy4wosQQTF49
HmZDu7cauuJOh2K83GwF0sEbc+2yBi1tdDiyjE6gZdaMO8vsPu5oJDpjbyILfmWWdO75i8OoJw9j
sA7A0dgzaXAoRCa+dIAQM3FIjtm/SQmxRrh4MB2CAEXjxAzwYrmFRlzz+/N752psia+q6re1ohMR
N940dtfo3m74CyUpOriieiFUEZ1z+WwnY7Rv0/ZpilkQsQcj986RYQlcsOinbssLAmCwCnnneFHq
adwCNToPJlniOjeIYYx5CKGaQjSNPquyAv+nMbOp8BN2cq4/tOTDLzCQAxV6L3J86CUxOttmrPBn
x0Qhrb9GY688RVEgRNKSdw+PQw073lbo/02PQ6sxXoHoTYGXYtmf33Ens1OZuh9diy+i6vXdQhGy
qUu5o7Ym4UyYLH7YgcDBidfOOp0oiwXGmJIB/M7UBMICbyEbOV7I/4qeGs/4y7CzOfnznWEwb0Z5
eI3MZb/EUFwNSGKB1RPBiTz/iukn1Qpi4mYjKEg33MuFCSGZp4K46CgVjDnY9mwbD7dM4XesUGPw
phlsH/5bQSb8D6f3/timGyA3f7MYkOgDxLrWlvs6i+JNbahXn/yLudHpTJGYbXLa+ZgR5AykP5Hd
m1VyihXySrYKe0wxiG2KC49Z+iIPqmfspo2rUWER1XZhy7x3xIrFroFeE3h8NzvyEkOduOYVFAt9
vqttLnnqWw2f94EUJ4ZTw2Mr/NMgMd33icUMzK4frQiWHxA9a+d4+XsKwXLTxUN+8IfHgTDX/Ujh
hutLe8LUgYqd4DTbICqRfQnk0JjXp1R22M5sw0ap7gwTdWakv4OMAC1DvhtzLUIxus78gCPtHcsR
Tphl9vSXGUqIBGiPC/fbaSnvgFoTxW6elp6CDqNRhQIpS1g/s/0PLTZkZ+Z2Moz8r3JyOdmbMg0t
Df+QxYxZRaUXuD2uZlFXHuzafmflpNjFkcWIwk1PzGyHXWNIc28NhKPGCWn2KtZ/E4Ym27Gchk0H
ewgxQfuhols3Zx/N5J17vX8EfsY13SI8maA3yy4hUA38xWiTZQFBD/eAWTAva6fQTJd+k8Et5Asy
dq4avxY8BWNN7TDGhExB0tMJxK7QrkLSJpqPg18WYYLUtdHUg+M4/mlxJNvxMv3gKTC3Nq52+KFz
YMqq2y+j90bKBkMUS/TFQ8ykl5bNvMREyVjdQ5Unb07yXQy5dkxS1qBa+Zx59XsCcD9udmUcBSib
OVpFDhNa17hC07WNXfSXksX6dli86aInN1+Bicznekcv3p99T1HXxV+SDcgmtWYIWM78uDKNVGQ/
qJS/hQrZgVwtP3nNHnGKqMdEkfPeA74grWNfcP0SGCO6oOZF2zpoD/x6wsfhqtcBZCa44JIiIY92
E8gMwoPRCPdlv/pEdOa1PJC1mXwt1U9fcFZMA0996lEZ+9FqyYKUp/F/W2P1Ys0ytm5pYuWqnrH5
+QSP8Nft0mWH5S06gLM8wmf/qJg8hCCMvD09hHHQSmRPE2DFKqlxZ00RcSRWe1tSFrQ6LZyvUrjC
Hd2EhyC4r3rrmGoEIs7dfl4l2narv8XKYOhOaFiaFVmYCYCEnhw0cKbGPVrB3yjD0oxW7BKnPqDv
yfghT5FlSBmXqCa0jA0ig6Vljs+Vqe41r37IB8nLTYylTaOx69MqgPLGgrzgxTfjP7kd86Yk7utC
yWtKNeJjrwAvNFjomgLCu5Hqf2p93BtlBjm3AlmWOzT0CDQafcjAl2Qkv/nq2OO6pCbzdpXFvdMB
M973KDJqokwxvoyXkpFeHbOzMRkwjsOPPqooIPyXz5XM6nlgdUbryOe5rFQBkHNmaZ9pUUiSMe57
p8Na5GHQQiJ+sv9RONWou8vZQ4PgcQ3b7WcJNMWrqIxSWx3GoV5QldSX0cxYGCgGtLE1sXLgacox
se0TnLFgb6+aM8hznn/OGUdGN5KejnNGh28MDcvVHzQrw2zGgEhMEj46mKIjolF6ny6sFDntkoTG
fqxCwzHFLnYNHDruyMYr7e81i+ec6mEeHcaXVXEtqs4/9ylgLGhfsKg9moCkP5vo0JTKjnNuDgc8
CDbftnzyHanRo5f6pV5ulrno2MSrewfBWejCOPdZKO160/9bsAOWqfHLa4gLTbHTj3O8n8DNeXD3
0kJdiRTgIwasjdK9CLH2vlZ0GdiUZlLjBJ893QHOpW8vJowCnTMfkgsAfEWpTTy/oO7JkloIRauz
dj+lmAg9DD4893trGdFSwZI+LPYTKoWCtKGK8VvL7MIn+XMyPoG0GXtuJJ8+C3IPffynCUeDa9dk
EijD1mPn3Bs25jd/2nrJqIfWAg58WIg1NtF9TFCSq6gDM9Pzewjlv5ChywbeygI4qOwftSaM4oqZ
Jy8dz96LP8xVkFettgX1SIXsuCy1SKtFp1hRs+nlh9Enn3pe/izR1B/67sGrqls3lQMEmYL6vjeP
ELOfuxKwbmEDGvKT0j7mOXNJZYAkugPr6yD+ZdrqGqhso2RGF9wNQCqMsrtUkp8DWhz3GmFgk+Yj
/BhqEIDwOdzR9wP3UzNZdM6WmDe6nJ4p368sFMzNB0UsUUP05j504a2WtY+zgpTYjns/oa3xGHjy
wDmbXOPgrdKcPjrGhsn3FvZadheN+JOpyeLt3Gk+W1B0UGMX8flQJy6uNPY5qO/0hfv+MPTCvGY6
O72aY8FNOq6Cqj9ow1xTrspT01hFaPaiIRHH/ZynZt6UaGK2rfUtM9yUrFbxc/dHVt1f0azyE2yD
DxOUYEBWC8HF+YFabLX5Va8N4T4buoIwmU2Uro56nxhyoIkuv+OBHjVPK6Jvpi/wagUXFQWGzlgq
LJFwxlAgvEhSEoDdndC2kDkcfx102/owXVUccze7YwzNOlsOuC20bseqJt7YVva9Wun3PM2Ah3SI
T4xdSeYgJxibJ4ETNRWQX/oUlBlbBxv5HZc2UohyTTpEZdQ1BIXnPRvQpCq+aDWPBF1Hh65I4W4A
is+gI3J3oG5gW8C05yVZSV4kDehsYlCGWeD5trhGnvw8Ddl0LwEL1niL+G1jgV2mkvOufg45GsPg
MhsnqvePKKuzYLK5UzhGxhONYhwiCdLl38Kqobnr+oPjMxJGqvvByjNwZZw9mSV47bx7BJHBwsdt
3/qF3DImekera7j7SaKxJsgpMrUAn8DoKee94TYmWmEF/d5Lr5U3EbxY+VcjhgA9rEWN5eE3jnwC
4xOvy7dTW/4Sw/7l+/WRNQDSbLf96xPsudTJHngydhlHj8jxzd/dSEO6gGaerRfn+S+j1icQIV9o
Qq4gjvs9Smh0efPymqpo3jdG+pHoxskpS3ROJWo2VxNhApJlB3UGyZGVvLhN+wWfcQa03P2Z6vRV
t9ICaHaigtrU7haxb6vpQzjL2WrKN4LMLorIMQxPDGpM+4e9IXr1Zt+5hGj3Ot1m4SR0/j0XrefY
r96h70HRE2Bw0ysEWIJYqNkAXEMjymNlQF4WJJf2xq7Lh2HvlowUa44CSG9Q4HrjQIq5HYBE2E8E
BwS1bX9DdrswwlSHsgLzYdrpGGJ13PRz9Kf11OqZ99+bCipq65fFawQbsFfZDr6YS55V9uZLigEa
PfBOkbedmHNj7/JZmGZI+jT+bDS/fKzJe1m3n0b6R62c9SRnCre0J7MoSU5P+Bdl6uLkUtrNyZg0
yf5lwNixmeqy2rmFs8e1wbvq5WlQCu9liF2eVyCKFqs7zlIWHgnSr954HbqDWQEpT2IKD0Fb63Rv
U0r01AhfAiAwxLrvGHvn0SUDiSOCNghwFxRTeo+GzUdq04GaU1aG7bDPTD3fje1YHxIx7B2nCcdW
AJiOeiZzpPKmGZhAsJ/AYMTR/oL1paNK4iydVPo1u4x0W02xWRUpuhxkNZFNG9kQVpkV2FhzuQqm
kz1jNRvDC3R8/iHyIRFkHcoPhTu20LKTNJu7kb2h5xNjWOozdTEJQZnRkVdBnN7EiqzR8dXVpAeH
DTSzdEnnUEf96dtdtlsapr36lBXk3DFWlnrlcTThDfOj4m6BbbUhp5FkM2AUpotzWehr1IzDaqtC
i1AliJGgdmuJPBuFx1Cc5I48ZTeKrAvcg6DsQ2LMcKM6ibj4FlNBxFO/rDOw6EiEpArdRf9SuMkc
aYBSjOMP3ST0A7xOFQwO4WGFregxlpkWWCfCyKLRWMFuBo9RxRTbdznvI4aBVps+dnpykFQMaGn/
i7wzWZJUybbsr5S8OSkoKN3UMMN6M+/DIyZIdE7fKD18/Vt4pVTdjKzKKzWuSYhcueHhGAaqes7Z
e23ilKre/j6b/Ru6vrM5vpiNkV5ca0QbKRG72/CWt0gGAJWg3GjsHXLRU+vJeOv0sBGZbAx+JeNV
sVF80VHTbxn1wUgOzRNrNPorU2sufJt8yiYvMQmOyMRoDIYk/e0qTWYBwksWJxk9k2dREQrlIVsB
vN0olMpKrwOZt5zBRro0aLzCM8PyjyVEHLTaNzw13UkTt+65rDtfQ3a2Y1wPLQs2ObOELj030aEy
4r2mW8Zjd42KXtyc5OMTmTU63dYajBetMq1zOhHiJd0eQUBiJIgJjzXgbczSRnFtzPpFJQ5x46Oh
9l1UUVxnnfXSNwZIpRNf8xdrYWOKXLRPhkmESUz52cfV9fPvfl5pyEDzbIDJYqDFHI0AJYVgidCH
rDoyFRlRa0K2RDLni35CSxGjGOjGq9GiCFfTNB4HL3qKefYu7tTvi9bRjlq3MArEoyRhBm3QbOtn
gI152XdPOokdn3YsB2mDT3gQMZmRy4IUt8dGzL8iKomTNlI5SafcEb2ib7RSOsGnX2sibGHnGdEX
eBMTU4OJ8EbAcbsio6uFJplD+ey0lyJS5CRwgGcnRnheXqvohZ+S+xjBI2ecdHluQMy+A4HQbwOx
qUxBIIZ0XZKukjA+dkS7dSKxbenSRz1Pnoqe7Dx6nQwq6T0i3eMo05IMf0HbVvogn/xqntxtheRz
m9Ik3WZx/yA68erZ8tVJibPRprM5TfZ1DmPQzmPa7Fooe74h2zKYMHpumd8DTx/eBS/OA+pKK2jH
9OfkukSlmPFzni3fNOqvM86Io16kz1mFs6MglO8xIb14q7r8ocZ7ua+drj5lYYGQINHJDaQzUsla
7iM9Onpmmx9VGXoMP+UR4oO8hdPiY8wkZR5xqUZNsiOlrqB/hO+tlCg0+OvXMne3Xkesp9csBJaj
LhJmuk071iBStS5Vyce2yc85EkUSaNB5grInEwneMTFFiOvOpaGjzoV4umbPFwKRRsXY8DNipTFL
MisJLkTKTnB2yGSEm+c9zEXznQCkZvRo+jU63wcHnk6Cd27IajgPLalNoWveRNcdSLm0T5qVrHrF
vAt0ggJy4TkcgGDFZDGwswJxySYxwzTQUoBxjUs7mIIyOlsMCTdVZ/5e1ECsRDlWRzCABB1ajNRI
SzyqqUeMopn2bvam+mtjoeNNcmaciuWTKOMKwToiYF5fSj8LIIVd7PDhGj7sBpxnVm0GZTJ8+/R0
eas/UUujU7uww6QyjJ562JhI7JKjMgnSaPBmEqTS18dUf2C9RBRjsfpWosVCIKyfn//w1NA8qeyK
cGxRT7sOCxsJGN68T0o2yW7Mf2Y2R8k5ZYssagRgxTISnjnzRiQyLLamOR3AbU+beI4rRqpkeFGP
99piX8gdAxDH9FHQNTqiuHQ2pDLAMKgFXKYqvcrVHrmkNRq5mdBM3MwunJhwR68DmB/nZpV8x7qY
PVlGtdUmys2IDNNdC6n8oXTcC1s5ml/ZPAFUIvZjtTDCYFsbkdGhaViP3a4IptWbGbYdz/e9oqUP
ubICRmQQdqip+qKzD/uWqYZz4UlFE87DXRhZB4E+GdyUBkwSQ3KTTCtzdwwWO2GCmWdPtiYL3yIX
aBULzfDnB3GT9EeryAA+0zO+TzJ5o9W7E7ntEJABI37t4s0wU4Mptbgmlf5aMofg6/XpWrxWbuIh
tGFMF/3Ryb3vXT4+FKme3CIR0STLkYTXEPo/H0Y1SYTRsbH7pfHQnfse0k61UDlP3hOMP6q35I2c
aR4QDcyRVin22LxfkbnGRTagbkqkMQQaA8+IRuuUj+qcpNw/RGkk2no8IaBqx0OTxjpl0XRPTFQW
nVvIwFXzizm3P6qMAN4x/Joxlf6fhrh/ktL+aWT9g9j2x3/+/wVw+zQE/t+t2rcVufY/kNr+/he3
9udP/f5EuAlT/4cNdcHGGGDYFkPr//onEkIY8h/ChRBpG6AhHDi2/8uuLc1/6DpuYdfmxxwhXWgR
/7Rrm7i/Xd11YL/ZwjJMKf9f7NrWn2ZUw+XaHM8U0gAm5xp/ENy6qUvatq3rB8Gs+yir+AmZyfiU
D3DUuukwGa5xYzS/nCcnLpiauuTroIgPFbqNwekd0LTMs8vlmI5Vfm1Lyi8aYpvS1QJPy9pdhBhw
V9bFKygccpVTzkehOy/UyvXFdnrmXPlwlsn87swZhj4lv80qPphxvWBeCt+aDB7mOM4XIMDYrY0A
3na0k6n+ukT1MUvrhLlSXN3dFqlrNJNSmiUWQywUmRz3/chGg1zZxcNcM8K28/YpTHqTl3zomAfF
P8OJdy2dxHRKXGIM/ut/m/b/D55vY7WG/tXzzb31hEuUGF+Si932D6NvOhAuOUWFemhDJyaHIST3
dKw5nBXLPqNlvUUxQi5qCwS9QwqbtiuAgQkskpyLJ0dm/LF7dZC8MrYenuTcLz450vvRjtS9rn6p
tFjOKnS+DdU8/41HWfBU/tu1A5TEoGzh6nb01Rb7F7/6pEG4EB7yzdokIsjpK/qfAiFgkoh7ivtx
ha+ZG9ckjIniodx3duFA4f5pDoioE23ujwjd3roitv7OGbzavf+8q+sFmYaue47j/eGk5/QWprGj
1INZhszQJOME3abIHpGrAOrpggrt2TlP6DEJN8IWWE77cMFf54FE/JuvmJftz4sBwijwbYKPAV/3
J1jF1mceVZKKH2iXk7qMoNWPBwal7KgvRgXn3RommNhzvZ8x0HW0NlBT9kDUeQzCtL3aDRnWvU05
bFRqfFTq+0hUC8HkDjFnybNOu++4+v13UYXLos4K65CX+RfkVNZO4s9pwiU+5mhgbeZ4R2vSfg+T
/tGG9bnHp8Fkcpn2SvuBSRVhVYgQ3krtbpe7qBXNavmiZhJ2K+KbEHFHb//58bdYvv71i/KkBCyB
y13gN5Gf9+4vj9CokkbmnCMes3kHY+sYzdVrLCsRYPQPLNXxmfX+J4Txa9NjLsg6ugNz/b233rFu
UVjN2bbGqLmx2ish5Fec0AHTzoSmvi69Vw7Dj4z0f0ub4WvmGDfVRm+wIm62nl/LZQ5Yfjf2hHKs
y8uA0MavcSjOKtFeRs24ZVV1KjztusgcdmV6MCz7VgzT5JNuBF/Z6d8XG5/HKEEAIo6MaBw6nToN
ZBT1KM6WNH9RWVAt9T7xxJFoybpw+r95uMSf64ep2w5LPPdOmC7O8/VN+MsNbKULS2c23ceKqtlF
22vFUUPbbYowMDokt5foXCTR1GPWONvGQvM1YMqnIzZbx9b9G4SF+JPDgAnHIbxddy3XIPbA+2M5
qxYQuZlyi4eu0u4CYcHGZBdg5JF9N8c+3Tm5hn/CWQz0ut0XHYAeyElrY7cIbBqN+YLOADobCoyk
TR0idEr+bm0w10v469qwXqK7QklZuuCdgDL5lzs2FuSKJ5yMH4yUbqiQGayQ0igxJZTnoaBvIVvI
8eXooVjVXZh7ZbanNfYlIhroErkcLsOuy6+NNm5VXUU3osboK7a81aAJ33qjXZVK7w06OHoZSBih
Kd2KDn1XN9GfDJX2TbbmThl8PL3LOs6kFbS1RE924WCiJsmn/E5GZsZUbNL/bsn+831jQXQhu7gQ
o6DCOuYfpALZ5MLKREa2EafezzNuEjLCZ9pMuYz9VZRVjoVWi7aL+SFQ21M1eM1lHE9Y0Cj1ChPT
x7o/mTWZNiQCrgG76fN/XhX+/SkyIM/xw1ICsvl3AEXkZSGFY5g8AGV+ILLwmiFLvIzUcxt8NMg8
irLZCIbIxrKGuzbp14F4nsApw1/OKnV1cOIHLYZVnNeOs4vRlv/Ne7eeyP71KVphI7q5btwrqeVP
qu2ke1xEriUPRcMvLCd47VIt1ntY/Yo1wm71YTm3lraXRgqGOgEouZF8pNPY4kMeSus1hUQRRAj5
d6U2PsQ0wa60G5JAq33ZGNoL/rGPZJAfXjrQnKcFdZ7Gwf/PN5pe7L+tH3wOFg9PsAzDKnH/2MOT
qZyNdurSB6vD4zGs8MB5iW+GljkEaRJWBV8UU6I+PciIA6BGtaKok6IUF6E+FMeOvCQ/K1DnjPRw
Ete+yNBl8wktnwwBfOhYg/k+tPrUIln2LWb4sln0exSKQ93ZSLpN9P/hZJMj3WdfIqHKQ0uE0tFF
whTQHZeb2igjsgoE0Fu6BvRfJSkoCbFv3Tc0He0tNorXNESek/TqvYzt05w1y5GgsmXDYzFs247t
QGQk1g6Z2CcabTmIgbAEpIZkdI6vMxGIOc5ORoTRRDRhEnR0mS92LxDG46e8RK+6ExMZBaPVR26e
TIV1wSsFGXvNKO84YjVe+7UuAGKnbRuigyQjpRqxNoYZE2tJTjcTACKITWKJt6XtPCR6dEkaa3ip
BW9/Nc2EZSRCXWlcHVTpWO/xaXIlQqUuGq8twRYusr2r1Ytv+pDb57nBc9AaKvQ10GWHanzTLWZm
CaUq/PPFb8nEEenEVCip3oq+1Dc4VoY7MtA4rY1rBGZuu9QVRvl6mN7ccrgbpjhHKP4vy502D+ui
IeL9YlDQUmjgQdEwxDCVmgKHb9UvXbAHmu1+Y5mhEU1KYUXoNZ9I3qxaqv2QJdc88tyTjKsnjFvt
XRmwBdBPp7Oo3wbrh3Lc8iLF4myU4xUPngOEdsQT1NuckZSCWtklzfPqz0s0PZgJbYELy1tPas9E
P58+ay57uuczOy9alWnfNvJH5jTHiYiDq+UVX4YGt7AVG+3dZc/W0yZ8VIb7sRS9c6ot++yYkXvK
lpYsrYpfXDt1dMrKekKUQeguplh9Z0fh9znst0hIcoZ5yoHhjtRON5NbaJhgZ7s+v9LaYWhXeb8z
D8HjbOo/DJpRZ7qwaMut8FYk0ZpBYx6MynpmtFUdW0q9x9I0fxRxtXEsUVzEMZ5ohob6YPlEbAMd
8UyuwWnNU4c8wxxYXuqle+YOvNZaaqO4a2+eAf2+J3douwz589z9nLxYP7QwgjbsZyDbeP0Gb5le
zGBI1nDkFp1+a//kkxGuJDQGOfIn3+uPhIQ4mw5KCY4iIs2SR+reI9u/tBjGUzMuNikWUWBIRyL6
fFu526zFZJ16eoMj8MWY2D3ps8NT7dyzaFoPoyhHqUkC8Zo7tPvcajrhVuChNcWXjAdhDCV2t9sw
daSdK+es5WFD8Ch0belphMiOFHoab3GlyOIKcIz0e7N0je3YgDnhVm1cLBygjE/eqFNnyGo/pFpB
ppib7nNSisv2Oufhd5TiwwnH+E/L1OdTYTLkRXe9x98374okgyJYFEdwhjO9GzwmGbHfoq6RZAM9
8Irsji/7kVcyD3D79/5QaA8uqQQIT5rXSq9PKaMEcmanq0pNlq1i/LDGGf4Yn0qmw2/WR1Z9KUtU
bs4r/960TXSMot6dgdomDeMoyFVe7w2NGGg16LDJuMAkLZ/bmuOCkRRwciDhJN8tpkPbMXfoHaMq
sp01PMApsa3CZ3wki6DEFlpiUGa4DQ1gQdDdov5LGkxMMd5+yB+BrlCFO3NbbgjneSndyMDYY7Yk
uz4yX3Y3kZ68R52tthqxQlEkntuu/64XzkcSFs8LAcK1N2V+HSc0pwj29oVHpBSxRgQ33XNvHWRw
xN8Ivfg+GPpLJZKasD2SqpcBkYQKGciRDF6PYE+byRj91F11CxxaIaG5rFfte7WiUw36VPowv1A0
MrpK6dV6Eg1JtOzayr25XdZgpXM4wiYPY3bqEC801XJMurrYFwqakA6rlzUTcGrSlrhZFhrZg/3M
kdA5p7XrC0ljso4X1GzF9OFplof6YDxKFHXbWA61T8PuEdW97eMSABwZf8mqzEQ4Q8YNSMlNwkVq
nXmaLTKKJqfa2TbYDlg6gZc3qN8EWyY42O04imE3mvZvSmSGTvqNMp32MzXiZoahYI9YhfU6ERvd
S5EZGN6+N7wvccS8Pcc4k5boySctwRVnCH80OBS4g7VO1C/ohe6DyrhuYrOQ7IY4S0A/+3ZWBr2D
fcjsMMJrcfJRTN5DMS8vVTZgNB1CcLyhFywTvV8LOWyOhDA2P+YlIQkZX6+bomectG8l6/pqzYz9
KQdrg7NlK/qQsHaMH7kggXmy8FYYjkRqzei3r3lWtUH5ZZFrm2jBwG+KrYAtt8Nd2O/SkABfE2yH
G67OSJ1O8ZJwtIAUCkbhcS5w9KbqcbQYo2smTBcVVq/Rkr0iBTW2YQpWs86c7RCz16XWmy2LU5PH
ALCwd++U7J5Cekp6Cy/ZKNBxuW0X7bpcZ5GekVvNVsNaSsxmT+amQEFlsGBcG2C8m8Uavk4FGMFi
oaki5vkduxPTh1LeEdg+jbQ0UqwOKMLS0VdCO9luIndpWx9gtDLTRPbTzD+84cTsHUAJnk6kZdqP
CBPcDoMMJpfkR5/MIW1mxCkpIJu5dV7LrKFd8sENN061XaCCweqLvBZfKvh8m284CB01bCzLEARk
dqd8cvtTPBh54HlafEaq2m8ahd4P3d4j2sv0rkcfJUubP+mwm5VpMole/cNl+hjpdcpay3E99aqH
RWu8k5rtnWag8Wb+A6RzrukgDxNY/aQhjvKBfOStE7l7WkzGZmo9wqQoUnYjYOsRBdpTNBJVk0XM
fAtjCK9tMRx6xd3WciUJyZ6+OQNojrDLsDrV0buBXPd9bFaYyOj+aLqRUPCsPy1jyH2vORWiXHCR
Gs2MGxu96J5NESlCbBFZRJjoN4oEwS0RSOYjWriEoiO6C8YYt7Fkco2+Jw1qO7ZJts7finEx31IO
hSfE0HNLXUDkk3GL9a44cAZeTnaCLqFstJ/2agu39UF7d5VAxEju0K3Phf6g0hrEomN96/rSOpis
tqnG65t7wC8Sd3kytNE56qV4Yh55sRelv3kOOd8i3mZusYIAZu3cVPMjT++VYoLCwxImrZPyCSgb
t1djtNLpMb2eLpiTvN1xDdhs184pjEWuqW8sEpptHSIAhDY3e2umCpqip31Ei5kGMQHxIqbOEAy+
8KWgs0XKMGBZP05R+zGyqDyNI5FBBrnxixXGb7OXfQudS5d34mde69dacXQIQ+2FUin1u7Ls4aLo
5RfL40HwYikfexnmW9mTR6SqhVzpY5NyDJ07R+2qGEO/+LCTdtyFyVIFk5PG2yo79AtzsC52+9Wy
ibVPM86LNnLoKMZgLpEkWB2fyahGXFApAXNiyGhRNc95vcx3VEhwJLzFPY1VZ/ndTCENc3+dWYlN
E4KPGTmon0DTAQZOoKlP8NKZZaTXqs+Gu50NM2K/srvPYwEGvN9OrENMPkEy1prSgpkBvB1Su3Ku
WM5Y76yD1PLvdmnvFPqPXe3miuO78dvokZUtTfi8LFgy7E6owDnMWa9fdaw8Gw8TKG0ikzDgXm8Y
YC1nPaqya9Ep75iMsNFyzvK+srtlR9LqTPpu2ZyWjvhmpmhPg23EPoPZjxIdBB3qKHqSFUII2r5o
lA3l7KOlDlQrxS0f2ohg1uTS19V4NHqs6l0ukfANEPjyiarYjoy7F5JXErX19MIgW8GZ56i5knIi
hl3AZlaLo1GcrAz9tBvTH/qsp5i4v6vYnvdqxDrqdnzXUye0N7JgX2Ss3aCM6g/aAWLweDFaTm3R
7MWv7HMBY1DVq8OSus6z7k5Hw+VuUbVlp6gS+3Lo4ydXxtc0KnES2fpB5w0PcocFrrSJlMpi41Vy
DMHOX7H5mziRBYJiTC/COkc1WnEjNMo7rv8Ec4FgLEeXFosRpqGmWRgaVkN1og92N1sWG5sdzs11
m6RrchCNSX9zwp+GQyptvMRnYtzbbTVgWa2tatyJMRsOORr0woKTYMSCbFp3prKdv7PDcnbMQ793
H1C/Iw8KiZirk9PnQDMu8TMlYhrpEWPZSUbruVHlcPBIjEFAZM070eb3UC3mkS2GH267oxZ1d7ul
K0i5FnCy/T4CtfbDbtmrprhVRf19PbiCmqc2QKU2YttHE5HSA3Cwebb4JoH0XNx0AhtimYGZxLRt
lf0tBJ4gONH9cLgglDXqV8UhFfsMuZV6qg0bz4RbEr0vKHk2UQJSKPMSkpTHrYljJI4KFkr8mkPq
KV7bbggqs+Nq8UdR35X2yahxenYVvrPUYwCyvip64mLq0+1Lkjx2pHMe7FpPjtFgNddpJiqEoM42
iLEp88nJb6caWH4iWCi+ZKoOKnraGxQ30QNnev3NGF1vh37IRqYcou4PxYn4IYY0DWhF1cnjhBba
pzPlHXvlxltr/FJHv0jwJMJTT/NLLMYvSCDioze5T13J+DXH3+yblrpqU1U9sr4BTci0x2wXVvGA
VYLEF8fkIMZsSm7QY56cIs7P1dz4GGqRWXT7z9Iwd5qXgQOrn3IG21UzGtjWld/ZKYcdrYuZSTNG
CLzlpKxnqVEdbQ5duHGZadk5oQIOGbqRtlxKk2xlKo7s0g7zeYnWLOAcUbDXuvbBHsFnZZ76MhF4
KG0nQ6Y/aPuhI2woHkztuejAX9LPolkYEr1Qobe6EQG6Jzs7uatYxf4QUnDHEyWqTZ8GcfnYYiGX
twYr2tOSRFAkB8/dpbh2xtkLAxuyom9Ret5laGN0WTNSer19dl1YuCLHAT4j3aknjOy2mRjHIash
R/XuE6LT33gUiJo1AHYuXvc88H49jJ0KYb8SrxxRMbWdhqPerDEZZ6z6I3kOQbSiV+kRxof827I4
7b5eJXYMwPVdm9AaihOqtahF5wJmHipSRIqrW3d9MGml+WAk2K1Q2fLMYBd32/gJ4sT0fsbDRmhy
BEtuqO5dVKdni6DrEhnMMetmk/kHwgaRW+GpIdSDVvNlapv4m6YegWU0yCoKEqVnUMcRufLY1nSo
OXBpqbmbLfk6YlxTXx9yI4QDtPC2ajy2OJIAl8qazahbHmMbCaaQ6kzxkd4wq6CNMlz00mGNwrTB
Va6xk0djbG8j7MCBDDFr2Urv3ywsf9uKs2WaUJtNtZNcPv+o26anJ2nhgoy97Pz5B3VeuAN287td
o3XBaTTnJCNtoqsETgMs3GNtkpvRzaTcp4Ro5xdzGa1HNkvtYDIfgtvptFvlJc1BJeEPx03Hu5PZ
2OdSJ95Vaefuq3pECTeX5A6yqYYms5VQG4fHtd0wRzg+DNVhoUzo09TWbcgQW9ZLZR9KG0V+och9
xO0R2FOK4i1H0QPB0qUBm8wBcN32sVCXmHVjrzk98A8kZBfMCIEWM39QE019p+chHQFHMX9LiAMl
2ZEkzOSo6+puAxzci2mCTOOqClfFZJ5XIVUU6yUVbydQrhPpZNrniJhOv+/H7jAoOB8unAAxuDY6
kvBLVKI7qxsVUFz8kK6R3j7/QIVuMyF+RrY+1fJ31HSXrDHVo3SXFG16/YK/oz46idJJg6VJOBGS
nSMMzdPZvHV4SFfuQmWyVzNtAjyELuMcpT2BigwXD1NXfdH4HzgKwg8WEZKj+0JHrfHLSFR7xQuJ
sWoB6WgTM2KUe/bN+VeY9fZmLvlwstGnrexwDHAs820q+52H7A30OLpmwbM9kF78apBvtisTWe6J
JX/WUAZh6dQpCxZ7PBc7K+9vguQKVurZu8wTjo7WuWmEIm1LY2m37iifa5TJsCJoQdhRp666u24y
r5LaaXZi772JYfeEp095WZTUV1uPBtIrndlHzvKYGWiqxvqhQUF0INmbjGEJ15kferbQM6syXXYy
rqGVGYSIDbP+Bib6DdgizZp1xFFJvN2zI35roC0u6L12jqX321kntccIo0tjUCF8DkYJvkIajNsE
4EPdAndfoiPNDrqUV9B9ut/EnXXAkL8DhGLtwjA/Q1G2/AygzzYHyxjEnO1bltgTgD+4uQsgKcRi
OlNf3PpRir3YYHo+DBAqpWOnfm+BlUuaCQ8/fvGM+BSfMxBQMuYePl2pN8+CvdjUxNpU4/Bux0l7
kaUZaEYo3odKo6vfq7Pqhm09U0QX5shoiKb5dsI0Khub9F6GjkFnYfdGcgpbPNFOeU0IUrP005a2
1AoIk+jNlaUwiWjLAfCGAMBXL451jSzjmlWob7WQh05Fu6ImFhWHt5dZqKLxCKp6FVSXMzhc1FEq
i056i5w/7xsMLBDK6xAaR+OUL44YGS2geNxoLS133UVwi4qThhdybiDeJ1uRQL6UYktrkhRY2M6+
odqfKZlHvqQJj0JTfEUhaeyadDyjSjQOUrI5DgvmvdyY7U01kfzQmw4hF/jNgDQ/WE3DNDTmKxwb
73tDeqrfIMjfjCJbDUNfKooWnDcWX6Gm3xdBJznKVAoMJnlphvE7+q7r4kXjpk/xtPTDj2l1wdUz
nUHAl5FlJ9vB7CmCTHmbKrHFWThdcZ9WVRPvyB2kvF2LOpGY/mLiXujr5tgN3rWWTu3bsQu92QZN
W4p3gyigDDuiu0Zo2+2g9p6MXulyeTuX9RP0YMr+3dD5yHY2EcU7zFuar03Ja8+4wScACuapyTzM
aOy3CHOEKuk4ppKhiGJkVZk+0y68Nh2LZiiuzkz0YFvF5hPo6MnPSw8ikLBOA2pgzVPmzaShb4TJ
XgNijLS0dugApd9l3dobJ7aJaQ77q1N3ED1DdSBKFUhjo7E9DnSmyIt/doW54J2QC2Pn5rc3wm5y
Jp3oYZ2CDP/Ozwixyc4z+5tXTuo01To1jqbbW+QEilyE7E2Tb+NYdmdLY1PRXTDEI6FItMxw4YTQ
XgQgj8wav4ZRTxsIlSctQPxNpRvW/tzL4ma18KnIi5l6bHeeJdpLM3cHt3PO1MRtAFHwd0/ey3ns
bTrVM/+mG7or3xC63MAqm9XmrhaMpaqeqbxS3zyzRtWnJbsWkFpnl0+LFSGU4LyJ3UsGStS04lvo
OZ0X/s4L+ztC+0BqxKHFvIjYZW55QYBSOOYc1hDP2UX4IWsMypHrUGcXHA+63hhQRVKgRznZfdMy
bjcWKPatHiMk7PrB2qaQ0f2hTdstDt97b/XPBSeUjWGRpRajI4qBcHax2ihI6DybLZkRJBJOrSsC
XYpfuIl/5wCu3dYrMfk/V5Yr6cxxyE2WZ6jE31zJIbWKHojUQbtiDCd6xkylYQrwAowYi0S5NVmE
d0shPlLmaIkNFZvikAj7mXNnHVOGOmRtapQelm58hddJd3OAqlpKaJLZZHh+1ETIhvJbXRxj0ba+
5kKKqKL8mV+IWnoemqCW7l4DbsMTVknftuSTqFgj68mu93W4jJsJo5yY9N9hrml7j9NgpDyxGx1T
3/AaJleaOchSZTAL7GRu6hDqg5u6FQRBtow1j42J4LREC0yNqBy4RkWACOU2L8gZG6GeFcN4VKXT
ARSgye9F2xpXNrZ5EsuFeS1C0QfZSjrXnW049SfNs3w9L16zPmo31AeEWKB/jg37KIuW0f2uBXW0
GRPIL9UcP0MZWuF9uNTp+3mqpZs2kjdmmnDq9XNZ+xS7yw6a1IeSUXYooS5gt6PB7t1tgWZs4wKv
8hsDyFQ14Vh0y6+WeESyFwcAABdcB0R660mS3HDJY4aeVQm7azV6fiqiAN0E5iS9fQcybGPOZbLN
R1MFYliuhRY9KxikGo4TjOY5VtC172z4qmxgJPO6LOT++eTbbcl7YyERGBiFYZIxuoywAVrGC5NB
bEkWnnsbW14bgznQwRx35vyS2saAv4vdL6ZZagOSmhbYUywd/ARqAOnSfSHssMFwZ3A05qVYnuMi
d2g8pqm/xJTwNIJfxqWEO4fd1AAeoYhQpAnN0i1INDLjMd2YkEZsU7ZbJr6AuyG7b2p3eF9GkFVR
c+8g1DKrkh5una6Oj6ODQXZKMFMUEWQFkD+bDl8XD/3qlTAzLGMI+uHyjz6D3GfSbC2yNz110ND4
57NpMFtqqwsdj1cXKNse/zBECfTRs60XB3I/sX66ONhtdLncd+g2TCJdnCkSZRjOik1B/F7T11sy
9yCiW/Fj9hi14Y0DcrsfXO2xCqNbnVkbqKUHnRHQ0F5GMVK3dxp+wGU6cIjvdtYICnHtP7ZMeKDe
ow5Bgv91lvAF6zY8uIl3rTILxvIyc54FJhPqFBX1st7afs429bi8m2HHFy7GnWcVvu0tVO7KXwxe
VHMo9jVMiwgThjHUhw79bsJd5qwkt0NmPwnzhee8hfFSMNvIurOoRkH158G1TVokcCGSA4qZjTKB
IRVWjPUpRgrVmb9ovHKsDbOvXmOdOjQhI/QQ1OABUnq2nQ6sPgsdL4KG9yG89ZM1EFbVgui/uOjs
MgadOCvf82Lp9mbSn5SQ32cbHE1BeyzLSibZCdxhl38LyzanME7gzGQx8ph3tDZo41b0LYrQwqwf
EwfB4HDDDVtvelzLODbE3V6YA8ioYO8XNss8ZByzmglvSBP4tvMvKJ85Xg9YN04MujOS80aDPDvP
xAzHPduJhIWTw4j2++qExbM6qNCga6R/cJaGfhmH+A6y9l7bOus4GI2h3FslBmOj7o4420hkXRgO
FTnAUl0vMb4y0hwbrI8Tvya03PJYxstLJNqJt3mHAee5X8hgbEP3IKzK2gMjd7QqBJCEhmxZhiO9
0z0Srgl1OJ5hobVMAJ3oaxamB9jHGzmEPD8Zc8aJLtTGmVky5Uwoa/PflJ3JbuVKlmV/pRBzBkgz
kkYCGTW4fau+9Qkhl+TGvu+/vhb1MisqEshE5eBdyP25y68uSbNj5+y9NhJVA5XXpIZXNzbFlgF3
v64q8rrrin5MnrWXkaPhRjYONAGQ0CzvJqqMzDx3icJwZLI9cFD4A9UGivP0LBIPNVaPoFfD6wSc
I3LSQ2wZoMMaN9NYPvYe53VRM5fBvfAiq9w9sjXee5122Xy7P70RXxZdV+z1eI4ES0mu4oDHWewK
/Ec7n0P1yojJDqfD/lZgSlnhtWsZpa4TE4QvLrl1lBVAttgZ02mmyocKNJXYBSebBkijkJgSfECt
c0uRqz+x3G0bsjQFWNV8PiThdAGKcNvVWIXiEGi7j3uRPrS3ZsbDckohid+6RboQr23K3oKYu3U0
D/Oh8SMBht8hDhEWR1V48bEfHHZ1wKYiolqZsvZXqmf3gM52nVNFm4Ef05+Ykz0Of5b3iEBRIzaH
vbLT1zKaIowT5YMXN0hWKo4IHItjSOWrqgK8TKINRq1pOig6KSI0p0OGQwnpIczLFe0jYy+Ec1Eq
7U9V6ncn4ZolyB3ahg5lIMZDFa6TrgDxGUE2OjuVNMEzQTSOHbq2Vea7t6xo4iGu1U3gJhdDl5cy
cL23sOKjqaQR3jjMV0rfCi4qiO89nKBkNzCtUmXBy8yGUHVndBJ4WIuuBhc6GVAs3Us2KyBIHl66
0XXELupPNc4jzrDmU5xwwxYDLOF46YS3i1yjX6Q3sVr96XQEwKGBDx/a34w8UthSVrYuCJiDRse0
TM8wJG2QG2PbX8lVIliVPBIwBGJr08cv3EV8MxjpOsDXPHgoicn7qfExcsyPS6RpcBC7BsREKR+S
sczXYbLQ3UUJChf4k6ewdeWGjQ09tsuDqXRMHf9UMzCwwNq5hY9Uc7w1WopZjHfrigHwqicuy5iS
bWXeTA0PrOeF+xa5DArTPyXfaso5QSZqV9nzlu6Kpzq4KJyrrWQJuuHQjmOz4PSY/rKrRTj01LT1
7zHGkIUg4a6ZvbfcDZwVq9azl/AGIvGVBumDk6CLmUNJP9BL363xGdq/ODeG/cxCeENnA/YlXcC2
bO1HstUBYUVnbLRklSD82M3mQRVcrb4RT1q7p4hJ50rz+C6h5Cjjjo1l7LJhPPn59FL5HjYw95M+
KSyTeUaBK450cRk3RGHDgshQfWLaHknH3Ztedq8Kr+O3obSn9rHxGdgGxryP6YZRAvgTfTHzXrHN
gozZwaOlqp2Obip+t170Kf2IVF2xddDhQDuClqjNO6Lr7+3m4oWc/PugDTeseFdoga+ixqcTkmg0
gWqUHT8ERI83YFeXXtW0IDJ9nemVVQ1p1UO3LRGSQ6ljxFe9yqG2tqpt+GiHAS2pZ3yMJP9MVOY4
jw4WyqtV8JVWNdR9VR1nwYShjj96cFRwdZInUy0SWcPaIqKme9zuM9KuoEyxVdQThx3ODo4uWe/j
+3m8yFR5/PPd+0xhJuohvsU1Svj2s5keijT43RrWnY8Yu+GHszLGhXnvXu0gfPWnlqvLSbnkeNo3
tItGeu3VXoH0Xs+ETlMnE01EO/hNji9Dh7qJvCUDRy5Zznt6mFRbEzrUgPt9jSRo48jFDGsWvwrU
VcyB0qaviS0ysN41wSnTdCNS66mweYKQPS/mUz/cOqCaqDQX9vSoHuGo65W6OhCFen9devOnFBny
A+zAmtyRVhvfQX/mIBzs7EnepTV19cBzQWHRxRfZyVfXwmgf9tVFm6hNUnYU/Gpw1YgStxP05hVT
zjsGuNjyQ4zSsN7g53Y0EvzIvqMbdSGj9upqh4GAw/WYdCH3pQHaiKiPmAvKCtkifsD0C5qKLF0B
A3eVVClSHHgFkEeXCJbibDqUAk6qq7XBTBUlUn2XapjdZIb96iuXPYQadj3w/Ta8tZeCQ9KKicN9
P6BE6H35ifAl4yjtfZgp1rLG6S+FdiVWBuC2oaeZyw6viYSqYTGJyVA+bwzQX4IUlNAfAVjhtFt7
CdEZZQqXExeA3GN+fxrLEcVIO03QRfs/TBqyM52Get0U4tgh/tc2GgvwW8iLU7JfcLYWB7tPb/Ep
DjRDsaDkLS0zfyK6PWfFL6LmWZjWMyK2ayYqrM8ZU83Z3eZNxdTVaT+bAgQSE553eRi0AawrePBq
fzu2Xbyz9LUJFb4YvQ1l8d1mtKWHhkZDZGYbTvHMZs31XC8VcmacRpuIvNJuT9WQkPmGx05C7ih7
a105n0BFbpEUveF42WUI3tiq7JHTkpWsssh7q/AH7gP4HJ7nvOjwfko5BqQtICwq/dskbT+wV6e7
kZGfcPBxu4o5ryKAHj1a8u2/DWb/aJnTd5Pal9aZ71Bu7gQBXfu4RaHGkumu/E9piQ8kUntVGVs3
ZvsV7oObmt+NZB6S1iZ8r6T9kzewsIyouklLg9EKuatd57BD6eFkD/H9IBxEgXn+2fGOttnk7Com
yxY6f/KkXggZWc+qEucAW7pncdc4SfAHbw/QiVLiLBXTu3UpG35skmu+3FA8lpki58fn/qrnd4+5
71oq+0B7blg7Y48ekKAHM2Jj7pPsz2DzfMQx3IiaWi8ph18UMTdAxC/xWB8iD9CaFPDNc5oxOgFJ
QiYBGEl5W5bRHZKN3zXBAUXHjyA8ZFfl+MWYZbxMMYJze0hvRuCIQ+9BWUAGNoWs5Lb/0eC63NmR
ca6a5QTiErhV9NsaTViRjd3GqM861G+lbVEjs5lCryHyjCiQgUSjCe/s2hMZjcNsvPT8iEESPfa1
+HKh3VErFwxihvzVQLtFcwarLucH/LenIvcZ8TtsfHblpI9C/dbkFpkW/WUPtt+xHL1i1RhoJIqA
+aOWnIciJ+92CGLpukFA6Qam6pbjXsy0vIVowY4iFwclsvUkRyxTc7vS3kJayGGuFjMaBuvFLfUN
gsZ+z9DdwYxP89Cb19qCmBA+Sugoq1l25bpu4edGJbPBFClsa1b9jvi/Hj6VDRRdZafAA0rpDsxR
qBQj+r/I0hI6/EThocRj/ttwLjXKcdwkZulvkogKVOVAscMkgZvCjRkulUTaYrXvMXDZ8Hu3IGkB
xJJOaVVA5pYRR47J3I7Qy+immzc4p0Z8pOBBkX6E3vjeVLQiqiAv9/5N/eo3uTyKyGXzbB56NVLc
qs/K8YN1YKuPJvywZ7mxp+oqOURsIaW5a+yw341dbyHQbHXWPOFbYaDvNicZtXd2434l9PmpnPRi
xyASmOzI7lA4WK69hMB2491sZ7GWhUBbdK7d9iXFYIEQb/C2LcgObH791ZmNXzNwUTXxzA9TTr8p
tY7CqXZiMoluDCDcxxMhyVF4Qo+OLK49FdkwrGKzFjsnUQAJlzSBmolIMgHknjl6NaNPMHSX0bHM
AInq+MZvy8sUJKSEEIE6tTST7b520NbqB982D7QB9KkW4MWcCRqH7Z5s7YHoTEmKsjOofxX9JFRO
q4bmhkvbmXULSZzvP/U2K3sDPH5s8be17TeN/fui9dxTjmLxHsofcRWMO6nKxlOq4BhY3Lp2KH95
SblKJYs90BjmbFN8TaziLQW2hF3LeGTIyaHPpkeNB2Vn+MV8GEjeXNusFmstB9yAfbTgAnvea/Zl
KUCXsXS4nxsWIIajm5kRGBdcruOI2O6aQBvWUwJ2En4glKuPnlF9RjTD4+UsmCQsHLb47VXghhCI
1yuFlmKrvWNnqeg5MjLcTgvcntn+ummifdHrrwE+7wtJqVcWUqbO7iFEm2yM7KB9FCfPqKRTKCb0
iqIWYYGtaX07U39ofTtZMmc+IBz4q2qcSf22r5WNObmGFcfYIMpWUUB7KciY9whQe0BzYY1mWf3i
dM28Nq32HEjQW/bwuyCUBLNpvvdwY5bUTChCmAvRHDaF4IPvopau0CkMURe3nniO4vBDp8bvuUxu
CmjnAA6ztWFWYkNLH5WFmR9nEhnnClKCH25MgzFhkaePlEZM+nH416l9iCkQmEXT5ZTQdQMXh5ee
7Vtiy9AJW9GwTzrnJgfdD8bqsQ+mJw5jQJgi2J9Luk61xMMMPguqCnS5kgBNwrFjmgSqiZCJD9Pg
GcaahSkKmSppLMiBjTfyXUB/D+VjLetdMdS/CVHBZaBpTs7xKRm9eFO0PMWAC8HvChK4M/07KtSK
ltC1gTfCjQoVsjavAvE0Uwe0uXM+0eQ2+cAb+qWpoKHR+tO5wn2+5uR7X4XqU6TcTQOXjnvnFJG0
584OYyDcpivXbCGWcGJtTf0yJfEptIrTxOoiEc/yqZq/UR2uBhL5Nho8AuaB9FwTzrq2jIkrtfwr
ThW/+2SAV5a17lXx3XUBRjC7u0OcisCX3gujPrYsUFkiIpJpqamIGfKRnm8JqU3XbUy1i6VgKwZO
aH7k05hKDNg84YMDnhMXjlpl9rD8CL2L5VN8FVZ9Um5fI40w+m1b11eIE90OLePzWCGIMo0Po3Of
SRX7JdP80ap+q7j6U+Ol3dBAO84V7r3O4hKpXr7qwLzamrWK+KmdkRg8IySDrdoqfaGL5i3/jDtU
3ro08wMrF3miy3uZGkvzFPK8xD2NHbQEYtVyZ7fSxTziVtGayXe0mdRiDyqrkCcn9jfZYOm1bfyS
2Ndw8XFqMCwaDlIEb61Jue9qH4akBVmOTuw1ydKjFRs3wmYG6EZfw3sVE/tU9ngdmpprBu/dbaJX
RDpvehoo/dSe5QMrIxjTOqEW6Taeh6p0+Z8kAiEW2blA4gDVEQU4myaMAphGJBFA16SRslzyitJ1
TSbqV0QWwhr9uYeGV+CxZUW2jZIddbD2kHos0UrwK5yOg8Z98smUpt3b3xFlxslfOZdqXmJLid7R
/fAZ4pjY1VZBa9o85jDHkaChnC0SMR9V7u5b1dbQQ6j8dcSIgan5nzGYL6bZ2GdHhDdlGvhHV4y0
WCLzobba6XagpzJgJz12erppHMxkMxowdHeL7wJXbZAwwoBV9Yfkr+xQcPLJ6YodK4VGzxzM57ow
boIZpFMNdBvTwy4diteA77yP1AzCkyu7DwWjJTRcK/iBNJ425cB6wJx4PCA8Wy2Hg4uI+5vJTIK9
yE1O3ml3KRGBxy5yWIem/uhYgE70t63qZbrQ/cqBRCBMIXnLJwlmXqK9RGTBzyZKoMKQnvQfQiSc
14v6jo8xuiGlkY2ZoFqGNl17KNhLZgY6pyAHzJwEWIshvWdIMHl03JjZpstpsBhQ6g5edMxSSEvh
dRhDTctpCaBgrw2DyV+1losgywL4W2GNkNQ6+DschXl+YxgXMGzO/TxNO5NK7UQQNgI/cRaJfINy
sC1ZbN+ZGH4YLn000PnZUZV+dUabRUnFMDfC+zZFWJJ5R9NGDAamcYBYhLRzdjHGn7fFFE7uM9sJ
GCvSNXWd6oaYnxYmE5skPbYRe9CJ0BYSLzlGyRCmP73k3GDRknSUdpLz+nZwOcOYKcTmDAFRTwzu
kjP2lqJgBiOMR6Py23HLGQxZUglmtDTDT8ds+vMwCUorASrbjT4Y7MAML685UfN+1xEWVC3sgsU6
brpgmRLuntHiOy4hh6GsEtBF6Q0AwQeNQIb63iGCRVcwL5XHSb+Zd7rLizMMmm+F1GwH68rnGA4d
oQ/gAy6nzDTEpU7Tkp67UDtyGQ9gSBlNJvnLwH8tm96uVWwMZkqN20mXnDdvOHqanykQ3KWplnu/
s32u2nK6jRvzLmcQgbU0eBEc27aDzdNPEwcJ/6i3SYVbp4gn7OgIf0VG3Pd3zk61n0KOE1ZvH/qG
n8tnqIG9rfssJGz7JHearZo4fntsclM826fIQAzkUjlHmo+/UK270mm08IoKZERVNW4qBachqcL3
yAdPVfjoCZ05o1wzmt3AvrNrGAoZBgpRoyjussjZz1NI41rN0UEnzZs0ZhobKvhCUpBvYV0DbLU6
f5nef3XYw2DZI+VLrdnfm0NHPSVGHN8R/DQZ0muHXxPCMTOPU7Q0zRepSexxikkSVGnkxIltPww0
2tGenrFG7RHuItnKgMe5nTEdc9Hd1/DiLr33Q0ryYSMttn7oughKGe/fMrrFloEsLpIywD/hUMSA
Fu+skewTywInTRXMyeWnu4MCRXtjCv0GTwtDGfCOvVXepBREYUZM7siW7STTUTbZi9ktAX1d8+Uj
JPAgC5yyhlYB20i4oaINH11Wp62h7oI0sm9QVnCAx07H86ejc2G7yBr8elUPuPAa+iOQfkjQEkNP
1gc+VXAzOWGqhJrJJVhPuIl1WygIpw3ReJRU+ldDCHBOC/1XXXwYDDB1M58h4AGm94zjPHvMeAqF
DNb1r7WPlNWYCYhtRf2U2r7ezlHzVGoZLcX+8AEfHhXsYmmcuk/OKOzq6JEAXdSritt6nQ5LUkHb
nLwI2BV4UFQ9FCb7hI5ro8m+HGcZnfxkSRnVxGRij7QPuKYR5/kG2ueGfBjezcmS7L1Oj6HHKwjD
dV+Rly8Ox0nfRUM87xKwOcz8ETK6VfigOlIOvCEi+CDsmyucUSoqxyVnJGJrRU3zqMzY2usG1Nqk
pgpHqGXfBbdZNQTbyAzqFzN0nidQp5GZ+PeGlULNl05HlBo0KOFGd2J+netxPsGy5cI483xBRITU
XOtL1qY9vClEtY4HC3BS8cF2svmkR43qoc84g9mOPlsD7VZ6yzeqDdurE/N+smR46Wpadoapxb4L
Kw67NWhS6l483MlwLCYGtI52MsTfxlESL3GKqRp1qcWJrrfeEvFEOM1IUqVwvs0RxessyRHzawrY
egqM8wxHY0NiHakYZvwh/BnGS2gxRfbrUyxs/JzCLN6CCXNR7l0NZu4J9U6MyfMGxw5EX7N+tIJk
wSjuuWqIT3zrJH3PPgy4odeVHvxtPMoNqW2QXkl9grU1wOylC3PFtrliyG5+cOmWgyhEYYwSu6qs
hoOcukdceJSQyYDQt2WkiVnZppgcmNDYxpIxlj0sGSZu+uF4dXGZgwdSpJK9mFq5ncppiSdBHsjf
x8PjD7scFsyKyEL1OjRGTlGH+A82zVNpqQezR/KG6xBCmOtmt2ZRBazIOKGmmI8gwFmLNTgFocpM
mAneyRGO4OBHcAmh95feRhBjAihB55fBSNxncVBc4teohf0Os5d07RA3XzgnuNoaeIR/0rJHlMNi
QoooHkrTdVH0IzmNwUCnVcXTXFBet266i2p6YKakZZ1McXUyEZSZOUKUxBefgUR10TcvTljK/QAO
Y65aZr3TSwsmZOOkCo2RKc+jLvewauML2hJgYHbHVlcXh759DU0DIas0qWrGw7yo+jh9fo12Xtw6
zqspK+fAFLLa0brbjnbxUsD6+UC3iEZ/Cdfqshe/aFBRuIr4yDa9WaxHc0v0p+L7k5OF2K8P3kH1
4vYlBXYjaiiBfRleGCz6QN3Ns6aTs2/BZa7wWB/BvyL+NlzBUN8hrKPMvZMHuHuvDdwr1qD6Y77o
jjEwrKLccPY2sm0o70F2VhmTmQaWKcMzNyVkhc2zDw0b2cX0y8dRLqdkvo3o0+5GuscZgUJDoDTK
DJf8abc7xl77PRQFiN46TslsqrYYnpCl5bHak79Od/FgxvLDyMt+9/NRCcHlHVGVMqrPj75W2dXU
kTouM3rDpFCLJG71JGaK7cEzPNpD/uIkof+I8PLRSBaVRKGm5zCbt5ELCrskXvzg9s47Au2eG8Xz
QdSSizsQ30qyOEJJVnLUaRpOnx0QYDeyZV375eXnK2RwmiMZsRvJctXN7qvKjXXALWKxpdx1jG2B
LHQuxQy89g3e3ebB6q3POaSeZO9gMCHccEdVSPxA65+zynPuIkP8ARDgnztzfiIvFxRKAlHTrIir
h54NcgJXgYWybQSe3SzXUZcB3cCyOHth8DaZV8cNM2T7010dTsYVblloiuGJmBOCRXoeHjNsOTUZ
5Y1Cy3wkCAwwy/xWqjRZjDbOnkFJisDTRL3cLCGbdbGn20rITVwWWyzPmi4LQdiiCL3LoNzdlLLf
mDbdhyjnD1kNxzFrJ/TAn+nhyDJU6E5kG9zlCbzDDks1oV57cuJ+Gzybu2DgHOFkdX3MgO0NS6ev
oDA9IHxETKus5JKMr5nhhSfsgPdGGTEF19V5zvpz32NZV6PPMsCoas0u+sen7E34RP4iBJl9me76
dDpGLoXTDCNpbc263v94D/p52IqDkIZ1nYMm2Y/2Xdo2iHYIP1w7fZmdEpm8Zr4mPnxhlZhtiQxW
MsWP2EQ3lgqAXQlj32gJdictsl1rw0TF4UwY1L538+fGVpgo1PSo6lHhx0pRgXUVU2pRrYtKUjPY
o3Wcc5ZtbzGSdEwxJ+randMsEcDJdCaeSkLG1OFEtV5ymg+nBotgDMQiz5q1I0wk9V10MF12HcR0
R6QavY4uZeLdhhLjoclFJDqDBnONSWodCiYjmGJVf1/o/hxkIH0BazepvkNfyb9epBxnJsikuY2r
WI8HacQTlxDySl9xygoqk9ZQ41yjghbdNvSJMrRqInZ6OOpDOD1gILvMkZWtaKk9GZqOT47fIYyt
21KE70SKfqfC+kIlyCQsH2DTC8rawNz7bmLwDw4VDuIZZINj3/jSeZyCvidJUd1mGtq4ZY5/TK83
j5w1brNZZGs5Du8+WHUGyM5dI+9t41Bw3oTHlGGxdFNSiYpzDGlhjeTkMalILhHr2nbyzdSWzsEw
L5oP+Day3iPwy1t3+Cb+kvAxzuCGDo9l3C8QDE7spr9Qr36qepdYaXOW+hjG3ica10Oi1aKAeXal
/0qLd9yzVdLIgCOVJ8OMTy1GOtTkKC9dkgDbBeQvwUbmfWPRcKShTThu91wT9LEnrtvd0zO4ISqn
grwh69uaWfYgGEk7Hpo7g+wCY2BfNurUfZCThaOooS3h66ccwMJ+pGg8dmb2UDXGxaXZsDbKadwY
kHd/sCf/I0Dh/ru4+ci+m39b/tZnUU51pMP2f//bv/zq+rh7+m//wGH7sP3Pf+BfviFcxH9/W5uP
9uNffkHIAU6S++67nh6+my796x/X38XyJ/9//+f/+v75Lk9T+f2Pv30WHbUx301HRf63f/9fx69/
/E3YIPv+a0Dhs/7Iv/6FTfjzF/5iE0rn76Z0TRtskG+5JsOU/2ATCv/vEISETe7DAhTCu/5PNuHf
hWUDWPIcuHa4FhYAW4MgL/zH3wzr76AKoW/x3SAaSt/5n7AJhRQLoeafPCcGbMs3cuiFmQvKRlr/
ieekZt5CGgcPbjczEeFp5hhiYTLIvo3CRARuQyIIuCc35EJ9KtlFazQhrwI//Ys7e2fZlo9GXB6c
uXoX2jl7EwEK0vuNzuAwdgw9LMPDjuHTVmc2tEirn2SPpqJ8roD3rMlq+xha+zDh302N7F5U6VPa
kj1qq87e6qWXWXsfoeuTL4k1hV7Xn2QW/dqvuzPCV0V3Ps2ilzK3s01IgUElB+hmIgrJleVX3x8B
cf+GnP6blDXkX7HB3Npk4aEL94mZmWD0QhiMUc2HoQ7v0Z7SXSfUJZ3BNsOsfhAZXBzEX4SWk9lM
tOpOFjt6RL+LBtUOajlyyG2PH0vfx1llv0HghYyx9jLsFcYokSwSWFV0C0iCU/0xUOinx9HYpc4z
g/i3CiuzmRrfFX8X4aJFy44RNqoVhjES/LacaZpwvlv5kCW3CG/2Tq3zVRM1dL7Q5CUFozfX4ABt
6JSgPSv8JTp8hNV8N5AcvDZd7zVjYr4Khva+S9qaANsa7pNvUc22zRdZG8zTKh+TeO4jP+2fDLw/
I+0fGMcNoeXmFlB1yqQsv+O0dRuWZC0r89vJ5Vtq07Zk4gjLPn0kIQazETKipL7pc5aeXD5O0W2a
U38ucTYhACMf5vPQfw+WnG46YW0jfwnsVRcsWagUJPrpdL6OrV0Cx2iKAybOX0hi3nkuxN6b+qsd
R2IfC/9XGzICRp0aIQG7cS1PbGXh4APK8K8osqgwN1ZkLtN39D06GCjLj1e0KZSJMfQRbsptEDM7
w0J551nZsHat6QnLFx+3n2yM2XzqxyY8tZ31WVCLkNtGWaBUd61UO1zSTj+KeXJP9v99QWaHH9fG
WFbPnEzMAhW+Wbl7KOuvWeMf64Qdm2w0k6fFM8+FLyd848khKPqc0hWLU4VPpcRrj06kWQ6D8f/7
8vN7wfI/ImwGW4malMHQfCwbCjR46tu8gIw1cujL6Gxv5zz7HutqE815ebLIaFLulByKGVboqul1
wWCyLE4/Xwlm88IuCU5o3PaURYQD/nz185JXlH7kzgBxmsYQDSijMc6h6cZppupU0W8/Mfeo6Hwg
n9eisgDeT+nKn5kUId54CCEj4pn6eS1B1u04hEAAN6xNn3Jkl9NvUU3NebxVc1CcSK2Dta1FcTL6
AHcceRsr3VrJRs33+Ny4CibHZC/SGQCNjk2wuEZlHx3KWV/rBqoM97rE50NbfhOXVrkbreb1553+
vGDapYvz86Z/fm0rFW0c1Mcr8KHjxs/mC0vyBwICHNfpA8B0gARxkJ285Rr5Vpaffn6Z2A3atjyF
SJHZYu8X6rY2MIkAXSdtd+r6U1eyvjXLS6Bv4+4+9azgiDpqnyHh349YEk/98vLz1c+LprihxsuY
M83uZ68Ujg2UPbSbq+mk9Dyd4P/9YY7RbM1Kt6daly2mBr6aXTiWwVTtinp6Qj+Ci4rRwqpdlBjk
Fuxm5YmDP2gsBt3Sz2gZCy8vMRkNtHWYls/kgNHfoQPPC1jr9q+vfn6ZcBamIscX4XIIOYGFbU4m
vkKAQZVTn5wOcpkFj8SPY5ArnsxP4fLy89XPrT0iWDtJMM8F4zbnHgqHhyQaI5KbBPfBTCKPdO3q
gOsWFM30gdre3mPJ/BU4TDI4+zYnIyqmo+U+e6EKdp09vDE0bo9z413QA4otuZYWYiYa6gZNQFXJ
jyqeahQlWW5sihShK3xz8JImxn4kqZxPJpIisfpiG6VUZHTXHH7u4Z97gjC0ETFJ9liGozzZYEpO
P19pj0yDliEaKZU1GHxBnERuQrBwun3t2pdENpom0c8rQTrDKU8DfsPKYYca5Ppy4UbeUz94Jy18
brYlp4bPEVF3lvNUoxL2pM7POSmNZ1C7zimhtusMieiA21BhbfFp9ckx6ndYCQXY8+raYwI2y5BJ
tamBXmkrvQ7Li8q7bgvAF59yj1e17dMVnCvw4nhnNiWYuty+UahScf5IkOpTfeEuM4+SXAEU9ndY
sL1j2eLVKEfWT6LO23XpArvIC1jezkgZUHSKcxAXz4MluIuIgOeZd+Kjy5e3meO+eIVh/PWrJIm8
gy/UldhYpH6W/KOJluWw+ZjG7BiGF2xqE1smCX/Tvqb3x1RLI3EtaaI5S9CuLP0PhmEYoopz5A18
Ru2I3Hw+9mSpEwhi5Fuj4MI0dhm906OhpYNl65h33tozmvFKBzRUcDMGZGRN6Vk3hk0sEkbsdbvk
yPTx1proijSWepFzAo3DZpKaugxcy5lKKNHjnVWQKzmlHlE4Fh4GVvB14Ru/dE2qFD3QZOO4t3MU
jcfUTb6o2J8lB79NXXXExls1dyDwJzYjhTuymCIGgupW2zS3EsKhLi1+KKMiejBJN4W1nMfUWG3J
DJl3eUh6pHAcvE0bMVrba9VWHsgoRrxO5ES3Q64Ow0zcpVs4X6aBzLqmF9cOXLRZGQdLGt4rFRKp
u0gFoJaTFBtyJtWoknH7wAts2IJQay7NE/HS47xcNR0YIBK4ASv2D4yjxZaeIiEDycFm6MB8jwUI
SuPaypIMxyLy5KwZD3GsbhXS8rPw38wGxcdQcC4vmnoTm4wHHZIlIpp+cHGQ+XdjVOEch57GJYa/
Qk/ZC6+1k4rN7FifggSNa/sTrEGZYxUIWWj6jBpDQs2QZpUHSp5VRoe7i7HbjPU1aqvsSRj+IZbt
Mevz6oallzAku/HIu+u+yh6ZMSet49hCRyXq91YEptyVfctCD851A0tK0qRaY97jHslbYqXrvjiG
rXPx44CeWKWesSEjRxpHGw5SaWG+F3/IF5RbqYvobBCcyiBDc+08RrcBcA0zmHa+LDpg88O0Tjza
SMjWw11rZGTm5QHB7Z0P+sKFTkFwJvs2B+LexDESTBp/IPKYI4nhqBBmjDZh+AAH4dsK5AIQwzNi
ePUniM9vN5y/VO7gZKA3hO0Rx4+VNITTeDFDJKLiWQGhMEkUulXrHpzqvcalu85tQN05Jc4qaqZb
BnXEbkydQSjWyp5jVvuiuMaGfC6niNA+rcx3IErPCTbvBzEcfE2Ud152UBS61GfGMduXyA1LWkno
wgnZ/GMvvgrV2JJFLr3a9XSL6/SlCOuBuBXnkiSYRLwAyzANxdYWx8ioA8aW+SUJ2wMQ1xd3IC1X
uskn8vtzqbxsN1PWo8tAdtfbdnXXdp6F4gUjPN+ZaUeP8kET/+a06cXww2/VECXPcbzf9lV4cVp5
7o0Q0qmNLD6HYwUOEvN+Fz0mPlF7QXnq6LLShXa+OjMkBeaNj8C5xZt+gekwvNQIxSno0le7iZie
g6TbkIS0xG2nzfXnRUeMOv75S2iaPX4sSZbjf/y+VKi2TFETHRvFA1ocUFdw6bd91vxhSts9ZEM0
nGYcLi35YiJt7indoiMbxlvc10+RT9R4UJUnYcVq61rNHQkov0EbBIfKcR4YGnP3p515RdGFcqVE
ZdHRgVyFWeMpMMxY6aiU6IzrNK329UCyJEZ5RSqR8el5mPM9B31I0n527iBfaR1994CVbmsh3xqv
eAKILK+pRz3nuPmtZ3uf6ZgTHxWDUAzquWEVtiE12sFKWuMFeMlmSISBNFIrHiydXFAh2BvcnWfq
2C0OxmNS0GwBYd+ssJv/LmX827KKvZWmD+YYLKSP2+T/MHcmy5Ej3ZV+lbbeQ4bJ4cCiNzGPZAQZ
nGIDYyaTmEfH/PT6wGqZqstkkkmr/hdp9VdWMiMwuF+/95zvOEvgz95V0j5aFNJAFDSY90pyyhjZ
Ci8tnNuHVus5beEGuvsZGgILVgQPc8ilnuzh8POLJrvhUOreN7t0t2kTpz+J+JYWDs12FAhzsKED
NMe8DXYSkaHdfSFEufpxox/4OTztL7MQ++g5zdWt5GOYjB99U2s7YhdBlpWkJWXKbpeamSHlnU9i
wLJiNwYqpQWvBVqakUAK1HsXdMI+hB98OC2zB46s55DR/TljYncyeJNJDd8Sl7Yes+kTMC8OQpkq
pBfpUxmgcim0OT48098ZHLnkE2PHojVccJF89gl9q6f9tUs4AnXhi6dEshlrD4JBnv7pLeNDM934
IDry+jIgAYsiaWsMcRzt6nUGX1TGTr3yDHT9zLrEqtPB7VkcgrRqwspQWcMBEsfvmLBdgM/+evBS
n9+zuc/UWkvTUPZDHM8JXCp5lmQDPJpSEKtKJjgGC33dKwSREUThZe3h26rD6CHJ5zFmjY63Lo88
ur/NYpDbnBPmok0ThrND8WL0uPNw+6+4YGSd2pl1cIPWW7euD3tc1iuVBDtHm37ZwoZHxXWslE8Q
FQusORcS5BVvGh0xe10hqypM8rxE1q973Bi7iq93rHT016mo9kbl1qfIcldRhEw89+qV3uL+76f0
RCqYQ6mixp02eBip7eAYMvBPSBbzBxrJLpOCQen+PiGPCOsVXu6JLr8iti1A6LAcNfdMcCrAT9OB
vezgaS0OXEVgZlWJnt5HGIaCBbkW+E7ym0eC1VrtgabKpUbwM4hdKeLo7Ch9v697feDVs/dl4Km9
bEWxViZk+2I2PhajPVuu3bWuI6atnWkgI95DjRP86eGcBLV9bS25qUueLDN47uE5QqnP99pAfVjk
FpWtFe2UVT+YzEvpzdpH2vEodvNcglOYfc26ebVMeZ9E6G5tNO6LdMxRkfMlKQDHUg4cVeQDRoen
ICuJyoLXyDAzhxY5BnutE7vBFcGK9hlelXg8p7XGmt3ouzG95AQWL50B+SixleYSwhqoG34rUAqJ
Ywjn00qbDwYQf/j+1soscTp40W5qC+vQkQG5zBN8PVIPfnt2atOmHcm9Gks8cBOrgUE/hnc9VRp6
ikocvRFBliYIAmScDko1epdmP37yByjbMIFjY3uFu8CqHyHh8OSpojXGD/UfUvmbVIzK8SGTV+Ik
bNNaNBDZFpZUC1+Tr42Pos2O22IlQD2g497hUZzBYjoeYUmsH7yoytf2Y2FQwrNeMDdauoOLHB9r
GJwr9NyaetEdPmrlfDO7bx67zodzEbDCoTFh304s69CH2qvRJV9a2zuvZL++FPRG9gOlFnQaV1vW
Vpu9mOVAAd6fXM2LThWbAc5EkyR1EnEqs+pRG0GOD4F7aGUJMDvIrwIk1SfirW5Ba7J/ccZNXyDz
p7Eprsz/NXwPyjunjup2uXAGxLVZfxDaG2fNcNVCyVtM8EJ6FFWE3SZXOeUkOQVUhJmFtMxs2wfg
Ou1KeJhvpDfSSOjVPnE7aFAuRaZVe+1xbN6nMXF3oL1hkHfEgelkO+xaZ7yDrCCprGh2Rj8iu8qr
epEGgbFqFXUXCzhTh4aqqjO9A4hXbctXotM/SQRzPfm35jh85kPHHNDu2+3Qn6ZACYBT/BJUsNR+
/klUwl5VHfD5dMKrXfeusRRjecrT7DufwpnTtyj0Gldz2vxuehUdI6CZiZ4fCgA0bj8Zx59fZM5q
XoYsH55O/oPkbILrJjl7jiyPOF9XVVCCf7GwV0cFh0HRpi9T4h1C0gV+5REEfc9F1jWyyp0yb1ae
58X4a0AYW4cbwu7oJ6XeIrT752nMd0z946MspbpWiXgVPzT1CD0Q+Kge/Voq3h2vxV9A3Yxo1Niq
egxgcyTJWiNu9LE1Vl5nDY8V3svHYv5F5P67a0T+mqB1ROD2qtW7D/ysYi878Al1wQ0fZ7XJFFI/
m5n8xNU8HXx8lWAkErk2mpLpKqTDpsd5lPTQDWqTmBafwB/Uxmw+PX6qNXkQTPTMpjsqx54fFsiy
EufmpXEiOr0uQbmM7fCvGqVLpEaunqfJBIobBy9lHmkPaQs2pOZtfUdipWAwlVi8K3LUOBuY+9Bu
P6VGbE0dif45MFEthl36juaMshjTocLRurJ1MrNGKos8ZCHt57h1tEy/pZpr+wo+adx8ydopz3X2
Owod7RSxWVFzWldH9g6KP/eEUwZb+KnvzAdA9PV5otrZTlX62bTMfrQ2+M4K/8GE2ZLA/MoTsMb+
xsoT/WDm0RFVBd5P8GU8IAVdBXkVA0jSBK8agjkfriNj0jC9NllWbtrYT9YjDo/eteM1SJyPsmW0
PquAgaloy97LPznol4e+e0PQid8GDR7Yyl3tMWKM0i9Xi+IVvUR/Ofp6fDbQBp+Zfn0Ng+/s3Yyj
riJGz5DuzYPpsgYNBw8cyiy+MP29T5zT5FSnCj0/iMUOr1qePtpVcYF9QbCiFJ9jYV/d4I8pXbJn
rV0WaK8ZsDwQDwgnam9aT335lJfqqJHAEyNCTzLteSiis4u+GoXlo2bkv20UTQJtHMIvf9F62njq
Crw7NXiogQCiEZ7WJWn7BDMQlgx0MYZ4t4MWA6TD4uzNW6NNYlHj6Tr6j4Fgba/exwiJiqxFY2P9
NrzgRRQ6OEmgeqNwi2tIeosucKI5HjzBZPQ/UGvfolx2W8OjiqjpsBG47rDfx/um99DhhEBzEy8H
mAGu8GAjx1nakTO9MFVoiQ17HYRpbapEBws+SQ6AU/M2hZiFm9gjg7oW7EkB7QLHpXvbF93OtLNh
BV6nhrumxJumabRrXPcamZp4Qqp7UDJ8LhHFnIfYQakliMwWnV0eyrkh+/NPP794rvnkj/UOajlt
X8RAIJCGR5Wyjw49QXYuwdcFna1L0SNNLfhRhSlSRrAetSUi7LiaXuvKWaSMKEjQUwdjmlXYTAc6
502XHM0Y8Cr6FoemM3a88ZUf+S9WvBMmUmDsQ1TpmfOQJKrYyli+RtlHqdfpzuum4CDC5iotlCxw
Rs8jyEYmEkNGox6gla2ZjL0nUBYQzBD0k1Pv2r8cutRr2paPse1eXNoqbRdwRpwa4n/Nsx9l/RMd
rmfAB+sIq/kW8qW1auL+LL0yXphdFR/7PnafeouHCfwIajDOOa5HjVm6pLYHao/dj8cCEGeG/Xpt
9/2z6ge2GqIYinAiIteP9oMFvFUXgDuEW1bQjsb2FCvNvTkFmzgD/HWSk1QzToqvb/vDcxeIr8B4
QLUNSKjoJOoPtKyZxMIOXOKibwyp6L5mMt0m6HawMSwnUt53vOHw87DLQ2VbOdUQrGp8UCz8K5If
5AabALl9aU7OO9XuOnHCgYk8rHeIPqtaRPJoBwMPfFafraIfH1EF2ERlRsZSt0Neb6d5MbJB29OV
cgALcZZOtX2eXprAMNB5aq+ioRC76g27tEsQGZv+B27KL6uki26F6Jc9VsMN1rZO2dOJTQvZQkDJ
E4Xdq+6XH5pRG1dON4puJ0gxAifOrp1v6sAxT9kg3pyMIYZW1P66nOvwKP00GtB0EyDetd3SXODA
TjBcr3M8uAkrqx4aT65J6lYgKTmtlsZ4IHQXpiIub4b7/aMGn4r3gOujqmtm5EfdS1oqNk1s+Mny
8vNLPVLETCDvUbbrq2aYZWpMC4+ORt/fOsjYeC8VW34aYcgIR56zptcBcBB5e7RVjHKvmZnttvls
TGZ5CUGTmWM1r6UMR3wApERvtu02HXZNZx9imAea3Fux+uRzHuLJ/NPq4kKuK7MbLAiciR+9ssNy
rVJwf97dnXx7nRthdiooNZd9jBqERUQj6xGHdjO1NPdy85Ybs8oCVZpUGe02jMaMPAXH7dG/wSm9
6qWAHVLtvKrHwwyUrxx765DRLrGssKGbnGxV0958oRnbiVx6IXWb+ZF3HBpwUnGSf4SReSPmBrKt
U4N8kRMZC6ScY2Eiaa2jQaEMZByjCIBTYNsFN+MPAtqeH7l0uqhNobWWbq12DmORrKq7jdXVYFs0
DeVL029pda5EiyDV4FEdvYfcSfZ9pX16Pgem2EGobWRXTY93BbS+Q+UwMaYbtSRLkgp5SIclDFv/
QCwnYJoo2zV1jN3PnI6ZpXm4tlFlaOAm3yVNWD+uu3s7hWoDcRNxulYjDe6MYzwuQ6o7zP8FThot
c9ZtGbePsYl2C1zw+J63KE+JJct3kWU3DwKy4aKW8S/Aoh7MnZWOvnVj6LqxbEycKIVwrA20yOBi
ahRWyeikz5XqcEZqvv6qGjpSDGeuVZUPbx9SS8svp5wyAlKG9lJrltg3ra3NGFBxcy35RWJ8/WWE
uFtzBmFCudfEAtKq+xK7+F63RfScE+66qPTI+gr4zJHOCLSrM+poZNs0DRH0Sss+sVA1J8tiAs3w
rHhzVfncqMr/qgzrSK7OcObUQWh6Z37WLmPz2IlRqvaeufaxONG9ZabWhcXSKsvsi3C8iA9eyjZb
hrTKL1E1yn3kCg9KYNncXPIn5gUuibv2JhQmvUh36lOqJ9aixbm/Vp4xrbM0y9/wQVynGeZYp8NF
D6DxNLVlnATKtcXAkweJXkX70YJ6KSLl7hNdcx8j1wOdpMTw2OZgVUZ0An0Wyz9jHH5A2vdfI1nL
pS30Q3sCTuBuesd+KVkdsadOj0gS6N0aWrYzxoHMKd9502xEazh8GJ+XvLYeo9gJX1zs19mTldkn
ZHrgQFrX3SUFN2skxoK33xlXVUTGCk1Sdi5V7esh6IEgf9NFXA0VfVvHsdOtZdIMqPxxWCCXf7e9
kNoa8XxoVyYlnMau0+2DNFR7hmUDE4OvnjYznUHCzIsOnKkYcthI3R8WiMaZThl3sO6LDRU3RHnu
KqfNdlPOPzIpq3Jla/0vLP2fBei43PDg9CjnFNTmRToQ0WzCaNgvl8IIBOxR83cHJGtF3+IPbesn
3Wh3hse3icKkWGP6eFXFXYG2RXVEca0xfmI8wgmctIaiGZFOtZvuE7wuJKWeCxb20x9O5bsx618d
KBcOBxRDUo/iBHopMKyiqyKfRXUJgFftjL0HzdvgANlHA1WV1ldjSDSz6ZObWX8GaZ0t0d3ZmNZD
4frXBG7YsqyNO59lUwjGQUOhnu3OxAwSsr1XvQFz5coQ8LmZsc4maXi51QPFLqdvYmIfLQLFNPej
DUS5hA2xTemv5DJ9V9Gp00DqVN5Vb5tjL9TMSdlYik0oSO703yg2mCXBCi0BkC4q6QaHFJbOom6q
98lJGEyCAC+jr8bPoR7UdKlqU70GuXnBtboG9fSbYcxhNDicIr0H5eVTlwY4SuwEX3LiGummrL/8
OCguQQfFQnbxBg/bL1bjU200PtrSaVO2hXocZjVzizFQCXfDuBf3NPnDhFQwILKeCXsxDl0Z4XwN
yPnz9I8Gs9+qjK1z2yXTU+/H79iL3D8dZ31gAeEjd4bGHYRHL8ND2yKOfNLSzN7VFgnXseE9llU0
EldtWbupCV70qNq6Tqk/8Oyc/IpQBc/BFCYTav5BBck6spp6KY1CQLeJ73VNZUJEfFcKbVM1cfGI
uf+1d6IQhLiHUzzxKRkNVhgpKfWDAEljTpRcX/lQFYPHKDRhw7UwvSK4g9tMcIB3x3ph6ljcy962
0ez0bC0G4Lg2/OXZWJg5r+qrxOt3cdnIhSiBjbhvbQ20q26VxRyVaK7KPmbhhWj5bgFnXy1RPP7q
/RTReaiSjTH29DfjZD1542eAcGYFOz3LeXwnv2l3ie88e/QGmOQxfbSZEEMtLP0js4Vp5Qsa/Exu
wObiBPjrF7dklu8Ondj+9RuoLZlFCuoPUSqN5+Xf/uuf3yY+alybGbEt0YBIXPbly+igIF6Utkmd
YtQOxRQt1DYLvydmhX2RxZuqZcLrktWhXGRCethTIbbZh1aCS8hyyezQDPcgo7YaueHSiz5dlz5Y
g/CDWgCyhOlbdAb7Yu3BdHLJrTOZtMs8yuAEQiGyQvVs0jhZZUmEnEb3Zq32noYE7iqb6imciOlu
17AsD3ZIoy4Q4yKxjd/xpIKVZAFBBC/WwvX2gnbMIoBQQ8BL9cutbSau3rXUE50V3btEnDGx7QIf
UZKMLzOc8HXnX+UsjMJrsMnBji/VJK9FZAc02lW9GImYWxoVBzC/Zbw1WIx13RShmJ5b68ZryIHo
3XrT6+3FjdojBKZVG+o1/I/0Ux/cHPN5Rp+2fhJR/twj3tiiI9mZzFkPYVpUmzIuGUgHlkf4pM8G
27PIDjFpXmiG0lME92U/VN0qIBuLoAAYVlZdFZuswl0aMiJcpZnxPiDTbhPjwzPyr2nwzlixIBta
KU5J/u+CUE22aRRkaxWFqKDq6sFPH/PQfIVJ9NsS+OVGMnmAVUTPVgJt1qlAwFZp/tQ3ZcwyoM5A
dDZq8vFIKMteZhWVpGAQG2afljueoYjfRMeoNiqUsUPlg+8DUM9gfusTQy2GGeZjqKVPphd8wYUM
VpbPs5bp9SZD+TZBoFsmBTEdfuil2MfS73LI800ZokUKfW9lY3fOA33adOj0j6lHclAd5p+TR2+e
BhY5U4UZw4j1kkMFL52wyrXeyWxbZyxDPjW2oUg0wjD5FMjmCabbi7TGd4Mz5tLLUkixOUYdP7bS
Bzi4NrDPfjrHvflHz6dNbzVoUArzyLyHDlFoEmMH3ww/+wegNe5XGz3VFZY1VXrFemqYyiDTPBBX
+jHZmJXq1l9b003Po+YpkXi0oOde8qJaJ5lYgQ4Af4m+ZNFIHtn/voB29x9IX/8f8ez/WGH7/6GA
lgj3/0xAe0WxW/9dcPvz3/+lnxXGvzhAvQ3pOTBg/k07K/R/kZClhW7ADJGWa/57rrfpkPitC8Gw
yrVMQrP4Q/9XO0sYOMhyz3Il9Zckw9P872hnjX/kelvSBl5t8D9bkmVpi39kx5plFbeYHRWEKFrq
EehehyceTjPdHnp3TXAwOngEF7OhUJHtRB2fYB7tEVUaGqHOOMfgHndrRqmvuEyokfL28rfrePlL
xvu/8ja7FFHeqP/zv435M/y7upceitAFNneboHPBB/7Jv/1bvm2C5yzWExta/6jd4OU1VvgdhySd
gIwufHeP3fQBXqI3++GzZYfFdZH9F6Gp/8hM/fkIcr5JtoEUU5pzFOjfPoKdQLCKchpgFbW2rjm3
2HBvHCIRJoX+re7naSTWsb/eMV4RJN7/wTc3/xEbzV/LU4G2yDNRUBNq9o+7U8Y2+NmSeK8xrVeZ
7ZOeB0qbUS9kBZDu2ibRmEgD/vSjYYW+fuGUA6r/VxNYr01kwFQw6ojI66uTtzGoYH5GuwGqgOvF
5wgJyip2wv/qbtn6P/JE508tDPjgtrR117T0+WL+7WJNOfg+m2JyJVwaH/PRLQGkcm8sUBSTbjsX
e0oDSnXSAqmqk2VLnuPD5HckJzpj/sYL8dHBt/vTiXWR7kJC5QCGTw9J54FFNBGFpPsJi+SU9kfs
sOfCFac46h/IadrGwKdbMT1lUXEh3mILOPvB8Qas8+Je6uW+wBlhq4E2UQagt6bxsdRpRhuBtfM9
c+84L01H5MXgLi32vIljhCRfylt0oKWHUqMjQi2kWrA1rMYkP8PpWsqiOBk9c78w3zpVvIOFd1aD
dbLtdk+W0CFO9F04Yv37VkR25U6Al2R8IEu+QEs5jTqFAJ3w3lj7ebg12mpTdeZSew4IwBg83ISM
MK2AOA/Sw0grJ2Suv0YTbWX3sfK6XdiieUJVhgKaZKiquE0kQ3mzxHZCdqfnt8nXNqXVwAatGX5G
ATWJBbNePev18Bw12UqUzl42/r016B+m+bK1SaBtG2RSxtZFjSbN4Zjpct/2xjNhenQKwoNMq4ex
ch8CthktKm8w4nZVNf6ak0YKExVorOBfEIaSgg3g7BWgsA1dzGhMVTri2MLo7Pds3Vq6Rs6MsyuZ
mYn7SsfBaHgbCQQsFx+pArJd+w8qT0n5mP165pae6JPQp6WXmsyvmnXjj3Msz6qjd+kZj+ZgbmvV
b7ytjLo98Q1bIxpfSLugIxe90dbZoph7CavyjMqsXMfyYvlFs7J7Vg7UNyW6tIhISvWSMkZFddj8
Dsx4Bs7cQ7KmNqMHPWboJPTN6dojl2TWHgGhJVrg4GguqDu/eQ7QJwjy0wgpc01/owwBowg1UZ5t
EIBtHGQRYECMFzqT0MfGF8XPCuv0d6tjolfEtYzOU5IO19plqjBf5V7P3iQT4CS3VlYEl3ES0VnO
bk/bOWviDldgDcp1JQf7nI/84OSjz2DqBxNaSERdAQryFZ03EhXqP6kSq77IN0q9uvF4FGQIOE2/
c5pvTU+2IcFvos6OPZ7eTLZrC/FjKSxv7djcu67VXORjnB1zdEW+I2+dJz8JKEAHObliaUEozUe3
2BTkJLrtdApwmjKxO7TKJ3tv2BNVetWUtxZJsA2IGugJImzpmKTRDjPhHh05XovkogT9UsTtybRz
CShvFBLRajhUutw5cJRCM1y31gitaRYjWt4SQBkEiZbeKsdJFHfz0jj1CGFHXr20vQaDeGqH8eA3
6YXjxbFqbHR0046PsHQR27vaBferah7qAlIHerNSM3dAqZfNPE5obBamHvRvd5xCb1MBSMkmzv1V
e21x52mEAIlI3833NwM1mAfFPorejBBXNGInHBgIMeVDXILGaroDUwDCC4o3zOszP1USB8BQQiKL
c14b98suEPKgxFRZtnIZ9NRhtpnvEb6+TRIZgIs1iCwMLK0ye2B6y9G6cWYG8XD1h2Gv2emp0bYj
qiyOsVsGxMwnpiUsQxaPi18MqzghV4LXthlfaUJYRbM3W9zXnv/EovuELPw7pRkGScL+6hknGQ1i
Dnphq4AB5MbKePoC4b75dv1sNRbddehzRsFMHjTmHwJJuI9As0in6ldqagEFGGLle0RcRUnZLvWC
v4ph9uQOsPjjfZxFO1kSdUx2XkLLcNl6kOs4b392gf/s5wo0E7kalui7lQiYF4xsBPSUvnFWgmTN
rLNWPnIO++2Y42aw4x3kx0f4yNaiDuZENB2mjwOaHRJ4kD4bmoduy6CnDRSN7MPcDq4GJ3MJrYts
FH2RaclbpJsvZWPudanWnd4ugzh/VRq5lhqOZZJQsDNyxDfU1UqGY0IFvqhyRV5G+x7qCQt/sEMb
gMRrFbWsB5Xpb7U8pnYpE1qBnjr02HKAlylc8bhQlnpkS0DV1h0IJPTUGwfbApGoa7yTS3vANqPD
7KBR3XP16NsDRiSHjG5guaY3suTEL5Y/r55m6W9aWnMTXeRoGlyHJMxPKZzEzLh1MvomjuxemF62
jGcdabWs6uJVqvLOCXYT9flzniXvFa1pLMWKjmw8b3rxTLziRwUJOu8gND+CoEDb4hgLb2RqPwaI
geafIeKe2AStuI9Tdne79F4nn2OAeTsjRsXM+A5xx3QuIRd8YaH71Tx1lTlLbkgUn6ZnF8f2bkRs
fPtVTAJXHSJ3zc+1DzTE6frLGB3QQH7LqvqjmnSfJpKWuBZ9t2YzLFpQnc0kklUxd7cy+6MukmME
wgv/Baxuboy+wBl+z6U1AEICjFw8KMaWafFNpnZfKMDTXKncghMYQr0IhoZrK3msOfvSRmWgFYMx
W2Ui/bZiRyx/LktX8/0Hiw6nOWy1Yly3Bc0g2DfbEu/D2pkx6RNhJIbgW0b58EKJ8Zgq8lRaJhIm
0CPMF/4bb8+vagAc4DeUaQLYUkSpZkBbQmA3Pjld/Fs29oSDPYaFTOeR8WLGPvA775iqD2P0jX6W
tjPSLlCiLM4G1tEl+WzU8DyVfjGd6bElqz7ifjpwZuleqBlwkE4bNLXUXzYLMHo7Nacr9Rikcr4z
XWLHoJYPDFZ6zSnu+Qiu0fYqoijcLyPSTgF+gUVb80PjNvqer19RckBwvOklJwNBZXD58UjNk/St
LwcO7clTasov8K7QIP3snvvZuaYTvgglaRlyeG/DcCUGc2d5w3se+GRE2M6XXXaXkjE1Np7lZIc3
fWbwUZdgB+oB03jBWfO/q4EzuF5ld077zzACF4Glk7ObZXcP2RqtK87zg3bF5fBdtujsY1lxF6oX
WFo7Xjw4YVOyYqx7KuKEIog4VgKy6g7TbZanJ+DrNbFCz5aDeKFL5dbOCMyTPF5jG5LySlm9Sjtn
Ew/5odMcqCkxe30IhgwrTf8LS+GSVh5NDeIg2B8LHsbEXE+u+5AGXUBlRqpQJ6KDze4irOizL4mN
7cn6qyAzLkvTgHJVPhE59mnYLwQRf/+8n3Hn3yYSNfS+OCY2T4A22N0SNO0OajIChvkg9HMZopZr
8fM0dz1pvkH+FE75CUQeMqK5d8EEBcZm80xu7KU3cOjUxcWGCi6L/jgIrFAtCgYeJQamtBszJx7p
q7q3pv+Sjof4p4Z3ptXiuZPXIa5hGzeGfzDlqdMNXq74mLkez7U0dryVrChG5KzoZOwrWjlb1Cug
m4O1ruGSZkjOE5oPN0Pc7ZjtC9IgBRhDsWXXoZkhZxO1Ds910GDbMFwLPTlAmiDU+fJm8N3MYdGN
vSDSCPtjkV18k6G3VcbOkkPBYSLvo2jNtanX7taBNeW5bHJOnX4r1/1FEDIrOM/GNL8+viLHty8/
PQNMm0OBXnl4yn9eNBryiLOUu7YJZzG69GUs+Vummq6uhzo2gtNF4SrRTaTGkSv0bMBu3PpdDkZR
R3k8cZlpCt2Rb+CARClj5e5Nkp60oL2crYqIwPn5Ne7x7Yxj/avqJV9ilrS6Qwz1HOe80bs332aY
kKnkruc+o/gYggUiyIvvZt8owDiEx5xTmnXHfMecjSBeOkBQH+eHP/Ip9nUUgB1dczTnRCUyDVfs
J2YZc0Snw6xrfFh50YD6QQkCgh1qvwt7OJMofOi1g+2YO8P3/+hl9I186jsw+mDhcAAacotCxOl4
xI2BRnV1BbUDqBln4jSW/cqwTeoKks9T/m0+Ojczdi4DVVZCYo5usIUkAX84ggTPFb9rWnRKeYvJ
2L4VQ3YhzYD0Dk4Pujl8dqW98+atqa7ZrnTbflF1+9B7j+TSgWEhRIj9KL1oGfuKVV70+Jdp0Sng
tUlL/jWEDxI5qj1643UqnZseslGBQ73bTo7riUEuMqNFwtqGZg2vl+ygTIGUmlhmYoPXIoM8zACH
f+BEwDQw+la1d+sY5OjN3M0PzmYhdjrbFWeB6qSlfErBo+KrmAgBvmWacnXNVNwy8kJUFb3+PB+p
4mePLOv0kXZoxu/or0lUd+Lv+eWkfLtXlf84v6y+NStn6pcyUA9l7N7MKD2Vgj7E/KctL3pu4eY6
8X2+S0STniS78tySbGrFXTXOkYc6r90wp/+5wEHD51LubV4dktG6JQwH5pU/iIlxKFyN9KcSHS+Q
yRLcPS4a5nVc/SKqULRwucIZC8DFUaN69LLw+nOFxSwWNrpsn+vVLhsxa2TJp8kCtzL16B75wYb8
nR0Jbi8/y+3Pn4EP98jw6K9n3Zf5aTDTS8L1tXIuzfz+2NxDl7WhbrVb67MhG11xSfXiQgMECdO8
gCmep6S4Q82iFuK+aLE7ALaiLVA9OKHzK5RsVpx171Wb37WY/yqv7jNI28It01olKb9t+cgXo9OV
p69+rh1zOg1RXp5Nv/3MsmeqJ5OQHEKtfEg5XFSO1ZUoWX4+GUGCioZ1D3YFVoz3VibTW2jqCOX4
Bj9fJfW2U1+hPY0P6OlTBl75vXT4GJ5nf8UPWcVj0fEIV9M7KqlfYDE35bx8/KwUYCnuraDbZdmH
KSbKyvjS0/FeUV/aRvNeTNalDsa9h9Ass6h7YOf/9UL0grVmfjOLPPulwjWLTEcDLcFcwmewTGPn
5t0p5cie16dJG4n5s9YxxQFddOU2hHIVfC/7EA4ZXnLQOQL8TayTmajZC1s6y142x8nJWxys5H6o
qTyjUv82quy505AhOO2fnCx6K3TW6AmvE1JKg6ZFo0Bu8LbVBYVkWV1iL/hmf7hgoAZFY67pL6xd
YibmLTrwkzsJm6e5VjRdbW0LhdZOZMQ6pT8VLuDV78noDiI7zu//T2EUzbsmisdlX70Cs71lOiGX
wnsbG6K/eayvA8w+0KnDunSgXoQeFpC+nna51bEGUNuErJVZPSso2fr6Ir5nWvwtHFBaSXVteIxE
FnzTRkGRk570OPmGsP4Y7eeHNcYyghCMO5feVTovwPV8OyTvAJFY7iJ9aNv2gFj806e0Iz+co0mt
fvskka6kQTAXE6tEDe8ZXnPkMJ89prAFJBYbWLTcuN5EmDBZlcrehGa/xpS8YPJnduo+r6kFt3/i
41i1fvEFT8q8ZuiVf9N07U/JJZ7fjfmtTTIIfIHiTw/0dXgC/AE7RToACn0DdHKvs+zURt5tfl0Y
lR2R4VznxQWTwM4ZKFF+fnIU55d51avr9N5FbHJEfNO8sbV3U+b3RDvrCeYq4PNw4l5/nm/PJ8sj
AGefFTXqi3YXR8T9AitZi4AFeb6DU5ufforRIh9/p3PAIC/4fP1DHpMCsWGRiftQEgySK+S+wAZA
FYQAvepfpGIxnNFYg/B1/Ct557HcuLJF2X/pOV4ACT/oHtCTIuVNSROEVAbeJUwm8PW9wLoRfV+9
jvuixz1RyVSVSBDMPHnO3mt7Pw2bEjGJd9f3ezoZgmUdaJTmpFq1ycfyauVVsZnIr91FZgP8puuO
VoEqHwnLBlNLy7zWO1v1dLMswMv10F3+yyVeha1po0hvBfb7opLkV2MWH8PSKyFW5gk5EFouCrJZ
8f73FNGh9fiyXKDrDbLsJjp+iwrdbloxEcar2x+jYisdAq6BZkhqTAh604o9n0Qq0ORzxIZSqw2q
RZzLIXGACVi0lRk2T4llPTgxd5fWc75bfrZRZfLJeTs/sqKsqxZhUlHpreGCWylm5pltnXBVA/hm
uqhmniiYHR3om5pIqP2YeMeKNiJUSu9VlmOwGRaKcoMIKul4jK7qoV/lIew5ZAgcmoaO1aLUJQBC
9gKyr+ZXfF28lkmV3/l9gEof4rvfBRAlkfkSfp2v0JT3rKHk0i2rdo/HdD/RClyFDeYIGxUU/7r4
bHKDs64bEtrYMqaHmk05N+BNisL2lA3mQ+suvAssW45sE6Q/NOfes9ZrMWZDiMhaGJBaIcYXQ57e
tG7drkmu4473x5epbV/gBcnvSea/w1z1okp/M6W5eGyF9dyFJdbCEVXUmD8AWy92AfUBUQtufbBR
TRKU3RGNoyqYxq59Kf3S2ydV98PWmXNRy7c0mXWyiC/X70DKujGVC0TAbzAzVRW9iP8yM1kGEv8+
M6FCCDwbJwt4B7ik/96Dj4zAT4mqQmdAZ5bk811TuxvHi3Zm4uzxcjWs9OztJ89kAktYtO+8D4js
DCUubmAero/mL6rNX4MMMDd/n/398eX/+v9qVijEP84Kn5NPxKDVj7+PC6//5Pe40DLdf3l2aDP5
YvLDzJABiqKz8T//R+j/y3Zcj7LJ5i85159U0A5g6gjzX45nWwjB/cBnTrZM8v4aGfK/IeFDquKb
pFYwSnP+X0aGzh/jHeBRgkfnMLQ0bUZS/G//Nt6Bn92Eszb6A917Vt1UIT6nTUUGUF7fYodG5do+
aqvK7rCyDiffIttlJKdmlc+R9zqzD9BOOtV5Y37oPtjOpqAB5Y6E/xkGiWpuBxBsGF/6NLXOQ++Y
ZzQzGioJIA+k1pC8B6wg5KN+5E8q98dn0ZcYfWgCmqdZ6OCAEGSjq0RfMiykwNKzk52I7o6E2rOj
ZfaUy97dpbkTH1JLnf75fSf+mKdycRh8MSe0mPYytPP/IBEhdlicBAn8ZZWl58Eb9AUVue5N49Im
BB/ES3Hi4BsDlVftezHX+yG2use8BzPk0q7dhbJHW9DmlFRZOD0BjUBNpfpg9/t5ZlnsMPoLFmKI
LPbd6BBxQFw3+ATABoo476eKkcUGWCefdYRd/pdn+OfLj+DF8kxfhIylYbD5sKD+Pt0TBIxHQPjH
/dD11ZnG94QxJ2Hhn73y+3yjpzVFLhakO04eFOzt2O8dQkEuwZw8yWE33fShTUpkZ5aUTnFCknPs
7SdrPjUyIK9Y00zwm7Q9/vPDXkBUf18QGZfz5vAstFVgp0x4Vf/+sHFjS4FyZtjTnq9uDRuZM1Xa
OXJ9YOstNZgRDPIl8dRJmMX8UAu2O12l/IXqKzLIOs9CIzonAyL6epqajxrXm4n+23ENdQH0jg+z
ogjz4u4h8ZGVu8i3V6HyXsWE36YYSbVTDD1J83yBbASKsLXW//wUr5Srv635LPimMH0HEZIrTEbV
f7wx/Xoc/HGo9d6d+eB7Y3O2s+TQNJGBHYKJBPzh97lwcUTC2fHceTwgRidTLmoRj4KEY+kv5Z7Q
cBp3yhM3KSXWPz/G/3h/+K5ri8AMiAqzTGE5f8yGc1THgmrLx4uSY971Kao6PXR3xM6O56Yw7GPb
93femJaQisZhHQkrecQM8SntKtxJF3KEAf9r1S5/FQXzfeC14ctIik6HcBFkNNopBq7o74oxWucu
odi9NttjHYb63oO0oumWb9GaDbDXC+fhn5+evWyr//4SuCjmnIAFOvDAmPyx7TY5eo9JmO4eYp0J
9Tjr7D0NePIYZVo8dQPapcwng5yyVD5WlbZvUQG5F7dETodmnlD0LpuPAlbDivrmx5RZ5Y3EeABr
s2xuRc9a4vdhjsqxo/3gLX4hYWNlY+aVA1e+TGPmIeXTdb7TfR3epCKv7uM0cv7bvba8Tv/2RD3B
DhUQKuWGpuWbf7yd4hYpSR0QoBMY2HYYKg+tnTzhwVoaD9a8IUhA7fAwr2M9HKJ2+hYQL/SDHMy7
QbTl22w20XaZbxIPEdk3WTQaJ2Lbs//yMMWyGP3xMDkgL8ob1wsRzPzxlrDCymbe1g57my7VFsOF
u5YLUoG0jXZ3XZ29BHEX5aXDvWbAtE76+KDkEnRjjPo+1sFXzBns9HvxraYq3LfNFqkIGuh2Km4p
o7uHgcKzLSn1LSxAZDHF6e66QnfaEtt/vsOs/3xGixaGK44wxEEF9McGM6UlTtxpkHv7uu0xx0kz
+yUsL0JN1iP/qtvChq/uwVJVx7ErmWGGzSqb4uCBXbrdA8pUKGKtF23/l53B+qPmZInlIgvbdU38
wgjU/7j5q9qfHWWbcs9m7xwV2rdjrHqcQWKwyS3I7ZvKa4624dSHeKqGjWc337QkbEDrIsLGTS+J
ozE55+//fM3s/9yyoFDQDeRq8Wf4p4wGpqRlDX3W4xoT9d60su4BmhGaaZLMcw0/tanPEz5KwPfC
mg4ExxNxRXeu9pFqGsq8KfJ0hhXPaduH5jUWIsQ0GlVrOuTybC62+0YQAJ+UAIaIKvZuzJwM68TW
NDMwa3YZVpHMIE8Fwbb/w3HuCAGCzj9r6AmFufvnp4t47D+WIZrN/uKMcNgQvP+oQvDzwYeB+rWX
PXpR0PD+dEprztkNc71TFZG84+qnBE32Wg0eykh/ei1zgvjytjyStxiuHGZyoRwPjqnwG0AlZBQR
dlsGqtu6NtVKtBmTmHF6FZb3LSESbmXFLF9QJ3addBVmebPamx0RmO3iqEwTGHRlnT6VqjePsiHo
ogg8ZGSBvzIEPedcEHgFC9zfjZxmNl0f4AUQ2aUeysc8R4wgTIQubojFOB3btyS9n+wW2Xpi3MW8
W1BKZ1u7IBBCIbjF/fiR+SRUCZrNgHI54yVnZN0cCiUe+qhpSVMILMJVtau3hZjQZ07QBKEfZjuj
T1CaJmmxEf7AoKdwd2Ea3ycjvxpvH9B94y6qFhy7EuiHf3g2OQKhfuOQHp8xJBxSXzl3hNNZNc16
wu4Yri1a/p5MFC/z7H2QWPfaOMWPdmXcKdkz0WUeORBDcExFeTP0/GpXR2t7DM0t9Ilm62F7AGoe
1/Nm9kZMllGz3GzpXkq9TNDYFcD03VT4tzqQILSyTAaXCZFHmjbuOFeCi5YiJaYiqIzsJe0QjM9e
tAWvshoB56YJY6/MTnFpZKpeJ/IzAvICRmJR7foNnUtevQw48zzuptp4Md3wq7ey3VD/bKExQc6z
WqaRIO+s4Q1NmUl7kKg8pwkBPcgV+HtmMiyOSOm55bBTHjK/eglwWiMeHIApSLoxlWv+omH7ajbg
BgzSEJuczgbRGy2DLeJPAjczIdgT4jxVr5z3V0Xj3AAconnvH1jj7xFfgsccHGTt2fCZqPDk5fZ2
dvG8r7vO2URWapMSQP4EoB14ZWkEaSxY95Ei9w58+8opQH3Hw4fozGHl2eMNVGk6hO6uAHWETQO3
A+9XooktghAyJDQhTRfLeO6cQW2tJi2ZStvvkcOwKaUvaSVtv15SDicXryV6uZXtMCKP5009IlzB
eAePKqeLYck8oakhL8LRb5jqgFd+x72VrG1XvrUsRtEgP1J6JLKlR9in1Qt20w+cmK9ymkG09FuE
pCVHfIa4TX9s6+YrJpaKNsywyEzGjewDhDNeumhWSJorwm27kBQJAVC0XAyLaSlIMGZNEJ8kLW3U
8Ajz6LFUSL/IfFgNUXSb8AhOWt9Y6Uymqmc+F1ejchT3a2Nw/NVsofmpaf4E/XiYeh5+mCCxZ8pI
1w85WdrcYlOr9p1gfRi8+VtQ5P2zV75muM42VkT0CnSBVRp+q4z0zXUQvQSc4NA0cjLqvO/UPXo3
D/ElrCsauxGTB4K1HgmhPbR0N17xgR21NXf7tI77rS4s/7O8kC+dfA1lVW9JE/OBZ3b2GSvgKdMe
bHQVi7u+d4BnSMDQVWSY922HJrCrTJec3nJHPQUpMO7lQS4Hk1x6z9ayELFuGE9OCvDdgRnww4Sy
UXhZyiz/IZL40hd8MgDuxvvmmo9QQaY3cn0hKiy5j6GyvW9jClaeJBdUVNbovKKLoikcejucU4QV
xx4mv2I2tnHaWO8Aqc8EqwJ1mhL/bPc0rq5EKxM5G+MN0RJlaBSw0AIYJGR7BThil8C2h6kJxhvw
RG8gwWhMSzjpbW49xoNjPpKNTp646gBIRDf4aMQtDeTuznBN9I9F8kIxChttuXqTNX2GRZBhj3f0
fVhpl8N7+jovGzXhMsgEVK9wA2Z4uP3iu/IZfza4kvIpN1kQpvzkqpyA1T4WD11QbFteu1WCA2vr
aWlAnLG+Grc8VWniPkPiuVwLWY+m2W6MZ3zfPs3XSDZM1wd5npQjaX5u7Uxx7hXOIwyU5KnrRntb
EhvR5BBLgH+Q4uKXz63dZQ8yl1sZLjles+URdhMYz4aztxNkPnVA6J1X6+Nk4EuxOzN8QxX4yD7f
/zQs0HRNF+EvZMzsC1QjMecnpHeefZntpCHDhVRWMRTyRNoLVxxQGdrJyLufdUtcQtbFi9eDTS7J
y2dcUq8YfpMvN4VwFhCcdh84fn6Oa2hLFWiHtSzxkRM7c2JO1hFpp/B1NNp/43B2Jl5uXgFDax76
qqpP4eTQ2wW8vu/Z3YBkMXEUZfVJPjXoDs6YxPP02XPFxOv6/aBDE5CVg9i0SYznBm7jHVnq3R1e
vQz6aoLZI5x58XNGK74R7ofE7u+FaEEBBY23S4Bd3Kvley31wAm35lswE8oH1Yi0jjZGy7B8uH7W
7MLcdv72DTkbhCQs46F0xllbJ43Y9XWU3bXm/NeHOQRoxJsEF+ryA0vkxipGBbVtoXqdud+ns6Cn
Szpf6K6IBo1vrt8DXvDXT//Ply7MBxSyzcUId1B3rHu/YLuVk23dN73NjHIaQAHkjonqQklqgWGD
VyrAC0kVjWme/kBTJUw8Lfc2d9snHyAT+S/duSbcHUlkkTa0dlRMUkkMfKfW9Z1K0ozxvEgfwlpR
75Rlss9rtNjSkg+NwZ50rWk1iI7rqcBvy+TS9cZFRy0m8xzeGRB9DH/ciGaUZ1tFfvaeC29Dgi6s
TdsO2zH35w9/WMBMc+k/C9QlFok50JwasS7NoHpxlhJirO5Rici66x4coKG3WZIxavUzWvuwRAMw
Gb+/ylRQHRiivPTlwGJheDb3eSC8o9Gz7Y++h7ywduNTwsCYKUB7w7uGprcfIHpKG4maLSLl8Prh
+mNr+TuBBLAaN5otj81tXMRTM9cjJoP9ex1B8sHx6N1ng/umlFHdKJiL1DTyZ5kopMw1mXm15z5h
ZmNiPpF/rBouHZ4e+0UwNcjjKX4i97MjA+H3SlQ7k76PVDztCNGJL1TJ1ZauS09ugydeEOnvyAAr
tvgZ8rVv2w0q5Nb+PmsAs5yQHqsskOifKHHDlrhDiao05z7Lu8fBRQgpfE4AtcYoFocMx6JWY4bS
Zfdgaf9FeZAdoZTKmwKP5kUOL8CCOT6gE6S1ZQ/Jk11jBPRJnUZT2MTb63IT1elP6l86MoPl7eus
faqbUJ4DgHl1sfSNEAue8FbO66yws21SLgCjfDJ6WAycVlTdjkcUBS+O7Of7ujd/Olb7axzs/A6R
idy4wBpuA8V8RHf4dIkUKLdjY5unOqzRPjqCYX5GjjQ0eXJD7KeeSdU3o7HVxpHW40xHGRfoWN+6
pU/m1PK7EQfJEyEn8AJNr6JaVsMbU5xaj/HJLhAcCTPIFlsmuoyCk8P1yzEuX37/c7uqLMJFuGad
Pw9QGBGhygGXdCJJZSiSBvwxwBZaRiOZA3xlBi5QI105x9owmcr1JXV6X4QnOwA3jmXY3pTVgMcq
Kh9Na/DOfdvfdFYAwy4NGJaSP+aB1ftWeT9cM5r3dV14B8rG9D4JRpIqEVoYQ3I/ujZO4DS9SIf4
M1EPI6IjJDaTk9or0jeQtaN1+t2nacvws6ltpGjREpRaUPQNDXlWkt3i9kGnnn7s+vjoLftDZjN3
+/3UzVKlZ4WjA/1N791ZE5OkGd0lCva32RMaiV5W7uHbOOBtA+c2qeidLhvqGJYVoSit/QwxKj1W
Lt5x8o2aVweLeVdC/XTGKkN/d2RRJxeDTxwktjTXzUOe6hURv+plNLLuInlTriyfN4yKi+iQ5mb/
2OF7C8YkPCuqfHKjksv1g+tk97/bCcgedzmPkkKdN5+bmHepLOO9MxTlcWrdzww3Ec8ryPcIj/21
NVjyJjFpRF3ydMSxTm8LBkn4w+hBAg/fpLLT9y7yioObZGrtt/JH0U7u3ayziBEvAepVND1R0xeX
wiEHLfZNIut5/UEE/xLq0vi9eJWhO93aJjPEaCoWkErzThVngx3rUVPk7buPxP9gJY0D2QIXQCcr
YF4OyT1CJ/ZmlmjwYxZ5jKe+JLGXeWvTKfd4/fJ6e16/Z0GRONo4cbAmRvoYES8HhTbvqDv0+KaI
YR4bHX5ryp1WVX+CPkbysWrsF6I+//pS1n3xQCrZg1LKX3eRKp7/b5/RwHpx8bXeXPdgGw7oIUxa
KOJcdpEmD7FVX9y4AeuWg7Bz2zB5au7spfjKFcFfDiDe1UR1SiQMh724Kq1L2U4vGbGryKmidk8X
gxAoQaJwbfjOizYqhN7p6Lxc1a4djMvfn11/evm9NhctQ1wLNSKllV2eft/9OFP0VlTQr5KaqKy4
zJp81zguJcgygZhG0FIt09RtoaIJSVBZgkkkYpEio5A2r2WcWOcK94KC/3mweyjKZdP5l7EH/V7b
xQX95divzAleVFoN3x32CvryHIUvIl03g1nfWi3zJUEsORtkW99evycGGZxy/GpA3A86m9r3kuET
b6c+ZjJElA3TFHNzbe/NFkeQCqTmKl9ivkmJru7dIOfIMHIKaTg2I2uB2UC3r3sEn/TBkVidcGjQ
Kccy2uduTAjfTgfedBsN6q8PaVTTHli6sdQTzsV0p5/Xbmw1w0jXqPFCKu4nzVq1QaWX7Ql2P+WM
/z+qxqw2v+9wzowPVa+ANdlBsKEUCE6cxLPSq9/qAiJY3ho/zRKriJEH5mVyU3kYa7eCmUWPXpt+
uYszx1rVbVJwc3T07bU7kBsLAEH5hFkYjLhu0TkNa1V7KM4loieShlsSEcwkRcgTzs9hYQNaewi7
7gd0Qw8BKltXPjojuexIGmNpfinN8TCbGvMEOCC5VF6EUakp7UNjupCVuoTiRPk1SvMEjvW16w0q
ndV6nsM74gvlfkqgtbVMVW5nWvKB42lkX3VzyAbD/+aAhiir9LkKkrvZagU6Apnv8imcd8QZsU1a
bIW7301LhOKr/jrvUqBJUYdA44rNhBdUOC2s7eUsH+v6dixMyHRhdVdYfXUyae6urrVC7Nc+jtvs
XrpFwD5IsjaCSpLekF18FBXw47I45X3tvmRSp9uZyF7sDT3RcWN3aX6aRh1/0T4A1zHCSHN8Nnw3
GrP7AdKvivrki01w3gRdeFu3QCWCZbkx0LBszALIKHgzFiyvGindat6Q4/JQcz0+/R7hiQTMKZzo
CBDsPcIQyTLEiKMUtdhzRCXB9CrshyDFyyNeeDl/GrHrPlWqQH+urZMjTY71NliuHLYa2Wgd2931
aplqVoShJKvcFdPTteo05wDHxZzha85r7wTjO173fp49MkNe8A+LPHy0ss31hoiq6uN6AdVcO+eq
R7+BPQhSfll329/b75ySRpeH+rHxJzz7ZYs979qFFllxTNvRi27yhCBCy69z7v/umGETudBdf63q
PmcOqr9M2+geLcAUZ+I1CV6Ix7UtR7nvl5Osaxn1qZyDX+Py1UwbEmFWJzYhLYhTGPHKDxHybNkZ
t9osfkQWfbg5wWNH2gkv03Ww9PvWQUOJhb+RDqAf/ispMPolsFgPMWkOQEF7oF1hX68doeFPeMZu
imPyS8ZkuHPD9GR5Pvp8XOMliKGnqLYf0VXLvTlEyY5QFxtRWQZaNaD2MEK0nfNJqAJK5KDUjWMr
4xUc/p1XRsXD6Jnwi33pEWWHY8GpGnxIhGa85b+gaCVsiMxz6jz7apOItO24gzVel8FaL53X69mC
FtR0GEklVUHBKloZpb1vxFvtcVhUlteikJbZoSjJVmJF2RmMY0jsZuIcS55WB8JTTWDor59VgT8f
1fK962dGDTjWx5K/Rabqwn6b5KMus4J8uHbcY4tpl25rx8LD/sORbSFhqSktXsAM8cuZ/qDAahgy
dimttHjuTqr3pnM4KIAd0CzVawgD7Nh740B38zONzPmRFGx5hIuaQkEdnSWJ3Txen6dXgpOxi9zd
J61+uU7yMJHcX7eg6weV85v6srnMHZSvOreBZXp6n3Z0aFU1cASnV37b9hY5wZUB63U5+/vufVhn
BacYjisBSoKd9P3gDKfHPhZzs8J85N75XiXp6FQfXEX7DvWPt5qEiyEmybx3A4U+WJkwOc+ZUW8V
UQ3Zssjb3BE736WdhQzh95lvGJPiMOjiZwADL6WZa9A0gO3ThmGFYSyh08NB4lXnZG4x8KzKxt4Y
tZ/99Vlsueu8iZhgYcY8lVgmtw2b0UfIybNm+P6V5eId52JwAOn+y8CmDfgh6c5mwzGKXtRtWWT9
A014Y53BVHMmCCdKuac0jVA7AwbbWFP51jgJKXgB/JcA58/K9MNkkzrWqS7gQ+cSdBTOzKyEWOwM
ILFdDneOFNnZUc+xkjezPbyyyH0SUJSv2YZo3ZB277bpYxBxl0c+XdZqdGjmWv3aPSSOpMGpzBBA
6cSRT3uHwUvjQ8gWvbFsDqJJHL8z2pzIqQe1WS5hihJE3ASleGlo2IpuoR0X32enOlk4dAJRZFt4
UkQfkT4A7njeCqKTMPMl441Ed1InBxPg2gpVHAcrxreoVlHAjsneD7tyVfEVRKXiTpM7ssYeDTGE
am5lqYw1vAGmwHaWIZm2aLil07Ztop+wPaptay7eCigNhlEccotoDVlAViYEGnVeQuBnqZ+U3dzJ
Arq0Va6NaIw4awVi4/bbyQAkTCaau2mZTQUByZ1FyP+ZxkynaFMkQ46Q16B5O4XTxsMLeeC2/XRN
ChthQI3tf1hmJ7BWpru+6/ybwlrJiIkCRaBcp0G7taJhP0QWPancx8Jq7rO2KbeeiU+vdnADoQMn
8dmPQPiTFW9AnOPuTo76RzGZ1o4IJmzDJCH68o30UuZW3PErabR7NzvQYXlN6azPJuiaYaCNC6dn
iHEzViJ44ZyQbkbgupug8Pa6LqvdMJrYM8fuxWcWb4bauFXk4sDhADlZlGA65/aUQp2enJYBXPrF
ofcj6lK5H+3P0mBHwuxwdgKkwbrweiYhIKlt0mhxj6N5mbI3LFhczk4zyKmOeOqK15bBwsqU4TdJ
k2bfT9GX26PNdjEUV9UMLkpapJk6MfJ597ueOiZ9aU84bUD08ghwpFjSf0ta/VUib+3G7EHRiZ0Q
Ai70aAFVQvuUhGSDmnHz2nXNLo57VK/COc74C4LXMnUtJkcFIL/MMfaGRd0UU8OFbnHg1P1jSqrD
hJdgw3j27Dblm+2ROC2mdxpxtZXcV2Gi8U6QrxxP+SuI+C8rxcBi+N1n5iQv9tI4T30Xgy0ia4wl
euWXJd5g0wKghwJSR9PenmYmdVz6sou6fWmMgP6TL2ZaT1Pyc3mvDGyIQWQYK1IjocaRpZ3WkNQM
3CsN7drZ6n/Fhc9oCFJYMk6fmKd/9rHK10bYM5cLiOcaek2wTGwYm6gKceUrmwD6lAmezrbCZ0Hz
SsxDSm+GMXWeR7ROKy3w7Mrm3fSCYz97Betb+4ZR/ZrB9eiU4TEA6/s0Vc3Gd0OSl5GC1qb5UDqE
bFvjL49gKPBE9DwR8ICDAAMMc24z18W7OVESgQnagZltsii4xFb15C0xjzAA1+midI04uFh19OQa
wACjmI1qUpB80quGJylfWon9bQmnxj6wjxWMsq5Ib7wlr8AWmOyd6jPAbrOybSZ9dUwqC+cJf+Ml
0VFA1tyLonzk/E7uThFRfE0czzWdnB2Xh4Gn78Zb55rCMPR7qy+/8/aOV4xEOKGj+aWR7K0Ln667
r4uj5Trvx17EnxrhAudgJG5EriguxhFh+iqYDXgcIAZB5nH68KNPMgTUxugaOh1u+X0Unb/p4N72
0KsIcm4AKyA8pe38SvxMvEabe3C0fxZ0cXAfZ+8i93IMutUnwHZIPxpGA0mcU/VjEDJnbNBMVC0+
gzLRrPs0KrZhr09SCOqmjjyUEUKRGmyiwZmA0S0iVrdND1R6L+ZpLGxrL+LyOFR5uyWYAaqDhHjY
o7pgkFSBqzSyu6TxgCjbLExpPu6QazCdoy+5ClG1RYyVNgWijhmq8lx2j9plFwUwtc9NiKM1e3JN
ZIhwaNxOz1PrTasZBtt6/D6mWcTdiYS+bNu7GKzWuqOPtIHgtJYmiciqVPLcZYSkkLaa7rFN+/Am
wXwEikzALLyzpPPLdOh3DYPLlRlS3joGCcNV+1x29hFHEMt7wLPmuIn7/4GpX3fI/fqHC1CsMtPq
XScxuLgB1fOUw/+Mp2kLlNNYu4rzRpa46JBJbxaY60peDrJhFV0Besct7NDIM17YSKaNtEYbQzIn
GPiUTd0YD0oygAly02TQlup1XgTvqRYGeG5yuQwmw36Lo6DNPlTStxsg4zTATQjafeJ8FBYUtQgV
P+vhRnseux2NWA9xXj2DMsR8neHWZybJ6FJJuU8EJqlo5HFQ2d02Rrto26koYCWvwphsYisrv3s0
IjsMxWvSFyawngNRiikS8mJLKA9Eyc5/lxk2HGlHEIiH7UxLnBG2ZTD6yOm+2T/dud8GOo4RK3v5
Dp4FJkHyfKKhuScHwFw74W1aKPOcFALMSYZWsgndfQvr6MANc5xHYyNT2d2Ybhts+17vzb49NJMZ
3pDSePGawr6bdL+f2QJpG2M1b9WRRz/A1IzErhvrbWYk9W5u9E/YGFvsb2c7V9WRQyNudSOyyLbK
zoikHrIlnrpLrf0YA8vkmdunbvrIYkbIcxxciJNbE2ULnrvArGgrTFGall05AcpQbnPu+3reJa4G
IZCHmyKZTk3bf5QskGD44Zf5BZOREGtKXII/iYtmE7Qj0NT4wQnycit976YeBqJ5GnlWDBUh3eJB
5boTE7WYDonE3hi5+pEBbksMOjqAq7LKG87KzdYMsT+YiPZ7CWRlZQ/hrsuIdLBD0AalyZwJNthu
brN7LUIMp05zcjMJ0zccaWuYWCftkVY93bm5YMoqRvRedkmGUBe+4gCyT6nMvqqO/oSFjC03qo1n
1GI3tXjnoO6v5xDS7SKUmUmZDiOYWVjJNnmJX8IJSXiBOvKD/NhkF44mYUYFxXOX/jQj6z7HxbK3
a+bVSUbhB3GGI46FWqU13wi5AIg+casazrYDOoNGjpJPMroNNEKLuUWDkxKSOXADd0kOwXvAye80
ExusCTGyna0DTp9gX5bsKtKz3okxO7Krk1UDxcXNrxp6UGCTbp5RS5/JJiSTnWpwZcaUNgMmzKgm
c9KeCKk0YtwDMwuy+BE3+SfQHAwRyFQxatIhmjgojVntrCIg3jt/LHcdp348xOZro8CDpsQexINp
r/Fryo0mixdqaA5spiHTMwxf5sYi1/OZDt3rpOeLtevjnro/ch/6BPyGx2namQQ7qENLP4qh57E+
mHkHPpbGnj+Y8E3o+pf6DIrQIupJvMgQ9IhwMkpMwdKL4rFYFTF3UY0+2T0ZQ/lNGOVznGLe7HPj
6Cbf0Q+9UdMjmNo2lXt2FoGrkzoFhAUisNZg/N7EWMl9U0wbmtQkyDg9srAyfZ+8kbRmzwtPtaEf
Yrj1pjeypUQdbH6i7QO2HBJgzW3PsQvwPjlco67Bz+vPybJ2aWhjc03nbpU5LXPEgS+rCE4NElRI
MwNEIE4amVIYKVvvQFFK+Wp2j0UB9TAu34vmzuz7d4M+3GaYCJANO/g/hStosHAYtZeypma93XfE
qO0KPz3FfYjZWgKQLf2eAkMGjCnAtIcKDobj4UrOuQ+yuEu3zPPag+i+AgJfyROri5tLW0+oC60m
2ZY+GmGGtsuQzD4JfP4ugQAgbiIOLQ1BLJ2fHW27e6ah4q3J/guOhue+Cya2EO3A9mkgsOQyfDPt
EhLOqO+aqcxXGjg1V484MtdzuEHGgOBWtpHUjjdDkzwLNtllu6Fj6j5W3EqHVnFD0hYlMwo6iB0p
75C59aMkloEekocnqTZOo/uoBcldM773A3vojhyCTW1Od1mV7wxX1ZhcxjNWOvPOranrOJxALRF0
cGZBTgCpMEvjiwlw44MtIhd5bVi9WFewojh0jBe7pE8/yjdrirjRUDE1yU2IWpeoCGUzMl9YIvqV
yDg2BCZGc4/HEIz3Vnb9W+94G7cLvlIRvpcxchI/C48RQngIE6FknKsOrkybdZhiQQb5sapG+2uY
w5t87gF06InTplGc4vIb3TXIrTCrTS9mBOWENqWAtbdZTS9u317c8I6or+bUC+eX2z7nVK0HaTke
O6CHvi+iD0TEx64VbgcNeoaDWxIaBL0/DtAxCWHQv1f/m6PzWpIUyYLoF2EGgX7NJCFl6SwxL1h1
dTWBJtDw9XvYh13bme0uibjh1/04GbTZ3ZlVBztdS65DNfy1Rgw56TeVUlSflGy/7MZ4F14aWmSp
uLxKgL7gB7FZkH7XZl6HhPLRBLUDCTVgkyd7yaeATtjtHmcoVcOqwaMACU5XAS4v+T0nMZ5XQQBK
NcMfTbDVXDH3pQr6eGrRwdvr9j/NwBdK99WyG+bKpZjR/odh9ujrv425gvoVSR8YDiUonEGPvN8o
yjKTP+xTdlR3iKu0fjp6x6hp5+OJJRn4nRkmw6y55ef3K8yXvd6RxtIhtuIkMp9Kb8CRgKGE3cv4
FSetvEy93Rz6WbIh0rkEMHCg7mX7sVPO11zwBzsgNFJ9LekCSeja9oUIY5JQe2Un5Fm1fyMblL2v
HJ6hG9dynPJP2jOp02Xs3ANRfMxz62/azEZIQVKYKymPVEQAG/Zpnc2YXzwYyXs/nqisKO/4GTL4
ls6frfkmnYx3G5QKd11jb/f5xsfVAq+iCm5jghPE2098fl5FyVFu0rMUPOet2S8DfWDoTQumUUER
spukZWROUKbWiXBsXL0sVEkdfFo/OSHy1FcdRCLFn07nHwPQOO97mQQ+EQbmvi+MpJAlUDNIqNHE
WWjM/jPreZ6ANeN6M1HKbOoa3ZYmQkwDksj4HMaR9NuadpGitAPLNi/kVfuv7ka189XMk2/7r5ao
6AYE7Q/4x/iVQdSwU5I+zkRDitE0x3EqS+wuho31kB1Cg6xtO+MvqRB95xirGXCPcjG5eFqa9mj3
03QEMECJC60+Sepcmcl4WCFtuANAK910AhirX/+HLHjr/IEaj64jTp3Oy7zuGEmnaglF50whol4+
AdwgGduGFc1x+9HowWFLb4ethP0DArswX4elYSt3LFPvHQeh5jo6mvJDv230S2yTDDjUzvotHyKz
2jA2bq1pBtX28N5YzlxsDhQCpS+BBH6BMmQc7IKEZ7fZJVuN129t2lQMkHAdJnWwAKsFdbaGnct9
N8n4CkfsG/Csu5Pse3ZGjMHWxOCla8ixROWNx9qz8JFn6aHiiLlvuNv0ifIze82PWuG+6DCf8Ryv
kdkY28jGC9TSqQodKC8wKDLopboP1cuKThyiwqW0VDTnzC7e06F+MGM6QPFa3m19o6It/gu+Bg48
E+VWFl7OvK5jFA5DELiGn9Y6zBQeaa9nx1yi6dAWJqdiEyx8Vdb/MuAqCDNUzybiv8ZSYRHzA1Kw
3rk+qSoeSmYwQlrunk5Pzlwg8PrqLeuPiq34y1rE777ORjWWuAGpXLXzGDUPqs3eMIf6kFauu9tO
gIFlFDdj1e/sQsdItD2urcSK5mIUQUY3LkU7QHT0kgFw3nA6YKkqB2uXsx5mVlz7ckiiiUrUQBFT
BTjmfbOQBgt7zIwKL4rmP/kF/0Nblwz/f37F38luJ6MjZaW7Km+PoCtGfCNDQAXBa9t0zYFm5Ccw
+x9t4vAcnWHo1FvwO5Z3XHcbc7I4NnH802UPI97y3Sw9vjNyUTvMZRQmshorhkshSrkjSHevfO+f
P/l7f/YoWi9GFlnAgSreHZYprktZ9teRd5SXZPYeacXfNb77n9b3wG2TV01O/VVIdNchFc/JiBhs
GctN8xYr1FqsU/E4nLhCu0OcuMWRoyp8/epQJMqNGp6LB1uKP6anfw0Tpeg2WF0IQvMVXNUQCXJ0
YysB4dEpMtu8YBr1DM3gZRX9rlNddxSmw5lkoS6qk/ZLM9Es0cUM+JNpIQzWIxuJGo5A7s0mjOSC
dydqsa/iYzPn7kXH4rnS11K3w+eCYjYkU3ZQzrVTFIthfp7hBcfNcSEclheuEUkdBrHtdt3rr7vq
7SuLlbvftPE1Kb01cDXjKGAVAm17GDB2XZRhA/7AN9kxfgeld/U7ME45+bFzx8HRLv00wIZ7yVo7
Pw3sjbb4R3OILeEcjGmII45CAWYFMOuTi+qkGyDvt47xhGVxvVJTOU7eIU+FAGmHcm525r91sGnm
TTDENAz6Wa5mWBgJkCq6kjWLf3L9Hm6AJsLCcrqDbrt5NLvPU2JJdGEtp6sWF1vtQu8keBba8ivH
Z6751avw8f7EiVkcu8F7risBm5iDHIWMKqQH5kOHFngY+uqvoVJ8RvEqMEXLI9Mh5y4CLIOrHSu+
lkhOGjMrJp+T5bG/GPOXmIAy9oiW931PiH1qYE17vOCzHpJx3xtYkfL2BCsSYzlS3epiRWowsdUA
Ls2l8B7YRoT6wn1vgovfu6LINzhLmOW+iTutm/Z1R/KDo/13lzDcY47oKypoK284WioGTwiZc6rt
YY8lBb0yaxawOmjhA60FaNJTIKfBf6qbnnA5nQPk048W3RxggLwKmWGh6EHar5ouDtTKmM+MDRcW
yBD8W/ujLkHcGat3LwSuWiBMnCSQeOdhGM/JYHyOZXkvHF6Obcc7yfESGGgz3KGOL4fKi2VnpeOv
VDS2rOX0SKjDvhSECgLVKNp0bNyYHvu7UG8JNq0yGyAmITBZvf29ZnF3sXknKuh4DNfGEzYq5NJ8
WY/l4PzqpnjxfX5D+cRGiMAIZWYXWsB8hujHwp1+HGz4WDnNixoHvLD8alo3NaOVPNKuL7Tp4Jhe
tKz5U2zZL71b0YWiz9D3B04OLn1+DJEckrutJI4uqkMnwRvh2N7F0BqdTq73olU4VxIfvViuQauX
PUFUWNokEViD+g5WyuVpaKD0z2v8mPsipM3HQRWoxEXWUDqGaY83YYo4J6Shv/h7JYCEmuNSHkx8
rng3PpigxiffxTbQ8HDNDYzwqd+sb31MdxxPlvdpNP3I6rAKDKYe1MlkH5rYOOpAg1pf65+S7Ccv
OJI54zFr5EnmY3bHhH4DaMPyP6sPZB9FNLRLfeoGetM4aNBg3XKhgoT0XtfeCfOs5shFzz1StXhi
OvHYUI4vFmIuIcJ1+khp7Vl9j+m2ipvLCDd2NpNrZtGzRiHJKY0lFn79T451K8gY33kzmu9cSpKc
c/I+Zey2U3MOKPfc6EA6NTp8jOk3KdjxJbn0j27DkAq6X7J2GPSdes6b9YEbVX9UHjenPa4pdPHn
TlevBKE5LbU8R7r8wWOriw6ULJdK81+XthMPWGNOLqpp2uv/GCFuS8PKzEsNKxCcbAEVJTQJk1I6
j0BHcJx5J1+wQ/NdYz94FK/Tv46UY0jnzfPie0IpwcPaz585CnPIRc+GvqfIUa+PSz09x72h9lDr
dkOrafuBKHGdnPR06i5k2p4rG83EzXUKySXG2A4+Qs2IaY7a87zIs8VAEJa1EUdJxr1tdSvGE8md
I5sAy6baE4kC1kwBVGf7by2OeY5H/rsnqoSPNQSmpj5jUSEK9maYm/gillWdhs6FYIEFFuV3BohR
XAut2soRGLX73NNCDUt8mxDDsuqXpZEOVoYGeGSsBRzS6TRtUQcDZ8g8RGymxKWkUqoWxCAh1CEV
D+6M7IdJGKPcXtbjH88ZNeYE5FDaoT64nP/rxi82Atb3OjyZrQX9UNji0ohvNzdok+x1dk+ufUVM
3MDMtBg5ptqxrfk74nPAi8IBAab8q2c0R4wwHKBcsG60MHG08kN/sD8NYe36tlSnOa//Nrn1Sue9
vGj0YvRu8Wx1dffUDTf641TAzvq5bBEMf6alXa4FnSPerinnFl5hV0CypIZ+TuVTC000hFBcn12L
2jwIQSmuNeoI+VDpy8zilD0OS+o5G/ttMmKP0MBAm7tvp6vNJ23iXLbmgr9acGayw8EtmfAb4+DI
4s+i8ihL6clF7oWFLNN92XKi7yj0DpN2fCRIzWXH8Lyy306W7gMzwZNTwnyybWwm9KOsZ4smF+pc
PazgI2HAdNJOhMQ/6uWBDr74qbSMYe80LiicAoN1+l8dO8+EdngAzWSHOHEvG9Ato1d1fWOVmpxT
v4wWLaWo2RZ4Rv+kjp1HRTVwGbNlCH0b9h3miDeVf2/hqM1Fb9Idx9YJitwPeepT0W8TUQnotiUc
5KQdfRySS25qzGuhYMKOvXkCxrCj96VB+uhkSGjtIXNqEm9eJfbW4u25mO2o6Knyo8PCa+qQr5IG
Fm9Kj8zs4WLMvwl2j8CUqX7Z8QNCL8ocCwtnTklaP2BI98nnEfoloXxxLdM8OA38qcr6ahxQnX5T
5yizZcRokOxNS4OULdxoSMc6tBqFFyOvx9d5Ay0XSVh0aMP4Lf/UKWsRv28AJNdk9/xevlhmuZ6A
8LHnT3gXLrzg9qOZPm79glbK+nvUXmmzyN467VvDerzLK/I2kyuhZVNGJ1aqLu16ivf6AHllqvkE
0D15PxbDQ74uLDZY5+4rXZcnW1A8EM/qzFORJEKQZuMMFqJ8bdPX1WPhIkrWF2vPltH3L8BAtX0z
uWJv6NoLUpYMTX24mznTPWmpm9UV2qPzF9FUhtXIyz2fjixM2PXQ/QtTkp3QGqjO504w/fpTy17M
lfYV9dB6NyoQkMpOpte8+ogUkUU1L/1wO9ucCc6lWFcYDn7Jzu/jzUbh0h0pi5SXKahY2Tmf62ix
ZS7Hg7tYIyd1pmTiYEnu3WyNTZ2eUTliZxv4oJpQxNxvTV/qcxLrl6F1X/18qQOr6b/jwjjjPFsP
ntbC5svehJfZeIWoxtB8d58zJr21S3pbs/KhXcmwdBN9EbwnT1VfaedywAXPBf6vNofuYqjiXnrS
jmBi/CcwaASasZKmLtcwhi7n++rbFSzn6szCVqt7I1IOu245VZ/Mdjnn+LE7ZI123RbfwsR/gor3
2FBZuned9Wx3SN/mwlLPyt5ZjHEEWsfpisZOW7nzjkJThCzQmduNuzvBkrLuTlGePQljfOBUHw16
8pAkR3uBmlUYelCw3tmRDMPcAEoXivBCfU7BN4RRDBgmy7Ceb8EM5SI8vDz0ghLa5UTir+3Bdvt3
1oppmDec9akPdBIy7nTYSdX3EU+RVzMJPSc59tZ850wVwB2fCA5aPLFs41+fu9RpTw9mu9xtUegR
RS/lgYggV3xB+MaKh0PMXbj38WVbhC4sOtV2bc/537ZM/dghHI8qQe2wGoOjoP4KG+EbhuRDUbvX
hUT0zmFh13g8dVL7zczsszsk3wZ2IjjpPA21pj9Qwv3o503UZ0wu+ohGjEHozcng0CcK3USvVUQO
0SKLkTUH/2AZl8Gqm0iJ4Wpa5kdaGDcKSKZxuTaqgYo1LqeW4nFrzQ4xxXCbh/apKYbkUIjiQQ5D
cSgsBqLCvdo5AaoZcXLQNHy5C6ZRA7Jgh79ZgVbBUs8Zn03QLV3Hp2G2qgiSBD7dlr4siKQ7Z567
AxMg3zuF7Tt6fY7Kr1/AJ7A8rZ5x6j/3mfFf9p7p/Gk9WZ/d1L3nzrxEc6OOUALgGK8gXOhbnwNX
z86N0KKx8aOcXBcRWdK4IvG+1140Ow51OWKe4Ev0XoW7PkO+/QdM1D10SMSp1A8+8AwHQysI0yeR
uWsA24/VCexfKl6RyzVA6FX7vuWWFSicHZoDd4Cy3nKrMHcpfapcecvHYMzXnlzPYNJ0nbgCqwUv
cPBxu7VOEfTW/AQRhP5Ujdtzzk61nQ9sYvqDq3GwtMru2EkgZCO5UsZsbY9ZFYip/q5IJEuzvWgV
EU/McAxPWfLuqARFuRswJY4/3fJserj/WWcP7IFz3UE+qZwNpIhwAzIhr0hc1tINnTLYxlYysHcp
xnXXvptifvSF8Vj1QtD2klCspIjK+puZZ8TVhOx0/3Fmvg19ha2ebCxlpWyWYsteyL+pR3JIEg1G
n+NaaDiJ6p3/JS0viVYDB1zdcfkPz5MV40kZQPksZ4Hq2GP4ir0Vpn3/mRXIs+mQf9pl+09Pnlxv
4jzQ58le0KSQ01Jg4V3yc+e568Z7PhsfdBMx4LYFxzfAW5gltJRWZirdK1vZIbfemYwnzTwYElv/
DkiZ1gdUF1MHmlmq2EdvwzUrHnUx/VQp2WFkzFJpH/XM61CPkb8xOpLPT3G9G1CAkpUULT8a08vk
QVG3l9LQOPJSxq9rbGft3MXn0n4s649MvSCztoHBa+gVGnB88BqmKcUhH9Ga5++VUywnsZguPvdv
C3spsPT5MtlOGrYy+6k8/Rfh6r/ML05si+WhmnA3NPMtDtPa+lcnOM9Zv7NOjV949za4ehuFzIgF
qK0iq7aBiG2YeXHmgbzLHejnnM9ZEBP80hJWJFQebJv/bMkOkBz31nZ4XnNStj3SvtUmUTd95WmF
R3NNItoRqQlc+rBlPxxsvwJTiXsixvtAf6dVJj/4kMIxax+TWm643fHo+GgGjfkv7hN0wMQ8eXP8
ul2lkNOexuUfgAZsYr1/W5mFl1Hs1Mw5UI39x6yRXG+ZOZCXeOvxkCxm7hU7R5hXxYGE7zNt71UA
eibfOb56dzP5RHYAGw2x4wqrz91qB7FzUZ9dJ5uRZUm9V4xY2GSWvU9qhSVS+qY8zJVsKwYeIN6u
EwI1wUE9WKm2rMaSgDDaMC3cYxVQWokvDLfgbMh7agBqZ3R/GdPJOcxlupyE/EVMeV8d529X8WcF
choh3X2MPZM9CriE5Tq42S/G2v8qgZQzz6TIhvzvypttr0v/EUCuPDiKXGo6OgSneoDaUj7ywR+9
yYnE1okzFRzHKLr0kyQN0uKgbQHOEdFEVZRRWt2vyuSZHtStO/2ZGhZ1mqhHocrxbj1bvh6/6O0f
l5xptKZgYSzLP2UFtXtOCoWxpDt1p0aaxSxHiO2IQ5HbiAxixP9WlshhozmwCK3yqhhSmo8Rw2bQ
ZVgTYpgC7HAxE0LWphmBZ+Wo3doltwEKGngsxAMcgpp1g/0x9CzUfW17JeLbGIhfcdFBmmYLcSye
HJvgedxMLLmqL1ZrsJINm2UBw5c5I6Kn5gZid1DF45ppdhgjd6mPdAka4Nl3jYRESN9vBbmWo80M
KMQfdiUYqGDCHz3r+V+lOBALVWs8fu3QFS8YCeyLIYcHd9Jv/B+K/R3lafGYaKyB9ccYrH2TlQuD
9FgEtDxeekiXFUY7IcpPOC1IY90fw2vB2zOJhwAlAjUMl9rmeDVx+4CkxK7DdvCY6llQ9ryfy6Ww
dwzeVlD4zm8T69QHFN81D2v2Y8brRExqZzrgoOO6/laN9elXx6YFc5YOUxlk9vwfpBPQMj3ekCXG
cwOG6LaUm/aX03RmrGV7sVeQ6KDSk1T/dN3p2PlLSL0eb/PBOhpJkz1b2fidVcSLzVj+xmv2Wmem
xdbVPNEh3qOHQ2/WsGLvdKqnp5jWG/vHNYofrzdvo6kFesmcZOQYfw2xRvhC3fP0wnn7NjW5feSC
lAHFcHkUJ2VUx5wCDJc3hYKTGG6FBe44nEuhN0eyYukB7/vdmKA7dKZzMkd6NfA/Logylamuw6Cs
Bx9/b07a++AKI2zYma1JdaFBauYxHZ+Vf0XT9OsmPeaifGxNvviy60A1t903FyB5iiIE1vZj2+2C
VsbhtRf5ibbyI0PPccqRYX1n/Ktou2WxzmaFRzsbg7O7GDfEcfavS8oStK2JD/nrrrdIAydr8VYI
+uV67V6OnDvycSQvrfFqoMptLwk9s9Rxk5Mp0o9FP6Xbdr2Vuk2dOj6ZJk1Y32gF8FfF6dXrcLRq
2COByyU7w5hvFo9/3GjzdyqT61YPm5sg0TtMPoojIT15KeVwonADMdcXJc+Q4ZOoGUi5LGaz/aYr
PXB057J0Q8UvaXHZ6hHqtQdn15izvicb9WB7GHNRDZpzPt1KykN0R9Op/vMegO6Af7ObV6ej12GC
KU2jrk/YaHmXLotTDKjTYUgpz4r1GCZ8m8DHoiocBxmyp7AufmL7x9SuT7JO44DAbhzUQ/qVwknf
m4km2eLaz5Byxyium3Oh1NMKlTMw+Li73qZq02PkdxsMfGmuXey8wGml3gf17VT240CyLxy6xuLX
1J0tMA34w9Krtfbw4kxhHha3fERh0phRdLxqyB1Bgy/8OAAQ4BDGemDtDnKy5v0K2YSd6Q8Ogcjz
2ibiYIzbsCTJVDljaHUtNzIZTfIXcueLNePJq92JxPFESySNu6QjD67/p+ihSGCivNBGRW0hDGqC
HEZUJuD+y/iB02MWxi6V1Ir3fiG2gEodR9CtLuym+53hz18iq0llnSX14tBiCTIhYu0d05D7Mu2/
C2Ok2q+SIQ89jpfL8pbRdYtD49tD1OI3xGveUs9GDL251W9tz/zp13lEyr1nTjf5oojm6Cui1ual
nRsWGqMDacIgaWySneBRDLwZQFsWNElDajUXu0VzvnIEBEQpHat7RjUrZ4JR9x8bIEY4KNSzZs8y
MvNXdx45/SCl0jdFz3MzQhRx1H/t2r9MwAvZ3804D9flMC463695czwO+OaQNRhI0AeMHoipV/No
hBfU6seRrq370FIymo7reuNN+jF5wxiOVDQQpSku9kRYY+HGXqWM6tyDzkJhZMLrZatJsKJ1qgca
ePjgMs8fixqDXVzw+MEkODekVTzbWmifNZN9QpmoVuZYvfxr6uKSnGmR1SrjunjyS2txtFo63w6R
uBpxhqmbW8sry3ceq69u15q7hV/lTNd6tjaR5EjC9o1xkb+Ww45b/QxhMz3MMY5QdzYfzC459G6K
bcE1qUpbS3yDDEBx6eHDj7lEEFlb5SaXzP8CXsj51e9NZhc+Q7EM77rHXg3KZR5YCbue7il3oYO5
kp0m4l3YtfGWxODugWx3ppgr3tsSzs66KPfsJWTKau86b3DM0WZ3OUnnxat6EI+FYiqO6zd7GhqM
50mIGs2Pwjc9+hWoKXJ+yBcRZ4fOFLip/44ovuVFJxxpLekRZcnjPHoIDkX3LFKCHlCk/xibRVmp
llIXi0q2NYVZyNYfIoslr3ViPKl3HuUFU1dq8HR7Ru2tH2fXYLpDRzJ4QcVoCzyRHT2CrXwncXk3
AEOp6eItuLYFxF4zZZSsLOccD386zZ+ulJ82rIP/MfqwuKcKIezoIvMafjBLQ1BoEPl7K8W18DQk
3y0hp7fnRb5Bpkwe8E9z35DjnSWhBMzteJ5UZQCl4B/7bt2KWrlBEzWK21h70B5TQkUkXzg5Qulv
c3EC4RQmFVlSsA4PPGL9UwM2FyWlICfDzLRzcoTcMa0H/DM5xxbPfetK6e5ar2Izmd+Es7IH0BL6
Y0UG0aAD3sEjrIuHf13jzYc4c+6ehqeiwDbLJ1+49mxoOMCUtMjpYENDyPMtg0myeEi3GkamAFpx
Zg7Adq3/eFic+pkyJB1XpTe1KiDqyHBrfMOOUjunFjenIhTdVFuYgv24LDQm4Lih3fahy21m8mzb
IRXvTrGWnKu5MZoFHWhGzsAIx/uIji5Fa25j1y66yWWsOmy29YqTPlF/aJTX9t40/8Aj/YsmjSnK
tPZeH1PkB4bxvMD/8Ff9qSEGn+r1p2EoHulrqCz3b65hWMW6VcPCm1DDcQCIuuwYrs5DSZV0GSux
wxVDV/nfYo4NRrr4j2f6/AtS29bQU+jsljeeTeUjC+CgbyzATXn1gK+B8wTryMQjWbfyQ+ta5hv6
vbswjgfKtoRDTrSK9xM9qZwIk1dnkTTLbHmc1uvocq6QdGI3xqoDjHKnQC4ZuZ7sie+z+I05kcNx
64jPoq2uh1VhoE8P5uQ4R7frb3Gc24dUZybOVf/iaIqRYuEZPFlPgIf2mZK/9BN/NH5ozxPcip3r
goHK/7Z6/ZrJvkAqKH6zqaORINYfHDsjr2+fuTwjvxZP1GR/90gcNALkbKLmOT/0df8wjuPbvFgR
eYIrs8NTlUyfOd7QYdDRAp1HbxSnhToJ5AD3low42VX6uoVx6oLDslaQkKtHB4Nns/eq4dMxCeyU
WvkF+h41w/V+hKYCnHSHJU3OCe4bTRWhzFVQ6it+FlJzRqtdpejn/eQZr1tt0cQtlsqIbexn3mnP
OQ5BgQpt1fdRlidMkcyR7qlaavPMKpoKoqQO0tZ2d0VZnXsDExAHaY0mtbCCyicFzMqizIMEIZbD
8QyMpNQIBfqPlqefbd3/C60bv/76oW2rj6W11pPduw/I4VE8IBIYihnALRAjsDxFvTbw6XyIWLoq
iyPRPcaCoVTH0Vx/DRXO9HIjaFEXVrL+EnN1Kt1ERUvSQKRfCCkaGXObbej77bAwdSsdX0bRHj33
4Jo+RX/SMII5t/74ZvfsLh2wT/aD3FiqeUngX1nwTmqUOy5xJiWzxl+IqQtFywq4bKiYlMORiYzu
qm7vtcPmIjq5eV2c4hjdZp27MdCt3t2XK3mcVZw91zs4G3DZs2C5ZONVi+2bOYgZuuZWq+xfa8t/
VQPzlu/lr0YJcHxk/M0NfvVw4kFgtuJrrjEeJ3EfJnNCyxdeKuwmc86bdXkudFQr14dvSNt3YJV5
VPqGH9B9vbMznM5NvT64BYV2lXaPLXXrvRHbC3EeZMddNdS0zlkdz3OFxNI6/KpM4T/n8Ort0UkO
RqJt597fIQE8rrfTZdBnCFA+qtqPj1QVQBtODmMb2pZzdRL4pk2DwVaf2QkZi/ysbEHCYBXkmhYV
NvH6OwC4ZflFex7/wdjRFW8lm3RedeVAT1bKbCBpijJTuP2ILEHcoIv4xBU3OXv2JyKe1syqZzz2
tvpFUvhukfNvrpseWBz+YCX6lytommXtR3b3W9XDe+csVHV27QusHoLBTRPFkIoqdYM29cSziaOO
zVl8mI6Dai9pz9DcJOOecNhb1eHwWf4wnU6XYgWts7ClId3AHoQtKWjNGMO+QdUEmYDCtn+71cFl
UmY0FekOazXMNg7YKeZb/U3OrgQDl6xhK9CHPA23OctSBNruh3GSWsVtAe22ACXy4gthE1gi/0JO
EkWWCSahbnuoh45uUZHvxv9iyXOSlHZz84o52xUuqUKaqmRYwtoRDl9eb1DQxZBKJHjne/7Im/gs
RqKPCQ95h1DMCcPIA8w1oI9JceoVs4A/VfJBS9VVW5UWeg3GMZrxAoH5gByMt28a68OJQQ3xyU39
TvpvjJwqRKhhwwcXgNX5n3QkzWh5abozbAzUE96gKu+uxSDqcCqsc185IXbkAwQjnV3SztRaPUxK
dh6FGE+lwXO+WumhnJLuPLAcvP2/yI7JlN49IM16D2zFXsgGk4Cp6+Q2MB9wtvno5nGidyMDFE5M
HARgyvpxzU5qEVEm0alrzvX7RLOWoAvMMWGc1JL/bEw5U8mejwhHkPMljh1GceIirAnXooishiuk
ij+JJ6EBcrNEUy+iopUksMp8QazgpZfGZD5H41gicofQxYgS4ojX4DioqXtp2uXkORo0lryL5AIL
h3yPb0xY2mbnpkn/w+e8BmuX9l2nt95qtvJrjhXT0chspe1EfgFvzmZzdDvoN9mK5COX5oMDduj0
6X3cKgrRU6KcwEw8KHES7G7JP/HXs5TH3FDakl06JjLcAYPfEhArKCPRuQvGdSbYZrtjlIpXOVfN
0cqMe+EJlCAHHNRcObdUa2pYcI5JOUUR5A5uyn40ua25AdIBvKHR4YBus1NnIHCOOmtztEqMo/yE
sGWRo8sxQKxju7fybKNmjd+xvRy9vv/IFPF1xGGmtTi+1oNP9swiOpeJKG6p01xd1Bo/xzVAN0aK
h6l8y6isOuEhZVAWR78rumgk9A7799MspvHW2T/lxLhMLpueO4Zh8Tyz0sQ1675WylRHfhiHIrXC
ouZewKw5h62RwAHj989J7EU38BSVaxUt8fydFYvL6ePLSLho7XX6D+PFbZENaNW1e3ItcbcStgRE
g/4OIkYvIBRWtygGvQ90rPIgB40N29CsONCxGniYKUL2FffOWv5zE4SNRvQvdMywIRbS3nkJHUlA
eKNYl8tejqga1UTbX5xmHxlfz26wICOAj3gZUTIxqPJDkO5D7Ch4t2xYL2vvXpW4VrguDnKlrdeC
nxbP1YrBmVGvk0/DVD+Wvnazhdqs/qiINW6FInEPfKsb2tO4OnPbHhrT+u05neMZBWYvXaqRUiDd
gS+RbGI1PTrxQONTX7Iut4+YScgWr0a2m43M4ySAM7EBPRy4OCy7Zj3m6Xc9dzHPRB5jHn9Yx1WB
LSl5haLFEtdiAaq77m+WJ+6RYW1XZDxzHM/H6OZ7Z45NOyNRxwnHUcSvFyT3zPINe9NmFKKvMluz
I4FYF0G6fclm9gGS3pitwHS/uB6lqtb84BCdx8NEiKmM51BRLsrzco2ybiZZQfWWr0uxGZDOzoRJ
ty05FcR5lQXSAB+t9JEpADMSGxyTTw8XkM0EywO5Do+qSmghJsV+0EWWb2lrINvUN8eEOsrWt3Y+
jAVcmUVNDpPydcs7ACj6VHl8nzPPxa8ssY6Z1XEyFuxzrVkGo9Gd81p7HGaHM1NZ0DzF6dVANgoa
gOm75phu0FvhYDozDHgvDbJN5XLs6el/AaFA8K11QIqkSaBD4mycFvHHbc5saShWdZwIky+7O9u/
dTRpp5rz2vtKIMfz7rVH3LSxydbXk/mL74gXJG8CPRn4ADP9H1FnsSQ7kgXRL5KZIEKwTSVjMW1k
hWIKsb5+jl4vZjPWM/OgOlMKuO5+vGThwReJ2bRMgruIAyCZ9Lq5D2juZsRg9qsozOrz6E6P2hL+
6sbe5FzdMbTW9N3UwY3VcM4QyDpoNlY1lRtb126CtRHyq7n8VQsZpFgp7t6XmTbrRp93nSdQgSzv
vko0CDIFAScrQfSvGckFt0mPyycu0m7OlbxOR3hqeILEFJRHpoJM7CB9r+0pX3da8WHrgwT9OQEx
Ukd6km0uD1W2rccYMvfcXfVeviNqPRDwTvzSqyOyXXwmZvaRuFTvKgIwcRr+9BPhZzbMbUazHkN+
99BPaeYnDTbtpYfHD5JzE840ljKdlUz+V7V2QMNHyyyCL70GFtUlIFx0+8GCp+9XfX+JAnzEEezG
bcx27uBxLRuT+1pu41VJMWXVT4HiauZUEfuAjqRhS6gAyVNgtgcU15sBsBljaYkETNgLLSS5FYMD
2zmiepklhGsZ0k0rDVpQCfnhEA3PeJOiGvx5RvHQJIjrQ1zadQmVOpr9QQcqdcQimZeR9Z6jprdq
bFVA59JewnCiiwfV9sAMdF0tqXIdm8FqcEBC68Mv0NBo4+J1oVLsOtrxxUpIQAIcXQmuJhxLE5dI
g+nhE7U2VSi59Y6J5ys5XfIGxDAr5Q889Rdhzy78XTJ+hprPRQUkOZIUfo2OeNOwjGycKP1zHSxC
wN3qTV0fmQ40UEkNmBBWeAjtSqHb8QBZjClDm8EqLaU73AKUnQV3FuQ4lZLvRvCnVEHm51JSC0df
wNFLgQzqi27R0wvA8uskzMKXmr6srz7bTKx14k0kxDdVmj+GJvmSbFh6w+Nfs222E80TTLWPTZHg
3FAUe6RF+p4LBIjWurJKDhvsxE9zO3ybsbG1XWzMwgJWMMvgWpW9tW9ynpvIbd+UDj6NTmqCdthD
WKwxytSQQFwCygiLZA8rqcEkw7GhTQGdy2SuxwHMr8GcwVUN4MvuZvSMQ1UBsU+m7ZdVw0AS1SOV
akTOcwN7Mdc4oAyYprQ7DweurxRM5CQrqDp1TjkrOkf2Epsy+60VUtqW4HZXHS2WQJQ6K38iPOPn
pjYenb6EvRct+KrUWIHBJjTHj9TXIEh7t2VEEoFT9CQEX7KaRYiDvEqch8ol+lB092JgpOGljFKM
gdL4LE25bCdoQAZ0vh4RVmn73DVeK6zgXVpDMSSHB47Ki3g5cpWj+ZHk9Cb7muX4Bmob/O2tswmq
e1kSvDKkAqsKvm+CUpFh5kp7Yik42FaJYiLB2OBZUDlhhT0Y3o4QqiaheDIJNzwFH4TfZMOa3NSa
9o0f9yqj+XuouYTiWTXXKa5gOuVtTNjVqfCcP7xZbEei6DaueGkIvqyjQn6VaYB1WurbQBE2aVjI
zF6/5GnwmI71l3Qqomq088b5s5JXEMn4xiteH8LTtz6FPdoasbftqqMoyaMiSPnRBE8izuurM+Ge
0Pvg1hcanposORkJeL/Mpeu0wvXiRvcJ/7LMQaddsZihuGdCpbRiNiHLXgwd+zpyk3Vfhk/hVE5Y
RF8ZoZfBcOzKmemBy/ZYWrMfV4T1IAk859PQ7gaPpgDVMx0TTI3Xktq/kVyQLxLmVj1hR8dZkKlR
TNYZRIQv8ExcRUvYp9N9iU59I6OUMkjjcEB6tCvqH2qdGw7kSBv2ZSzZj4cg/mjHFnmzP2hcNbtG
vLv9X8vUEPHPyzcs1k48Vb5Yol6RBfunr4xbamhfcLlXkUfMD7z7x0Bycl6gF+0McVvKfdgNJzY0
0Q/1ujEnuIdRRfJywkXYLvWZXPqwVMbzaeZ62c6NTyMwgNb+aFrql1zBk8S70E3pd+WYy29mdYrc
IAV14V3SjqLzXlp+XwcfjUVAl4vIXxdSF6S51l0tyWmUBqYjp1kYKTVU1QosxJw/OrndHiSMsVX4
Fkh+hesVuLPd8imIieDlKtsibtK9ua4ssBl2BRHHMZMX8BHcBW8NGLe1CMQ6wqfBHBDWC81nyDl7
h/9nRVBOYgBgutAJmvaMHtWFwMbPlNZ3HQdrpArjlqcVQa4hPWaQJ3MrPw06idpG1ZiJakr0OOiB
QdpWfQvUH99NHXs6w5Hp3JTRl8ZsLSciixP4lJpPlcgB1GE06ilG71Am6ZwP3vMpMFfYuc9hFd0C
ftAAQ4emRszeVKQk7P8RsdI1PkqfHox+nVM+hJM6ubcXAoTEHJsCeckEi0qXpSzSo3GD1/AK6hyh
KWy/CnaBdq7WfaRfmkH9zlzgE3sgPWvUHl+K/etNyY+XkIgiLg8/yWOMLIMvGlOvk6dvsV4ee9Cq
Xt6/zckYQyFmnzO2pu3mJAoIKreTY62sZsLhWCgIKeOd0qtLWRV89Eox780f8AYAh6k5qkbBLuU5
3IzJQONpd1dHrJBKGbTV5ZIEPb0JREgdHTMz8yzUHJ5LBt5yJ4OWZbMVXACQAO2dJpYQWh+/cRq6
FRlTS7a1p6Bzn5Nq1DeVPgUb8hRUArnHPtYPYn4xpu6QeW7ERYUziW4ygZ1Xk8FcJcpgCNk4FEHs
33GEuZfxyETX4VIyDYcGwN5YK6D6zsk0zFtMACCeFvS+pZ7yqb1UWvHF9PjebE+5lz0HtToGmYcO
z6gHkhte4tehI2KgWfu2HrdtjXTRmttZ0fzAj4FB86Jy+892OFajwW/iePicq/7iddhdWrHJrPmp
gH8hJsxjugHhQcpNYabMgaJvTxtfAyDzuqHxl0kuani+zeJhZG2b0nuCHweml0NOs165aDS9+9RE
8UXrWq4YAa4YVC1t2ibNfOwy+cwn/pww8x21asGOFvCU8+TFxtQBpYX1w6neR00QNQlyaFWzgJfb
jq8tUw8IodxfkxlTJXnI2m3GtUZkcfAOdtOsce6u8xD8G720K33EvT0TU5FAV5HYlx9OV4RWO+9S
B44fzoz8RciI0yXzlrjumz06H4EXcmqNh98iK76Mzh3XSRjf9Pp9hH1AeQgF0+4+bXLLlyaW6F6+
Ob1NwBSKnKAKyyjECfTLGrXh1evVWpkxwsd+sOftFAzPQV7excm47wna2K0s8X9Vb6Qccb9ab+Cl
LqUefpPgXNZduUOG5ESLOoAtSa0RQi2qjquZ91FvLjrKD88Zv2KI0FSc8HO5TiHZUY3NRAgL5Ap8
2coxtA+vBgI7mFAeurIkL1cv9dP2Js7URsdNxZp4aFwwFxiA6EB/yBPY7vjKj0lO571KjVdNG97/
feA9QjV+LCyuKfQNkaATmMtyoXDwmIyhyAoi6j8r6poKAnGOvo+7vxkaS5iUj6LOYO6tkoHU5hjB
2hUOY7eBJaAjQ81KvNaG+ayiltkMWWIrSg5Jj+q3fNNDHn+kY/Tcc8FaVS0BpO4atd8m1CTiN5R+
JuWLIfq97pJBEFhEdETSdTeYAMzq6mjmxUNXJhswWPuwH3xrtNi760fBNZ4buWtuc13/CjBV4cK1
7K0a261ExbzU1njGsYRHuJYDA+j8vixhcZMmxcQgtA0QEqR0MjwVLq26nu6CLifuSqdl1A7byQMC
U3nas5YgmDpCIFXhc03u036aDrOqbgLwJKe4bmsLnBP/JhxDm7/rIthEkXWVAVYy5noXtJ6vzuMF
GMq3BrUp7zoHCpCXwK03gBtk0xOSVuI2L6HsQek74Yu7CEHKgoNJ8R6GwTsntncEEsdVb02bKOjI
GvyjywksoeOhDu37JJpSSgB9S3q/YcMLU9Yq9l1XfNNm39OKUz2nXF38Bq01BdZodZfIdKnUULi/
LSu52s1WKbIyoxM8VuBkmCFzgYqCHwq8MIGfuBXTs2L6qh73yE+XOodyF0f3Q6aytVaMr8VTY9Ot
ylWh6SBaVI1+YsmGqVzmsP8ok0CWST+1rLgvbLveO8mDUxb3g06xwryTibiI0f0aXHB2oyDgLz50
Ks42VAPwcFLbDJFoVYzFU2aM3dpQwFpSKgH0qF5XrfFcyxwZtoI8QVfOUWoon1EBxhffMP4d46mq
jeFk24j6kBSntZVzaOP1xphQxtbRyq2OKWv/3nfVwcXpCxGWehmUHu9gwieYzRm0CVjkldFzsMp1
8We2fDwQO40zhtBV4U0nNeGOgZJkrxJp7eEVnU1r+MR+xXkzUr/V9OSNCdN8hlmYK9o/Ow3BZJc9
EvRjy1THj/SoOWET0WvzR2rjAY82muDY1FjYqt8ag+Tihr0OBKVwukKv5+fAIG8glORLixwzefff
qDm6YM+v9/FsPJnNGG57UpmmurEs46yPOC2qrwg1fd2wnW1apt8+ybyPZiZyRZrTE6G3710Op2RY
g37s/awLzrYFI6FzWS64l0OPiHZZ1vC0ZEHCcogvKwv+IsEjgeVwNY3MNMMBfSxIGVHb6phSaw+E
CXjMZGqPU6uuvay1HZv5fTLFm8iRN61W/cbQtI+5z07QfN8kB23SlbXDdd25wJFdSreg6FU74Q6X
wZKkkfLmFAzd2XNxTDaKzlqOLRB1kNPnQd/SVcCZIjO/pihk48D4hHUjW8WcLPyi6MaDU1iXsqbv
B2V1zzeQ6lwVhZEcW2R1XDN47gzwi24bm+s53jt2v2PFzFa1owgyAmeK9eDPqfJ2ZSKm7QyNu5Oa
jL3UHcAtjUZgWzDCErVjX/X55HVY3qMpXlsWxAieKv4OPE2ckKiwX3xjnH/fi8T4rSwzO+XWQM9M
lPgW0/xVaRO9Ris7Tro27zj1Ub6iV0SusfUIR2F+TgTTP5BI2LIRHIz5PLJnULjUkbj1lRbnF2yQ
GIpQvIAhMNJgn6GwxW/c1r5wTD/WLi0Knt3yhMvhM9LNp7YlF2WpbDHFL2zKm0UW/eiYHPh1OSDJ
uMNMZq+904dxZCzjUFHcxH/NNG7LkLuhVYoDQtetd8xHHnwDmLBBQpq+ebggX6Wh7yBDMFjKnXHT
sZGumsSN90RD0QfaKzQeDqM6jDtSXDdXu+l6AB90Ms7dHH5ZTXZtqiHBNkYdJMK2P6VIG6BLvwWO
CaHtu4aCIzIujJaTu7bj8ZpV1Pix9E6xzqW/GpY6L1v8Wfr4bMfo81xPsEyrg0ZAd2Vnpb6r3OjU
T9mBWITfmFpzHYN+q5gCcxDNqYNmdQgzzDoFp9OyqZnWFoFgKkAwWYzlK5TRftdQOYWehbQYahgM
VOWurULdSAs8Na7GmWRATk1E1GzK6I44JdqAjs9fs3q+9QpoL480frAVHV44kIR863R5deZbT8KO
Ho86WXfRg+ks4Cim35xd+o1AIKSTxoBbAN9advUtyPKZDW08EBYpcQpqmj+fUo1RQZAOftICP2gz
OaHxat+Yyimusz8iEDYbsVgEbYFDPUc2iGWbHVyof7RPIIlOsCB9LaseOshecEBoYkuagl/PHk7E
jINObzuviQX2oxgpde+D6Mbs5FHWjuVPO712n2NMcn4PppKKyxpbM7EFzgY4fIbaWeteBv8G4H1Q
W1gc8EAorwFfTiChGgfiXHYWbYEA0qKxQFo1jaURWLGXG8lGN8gAZ+U1awbct47zwUTdJAuacu4R
bcHwGYlIli5YIog6gzxbTRftE3xrqwgbbTQRiaMDKyWqXj/YJoA6WhSNhKBVVTjnqjJI73jMDDyU
jCHN702XVFsp+88S1+ySRTpNw/zstuZ9N9cwMoJt27jNjs7Av6kPb8PUs2B3b8jo98bQgm6TrR9M
VrFzTQp9oRtDwOfd9cLk2ON/GgjTBpF6KAfvFSctTMY+En7lo9k5DIah0sCuwJRT9j9kCRiMod7b
Hh15mKQEz4Hmc6hL+eM8b4tOSxcYcePJhttJZkG4cD0dRH3vQdRY8iNWWoziEpF11v5Mt/60HA7U
caAwX1p7w2yee/aodS/aWx8FDNEY/g/NQKBXGSTTwl8S4ziN4s/WgtfC3gjvJ2yfOOb/oGjtZJ0c
x2a4q2nrglKWfqPQ8WmIXyfLb3nr1ChB8yfeQurtuaUDNkvieO1BFL2XAcqdCveZO/5IIxx2Qo9e
jZhPN9Je9KqGzy09f+7hjymIZyur1vqt7RVcFEn8rhYHZy3j70Zv7wvNooyZ6HtrM+rBceXgFXUI
lpQecXjb/Oi14KQanq4QzRMLnvXWEdULM/iaVoprpkY3XMWMi3DWjo/4giDq7jxu2sh/zcxXw4bX
ILNXk8eugzEfveX4x53vRVsi1LX2PqfjA0sOlWgBUs1kkdccmeGY/OUZthg7DDiZuPWvbWufbJ2Q
Tc1vNcth2xqCt8KMdthN3woGCLmBJavQOlgZrHG1hE8qu2fRzvBDkDmD8N0ImqdecGVzWBkIRmPt
jrPfps5A1vNBqRQwGDf+ZwUJJnDjD5jSPNGeg9MOa8K7iu0OPkO8afNl6DMCgQrt/FCJu7ri5VKj
uysApTIgapmNJiwHZAKRY570uD5Jr3XWncexoc7DrW3loe+4waeoeGTojPqzEe75WvIj52LLg9tq
DtzoCLxwnWFv55G4g5ygmNUL/LNgprqCm4SWjn5uzYfQxcHa54O3zUB9TcstqGYO58jqw3YGKu+c
gBUiCHb9TOwYwyNnXjYX6M/MNeYZi30UXYvEydfMWGArGrQYjiJ9o5CJb2ZCDq668dbq6PDSZX+k
MvvZCJCbJvaRFfnXP0NQ7SJjQuLkA/xop5zp0Q7HXdRhLphmF2XqPuISuqXnDQOFSD5NHcForuL3
eWHqMfnjIYVBkMfpWTodk3VelQInY+72B4SqRzVQpCf68i5xatyf5dWzMNEifpGY1n8C1rDBAHUz
2ynmXZeyLvpuz2lT8dzG+w5ozzH/JkLybnXEYBNnkQjQBEEwzsGWJdCOr5SDHJTJEJdhPMPUsn9b
uO4I/SuWhCcHHDWHBwZ0IUeINEDm6Ct7cU14W3x1Ny5+uzq377IMoEHAUzbMAah0QVivx9v378Lr
UmOO2MvISWNKaHZf+Rgd6qqF0ll5e2UP4wZ+4gJSZJCDgsJX3Rc+VVnfXWZCzWJCADrMfE97S+D4
+IhTY966DSmqun0vY/XtLTtQZM0W4Nj5VGcfGRoVHV3sjQ6T4Q1OqBtB29Hq1jh3gXzUtMuY4ie0
DLwZbnYNwhOVM5RUzTOKvNnsEtj5Bn8Ksog8GEw5twDVf634oDL8GWbKKFw3JVySdjga7cPEw8nM
jR82WTm801zXnZxJ08zNJGrusKuf7BkGd2caJB44W8ZEKJhwm18lFy9emq5lfpOH56agkjdrJAmP
PAeWp2EfdvLxvrJgi2RCAHBpOW6FJH9rDkWwf4G2LoIs9smItcQH2JIQEuNLw39rJXx3mjNg84rP
oxfZ22H81i0C71qyjD8tDoaeraGrS9aiSWTPlTW8q3nEIe1OvhsN2KhGatgzvCZ4ADk6EgyEfRfT
kjFKLEtNey7SONxMZvFKZHxtY63xu1c8768FBBD4f2O07kJ1mmzEGshf4A/rDhw3ojPPOlp77ZAV
gJZJSibDvADaYzc7cG365ebEtVAPIGG7HjP3LoH+mzpiX6ppg38186fRzNesVvzVCmNuSYyoFdVe
MbThaMpDBbNsUPEmH6oHCQXHSMO7KCo/kzrl3KaqbwhZs/DkRurJCxHq+UzYbJ2Z3EDoSYejQl3D
lGBp6WRr+brGtF2UVHxW4Zuib/M24i83be2hUf0POfF5i9bXrltxpRI6Xw9T+MlM5EV6P3MPa3UI
MMeFuuipPCF7MAbanaMjzhkcpCyrfdZ19TDIiPvekiUzg/59WTREDiVwipzHLEludph/a5H+MwNe
XFkpghZyUuugqQed2TGLezV6BmUZmOAgHp5NgvjrsZ72dVb/ZKDMNoVVPjgq++jcWDI0TWEW0rW1
TmXx1oyWDbCs+ZIMdXHQheyPnLQk0wO3eDWcqFm7NhmmHqv3ND1TIDZyhEoP0fhpsA7HRX9P7u8N
a+AxWGbyyiw/g5xXQgn7pZcj25PmUpDJjSSRzjFsXs3FET6VowOOkjnTIrMhfbY+cJLknGLp1ufi
tfCgN3Ik+crN+pgUiLpmgGjl8h3pumv6vIp0z/KY0tSb68k1pbWFySfDlp7ckixB2XPLHua4wCoO
0kVY8YPlMYZrjOxzjKbr2OTJis457q6zswS30k3QklK1UmxMtc2aWIbNViT2D0VFxS4iEkeT+35y
obxODUkR5vxkP55iC/piX36LHC5YaZDIqPGBOZ2+pgIC0kXRP0pYI+iQ7kMwtG8Nk3swOA7GQF9W
scOlgycRw3/s162eb7CpB2PrrRiZ/lWUeKZFX1FHwpvNwbpd9SjacMrpuI/i74JTIVb5kj9dqX3j
AE9FTNST4tNs1L3d0+8Raz9NBlWHCcnGsJHiyqonQlhCEXKIWzbD8C2h6P37L0Mk8YkqoHBjIZmb
0gsQiupO4F4BxowPNK7OpcWVP53YzYK5f6WMcWP3BhnXusbly4+WAlrfcR5HrM92VYG3X7PcLyxd
66RhxGQ5XEcYOI3wAogooRRy7UCDsuYvOit9fFpQOTz1osAkm03zO7eo+8sPKiqSaGFafUiOCOtZ
sM5qRbDxSuuiGtR7XPqaqzPSJsVsOHAeU2Z7Gb59CHG405cfWBfuvgTHT/zB4Hen1V2KRJ+Zxyho
X6blbw6NOt+YUnPWTr+GQrDqzfmxJNIDvQ5dlIfimIPWmoiIb+rYeIi4QxBIPkgLvhmJWY/8j7Wz
JC0+YfVrc3Nc2QM/Q+KQwJLVKZvIFjrD2hjZlTmF4yrxMl+vxMuAPZ4R4XBzFbqJurZj+EHGE0Kc
sL57+lHmAnxTkEtcLWP3CghmA1OMDZchnhY01s6kZjJQC1URaVoPuVdqdYV3VBBfDczgxGSLZOoA
JrLQQuQMxGP2roGRLnbXxteXiEPgFjcKaJj10ueQpbRL9kvxTkwSdIu1f+XMXG05F2lsPvJcW76p
iwoBHyd3EJYIlQlTWoREa6uF5p9nTXvmTRAEukhs0SzJZcPP8RASJdBbxgkGJF/yCI2IX5gLxee6
3w2F8TRbPf6mdnyUpb3ugszaecrL2X3hto2A9cKCpKhdQU6R6VEvxsyXHGgFK/o6Zpi58+abrUl6
w7mygyQHNEp8YDXS6AMihW/ZizkMC1G8Mo2YrqCCxpWaP1Q5VFuik4qZ7TJBXr6pPHv1Bsz9Qbso
lGR1yNqNwick9Qd7l5txYm3UiLZTlu+WWx4CnRJh9pN12PLThRROMDPDNxBCVoG7yjgetBFOSG6f
WDl3nnGk4Q4eBwVEsOETy591tdYh2q3amISryTIAlebdEkHv98ydZcdnbzjta+lmOhBvji7KZBBg
zl+VzG9TMtdrvbMgRCN3avXEIj3+4VX6ioqasfcYUQfBgKqt+Uk9yscoOqIKyRcE5cYxPNS1eEgT
+mmZZVLGRZILl4Yk9R3RXaWK+RMcjdwaA+UoYvit9KHah7iISn2GOyPqA0OmgmedkGiBqQhPkfpq
0LFWxuwVW9b0XsNXZ4XtBc8QRCKUNjTneKJ/NBvaE/9wYUqFCw3yNXvPtao2KiX9H4lOALNg0wZE
is0nDzmwnWqXgZgoSRgEda4hry1mo8zg22Z6H2PYXXmLIEE90ZNV/LVdIVGraSeKqPLDCwgZfNwQ
s5y3jvJQXcFTQUmy/W6cyVTwJvnUXA2b2OKq4rGLsUM5uzp4HpiMWh2IkPjZ6twGIVY8mpi9rD7a
dAWGHqayr1ldPHIvwQ3Lp0C31Dg5C+ti+y+3llB1MlUwDog14JPtjHMc4Y+WI2t5JTkP20zdOWtt
xznkyfScu9wwNrTyMm4jdu9rJiNc3Xiec32b2Hm1zy0LmlUvV21F5zo67bQK2xNVu3j94tcu5mYx
B7+F2XB+aH2LvN+Z4curvaD8DXI5q7ktv5mQfpX94iA1wV1TEZiTBdhi4O4yPODxknfrRwR7ruMk
nJrVlKFwoU+4A+9nyHUAqz0t3GAKyP2gDxpL1GpONUZVSXzLEpjKJgll3+H2wHVtKGCwN8ZDPZg/
ueANdPOJDpw5ru8sO3P2+kwgzK5IkBuNbE+uZ9V3ROQetITkrF2iVxVJgEJLgUNXQzzPJxadiRXH
nhCViXY/M0of1n3au7su9ADTBfEn9Vcvqne7p3BGrmhd82YGZf/UdmnK64WDFwfjgZtg/4qyd+pa
rWXSZcePCRZdM5t6PssB7tvsoiQogJG1ae5IJ48fVNhWm6xhREIJ73uwVKcNTicOEmgADy00WGKO
p9ROmpucGoaN/RKwmAEpHHU7+TDmLvlRiX716I56Lab5xxtRlDZSchtz8Dc8h3a/DL3aB88dwSVm
MUzUqq/UxtJauS4CQK7UdllHYgnVw4yc4DgovYYbfQVpz2ELbMMD/2KfS4etZ+rBAV0KSSqhxBbp
NDmXuH/P0TS9l/1M80HduoepSDz7qFkndylL/Pcfhgjfmn+lbMRxsbrabXiJTWhlw8SBPJpDNBNP
SCB1jsYkU+9mZLY3Y3AbkjBAD4KcsQ6OdAY2Br2cQYW2mcTlJpJ5vnP74bdnmrDXZiu8GBpYESWI
EWc1OOLlf0pNTduBuHysKSM+qTFPT4VkQI1FNONNvA9ctQ+MmRxHJ3bCoDZKluUxqKmommy4W5qA
1WjqVBg6tSbuWQDlvemYnh/GsbmlhjUFEJ+rjbCn/poVXn9NgG8Ccgs42w9LkWBkLSeOf18NJ4xq
x6PkbDvc+wdhUHlbN3ZoMXuEDRxkZXCq4LYQwuOu/69CuQgh4BX8vi1tjdU1mEA5z+RN/NRpl1+S
4cy20dGJhsZr+pHir8JGKhdwUv/70GdTTKd/HhnLcdKrRxGInKJpX7Xa/l8TqCpo3U7Nnpy1k3DN
9KLLIG3Q78s/CTEDT0vbglTdBH7agIpEj8ZLGkXturb08GQM9rIhZYB3HZM6ACcmV00z6t7IFsTC
UlhsLT2efDXWOeIL2EmYPMzspcMOnb6xMSWH0dbmex0u5D4WGk4hhpuh4XJBVRhyJ2iI6DtJ8TRJ
L3zKH+plQ2tM6rKISnWvsyS05lBLb3evRjjWFnfIrbF0pob8VzIZPImhGaWnpsEcuRRshvDM1rlK
xEEHpApHA6N4y8HraLU5RhWtCes7kU4vrSiCY/vfs5sv2ZTlj0pJ9O0rTzyGdjpeREwDnb08udhW
kvMkE+2ajeoFa/R0l+RNfHHcFHXCmuKvAYVlFVf4djABlvs+btSpgGJH0oA/d+pBxubESgaOqYCi
LbAajP44eCTR9r93HzoKSHsDHxKT4YRlTUc2DfvLfz8iVKdg86820jDDapVgFtiGJUYgkP4/eWZO
rxPsCL0ayd96+GEa8iKXfw+ikgpzkDDyPW9zj8tzTA7oUAyT7Bmsi+iIRpbFj5a0rPJ6JJ7+/09F
mGJaWT41XgiaysIFfGKW7X5o6h8nsuxNTj2Tb/Bv6REhOLPXFrSRqtqfCUDuIxW6R2l8I2KMl8mq
8lMOHssqZXOLTPPx33cE5GZJXTN5oLWiPM+6Lp9SGwNbVBnvvVO260znGhljARTtiSeiJJzpBIfk
OemV2NAgwfclEgrPMRGuTL2QT2NLzZ+ANItpPWAU1YKbinLTt0lF3yhbYCgCedW16qOCdnrLO04f
rlffE1J54KBu35W20z7XXEGjvFrPhkJvlih0cFTVWbp6dqYcCnzRtMWaDPhznOpHmzbTWqu+Ys+b
3mrd1pFaBtounG4TNyGD/mxMT9KqGcCIJrl3vPpq9p63MfSgvGf+STaAWtp12CyfhjeTi9RDcN7c
dn3MUcOFHKlG5oGeYjLK0YMa3HvV09VVNcMDZED7wJUdc1Y6VK/5+BdE80bAKhnJXjyGgScfbeFy
YZHJB/Ar3U80rsBhW19dg/i9EDCfRHuG9KrdCtbMpXQKTT8xgd4IozgHVYChFqLGFVaofhcSnObg
P1srsFl9sKV66Mq4gxuJUTsVgPbvobCiw6gIK1U2WcU+pLvJJs/NfRQOnu6E0weJEo62kdqVLiy4
Xjkbc1L595BBtQV5ZVwso6BRZqxfifoBgExgDIYSe37CSPYRxAcVAFqe/KAd7KYxOqq2sp9r3LV+
C23rbki7+8Wdukn7oYLyRFzfKUsaNXP4Nf9ei8FM43Mwzfp50PQRuYaaQGD9PDS98B7itUb2CCS7
m16ZVVEvqWR8llFGb6MLcVBNNBJmluD2MTinUnCGJn+fH1uGLUdrwkwTPemMyUAi28qf66E+ONJR
u6KCeCsLUbJQ4i4DKb1DK5T7OXXdjQwpZiJAdukMLjdJZLDMEx5M3ARSdA9RMTdHimAZCAyA/qKi
v404G0GoYpWJk4LhvPDoZWVRx7yoXS2CPdJKfbjZl5RC7n1GDQjGohKIhn7uWS92bTvo8Dznm6WX
A68hvs0YsXSDh5mXaYAEMIwzCBXP8WtFEW9DI/FmNMlv2aTNEk3dOSlIeRcLLghiSA1tt4/wtYNV
fFDgJeCtDOsBiMYZD5e3T9lH6ZijtASvOu2XMXkPdtQYmuhwdqGUAgzP0nWOhCUyRRmOmTMTgbjK
CCeiybZy9iYNpOWoONTmLlehPnju3HzjBsGyOwVfmsrnBaXFsKxrNnMtH5TlhTvT9uTKq8ydUzTO
vs3098IUL5wjco6ulevPLgZBz4TUa/FqkEwBINun+5yHsUhC4xKPNLpMuPUR01wMnfqJta3kXoa9
qNDiz5wdSjb4olyDY33f5Dubh3KTdK2xK7Pyf8ydSXPcSLal/0qa1g09DA440PayFjGPjAhOIrmB
USSFeZ7x6/tDKF+VpOpWdfWi7S2SJpLByBgQ7tfvPec76GOCZ+ZgwYxFHY8ShkvI03dNorwE0/o3
VMa5ZRGnsVqchsg6+gMDfdVXx4XRqo8G3ao56vRJ+yUjSIsHlMf9Iw+HqSBqnYzkiwF2J+lK4izT
AdqCteNUwwRGcKc9xI/JHEOnCMEgrh6xwnOw8HwRbWOW3BTnjUyUb5kCt1AzCyAgXVwvMzAAfY0S
1Ahicktab9e3wXNOoY44GqIBZoaHPs/gzo8EBkbjt15LJHGV/G/ZnVbwLNwFot2jqmMlmxAfxIf5
20Dt8BSOq0x2HNsZO81V0TPCK+TUkZkLNyz3DrnPvZ6j31eL28IwjhS8GZ+a8r2kXS9jk64aSqTc
UrBSczPT9G2SrRO5HTUbeWvxJDL3VGvdu9thIq0q68Xh4BbZ5p53tF67ItpovYH8Ww6PgLCIDI26
k5K2xTaoCa9sp2llnWj0a1EElzSCa5O0jbDFfQC23Oe0Xz1odWYv4TZnxL9SdllafrBt21+3pkqc
KuMRuDFoYQ0GFJUR0eXMkwUHeqIlpjuti/6xNxQOybEmeAnKjNg5QsjJ3CyFsRnTHMdMFq6NuH6v
QWTNPe82sfr60AciXzDGOYgsJQGiY2CkWPs2gtbdjqckQeJfasMuZ+y6dqLqcdD13fWBRCOcGeIZ
ZhcKF/XoplqyECYhj6SBskzMghhzPy1ZcsCr9iIjXmXFLiFRoglIivaCGT9eYM/eEVP0qAGDmBkt
uHNcpIQoDupdaAzPFRfxop58KzJEyGjTEENiGD0XDbXRFKNiRgK1v38ZMrV7tkIEL+lbaNIFbCOI
W3LEqGyp20hpH0kQe7QG9svgaAPABgSew+UayGljJZ523ycmAfSFJ832GAD6VtN9XYRvlYQyNmgr
0WHXEIrz2JBRtslZ1BDPMwopEGz4jX8Jx+arKGlqkeYXL3AJP6emxCSWaGdrUB8sBRkqByk6Pln8
gtjRWhIPaJbNNqU6mBUZDaFMp3flgnCzTRMBtE1THZ4j0LaQ5m04TYc3ilu+VThJvMF8JXEeYkp1
ff1sU0OZHRQrx8B5VvFco7ygISXBfzF3uX7IsrK4MEOB4zEmJEvweBxf3aYpumYzGXb0Yt1bj95R
bQUfueAM4bTefQ4rh+hyziAiUxH7EfT66Y//+Nt//sdb/z+9j+yc4Y3J0upv/8n3b1k+lAD26l++
/dvxbnV//Yu/3+Ln2/9ts7xd/vYG64/s5jX5qH690fQw/n6n/G//eliL1/r1p2+WaU2e0qX5KIfb
j6qJ6+sD4AlMt/y//eUfH9d7QXPw8eent6xJ6+nevCBLP/31q+37n590S72+Qt9foOn+//rl9AT+
/HSH1DqIX9P3f/qbj9eq/vOToX/WDKZUqjAk+S5Scz790X1cf6N+lqBQVMcQQti60PVPf6Qwzv0/
Pym6+ZlbWqi7LS4eYdn2pz+qrPn+O/nZ0KTq2JYmTdOQmvbpv579T2/fP97OP9ImOWdBWld/foIq
8OmP/PvbPD09W7N1/pO2BT6XezVVHmD+9noLwpKba/9DduZIiIOqsE4ihcm90cbsxUNZyTT8QsVR
73ow19jS+vyi9M1FtdgB8mggozYMbixpxuvekBwnYjVZFNMZvAztU1wKfy0aRLu2UiE+qMOVqZRf
k3gkpEyk87rACDwEdyUHxp1OMblHAeNB9FMbkJRe11l7DEOrjg7K1s1h21T04TXsx5BXnJdMuaGV
kLHrJOLgmqG5cNtynDtav7aylCzm+HYYNLlXBpnuWx88Qk92Axrni2khJazGYUpKgozJzl/R4J7E
XUgbXem8AllcxjRG++pIj+xxhNzn9GN/A1kJFHOA4qaH+eZew9+rABVFG+2YXCAlBvY+0zNKelBp
otN3RS9e+4iSThcGkXtGPOyuX6q2GWB6ynAZt9WHqtP8b1tjzlmHyowcwVltopLW6Gi4veWupaFB
hetaurWpx+e/xHTtO83OUctmB/kumVVmin06JDdHY14O3TuzMPeqZFpBHVpkSV1tGgULxUD5dcA+
Rxli9SpK2ts2NLRL2zPCrvDd+YwQCkwBs/gt1thiIL2tIeAwRnXB7DVRxzzAAdLo+BRYqNPjpVuF
6YkTtaSmRg3qE2WxrSqNvDS5iGrd3+UlODHSM3oSN3KnPNg5DJ8Bjhx1X6EdWGB3uo5HLe3K+ybX
irVmAneqCwsXn59nRwaABAt00Z0xIsDJPWNBhY3Iqaw/4hFNWi7vB53JRsAyvZYKuDgq6QCCxHYI
AcC4UMku2GcXlUR5wUt6NGoiIBNSAYsUPiqE2hjoiokSjUToxRSuoxmGeslcFCSa0ny16gwtR3wn
Q1C2mdBIptBzhgxo0fIufg5oVbX07JY5esGgAlaO7WGqjZs7m7dvqlxtEnmaQO3pdkcuLkrY31KP
NzXKG6wBxZMGhBjHNL4UjKw7EwojeVwQO8rOevb6KV2Mey0lYeMW8P1ljV3GcTiX1g5tG9N809Lk
OLgWamOMOjec/9GEh3qzhedV0l9N1w1XTqJlt0U8Xe6TVtc0CBcvMVlWlXDnHlEPpejWis45FfvF
KvZhZXfhOYoy7H5J3z4TYLLGQj/e+FLbdWN/Z7CCzVq1ftdQTrZKefTN0lrWoPOTKNhlA+Mfhs1i
Njjml37s7IVpj8MCh/PFcxq4aKCc5uw7e0dF/cMDXNRGlewzEpq4ZtH6Z3V5QjEut51h7MwpiZLI
cx43plQs0EyUpNUtCQzmaUhhvLY+1QhdzfdU5CxEqbkF2C83SCWeVKQ/nK6Q0RsY6/uIzmFjnpMy
PTq09s4xC0uuAG1upvRizierwsbz3xuXsXLzY5A+lIKGrd0Smd0aHPKd0PoYWiRjBBfqOz2AH20D
5CXopF8Mtvo4iuxNS1SAkSY86tzssjU8uW8EFyD1cAf5SDsOPDVAY20dJHKl9471kDtww+T4ogmB
79nu7iPCeWYeaYkkifR7QfAVTB/DEPJLNvQM9hQAB12n35U1tRbzqKcuy4x9nuNPdM30Fq0eHzJT
fEkYCBZMoJF2JupaaiEaV8UmyM33GPIR3+bbxTfGsvqJ0RzxApRCVmW7nNMZhKejuah9/HOt2nwx
gNcGbmWtDD4tpBGMWKrt9L7LCX7LRXsg4r3b4Vbba8zZKON1TqlDqazg5oyUlVhH2Bigb2/CkETo
uHU2jsjpZdvaQHlWCAwxRryvtC+y8d1dWJ2TbHD2OYGf28bwNioCw4UXGnKGR8PiAHXkaIhM227u
yJmKtrQYj5pjHz02Yew20cTeM9d1rpVzkhh4MoNBxOBgs7ZJM1yO/rK1sMk6bUY/wkiflA7xI6tF
uDDo6NEO1p/DKLeXtlkhVa6+jX1wgB3LHgVpAZdkh6Zbzw4DEwofA8ScyA5CyjQEsiMl1aYKV8kK
JZZGHELw1U+Q2Ae5nTAaUhcVYU7Y+ndAquwN5CCwCmbBxjsGaBGHbmnnCDJsjGiorrRV1nAodfF/
qhmepFCG+cUKB+ILML51Tpfs0Se1iBoFMlVXtnOVsLTCFNmFQc9TpTYgaWNb3XRIYFOMH+jUpb0q
KhwVZNIYd7mNvD4t61Mlm1XSK8pSEDk5j5qbVJIKjUnW2cCdGgsUQxneIMIaRLH02KCWBEOC91s6
tvLmayNY2yHtAEfxxeVE4USQjzKUdyhiYMkTpyt67GseoawGgLkNbZQLui+KCES54LHktuWgPetF
96BmCtDCBuRpox/0PNuwgrQXorigMrltvFXQ8Y2uR3da+ZazOoIW72Ni4LTXKELbGOen1iYIS2oQ
m2z5Vahst7kD1Mv0/JXpyglVwxRugDK082PCwHDaD2BKVsFooXgD2VQj8keuwFmlYw7kmFa0DamK
iMXFkFtkhBZWzYIuztSuAdK1G830XAVwECwgiLgkfHPHwbCb//ul9/9zZf1jYf2/LeD/G5beU9XL
2eT/UHlzhii94PXHunv6g+9lt7A+S8OycSNo+s9lt1A/qyp1t43xwkRQofM3f5Xdwvhs2haFuq6z
BU5drb9X3UL7rJrCpPssWYgMxxb/TtENeuOnopt5t6YzHaboF5agupxq/x+Lbj9FUE+CRLksq2Q0
N1KPvLemJWiTDyjdcnJtQNrqEuqhF4Zc4pRcsBtMukvAq82lkQ8fJbn2k57P7vY9ga33SOuZvfY1
kZLkcy8ITMHBhFZ6o3UjMBQC06AWdZZzql36NX6OWEolZ3DrwWyhLoDQqLrU5Jw4kjksLxUpVl+S
slkES2m5+Yocnup2ZI76PuiVss1smwgWGmvkTYLsrWrprfuAQ2efxx2rqPUxhpE9Twgi3XfZIMF9
CAJ+Unsaag3WdFTQUPPjcY7GyLstBvU1ZASw0DrXn48lwSMRf/8OzLZcMFURiGlwUNclaxjzLHVJ
lRui/3Oz24a8O/AdTbpSa9UhnJjFSOTJuGeWEuzrRlNuktSHoFcoKTxUY1zRSEHU2cDHcsADrgTk
jqXARrzMG1jzmu9B3OjoARlliMBETaW5ItVdmboaxcpm6nLJs07imbTRpIONPYy9DE+dYdEKtUd7
3pV+tCtcwZFdbZV56XTa3eAy+oM+jvWV6IUZrZfoyc+ybkFWEhJ3fZS0790II2CPySiHNjMIfLal
ltgM9Wo3pW3hAF8qcjT2BD4svKCX646Lfwn6i4LStKda1JIfRWtV78LSjLPuuNExJwftYthaxiQ2
hVPnuwYg6p700L2CUfgW+4Vj7FKnCZe2D+dCESImgxblMU1gZwMi5r3WM8bSvUXLbBjEK8YI/0ix
UD4Bj/C4Bo0IVkuUEjIPxMk7y2R4sUSLoKfy0vyBvYyeGWNdjP4d27hF5NELY77x7ETJcG4VQn7m
VYzwFVVsVJxpm8WbNM6JESIk8hD0HvI7djEgFWkqiE8LYqxNJiZ7tRyOTk26HlU2FNjIKbuvAm3q
B5W6cSqT3r0fq7S7Q2iKn7Iq9Cc109U9QzabXVUBO2RZXnETldJ97TLX2IW4GnfO1AEn6Cl7yGvK
oxGs99lGDouvjN7ePvYR6TRUj2fEatbWGotxG0NIuy8o89dSmtojqSYRmXaqq2zL1JN4JOkHzdRO
kbc1SqHj6Ar1Juptd2eBxiMpyTNO1DMIXly7ORFVxd4Zosgm1MG23l3RtYc0Mwci21vWhhy6+FFn
4HYAMdSAbytpHSWWPnwLXNxEiPYTBfrdZAAm8G4TMke9dzg8zAioQsAapcFDXKVusUShEr7VaALC
BfB2jItRmgc3KFLFs5kNxS2UbdjomkQXT19YashcBt3NZ3Y0Fq+JZURPtjn0961Z9lt0jqRQ4/PV
QMaI4gb2K5LVTon0cgHvzjg2hVIjz+IJYZLp4uDWHtQeknyY6+hImsG6Ly2r22aVoRCcRQ72fICT
nO2YYGcLCH7hqUoxJuLDil+IyiL7QuVu31NjUDgF6D6esYT3dVVHSCaJ8aq5JDUWJSi3Sd5cJMwR
MuwUnflo5zUg+gRidUQrokj3mYX7yVB95eJajb5Fnap9FYri7SpcbF9SI/WQtgncSz3eJrr1Vn9u
ZTSudD1FZ++Ppkcsuc4MgvzjoCf0o0YakPQdfoWwIV6KczkpyIURJWupBsrec+DCVQ3JemlWNxc8
J1h8hoZAbqduJOgMH3gReI/uWQ916yhaLqKVFC0oXVvRDNoMSavvKiRcJ4b7SG5ZfuQqjQw0IEbU
s0K7XvVtyEYdnmygZzvNst182dKeWoxDSFdV6ROVBq3hwqisKwTIsHCI0AszMgdi12WUOrbWZGgk
Ok+OfnFE11j4UP2kBbCr6dt7qGLW0kw7lrc+yRCiFW60wQfrfqidhCyUa/RR0P4Q2p4OUGcj+mNg
aS3vAYUh5zm9kPW8szxSmbvAX2lpriFM75VbFJc67KsK2psp6wFeMcIE3JNOMW9M3zzYMO7enZwA
vwDOH8LGOsVMHvRHVO352XZj2JoOMxfseeO7KpXgy1Aa41uUNE9hC7ch6jzjW4hNlZfN02MuKxSd
ppTxM8/YZ60l8P1WNwnVHJOi+6bLaNh4ta68qI2jf/VckE/CSxqC5vJIYabShfmGWcn4zbVbyly/
8ezloAnEgnATvFMZR+raUSvl2YAcAYwywFoMch8YROY4zcFtsuLBb9XkrFS2cqMROPYWgNYDr19X
D7KmxNah8a6MzsnOhGtZ7/QzonVXV8QdKP0EbvE8zIGKXhm3MU26RaNJayNlWK5bGn6LsiBxDWwL
05zOauo56RGAQophdLB+trb1GNtOc1MmhvMxuEq0BlQynmlWqyvWAD4XLXoTtKHB9JQDlJ0orl3Y
9oFCWFdgpVQotmd/dF5t0q5O9ctA0fPNyhP9iOdE/ZDmiJEhGCEw9okZE6ThRPF5wOJ9VNS0RHo7
ZPpRlqLfd36WE0vggxvtKt3+NmIqUGYDiJEv9sCU3q9C8tFLBNJ+VjokKSnYtPK6GpDnWUI52aFO
snnfCTFXaA6dfMQNq5hjLBMThVUU8qOa2Osw50i4yOA8ED4KFntXAVQrJrWRQSxFI9KvRdNFxqro
Bjyh2RQGuRnLzCgXmpjyr5OwtlTEgohVZ1irUTPCrPaMx77K+3fpRc1riCfpOOBZYGVqWxUQgmMj
GeLoOdkv9eB2SHx6W8TQfoWB1MJ69SNg76SgsIfnJpi/WYhwftbZlrmNNGJq563VggJThOVsRRtb
+ntaNWSgeAngaw7zVbgrWmGg1/TJjnMmOX3NzPMll5Z517e5AU5CwgzKy2o+Vnb50ADB7FdWhx5l
EydlCWxU68UpHkCdYOZINPdYKelINwWFU04mi51uRwxDrKaExylRYC/Z1Kw1L4lNTIxLCxOuXtXu
msBJVrrIrSNCn2yv21iIJ/uWe0K/X3ylXu8VQFOI9q0oqo5ZUBvfmhDN7owIauJypOttXDcYnmi5
BA+ljllE1TFGsB5CiJgLjHXWBL00bolCaBDPTXrQSphUdHiFunEeBnDuwcsr+ClKiixmUvFZxwre
zGtHAshLYpJC+rDhaSFUIu2TkFdwzqbln8IhT29Rv7lPpjJAMu8y820kMvEdO3+JAN8blX3kFMqD
IE7tEBF+wgjKS2J7xU68S3xIUxwiaHjSKdZ3piTtxe/ZR2yd9tbQWBPJS2mDu6Kr/UXsFs3a8SeP
ulrE4WoIKENHjcxGpKsxPjVWK4NbBTk7ALC+tlQ4pPbgqFb8U9zBF6kXWVzQ7UoJYYAyab0OxC+u
uXTsdV7X/TS1d3N1MXjMkdzBqTje1vUmY33c6PmUH1HwjHcjR5X7KrHjLxFAF9I8FTTlPi7Kek76
hL1ScqB1ZCkPiEVSbPjKKrcCokZKz8fTF5QttJncHvdZWOk4P+zizrcVcAs1sh7WJQFKUYqS+TNu
Uzy7ViDqdmUCBw3WQcgEGTl5TOevsE1a+opmMt2PTL/44iHrJh+m1m903c/Wg+bHz6mhByfuKz4Q
y9odKzZ4JAVoB18KjPxf3DpnbRvDRlla2C8gYALWhApAxCIwvTLU7zA7lAdJ7ih7TOhf6poUK5QP
ANhmGmrpGwZ69r2kl3tGCjaeBZcAnR3VYGlXu9C9ELJJzH1Iwc4m6gcvuRomU7oog89AcGYzunI/
BnhcUtUL71Liigly8y1xL9t8qgo6VKWDXw1vtWWBNq07rd9kmqMTGCuaA8YNQtV9Y3gdDGEfXQtC
d+sVLAOQRiBgGGNGxCG1N3MIJPkIdTvPvqMuNh4C09RIDg0jfCodQ0ompUkdnNIw0HElOPW4rLOO
NDbL8xSmx3aK+FIqN7ojcKGFQCDzOaOV8KK2aJXnrTYl5ghm0ewU5OS2jv+mlip4QHKpcGYpvq41
q76tOM6VzUB2RdMMkFFCHSF262LXCpmjbuLADunJ25pyrr0aEEwClh71jreI/MLnJNjEMco76LD+
KFW4Kpn/kKPOvW3sDHq/QHCI2sXM38EKLFN3iqzos+Yt8kpGs1Xc68//H3ss/w1bKLQZftdD2b3m
rz9NO6+3/95C0YT5mTm0rWu2Q79EqNZ/TS650WeHj60OsUEiGxbiHy0U8zMTRNtQhRS2SZuDP/pr
cKmrzC1NBoz4Ti3JXND+d1oo2i8dFLo7AtiEbgjT0cDvqPRqfuygZK3ZFVAGjHuswmbpnEw35XpM
7WKOOsI9XX92/SJYQSdxjrJOzCHGgyid51b0ciNTHbEHI8Lkpsu0qYvonJwicU7q7IfX9K+Z648z
VsP4udszPVaBek41dXua+FrT738YsfJxj+DAdcZ9ncGrt6oAD1QTEPl8/dLD0qu7NeIcn0fB6HOJ
ACKASMayWenWe5CQeNBQadwlQf+YFBIQSWe+WUYDnwV2081V0N07DSPTbnTO7JPNLJ+U3lEAj8gJ
nQutIaTTXbwlbrs/jRnNahl7+bOGXxvoQ3v6/RN2fp4py6lD5mgWF8j0fPky/f6HJxymcaU5aRCf
fb1n/lUFKVVI5dz4hM68MakFGNn37j6qyheU1znaONde9V6sPmaMdv9xK20Yk1uQRailxU0bhf6+
iOqdWafippt+FNqRj3tfMo9xJuJDqjEqcNX0yY3G3Shldpf4YXlurOj1+mND8ULGecMyhr02//6K
F7mFEpSsaodMsKPiOdnB1o9VDh8uvrBHaV9H8tK9fgqtaCZZT+g6eyNTGdHKTD5AgcqfyRk89xgj
V1VD8DTpRIAEfIt9XqWKaEFyDohmy76pgH6g+MevhQTWRnPSMokG54l2nZ9cf9z7xoMD6OjElEku
MYJFuNs99Q7pOMLIWCK17AiJmP7FhJTUFdiasySTe6O2YcLXQj3koFZWluV0s8YhajsujUPrwl/W
6cxt67KXyJGJPLMJRQV6aOn1sZ1+yCStJoZPIZpPL/kc/f6a0H/5ENiGadqaZqJ0sFTTdMQvHwJO
fUUeecp41gOmS4ViBOcqQZbrVr6/cqB4n68/U4EvnOSd30r8hnXVEaUZlMcyShjpVur2+p3Sk6dY
Glq+7XIhj6GkqHUsPsyFcOxTEFfcP6wqZfX7p2DQGv5BKsFlbUrsA7RCBaNG6aC8+OmypsWiVaWl
pJcyrRht1LnyWCvGS+O63tfQ0uZuYhy9xh2PvUy6W80evUNiu09FzKGJgx0Mxpz+qw6Lm6GCVr2Q
XUt9p4nXaGgCJBGkERdj4SLM7zCETr9QHWvP3QePDHa7DehdZwUcuHiKtb0YoJUbmpbfMhCy9uhV
nwsnz2+ViJ6oAl5+idaRHPDaW/+Ll4E1/NeXwdIZOnL6cPDC//pODgPEbp1c+Qs85WCeBQWfnU4H
bu8QiuUNyVvvKJxgSiPZNVqDMyaUOXRzFr9bEU14F7vzH4SCXZvrO/eXEMJoJZEjM8j+KTV7j+5A
CKlDFtGdaEsGQkwTlWxIVhjuAAO4Rvvl+q+hB6DNEP21Gd8GJwOOXuPPt7BS7fyIdGk7c9tbGHfD
9vevwD+vbzx/nbAUR+cisCw5bU4/rG+ZB9i1IbWAoGCaaYZI4aPaXzBU0uh0hc+xh29Dbeg2oVMD
Wph02AIZNTnWKjEpRBgGUEvusia291bvvPVG5t+pdvE0JqgzOPtOgYMms/aqqm+jKTvLsvVl4jcV
RHkO8bMkDVYuSKgDlVa+adyIZPsEYLBwyTKPPFXZiFKl1+vZyibU6J+m3mQE7JXkRhZOsRC4fOek
CnCogz+zb2vlS5BGHxDAzRNwkBhlbWQeSTBsVmIyeARMUzZ13ytbHfvK2kRAXOsF/d7IFHd9QkpL
2ppPFXvyGlmTPm9Fqz8UycvQkmV+fV8DkINzCSWzwrzU9PU3HRnIm9ApVvNnZyiG10ICCGaXag5D
iFPKEO7TgPKGZldkfLGxFq2Y+2pzI+xQE5IlBH3Bb5ODOgHrmbYwsA29veEKVOdBaDxcv0X/4cwa
mom27zg39FXEkt4iAqe8zW4GDqf/YqvXft35AF0aSESmqY7GSvHrEpH7fY0qPi6PSjzl2LuVfSRD
9eb6dkPf+lro1nPeDeWl7rtdCLmNHZ9uA10n3uAuqcJDYDx0WTDufn/JTjXZTx9aVl1hsCMzAMeD
6zi/XLI67WZDcXvvzAAe8C2BdAaA8z0TCXGT5STWBXR1N6rBFNMI2+Y+t5to1RPVuw+qoj6opRRL
xQmyFaw0uTYqG/hmXJ+zSpr38eRQTqrW2l+/VVTEDjG5q4se6/i+pvV6kykM60Mas9MGdd2lKs97
9y0HMfK18IE7MixLUS1T37HXVuyO6xTl3RekkxunbuE5FL5zMCenkPfsWKN7l3b14fcvkvlLUWnz
IjmGQa1L1aKZhvFL3dJnfVfVo2qfXIKbGI5kz2QiX6Za+Jtjkk/tEGajJpm5hUlfnUQWqDuaeP0Z
Ehv+YRKfvpQT+g7r9vCm5fpK9hFu6ZyL3Kq/VnIbxRAGkhLKrZkPw43RThAJ8h30hZ6LCQts+icr
Z3kw4kZdX7+9fomBuqwyt8QimJTSWHVmY6K98Pc+sooz67x571UGigAyEoB6McGT9CJ3vLoVkZCk
89AGwKzma9ledYd85vU8NdI//voXAhD+ZYAMQ4JDQ7YMimPiu+kiDgf51QXzkNGk+G5z+/0rfi19
s6vIdFIfyusr7mgcTZlAIEv5tVJkSIT+nxy5U9uGOdOTMTpYHAl7kbe7EjETvIZhj3qlPKBsfezj
bnjCofItYKwzczX6VhRs+oZm8cH2g+oQlRZ5kklUkrrHGTQau+FFw9GKV7kYT0U5xCfHJbd3clEA
EfDoxyKUPWtj8SGcULuEgIlmZNLUl8xryUahtsNDVM1kk9nHWrjkPIDZvtFChZ9ZZnULuq1eAq/K
l1WN1a9LC4t8OBxftgfgIKZ/acq95kTQ1iRFcBISkeap4bKOOzLUVPOuGqW4owexqxogKAs3xCLR
eMgPZ3VdE+nnBZfUlXLNhmcflI754e/fAX06KP30Dkg0oZQ0til13g/5S1ETWCQtBRBfziSH0OGV
db0rW3DyQ+ofY+F4R4OsMQbQThEtM91uFz6Zy2QfquVGELtxBANykFpibJUgIH62N1+v9s42H066
HqfHosjq25ikSiylJc+FhI023UWtM7zgwcpn5JIm/6LW/Kf9Ge0Mah+d46ngLGqpSHh/3J8dQm7x
QjX0HD1UimWAxfF6qIgj/6RKY3z0hwpWlN9SQcJYAksMD65ys2JteXhmMds4B0/ycsRTPpIajS9e
98BoCsUfavVNDRlyzpjVXV/1rEN361XImyJDjGs11XVrDaLA2llqQN1DjC5tkeu1poz45+nEFASz
NPhwnITYs0HRwBIlD4hfkW01AYH1xE5duPg5Mzk5yW1EcpJsLMqLhSp6JhUcrYyy48NSmNUKyubw
Ehv49q1e0EEZnfBuGDtMhjagAJyd7S0u/+ZFsZwjKWNYHKf31GfSbo9ud2PAyTr77cP1/rFpddQq
50jtoiVkVv8ceDdF6ndE9JFifrVGOyj772pxH3e+XHU2CFkOElz5LrgG4o/a4c5GpKv7qfpQg009
57lxl2hz4p4sBMImDllQMyljsVndGM1WhDiUFFqCwFmYx6sRulQeL76DvvwXdesvSufp2ral5TiW
RHctgfn8cqU7bt3kRZ6Zp6ulE+IGC3SbjE+GkTPScaIHhj7Ej5eezvBIDRARJvUeg1m4ZS8sV2Wl
0f31zZ6Ub9VfDtAjzhQDzY2WdeteI98na/LhpRhAmJhMxNBMdevrmc7KmLj8/mMLfO6fdnSeBhoX
R8XfJ9CS/HKRe2kbU0NX8mTqpIQWTrVHetesmVm7JzHiHRobv3joNZZ1EYTFLI/94pSUDUGJgZvs
K/KsvnSpuf9uMF1E+NwuquGPd6ETG4uIsLwVGBRmY0ExHNPWurv+0kt5orbC0MKZTO162xPBUuvv
gtbJrOhy42Fs8DdXIt8X0yVcyUuT2hrKkZIwnbrdjG3N5Kr2ta3jjvkxTclO50PYr8eowd8ytTYr
S3uGH53yhHDhtv5Xho3VjRIq3V1U2xjsdWvVy6BEd1ExjdRoTcLAsoE14L5VCHCqbe85bmEb1uQW
rQrZGl/yPF1/f6aR8P17kyPaSc3beyVPuy3GqXxzrRrFAGcLxGHL6+EkBw+i/1yb8jqaPmh3BMt/
dUbP2CmBfhcoscX6n99C8Xbv3dEwV4SNcbqZPg5OBclPgs9FxUMU9+R5vdYMDNajCWZeLJ2gwdCV
xB1aOIQ2ujRQaI98/EnOLV9p0K7sBIJEq0fuUrWN7Dgq9V9fUqfMFrjI5+1I5iCCUfWljh4KYUcP
QzxirB3DY6aZKIbqpn4YSnko4dOmq7oUDsJHGDSVVoozq3NyYI6E35Dv4sb760viQiJl0n/8x4+Y
rG+LRrv0YVBv0ZbXt1BXa1IGoHlKYGPaqNigxBR1xjEcsuq05nP69M9FqS112GAuSosnq4XXRZ8A
Em7q9TdKV379vjAGlkUbRyjZMaziYC8Zj67yUV/TFvBmLcXaTJZaeWlq2HZdpUVADgx5hAFjr8zS
RP7dKNMGOmzUi+PNUJeyJCYj8BYAw2u/Vla+qlB9OcyLKw9krbSsmS4F6R2dq+w8x243sDZeNVM9
jr4M90ixv2SFPryosQPbqR64CCbPuUIbBbTBEsmJ8RCHWvgA4T6Rhkf8tXy1/aJHHJ+MLxzFbggU
QyJUJLxBVtMfGwIxYNBNlAeTUcqN5gGK9N0PnL0sl+r/Iuy8lhtHmm77RIhAAQV3S29EJ9MyNwip
Dbz3ePqzAHb8Z76eiOm5UJDSjEYkgaqszL3Xnoyg8x4hMkbWCwvT/MGJ1WcFW/MpqfVqzRnPnoii
6VlMKJneR+ABmP6TKBwglf/3xdP9X4We2PtM9uW1cJRVG4KyI845OBTE41wDJfyKhElQYJhb/g5f
IGhyG67sZEwP+lTuA65fm79+HeHsPjlcjyvbbUnSMZnCLrRANZa2GharaTy2ah1XEJSq2nu3tnED
sz7EKwBjxpPeaN4y9sZqo+buj7oCSy88NK91UD1qfjGekjBllZyWDN5ld6W0bOVkAAr7KgoUnVJN
xlWVqQkO1Wk/i+103NGodg9+rT90qDO10QuelTIyzoEe3uB/OBcWEecipi9aAx+DWfLCyPsGiQce
9GC83d9kL34yi1HZDQIbvhbmJ8spD63umWQeyR30GO2AMZux55CzTVMYHGfMwZ0g0Bgpw3q9RvLB
uSBRgkujBd3GTzqM8jIwL/OqhU0h2dVVDCiXY/OHzqK440g0LgxsZU99EdOz6kncmxCvhRUD2Stt
AiMjiEf39xmncLizo3xsF3HvAKTruEp9mVV7l4zEc6/uLZkDRqfD8IDaBfk8grqNRgw8t0itbgA4
RORBldGDC1BrNcZUZ6Qsw+ofQoZIXswAawZctPEhdLHlcORyj7hz5bpUUYglWkZv1RIelhbjwNZW
A3XpsxNDpGGbZWp9bGAOtnGm7NoWjhbc3/iSUZcDQimJNfI7/dBHSXg0B8yvrXbDXi5O1vTqi4KM
zhKjSVKnGBPSCp95tgmN4jiUmfooa6WHzFMOjOfji4qsxViAz51OP5xHw62Y7j5MLg7kKlU5lJCz
AkmClhtXHrpE0ewKG3euoxrM28rY3WadruCUdcobjU6XHpVbE6FQrF20W8/3yy4pk5/T1PXJoMsM
oIyt3pBMFodKOdBP714i7IuZNcDW84mkme+M1JLeSbH95xwbxLKCQUe4SPNl6CniRW4LUp9l9jGT
PvKGrgdBcDD6yJU+gFYiryZQ/WPjYxyY6wavSM+tPnVYZuICgaKor80BQJVKxXmozDyPVlapvECy
687gLUFEN6QK3Yu9wDWvoRcm3/GNPMokMPmDi2jLb9GZ1208Fx/84v6bNVl25wEMwSJDsXioqpgl
WrHPRV7TiR89ZNaJJx4N33rQfC/85qQFsiq6mVyInq+d4xbru+rcpIbNoSl0/ynU0mOCDP84v8fm
oE2NeRxNAdWzHWdXKwe2EDMBOdHoX3YJqD3fdN/oVGLlUVFvgrmVD03hXbI8t3d05PP31lP1PWl9
4SRbCx7okbicgFsJ/jQCN1kG2bcSceqiGwgJaJ3XkmSzrsP445Rlsa1mrkc31tNROq8u85fQaDGL
onGDuDiMhFurLVL2lEedzYlsfoUhC5E7kFg8f7hh7JYHoxKNuxHmSJGbl7xaN4US3f3m3jCcxTsz
0Wg6Jwb1Kgtjix/NsZLwV+Y5v1LdkL8ZHl7dv41YOy6xFr74MiYsgd7BWBvNgWOXdQKKAsQTLMca
TdO4dSLndcaQ2GlYbO9tLyqTDIWD6uAXGONTXNUMEnyUpUGwLlwVIp2PbHblhITmEmNFAoovHoxA
OaC0iZH6WgrGp47PO+yT55b+A4LSqN7BaxvAu4UFQJToFDtl/EnpKUF4ReUzLYEEagfzZOBWUUP6
Z0S0BVgJa5VbsniQAtB2l9jmWpM7uEXGfq6kVLMfF9mEiMGWQqQReFENGwjGk6KdmHq+IFIkR46X
fzoZIlp4T/0xVl3OQH0/bMapvK6KCkINVw4hMNj6pw25hJKmEt28NSAoLwwTOUBTAcMLRP7KPe0f
ifT74cfodFxDy4k2U+s3GR8gQ6gnQGwwMXWzwTjIrM8tilvMZb6MnCjdh0bcHgPm4gsgfeOpwlyk
y05YdAhQefiGDm55wkW4CuxqspmuMON6mBRV8ZaaKgdMwVqOV1yLSrgeE+FoiGpzkyPDo93IJosj
0nytRvVwvzj7MBXvQd1k4JeKs2hN7aWzmnqKJm2Xlmp9ElQsXzslR/w62iOoGXvtK7XtLkeD9EKk
nq9zmeWliQN6nxSoyNPItpkqjnkHyj304YPXFbu8zKJHvMgrRgf9Raf5edED1m+NctWh0feZz4vr
OLgbR0D/ZLJOuQqQAOKbW4F3A1Y3KrjS7NCuHHzR+E9o9D/GbdSv5kfh9CibXmrU8RlkdicWzpg4
X3ULlWZQqp0GPYAzJcAVbpGcNlaSIAeGMhdGOgdQ5Hwm8b+cvrLjUPkoeFT4Ds3QqD+EDx6ljaIH
sLCHCtDmZT6OdVrbHietIHDXYjN/v6v034/E9L1WkS8pH97ZjsBcd8TeCyR1ZDT0hymboVlSYeQb
KdpXLzLcn3C4kCJQ+fdlKI5ACUvMUDTBkEhRfeip5eyhf9ePiRXhaOwgj8OI2IQsI2COSc9YkvzA
fNkYjfEcSpEfM01cOyeJXlqX7HVrVNSlVjfjqe316MBZ09yCF/GQ4XrTjETNmy0sX4pnryZQQBhv
E8DuJ1J/SBCs00PHoTON9WRbV425skVsPnNRygO1Inan0DCeWw4cMNqJlGolzQtVa8YLAPH3gCjv
azR9EfSPslAiOMuX6Thm11aN60eBhXmtlrDW4zw9xAkdib5Sks/R2aplErBGa+W+njq3mKcJhS3V
95k91INzPrGeaBBjUtgRgL43vuAOQixn8md22iWdyASw85gG6E3FbUSYZ2BSrdSuqy8LYIFXp8oA
m5mDsZ3f3kEn28Lw2zesPpCfqiXQZ2VFeIk4KpGz7YrWuEWWR8XKpOFGD5tlKPWZeKtBfHGxytVx
bz0Zk3bIwLyp1F0A2ptqMfBkcomH5rmYdupSBCl6r+bZrPYJCxRghu4jR1l0hA3GOdOAjcQn9k2A
3hIFL4L2WHMumFZSRk/+u7narWJXXRtZReTD9PZqFkgElYyYNQgwCJuJrxwFY8IDpSv5GYzUvhk6
LPjICuPdPFgZUMwTb77tCCH7ACVSUMr2w5GOeopJrFrTygwAvtqEOHQWZE1Da95VxFfgFKim0gyS
fIROayZDOYkkqQdMMxBEzptJbrGXFXqK8thYdeibl4IiAoHnVIB2NCDvCxHN8GinJUV6zUSXbQiR
QXSJaezBY1ASKFV1JOX4fK8dki69IN1Pr9IrvumWl78aVS/3TIseo4blkG5u9Kqr4S9YBfXPrPup
16aGRwxPXDYtQiKBzJeL4GqaiXuxIL4Kq4U+kaBSOKqasyH4zj27ls//XOcimdrshdOke2ycdAoj
ItMjG9TnmLTPddcpe2VkuOPYarIp/L5Hg2UqR9V2j4kZ9iy0VUycqCSUK6Y5sM7gWJPBkcQXopSd
HZ1fbd2XwQO9leSla0Ledqk/Em9Cv37qRHe2/qssR+IDRDTuwcB3FI99DdnbDEnD8bhjNNtkaF4Y
nGTETAFUyZpbG5ixD17EGyKDHmSY4+6baeLkKFF2rrOoXmYQESGUCY8PFmUnXLCwXqeC7miC5nEJ
qcMnoKmHzlMCki5qBQpmRFYthXd+TCpwJEWMSEBGunsTmXdsE0Z55ohwgRWHJAX4aei2UOpdBk68
LLOtwsE4MhgWziPZotXxBwSjfRBp2p7iLI7WoGPOuqNFJ1HWw5W7dNuRbn4yyzFYsiKXe2DZxi5w
m3A1n9oMok52OOenVBFVx5GLhyZ8c2ATQfQrb5Wmp2e/ctaqbIojbqCrO/rpVRfqhX4rSVpm/qNF
srkXTcwCqwyQaLVefy1rdmn2mOaAMo009bkuu5+uPCaW0UZdyeLdUNupIVB15xSBbYoZnsmZney6
BK4SJ32q1fvCyhh37WeDcg5EDebELvvnvE5/pDGcumk8EBdDsPF8bMmAoIhpmBhaTY+ZkM/7khW1
uY+LClLJ3NYRpL6szUKkGCHD7dzSB9Fkne530gD7CvzSR24o6YPjI+VrYMbsIADBhs7AA9Zq2S9z
oASbeXgg0SOWyK0fWkY+it9n0V8UC7OP7H+a+zbaKBMpF651tKyziuqfg2qDJmQzdDVkmMI5tnnu
nnzBocCywKkEAe1wIlcD+Eblcn6GKWvbQs1Z2Jo53gI+uZ1j5P7SqFT9SeVPXTtyEZfYp+tISU/z
IzVtv/Vh1v+lw/nvdi1/O1IRHAVY+Gja/jGMq7jTQ+xz7cULrXaHK8nEFpflG0y3xTkvacOENPda
tyLOABDEwkQRciYvgUHYD+woe1DP3arISzgInsVFiWaNgIyoe8tb1eHeVszl6KndU1UAw8tzhD4i
r9ZtZY9/GbHAgPtzxsI4wmIGbUzqL3aqPzrPkeXnxohL9nq/+fSmn5LH5qLr3pMshYP9NqluJCGp
D0U2PpE5ObwpYio1wpKkGRCNV0/6OMdYVQJwTk+pTsSa53a3OvfVdTWaEodHD/CtCHYNQjCEoyPT
8+mwDEVymSNQWuZThzqxow0H2HJnxKO3Jj8w3uUZcDIihKpvWn7NoTjMvQ2/CUAn1/5XJ8IvCKPr
tFTa7w5Vc5bAOgPoQIBMLB7Gabcoo2YBo1uykGbD1tGNp84x3nqrOJbTfuva5CoxaNyTw+kfLXsk
Nnr6a/UKFct84kUpXkF7poaUeuUcinBsn/tYoFuNGEXTq8uG9sN3+6dgzNqnLJj0bkQZL/SqWEXT
0b2Xg3LClPtIAOp77cj+YR67h6kqFmNT6vuaOhP4fgKU249RvVqGPoXVwtRS1d/N4a77OaC57dRG
+2oxLKOdAGynEaOy7+0MH7ERPuKEgZHqe2fy5CJS7Cis4wZ7GJFj5N+iAXnhDEKKkz4y5ncDgObm
srfT7tMDULKmGqb60zZt6IAAyEJSmLyowvc4gejhlC9Gh8YUhc9X2WDt7ts4XMM7yJi597Hcxk2F
xFGFJWE0MqY+E8WLmeKcKh0l34aJeMejg2PFM77IYBnPmhDD/UsXO8RQeSTHxcJ4lkhbJuRG9iyL
JXhC8RxZ9biJ7amnRykORYKAtPmEYXnWIVAY/6VsfvtG5spJizn72yp8LlbeBcgy4NojLs99KDnp
yGltvjRJRDjP4CQ0lTgOtGZHf1aE1a1NGyiybnaavw+lG0ZvIRsfWwGf1Py8/06MSHIN0jI5uwUE
zzYNPmnclxeqRQBlVSrY8trlMP2+uqAyDp024lg7KXAytfn9PMtd51A7nXPwRNJcOuAjzbw1OS4w
XxiUITZ6gyhYMuN/Nq2anoNSl8f7ZtMi58RIoB0plJNDYmIrJc+WEPSOHpJjFNoBggEAu2KITmrz
AWD8JKEqkqNBJtZ8S3gVI0JSMdE5V0F+Gc0eMj2N9KnlWVd0f6DB0QSbWpO+maQboRKKmuiVsg7j
gj7kXGIOgPnnztT8ZTCUkzmaALitJW3ucRqSc8uz1K3Rd14So8WALkwaAUFDn7YKatiTQ7YarKp9
Vos6PjVd9dW7xFfPHW23sDLg3DZ0FXSC5LsYLCV4qpZeGMmziIz4+LtF71jXQG3rk+noV9sarsrQ
EzOU6leXdW9lBk2wYf2Mdi4pcst5exsah/S9uDi6qaM+9Gnkb+4rnxXXpAAr6P4a2DUc4nMURiMM
Ev4sUPfIMBZ3zZAmT0Xm4tChn7TInFLfWLUxMYLi4Gzj/zM3XtHv7hVCKbxJoRE0a8wV5UJIWwAq
HsWRMj4jY407JtV646r6nruU0M5fbZJX8RQhLFdH7z61T0dPrvkAOBw2CWBA5krNUYHLMHl83oA5
Ep2MEm9v5RagL5NXUKm1RykvJNCkyD6rSaCu3cB4bMRoYkueeqpWAImR+xsHitlHympwXRic3CQn
Q632flvba5qOwQqhO4N1RXE2CABpPHgCg29ayWNK1mRnDTk+7SGkC4pwdTgGGJC2Yd+T/0ujcAc7
2F2HuHkUSOAfTEHJcomcYBkwd9hAPMqRiuXVSo/cgsPN+NYq9mbkXPM8JKm+Tqb1y1c8fZvLJDtE
ZtmeCmKj2Vbifa2lbFexK40VtXi0AZ1jvAi0mFlgLjBZU35pWfKsJL/suuUomnTlg68F3ivOmwO3
fvqoirbY3k8QkVnLY0tGyiosvGZl1xgT/UkMh+gB2dwEm+1UGpQi13NwnYW+5uIkbXc+hFdF8I2R
jnwy2ATL6TZyMo9K10ZvKLy83pfCDzeWRbwSgN2s0LWPSq6JQaQQpXJI0pYbg7JQP4HeC6btE2fI
VyG4UK0isy6Zo1K42W6/ako8d47QENg2/daxMzoSOlPxkgbJdyG8VTIY8bKFsrH1m1qN0X4SjhOP
9mW+9IFzhqCGCZN2e9o5CuaMyYObn2yr+J51Feod1YwfU7o5ieUwV0ySR5j/FSkYpP7hK6cnQQDC
djDVeDM/bWhJo8O5ShI/LD3jOFsSf7VWUY2uyPlWVkniNpy0UlbHaVFUcotkQZqTi3nNHf08X8Wg
jrZ1BoZL9UF+KFX46p1jjmMcr2W9qROXyU/bUksBMnY3hWx/YYCPtiRhOqv7Z8MACqFy0v7SPaDL
EavHPrA6qL5B+Qb10PxhRP5WtPuMhDEjiOQrqCbjyPg2WRZJ+6W7nruVkRRHgJDaMczG4eCLn+QF
WAs1Ik+xJjN5ljSoSXo1NV4XGFMLhKLED1pmCJ7nXiuxA3jrQueqS64kL9D97b05PzccG7X9skqj
vappuAHYZzyVYfz7tKsMY3hppz5U4d6Mktt9oNTd+nYfbLpwEE/4gmn0qnW/acaQvgxqw6OUw69m
6pTgZ38C4USCbOmtzC5HrK5rxoqNQq5MLcnORi9WVRr+8BCCv9immi8N33+/z/069MwrHJvvImAO
11m6fv/CWd0MYJ6UkaIdbbxDRHFr1uP8iC7oGTvxcPQGyjopAnCBFuSqBu3KQxnWw2FsdevemSwo
VvZFeCuBXQK4GJsFaB/2AM+GzxMMOwVkDgbHLj/M7QKSFVZ0Z8xnxbEnxHm6nrgXu7kTGQDLXWpz
mQp0h6aOah8dQhofOrMwOOcR3+UqGfAolROd70Eh/4u84V9KPNtS0VjrkyCPjehf9g6zKV1LScSl
I/B76/cD2UvQcVIWyQ47q1u+M1dHv4C4dZ8hX1vJ6elgaOYqjexxBxpHIXjCICYsikHeE+1VJZr2
4ujYO718+MtBy9D+VeFbkwXechxdRcem/1HhJwxmAr+UAoxoI6sNMDjtNSbcdIufI9gN5L6/hjbi
DFway6oW+q0iH1EtnB54JhEDQxIM18x3OxogHBEj6QRkD6FdHQuz2Jici3eEUSHtHy2aM5W+a2hV
XIIwc26YPJzXpva0m2cbq/vsMBy+sHYaWzXOd0T03EYrZl6hDMWqkhRpGqfyc8BqyP1GU6+Wb/fl
VWTEmCOsm/uF0AHS69ATDjbYTP3cMt/fagy2m7ZJCQkxuuhZiFb9ywc/y83+98RqI8hDuoUTlAPr
LFf7x4k1zmmMuLUpL2rMVDoyApD40yjAZgtZ3A9LdlTq5tY0mKF1CGTsBQ4+vNhPtaolz5ZDjWpM
SRVaxR5gANF9yNsJ/IPG7j4rC4O0eTAQYQBFccuf+FmJtntsnYSZeG+NCLDN4RREZnOMXF+zFqwD
2Ctt7n4NVK4ftyWzstY4t+pAY2RMxk+aA7+7+nh7tujT6x9OTWUpM0nOiHNDB7p2MyP+UKPy6gRJ
DTufBjz5mMfKbfWXNAp///euH062EQ5MjrLOkf+/9hrWR1MGu4x9inQV7zKvj72Vsx8wFpkdJcWY
frKLCqqv1v79q/qMnCAL6QosInf33/fnvxsLyI4Q+ZPVZmhTQfuHnDj3OyMD3ZVexNCEZ0+/AWUv
fkYjNsuy7uwX6L9kwcGNPOtV+jqmJi+ZA+ta5vnwFhQVJ9owMs8k80XPMWHVc70XaxkT/iH5Vkad
sYORzxSiCcVf1IFilvH+8xozcGKB3KRSxYXm4EX7X3kg3rTUQAQUXsaiJ2woqJGFGFKuMoqWVSi0
Dz8sCI2rwu7q9enXXRphu+QKuIjUNuWkxYsbCgtNr87z9urrwqXrlLdLdDzXXvfNi+Z4+sv0TOjd
dozx6iL0HZFAYA1RaoSAIe2P5f2K9ktHPXe9/I5oyX60yKE0tFhZdbav3kDCKytooSgSFXlNRacD
S9HkZ43qS69JNrufnsk+l3AGeuMSBLTsHZFmD3hDf81V/jCMbJwyGTBlOy2NaEfiIm2/JOibIxtY
sMkdDQpNaiK99Wr3o9bkVxY3NMDqaGmULUoAHDbPskxB606GgGZ0cP5DejiGufk4+24MgXMnBFWz
6VqcrV3jxUuNOugcFZg3ZZPUQAS78nyfZDo92fCheSQDUT5r0/SLJ4SQfddAI+5mpSIJRd5KwXW8
YcWUm5oFbKPFiXaWdvIpqZY3rT6KJcv6uG895aMejNQnTYT2uySwdSdz/LFl2DzSOU2etWbSWtPu
8PDCT1u1ZuOa9m2Xbomv9lcx4KnwhGotdVIrNlqN6oHjoUbN7Q6Xwm7A+hiEY6YuyTwUEA9Qshkn
k0hzUQoNdFmaBhdZFde0CcHUtfS3x6SncahECIC5FuCNic1oKr/cEDC9jgvghExGWf/3nSn/3Dm5
uHFk2ppK15pO059tM2yMTRZoAVaiLh+Oc62FE6XemtJJgIHmZzSbl/kIGnJ0uXqBdn/G5E3sPL8W
G+zw2hQTrR/8Vtf2ISorConokqCORHu0dsnVResYO2vI5GA0TDskcE9+tB59XtWJkPxPj4wmzQ95
XhPuBRkdFp04JHVbPSRcAMueDsI6Cohjors67hXDq25dMBKgSyuC9ysg7B071hnqJIQp1HDg4GwX
73g/fMYdCcRSsX91X3957/7cxXnvsElMjC9Tsyzd/sOjFinE4PmNbZxRFAQPsaErD4qscSy7jflm
2zXY0yk1JEl/2ZlWfPOLZ0TGxbszljATiZFTU6fbDDqZ4aoVqChIAqgXGopaGJDGwpTee4715REW
fv3Ia/+lt4IienoGecS7RIiS53+BFd7/PfGXhgyXmS2dg0jMTWP1yVIMpNb6FGcr4PQxVRttp6qW
3t6mi7Lqi88sdsRfrBHaVMD875pp6jDTUOjTMZr++d81Mx+MrBmiaop68N/svEs+PcshKDAXey8a
9XXW6E+e50Xfpwd+IoPHMIcYNEzOpiBVJiRnRmA8/K0JZivWbQGF3R/DkvKNMHSMpBFHDE7l//2R
ovj+9x9u05HVdMoKyUv4Y7HPua+5yT1kuvNBp3D015BG4VJIzYaMQG4shg+bHByCfKX+wfkum0ZN
1re8YRYd+aQD99PspsILPxsCAtJXWamIFcbiU23NMJW7uEBiPusii9qggZYh2mx8i3ECkrtjpGrt
Oi46bPNwvJDj20yJfbTFGG1uTokPXsUyBB4hIcOBBNZ1zWkfGTjCFXhbETQJNBoJYGQSQhXa2Y5G
qNoY6FfQn7DBzY5Gpz58VLknHqfoV3z86sP8pc8tgO5dkG05rIC0HQ1twtP2V59wjqBD6IMko3XX
mKAniClNVEDAtEembvN92yMrCmMajNopV+3+yL/Om8r95zFgng25LPtiNNUXpeJFGnWyQ0FmbszA
1W6pVRDukvbeu287z1au7Ws05BfBH3WJQu2XPYjot7dFoZe1dxi34QhZ1V1R3RoSCVu1ir7RPHwT
/WhOh8fxtfIS5pTEz4GmQAlLVgo5DqF/cKB3LmcZFCfWpY877VyAPl5ncmmagziTODSlutK6MAXv
k5z0ardZY4Maw9uZOb6jCd6/8cFh3AgcM1ekENs3L9dIAB0pS8nrSx8d06RRGDh77pdy6WGlJvQM
z0cwxNYGo9UUVoAzQkMeD1Ma5qlilpvZu8L5/DarflxXeZg7BbUF5KqGZsdQcexX5MzVrCDcNPXQ
lQsjVKksRW/t59CSsa4I6wt75s2FPqD/LKPg3I3yRO2HnZBM60tueNcUJg454lrTTc0OejcdP1pn
iVpvIbK1J69zwpVh2U/3Z2kC1zOuiGXsDXOfKKN18UleRyo1WRnMuqR/+ZTVVfj+3/fmXGf975rC
gZJC0talDnVxwjf+06YR5fokvOad8uWPEPfFty4viyva/WtmW/m3kkVniZHi1njQkn43ZWMnvraO
xWFdY4JB5Kl4l83jAKuMAz1A2Z5QLeRZJFC04Ps+w6tdjfZH7NLOsc1cbpOxVdGMO/25APt5Dkmv
WGVWHq7IGNTWpuKlSFXwr0VjHp+SKla+u0r/VCF648Dh/kz88RphpnzwzaJZeaX6WKMif4LlA74f
hgItDM9J93OzoOyCfAOaMV3GUxzVyGT0PYQFQos353Ce+gcWbqGN5RrVCZPeOjHgxTUKrDxi0nD1
A6SeCCpNKx/LIr8Irx1O0FjDXHeYJIn4+t+fh/GnsXdCN4CVhzdvqjZMk2l7/MfZC8mlmUFea09+
7LjPDnlMEpTJxRNiF2i9S/4hgUcL31zzEYUnS6t/KZitn8f6SURKexn8+qfd7FluxpOwyuwcwI7A
Vk5ocVXfmqRf3k0tAcC+EqPhrpfM4KJGyBctNj6GwDrm/Us1+tUHvleP4EHbAvxHPuesuxMhaUhJ
ApsmH4psDYQgOoNz++G0BQ6exu9QbkTF+j6K9XxyjuYThB7hox307kjn7HyvlcPAHzbGxE/QOrkM
9ZohGwcGJp+MrUvxl96A/NfWOSEfpqMsDivaA7MH7h9va1n6aZS3Lr3svopRURPJMdAeOphlEh6i
8e6ymq1WVihe7z6wLOgO/uD+aus6vES6gw67SwB1DzmWuLx3V8G2zb3sNisudc31V3mATEp4Q7Or
E2qBqKvkhYSBtewh5MxGOC/W3ts+ax/b0B7o0DZsxaPjP7hE9+A8a8iAK2r95+8+rUExolcxfeO8
UfDasXj89+Wm/XG5OZotsC3bCAk1VdXln++L75qhrvv4gzoA/+v5VOU5RceL7MkhspJyb/apsTX8
DkUyJ2LcOe0juuJ/PHOVhomtpr+YUapfcs21H8YhluTmEBfIkJMpY0+DCTfe0Zj26fmw3MEzhw04
4p7671d07078Y0XjV02HShMoCf5sjVvojzso8JjMkR3/OF4Uftyw/FvBWsGbBAnMoZzQcNp2fR88
3q9Evbe0VU026jFKNH0nHcug0xeX21QlNais8h0RVMY3Tg47h1HoZ1gq3IaahqzXjMA9pMl2LuUr
9vPb9MzqBQMM16cVPNlzapVMvrAdEatPT4fWK5edzIv1rMatiwigd8feQ43Un5SOIKm5xJn3/9qr
5BRDxyC3UD9VEWzgpejnuCFfpqkih3PAaJOsNsne9RBapK4c53mhogTNkQVr5wfqdBa86dhQM6MQ
Bwxg6sFRfHHAJfBB4NN2bnWg1vwkyIC0GxzFCXTWfY9IeFkSxrxy6YexNWK1JI8iPKkVjNwOcKNs
2YFJCCICqcUrHCNSPlCiHehohu8BGldkfP5wMjzmefjC1mEPl7xEqvJWlHa1KJVwCclZwx0/WSGg
YGRrI9753YXpRbmMRxKbK7iHOTHlZ8qsYOMkI8mdmQ7sY/IZMeX+XmcDB/VsQqoNcIpMDUtLyCDE
094xwdWvSUlSmjCb5GDK3tggTJFwA57gopOqWLO49Vn+MnAj3gpOc0urmZpP0EWdkq7sFMW48OBD
rgY1WnVYj7zF3y5X848DD7cgHQgT4ZkDtIeL64+qvkFs3DUJA5WpuquAe72MZtAtYwRd90fz92CS
8d5B6nyGvttlhfGAmvgQxYNOTBTx1mWZFCcRQPdYBNlvjUOeDuEDKUNoDidpmUme7xrUARdCVuUR
qXlwt8saHItmpjvQnhoQ0AmAI3qku/d/R8ZtUiJan27UTBm/EyBu7VGYHfWpuqp4s05puJ3XcSdm
QF6GlDqqi92yMRRE/KN0j8VkjNEUdHjz05byaEUXvV2Wjt6vE3Z6ajVVf/G60F9rLZNVTDwnlloT
dGBOS8LxM9QQZeGssDtYL7lS06EqUG72w5tn9sYO4D4B5gPCOnxmzgo9nLVJhrBfzw0gLyOMp0DI
tdCU+AmaPgMoqJrdMs3Bn83DaJLC9B2eWn8ZttnOL9Ts1/Qgi6L8l8+DcPrO9GD+zvQjrzupXTv+
pAe3YURWfrmGbSykZ1ZPIWpp1MButIm7pP7RVxECr4BGLodM5akS4fCkt3LbTA9o3eU3f0ge3aa1
Houg3zP2CY7q1LW4//H/91Qto5Ohj/FTDD+Zd8KIYdqVIzzdjdHlBWGcRk6kik02wxgE6tKu7BZF
tZMuk0a0z6kaNvjfKKimZ4z+mUW7Od2hpmGmruRrs8zHM5FqhPxNJxlge9SciZtc//8PFOm3myQQ
mplBgE71feU314YIx0cXMQIpoYDG2sHK36UizCU6Bp0UXBjYDOGxNDmaekiBB+6xi6uHYPqeRxYx
TJknV4mzba721ivZiBttilltg0Qu7WboT/10nkLdOpAEW/nbVPP9c1DxHnSqN5z8UHMOJJ/463l1
HmyQgk01vIf8DzZggPqdZ2nhpa8ZX1cBc+Q3WQAG1czEuHB+UZGWkUaQt554H2vnhbS8/FFIejQ4
HPUFKAzxbrn+J0m5JIYnoD28riCcw8ieJzGOmluvRalpu161ks3sV8sQ0nlw8ljk+H6QCgK4cDCq
5ijPOljJCAj+qdZdpPipMZp7WSaPSktglY9DkPyWGq3I7BEiYfBH3hj1buh0zGp1qix8vnfw+oT8
KTIszl4JcLTwh5ucLgCbgdhm/gyC2jMXBgTAb3EGgwWlfYkHPPdeEcevCVFvn+o0aJ/KxlmHpW8d
7ve34RHr2FfZZ2MEwZehBIBYfQArTl7iFpSFsRqxy3zp+pMVx+Ij8VNnrXi5s4/aBjlNxJ3f4i0F
APU8f8EhWRLl6KTH+SnuDWPjdB7p8QPuT6vOy7M0/Nv8w17Hz0CkawCtEsnP/AjzjHj8f4Sd13Lj
yJZFvwgR8Am8EvReXqUXRFl47/H1s5CsmL7TD3Nf2AQlldQgiMxzzt5rl8uGW5v1a98gMPMKWyc/
dSq7bURWE7qNWT0kZiuecGp9jKgTTiO3iCf50uy8t2Op3bEniqfOTo0LQqyj/JLd9sEG1VCy6fjk
n5GAn+Z0ZI+FN1mQSGIxF8rCmzyyxlnciwqcZ6KjnQp7/dzPSvyez9NmjJL2K5ijbk17QkeLp8Xn
JqzrTUrOHCwWcS4rq/4l4vxbFgjSwTFTICVWZo9EMXzoEPDRIxjKbmgC+2WYNPuYTAiprWWtMvVp
2ipWRh5zTtBJCafwFpbThijPS7fQosJBiAuE/n5eyePK8KGnUpVy2Trc4LOCz7YM9g0Cs9qZhQZ1
ZKF3KGATr3YbvkYoGBpPJ9Yicsz+KcS1+JovnkFkzNYBf9JPp477c5/4JfqupmI6PxMrqisqWmJf
3HQxhWu4GeanCQ3W16vmT14bXl8O+U+E3KRKYNyFec7Ayxxq50A7B8uBVvuftVpuIjXTf5gFPNRO
WMxyxOCfa8LR1oxlNebUZL/0ZH/1EeorYgjQGhDQOWviTbHnLTs8AQrAGXhW+rt4SMW3uHrFKDF8
ZlbZHRLsBmgn+K5wErd2HU1GfZdSPKGaF99om7ucsyadTdfgP78Wh9S2kWab3v9++z/fsHy7q0b/
/uG8nM5T6ObFzZ0ybM3YTmzyMp6y2HlzZ2u8//NA9uF05x6H7QAJMpt+572SLQKCDa2NLIB0erPn
ybTugVytLJqm8F9RWP8HuE6FFrSNdav1kioSR1Ky6ABac/f+EDjSRjffR24z20GUFnvAJchgdoQX
GWWwK+ZEPNNXtbBN2N3PgEgXdAEA+bJMaQ/VFB/lTIVw0xrRAFCGh6xLHvMZRmsx1vTVJWnKT/NP
Gu84ZheDMJUgsnnEUDutT7InDaeYbIM9puHyKSEo75XING6x5XOGfxBfospcJewuBBBT3OK63SE1
TDdWaI6e7cYoWiiFt5Oqfdrq2O5zM7bbXQ8sHc8Plmxp7ha0A476oD09XN5KSLoCbhl2EpCGgUPQ
RPMeT3hl0bc49rAslpr7mqOKLrw8PvfcJ54lCmqoI2Xjqnq0maLyt1sCT0ZBFh0UMjoPk1qO55R0
cNKzl6cAvV8CLSIat5g5Wl6qBWkKqUrUsSk2KYgaogDU7LVW9MyzrLw50JVZJiLVBeMXrNc0Cp76
kC1w0rfB05ANf5+pjijIBnM8t/IPM7JnCD12+GIvpXPTb7ph6p/lAbcFaxNpREgGidHgipr756Jz
xvU/zwoirQgsRKQvnz2+mijvnDTGgkuvM3YXbUlOLlhjTY+X5Ot5povLqCC1awhSV52hvA9DFp4U
1Z6wS/nNN6tuN8ZEfrD8DsZZdpHEn1qIk7rr3OFW1058SUmbkb9CTe8J+8IreWdAfJbfHDTBF0Ag
siMXJavUtMoH0umNtQBfuHxQjirmtl8I2v74RtS9wkVrdmhn84MTu+OTqZQmJOaGZDkdYoQap0+L
suGFmLbhxOQIBvVIFZ8RzrNSNLgAMVaarbRP9lQbiAIMcACLSToKQC1ZTa58suJuo8XUWeSuvcqH
Tr3j5T6zLV00zQkSnlZpjgyY+dgoJl5m9EsmjZFeY3+ArTKaaaw1xjsGs+ZP4UI4T+fmw6+W9IjR
Nq9JOdG3hZy516gwN86UBesczCIKnLH/8A3tJwhs8dtKXx4CKNWfb0LVp7NeofxCz+TsMh8dtl1H
xkdR4e3QW+YmU54jGZnrZqNPFbsN0bJT1c4YI5Jvcx7Vawuj2LVWzerICDnc6U1cv0A1AUvfLWIr
GqpbM5vnLcrMYZ2MI1P3mQBr34nCp8gxnKs9xXv2KfB+mm7/QP+JZfo4JVbNfQh4U8xA6QTcW8tO
s6rdZ5u72qFN/Vtj2fFzayUJ0vDMOpMCgWE7ITEvnGzru3ud3fIH0oP0mme+8+MhNeAa4gw3+CO9
0qGp78yFvbHNgqvSUmk2sDlQSeoN/gxp/DYOA00yCr3mJvI0OC6vyaNQH5rb0F2UsBBXXQ3Z63Mp
E2GHp2EThybUEYN/pxlL/eaqM1lDfBMtYJsk4nBK8DO0YXZElhk/DY26nadCe5UPbVIwCar9pyjR
0PQaoKNhbjXnCLKnZ5HlfSjQbKwL3He7xw+UUKI7TvE6WH6iZNp2Yl/KBbMcKmw5MVEV7lbpfxEj
6JaexlTEa6p02mPN6V9mmKynhX7MVVjpt1gbjpXlKPzCAh902k9fdaj8mOiLP7vwbc512f593Wyc
x+uaWzB9YYaB8h5St62n8XvRRb8nrfB/6/F7i9H9FyZ75q3chl8aOqZbnf3IiRa/hFvEnuirY4Ny
4nOEvrPKqsq8znnbv7UChST3zk8r1vyjYeFEloeqGCET9JvQBwWH5DrnFDrlLdSomIKSLIV4eQZm
uThhH79koq02g62Ur3keIrgqnmv8KN9FZB/TcVYDVhy0qkCZf1e19rxYH6tK1T6EoKfZxmr9lDWo
j9BJRHC9mKXSJrF3aaJzvsh3WIO6mJrsJSiddB06Wv0y50bKtCFqXghh+PtsXF6Ll6/K7wssEojx
KkEyr1lH/WK2DnzOuztzE/R1tp//IrZTKetfsQBVJWZczsHYaoeaISLhdylqz9D+YwGZ9cADBKdx
0gRYwTFhAGs3HwQSYuIsSRpftKWstKcZdPOz6YzJM1Z77qC68UFLoVnhcogWM360h3xdP5tcIKsk
TvMf8aCvTOeMwHP45oPm24XVxExkMdqM2SUXyvfagea1Qouer5qczcMWJ1q2KywWu9Hqm53UAtD1
iiiqUdA+7PmRPn2nBrVXTIWyn0xvoR821QXQqQ/rH/N1rA/5ijyYcSsPExVeEYWvdnjAqNT2m576
4iRhVHmZ8k6QKBKGAuxIlGQ/s67ZFVWU3GD7oUwNh9wrZq3zALGWrx175k2ZinY/VIH1WWf+dhyF
+drAP79kwQw/Y3kdiFG31tM2PsrDKn01tLTeRI427Bq9HG+Ujd9MY2DJs6PsWObUmPJwQAq9LQzc
t02SGGu8iMpGKhSH0A29KXaIrpOr1LJeRcuD/EITEmOnCnIFykZcUCqIi7k8yGep4fP5HYtqRW2o
HtnKXcp4yZvGb3GSTTc/ebPlhktrhi8Xsy8UnsR/m4fiZ+I27W+V2tnoYpoLUVF6dpOET6hRQVDA
+iJtiO2w01llcVOHjq6H5XcXy5OjtNmyh0uljvFEKLIbnJsy9gxKmHWt+dq2s3QcFMtD3IyIWyL9
LI80gIqkUKwXhVRERfmO0TfajZjoDj5BMc/trCQrOdpbvqOHubKKAFKSDtnq5Gd8t+K5eK3SxEBk
YlRruPaQOyozZzOiVCfZ95WQ3aRt3f1oq7/lSwZ7gUzjBCkm8UTytHYC3IwqvXx0vol6bU3jo0lf
rUztWEkDagXaGasa49E6l72sQourU09KrjcJdWbQp2Tst9r8VqpftmjdtUZ38SB7j+WcbIiI6g9Z
UjT7SIwEWPasnVM1nCYyvjx5mPsYgRqiAPD8dYgJF5xJz5QW3TVDxgVzIgkndhzbhzEfvwgJdFbg
gSy0BL51Ksx5K6ShondGSAb8PUc8xechB+Dx1CV4gGMTSEI5hbWnlrZFbW+h8CvBYGkI/OSUpmvm
+kKH6D3ssFQqtorzSIjppYvEozkURriUjIZVahG3lGmyYxoab9BDGB90Bp+jscyedD/TXuqm25XM
JNbzgHmf6CF60E3i/9DyP1XqBz8zyeW2fACiszBfWpDN+6ysad0sgLyMMJRdFxVD7LERnu8Zt9yN
yHBPyyYDkNqFmt0NZ3k4pt2hsA08zU50LMnmXNeLIVIzJ3VLpi09voV8QCJRdHGD+XuZqYv1Ju4B
mTgKGBJrPDMGjwAyuyGAfNjZTFYxyOAGOEwW4uQOkTQdeC1+hpvX7RSjSo6E2VdXMhVjjy7iyYJS
cSXWXT/S+2MMSaf6DfX/qVGMG1SL9CKF60j1QVvY2yiu023jjsHWsFrmGMyyt9pEMyXL6Z5Qeha7
1gg1z7Xz7mt0xkM5DowhiwKkko630uoEQrtOtc6FBp2wwtcX1nNL1o1A056dtRmm2k7RqoZynjaS
prjf3cmmZyKvkKprY5JUq/nMkPXHoKDgVrJw1zHfeAvwKthLWWVNsXZNE389Si+pQmzuKYi7L3k3
lTdYBXiH52vTRM7q0DyXjblv4Wxv3YTerTFV84fv2MecjZ/3mCqPOamZ9N/zb139Ui9bhiwwjG1X
C2rGqFpHVqoeLT+osnVYMzIl3e4nDHWMsk6KIQtHpXuy1U0GzuMM2WlZmJwsFbsC/PJGHqZCoZXg
Fu127lJ1m5TKRfrL5UNZkYeAijjemKXV7x6fY4cI952uzCW0C0Ck8n9M/i8yh7yFdqFuRy2cV6HZ
FR9lat2NoE6euFuEb1PmPF5mYAbWo7eeJqEnK3mfddM0vswOmW9VS6CrkmHdsPKJijMO9lbhaxjy
7bDZpMdCpV5JLJu+IuEVdz+pfpHd1X2EDf+mqCEAFKigjZ4c5VH5+TiKIFvJL/YwA//LeOBfuGvX
oJ+uqSzdlmYvPsx/KWfozhjWADvxuSYd9zBSUk9ANQzAwaJ7LmFxvdA584xQ1d/0YaAIVSqv0JCt
yoaC2o0bSYBrycq6jpZyl0d8xMr/wrbV/mWvdDG3gmxFNoPIh2Xi35phNlb4TmJmUI+i2sjJSVqh
An+ROpXH7QVKAV7iZa0nYnqt9an635RG/56l8FdYGsJSFfAvZ8391yylySKoK04cP/fyZhWE1Wc3
29lP12QhWhCM2gcqYwPSnUKk0FryglQzfv7/3zUdziVDxv8cQpomki/kfJh86BGgAvy/Q0jTnQx3
tu3iySXL9tkd+7eHhcshBemA8ZFSwmn8z9Avc3M9BwwfMVEc4AOoX9hhaA/SXJZnLsmZ16jlVF5V
nUyBDBvEp4FPfmPEMR2JcFwzrC4/tCH/SEuubdVG3tKV+gmBbwy7oGCLrcZXw7LTlzmaSdkGjHZA
O9bd4aYyZYsIJMu0ZNqGJK4eMWa6XjV1iGtUhEmRrhmbOevUrRFOAR2PpQ/IXCVxhwjFdLBMHc1p
1cMnW5U46w/y2QyV4NDb9fM8DfGZiQ5BfKApj13Heh329q+gDPV7UPpfczginnXEsM1A8KznuZu8
1ldpeOj2c5SM2j0vm99JmlTfDPRcVCvzKlDJgmsX0XxZOpylyn81BGrl1Rz+yLNundLz6+hmEW05
jkUMFSllFD3N54jO8B10wHh4yKZ6emfbILO+owwx/1Tvma2V94cYmL+bbnZExPxpNlP9KtTwnGG4
aJUg+BkjXSGbp/BPkiv14Jik9awAEKkpXlmKwZcU9+WoDpbk6x6ejcOfoYVWBCp/Yd62gXlT3B80
RZvHgJdoz0NoZNCD6HWAfVtGoglvsvew1mFepSbSAw1sv5PdLKjdXocgf6UZSvOc0+LHQEZvPaor
xJ6+6h+dNtKDFQ38/lgtllkgbexEM7pItRDmuVCraBWU+uQVSFlfC318dYnH2+at+suA6masOsqD
lPn3tzZMzY5vW6qcJPTXj3lzzIZ1hxWw2sl5ET2llAtRRTIjnKjbjWFbP76ie46pWC9xWj/Jr3Qu
w/W5rQwSAeOrnfTJua27NZ2r6OiitTunQC/YZio/rE/pgSa/5nurpL9UtRsOsoNYxnO3m5ChTH6D
r3WOBrCg9mqwymndhFH/7GAMeDyTrzFxctjK5P1K8gKKMdq1mNZv7oAHbCffxqZcOxl/yTJUNFxb
29Yu8jy9bLc+svOvWCP+SuADFk48AHAMjfXYAVKSmA83+0ChDM1cMQg4LGhxzA29LVoWL4ANiX+2
/MvQjGeFq/ZZjjXMLiJdNK6zLeEg57/3hqa8jaju1w7j9H28rKeVGVwfZ99Jxo3i4NSMkro+Splj
pvfDZvDHeI2Au92AcRWriCzUve3PQKobvTuqkc1vJnB6ravRNR3K9hgvQMHYAp7xkD8EKin2bKgW
pyQ9z73pDNeim1/9ECFwhDM8jZr4ELTidSTQYJVUhAqqi6dJvhEAk0EKabG/anE84cCf36JIIx1l
DrCLxNd5EbF3GN6DYBg9UwNDazFvO4sqPtiE2x4dtfg0gHeysckqG2ol+XJSC+6MpX+blK3IQzRm
c0y2WPG9Iv/sh8MEiyQo8D9rlA3mxrZFbHlahU8x4g+4TBYCFjwhDJ/w5HiPz6dQkulQ+blAXBRZ
WyMRjicPFcY7TxbYD0g40CgZ0t6m3FEuKBf+84FMKrZ2RTVtsj/DPNhnKRaSDxLT7DiVsVZdq/Pm
OIWDN24kniciqfYSiWD2+n7sHp1w38m0M613FBPj+CFPo6L6GKAF16dgkHTxm/TvQznylj14xo4F
aOb/ztNrRcOT2xnZNpVcSBEWHy2OcMxr8Z8UZNL1n4esIimXHrVNIejsHnMFg/btxVTdv4e+HkPr
s1x7qxbC9pTlum9S9T6PhX8QSzTLGDA7H0OXbZgyNk+lMiRererKm6L0gK7yLjzrqVbsGZ2a67CL
77Oqd/wb4GzMsjNf8njsNybF6eJQRbNiVfCGF1BlnGpYfVQ3WynCOCWAfm5KaphP5BHs6ihMLoGl
v9b2wt8jJEtV8bLIVSGMRsNTOn4mEjRNo47aw2wJELXbdW8M4ZUCIToxtarZpwqvYWB9zEzRvI2h
z0g281qdZI88x9bzMAjCY3kaHHqe8YKcnmNwLDGDBF368Cq/Le5MJJV9Krj11vYQ3BUSzpC6aCjf
BmPbjOPG7DvlMqhtsknCbn5LUlpjA3kD6EW7p3/4z5OmrwxNdKch4SxMg2hWc7qa/bR9nwxx07Su
9WoJJO+U6qoH9fSpE+Pn6sM2dTGu7BV1qFYPppsQPfEPEAC2edAWi2Cez4xa8JexV1vnFIR7BR80
HcZLiaFpW7da9yrABa3MyQSwz+za7Kd9C7r6Zi9d3B7a56mYB4WW72IoksLJ5XO5UX3OPVEUBiNw
XJNG+tbUIjnGZtPeVG1XiIz7fSDlOT6TnTH+LqEaWFEmMp6oSVJu/LbF9Kif1eFAlRNvfVb70m2c
J5Ol6d4N7TfNMrtbKKDFxDpuRxgT4T0YEp6Z6IB8v/3tJilSFbg6yamfwbLJ6ylOljLPesIDYm0p
dawTlrL6lLDz9OR2CntgvJWCqrrXf2XuUG6JZS02bkXMrrsI07sBfXI0xTtR46mV9AqVH+durh7F
6Cenil7Xw9Ab5rULNoGmuVamZIoEREk8PogIh6KNxLvYJnJyjBerTHS31KrUcxYZiDBi//yY5QGM
CT2hKNU6rGIDvRwcT0epgrfcbvAEQ4dVu+anYl5HyT4K9MK89EQhXePB+LLnctyH2fjbYf59aNL4
SJO2uXTqcJXvzuTwpkoOo27ztqm166MQKFpym80MuK2CL3hpiU/qqO97ev1bDOiYkHFpZiocLXnO
evWXwzQc9SP6anHyh/lFJi6wFWdcvRBTsE/cEY5sg06EPyLV2oi5yj6V3P9TGRQkhP+OO0bSxdfw
J/CLJ1VNlI8wYebY6uo7+IMSqoyA57P0BdCqC6Tx6bZoCSqcx/F30dvaLS+ijEFnenmMShEtA9gg
ZfOFufws5n4vvWFWhPk9Hqhmp/KSze2vPs0yFmqSeJpF1EC9r9aLNbUY8l08G4yaCfO6UCzkZ5Ce
6SZV0MChHALiZwX2ZtSNeafFAU1bJd268XSDteJ8wu/N1jHn/lgSngi9AqWIJKIWVjesI2ApRH8y
B5eOOqJuC8ao13lyZwZIswYwi26pW3YpWxLd3BotLFCd/AWYM2CcUyfacVbnLcxbdQXUzv9AEYwg
C9fjxlcshbwLEoqn2C3PZXo1K5cMMicmh7Kr7n5cfpWBfZMNMGqP6Yxi+kEW62w2z3HRurvGr07l
XA4HkoC0c4+HCFr1rh3nn3jkTmNTO8fUd4zroFrJDlB5uYOAsh4ScimkcB7GYupJ9WLfAH3OMkzy
i3gxSzvXI2I+hwAFilItnfIMV9LYBfZwdAZRXMjkBpSGruAlzdT3plCLC9L2vw/WpDOnqNckpS3u
D7PBedS3lKzte5+FL/Sss0MpAZsglcl+gLJ3gNLXTOFFDvLzsfgcAL8nQdUfHoZV387XNLTrXdUZ
23Dxxmemsqtsuup+GN6HonHOj8/H2CbAeKsKxlzUE2wJeUP4rrapWxP/+FRwr9F7Jz22tD5xDNr1
RsP3sJ3zetrWJhrfqZkN2oTEjvVTEK87JaZHEiqhWDlllNI3jN5FqhgfVoM4PodQqtTz9h9hcEaS
9koZzPbv7toisizoGmONQCvdSc3W4KruPiYowqtHfv9cClJIhDXShOnAbiCPeOtjFi6nKnBuJN1L
FxsIWZqg+YGuX001ok8DMw9/jwGR4tFbVwpSu/y6+DVUbrxvOuWrsOzutS2jN4Gm4Iet22z8il8U
L/ZRSiEQnhKjovkcQuyRFnaCQ4Pjw7iL7FalEQKR10EuwJqZTXtdHxmxx4q4aq4B6QAwDOmvrfV9
giiLjiZ8L2dlgDdb6FsGXKRwiNc6A9ncEf/2G2FLXzm/69onX76u9ds8J8dhzPtDiAJ4zXR7+myX
7r9RLWDjqr9pvl9jvpi3eWpFz/JOthx17A6eJ+qeYxuO6It6QzvJhwIwHj/d+RurUuzD4soIui4e
Vm4QX4fICohEHvEFueBOHSQlGBXFedZF/DEBH2dk0M+HtiVeTrTtc6n/SKeoeG2U98cZCWzeAZ1J
97XsVOyOKCR1vVT3AZh96ZvoNG5J5hCU935xVbgmLavOKqItVX1wLuqQHVFgMIyFyotFZxk4q62i
n0348Cg9Gyt5laKdfjA+VW3MT62lAX+uSEBNHMB2EiYOgB9SDd7lZ2t4yZV+fGIooT2HZHnv46R+
01vlS253LJAOK1Gnzl2P6NX15i+7GpQzkilz3WT55EmoadYk+OqC0XNn3x7WBhHF67AYf+kmXsGx
ztQdNh1tk5jZZmo5d48x+YIRlMIMO8zbLTKL1OMMtHz8pl4H8tb5J5PP1VnoUQ6fbbTWMeb9c5YH
LDJgdPO555cJYWcHxZ+xI6QnnVbPswSrukmHsR9so2eOOG56O4vOEFotD2QqVx7ypVNXmYsq2wDg
0rXzTkkj8+rqFvbUjp9lYvrpStZPFmfPMlKEkwHU3eA+rxN/g4ZgZROlfqgXGXyYRbzrRfukmcmw
b7H2ekFmfhgWA7akj9vbkqHIaMpYjbh0741GFRRMbJ1bTXnX3Pp3GOC8DhZAi0qq7VATNt8HSehV
faj8MhZ3bzKxBaxcZ8VACdywe5VV6qNmc5DKbJGQd5eGDAcFDASExTS8ymizBsWcV+qJtmYAEtO4
weL8qCDULOxPFieTeT0+GPkPDqNiX7o07rb6nLpn6gNEmeNIMIQV79EynEVnJe8+/OE9mX7qqmzr
X3WsFuaqZdBnzgZrqT6OK2LoNo8ytlKaXb8strpqkytCYXyt3On3hKkOeEB3FGAMvh7bNcfXjAM6
Omg6DU7kcL4VCW7cUNG4IlDRAHXkbXHCMoAjsXRN4iYwdip9zJJx6wvYBZ/p2+xyN8uUVUMx+K5U
lxyEKqRRNBtm2BzyIQ8/tRTccTmmCYRjpM4KQlNn8r2pHMM3l9nxDXbETxGiYYpYVVaGZbXzuiSx
6QjA949t1MWtRk5ChpOGRvxms9N+y9Iw2itC/dFlff8KvndtJanxBK2AIzF0K3CPf4n0jyWmNIoP
lQ/3RlIwtHoIvFCtTmOkYnFjuTtgOiCOWQMEaCqzfpgwi3tp35n7EFHGOhLwqc1Rd1iEO0ivS/wC
RJ2VGvXC0/2GnS/L5UoQ1/EoZQpEEHd2GMQCjg5fATJJ9TaxQV5xLsG0j6WyrZVE7HyaPkd7kQ5Z
kdtCAdbLA4n09YmovHQV9h36A6T317ZHA0qyKGOooPxoyt7eNnNWgW5MrJO8ao0EiYffgTCVv6xL
sojuhFagoZneC2N4c/qSxpZIKHWyMMgOpH6u4iz28iizPnGLIb7sii8Mwtu+GX/3Vm6f3UnpX+um
pz9oZCNzXLvdqGmQbKSqvR8XN1KdB+umHLeVNlgnEzYfovXFcS13hWYwx09+nhX7tJ/LXarP1sf/
blfTGTd/LEZ9i1WqPsoVw0QysXKSPNtHbUonzBTWcxoQ1NyC2KUPaB6GhZunxs5BjITzrGkpZGv4
KDWGx+WW2PfaOaKX91gFRuQwqyoOm3NoBlzny8NYMTmmJYCGOCrUp1L1b49GD0q439AD3O8+LGRO
HxlJZcmAJRDrIWW6H7jEy1fCYlzv+yB8HPiRjaFjwXAz728VNAzxNwd8Bu2xd7mOBrH7y0xYAgsV
JUoVF+ugbIOrrhpbeRJj9GA3mwGa31wzX9924dzeTDn6ibJp1yTTB5D56prrqvJMnvY9cMzhnIOc
XldOhR9S740XMp6MTaUF9WWELeI5vQC5tTSgxqUBxSkOaMt1m0AwB8wEIQXa0GTbuO47IGFeWA/a
D7BnFSEUsX3WHbI+rFKUa7hFZPv4s76RVx3csskbFf9HQXLbFdjwc5nU1TdbqIhDbQ1/89A2K1pd
XOupO37lIO6PdtKGu4itxIrA1uKSCnAq8tmcpxu0p/2uNvNz4k9/X+4GzGs0QNMV1gbtSKawhTCZ
h1pv7aM/fcM+ZMNUs6zHQzra9h7HKDzZpqmrbeciBV9lCObOJKh76SCYaTJBnIQFxsFawnNpfSge
VFYf9DAxut3A9zJ6o61YKuOlBEQLWLiM1LMcuCu1/SXICmAou4ye5AAuNBGiNWygym4+j2U1ggwe
ps/SbhUaISQNy0O3HzcYc8K3ZSXaKPPst4e2cL8BN0sWJkNrdDyYQ7wKnDA+y9dEPBFVG2YvWQno
N6HxXsOfOKegZ25mTzsEd2T206ddpYDn/tJsXOYLFwy8q7qTo1VqVoetq6PuerPX31gn8FsX4101
3MnTFzeKrFAguoAmLJR7aLEfeGgheCfvDFeyV2ugqJ4aGNWPQ5opN2iPpxZH2tFMyWxhXhLS8G8b
xvStqJ7m6K1N4vl5XD6djd0PntaFzEPFUO9bpWnJoGkPkLu0N27mH3li/2GGgVcoiX5GFTEmy5Ng
rdRReZzSceu2y0Zw7otxD1X6w5H2rRjSjB3d06XujafvWjiN579yi5dwJEEQ80HIZda6FzfnNmYk
WcAyIepvqXqTrVD5MnJ5zM7R8B5ZAuBHjrqLMA/sTXEXTZ/5BFNOIXBh3zJc3+pEfGzTiRyQxSJY
bCHYEXPiDyQzKvETC8b8lFXN61CkDhjNyNwpTRDva7PH77PUHHPP2TVaVZyAKyMR94fOQ4+JgL4n
CBeKhkm2nz45TD4b0KdwE3bZFMXrYuF2qY2TPLVIZlnq82o6p7WhnikmuMMtyQaJRvn+uAtGeHU9
JQ1ri6aREmB0HoiMGQx/P+GXpdNZvNDYi5+IS9YQsMGBpk04rF1zOuIdLs5VUpfX3C3XIwLwu3zQ
F0xXEbW3MDfESb5k9+IF6Eq1NRF3iXX9bKngNZt4/FFMQfnazl9/rdaducuVvNpOSQfxd0EpSahS
aDT7h5ahzd27nDDHqhueIt3/Y1gTHLkpU29mOyGBdaK3wqqhdC/PGlMlMJDQh6vZE+S1pg3qBQoL
pFpk4psSTDifU9P+1qPwoIr0piQNViYjupPU57Z8zvcWBbRHG3P6bEJjWJVDHF+zYKDbE6NvCg3e
+lRNDpkvFApXgastoSEGyWRb6K0JrHIe2JGN+gbts3XQkppMW9M4MUckSI1t3AYYU00uWuq+Tnbe
rnDpmj+NWPfcQas/HzP2WUfVkOX1dznraOuh3dpx1uxcTaBpHRL7bNG1c0roKbD/ojfbmD2pwAkn
3jKz68+ZUIhAWsqannidFYKZkQqbAgfYd7wGQDBsARbq+xB8+VreAOShH2TpWg7kOxL09uQiMCLW
q+0jNaO0lWHdw9niPl+fLUxxL+hZlzwko35u2rTcoZmrjlPkBHsckcDeYoX3P8jNdoU0qtqpQkOG
Ige/oYqmBGMdNrLSBppqFoWn65W6K3VAlOnEoGfMh/LILpmdsw5AxUBauol8vP0iRPYSmpp1blDR
ophylZXDJ+SiVF21kjoJp87PtuKCUqgM49hbPhneAvZ1696JaCj2uTZrBA+J7snMczo31h63Dm67
uSkwlA9uTzNlOQ4J4kB3dDUk2NqY9XjnsnVcqdD6T2nvbDMncG8gFN2b0VFSxWRPePI1+dDRvz9R
N97Bza5Uy5he5LlOes/Qn9II4QChmenq8awIMv4Q9VtNNNlD7pUkEZ26FlbGP4IwlLPVamTgfVhs
ogEhju16iOxuw7yy8ozlLYd8jvVZJ8E96APM05HjeO0yg1aDoty4Jfe1JHaQZ1R6sWqr+lOfIYEx
nDTvYa4Zd2tMxaoA3rXrqZt89mkJnD+foXcfJajGKgX6eUj6Z+3awcp7/Gd5oQ/65IvR9v9wdl7L
cWNZun6VjrpHD7yZmO6L9HQJWlHSDUKGBe89nv58AHW6WBghcyIjFAwySWEDG3tts9ZvkMJ24fuz
z35xqsJYAy2hENljXK1q7lOI2D9vDq4Qpcn43TDR01HlyNgC10KFUn/flbYoBq6duQ62iI2QXUel
dk2Kpn2yQlQMYhkH2SnjHoMG3FaeER0acEm41ZWPYZ8TIWH0TSnrap+3kZJcq56kXOcgJ8l1H9rA
iZ7dylCPBZhDZNFq6yoI4N74MW4CWDqKh2IkwY5/Gyndr79NDJhr0+e582JYbNInjTGQh2xCfFe7
D1vKGaUsk9TPcWGZfuGTJt/Go2JGOLilXeRFaTcIp2xqLAg3glcXxz750rBSPwH/7LZ65iD7Mv6o
iIlhG026d6fdvaeSnOSEH17XmlGjrwhMwRz3MO+/Lv1m51eVfx+og/BQFukuHkRGaI3YgtsNV27C
EPVH9hA58WFNyZtqkAO5wgwp765dU14JfgEvdQQdFrUR3CpV/6KEXbpv4cbugOOhKB922eNf35V9
OGwQDadAG2HbMQ1tdDGhcg9V9b6tMIAVbCdVqybDKapztf4wpG1z50dDvnrXP2WBPgilp2768ezt
1rhWWGpTHgB7CgwunNOqPL56H2UppGYt15u3sCq+s+3xP8tVIeOPgoaKZ+TWqkraPy03VG8ywTWY
dZNmlxogIxM8izCkStRvWYtcBwWCymjVEPmR1txFDiaFYen+mHTqgBPBQfZq/z6PpPCurxHYqP1B
/iygOpqVASc7lFz3k5xXPdZjpu9icx+KUmo7gUZxEUbeK/oQ604dnPvpdeI47cOWIVE0/UiuwbUd
0vOs9NYasqxX7mqTGSAKfAShJUO58pX4IdMicPJJB7FIa/V0PY2faSQRt6U9/aLUnBSvHkZXFUSA
3Ce4pSsH7VXMfBsd3hGN+G1Zh8lUe1JD0Nr6Uydk1bsblWV2D26XZ1vXTdur1NGt67RV+S4Hm5uS
eV2VceaR62/ar9N3ber9+k4aPwvMbI/Tctw9mAP8ZldHqMpFYmulTgb2Fsrvu2mJhcWASbQqQvYo
bgYBPwVQGtsp/6Q2igBKF2SfO+plSmL/pocteY5eju+zOHwuqrA4thJAzKqvoUSOmu3T3N80+Z0q
AUUZiljeNHhB7HKNrZQn4TRygy0FjtpjWbHw9Wgz4XNK3wzWmpV+xUhQBQLdPQXTcUTNfPVq8iSc
HAoHzfjZ69nrO9Oa/Wk8svuB7Eqt0W/fQdeOR3akGAnUpHso0U/fTl9C2Jpj9XLXDwhVWWLlPwPy
i1fUDfWfvohJoyDfl72ePhmjIG80dLh9io72pAwazMSg+Pree16QNMLT+2sV62Z4Yvd3bNwo+KIN
arDpcDqxe32wfgH0psxRV8saVvRk9IQMQZBGQ7FswvR1jdMgo6B/j5IajS1f9PFeGbnjbdp6j5Tz
hD1JLfF9EzD9GOJjRmqjUzYVSy4bRbzYZNHV37G6iGeue3r3UyHLKbryub5yXHd4qDySbQFoXzGK
YdUadXIHNB2lWBQjv2t5PwpYx18pk6hbuWPTIOhy8mjt5UJj0ARl/ebJ+1zOO1LbVGHdxpAfSw9x
PLXBRNFiN2E3iu5vjLSNHkkPHlOqiCt3ELOHThjaG2R89I1QjcUux9ZkIbxtYjFcx1Lh3vdicoVT
I5n1ShNulIJKNnyefofud7ZnzztJ2EhYba9MXc9feo0ZWWuAchsCsd8ZkHFQhiEDi1b3pgL19Ark
ziOf1ZU/K4xwWn1cFtFT3nFsfAK12D9H1FA5PEnGA3E/7GVfdbDtoepRur2yaSSdPYdZPk44yjCo
LIQ4UU+u60y5qYPkMZrsk9irSbcumPqVYdb51i8CGBm58qPXv1LidvxVUvKNVK3V2OzvTcdKV4oM
CFFB2AuB31FQIMzMYtMpGKdTL3Y4HHZqstLDIQXf2/ciwMQaYc9ERRMDM8Xc0fXbhkrrw/v/9nRS
z0r00DaQmJKkd3/KPTCDYLAdJwg5R+DLjeC+9paApt9peol6eG4aN3qcYs/U6PKLBit5GPVcQ1OS
b9Da1w7Td6JQ6sz3DZk/Nd84mpbFG9yLKJZqzmbwBmP/jk80K7i6riQj5TX0sEZxjo7EUrOrQiOc
8P0+BEgGKKu0N/3bwWgRGR/LRFp/nQ5+cN0ANboqY/2ojtoIecXeJmlUBk6cutXB8qJboGHoJJVh
+dh0/W08Oq04Grb1bpZpn1KK2EHmgrCXt6njSn+GDpY3n6o+GzYTJD0t2nClcRLFIcbrP5nDvVCK
zaZCYX8fjLphdSo8KA7YlUmmXqmN5xTDgjhalRnzgTkqkiEDBTgu7IbgupbD/V8TvqlW4S5DM/B9
rp9+MS0CRuePGDTlqs8LY6uPrj+jV8yVlNxEpsLhx1MxR+NT4GbaPXi+/fSTTp5w7ei5vkdkQdtk
piRsJlxPFQvdvcle/MavDJvkunbleNaLi4fwjRKiSj1999eX6TOjdyRO+OOSalV9SIlW87udq2N2
WydBe6vLLZ6J07eNqDW/fu6b/s2saoyKMzInutnYtavB+sPkezOtqtOXibU2NBhsi9xUEyWQR4z+
z4kDAw0LL98JGx/kmX6g3lICn8P7OJVIgCEuVeClVHhPveWKV6UTkvAPe9wmUiMqv6DQuhZEHDXk
hNzDdOozhuxbhCn0jiyJu060sngIM8+6IQQfS3mIj1QdiCQ1xTF6+m3J3nXvAlRYvyune7EX7arq
NldBnldmP3yu0TQ2AfHYhQbTYBqSgzHWPYtM3BSDphynL54Hn1VrVQddzKB/iF2EbNM2ve/c5Hqa
yttOIp0ZuZ/K6qqvy/IbhHjAxGXf3OPKUFwNkSqtmNZ/vN9IGBQvqVp3N9NtBmYl7+sCGQ6sCHIY
5UifCpgi3SqC1q8GORNecLCyrhMoa+uk/0ouSPje+g70lgEApmMOgEYE08YmFJcn6r77XvH8J0su
W6pz1Czj8pApVfAzIaG4EsAiP3Sqy0Eed+iDIRvJQ8iLQxg4G35I0dP0X9AzKEkyS81T3I0qZprw
UohDel0qBuoOjjZsJCWluC6jnUUXvfmlvDUaR/qGtUK+FjU/fhBzOTiQzUQGPw06O8mYN1O57b5Y
FN+lqN2b1G1XpiJ3D3gtansnb5Ur8AL+US2bbj3NSiGayKisyrdt6wo7QIPZzm+K5lXXTSzE4i7B
dRP/nKFu1WNeuGttVCzOwU4hrVB/qQNRXOufG9CIJEkq98Ydv0zfFeil89dGc1W67lEp5fyrlaUJ
vhcR5J9Mz75M1fp3/1pIEgcD2jQ5B9k/xGiG9au61Z9SrCttFaCoJkXB8/gJ/O3nInM81FqAKbjC
gPZPUpjbHGkntrXI3saptkdyR7kbSClv3AF1fQ6AaFqPkzCIv59dGH7SIHYDwWGAB/pw1EtdOPhk
KjmrW8NaHStcpiIYNpp0LOkSm0enwFZhqknlUVC9Y9qhRUpbsbJutSKCGT79qAzDtvOHrUYKam2V
qLCjAKvL63g81WeAhG57rWbt8x1wOXToRvQzDHczM8CrDVxUx0KwTZwEzRzLD/ddEVX48OFjBsLH
+5wjOfyQ9n1+5eklruR1cj9lLJDHwdm4je6n9KbpFAcm+PjO0WMgEpQ5r80AniAImrfJYKz1SwAD
lZDvpzynG4I/yCErtUx+YtmvW9ivh3JC5kRx6tuQt9RxF2wc6iZ8x2VMC3ImqcVag0/4JagzNCbJ
aLhJ+c231JI6NYAMD8XddeaTS6pGx5VRBUFtXAMEHwXr6ceScyVg+fBJlYefgQSGcyphmq3PRDLd
gd6bn3xRZCnr5FckzuUXqesGpFtYKhKnqXYCYp14v1vVLkEbwrT07BoTUuc4hEfAItYxhQK3kjRf
OqhlVj6QvQtXTppiVDNO9lYMh1oCMr72wyHYDqIhX0kp0RpQfP7k6e0rDhS3JaYen4bx42j82FXd
68xohIdqCKQb3vJVlsLfVxusMWAnsYR1EiaoenCLrXSNCD5jVc7j6EoHIXXbxkZ+hUs2kmYTFVYI
tggR/NTHjsw7QHANU5nflN/LEKn3UQgcHpBuric8JyLk5SHRnNcJQ6L0aQU0UyITZLA1j0sQ5QG4
ND3Mkq2cedRggptJGKXw2vtEqLKXpGgQh5QKbLocgZEt16aN4bG5lvUcdRoqsLdkgkDVBHqMSy1s
XsRBjEdy7UBA90Zfy69GVBmbSBviW1SVzCPwMzD1YMjAVvjVUANQuaEEWj2S1O+APmY8SKjuJucF
3+xSEsrgcVw8FTeBn8lwy6L6uh08E1M3qHTPvzDoXr8VezR0ZAyAH9qOjPqkYCM6/lNSaFdBWfjf
8X88OI2Tv1Z58s0v/fjWGPlIAZgOFLE0XGQhbUEPsn6yseoOTq8cccT1bibyvlmEm2aAnGjq4WNb
lvcGDLmnnMTdgxWpq5qiErTaBnmmIsuBftbSwcg1gPLjTKJSRTpISOptym9BCNy0bLX2ThRHMnSN
okth4CwA2vg20AVcc/vR+fN9QMeqro3JRwjvUhkcLB2oe18I3wH45rZbRfFrxqEF2b1W0ElZTdY4
hiVC9ZNeih9q4HwOohCXRs8vbyvLaa/L0oUOivmElZQCEjP951yoh63fBDi7kp8DDERito/wsPIj
6QG8pbkdtTLY1MHE6+qDPPnraTU8Nm3M/lbda1e0OKZMJMe8k6mpjFDhhszqBrMlsC1j6BRZ+8wu
EW9BcjxXiuyX+aqn6P3+mOg3U5bLgbZaQQGlYArmrDCdTywIt5LX5a+tq3Y7VEyDX9YbeHVYh0m7
S63b695RmutEdtyrd1wB6gbJZxcq+jpuAFB6fv82QTYmeY1ALrFL+NapoxUroYko/9j51cjEEELB
VjItuXbNGEq613VQNELS5VmsFLtGi5U1JkTmvkKp/GbMb+BMiyZKisDLLYZNN5yqJBsSMhALqnW+
iqhJbqD6McWjqbvFAX/Rndw2NxOIK2sEm5SLuJVk5M/UEmncWE8or44FrVAItQ1W4SVb1DwBcmx8
d/LKOXo6OSZRvHLlyvsi9giUw+JC/yQpYP1ziMNaHefXElrkJhOTMb+PFih6YsorOENk1FsyPsKI
EC2TYV0PafBSVFG5TQsf8rEkgNqNAbAXuYO6GEo4duppTIq9lL6+v+RmFCWdBpETlrU9zUUK5fzN
hDGNUY03fYk19UdTsyHMylbJv7tDXWxiN9VHq7KYfA82YENSfhJH0ocRQMh3jSRFzBS5LQqgaCFx
Zt9HZuGRXEWHy0JdgASA06o33CsqC1A63o0hXenJEbPsSh4qDi61+smP8xcBaNVVEIGdnqY+KdWa
taVYsIQckv7d8EnJ5ZCKSPenYVHBGctGPa5kIMLbcmMG1N/9lnQlKm1Unw3gCsoIUjDE4q0zjZ/T
smOhfcJINV2gc4GlX6tdZt70DSCEmvLRyilEzDD6+ml6wgG/WAKXmUYMpfJejYb7fCQTiIGO79hI
MHlfQg0w2qtmnEyQL5bWzYh7F/1bNhT6jUE/7lIqK0/I+koQM9XiRwSVpxdRkJWrCt0t4E+60yRo
JOId5FVgccBkPJXdIH9SA+/g5kXxSlX8swoigBFamNSPuvjewzES/LF5K5VYEGF5q4KzCNAHaxFj
c60UnEkqbMGMEeamV+wwfvaecjTRmqHxsexOwxusc7cIo4IU9XT5nU7UCDqYGAtXcpVuREE3dA9j
JnilSmWzdyPF3BcNlejU/8b1thOdTkBh4RedY7JZKZS43quew6+78B4OTwOwSBZJzvZfjD2Mcvnp
/YiIBpWG7xXwNvBAbJ1cnCPiVNoIiJhcT+8XYAww0zu3GjDHSiqCs0bxBb9PrELxgSE1aArNo2PK
ti/2xme94XMF4djp/U1fqvpL1pp4oRu+uWE+Tu71HMhgjGTGasxSD3nVvZhWJt3FpiatMDHrP/fK
IVWxDNWL67ppX/vRfUQLjT8nEV/FQPiAWbTaixEMVfZWWKaoBuIp5XsXBhhvUSdoHzXYY88G3G4/
21ah3z36ID4ffQ0ILPhL0fHe+kyqVr6XBUfO5vuJmTEtB15Ujd68CjjXLH+SE42yYIaU3vvs16K1
sxJzVC1axxM2Xu+lxygO3NvpvZ0hE84poKomKRrVGwMfW76fMysxU4F3E1bCAwbdiJaJQPKNUYHQ
U0iEUaaU9oNfiKjHGRKiXB1Ku7LjYBvg1wcPo6FtXRWjr5V1XbWFdT2yNXZq0r1WUY/WDtCmtQsg
5rE2TZK7g8O0kMo6SbdEe0ZpGHGpIbBeSrwW1+CDlKszDzfnSVqmYVpwXCFsIiAK1v3vPEkrMjA5
aFPrGKL5xGyZ/wJHTAiJ8Qsjk32pqbOA8KccRwU8NvvgW2SwGLwXDqXOeEGNsLmpVAhRGKL1a9FA
+lhryQzAvF9lmJocSZtl74L8//Wj+2/3Lb1/53OW//4ffv6RZn1BPbua/fjv/Vt6/Ba/lf8z/q//
/NXf/8+/7552zyf/4LB93M7/4G8XpNlft7X5Vn372w/bpPKr/qF+K/rHt7KOqqlxHmD8y//rL//x
Nl3luc/e/vUH/gBJNV4NZnvyx69fXf381x8q/q//9fHyv3439sC//lh7fvJt/udv38rqX39IivpP
1h/DENE3tUZPoT/+0b6NvzGUf4KBBTBnYkeqIXvN8E/SovL+9Yem/FNDFBX/E9xg5HGU/PGPElU/
fiWZ/wRUooH7MAz8YxhDf/z/2/rba/vrNf4DeYBxP1GVXPhvZF1EgNHKNoHvjOLIH0ShrUxIQzUR
vfs84cREfou6bOyKB7T4sjOGN393QPiriZmBroV5cxR6ggpsRkPxuA2VDOavCrr6jFXvUgPj5x+f
oYZT0sWNYuudgmAXRkhxM3SHD+/xV4f9XzpoJqVsVVAGDJzn7s2wzjdiS7eEaS2Q2O2rM/e/9A7G
CeLD/RsQ7zzHbaJ706vCP502LLa11oCJbRATvfAxZqxwyXSjpBSF6D4TXfeL5dUodUujNrmAgPHq
dFctvYeRH//hORoZkW1KG9499iD9jhqvvEsa49wwWuglhvvfri7hLNL1Za7aYqdz6JFVceUHmQn3
jvPlRQ8wNwLIghSt5zqigFELmBrmgouNnqDl+aXPMKPEY5+LvJecslGIAgUyj+5rpnmdDxHK7OwI
m7o4o0mw8CrMWVhH3qBRou/c+zKQU/ZJrr9Wiv7c0rV09VlEKzX+wykWj7YOC/8Qd6C3yLDlZ8KB
We+DfsB/5gtzbPXDMEIuq0owCMrt2kf9yQcc61q4o8oKND41Q/QZjOEqiHLrwr6aRbgi+mFOdta9
j1FWI3MEa4waFNjrM2GxNHBn4V1pmelJjiYzcF3nASUNdyU1QXpAyTrbXjZwZ9GdUG4ME6DaYO5x
bPRr7atMEv3l9MWX7n8W1hJMca/C29CWI5MKgQA0NlBDmPeIMp5uYWE8GbPQFpwuHCTSZrajiQFF
fhdRIKX8fvriC7dvjMPsw3DKIpfksxaqdi8PaD1nBZSkUPqsR2lxRnd/vM2/BC/+M2CNWVSTKNZQ
5w4zWzVfndS8qRWlst3aupM1+Q1eS7sjZfTDkesz09TSE82CmxQWJy7ZTG0XxgPgAedTKjScxPUz
ZkvjdX73PGO7H3oMuwoc7a3SsH292vlR529zDsVoAzrd1YAY7pl9wdJjzOI8UBUvlkpdsfOeBBVO
OM5ec/zuJsNIeHv63S89ySy0PdbtSkxgUuSO9tbWvYDIjfboeGaFybf79XQjS6N3Ft8U56hdKENq
p0DMP9d1rzx2GhZKp6++MBsas9CO8gRhC1zjbbXWr3yTLB4s0HQXWi7UkCq9jrLRlBMZxzPtLXXZ
PNqVGIcKrU5tlW3JxjS0W9AsnxyyBytJTc+MsIVXr88CvgKP3ie9qts+RfFd2Ov+jZf4OdbGgHxP
99vCW9FnYa/VOjTPCnOnWqXuTlKlxmBHH+Qfpy+/9ASzmKeGOaSahaiy6Yt0ky7qr2ZWOxtSt8KX
000sPcH4hj6EYVWjblfqpWnnht5FVzGCFeJ3I4bYcmbhW3qG8fMPDUCjrIQelWuoz4r6md0V/ipd
ED2bCB5sLnuG8dk+NNH5dQ0aPbNs1TPVnVOYEgYxGGZcdvVZeFtOJ/u5Zxl2C3r51kWWd+SvNpF0
5vpLHST//e6LAblwOSgsOw718AU8ELtz381Xg5mc82xZamIW3nAkOqUDI2XjY5AjHNsm2zbI86eM
oXtmuViIaH0W0VngWJiHRabd6lHw1AI5WfvIfhzajoxCZ8jtZfO5NgvqCLktlB1k0y5FVKgBQw0q
mgg5BMethPbQmVYWokKbxXUCPUSNHFLlCtS3A1kgfBcq40xXLV18FtWDjwaf4NSSHcet8qBr3o+G
TP1l68Rke/UhFiKfChcaerJdiwNonaQr15lOIeN0LCwMJG38/MPVO0lDdTxydNtB/XGFO/1wFwvK
18pSlMfTLSx1ziyWcSBB1tLLdapHTdfepkLYeNdFh47WmVc79vJv9h3aLJyjVEAbp1QiOzSsO0cm
H+EEge2oGqjObsSF+veXPcksrimseaT5gtiOgUFjEYuSpn9wpLwTHy5rYBbVidUFRRJ1kd2beqOt
SqfKtnErAVe97PqzkCYZllYQuBzbbX0YVSjdrau2OecmvvCiJ2vXD0MJgVZJdWV3YG1TgjtI9eYe
GqV+5t4XBqo6C+AiryXgSaJpizlVTDRH+q2TSeWdUrTe60Xdo87CGD83z/Fzk5lITsUDyidYLNdS
eSYOlh5gti5HMjnhrOxMW80q61pV4BLLgSNcS2Xubi97gFkwZ8B2IwHInw1/WrsRNS34JrZGcy7Q
ll7wLJKVkMUGk0/HrkPPzDY52aEeCiDo3c1l9z+L5MKAh16IXWj7KnW+dZlK7Usfmv2FGT91FsCc
Eq0WXwfDpjqvfIkjoXVXncg58sL7n8XvwExt5XAw7R5FnjW60zCUFJy2TvfOwoKszqIX9J7T9L7m
2z3y9w+uCwVjHXclGHi5SX+AO8Nv+qKWlNmSnOS5UWSBRF2ZdNCBvZh46/Rtv/J73bvvdFj1p9sZ
B85vZm5lFtNUzq0ys/rKDq3GQn/dLL9mZEmfLrv6LJzhpxZqp2eVbULmuMUFNtojDCd9u+zq83AW
CmfATgJlhqbBSCWXnL2sYKh7+urjPf6uZ2aRDPDbQxw2L22HwgpGnj7uc7IEoSijkGQWKig5q2lf
Tjc2XvR3jY2v58PEPaQhvhl6A+0hSusVVfxk47spEvXW8OfpFpZe9DywpUHvdZjltu4NAJnrZICd
rPaB660ua2AW2QJaeDC5fVKLSt5gbKpAa5JICpy++kLkKbO4lhSoLJwHCxt2+qcihUYF0CnC/iR1
913uSmcOVku9NAvwTswcnyU0t8V+yJ/EHhOrgDhszkTbwlPIs6huxCxP4JNkdpQl8t4LxMdQhFli
9ED9lQyj89OdtfAU8iyomZBURa/zzNb7OPrJCdf5mlRd+3bZ1WdBzdkcFrXRZ3aLo9id26B02ICg
P1529VlQIwXnSLWlcvVcFtFtysF8rZq07s8dDZc6ZxbXUYzpQIXrkp02TX9ltpZ6CFBL2Fx2+2Or
HwIZp/CcKSlLbD/o9G+i60ePUnXp8JRnQSzJdeCjX8WMZ4niDme5EsSB0N+dvveFGU+eRzAK4YXQ
AzRPNVc71AqGznLg59dTIjTopGFlAHc6N18sTHmTX/zHnjIcLcQcs7B9T4PrK/p4Lq/iIqaMKVW6
vzv9TEsRNwtorNjSMHKUxLasAUBsF8VHt26dTd1VwT7XdPXMarHwNHMoQGAGIVs/N7X7gkpmD01n
RSHkTg8N/cyTLLUwC2rQhWbY6Glgk8FKoXDKQNjEqrmWUuwRTnfWUhOzyNYMCWkKMWLzBIpzO96/
hUr1Bjucx9MNLMSeNAvuROoQZkE91s4RBsN7lTJKNnQXJhik8bE+jCgJs4jCyxzz6Fuh/EQpHiGq
BlbvZfc+i+ysLmUfUg16QNBYD/ngO9sGK47TF1/q+VlgV7GUyGUZwb5Jo+657gPhq++4aoh7SdYc
Trex1Pmz8FaqocyrHnHFPO7S2zgo5WBjCFBhz4yepevPlujO6rWurPvkiAeNbqB0Hch3GPyWzplV
babW/p9qzfT5h/er6ImSoSuaHB0LRCs2n3BVxuCG2Z1FjyaKQSs/lkvclyzkgntRPkic+M6dfhce
T5yt3Qkb14A0Jabkqv8TRn99E4Vme2b6WHo2cRbdKE5GKBVJyVEvsvjoC5WUgKkdd2oYeNTtqvP6
QgJ4X4XWJlQa9FvDuBZujCEiYXfR+JirvkuQ2o1YzeOjo9TItqtDVv2oJO1cMXKp/2axP+RBDTnI
qo4QGuQddk0IZDajXuTmstufRb9lyYiCeGF2TAUfvb0OKsTWyGX/wpOlOD7Xh9HHODPkXG6zYxuG
FtbOlgDesBCLz6dvf3zRvzkBzI2/JXi9pYZa9FF3QMC3jaiv4h6KB5LZJkJVNRnfpoRl14lVHZ+J
qKVXMpsRhggJegH09RF3V/gNiK8eFT+6ELgizuYDqUb/DypGduyLfDjmtYGpoin1KJmdDZulB5it
7hVwVsgQFe/cLEmBwAgr0lXTyv5lS4phzYLeq9B70zkFHDFp/gKZ3HrI0FY6c6YZL/K/X7lhzWK+
oD6rDmFZHEuFIXtfeVmWI/GvaFa3M3Os39apk3vPpIVTjAlbXXK1TYHfthafifjfrzrGCFH7OKQR
q23lFr+6o4y17h6yVLVRzdx7paJ3roQxXup3zziPei8McVp0smOeZEibgSmK/eLOBEdbiM6nRk3U
i8ayYc3CXwsisy45Xx3rssL5zlddLXxK2jjPPp0O0N+PNcOaxT+qMmGTQvQ4wtUTY2Bw6COtG7c+
ezhcamC2B7Cw5OnLdsiPahBY4b4vCh0QbJPVypna7VIDs3Av9JJ/vlweW8Tzjv0QdN8ANYVn+mdp
MM3CfRgEZBvhMRx1JQRaHoqovwZejAdgFV34ALNwB0gm5sBZyiO6Sg68UtW80o1E3170gucwNWZc
z4wFqzw6jdXu4wEt0qQX2ufTV18IhDlCzQNr4qh9h0pd533ForZc9VL9JKvSazb+gGj/l9MNLbwH
cxbURtZZII6Rw0MYQN1h1Cuv+qaU9n6dC2d2er9fq7ja3+eNoZFTUw6VEklBTFhCqTD3Tg/pvEwT
tI/6KN6hG4eBvCOaZ6bKhaFrzqI70/ysRH+mPKZGrnxpDYfFF7A+OoynO23p+uPnHxb3LAuS2CwQ
M2oTeAQH6hsA+jwXs60zg2vsmt/Mg+YsuDE37xxYBzQQR0gYIJ+1DpGrXPkJKTIRT2n79IMsvf1Z
jFedmYq9aDCJOHF9kyspKkqigcZoh+H3ZU3MAh3mQSrniUMTham+mMlgBavUKL1XbCnSM5PJUrTM
Ir0KMW7NifajGTh30IKucdkRt34g2laufQUvdy4jt9BfcwCbkqEpU1opS+CoJyojCb6um0K/xprB
PTO2Fl79HMbmQS/KUOpLj6FL+tjsw2olU6relmXQHCwJPOHp97LUzizwcaKXsAyBOhCiioIUWsDo
qtKb0DX9K6vUz8xjC5FijK1/jBQQAjmueBkCwUhB+8gfrtGISc/MLEtXH1/Th6sLfgPZpmgiVvEe
HyE5jFZ53zn70z20dPXx8w9XRy8oioowQcq6Ul+Rkuhw63akzemLL42k/xXhud8xy7NV7Bk6pdl0
uJNryhqbtcuWP2MW2xh/Kqj2sduVh7LexfCR78S+Ec+E9VLnzMK6oXwSwGdIjqZgWhizGMiCQKgy
z4X00vVnIe1VeiwOSpseXR1LTjlpo5tKrKTLXu0cl2ZhWzQMmcnVDcWxQ1wr7pH27i4CgBhzSBoL
QSumglYc8xwQpQNdBz/B6LKc8f+yycscljc1izhZQj/FncMoA3wejezn6YG50PH6LGKbyBddQ86Y
FxRw8reiJQbtA2I4XrO7rIFZ0KJWJspW2EVHsQAtgapMu+ckcw4qtrDZ0MfH+hC0Upx2Vo5IHr1T
5naOlnm7yikO4FWuZWvk5SFXDZ50jVFqdWYRXeqxWSjDwrQkpKHjo+opyqZETes6cDrhsr2MPgtj
QW+tLEoItBbi7Y0KaBNTaSSkTr+MhWlIn4Vx4ddUcgshPtbd4CVwgxX3RQ619M/WKi+rABlzXFpT
ZVpqIGd9RAgnFHalhLn0kxZq4fBy0UPMAWmaoqJUWsrJMZVTQUfMGqzJA+Y3aXFLVSIvz6zMC+95
jkizvMqRzZIV0/XMaF/Lkb5FDTO97E1os/U4KHAnR4ZlXI+rZu1AI3xGxU5ZDTECpaf7aWHJnwPT
qhY5/6Zr4iMyUlAh0Wk7hIVQbvUi19aCAPzndDsLg2oOUaM0WcdFH8R41KLlHypyuy2lQdkrrvZ4
uoWlVzF+/iHK8UNSm0bBGMhP9K99Bh5nEEzlsl3FHJ6GyHFUoydKmii2wrWaWeYRTFx64a3P4nkw
MIfKhzg7wv3tV7oJMFAh+X2mKLfUMbN4xnAq86LeI4Eis1usiQb8EM9tTZcuPluTLUcW0dsx0mMu
UuyTJMV57qsq/376nS6MmjkarUpFERIZGVkmCXfj5AJqAHkhb9GeO0fLWniAOSRNivzW8Zs0OjoZ
89taV0MF90yzz59OP8LS9WcxjNWpEfaWGR0RJ0QZvW98P1sbUoC1+WUNzBbnLlNDgos+Qh/Rtcs8
198yMxrODJ6lNzB+/iGqMtlqRSnzwyO6e3dpYykY5kSI+EbZRXgJQx377UMDELax1IDWcEw9QVmr
Eftdobk0btXZOoybvNWbah8eXZDQ6xB5qo1gnOUZLHXOLG4RKEcQD7U7Vvm4e3b9RNxwJNcRQU6C
1em3u9TELHgtyYlFbFUQGmoEaRWmPXr5RaZug6r+fFkLswiOhD5rlDIJj7FnBQ2iJlH/Q1b8EBEd
zYwuo5YYczRaUSGH4TZycAxzvd3mYyTj9N3csWK2e6R/z60zC+E2R6NVWo7GlsjGAkN6j6XMLVaC
6QZXF/WVMgtmDxX1vpHa8BgObXEre0b44GdpfQvG4Vw6YekBZuGsFZ7PBiKNj0DddCxaOs80Vwq5
v3NM3YURpcwiOuhIHUVqwZtgg+RsdFjrwnWNYGmD4FEUnVsxl5qZxbVRx1QkNSk8mjHq0eh/RfvU
NK2DANb3slODMgtuLXRVuEkuU2uFYdmqRtPtSxCjjXcm9hb2RsosvMf13mjCMjzqeYlGVNFSEwyf
dTW/60qyPJcNqVmAd4gzBFSImKHGo0+t9PKBvbz8oBW99XS6iaUhNYtwAA21Gw7/j7Mv2ZIT57p9
ItYCIQmYEk1mRgTpvlzliVZV+S9EjwDRPf3d4W+Slq3gLgb2IAco1Bw15+xGla8wcKDQ0JVO+Orx
WW0ExX3x/yYxaULS4K1cQqoTj7c7D1Wds9lVECR2AlZOUNiuc/1SQa7NO0lY+yDR97hPluX1K0Ct
m2qtOiyvCXliiPTKJz203hM4ZfnGldXWLyPYowHyGlC2wdGX3pHkzjA+4yH5fdHIg/KsT5OxUP37
x92xTBExon5UwbKOYwdoUQTnhGlCimYKnXpjhmyDZYS8jAYUVnLkxESEqoe6I3JQ3Q5f7patG03Y
OmCE+ypq+G07LH/NSglHaQ3KINBYW1hm29eNSB+iSMNoBXsWJxQHU4HcanEkYQo94X3jb4T67Phh
VuNW9pq6uIV08Bc5VpDi2rlYjRiXecrvqPLiFWTqFIpI5fCCZFAYDw68aPd1wIzxyMd5V+YIQjFX
cKGsO6+Ph7JeP+z6volOczR1IgKLj1dkJKW6QPEwgBgP/IanjU3Kstl69+TN23sg7H4getuVr6RA
gqzCjnIE8xG1oXEaIJ8MEOG+jhhR3SlVhAHFQLmyqGMF8cRz6/nFxtctkfYLPG1Z2xaWkZjpFb3g
EwTeNciVpxIprn2R9gtGrUtVpP0BN0LouB6atoDiKdInG0vVEmmeEcdtCZfNH5ueYPc8JfgJp7GH
ct2+wTfieHbD0VvGEr8dtqf/Q1B6q1vuS4vdRXbeLiEZNiNg3QTnNRnWDwsPJbmM61SQfUk9zwhj
WN20eoQU+Ks7gURzyHwHt0uYCLtbCATLiWPC02o3pDxlAsabIb0IjiK4FvT/8J7+RDJsqF2zxfK3
zLKJRAu0z7oxVdmralEkAcIJRj2TCDf2Iks3TCTaoOnEFMxMXqeOXTREho+uU0POTfxx99Zw3M3S
m2XPMPFmzFWpO49t8dqA9yhjcDYFvAN76OTFkBRo/3IcOvKN2pglst37b3izPw16BV6Ds+w1LICs
Q1ug3IWwBfswQPpm3wJ2jXO69nLSCXJ/JIluPPQz8nBw2dmCrVsQgoGJP/P7ZshxtGF5STgULVLh
MoiDuvwKP4fymg4ONM6WTsMaqKHf1bKWL/DS3Rn6JjoNthEtSQucsEsKTWvXxd1Ar+1Wit82O0bo
R6KgTIcqf4Wxau7/AVuAkR3cCcpKp1FKSr7u2r9MQNoq/HKAtgCa6QfnMPUdtNiqbCuZbFvOxhnu
NOMqVVZmr01Zfi5YxA/IzX74kfGVfrNrjfFf8GhAIJedC3gr990Ufr/Qc229TR7477vATUDamtXh
NLZ19krIoOENE05HQVHg7WsUWUZ3mDeOqd/PNzdxZxFqHq2UnnylA4ikvYd77MKQfG/9Yt+NB/J4
Pwd83ZbLAN0/J9FrPv2pqhzuyB5bN6bB1gEj1D2eeciF1U7S50BzwIGL3/BwnU5zCW3MPYuVm3Cz
ziESDk2dfA2HnoB+FubQKq70xtdtHTCO8q4YYectW3DYKgEq76IgXhvSIB7DTfG4CCP968OSR2ZQ
S+LkuRPC9QnjDotdD3gEhfz1GXbv30UWLRAq96YT3H2qswvZro2p+f3hyCPjmGcZFD1huywBf0KD
oGXmh2jZSe/lkRHkfpRx0kHP7DVsURmES9zXwQnLw64pNwFobVR4EwIvxcmr8MZA7T3pZL8v3/JD
qvDtERikUTUPS+kkBB5bRyFwOw8EQHqPf7tlQZmoM6gL6NqHv1FSkKX50AsYKvd+1px9VAE2mrDM
rIk6A757GB3mOEkV4R2GN+R4zN2l2Bj835eZuYkwq8EU6SsWOUnTtJBi9FQMW6Q6nib60clhvZV2
cHXHvfHxcNn6cv/7m/vIGqVqnEsiEtQTIE5IkedOYJLDip1jZcT3XM8o+AeTkwhVNn83aO5dK3O5
lYW0/XwjtnNZO6kvMdsqrKFtNNfOS5fX/+4bGyOCZVo7EcwVRCKE4x2hf5I/5yk81PZ93YjgCHah
QaAXoMrApId2pky7YwuBWbZxtlmG5hdAGfPga9MTJ0mDCdwG0QDfB9BCug8swk00mQcTQLdYiwhK
+l37X9Pz6JA52v2ya3RMQbRcC+zEkx8mii3pS7rMYdKmsH3c93XjUJbOwAGjXiLYCxHx1K8OP0Za
1Luep1Bd/TmmfFHDs3LWIgmLFMLAlaey/CRDaC/tSg/w4D7lb4K2g0BRPU74+VqBHrco/VwNwfu5
Vmzn+BhR2zZQ3/ZBLEtUOoD7lYlFOnG3VHrriWpbnEbc1m1DUrnUUdIvqMjyCcJt0G7ZOz5G4M41
Em+wFxdJVYphPMM4ioTPDSTmyxfYbxTDLoYwDJV/noaVZwJM8z5M3NIPPhIPqXCokEwfH6/R3z9/
uQkkG5aJwWsVEvChF15DjjtE5fb/KNjsBDL9BjeMrUuwZS5MTFk5wVtpqtcw6b07n6BnuHnB+W8L
o2O5y/N7/94sVocH0oG+UpjwoJqvRHdJX4bPaRR4ML1Ko327nYktA/IL6gi0DZOmcN1T4+TuEc/C
nccMNyJa0ozWctL4etr00ylFhas/QP9k+fR4rm1TcP/7mzEKytVZI5eECZGgvZGgam61araKHJYX
O+dmOEuYJjNVBkkNOupY5e9B3f4MBmF3WMK8inWfNzHvovo9CsN/lus+nifMg4xejV3bwT0uSBrC
QIfSZUPLOKLb1WDbsBlxXhfZ0HZCo4Eyj0Ds6Yd33rJFEbbFnxHd7bB2MwRKWcKrEqA+DqZnL+vi
vxRuGgfgMMMEPBO6cdzdF9Jv3igmzmwmdzOcDI1B+HM5AWEjnqIaInctiGrHx2vM1oSRGYexVQPd
5jpI7gbobQwBMfk1hM1pEUMIQuxL/HITawavAT6HDmFJX+BFXaWoTMxZtyVqZJkTE2ZWR6teoIfF
kiJo1VMWIsu0ZMg66MqbDoOj05cAmqBPjwfMsnGZWLPW9bxKwksqKeBqXBXeOxEoKPm00xfsLlvP
FcsSZkbkQ/kMysqLw5PJmVCbF37U+wcPSt4baX5bJ4zQd4Yp5yV8+xLXl8WxEATmM15exulQwToz
craAGbZ+GLFeI3Hm0api8Axe6HfIKTkJLetsOeybCyPSu2haUKBt8Pl5YAdYhfrxnb7nQpnjaXCa
jXuVrRNmyLcCZZ0sIsmiWHPkWenHfbT4G1+3TIWJQhsbSCWIfr1/HeVTwGPL7yrV/as3wKKnRgV/
4+JgCXQTiiYpCl6MpCxRGUQCK4acQ0ay7OxpSFw9ng7LQJnqaCvrgrQZJEn0hPyckrh4wiJ958uC
3gfwzWkIihWkb1iKr9fuciyyDB5ewHJvLCXbb78P25uvR91E8jkdaZJWgEK5g8B/XRmeHo+MbZLv
rb75eufASwW8cg8JOfAuwkZ0f6aZXN+TEA7YJZKx58ft2HphxDUbq76CZ7aXEAK9T1FM5THXm7cp
2xIyohlmarDYUwtJAthKw3GHvWjCi6OY4Jn7+PfbWjACGp7qglVBTXC79dWnHpX4fwox/IlaWHB8
3IJthIxgrselretWk4STqnmedDfHS40k3OOvW36/CUSLyOqpCrDV/71+0yyEw3KFYHZJW2/sF7Ym
jAN7cFc+pH3oJkhMru4HOop0TiaJnfaw+LBJ+OdxTyzjZILRGGhzYc/rJVkCn5yzVjZwuNz7uPCN
WG6LDsKVA+a5KGBYTSIUglm/+Y63RJsJQgPaZYbTPXGTzKmrM2zXirhw5TvVi/YS6a2boG0i7iP3
JqbzUaGAUgxLEt4fXailfhMr+1wPwGnumwIjmGVZZVOhnBXv+aX+M5xd/SQ6J/1r39fNYK6boAjD
eUmQseGAy8s5wr1y2KlHwk1FtByKWDBXXLFOwTWr4+w+x7DZ3no/2tanEccs9SoOgb0FGcoA19QF
76ToMAZI2myEsqUBE3jmQTocRDnpJi51BrgkwjKlfHbmaNrKgVrWjwky8wmVQe9Fa9JX4F2KWuWH
okeRxruTPB/P8Q/wwG8eEKa91VAVuK10ZE1+0HqDGcXxKu1zGFWK9JnA2zoOoab83nXX9ivER6MD
qLPqUzHtvaGZ0DPP6x2iogCdnDj9omf6VWVFd2hmrzxN6+amaIl4ch/jN7E4w6A0KirEIqnDz7xp
RAyHgU8gyt7w0NxZ/yBGwNcD41IIyB/rXMPcU7deIw+hamH2+3i6bCvCCPhgaMTadpmbhCEvnycq
o7MA2vsZgnbpxsXftqqNqIfZOm/znq4JAHXrfICLa6svZeRXWzcdWwPGCR5Rf4KmUb8mC5XNk56h
qoK3qzjuGyEj6tuFwmkL/sSJSHt+IjnkWppON1/quqw3YsbSAROLBtMs6Cm67ZqAjBMdFgqACa83
pQlsXzdObz/UNMQNZE0UH0Jwb1He98nms9ESBp6RVGMjBHra0Z2TjHvvsoqHR/BC/qig0+HDauj0
eA5sXTDObhY0DJbC5ZwsEqSc6Y7fKqOdkjmwIfs5kscRdunl5M+JzvrhG/ei9uJ4sGV6/NstEWYC
0Ma+DYs+DaekdzP36vL6fUVAect6AKAet2AbHSOG/dTjVehwnEt3gUWdogSLBPPWG8iS6TBBaKUv
RKhKnHpuRv6ryvETKC0fG0U/yml8HmW1NwiMKK6HlEFefJ4T7gBPs0SlOOU1LTdSKLYxMqJ47LPA
i4Z+TioarONRKtEnORitW6lryyybALRZOpkLJUiNDGMmn8FaHk7KUekLkChb/i+WLpgotBbO8oGv
1YCbNwRMqgoolLlvt6ReLNNsQs9WL+qEnN0+aZDKxDMdb3U+pfNT3yLYuFrKr7MCzPrxirWNlhHP
c6lGl8GbManc/HuRV+3nUbrDcfDEVuHFsi2ZyLMWwuwgOvhdorUvQNQo4WI74FhuQry+UFPaqpHb
JuX+9ze3gBaSbcHd6iwpPPCx0rtZcO3slE7lJsYMbh3wBB1pnwyp8+LX9bccuh+Pp8D2w41TmYGh
FKkan079NL+ixuYfG7fZB46DG/3PwzKgROG7susSSmowrnv4sfsCKh/7frsRzPCjVIMDKB+21Ko+
9tmqn5x8J2EJhpU//3Zo07oLCAYqUUTOT0Xltl8BMCu+7PntzASUzU1dTxD9VEnKdKFiXnZgDnsg
Em9h83+/8pmJJIOtdNSKRrQJX4b8ecoDoO4C2PpkM+XnCbCmjXPt9wsI+SJjmFq4evvg2iVhANUT
2sNn05l2QnOYqV3WVlUHDwu/SUSH+K0YEuqFmP9+PAe2ITKC1vNRtoazbpkIP/cu8P5bnxoxuGfu
rxFE2BAKj9v5/TbHIuNgzosc9DrPLZNAOfIEyso7+Gcvz5yuu4KY/QIoS1e8nTpdJsCacT92WwmF
f9b6eCQ87sHvTwVmQsfGsRyrtlnqJOtoC3z7OtwlGOsnGGr4T5U7x/A73zoUbAvKiOouhMa74is6
U+Bd2gtINZQFZEUe98QyFyaSbBVDUPd92yZErNkNKg3LqRrw0JFyU+7G0gFTz2wo4ZTSrHmTZCvy
ShnIp8eV7NTIgEfuz/FWdhko+6KoEq4AMFLqLoFJwLnZNzxGNOcU4ooQ1quSAp7L54l56RegjLBr
O+OWDpdteO4z8/aodGnflKGoUHUIo0+Qsxr+Yy3r9MZStU3wvdk3n685aUM9hk1SZShc3gWyppm2
B2hHfns8RLbfb0SznNhEHZHBO90DChgQTgCAQUPcuKDafr5xHkvWcyUDVSZUFpM8FN1C0iNpV9I+
g5Do7OyDcS577ljQEJ5TCV4J8GZfQtJGsR+Nwcd9Y2TE8FDCLiAKSJm4rG3OP27AUm3eUS0zYALJ
vFz20dQP2I0mqFQhcVQMLyII9578JpBMOk2DPMtYJz843U04SPgT1lt3IsteagLJ6ikSbjstVfJD
CGsqcV/kFGyYSr+6opVPeb1POpuZgmQ+uNwLLCfqhKKCFcPjgpyxpTbn9o5w3TXRJrJshK5ozqsZ
+0WR37MKogD5rFzK4fO+7xvRnLtjCRhHVyYLpJpeCgrP38VdtohVlmALjFCOWD9VIS2LBGoK0FQr
oLsM7kj6snr5Vp3YtlaNeM5VFlTuNGUJTXuSxlMQTOIQhHKnuDOE6I39bglW6ZZ9lqQdqod6HLIj
fCKDfeeBiSiT8FzuvXHNkqpwoveTD7Y7DDpZEnit/LBrik1YWRsUEVsKP00qrZ0DuasxjtPOBz8z
sWSsVNxpvQxfz9X6oV/z8JThNnN8/NstN0gTSoacrMozjzi3kDl/ELl4TwWBU01a63PH9j3RmIkk
gxF8Rv0UXYCPt3wqhgEHc1WTDcygJQZMJBm4Bzr3HJkmsAsCbSl19PoeZT5niEXg7qOPwjvi50Xq
TX0AJ5fRuTlNNMSsGKEd5o79QbrIlz+eCsu2akLKurCPwJubnVsPh0sgSeqIfskANXiZkPj8wgGW
vDjNTnUdZiLJWncFu2HOnVvHPgL+U3/qVt59ftwTy5Zh6pRJPEoATRcptKBlfu1xyH2tx3kTfGcb
KONszvsanpaBE91oBhajBuOBg70IuHd/P+XyuJz2UbKQvv551vO17CIx1c5NqQly/Uov43vHidZ9
Iu3MFCnLM1FOWZWjJ2DonOeZrrE3SO/0eBosgWECx3K4u45ILzi3tPWiWz+D46VonZ6GoOAbJRHL
9mGix6J2af+3fWCSoS+BPJgPheBqQByW+WYpzrKeTNiYU+fVQKtQ3FJ9R4AQ1L8cvfQbNwDbMBmh
zSqQKvUchTfQNkDuXIbRBaJvKTz2oewLFKsez4atE8ZR7Qx+PQV+IW6kK4Y/SAWS1DjJLbCurRPG
Kd3RIvfgae/cJJML62Kv7+BkkCPR2n9uVTts3f1s7RiH9eivpQQqTdxw20tPFRIbR61bdvBWyKPs
GygjvGF0OUYaL6ubyyByPd1Za9MKqYHHX7d0wISM1YQJASUJcRMEwAC38PQTrwoENyT0sw2emq0N
o1AF6VM8cKVGWNeh/6RzEh6rFVoDq4Cl9uNuWALPhIuNcGTBk42HNzKPn/iM9LAS3THU7AWiXVsl
cFs/jLf0Ovm4ugLGfnOC+jakoRf3RUPjqfTV6XE37iPya42d0XvLb966/srHMCODuJU5jY6oC5Bj
ExB2zYKmOy3OMr7M0FR/gVDYBjnSEoWmqFngdZPwKUEU+sBqT8yfTkNUq/Pj7ti+bsT4mIG6Pc2j
uMGl7TJ1Io+7WX56/G3bZBgRvuaj7MISQ1Wk6Vd/XZ/ZXD8Xa/3+8edtP90M7NUbG9F00Q0vIP6i
GZZrAGGljYGx/XgjpoGty3ibZaDSQlTuxR3H8+Ln4rT7pDbBY15WzbzKK35L86Y4EzdDYbLdaR/A
TO0yh/IuZwsLbzTK1+okwoVl72EED+HvXaNvIsZyiASXBSp6N7cZZUwyhDAbkNnb93UjjlnQD2nB
Rnargux7lit+goTVlpyYZeGYgDGo23ptmAp266ERQ57JMoTkgPRAme07n/17w2/2CBbUsKpnk3+D
iFV4SkuRPrlV5cT/H9DP+0D8Zhsy9crmVdCIZ6l/W0o8o1UfvQ8bZMXuzCBJuw3BRttAGQHsQxmT
9UW23n6khTkw/KcuRGZy3xwb8evNyxg6MHS/9cQV77gelrOgep92O/ON+F1X2SoXyh03IbPmKVsB
vehlsE9Eiplwsa5peN9Dk/wGjHidxrxogx5+hPVOEQpmwsWGfIKYodvPNwJi1jGDFcg5bNvpXGfA
BT4ef8sOZ6LF8EDPczF4882dOHPeqSYd+ss0cE2u5QgyyEYzlpX6Cyas8ZoGJs7TDVhf/vLDJZLn
St9gPwA6pwuk6ePuWBarCQrLypBMw+zOt6qNeEy0Wl9WZJc2vm7B1jETDuZxd/YikNZvd0b2/fVG
8wJUDVz0f1inqF4lbTN+uhtClF4FPs0m8tTWMeOIDgjpWZc53S0d2bXPcf0bi0lt9Mv2cSPEa65Z
DepXfwM2aTyocQ2vUbjpt2RbYkaIY09tJzAk1U24TXWmK0ydecf5eV2HLYC0rQNGnMuhhfL6mnU3
7kIWS/StcxjHfMs1zPJ1Ex4WQTAzyJqyvVFsT1+bFSo6NBr2qSkzU6eszVJOhyptb25Q1wdo6Q2H
Hz7LjwPCMvgmPAx7VDANzlz/bwecumI5hH2xvMglXzcuAZa8hilRJmfUJ0MYhd2Wboy8p76bswv4
lykofgQW1erzjFoKYGMU7jhb2V1bt+5/f3O4zqhsOEPF6psW4MbpDHc/InEzm9mY7jv3TNzYoFGx
pNCfuWlvmNgBrjjNcxPVm3oLti4YEQ0nLc2FJuqm02GKf7wXYTIc4Oodfn8897Z1a4S1k3ka9VD0
oKBrk54W3Gbli7euvDnta8CI7AhAh2ydovJGmlqc+OhDraXo5o03j+XMMMXLujXPKjrLGsdrmV6Z
Zi422Xmsz0sIQmQWrwHkkr8+7ollDZvwMV/XPO1Avr3qzHviHbbuVALhn2r/GvTzl6DcTGBapt1E
kfnKGet0XJYrGUqQskRaqIuC9GgVz9G6zy2CmWAyvHtXKDBMyzWTssqeuDNDBj6AKvlyfDxelrkx
xctWd5RiZu1yTZkzHd0VSfiCfSOeSkaOs+lxI5b1a2LIkHSvOkmG5Tpl0/rdLYPvK7xht/y1bBNx
b/XNFsIAzMkha46JUF7/Sh2kURgFjWd1a7KR7bA18UuILyRvyg4d4Hi38LS9pzL5Qs7gNu3zsGGu
EeQeBHNo4WAm3Lr5FxbAazJXcssO0jYDRoAz5gV5A1rHtWeF++wGeFwExWa+yfZ149T2xsAbgNpk
1x9eF1O//O0Oyxb25/cfpyaKDL4yIzg0jFypCzteymtInNPq38cr8/cTS00QmXTmLhxbQq54Dn2n
3C0OrocMPmK7PD5uwfbz7xvVm9XZtRKy46qZr5MsP9PsXoVAUs77+/HXbb//HtZvvt5WXsOB6cLg
zJ44Ep4P32gJ0xc56y1lu9/vENQEkDl3KhNpoTTzA8+qBSqjad3ID8USfB8cOPM97oltnO5/f9OT
RQNap3O1XJcKF/50mqc4qqE++fjrtnEyAnggqiWBkP61p7x8Isr/Wmig01DL3+dwTE0EWdfiNgkY
qHdt5oD/M7GFfgloS3bdYagJH5ujVsla+d4VPu3yg3JAelTC73d+3YjfIMMdEgqm85US54+ihRte
4O80T6W/4MWgllxVVE9XvrjkK6DEMABTBZjfh8dTa1mfJlism+AhOS3OcIXC7g0GcuKUVRU/Tdy/
lrjqP27EsjpNzBjTXT/DZGS4QlV0+dpnLPtUj5vUD9vXjShG1rlAJlr2V83W+tSP7hqXRbe1Mi1r
31QfG1K8bVW0dte+JMuKCyqcfBrsqNeU91tmQbYeGNHbecWcTTAGvUL5chAxPByHIh6Eot/3jb8R
v+VI8TBUfXflQkbNuYAgpj4MA8XT5HEDtkEyTt8Z5ED4jebkIhygcHTV3gTo3ScQZnauIOMEpqGj
PUp0c11RlDlMTp6dVknrjYe/7ecbETzkPA2CLC0gxsPon0VUFGcOOeVjnsp843VoacLEjJVV1YbV
3K0XzlL6MUvvbpZ4n7/MHszMHk+CJZRN2BhMmrwgxTvnCpFbclB06q5LjTtdGvXtGEfRpgCmrSHj
UC5rmMPPxPEuqi+zcxqkz6uOnrFmAa3Qct+aNcFjbbamrJ6Gu36u555FAyde7ah9poTUxI1BmiNr
nbxYLxUupuqsQZqGoiBZ9T5DS/qLIhkk7KJg0uTS0yVQ8VKCns7lpoWGZccwkWMzzJajgXXllXpV
etbBUJ8w/PuU8qhpZ+kgCepRHdTXDPgV7dfpAcKdG3dG2y83IrmD03JULTO5EOB6AavLnI+wntyn
sER/wYsNOXztc6e5hkh1HyC16X1q52DnSW9CxXLofqYs0vUV+Dn/QkMSvnRFxjZ2IcvImFCxPA0y
HpUVvt6FqMzHC+jXXhFDKWqrwGnZhEy4GKtCoBiaprkSdxROXNUibOo4LCdVwLRZ8nnduI7aGjKO
ZNg/9r5L+uaa9Wv64sK+NCbV3UVmnPfhPqiJG3OgG8wyMefXNoum4WXMcc/+QNylkf9CynYJNu5H
tp7cJ+vNxbp0Oa+hPlZeiwmFGVdV7QlS3tmRezw/Pd63bU0Yp/M89oEDS5/5EkZdUByKxsc1QzTl
R1pUyxY8zba4jBMai8sLdFGxS5NG01EzMNEZtEc3zv/f543oL5CxJYw4ym30Qke8vr0lhUnt+CEL
/W/gINxYsFNnB0/Kn6ejbauw5d3qXFJFy1MloUYOqRe2cYJaZsIEjMkU9nE098ILVxQsd1xjFLK1
RxmqLT11y9FpQsaGkZagMhC00EHJp3fkO7iX1rEICx1HstuF66K/QMfU6POqX8OLIN67qQ1uoge7
RM/QxPHWeiPGLSvKBI+tfoZ8Oq57FzrlSwhdJQFhrQP8cIZoHxuEmsixMqtK1rUBv6QjsERuCCHD
PirIa5eD17or+Ey5MUbdpif5yi/NDPgywNLqXLVD/9q5IvrwuIkQa/PX8jTYaD+v2U7mjNakDC4V
Dcf8k6hg5NN42uuf+1HLzw0kMi9V2/VPEGRu+JfHjdqWshHvsy85StYRLjg+gy2vcFVeAP9T4uKf
DzUET/Y1Y5zmYzhHaVgV7MLFNH0UhQ9ekATUFTJ9W9lD2/AZIS89V+c5ZPQulNNUfQ5D2HazQ+vX
YfOcDqQNjuvQBJ+qpl5f8yrqo12kNmpCzUTB5OTJkl+iaVQ3qB36MUhm4ftdA2dqkg1lvjbF/evc
hQQWVexjPs/uCeDqraSNZU82MWayFJQ6jbNeGtRqD0qBfaHX9V1W1/kBhMnhWDaA2TzujWUvMAXK
vAicrWKq+KXvR/nE+wnqtZr+376P35f4myMYiiO5YkRhqOAbELyQEIiSl9Gr2+74uAFLrJioMqR2
+5VHeM9UM/tW3SVUfjjc1mm0kSGyNWDsAIG622j4kXch8MwZXJce/Ej950c77TgpNaK9G/woKJrQ
u7jQzfyzoFBvW1mzM31GjSBfWR0xoYCJQxkKegJ65BdZ+P0/j0ffciRSI75L3EQrpProBXJnMoZk
QRurElHg1C6PISi2ZfpsWaMmxqxe8y6EQgu9LAHuJ306iXfDnOmvj3thiTYTYyZ5E1TQpaYXVbdX
aCT+7TrQdA9X/8Ky5g84jW7de23duP+AN9HQlqWMVFNjuCreX6ivnbgW7ZbCiWUyTHWyeeoi2Lh3
9NLn4ruQ3npoJv3n0i3LqVZb4WDrghHQozd0Ey7SsGJi3IWMCnwIeBluiY1bgs0EnHVh2utaNvTS
aIDx3An1SxpBCHBsUWJ5PNm2DpjxPCyOO9SaXgic1OYDDYfoJsN13iexQX8xyAQYSTY1ZoGWwfSF
wFi3OJZhUPTHx7/fNstGQDuiGlvdzP5FKOJHhynzylsoehlnSq4JFM6rLX6ez8h9UH5z/THBZ2Xr
5ou7Fi7mI5VABIdDp+N+mYHhcfO1iP2iry+5C6NJ/PMOwTQty4GPSPXMULsExCTKeVzxmX/gEI5/
afmiv1cRCNnA52Svo4DCDEq8/DJ7tfxLDM74HtrsQxk30xymp3JJ2/9U5uvqhSvd/kfzqkyPxdJ2
wSHTZAheAJUq/4IBafkx62c1H8Q0NgCJZrx+EjANOldQ+PnbVRzmV2md0jFGMdP5lBJnVDGtYfjk
zkr/BelreC5kc/DMUkitED93voqlmf9OCXGQd13HlxpkizbOZh08Rw3cpWMa6u5WwW1iOldrGo7x
NOZwjqUZlETP8IvjU0wWDRc00OrJM/T2FN6dUTkMhyZbxg91AfhzNrauiKc8K/4Vepk+BnfbAZWm
7bcM/H6gje9Kg4Smf/hAN391gcQ8aVdREDwCQb8Imquzp5ySxAUflhftpf619oGoytjEb1AWXoeY
zAWy3wAoZkfad051SJ16XWGFCLm/FOzCZ7chXgFPpYANcegtZD2lQa2ODbwVwN52s/nQNlBUWRbm
f4S1aB+PKJlnT3je1kfV0vwfl4xQwFk6f34OIkb+RQjLD1Wq/PwJV1b5DFY4/1ZA3kketJ+V77xi
JKfK1R1SnQxecZVcyTnKnbU8RQEu0mQtdBkveYmaTENgc9hW2bnplPxKCqdxnyAAjNqYcL3FjWml
1Sc3T9nnVYJ/6TJ8JGxdnh3KadXfG1f37yMNm8Qq4MX3seXhS7E0HLC3EUl6F6yNg7862UuIlCIQ
b9p7yqNyuVQgxuOoX6NPHOqt7aGVtDkqgd8dqn6A03pbDvFczsG/BBq4MI9d1+abwNPwQKB8/kn6
/vhetXgjdk3bn0Mdkg/hupQfdSlEenSrdp0OpA6gWZgBBNI835dVCgp15RzkoqG1gXzvq9AyRNo0
SLvyMA4yONbaD4KDqkP3kgcNrs4EHuffmhH1mTikA3+lesmTVgzkawqT1iAWix/IK4e17bfFDaa/
FwYXuFjN6fBPGhTpGb4I0W0dYEIFVuOcw7cmFc8dzafqgPdn/Y+ziPSSjdr5PzJrdswpZEBWB+If
yzK0ztEL4c9UgX0P+zcCQJxwZ5/Hy9LJv7JlgGE8zxsco6RalnPpdOyYqayJJ8f1XwoQi2GCN/K/
f1CV8PJoT4z70wHGtQgzVuFoD3P4kpPUmf5uy2h6AqRcnwXeRWXcRQSWuWpo1w9VB2/JL1XTOziL
4Gb+YSnc9TDlYa7iisJ2pqdemET+hOkmg+9+wG4yDofQy1tY/kJbTKnROSDu7m5NnvwoYWoE0ywN
0ROUWy5BGy7rQf8/ks6suVIcC8K/iAgWAeKVu3st27W/EFVd1QLELoSAXz/f7XmZmHCX7WvQck5m
nkwG619IvGCUJA3b10FN/lOL391r5Kr+dzIXZj6ksfMefS9zr7hpqgO2vNErytrqSY9xuZw8/Ne/
Fzwsd+TXzM+6g0HjdLGXtFXra1RQnOWLR8ItYDmSmlESz6bJoetzlawYAo1qiMqDGzpstUfFcAbw
tPfYiKD5lvgdWSi6aF/v4TFnua4D+VN7+m6GbWsOxi048XspQVdN2jxWquQHjSZmnju4x0LrbG0+
1UE4fQ/bQD1zPQK7LjyGadf9mcgefegkOTFSd9thiqm8WnF/o9WgXs2+WJdb66qjJ3eOASxFeUps
4Be7L9OjGqfh5Hqb/JJpqA5tHPsP647CPpntdtwKFJTZnoT2ZAl9dYc2q9LtEMf8gxGfjX/t7PY0
3+PWlMeQoMnr7HGAPiblVj6Joi7eExcGc64NDFaexmHzFRKFlTrLoXK3wq19kDu8Ozfw0Wx6SqN0
lacQOGK5LV69mks27gTanm3vx7PJp6YyzyKKe/WivX1Y9IEJx2R5LcZV1q/rNEXdm5jEbgd0DAwQ
PlmZRHrI1RQofZN+sAZP40z+G9ExRRCddCXr6OzJ0fZ5mU4e4+fz7i7FkEb182Y7bLjkqJsMVymR
uYd+iuSvEcHQPx3+4BKz7sT+2V03p8gds7r+aNau7U4TrlTBtUuCLrhWXAbDsVCOnz3sXZCc9ij1
bmG7jNtDJapGH0n6HILDZup5uxTxAEPpfH/q8fOJvT0f+2j8Sn7n/L7LSD8vZrafdCO28tSzAb6k
A37hagnkcmuIBknzVJHPkg+qTe0pmfnejky7Ni+CIk1zvPKjLMfxYNiPI5YKydFHu74d0s5Lsn/v
MaHxoRs6F/EDcA/H69Kvuos2/bicmKNKtmO6gqi9+bqou5Ob1WieuIbkU9SLpDpToyXFjce2VHni
lq06Rsau0avKmQEXWy76yi9PXrhxMcz90igc4Z2aTyXCwfrq9Vpll8rf0uqckJD+R5VrUR2iaJ2X
A1bpiQ1yPwv7L5Yo2ce437h6qA1ljBrauPGhMVQothdF8tCESiS5ruNS5WxFHJjAg+630Von5cs4
YY960g1mK8f7R7bPWasn/2DRpb/2Q9PLfDLO4lm6BOtvWZIUfhv6kSpRm7TrPxUhB/zCYaoeWrw0
vTwQZhlOIHT+eu4iE4iXIiEU+NAmBV+nxGh6HnrFwWBmU/pYjLdLdiBgfrDPbt2q5BhwGzffYv48
C8XezfXJJi1mUXLYdXhoJ+O/DutgPxTOFS4nbjHKiznZ4lvCFOuaxwUu7Lmr1FyPB+w5xu6GK/ig
r/3G2j6PNqPy0liw6gdtFkQy/eiHwblpe1ceqXynAQHTGsZ5bT1mYHvOsxku3ts+9QP2Budtz8q/
0BjZcpRz7HYSxSvbXuTWUa9YbDl/RVGq1i97vFbLkZtN0hWMk2pv2JrW8rz5a/cdAHPk/vB9V55C
MfOxiw1S9UpMi/lVJdte5AE0Q5xXu5B9vm9SLOdwrvnLVCzjD98fmvFk7YYTCFm/ogBKjG1xLWpV
eSSbzuCju5dOPqtqqn+JtvQfi0D48qDiuG2PrWS29Cq7eUreamzqvVPoexgb9hmxFBfSUdc0jyaj
/dPEhazy1U8i+7NCNl096r4e7MU30wSLXQ9EVePHxAUR4eJCcaIanillOGehu4u2LpG/YJ6dVFVN
zGM5GLYSUs8m31vXPFmM6eTTGiZzjZmTW38X9ej5t34FrzyPs5/8mrl5O57gOHyWwcwKCHXBy64g
35acIlnY4zx63OV+HdX2IKuhXo893kp/OTPVn3g01fK2+bK+zwZ4UV5STpvDiCqK0RRXpdOxqGF4
HnsvDnaCdGF/obFBHwopxv0gXOlHuYuq9fO0Ury8ST2wOBQDAe0lqaegw35nopyrhxmlso5iFuU4
xNhqLYYqddIpMd5JlDl7YDZ8gkVYrXv3q3j/sxsXJgcTdclMSHZITstgS+Za4Dd4HJNKI3HpkzLa
T+2yA61OsqSY7cnuw/GcOXl9ZGHzv1vsM4+cSTZXrqNg8klMTZfyIS6xnj6G06bWPOhXmqFibRr9
Rnz2hhVOUFLw+FPZMVAxJXFxQPqQzK9JPFEOqWHgLuUNxM1BhC1/chEm3ZA7Dih5lfgj7jmJxkw9
L7XiXYlF8xW19fenP8usydfNBH8r9nSYGznXvzouL35ThYnWWYW9+uNCicRo6jp+0f+x430fLPh4
JEb37tgRxaWsIP5RYSxwVIUJZL5VhX4rrPObkxLDUN966cvngM2nz57Okr89JN1n0O3GHhOdjYDs
xJhtObuEOnYUIc/IuU79obzFd33o/Oqe0bq1J2UZp3vb62CssdQlSwDlqDf6hyLd+P42TLvquRKC
rVkJy0/ZtnT1c45Ls+f1naDtoZhVXkXJ9Her++77JDtOW6cm/U+zunQ4+kpA7EllxWl07f7criPn
GkE3PNd5yGR9DgvHm585EUaK8JmdVLHHmauJ5T6cDVFCj8SFF/q5X1r3lyJr/qpk2DPQW9wFi2wr
5eXpWPvjwaExpAe0qDPeornsf4+TZ6eXwZuZYa7Gll3myyFc8l2r+qPSlkIrpI/5xXvvXU7Wh5/T
Bje3rV3D+tSk0TI+6IWRrqsNl7A4Lm4UySEMe5hDEQxCXETkm/N98vdsKDDZs1LQLbgkPONDT/8A
7IxAwbrQ1kc1V3THyWDiNm8juuSDr1P+hASm2By2mn139HHJS3OgUtvmrotn2tNwq+oDFQPeO0bz
ZqCavGQ4Kq6kmjaroVBr5zH9QqZP/dsEnv5L9EfRPcZVB/wgKCLjq1j5ni/bVo8/cOXg/DJ+V0en
eS/nKFc+0QJXFa7sxn7RVIm+2/vmQe0tAV1JW5ivZLfft9XqMb/YFrIpMByqkTAsBhtMf/7vrc0p
fGGSqfmZIjEOXnxEmWnOXEv/W2llmiO2vvxmEZX8tpFxpuKG7aL3MyHc4xeyX/ms1zL6UdDe/tKl
L8pjHETpX5ZZ2HHqNXS6ci+5jFvixpucTo+lJot7O889N22neiOi6VTVwZ4emsAM7T+CKMj2sHUj
3Vs1UIW+uX6ov5t23L5xMiXqEEYTt6XddiSqoCZ1TaT4dN9HoCn2iOY5+uEifP9zwsFZRFTsmP7L
WrDx7djsYa5aXxBvBK7dYHO/M6QVNStbq8IK8wv2CZgAMCLBJUYCWf8qPNRiF0r2+etWB/x+2zdo
xqbJky+9LNmuVtZlci07c/9tNbO7+QZu0byWUcsfgaFLIbFaX0RwwrOa3x8S8B69hZlN7/GCS5/d
YtJUv8lunbvDXvY7t2Ujp+FbNlcE8ZDxlrwVtRZI4NaJbdYWydicCYekoc1imx336C4gZ75G4WhI
K5T32aTtQUMDvavA5zwqvKgWJyyb5My84DjRBVq/VTm2k6xsBoDZ27aoTZAXpc9XKrdxnaWR5JW6
NOUdpb1Sy00Wdb0erNvFdJYuneyj3Ur3Pdxb8aeaFvHHn73wR7tG82vJVlyAD9bQXOuZeITPBYPH
HagG9FXOKcn/b4t7i2JFG+orAU32CSiUN+l8aoO8ipP0n9JJ//OULfdzfOKQOoaxYIskSVHRfWpD
BaFcWn5LVM3lQqmw6iN9BCec9sxwqiPIRMxlw/EjWuqiyrVAZJYT98dCHMfUhAR1LdlEwuPAeUeE
ULnmqHiLV+WmXhxDrxT7UTWZNucpjfaVrjMp5GslnL8c22SBJc0NEpvfAbPU0ds+GY4zAyA0PelY
OvtFM0NScZ1jlOnQ4JSHzRbuwsvkToiw5RSZZiMPNPAG8xQCyz2f62bzdv+zLGdeXWKL6L01JA2l
0p++25FE2bpg8Rm/aP/i9VUdw16EZ/7ddDSm/Clb8lLc3slTQd1zxoinZMbKyosRS/dAu9SdZLM2
P6zok1tkYvk9qRgtr0p+MI/cXYTCjL9UkX4YljH9YYQt3xzjLoi2Av0mOtP/bCc4zSVg+mUBETkS
9zOcOB654pzXXSYmyW+mnMYrZ210mZsNeW4lzXYuszk87HM939KGgyM2XnyZDTiG7pPoQObveE5a
Gui44z8UCRZj3OnZhxqq+rHKBJAFiUWnMKX8EW5nut/O8XOBCcZlD0vWlqCfKlruXmWDseTNeDXY
0Jw9mI1gvhxJJsnOCWFEm0bQYHwjL17kiy86iZtTH0k6iKBRZ+0Rg0fznTwsYubI9kJ8F2k7qqMJ
WVX3yvnrnFD/JxZLJkr+6GHAXOc0bkBwyb1dXjZgR1fx66qIyT1hQmAcQns/zBZwu/w/l0CO2z9b
wN8s0yAh2QsJR37XYf8OM9d+MKRF8R6DC4NHB+uxigiFckPcXFSy6H+xUd4AIlafPzPm27vu7gW2
DuM5HNPUexizONnPOMGojQDQxuQ4/3CmlY1L/xnDNGtoI1a2lW9nPziIEiF453flm6xXB4xhk5/4
1I4/+rLzrwmgAGAFEx6tIwkQg07yfjowQMP7ZMLZA25MIgA92+JPrXiQL9W2ZR8b5/dH33Y7McWy
ubgJG7F7L/f5vzdI+xU8TCFjk5a9/0Fl1j+SD1t+Y17QfRaWjj5jo37JmpCTpCownJ2TgeHgGhfd
seZbQFB9ilxZwrMag68hQnaxt+FLRebqy2jEX6nlnyTAkptZkuoxIWL9wtJKDnYJ0ytzh+pu3/xP
783jkXgV/WVT5AhYByVMu1RT8IG4I1xcr4kvWHR+i5rdLSR6Ypm56dzaJX7R7eKfOl7Ki0DEXR/i
cPmWKm+8/OfbMLISPlxih5PQ+FPuq8r+iHuY/FJDd+oAq9CVoeRzKMsWjVslljh3u8QnOCKal+8D
uJmr5OYmkMQ75niBL+UEDDEa5TKe+eI6AYwn4XJT4VD/ohAo36omu5drqwkugNbyKDXDKFhYAozg
dHMrys27iX5nUXqh+WprVXwqyeH81M2cMWGKSM0McfKt9pr+XI2ODLKp+4qrUAPIMdsfKsM+eqvi
9drKxgJR2eSpsLN3qOZegY3X62vFpr+KpuWKqPgUAEfjh9rq+R+7VuOPgbRqMuaWyAIYDc1nKoj9
sqTwRknErs9aW6WHaKNU2c3I4HxY4aCLE6erzmFDBIYNQTarle3uBAf/PGBmybzpvfhxIGBdJ9yJ
TNH5VXrrDjjiOSlxEeI596Lu8ixgYdoh3IHwxd3Co5Tic2Wy5bYpvz+KUa+vTT/YsynH/U8W+cDS
nd1+TDOzyXoLARpn0uh7lwEOKA+jZXwi3CV0Kx+tw559SyyOBQAr6Bl0e9acBC9hxGduQ8JvCh2o
23pnlQAaRtK628L9WggmverVmXcfYgMIsI3dZRqn8mJU+48dWo7niZgW7OxBhNpQnAe1NQjv1u0M
EsNyi+V0JC8hfux6YmqmYMHZUHTbN7XF6MO9ZhyP+CnJ4KBWGfwyin2V225Lf5AiS+Bj5t19rjTK
KKGX4pg5+DtPgZJXHKknmXFCWH+hyPG4ZnNwDWZH49C86A7fJ90z8Fcg4jqZqqZvU9BBH5L+5ArU
458qDSY8pmQw4ZJf35zD+0LG+DgVWXs/5Rp9tonUX3rR+T+7dohoLGmD24Tku2pZt1zGRfhWtF2K
V/M8Xv8LUvgvrgia7k/SEDKnG47GoCHscZxxr8dJ/Rt5Mx3X3iQADlhV/7kLI5kQ5zYYKNBNGl+A
ubMrMbP9xchInruUo2dMUInL4O4D3s4sNmfM/slEbGFfy4qv2fDaO6I9kxqnYqXr6mHcoSaQ7bq/
Ms42TO3DwJB9d4dlg5n9r7DrNVgnPYPSque+G6kE8PSbvhvSyI+YE9Ag77OULzUV6nVfdHVeZufl
hU79z4qao+UCBSfNt7kh/7UilHpraVmw907+up1FTvcOxpR1ujx6nl7eXejAcVXgeNNGqT8VkYg0
zMIQfjskd49fYHgXVvaxHcZFX9aUEE5QJsaYwjIAOb3LtAdv7p/jLfmtuyr+POJU9wIWQp8aQiVT
xnPl4tMFOs1pyhC5ocHuuS9H1B1gQKLiIArZc/9/3RvvpyrZJgU24mc5960BtEakvUVNcpMR83gz
01pngbseaD27A7VbRQdXVuPBKzWFG0xcFOTN6DdI+ZL+6BWssrZmEmhvODuAJrePHW3sB+8NXGrV
1PIjJglXuwE17hmEguib9XObOeojwRiXOPdhb84Ze+6WDKRGOooNwI3OF39URYG7w0mtl0ZnXvqg
ZzME113v+7NXD9XNJ2MI3m3Xb73phheLBcRwsB21UbFN7r1PvTXIdecRFKXqO64QegI6dhfLd1wq
p+DgVJX9Idk5AKWzybf2vvlcY9afDKgsOadndq5qL74poL4PgDy7n6UPoFolcGJ4G2SHAqShBpG2
VMzU7Lh00CM3F3+POfZkci+hKq934skR/j3niZzhT9syTrwHIorLb1o3wbjlVrBT+jhYXqyy3clP
GGdTRdO/dRO8nAk786nYZJEcxwwyGRAMYOucxmz8VS9Ud2bJ5DNLm3F+27Jvekq0M34e5Y/Nc+F5
A07/uy+UKzm/bnGvGwxicK4QJ/wwcbz5GCtTNPhJyRyvH4xso2bb23zWASfhLBE2H60K1Q0tLQcQ
jVnzLVTt+LAtjPU9FAErIMnuOIpznKivXZfSY3p1CwYVj9QMTcUNxV4qP+M+ad4d6LnNG59iskfj
wX++c1SdDh7UGrCvZz/7KptKvnpx6Z9Nm7iTn3FupYSNHZplUwDkxTx/xCqt16utk367kmGdfGoB
MUdadcAiRVtzf4cVUwmbC5f2WJDm0B/9bvamTy4jFPOh8iPwUDr7yTwGfrWnRzPcabSWl8zVPACT
LsHWhIeI1rc/9B1AxHUsM5xBDyGdqb5oCsD6VU4+2SOm6bqHqibzFg7FcDP6OzcnLlj8LfO9/c3C
qD1XSRNDp4/lHePMBno+P4Rq4EEI8f8qrqjmdn5le8r01u+Uvi7r3FlFG16OYY2ghwIlKx5MH69P
o2+gI3rIeLC63TaAmrs+ONF5Ea4bsGjp2I2vU3In42Sd8K9kncZU9H1P+TSOYPy2mZll7SL1hfjT
+h/gp8BcbNiLKVdRojAmR9QDWwdDp5vVXuaSyjuADmJCNSNvspUIKugHCnl2qomym0ib+cbqCLYn
vW5c2FkricAsPNNfhkiar3IlS6UVc3Dp52m5DnqB1k9kk4WHuDTp8LyBvN8CKaL3bTPxcQ3SWR9i
XK4vsuT66DaOp9s+UbYfXbH/whe0OwZF7YmDLKnw4UpS2ttwg7ZsC5QbvvPrb2PKzLoRtfh3Ksv6
Y9yYFo0Trj/TscKPouOCKUKPam0Wav4cBSL+aIj4OQGm9+Ohw7vzaytEkZ3qUtf7iWTrLb0sjQnX
h6BA1kGdC4wJtcA90OryLbX1/IpVOYeSNwoas6ad2LxdmMkXIgvlyxhy4KUJchou2UR+QVmavbQq
gGzpXQ/xGSrqqrDk8fcZBoC+HNmfG6OvnyRZ2kMepmNbXVVNlWinvTmGETseLVMd30QpnPdse5CB
uXfmAhCsDgXJQT00c8OqczLbHze/Tn+4etg/aeERND6CxljUny2Qb9L/NJnof/63Q/dGVQ98qJ37
vMc3y++5njQ6ueCMcUl87aXtHloft8ibnjEVZtXb/jrGo/i+AZsgjOBDtwFP+uJvJbvID2JFtRTQ
SgzI2fvSiw5quuNGautsf2SydDgUMuOJjnXmHn053c9PGvyfFe17fxD9Qk+dTvzAtdsexLyWn7UM
OXZHhZlRi/nJJ202NHzVsvGEGbUFCOL9Z3mbtoDayocSzZPdtBuda5YuebG0cj6Q4VB+cwTxpY9j
yCDzYbs7QIT+FHwNMxMf+r2tUB1OXHBFp6q/oS41f0BI+Sgrn3OtXzpRH+BY1H7q5TLCgyxB9eiW
rACinDf7w3VFaC7VqrN//WSUUPZ1Zg5FSA9BKtbyJiVXOxcXF2k3YEShiz054pGJEQ0JRNvJ3Y2n
17RzZT5FLu4fk2hS+3DUdsvUtdjBe66hEBTsgK4VHny5D8L+zzhR0ef82fdbnnG/CaI36P2Gk7GY
J2Qtrhmf2tGEP2WgmirFwcUH8+nbofRfqqWuzIm2J9gu2+KD/yTWrb+KzUzb2SBdjICVXKO9s8Iv
/hFdEGsdTB6/fvC4HujyzjBTJtH6WEPq0Ce9MKich8D8jqXReBXN6RK7t75W63zJ4jb+XINvjHlZ
7BYQrQb4u8Z8InJKd48jP4oD86stI/G9Rqv+vVeFzo7JmPxH2iiq8fv6jA6O94cCA+Bngi1NrP5T
KQ743+GQrP55j139HDatU99lsjbvbVT15urXQf2rWIMNsBY/ty+j7gN1aYd6ao44J61f+daAkENv
HLNcabqwY9WZKrkGZUAHuSBM2I59h5+EpvXpjsnchz8xPuv659HN/vBkfLuCa1ZTMLxuAZTwnSJH
+SNmsb60NRTsx6ga791HMNGQpa3nn3rthzbvdlyJjuNiB5+M6sHYw6r1/saENFcM4iFvPcZwFIR5
zEvx2c27WnDJwaYDPD+0bd6vW/MzLhvlP4h25oFx3iS/e3TGy5VRU1OfKttB7g5zjVpsbfbgIWD0
+l8mgnkJGHvTyc6i6LZrAUFoD5uM0n+s76onJNAe1il4icq8Cgi++x3P8UJzF8F5haNuvdfBC+g7
C5KLv0mWnj6LtMvKgyhUtpz2BhHQoRq27OtIsYOOQ2i3XpCAIO/yo3UqHohJpYQUc+UOMfjQdtAx
cNkRABnUjoTDFP5MGTpSB2NVfbJ4pMon2TqWUk9IiDiEvFOyYJxd9gueqlFIazSwoNpYq+aUhtFd
5GbKpTotSTYAkUrR/1OGTNXlSL30T13N1IlzPG7nXQXl9NbDQSTI4Mq7pskBhb37k4mRu0wi+5QM
ZTWdWR4BAIpgNg9hxQ5hpYo1RJA2LOELDoRCXHu7NchKZp+qu0jX8SktpoBThlN1uwIX/rdPJhxm
CyRxt2R1bX2GQrePITwYFQT3uz5NyOfikz/eucRq3ZLyRGEGVi9q6LNTXU+7gsWS03eHCG4/YKqt
4odOTGwOutjk1zZzk1D+8YS+BZi8sG6MWcXRlCH6KTF6TAbB3HGtJDYriwsmwetw+39RxB6+E9Fi
jcIjFwAULfY3Js+msHwfmVIsDp6owapgyNrXcFhcjQIkpcSMg37Sp2q7I+tQmlRcfrAn3ddAKO+b
LMOxfg8yXyWgD1bvT/2q4/ajmDreIlQwtIGfKFSbbaWWia8U+6PoxByeSz/jiHIANNmZVgqc280h
qqMiijz5UWwQ0FdVgS/doqDs3VNEpCjVAigUrp9FHab4Tu+cRBzDtV1fWz2n/SeTNrG8oetrugcV
3U2nhO867g9NP9IuOccr5XErkLFdRn/pn5wJil+NTx7X1Uxo4E5OJVX/4auIXYSyc341devZm616
771fFg6a3nL7gmaPtHg6TgkAzEO8oZqLKOPqhajsEsFAX/IJIKdQA4Q0Rf7FsyHg0JoJs30HP976
t6K5s2CCjO01N/QT4gKdV/oUBmbt32yXBR+SNf5WOMQD5zFjeZzE4GgfCWScwhtqUVZAIfnL3uoi
ohggKPMbXNzeXDtV3ps0Cpl/991HuVb4hS7zVVJVHmWGc2AuSq6HXIVJKn+IpIQubbZURl+yxYvi
XM9qLQ62iXWSY0GIwra3cxAXyG5E438NlYzMegrDZnwIRyt9yHFYOPEMIwxDEIYe6yeMQvoqEjbo
HdHp23H4Vc1FURwxM2yQSe2bR82ObZ7YkmNJcmJ/kv0+vNAvIfHQha/7D6jyqHlFyboYn/Hcyi0X
Ie5PzEIS3YzWcBbVuGXtqW3vWou88v0outkU6j7IIKClrbBwTbuCjSs76pJTy+VrTjq1m4Xc46J3
J2Vogrhrd06drzqeIL5EKtvqk7xnYaFOpSk6JZ5MmHAmthKZ01122EJcY64xcGlAdbTDv8WwROY4
AurCqbhtSv9shBWsFzSOxfR77O6cUcH3mKOedphJXBdNcOy0tT/FOCPyHIJUkvewzf2vkAS9LVdm
1ttTIxtFEFq/iz9eXYLhgeZRdrVpoVecw9bVvIf0nvLYlWk8nJiZpcR2JFTXn/Q4dvo27hFSuMWD
nf4bKK9BaoV/ysPdyXXa8ygqKPCyzDl5KqNFBy1Uvy9opDK5cdkXlCzJ5rzoAfJ5Gemypia9gGHy
Gfa0HZJDsZVWHNoeMdKnHi4KxnCkTdST5sNurTNfQiMLDY49hv5JU5AtJxP6bLet2em3oTBnczQp
IN7jVM+sS5O0kKMxeHH4Sk3d+PlKFwm66qb9ZShS/nBvxwfjwGbUP60Drzg5/FDbPHDdGhxVRKkK
rZNUzU0NAtS59UkhPqd+RMGR+I1Uj8KDXKIB7af5Vi7LgAW1cUgh2mDxxoO/9h5DAF4gt5cYtWhx
Gyxq5mPT1Qg7g3BA9C0G3tcPdL+qPS0WhvpBrsJvLsXaxvI98zDiPcqpzR4cSsIqZ/qt/oX1LzjT
GqJcffcDoCkkX2XXmVwPWZ1dRbvgKdDsGnWpn6FWhmANGzKzRtUFLLO4+EazqMdjYkaidtE5IBxN
gmn6W6LDqI9lddedmpoW/YoLRksZXS53rIUO6EuEMAksY1ANS7AmZvq5JgHeHsxmuYB8RE0JyX6w
/LAJXWoxmFIZGXN9j3hog1AOr6TCiOgUFTatnliEyBnq6I6bVG1HqWxGXiwMAedunWU8ep4nnZtf
S/Mrmx12pSHw+HIeVriXgw6DcjnX9G1U/A1490NI4YaU5r9vWuqS6t9ZbUE4kLlF8wkRFFtt5USW
eRyns3iWunTPMOiVd9jWHQihiszQXLRCdV3Tj965kOpWBJ0F3fc4n08NAcWkh8uAtbP4df19HO4S
HJ+53SCfAhg8pD2oTb+WiA/oZPpS5i0DLlNe4w7w0vYxx366U8vx+dM6OJTZXZNQaKXni0XofOsA
5bZDmN4FbBswE8ICsQd/27JKUBTjcp5zRJn3sdij9lAuNfVpT8nMym0FBVNZ+htsr/XTMA8KwFCr
kjurT7nP6P3GIAWKSJf8ROJCAQxmtAN29+g2DNIl7m+iVX/hgzFFB0oOeJoY+scDInJ0FrCDcP16
n9b4k7evbZMHHVv6qarrMYCnyhDyHpa9yczH7KsW8Ysjp4ruKPZYN/FSiK04pXpu/I94KxvvtRqy
fT1XcVvYn4YCyr3TlW7BO+dKnWDqy7gL+0xPrj/1egn6P0IzfETHFy1saeXERsvuYZmD/SVa6hAN
PuemyIfJWnsscMHc0ApuyMgYnUij4rFP/CF7ltEMltqAcgWfoCs39ZtoYkDwlEJheqfU0OERHG5M
XhGJIP6Rhq7s0Uttv34NuxXsaFDdIl0+4BzefCf/rgm/Z3Q17rY48LfXOkLvdjGJN1dnsRapodWd
whbyfJHMd/yPszNZjhzJsuyvpMS6kQXFrC0VuTAANnL2gcMG4qSTmAfFDHx9HzCzuyq9OzJbYhce
dJqbGQDVp++ee5/adSt1SIyvorKLry1kaXdcGvDM1xbW33hPS5tehzMv1nYrUJ13x2rWbPXUQiyM
4KFNMX2lTVB4x3iDiHc5eOdwbuDZtLMtYENfEL1Kc+NJCyjVXRR1wDpZoxfydVobae6runXVzagX
wj3WVdo1B7eKN0Cu7HoKHptOIfCvC1dBjRBxKrI5PbU/KCE1UveNRhVf17KJvBvEKQjzXhZm+tLH
Rte9RYr24Ozrpa4tHyVz6fPAKmUPMDYazoyAQUATHWhtSEt313STtwQpLewtTqHsaNfl4JrvLo1N
rnTuxHlyMJcyM6uzi4TWQmqNC0tBKh2PLA+UcrErl8SKvjU9XbdrStehuxIC+7bfot9no19Y44bM
Oo49ZwZEPHaN5EHa3jIoVAqapG+lxwMUa05UFOHYLvrEJjkZWso6OUSaYZJfPVvgScUa1813LxWL
+7Wtl9q6BUlIRxgBb1Uq9mkwg/dBCInKsw/tENXyw6yx+cz+ai8ZR26LE9zy0Yxd1OAKVMocvNtF
StNC36AeWuwdI5XbRgQ5C7rijBS59Xj2XBrq7W5Av2o6he/C45pckUedj985crX1s+utjnvA3AYC
5kfFiDK4q+phHi/U1UXlBKtu2Bk0iMLuUAS5qm2Kgmx14+Y66eXk8Q71Pm5H0JVOlqfE6YH8DgXj
TTySE2d65UNQE+pNg6kmXaizdpoYYyPzpTBcA+nYHodXsWqeWewt09PWdK+i2Gp/cK5I8y/pkLTl
LY01bf2G02I158CM7TR+yCPggOdZOGtU+Pq2CDA6p1hVS6ttzZ3xxYl6J3/SNbAPVLMUW8zBTUtm
GuxWzuwtreKYje6+zGrlvuLz65zbtBfp2jPeN60M0Do2RW0HV2SKmUp+EOYDUVSDo85RVHCf7Iu8
8MS9V5lpvOymhQO5FmpcA2/Z22peU/M4DxWC/JlsWkaxb9+hwzJepamhryECSBQ5oVNo9jjtNA46
4xM4ely5uypD+f3QgNfH18XuqUtRoDvZvdVI67H93WD2MbJF5loIBn5jy65kTRfmUHgssz1/M2gj
rWC/sgoZafXOmJbavEEHYcBwCLdPMXYdMSuhM84mxSx0tx1x7hbPcVKNXcfjH+ux60+ugb+Lho5m
x85d60pyj8c4I3X1GMGfdI8DCS00zow+8frXYZ0QX/qh7Jz8KDyt6dJ9Znhxmh+MbmiB+xnni74V
WNlIWqxP53ea5mDKzFRop6kQDkYxM3XGyQ4oc+zkyGhor+2CtY092Be2FDfZe1i+LFLnU6N7oyZK
6ztOm2k3sL1Zc975rlA0svyRplb1VRcMFH+Q1ZojJLBHqdI3Ofqp9yTqodIGxRw+jp2fzMCsm65z
MXiMPXtnGsoSrb8sgyS7dsGM57SozjQ24j0lLm85mNe5TT8INnJSA+pKDqz4eleuOVRmNdZ9Hkp8
Pa4IKPk9mQUgrX0hQttqs844aSC1/QGs1qxOWT5NkQGoijWNO6EvhXufZqa1Fn4GUtXvhG3zRB5E
nSYLTGE36shzpEFEtbsrHOY75T5BS9DplJ6GbY+hDrbglYHrtolI9hXsq/SOQjXCXvbcW9JqbpQ3
uzIKSCeb48ZfB31paD1QskzLRgpl43sMy+LZR1nqSMdf9HleyNd1KGWX9U5XRVqoSwRzU7d7ppFY
83Xd6lqzHnLdiawPrBTSFhcta/EqHGuAHbu8NgGP7OykDMYs7fXUJVI0hBCNaySEhL7gFO8wS06x
uoM6cZO42BOIPFWjb810Xbog4quZIK/1hc6dDyCeNHiJspThhH4bj6X+KlNDuDc8LKv3wMEjo2GD
9to2ZkD3WUTmYbWthFmbA+N5xvR+ADYEaMQztPqj6Lxd04+ZsWBxXLjmQBCO52jtrrdnkbE8E5Yb
QwRZS5FpG4Iu5zrwZsCOj3Vcy6TY9V1Ka2eXLPXWFDEqRV+DMjdrI/qAabytwTzUpkr8dlTSVSGd
2Ti+GxyIWRrwBq2LIlg2BZezcFt51Z3IJ+k+VeimdX7g/NeWrq9NhLMdqtQ15jTsOFI2N5MZxXzU
wRjN91ZTZqztIOWc+Ye07GJ4pV1gjfRtZU4YUUCObqUbB7Umc//qAnKrn96UpibuyrRzE3nIuX1a
CzwKHJ7mOqhGTl+IVJCGfH5wszZwcQ0VDSHFRhU9QmjPSNN2XVTPMalDeJjoj0W22C8ayfR05xq9
vzfqzSln0YzKYcmH1j1CbKB+LEIbBQSGlum05kj27cQjk2MJ6di0CNd4QJApOHMA1hnbOqsg23Ft
2IPZgfY39VTMh1bvlubgae3ouYFpmmmXIbtxrL3vNd1yflhTJU34vbobklfNiKjFp2ws3ymxHEVg
RioTd73E2xru/WRRWFn/SYYwsulQTdbIJcU26WnfGOzD50Ms5bZnOXVXgpBkO08TXhKn07iuIu+Y
J77j06zJfZtHzfqKLN7a68E1WOBwjKzVBgfSBxsSfdcy6M+95aAfZSMnSWg8O6TPN0as+LJpuL23
1qt5UrpsTq7u9CiHbVaL/thz5Bi1E/1PdlNOW5OKPhz6yx47V9aN87xbm9JIgplnbQI4A6YoTyqn
4Sswl9k1G7cFn+FeF0TLDGeLe9X+AMABKpe66JnMM+lo9neYVI3xOVX48U4T92n56HE918i3hmjO
y1Cb4M1PeHeV9421yopfEF8i+jBdVOJpPGOUSjgJFBX7kQlTYGVNFJCwbCwfHu2jGS4iM1qBnFzH
GpdtnGqZwVeqqBR3DO0chjwsAA+XJphJVHEOcUsZecNQDRxlIT4Zg4eKMhZTMktB1EcIuhzoMs/P
p6qSRWgsOZukdBBS76xonJ2DZhlD9agzUjP/WaaUT1+aerWV8k1o9vkeSKHral8MowMZlkOYLSJE
VdXlm14rS3+GBG+nZ0ZhkWe3Wy1ZiymkA5IlV+XKyQizjpVHhbVnB9zsllJDQkz8VHqyuoHlG9pD
uZYjj1sdi3ixjrGA8z7HMYMd6pvIImkl5ulNiGEMMi3LCoGdKFoN9sFWS4ZwTZWTRyc3d1eKGUE/
qAEGLwuNX5NlVqjpMDNqpuW800im5XAzrrK4FGuhD896wREmUr0pw2RLJIMZBRkCAk/VXCWUAUyu
+r6t/27hl5yjUowBmPvazO+hFryCDnLhZTzAZUyzD18VHMbVKq2MKTDmXPfY3Hm5tX11htheQpkz
o8w7rKuWXUPRe3QtMwt3kzytUWMO+Z5NeUa8t0xMN6Wvzaa0P5xMdK5vLWC8R40xMXQvSsad0yum
5T39EHK2qP/6TOYk2C8jJWBolIVlJ2dAS1S4oFvzbqphiCerCQWrYrsE0apFXuYPEPRpB5enK/Mk
+LocwfYKKt7vVaxM9XOhcZz8oHaqvRttQkxDz5ylGrcnDqYkpkXX0x3bwcxmBuIcipf43mYijy9J
4ug9cJJtzs2Pdpwqh80i1ypx3yjL0x9Gt2Z6YdBYzaIypiN51urtuXk05JfEMzI82luGzGwHdhVT
lu1KTFDwbEI58/g6TmnF/TZlg6leVaaxL1LlL6q50HugeYn7wSSID0kJqACRKa5KcPCycBKJq2ug
/HDo9GV5eSPKwRbeMUc0z76Z+pxZ3W42Ndt4IZeQzsxOX9IBgNIuPZrXrpbPcebTny7lIzrJ8sZu
yCc5KIWw+8g5bE2f06ljSZDDQI9yX0/jzMghdgBsFqdVDsL5QkuuWGkcSaSXMZBKEMTmd07dRvQM
cVNW2RXHzApkUvT80DvaomUSUDW23uAETWUnuefXCWoR82i0BFEx6+p0eABEnnNckA7NTnNnct5q
cYO4NGEfkCGFfql1o6tAl3s9baOrknXO0ShYVateMbBltQHKwcF32YP1d9FHr/Pf1k6mi4XFxEpL
zbnNUxi8PdDlagPWCJuLEdM1M96xppo8Zo2htdWHS5PBemYUD3MOaEvbcv45O0XcQlyZeDLoomS0
+DBaCMfhHQ+QiulNuaV5H2f85wjSM+DTPKDOwL3xzDOk00t2Tm2p+B6WamiW3TwOCN1uJmfn65jE
m5EihVSbtR0Y2iyeipqgDEJV3TiWyUvJUBWBa8oF0Gt59bKfXX/BQ1w+cMJo6ninI1IU74Xdi15c
K4YWTtFOj5VKXh2nUdGx0IvVeiHzYeYWgULX+5NIKTKim4kLY/5MSseSgz9acdtzA9YeJoizh3nC
scO+EZsfbZ6MCuVizJlyGsOI2RZVj1NhgNrRnMzKn1wyszt0Itk+zSDhsCteqTLRnGpQQlliyxtk
+2HlKKnrruHdNl+YHIILJnFDAK+MNoa67ROjYCJlNvbmt7L02FbDpIuW4QkOrCEOw1RFr+JDrYkC
9wiGiea+bYtFHZI5BuabF5MC0HfxX9Dln5dcQzZZ0uS6qG1tq4ymohJw6FVqrq88dKK4cSWhFiO+
BIiWO4sLWT1X/ZZfzGFNGXYCN2CXQ7crrMaJ762Ovge+k7EBAd93i6dTU7kiMyYVEvbAIQZ41dFr
QIdOA4RkGfEyVAu9QRazsb0yz/3cY4NPLn2cbBt7ssbuXsOVl/mjWefVwRgyW+4pkzDF6ovF8kwm
SZVeuUNbeifKMnfZcZDRyFYzbBwvSb61e3vi8aRPOlqF3bkWlEOyroprai/jXDAz5NqoGsAqPdJN
y5edJU4igpTZZZnOSE6TE/i1a8Gko7MKSEjI+OqO3ZlhVAr5u8bI1Jpz2FvFvB81LflASDGxiLmt
/sxJoTs1OPDXwKsn91bGzgLTZ4t0l5VTfczreqUJBKA+BLTX68av0K3Rqjl2Cl81i/XTYBDc1aiL
4qnodF2GRkedf++V5SjQx8wRAbzyjjMpDe9MLI3POHKHeFcVo3NdaJ540whLyXZbW7w5cPLSYRct
4z7uVLcfPK33jaoofjbURUf8DFvvMNrsPS0GFUf+TEcxnmXVFcD+mVJHDDHw+4xZOa0sArd6Y3nX
WFh4+DTDMs+GJFcDYbZjS0ZtD7pxmK9Q5syrKqfJ26AyvnM46KDAOIvBoqBO4pBAOchI5cIoFlU1
GA2mjmidcesoM/K+eTJaj5TttN28MgHWISYdinZxGi0O4nUklSbSqulBTul6E1OkHOVkbCRE6Zq3
A7oBspnIDk3LSN28GIFQrIJGumNq9ImzUVnhSr11Ij4ZhzJl1sGho/zDwpB0jCCKfK3uWuIBvO7V
AfIL6KhNB3sGs3YcRcQJJd5DqQv3GQLL+sbUqs23wUoJoFUORqBm2JZUnxjjYhi4N7MlV7ux7pqb
2Jv0/bSm+pNlEWa7o4xHu0LbXK9107EvLgn8fjQ0LBP0weB9pyS7VArg2urnmSC8YfUdwKq9ZbTo
LalGRg4y37TvMple0n77Rdpe2HEoD9a/j3OpO908E26OaIIzD/tCs0TI1nhg0EvTM5w3ifxVXNzX
JPb+nRqNyag7lAMoFsjaiNOvUI/b5C/M01uI/2ph5KkWm4IdjK36bhk6ySaTmOGOIwwwcak1jyrj
a6f6pX5rW6LwdnLBDEBYQH8qIGdeotibjx7rMufS0jOeaVfMX6dUpicsqOleM/HsTJWRfFX0Kb8s
YvG+ZpKYEnpWa3WUS6u9dlJzAhdP9nFiPk+YJJQrnkbhpaHf+IT3a3vSjuur1NnsSqleXyqcq2XQ
om9gsVLJfc1mwrGLbMElRMOWX2TDssmkweIw4uG+IroE6qHFxDGP5IcQ/8IQ102u2qvV0U+5RuKh
lzrpFyJX0YGbecxePdsxz0MLjjhHdvHoUdlfO7MwLtgFVUDGWh9aE1WRVuSCs16S5Xsa39lT7eLO
KksdBYSBEvGxjevhOcoV2wNGu+GRjp48GmJx7pVEN81jfX7BjQNyHZEYgufRvPoMcYoBfX3HsvOz
ThzS9WhH6Y3EyvM4qiQ9pyk+BsNlKEbeiOgWDSR7jVrVQmwRaYZ9abkxoHV+LJFGuI+HWeni1puS
Q3+iuCqTpSCjSFsvehnxgR2HWh7tR5iHkgvjYUfL7O/NYpRfDNUTf5ED1hHIsL7EObH9ToUBKZu3
zlTnSuMC39iQ3gBBmgU2Henr3nS8n9EosDnramB2eEXAEjWL84VI0PWhjirqNN16qohSvtSe3T6t
1ay+WCwatzOaqQjgOa2neAU2JCRJB2rpAJlRllqwb2yL5qVhy+4YeJXMByMuHGhp0KwnQ8jxLvJi
YOsEv1tOw59dvkYHZh1HfoiooK/ykUh016uaE11amivmKGky5tJIHhdoRfYet85fFhh3a+/h9HuC
EZ+vBg0zDw+PjdOSMpYgKw1XvkPWUWD0Eu0OwypSdwwWt8OUgi+zZgc5G/B31xGeWNR7xkUaRa9f
LRSptAVYI2IHDnFJweg7s+iW0IPluZ2KfgNMSS9yqCCTsLLVchqQedjnqvlqicfu4NnYBWcgG582
bnkTs4fQVYmz9W71bPEj4ZBJIkKRQmxX3qGYNnrerpJDI5yx2ymP38mHDmjAMclqtBuywPKq684k
VxTiiO99PWh0j1xgHSqFHVOvTVygzNY4N5mbXoPreV+jBjNaKs3kXZoyCxMSeL7D47j7pF0FhrUp
KfcceZc3DQDkPo1tdL7K4Gmw0xaeLsFpqHnAL123sayYMevLYtjddcxmw2kvy5c3uE5tP9oqOcSW
keLJyPl+Vs+1vnpV/ZntVQEQpPbSfRsWI3pU02g8ch5yj64HZ0cTHM8lhTTV2+S2oM194mjXn3Yn
ns00RDWU/uDFWh7OhglfZXXofVeOpfccO8liKfYRW3sWqCJGLxVA9VlAOK8IHM6LeDZ04ZwVmSx+
SwcJaRUP3NZGfkw5POs76D8W24ogjcVXLcU5+6RHcUlak/VzZEAmfkunuPTEchyrcZNbRypnGIfZ
m74PNoJqmsflo0qgzDE/GFiqXFS1LcqiMvL+pKSu0QyixfhYKdY5fJEAjJ1lTt8kfZQ8qAGFvkbA
nU/xAK9hE2gDDzdk0ZE5JcPjGLE6YamN6js+EwHdkVV/73JGde/Mpqz3BMBkPgfu6Kh3TBQsTSM7
AOYupy3HAUl/He84f9n8dHOVIzqal0XNHZBwJL4oG4qf5IYeX6fQnpVVFV+ll9Q/mHjt3GqtFX8r
aKTeVWWNXtAYOeJwyV2AiThHx/3XMX1/EDP462DVxEYzN0GjzgZYQmA564fYnKB/7sW3uN23Hw9p
FXe//yb+h8zsEckzYUCBZD+psx70Xmrxn8uy/3Weap+ZS5ZX9noekDsLn1I/BnqlzfBvEgz/6KvZ
kg3/27tvcXGtUOn2GeAV53vhECvWpO6ffPVfAyox51WDPTZnK4E+oQfIJMrdOlLT/Ovv/g8iKn+d
nzoXfcOhSJvPel24AQB6ed3TYw0yuqV/8iP8ElFprgp91LPmc41l14+YRXFITDCsf/0B/ujr/yVv
1sV0R4qXoiyzFIbHajP+Y9n5d5Gwf/Tyv+RTurabDpNul2ciIBBZReLebgPe/k2w8x99+78EzhLc
z3k3bXGjYH6gpzkXga7Rbch0/Ol/6vsR8p9vT4EwlVltUZ+jWUXErxWVb7scTP7cq//y6I7YKVO7
buqzQbYscZT4yc2ekvNfv/rn1PL/R2Dnr7NSoRvcEgG3Jm+5qReWZFSh+bpy08neLzmxPO3OVUWJ
uD0qipllpic+XtA07P5WUU2Mpa9SYPpnMsij6Tgx4JbQJzanfH5TnrC6E15mD66A9L+Uap8sEs1F
nBkcEkimJZHpN4Hgnx67WIDthqkboTBheBH29LiqLkneGTWkZjibbMqwZFFKt7TphC0S8ycHhcJ6
XgQQevtA/BeEfeFS44FipRgZKOOVHLRjnjiAJ/zTa/73a/4fb/P/jN/ru79/Q93f/pM/v9XN0pKL
1P/yx78d3uubH+V795/bb/2fv/XPv/O3Y/gQ/voX/unv86r/+FeDH/2Pf/pDWPVpv9wP7+3y8N7h
GPp8bd7f9jf/f3/4l/fPV/m6NO+///ZWDwRL8WpxWle//eNHp5+//7ZN1viP//7y//jZ9gF//w0z
AiNf335Uf3l4b4bXIn379Xfff3T9779h4/mraZiWYRtEKzpEw/32l+n98yeu8VcIKQtzHgKSDr7A
4w7t0ifsQ/KvIOGm1A1hIik72/i8DjJ1+5H7V3s7oEqbX/KEznCA//0m/+ka/dc1+wvTQzHe4wn8
/TdzW1L+62a3bRqK/BO8M0uavMtfxw1JXFucWTp8b8VE/CC6bhhVePhg/UPT4RDXul8rmRO3OU8y
LO1G7YqpgWRLXdKrMFOgkyZEo9rDVq7D5HUWY+CmvUM2IYDvXJ1684h/1jyhVtFO425GiinSQ1Xg
t5UvjBQr/EnX7D2uwm96Umn/5nEWjvt/f0bD8XSBMMRhmNPEL5umRvhFOqoSTUUM6qRX+XeZRufE
6scrXk35KD6b0EFXpXMA0PJ8xv1QkfiQ27WOnX8OsTEMfpV31sMaGBwq7zr0PLBGsoFwzOwNXR2T
UqvvVVmBy6fZfi7Nu7xBmLJxXBIhmH9gF04PdKDhamgyXCFw7iBVaOxyCDjUYz8coZTvh3lFsIdo
JnWjjU9rBkNW6v0hjovpujOnq09LWzSOuo+zgnqdnfNCCvACegT5G9W8L3gE7UCGZIYhiSjTWKxt
OPT4su1MtUcRJ6+6jMZdzeEJxoEkLy3SIr+ZveNKQurOMcbJxwRdnYlx5Yq23rPbaHiipffozNoQ
kkIoQ/A4GTY27cq0tvwiBSrIlhWrPyGFweerqnGE5BV0ebCw7PRkcvbtMhXo8803kvheEyqYOzNp
ib+RaRCPt3bHxceWd1fCvJ02k7yef9PcuHuJkRCw173EMK6hljZruF3EFSflIecgDdzJVCVZ+NU0
0whs6xP50Q19s/VZ0KvwPaKRRqNyCCul2DAm/bpxkBt6zKRMJt968wauAW5gLHIbDmm7tAWBXAqY
TXDLONsn9ULsxEpW57retByfTjItG4KOtBHEoT+YhaVdAb/HBzJIT5jfNp6Sk+biWulhGB5IKGpD
AMEzPY47N0lLtsXc9V25+LF8nJy8DpZh/LLKuXkmgCA7RqI5L6UnvuphWauvTWUZYdltBzSJVdlt
2yPeNb6tnpfC8M9QtXyUIT3qwnedKT0QC/NqxlN93WnpVW3i+jemCPvgbFzlbeKbTob9pLLN07o9
9r2caR8UNEJRCUmw5egbwtjvXGZO7LScIF61fKd54mFvNr5EdON4Upantmiu3T6rL0NngDq7NcW6
NfWHduvuzvFVOsGV5qPVBWVLjutI/inOciY7yQq/2rT4outluMII84TUSTgsibfHeOfBnOW4ukvz
eVkNesSVQ/9Q4079/IJmQQOCee+HWVlEz7l8cM/IP4zcG46kSkCAm9X1VDR3g4quasvOrtDqM7Jm
KPUth789LH6a4PRYdFvxvX///MY6o7kM5P3ffn6TEElMXO2FRh9PlofEZfpeRv61r+3XrhPcndrP
yjEqII95OTismpMiFkMCrxyZHG0FwtPTYBCrDGnLPbCdl3yM9IN4V+s0Oy4wePOuKcjznjlXlyRt
ih38yAENfwOP+Kgxa5U/DfVbXdTcSGO7n3vuuy6O3khK60+NhD9ak6DWSR5cCDq8goEKzW4ElV2x
03+u17Fdw6jN6rD9jMhaiI3EnbCoGTIEbaOrJt00jLATbWHOSTjHZepn0XBP6UEEeSJGv6woXDwV
0YdOte4YJQ7Jf3N6sDVALi/G0fLdcpv0ILQCu0nthp/f5twIFZLPOQax3tGlat0vKfGdQWuLr2XS
OZysu42lrfzYQAsnafsYr0FJusa53+5kx2tYPPT8QcNRTn+3C3qXZ/tzk6rgsIN5u1GrkSwRwAIP
z3owR72gZyqoqJBazJFAlc/1oEo6hT/CAqXdHg9n6U794v3UmAKFrtu9THwukIGmuzMEB+1cc9V5
ddeHls6gn1eE8oJz3RV6fqtlcUVwjz2QTZI9f94OTVs9gCurizlWCMxt7mvOHIf5xFXcniyX9NZ1
bd8/3+6ai299jYCWouU9MIvK5fDgUglOXB2HrCC6tRn7DcYPDIwzh/Tw84Zfxu3ZLrK7oaE5ZG3L
JMs+ea1dCUwD0hpq2gc5kjTBpEN2T3pL2MbNCE0ZVlVDOG9Lqf95W4u+In/cWWD6BxP/NNdNpZ7k
Tveop0VAms9BkwlxL7XzMKxpAn5ZXuvbv2/WyVVq91MI+UwIo+dcYaOjrT263z+/CZLcwslufarl
em96kRWsznr6fBPkitF6G1tiWnsArX7AWS4sY4XmJMqiXIhf2dYObVr4+sb6xDSbOHBlc+wKrWDt
5ew/TY25d5PigmaMZ3c2wHeHOjkBW5DzNgM7zAbql6u3QWPWY0iU2J67AtfAWhW3KLQ/smGQzArk
k2AQI4ASkabvBKOPaFoHE8/dxSblkhXdB/aw/JjO4d+feK9U6cGpWQ/iWFsDDpdcnqIIZpP4h9Tq
Qse2NNrEQ7Yj35Vfj5ZD74kkBIDnaMs4xwOTbLNgKLkSWO91mxn2ZPKoI/KRn6DRYOHVqbY83m6D
Me9Y4lTdebR0WCkpGlgmSAPOvIM5aSoAIrpdlOZSL2VDWCd2GxRqMUMkjc1YTJgf449eimKsANVm
4NbWuvRN6wVS73pMqNY11IR5Ip1X+A7OT8ALpQ5uw7+4PUW9BTc2J4dKauXBUdgpulVAlOAyJYZN
3Urgs11WRZdq2w5KIV6iiowGMmGDdk0+pqibduSY4tmg08fgNVY7FLls1PeYUQmUwIcZCECD2mYh
JLeU2P+RlhzZpiSrmSdy1H8CMHMeMpY5MIRt7kiCiA7ttK9L/T7O1XBc3XkNWUerPX7RsJmQPQs7
esMGAHboqnJvadiktZI4xnUgKRvHMfPX78jCzoJaxU8xTyfhVZiVG6G7h8FOmwuWwb0pO+qX6dNM
XX33lPVOGiC21a20jRuXG81+jKc8uQbgAs8iGBk1pzg02yVwqisgdyRH74qsmJbIjPbQL1gHjG2L
G7d9IF/ODbKTlEsC+WoOgefwoDQd6F5kRV+QJ3d5gTfCYQV5cFh5UdnuS0NrjihZ7qn0rqq5tr5l
BuZusIW3zmQejWwweonYuK8c+aXqiVbOE8oC23AOkVlcfRboaDYxD2wCeLPV62YXH0vVnoa5VJfP
/yO3OzxLzQB1tTxlsYHai3PIZAP+bjmZc1q3FZWR5Kxr0bgna5+ErD57qMaN6E32+DDmgyCaht/H
htWbnA5iogS2CsUaaEa6sJ9Lw/fQsLHNMc9P3OMdskqP4Erzdu5YNzKyfRsOu5J12iGFzGKlku2I
WmE6N2LbEYlO8QK1VW568q5tQxGEhX1NsysP5VPvDlNWvJK96QU0cxPfo1GgleiZq8W/kD50Rkei
AsTuTtPm56btOYOglvkp+taxSMe3z/9Va8SqW+T6YksOFe9h9Kz0Km0TRWQiIGvLb4jtYYxBgLpt
uRhl1hD39ZLQE71g4DrFpvWSpfGlNbTxqLnFPcQ0RPn2EYo9AjjMgJ6MADLYG9TgctZoBtI4t2sD
JDDvDSN/crYijoFPfFbrLrbd5GqNumMTayVkreuAQWkEGCpylhaDLBbT5gDimgzmcCbroi3d2Std
22fKWx8gnmEi2D5uZ5Z8ZpEnFKfloVRXNTmip9Y5CVCgAw31J9x/474y7mZ2/p2p9QMCAQJczW4D
ZZ9H3105zw9ZL74DdJNCPyEoYzYiQjeyQMzkgFnWy8VNmyMb4O/4adcI3eiA1LrG4kfQ4L7ojW63
Krc8k/e673NTPy2ZhJHoVc9ZbDtmQq6T2lL0WK7y1QKaDiBl5oeFRKsU40Q/bk84Rjcv4FFML5Sb
U3sD1mVh5p++Aho4fqMoqwqPJpTePyNxP0FTphdCbL8skZvtRTxiZeU4pFuT2pE3i6DreeoIL0ue
2Dz7suB9RJJBOjN2LBecNSwSSkpagA+ayQ7sxUsacrpx/GTa6vkWZBMGnENXrPQApYsSnYrG9vTg
86YBebtPV4zBGaxeMGxvHt4Xa1TSHt3tMBVrxl3cL/Mx05orsmcWohOaL2NlO6Ep7MpvG5YnbNrh
ROl/0ZsmGEW/BoxUhrwjQ3oWw5abMu1MbH6+dHXiJ4fuWEoevMWZ2rCd5pDjAyEOhGAUuzvTNbqL
M83QCBmFreHChfeskbOdN2eY5BfuRo0gqlyezSbrQxLAvSsME0AtMjf3UwN9UvZgyS7DTCAgInsH
mDnelIu6wafZHnEtohkjet3na7PDp2X7ggiva2da/xd1Z7IcK5Jm4VfpF6AMcMBhCwQxSArN4waL
q4F5nnn6/lCWtVWWtbV1L3tTllVZeVOKAPd/OOc7+PYmfLmS87Jv5jcMInemLNYdQjeK0jLDSTTy
yvHIyWs4uhcW6VVgl/nkGVI+9mzxgqpiaiGq4jVCJng12RUJ3HNya0juitoq+aXRELchUs1OYln5
vZuFuSioKJvIjRCSlFZt+e3UPUXQ7plGNB8A0+e9rVsIVxyUhbIvfrBG8/ICknHzpWiDUYuTvV7P
CDKQ1NYFxcCo9/dLXiIPLGS2M3Bx/R41Uzvf5Hbfn6qO164viFlcZ1NBodvSnyGeBptwwV7a0Y3J
6ZCjwJbFGBPuud79npaLwCkwgklGtAY3q+B71G37ZqR450oYr/OmIwwo63FerivtiT6afqur6F9F
PPi5Ng5Bq1LCqtP7kva4Dcj29vDP50cEv+jMNYsOb0SAWNgxHhVcOUAV0x8zStZTpih+uSbDoRKJ
3Bkj+8ZEai+qwGG7pReR9qHdjQtS9sTmT81rypZBoYTIBQ2PnDmShh8U+8j8GjayDnblluf092GF
fGQHUEs4KEfG54Owvd9G8/fdwnGyYmiBRG5y+jNEZcuxPe9mEfUP9lFNec30rYpdVOWmUqTBZGH5
E6PGADpqntjEqz64AHsvlzJoUJ27v3fHiIP0oHGOtNRcjbMAqWocP9VJ7rbT/KbvMZxtWa4uigxn
B5A84BLAg2bmPyXhC+hNDZax9eBidrsXOAuvhV3htiLdSFPeNoYCKECM8b8/a5ytAQObKsCRYbmp
GHbFPKr7tHkMleRHlDkIlH5969f6huak24UmSFFnekhTffZSAhf3yEwaP8+sXThHxtFhnFDZLegc
FXPOdpIjSycwdzB+8N+dUXgCIMBAv19r/Rn4C995C5oBaOq4r9fBTbbGFdsnR+ZMn0W5vEO4tm5V
PWj2ipkL2Hli6zls6c5GqNVthr8ybVbuW9neg4LjeyqNp85giIIfFcNYa/L0K6S5b5RcOXU7QTBb
Rf2+3ca/p9sgFk/VUulFFe2HnOH45twBpkn9Yq7ciLaszIvVIY+b+k7+dUom5H0AGFiuYNJ8rXQ0
pDbmNzBCDxr6bP/3xcLW56IBALRAOc3npWdEUeAh07oqP6bx4pWh/3uiaqN+C9m29f6qclA5Xufk
TEHjWP/6n2R3VoRGTApVaZBp2e221aaO5S1VMMW721yEWcRoQdKHB4YbTUwGNWaNNYmqcug4/FDz
mJsHA/jrQN7O9pFUHVO+bHlE1pbso8oxfOMtXqixVD9Gq+nHtfGIxdHwt8cBtNXnxJHEPz4c0oWT
2MnjvbBpCX9PilYOF30JUG3Nd79zFq4BzjYmikilKfXG8nWqQcxJq8eXHjPtIWn8DnNxdVBisASm
RYQDuuKITHlf6cWf33eNlszwef95rX6cSQmPKrM0rRafwNV+VjbzPKQBOlEmJbP6CeoOGPFoM90z
kVzqBeKCdrwY0NaBq6Gjj7L3mXFAwu00FNUPRoTcjQv28x0A+AL/F+KJzNMT1DdrQKz06itZk/mS
THQPnbztlhlNXlm2xySc3rIgqcLUq220321YPsfToe/mp94pX2bMDp7s6x/davdRzPnD1QMa5QSB
734uxnlfSWYj+Oy8kmgzhJf5QavQvIAJqs+x0j3TUt2AelDOiMInD9/TTC/CGDPvQILw44WBo5s5
U9wwJqLNgJGN18YrtBWVYFMgy+A9QqHS+hw173jTEl7dlAu//EIPpDADt5lrMQ9SbLwUCIDdSqjJ
2caVD0vlgF9KHGTbf+lIEs11furiDRqhOQ9M/Bj3ps9yVV5qkR2kkIFh4aoDW+AWa3gNZfrSLsUj
qL9DmhyMkV+ecLMZkwFtDpOJQuNNWMzEd2TV4d9qpl2DrCpdcsOrE6tjlNND1Ml6BC321sCg9Jqe
ejjzV02ofk45fiNTQFXiYMRz6fVOi+phqIMhe1bFcyP6UyzaexP+u4d7AGhTx6TX/k6L2PE409+N
JvmROWFNOkI8hFyHCqP6zPaMf8d9WtZ3U6J6s7a+wmGj4lZGrGkREwPKvLYpdvqifbYIMlrFWGCY
px+syaB2jM0ZyJcG0hQCmZafRKyciSh9TI1Sc9Fa8oZZJz1OkGQPE4I2zJc0srsYUo5rLk9ysg6h
XT7AUMUshN547NezQfHgbkyQMh90FyBMmE4+ZJnTIEcsi/1+bWCxK8kLFrfnJlYnSFLTy5mOZWfF
/XdRK/dFbFe7sWFNXktYSxaSZLKWeEueZ/Sbrhz4O808nHrNOYzx9L0Sz+hBn2G6kcTeCv4A0ZtP
dZ26mBiZOyXWDxOyKz0Wb9h2xmOaysPc8FAObXXr2OjKHRWJ8TTdR8n0bEXyE3k7MNfiRDV8o/GZ
TfVBK3eNmT6w8Y5dh2PdUphBoE069w7mpiaufE3gIFskRTcLIV83jDtdzndp130BXtwnVf5Ui+TS
qqRxwYmkDuJpKMfBE0XfgLlIr4rFvIMeEvoMyFgGLb03hTyKY10dS4pD2DSg1Od82HxTXcrYwbgF
8y6PsLnO6ZiS91VG/oowDWdnyPPABrotJh3iXvESas0fMXVp0OtwaNKcwoXmohsjyFLJdO053A+3
elkuR3S7n9xvMBjC+skEhbRLz8ashPsQmsE+K0TPZ5FBLEWFJkgB6eNoPeZju0LZjoO0G0zK1gz+
QlsfFUout8Vo4ELag0hrvq286q4GQ5P1DM0AAmMIPFwG3lRTsjiNFUBmuBgtMqZmbu4XPb+l2Tc5
SQQlol1fK0wq3AnUDEBkUOgz+Eof665rgwZmfuwi4P5QUf5ft0KnbxbITXO135VnPR8QSeJe8WYj
owarx7MTdXezsGeoGcK1FoHQrjRfGToGnJqpD8NiX+tYTEM0cbdqgV8kXNbUfcSfw9AKxRbFWGy8
aIV9hS3ssUbEs6vHlDyVNE78po4vNpL26zVS9uwF7iO+reeaBhN5kXlE4oc2DCHwFRDUjySNaFdh
Tl/1M19Qp1gIrpS3OtSzk9kR0Aau/7Hl2R3s9uH3v2hQVXdqm087NKiPWqazoFD4AeIkV17bMae2
jqx019s1tpmwDl9t5TJwu76QFH4QK0vGoqFKD5WNyJL6RbFAiHD6bZNIIGLaJe/pyqEpW9TuofNK
CAu1DTQlsgUNt//OhE1imxl2/DHxbQwRg+NGHDikbWxUEjRLs7rMQj9j+l8eAMOOrrvGfguFHXnc
tFcOoVeM9AqImDq7AKqlyrFoDGyqS2H6qOzvlEKSoKc7Yj8tue2tWn/JtRhU4fjDBVkGIx5pbyow
E1RsBVxIV+Jo2Stoe7ZZxSJW/3cdRWXqK2ppBtk2mFfUjj4jYeKRb0E6i/lSQcdyp9/pY5v+oAbY
afmyT2Nz3f1ubX43WLwgzs6Y14c6K9mZDNle2xZjC915nyT5XwW4llKjRba169DQHsg+IYjDqVDb
CW8Eou6aEHR8bBm01wXtmDhO2mBe18u5xSe8s5Hk+vGSIi1D5L7R/DdlXQprXWc2MqudFoDxO4aM
Rpyteg21ggfbHt6SQJX58rRq1WW16CNGc01vSni0CjnRQWF/VKKcKH1H7VxtY9AkIoOttOLPUodL
/S/L+n/uwf917639PVV923ubOgxBw5SaaUjL/DclD3YJi35YNLvfvrBph2NvSfonTTCvn76Hbdtg
KNuEobu39Zb6OnS2uSc5FGAfvXTKHorRfOz0/NCjUDsqoDX+5x/R/LsKaPsRbdVh6ulomgXh6t9l
cMXIhmax9Gr3uzyIa6Hvq/ZOxVl90kthIM9iL0zXimh9qQLCw+jRWnYW+Lmcl99KueLVYmodYQVM
bBdaKge9VtClJOpPxXbnbD/BkbQPqV3fZeEXjSzzIaX5sFTrBA36SEXACgHmyI5cIdKZZjiQthiS
/ZQXmSfN5WLMhiQsIIx9DWrIlYQFF5vm0cGZdrsmn787JtT0FPtwSBGjrqp/ZU4cgIaY79i7I3jF
YsTcgY6Oj3lD16d/hRX/UyHyN83DfylO/l2XcvhvJCd/U6j8r4QrN4/B0/8D4Yr+PwpXXBDVyeU/
LuXXfxy+2/UbL3xSXv5VvLL983+JV5ChWJv4xLYNqWIscHiL/hKvaOY/pEC84jBClCwODZRe/9Su
GOY/wApgq1JNoeOxMJFb/FO7Yuj/MDG4C8mf56B9cbT/i3ZFB4T7N/UKWg6Jr9CRQtMdFWnGv7/F
zBRz0tqgYrEaUe7V4ieEVIlquXnWpqg8hGXzFolmDRroKUcixE8LzuqHsW3FjRqaQRIVvUd74lwN
c4PgrtKLQ5TVfrwWcEoG9ZOkqtRPF9FeOws5QYZcgYlRX7UOs9bcYXbiFJF6S+X4vfJuxGyUHyYu
bsBAYj7FensLBI+uya5YMmefrcMOyFJDb6xutX4B+9vCU8OvxBA6I9o1v0u6bHzssPEGYVzrrBXa
ADT/+GKQDOma1Vx4bVFStk313dxU69WaliV5X3N4XaeaTn1JuG6qjo9WLPOANIB0Ny+Vj7tkOHKW
yFO7tA7dwHA0Ewe8cVZezZq23JIe+j1nybK354qaRIuiQAHjxL/R7G7hmG33JHZtg9LEmeOLWYtv
ML+vuF/G1xhRkBtanpFkP+1Y36DfL3wbIQAp8NnkEmd86pLmgvUTzNoSEeKcHlRl6PZKziopK6Cx
FNUdlmAPWbL6XKhHRLMYVaqS5EliwFS7Mu6yMu+92Rn29pgkCHY2hCLkABaxAKLaIvJK4GI7yoFn
g3+1q9gO7PcOLTVRZEQn3LNcBVqqOscUt8BBamt/NAAtKaOT+XqVfVX0nTtVZvm1KhCREyK6k/kY
BpN9IBpiwhCYzL6is0MpZQ7DLlruM5kCFN0EeGE5katDFpM316hCUoK1PHVyaAhs1Pl6NF2B+/zG
9YQBFyrRJHqPElalCRjIMmpwRK8K+yCitLOAr7FFPIWKKseje6g7rNGybrLnVHuA6DRda3SSUpDg
WYwWJdykPimzFTMDZzyINrj2SyOed+NYndJcIUeuyg7dXOu3HLhkE5pQXIW0AvKHB48cSoYykhu/
KvswgPWbHsTcZAw/kgVopdkdY2feYZyk6qnnOBhHqe0d7KFIpuk9IJuvt7HREJTb/5QzdpJSofan
t+pdMczs9aGsXKd9VF5XZEAGQExUl7gF+04L5x0v9nCy8M6uoUqKhWQNKKvyIiKyqKDdL1cxoBm/
G+o7ytfpjCvBMY5WXCx4Bjvu7WFQTkPDbaa0xRDwGXVXdtHdsKHY1404qCGxp1U0YKtg7mFn+rsl
R8JF6YvWkBmRs4i9QtiG33CV8l+y20IypFbb7FiLzb/VTE95PylBP+mvcW2rhPrGJP7VADumlQRC
tMDP7IZVH46/vSeYkbmA4xBmS4PLcuRiYAtAPLOy6xytD9gWnDbdeYnkcWmyb5ES0QXhw8KxNftj
0/wx0fVfzdMWzbLeMZ0GbiZQWHUVvxv7obTdZhFKet+RrnKBDnhaWRQGgvL4aKr2y5CIY93V9YvB
foihY5cgDDIrhlTRHZGL6i78paeV14VesUIppHLPfOW9FYwwZbh+mcX6QDhA8Ucr82+spwcxJs2D
Ng8d65jyxYQofMLbyKIKi6WRM2NDvbj1ZcWHLZJPA5STvT7WMGqjZahvzD5kvj6GUEe6bJdFdIjr
WJLo3YSNuw4lS2an9Di7iZZY5bWTku6ZQ3/xF2ZURJBveTRzfyoRHMwzuCorjKIdpo17q4NAC834
uxMCu0WxgG3L0OxW/QnCcnXM3wTD05MVwliqNeg261CQvPIzM8V0AcpsBfx2JqRbkmnKFiXs16+p
OZfZ5POn0d/XFOpr9pJJCV+Nb9kjm2wMsv5arfIb9Af9Zua4SUm1B91PEkLRVs9xk9y3kYFMI4TS
XyLm65efJVweJfMYNcQ1hxXyULTZIWvtL2Nm5hGF/Zs+4cPDzJ462kM9nNdJU0m/LH2YpuvNMqiE
H7c8HW3yYIUPTT0ZBx0pGKkVELrbyrTB2LdPqpiFOxL1ck3eIm4ZNdF9bZoOMWFSUV+4a9JVJ+42
Zv+1P7TOG00GUbcO6Zd66YeLAhqkgf0soAYARHoPF4cuXkdTsB6sFedLKmO+bdxu4HGQiDUc7aEa
CM6MfanicbYL65x2MIMK5rS43h9Y98ye2mwD4CkLjrygdZCvyUlRN0Zamx9yOIRLiy1HiXh8m30E
C8iF0jIgVCvbfvVgHFyo0S/kV16VzCF9BXkVGPfis2sbkI3k1rtqAbkeI/eW1RpnHlnDIbSf1sM1
k7oTSA12O+nsOnFzx+AbYgjjrGKe/sTTHKKuwRGdGcNdTWFxZRTGHatEbySq3Fe6ZEWasH6ToUXW
bPYltELx05xZ5ioSbyxmZm3m/ForApzl+piSBu3ldvHT9M4XtqE/zLnZ7jvRESYui64+vMi1uTEJ
RESVlSc7SwnPYPNHVv1oPJy6fVUMeZxVsz/l73ZifFk9yrrVukkqPiKcsNamvXhPycMFFmFOHqs0
3rymvh9VoAfwYkt3bCCALUZ7hACVeKalcEHEGyAQGFuP4O7YZ+hDII6fFKunQhpPISs1N9XW/cQM
E4BfrhXFSd8o6tbyqZvt2+CsWICBTR2bUPlm6ncXzuIaW3L22NlEI+n6CV1AcdR4W31N7bvraQfX
gznVbKFeCJVnEsIHzzGdF9LcEPbRTdXFkO6qfEN8lT28noT2eO2I/VQnrJEReja1Cq/TFBkfkpLD
lprkm23zwidxOzg5+SGT8QlSipZB5C/lZNcH0txil5E0oybw+35uiu8ZDAd/5BAT0rIcZhXEh2of
RseifOr7n3yLwW4187FVmxNyNZAeIlxcfSN3LOXbFJZ3QiVOHmU0QdvxCzmZKTtwdX1ED+Mb7fAG
mzBkY8+QDbIehAmeaZa/yCxWYvv8eaxZ7/fZcxhDWlTqGOvf5pTv2p+eLs7tyhT2VhR5QGHCbcnB
7CjD9Kp7UiS1Z/ebCgtvuErWjQ+mmI/V5lDqC9M6TjNDurEJWlO89unQnyYYWmNbpSdh48IydXGk
rNoTMkgGbxSDqibGTy313RKradBo8FXTGHm2+j2JSADmWLDjZkInU8F061mwSV2j+oobsA3Csv/I
t/+3sw6fztIpQUcE8Vq8hxRkM0MNxsZI68CPYWbQTCCczAS23a1s9XXb4lKM4umFujb+MY1sI0Pp
56ZoPsRqH4Qz34zh9JWNkPPKDK+pUpY4qOcnhkWYG5U/jWk+dC0b9bS0nux4zoNB09jcmMmGHu3x
qlZfaUFCLasRpnZd82w0RXuC70qpJ4J2dM3+LTPMZF+l6RGi+6sp0scQIn45HjrZ3RJn95PZqr1X
JJqObcAqwnvbUn1QVKpvqOHZasMW7aRfgTbjt41uMKj6TmunJ2vMj+psoA/WzZtyGo2bYTauRjO9
S0W7w0fl2RZKoRXWSLwUf5xI2ruRXEmcPT9D7zMMdlwlJuPBIuSKAinX2B6iDWzoKMy7tnZuBQU3
sZjLvqyii6PaA7qm9b7MrDvFUQIrW3czp2hC889OUGfKlWof0E2NZGqYTzVeE0f3Ebgik12MZvT3
Zpf4tXA+c6jRebP+mfrstlG3JYV1JhiSkCgkPD6uA2Zn4gvYPrSH1flDDi1LJvMUtdCWzIiFjZXF
L8QM3yvNehMjTQGnoYAX1ZkQQpFLpJMES9zfYh0DuAv8kcZqRHJnFeWuUBcyy9P1GZLUTYYeoKL4
c+tyj0K52rRXmUelPrkyra/s8BLx48Xw2VJqe2MFwCAT/iYDvP2Y4EroZTA54TF1UC7MdXhf4XUe
Q9qmprwMCKCZnj9Jo90T8MD+32Rfq3QxX2ahfnBK3i9IhVyT6R3tArVRaJlHtbc/BtklJzX8KFMx
X+W9DmpkhLOvtc4fljeQiY2R+h1l/7b9nhunglZS34RTxWQ0IXa15iodDTbw/J9/+nW+zifGWku2
nwwFhWHNSUBj9qByzxPwqZ2kzGktVfWoQN7zTT39w5Av80j6YQVL5T1rC/PEefLLYn00xuxKy1Cd
F9DrtIHEqwWYsK8BjKhb/mRG/dJDiO8pMGKu4grNfTM8T4xvUE8gBtFmcMETAqLwqV36c01k35Vh
GRVSx9sI0K6XSvthxquMbRR6MlgsJp7cFCxHikfBvWkvzOLUlseAc+I8bYPmFpD2biRemhPUPIdh
SahLzEZjEBxtxLHm+7hDpZZ1d/HS/xFzDOFzlE/VGjdXaM2eW5aZXh8NRDOGlbKrmZ27PS2xikip
C1kBGfMwBxgMqrQ5sxtCNDNBv+k4Ds+LxCVsY4/KrPWxyrf86Na5WeYzE8/Eb+eFcLEYIFDXSECv
kXXoBFlwKxWM6NDoaoaNwqsoY1LNBCl6EuzoSE6y2zjOd6lHxsukOeTNrCk3z027KpDh2nry8nDG
4v1bvG7kEvBt5Lug79GgcoEgOqwRtkPgiHtV8p6jBr3qGR36ggwql7Sgn0ohHZulzJylwSTQfnPN
+PWS94HGuc9P5qcyvLHRavlp1RPNHSKwMYfjoibFoVa13l/otsiVTOL2mZQKirzMFnSpkoJlVq5Z
gkQIegVpQiYgiVRSfTftgzlQj7KYaDMcBiJ6D+WIvjJhz7T2Pdoc5ysu8TP3Kjsfhau1bA083U7i
ajOjXZAyX1oSv0423QmppQxnJRsJ3unaHeP1j9hswAP1sTcZxocOzB5JhkoqHNRB5pKM4NtY30Ht
f1NYogwN7VY+HNMaOZhtW7U7U/pjERl50ItXEKgMols92I58B3k4Amy/70HQGFr5E0Y9d7VhB+a4
UKpBzc8SKEDQz2GTLT9VjhUPkL+XV9M+ykJIYjWLRohYoI5IBajBaWnE9cqZcBdnqY/QGkYOXvQ0
RFUctSZx3LoZDF9ZmfubenwTM8OGQIWOBrJ1JT9KZEZeZXTV00TiCjEsNCVVAQB5zqtkBwMX7JHa
fUWxSbJlKKmDaYX4qQe3wU7hZdX2V8bKOLVcrgb6Fa5YhBrzlYONz00VsJ25dB5HDi496xnYqDaY
qvaGGCIwLUX4o7biHlIowuO5eqM/PMhmYBZPfBNtX6S6Y/5UZhmtwmyBlAubN2DrFSUEA6Ie5z2S
h/A8I9AbrBIlyMSuhB2XayXdNZ8CbCPlekjJLqSc5Z6VT9Y0GAEAaaj86iehzizN+WfKZgGRn2Sf
YCnjPU0xFXK7nOa0ONmj8gqfr8cMv9xIjUO2c/JTbc4vYxHeIGYnwVPHbTMr4nVo70eYgC4nXezD
N+AJt3nCloRKwmjf+JkJfkjYfqTlwh6jZxcOjPi4sjkn0islqA/qmYL7LKyzKFjnP/NgTzf1Vp+W
zXjVorAbS9TOiWoiZwAVA5PSBwAHghII2K5BwH87jp/g6FK/RKtLMtMYyEWSFE9EALrPDxnOPdOM
aUa78Wv3gsw5/xiWWQcxxZMr1HifqspThO/okLtWpq/HVen38USecy/6DpyfeerrVd11Gvi9ormv
W1W9CqG/e7NdeHpUwq+dSpi+YWacclM5rUL7wCUDyJwPmWuNr1GbtIB0sDaoa5JbWUGyPq3IZaRi
r/1rwowIR4iq0ktJGXK1VWdNEWV7a43NnZ0LHFoDOlsc5EE1lz/2+qmO6OizvMsetlgcw/xsFFh/
YOgi31IL7sQMnYMkgoyc0CdbQEKOwwR7a/xQOGicrNpKWGdrnj5bmpes7HT6pg49lAtbDJc78Dls
q/Vd2bVQw64ZJDmMWhJw+AxK2Xr2LJgoHiO9QbrnJLtWzy+Dg1IorNujqtCG2kyl/SFOSKHMnQtK
3Rup5y/aYgKwIpcHfI1CD+O80oJRfBfHPs9xMgwIfBRGVXqMH0AFoOkjZUSJOHoybDC9jcqLpqcs
/jSop8A2XLFcT078BSduPJfD9wAuATRK+ihAYbgGqdsxr/oOOHjs5xVfR89xOSbRY2rd5iQr+rmh
Lh7ViGmWgQNCw4/j6QIN2m02BK1I7Oeh4zduVzwesZG/qRO/MfGnlw7ZlWaOj/bYmfvGOZmFGD2V
c5nlGsNGMJVfEOtC5O4Pq2ODTqoVxnNOeC7WGPmG5C7V1zu7aXsWQOV7Eskv6L0uEB2cS/24lWOM
LCeCa+RYWHQU3S2TX7qnqYNxQZW1AHeidYFIVFpz5w4DGfZ8QUtRhkxLph+LO8ShiSKf7yBSaw/Y
nbyIEcq+BLlL5AaS+bivDxLno8IT4tsCImFfhL4ouXi5gG3cP9FTvkRvNk+P3xXLR9+IV55bPhCI
px6ERS8zZoZvi3YqwUYDbeveBoo6yXQJg1wBJby8zCUPY1VzCqj6uwqflLNtZotPNSfCFzb+CLei
V4POjiggOtCVx50+sxO+LA0wzdTVLvjO29Chf0+JoPTJW8MsWYG1pACyCc3wJwvJQ1nGwCnT4dKN
BLgz3F70gW5vbcadhjYADuJrGeLCriko4Tzi6ojEu65QfFBOGx5IkPe2Uc6O3dwSL+irxXBd9HBt
IJixUuQ5BfQI+Aud46hShtUAXDY6u0I7DpRt2MliOE5GQr5btQapgvNiiUXkp1N+PdRRuEOp+Yn/
G8MYKbzmAnHItBvUVar5mWRPKmnUnuZQMMyG7dU6LQqGXh09jNvDrzz9/gdBlqgBef19NIXemiTf
aJ5Ro+vZV9gikWuNV6XmD043U9HM9AdaF3XYFBvekPDAINyWM0a6EWEZIb6Tj00zdNHmM5BaaYCd
FHlrFVQEDHPWTVfQ0vFmcdb7Ram/yUU8ErCMBlfB0EjGkVsNjgOx8nUxFeLDrRGhhSipHuSVWYnP
rEcXKcLa5nCsrwipq4DY9k/IDh9R+rQeYZypP0Ynwi82kYwodo0NUNRuf9S0uWMaye8wUttWSI2x
vSLMtufPuZWMoG38HemyrVBKsLr8eiG2LFi6t06GN1C0eOugn98Rb/GYKKX06fZzz8zuALveO0m1
Z69EoHIVkXDr8DCikkFqgBFgwGyGtMLs+fDTylPh9/S5DnLNDkAE5J7WKirWN2bGqIBPdkkwSd4k
kMpsRfUZzTeJgQCrlba7I86o8K1RjShi5KG3HMDHOXmCIyLDVlNecIrzvnOarZIvqy4VJPZqAnGo
va7XciXkgxK+WMddLruXNZ0fIqX+SlKn9eRMJUJKiVvbkPjMOnm0yvhxrbVTF2WPqeRzm0wFWDaZ
DKPxPVTwqzPe7KwiFhEgHuf1clYqOn+jHb9wX+/6jpp00dtLLF6VWUXAbfQXyyquVr16RZ/JHdaN
lwkcAQC76jjaVK4TYdgDU6dW/66Rpem1gsaUXoekjOR+yNJdETkshzPCcDLSHKDOBRFRHC5ROe9p
zW8rY/VnGx0YDExd9Csmo02DNYKn2PSjobmvW+eiFilE7j57CJvZRzD73lE7lRCikbwVA88vvRxL
s50hOHKww32BtKrvlomvl5Suz3DFKUXLxok+f1cEBDHW6S9hzoJvo++FkYpIzxgCq+NDw84Y7XCB
nLWmf9qC2qhi0NHzpPZMRhBJD+6YjD+FvZ0FMWEnjmVeWzGbnlpyEZoi3m1eYg+HwdOkxaesSj6a
Yg2yoebaE6iOFpSIJI6+s1pPPQkWEd1hVPrVbe4MTI9hT3sUlP4Igturc/sPgO6DYTGmrLk3yIEF
a68kjLdhBa9mygarM7MtZ64itDGrgmW9UoCM+dTKD1Ye3lGMIw1x8uu1/RAacsJZZjgHEEiTPMBz
2us1At/2SqvNwFzFl8pGmSlgiOp4Dk+TrfWBqQAunhIDi4q8Vw1uORI6NA+t7d4asQ7FMKd8e60e
Fei8URzdQtWC2oSckvlml7mtjG4SDcdP+VwNfMEE5P4Ugr+Ia/6untKGq/mNGfFlDEjC3GWcDosy
fqN746WYuFDVVNncypee9N6q1jmFtZx0BUSAq4gPTDJfWYXf/fX+iCJGSh+APWVn0JRfeVGUrJ2m
BC+BeMaZCfQJTiZD8SCNearxF72LLrtPnZ+WpE54a8IPY/0Oufwf8lROyiAfhyh/r4rB3lFvWcip
hyO1xbANJGzJIrlTKhDYNaGKDnVPH/MpOyWjDLylka5cSIi7HXh8kC+hisFQdHbSivGPUWHI7/Rz
YllEvEnikPhol5wUXp5CDrDty2ITSnRk/a7WytuCZ8ofy7GgWae2ywHxoh7x+klFuaS0RDDiRm5I
nseZxnNtNzwSMfQtu7lWV+c9cTitF3YNSE2S0yzFecpNsmlJwZF8HTuAV348Klw+TkxaGZe/Uy9X
TYoZujYf10apdiD96ZL43rVZ/ZgqciA7jRAOY3satGY+siwg9sp4bybWWK09EjpMA0cGi1+B3/Ri
JSWKRiseChOsfqxRbMqnEAND3/EmVSj5d0BIL+qcEEaKWj8Icz7nidOKycxj3GUHEodoARsuo1IL
T4MaXfqc/4VnOF/FH5pmmvkM+Ze1QNDtUdBsf5FY5qceOmx3ccczJubDKUPnm/ibUQHQt72ubK1h
/8pygItYPAL8PVgx8l/LvO+JrnIzmcWB6LoDC3pc5GoJeIrJORMohMAOoU3AFHfTpHyB/OuD2ahQ
5wIvCBdeepyJ+1UDnW86cva3IIQAwAudSZUdnXfSS5g7ECbbrATB0p157TTOuJfy+3qw98twV20J
rhHJWUU43xux9aVm4WPSN3e2Xql0Qaw3Kn74pFPWXRlHu6Ti9zckLXKmRBeLMDW3SrRP8iIUD53g
Je3qQJKU7Xbjf7J3JktyI1my/SKUGAyGaevz7B4RjHEDYQRJzDNgGL7+Hc/KlsfM7qqS3veGi2RV
0N3DAdjVq3q027sTyZ9RVcxNnnpxxNgvbNpy1thVR56ewG3qQH/1NGIJ9g6bwpteqXdYGfSq1+zQ
eEoyTSXWNhniBxCWR+UOG9m46aJQYtcYyTdXszw1q7UsjC+Uih1oi+vA0NLFabOarfoEZyOfglvr
c8aWjt6MnG5XdnyVGkk+V9Fx1v45bvyTq4PrXHnHAh5Blo6XNqqWSSzfK69ASjFO5B7kkWfYusnV
z8y38T+Lblia75lnoONG9pIz6jtVfGQKfCKid1oh2g9evZ7YMFdxxNDoFo9e1hhb/MU7s3Eg2LqQ
B2xm5kJWDIxZPG87rKdiWnQGuD3C2iMABOuCdPXZsJdawSx4mjXwpLJFkuhn98OEn9BVVxOyKPMC
+1C6LTjmRT29haZVb53M26ike9fiZWC+x9JY0QjExahm57tV6R15XkB+KruBT3YOkUDuUC4xN8iA
i0Ri9QPLtTBNeTPzT7wYHOT4mnIdcNp354PhU3rZR9g9XS4Z4hrTriFpjGDZEfDhPK28hKqt+a0J
J6znWEp2DpFLfAQnwyhPtMlwo2ynkCVQvozoW/rjnisczc03dr5VeBdKfOhIEyPEAH94IwhPFjBl
dmzrTxAMzRKsZLeiYGSdB1m37rBfL7IYB/hoBSwqKRwr5TOZCmvtA+hesAyJVp25qdtpWMb2LrO4
49V3yre6VwPoWVztsN8b+r7ejIg0htWhooNoAat7Sf/UR9ETP9OFw26iDhW9VSV2TeN7O/fcWQfr
bpng79NwpKxr3NNf/ZokKPiW0TDQh/znNH7nu/IcZ8AOYpkVG8H8oHwzWqgaUPakIJQMPWd1iLab
ibznnlk8NLS5SfNqXrk4qa2yv+DS5nIsPK4AAxJtntL+Gmb4RjVFuffjbsDmCkxfxzPcP4INKyC0
o9Sn1bybsKlChKAUeDAIs7vKXcU8QdKywcEzvsRTjKtexNyxu/yf5sX/M939K1rUnSL2r2lRi6Yv
fsa/m+zu//s/TXZ46SzbJ6os6JG2nbv97k+Tnan+gbvOFZ7j+qbvS0yqf5rs7H8IhfXO5y+UKT11
97f+l8nuTpUSdLySpSfEzw/835jszDsc6f8Dovh3sflJCaFK+dKzME/9FemG4MBYZA45LpHvdDhs
QnP6zO8rC3vyv3Wxw7lZgIQWHCKkm8HdpSm398U2y4I3PNfIn3PFtzj5+O3zu/3zBfxu4P0fXxYF
FzhEbHn/EP76svIsYhIJ4hzjbXEE+HK0mDJsHxc5KI//wJvDLvPfPoS7V1g6cALutkfxN65dZXQj
Uq5v7EJflPuSRJ/ZYU2rqSfEBpPsRht8fDVVCNET/Ky1rNp92neQdUt/WuuwqC75kK4jJicOweON
BVB0rH06Cjh4V/wI/xk26LDyy3QCljOjYfEJUzuTbxJPh6uCf0wXDQpxPRLHi1vuKwmH3DZ8DLkB
cruzY9Kl7N5tWp4f4BNcnOxQ42/eD9xJ1oGVEHaXbM5HuvbwNLzEyr8Wkp9oiuDBDt2V71V4B+oR
I0z3PnrOrisvivsawdTuRGOoiyY0v6pSxPtS40FQsAQXbmjWx5Ld6TKZx0PBE3JRm7K6AWuFOYVT
cVMOzQp2FYoS1kb2ovZesUnmucO9NiKEPZIprvoJ301YfWe7GgASbT9EUO60XQ87x8x/KHR7Ktyq
jzlS1QKicL6k2wChaHg0+GUAnWomOzspu/iRks8gNdV8lFSlbIZoHjGn+HRc5NaFp1J0SmMjOvnp
O87mhDN4uxHaY1PCUMOwcw/9RdfRYy0PJ5g+Slk80ewertjp4Cmc6wOc8Z2U2bso5j3sm2UH3tbg
tL3NpvbNM2t4I5E9LZXdHFOKaTYVR7NFb9vzZnR3mnP4enQDueFuQPt29eyVY89aJTojAZMvNIx+
a/mqeRScpQrrrlR2wapz+urF7WkX41FJxbLLvjzH4EiGBiYFKU6GiEebx6EHhmg52z2SIJHh3g+O
dZm+NyPzADMach1+ifhXgwRZec6PqKkvGf3zmRiX7muNULmhbvCD1B6HOWo6znbGQSrw0REdoQh6
P84du9q59102iBRg1Fa8sGS6aUa6XHi37tbFQ1nh/SP9gY2HVjW0H/rq3WRce06MiQ6ja1cMH02f
OlsIi2/0DvV8Yv4P3hNnFgAdPG2BII9yRNpNrW/DL9fu0OoLpJYcIGx8t26ZfvzgZJFaMXB/Q9x9
8Booq4QefgANLtamJMfAanzXZJumO/QcO1DS9M4UwM3YAwARz1AtbaLnARfB/Z5Wh9apLofPPHbo
lpWncbafdVUwWMFKaJ//aHme8vzDUdGbSbrdIw6JioKR1sLKLgiWEiZqGUDhe7hJ/B2symtiDp91
JahqrL6FGIpB569ZhXOX746iOCHqkuCtsOW3Cl8QrgqQKoN9tTCPcv7z2rVqeEF9n58yv6zOPXbE
E4XZ6kZGhghT9lRL8xJX2qQxpia728nvFLi+KoghQHlIsPs0s97H4AVEhg/4R88z+8tFFfmwljk3
wT8+1Fn2FIeDubIUYImhCN8qBxZM1KxwEj1aaX8VPeI5AG8q2k2IOX5i4VRIpkXVjktCu68U+qxa
ox9X9K6ovdk2SyO1JswmnnijTEG0b1Hh2u+ma4GE1tQrUR23TspgfLeAZPlRzm0pLr6FJmdmcKF4
8+zmEqc0rhSmuyGN1+xVLZNdqLGqzipxcF/o7hBrm0cOsgnH6m2MVfnD7uaz08xgsXrznWqNCz4I
vq20p52R1O7BRuzHGdChbTGCaStM9llG7V5ojOi3nS8pSqYm7rlba8veFF0fX0rqdlfRMHUb+ojd
SwgjuIVMTfxViz0r1/wR+2Cw9p1gieeAW8YgqltUlt0+DYevmXDcJZARiJeE+7Opf3GQE0cvlJvY
VKBedAhEkIWNb8b+zvOiQ8MHcAhphlngAYYyboJQcko0tKghLN2m0y+HMXpZMRuvE9RJzIc4V1uS
yasma0+UgVhLvvvMFUONI8CiOjI28o1tZuHGrlPC6tzTlg6rJxcy/yoqfKSIOvkFoqfxAgPnR5Ef
LQ8ZJpkCa8Wod7awgcJ/CmRSP9IxLM5ZOn8HkP7kjYy/06Rps7cBOHEDnCkdX5l0pGTZ0Yqw082d
8xxyy9vDbKfSzHMWLbCxi5msHNktiHfj0cNuA+eapannIdvjsM5a1Dk6n71lpNKdUckXlFGKe43W
QwLFfAoik8dPSQUOubhY2Yd+Mo7IQO2q7/IcN6r9IOPp0dFhixaHNWF+K0Z2ywTl8LEW1mPdBlcd
mIxeo/zsPFcjAtqMLLp7EpgFC7Pb+1X5VlTVlceWv62VXrl94ByTYdyXcHhY31ErMhQrq83polE4
hiyAYFWc3UTpI6HjZPKCqjqZGUvcdoK0kTkQtmbEdss19NoCJkfPEt0vOHrRo8FfeEHxBtiWaTmv
Dsx8G2aLqKRjMHbJW9OJy88YPkc9n5Tq6AqvCbW581vrJMmuMLN9xz5wiW+ashFGMYNSkJbqg2VX
u69V+GuWUb62R/97XhXc6+drMGisLk16DGaTqXH4+e+PZtBH/ttxifYpn2QVDFOHO9r973+jVFd1
neHVR5tIufMtO0HpEy0Bj3FCrCEr5AMNpEhc2JRNwH2LTnlvnohKvEzy4jrySnEbU2Km6dBNEFsa
dtoDnWELRLj0YtfeWjkm+i36Wq3cp4BvuqTIZClZ4Zz05B/dqWHTIkOeti2xjdAK75Z/pEfsTywl
DL2huGsF06ZA8rrnWEW4LhlO+aIwXGMTDgL3iVXzrmyno8nFhLy+zwN32FmWnNhKta9uy5GF6fuH
W74FySTXI0zT5UzU+5g6+kS+Njm4ZnRvXmEr7NvY/CFej5RNL30/elX3QvUBbdAwIP2R7aAYarhZ
hfmUh+UOJ9Ia2vAW09fPrAW0wF2Thy5Dn8zebBqb1kyzlz6nyYAYmiWLqz9qvZfC/+7JjABGrk51
ojgCoj+ZEKGAEA83EJ6lCg5+nxr7Du8BzT0JQZXB+6phnFwNF19Lz5IvbM7d/Ukcl/E1yuddQVvn
rr/X7RpixApafdhDtbXDYsv6ZtxMI4A+QqDroWSTlhjYzhV1xV6ufjmUWNMGgtXfnI4At8Cu5ZBX
RFvtOK/eSnQwfKsKTv94DjMOZL1MwXDYZwsm2cabRmKc5bTEcAxNz5Fq0SfGunZ3XvBu5Prj/s+k
1d10d492wH50OWXn1ZZtxtbH6MbjYl4GdvLR1unH0NXbtLOA7lypiYmIpXAGoJLFQ8vDW6WTo92H
b8EodnYXX+oqfLNmcWIr2yyajlclokNhpz9mksKR7A9I2lujcV6LuL60IS12dTS261C7D5mPyUjm
zxjhRRvc6EXCTi44dTQKIdDVW3KwOfrS9DlMHA5Tp737mbLVUPMBWMYAdKTgbiin5APHGy3n2dHO
vGcRtJ8g8SAXFeJTusXlj0gf1oxsweW9q+HYb23DA8zFdqGv9RVqT8UoUNIgUKTlF0Qwl/QEpj6e
f59Wn+BNCYrlGDn8tkGh5TNrBfS+yYRj1tkFMDtf/UxshxM9GpVtTz2F8npYKfOLzs9baJrNZSib
b8bcV2zU847+KH/vlPNjMaOIJ27ebbr8phxkZh1a8Grb9sHWbBmhMuotiKe7/Jc9G+ErBwDpxtGp
bpNdW8LpJbmJ/JpgDyRtv8xC8JT5EN84mjr8lnmhlGZcwta5TXntsuMcqEZtgxfwa6ydfecc+Mll
bHlXMftS4HBY3g33cY4Ii8iIeEnKXzUYf/netk+Z1z5ycu9PRMkYJdzh6N0hCn1lfGR3a5NNLRtg
A3QU+uIoAV9W9HKl/aVNaeTltBVhI8etICqT9cKZgoto08fCXbC9wdOEHQopPf50c3rpVGXdCmZk
Ks5WLWPJqJ1vM5CvlSUY/lgLCl8davhAm0BXDDPFwVAVc0P3WKmGTfKI497RoN9cKpEIoq3//Y37
j/vy32d9hts7rtqlOfePuN1v920+f4wseY+NQgSvFPmuJbxYmh78DbTaVRc5DzAaVkM1HoLByRZV
EIwM/lTTpO0Xh5N2bdCDvbSNX/hgX/nGwSbHyA8r1vjReL98jaeggpvFQ9J6kfdz0b9//eY9tPu3
1++iCTCgU/YhpHMf4397/a5vANISItunpv/laCwAsps+M53LVYYbcBeW5d6zuQk0bsRUN1bbvi7+
w4f4PwgTf3kNf5MKDIcD2VRP0K35ReJckyc1eg+0uHI687yHf/+OEY3+3Rt2/4b07zFMZbB+sj1+
k8+xIsXSGt+jYo9k/CNjmPnjX/s/Ue9fiXpcCL/9Pu6I+b8w4L9Rtd7Gf83O3v8f/6Xr/cMmte34
CknPg9nON+Gfuh4Ed4lo4d/j54JljYV49aeuZ93p7gK2C/F04fvOXWn6U9ezxD+kEkqieSnbEaTW
/1e63l23++1aYStgea4lTSK0zEmu+JuA1vCwiGJ45eRF2wJvsjcdhem8UfkRs3g2xnVhX50EV4UH
ygGCDgycO/8tMuSLHRNWpcqs/A86m3n/uv71NfGGab1zJc2vHOL+FsqXBG9E1FuAtYvu2TQs93yP
XOJgBzZR1qLeelVPnJa2n4d5DOW2J0nzH1L3f1P6pKkUnwd+U0LN3ArvTP7fbyEzEl0gOk7olJ+w
P6WlUlDdcEyj0iehQR9zm7aURCr3x2/fnNs/3+TveqaUtvW3dy+h3WHSQaZxOUda9v3O8tvdi6jt
NFKI98UO6SGejHTVh2JGu/d4o34e4M9NT7lpTY9KmdcgnJyr2nYBrXQDuTFenMkT32C2sqzuIxDB
Bux6cBZdn208hr0VxxToSL19TSivyGYvh8iC1uP20Qpxad6TpSHi7w4Pym93JZSdtbSEcYzn9IHy
VcZHs6NTTLNrzwxWYOwpepyBTjiJg8pRdvoolKtBl8a2meJnESpzpzM3XbGoZMhqd2GS7SoYza+m
IGIxwcI7ZNkzLkvrycM0sOjVO26C4GpJOLVODO8+DsDsVRi7xtIfjiYVy1bYH92ZEBnpu+GB5elo
ojtVgZtuJN7GxpfTE71UxAEMk0mVdtLIg3vPGPLuhpncOHawMTQ/sS77b3aREysoX7QVP+RWII94
21JKS4pVNmX+vtDQ2c1Mj1ffdZ5K0bBYxrO8tbtE77t5gvHNWeXRaMZjziOVvK7aRCSSSDYFnLLI
N7FMtyEyDSR9hATi4ea8SlrEIo928k58p1AdSUV1pKVFs4dTx7JSCH1F/fqllJo3bTN/L3qMVGbF
EXzcw5l7TIjMHrTvYuIejW3O1pp+TBK1dw58529CYccEqdt3dnjn0OyM/YikuNR2BxYLLNLkn5zc
xt9k14L26q4+U2x5sNNir4rU3Mm5jJbgUuIH1SJyc87Ix4eh6suTnXNOTeQtM4cR1mZMrLhQmKfo
ysp4rd80eexLNczPLaWq3zrEntWY1J8y0MRrVX2omQ/4Bdnh5u4eqmip3wZ1+jBENNhi7sAF5N1B
O1W9ryrGRXxkf/TH7DHFryLPOdqV3PSIgTd6uWu0BDDndrKLKd4+l9Z8sQJRLNshXDeaiCeaCnTf
iZrtcSAO3KaYte2BwNLkveu7sNpqvzvV2tzVQdyS4Ukj+iAE6OyMDEU7f1aRLp/bsWkXWHg1Umt2
9YSsF8LGfJRgbR0TA+G7aVdxH6+RSotd4aTFa1Xbd7t1QdjZYw9eZOmxMtSwin2Sk41/aFSWXjt/
Nq+zvcys5AFLqLmlKcCt9/Uosgug9mk1D4W9ymclbk0XvGdT3zJCeBjYMgoE8eTiKG1eJk2mbVY/
zbKEsIQpTycJKX/NXBPYlPpNRc0QhcGpMvULxFSMHl2Vb0Mkkjgx8osR024YW99yIXGATj6EZcop
x7H3Fkac8qmRBi+sqjrYrvOjVO+ZxbZAJcjFZWUfe5OCH17wRmqr20ed3JPGPPmZG27Cqr+mso7J
2s2Etem3IJ0gYBbIeB8FP7VfdQf4OzfuqcjZJjtelRgXSfIEIyrc4RQw5TKy2G3CPztVbfHLMJzg
KDL4NToq5kOLdfqJmtMXaw6/rERSw+4Mp5jRfUko59UB7V/UxYPvUoQ2zr39kPrz997zvK32tWBX
5zqnZjBfCZif6cZNqd+gcqEvfP/ulbkYMjA2o53co1z6xWmaJ1As91LQMFv3RICYGP15a4KSrch1
nma7xbdVX1gKo+b4bXe5E+BM1awtxfuPDKhp/HYqqoMOWlbDxS5bykpBxGWZ/VJM1CtP/HYe/VjW
V0ONXM/w6EUBHygpwGbHY37DUpzf0PuBL1cAt6B7GZfO+tEhpV0iW68JYsR7J3CeKVl4bTFXaEJy
B3KSmryFw6hadb9SpZDf8ms5tQ46X7rSvLXtmOAL1+Nr3ocYk/R4tPqGuALF31sIyCMoAr8lt0vi
A44P8n3GwqeWdv7W2RAN0vh5aL+KsKRSo+Xr1BGQfBt9+102CS79VK2oRc72mZM9UzjvbbLUJQkF
n73ju38cI6wzKuDGXfKEIipU9WTNTebl0toquBILEiXtMQk9c4cY3S4LvJFV9kHTb7BMZ/of8RW8
9UVgEtyl0MKpquBko401hVWs8SYz0bp4JgsygHyYiIncybc42xFUpDqDqbIm58yubtF6IAR9cNAL
hzjuQy+QuFEWLZaXGAvvKfZYdPSyqGA/eo3c36M1Cwli+FaUwMxnn5nCLyGnUyDibHzdAevCegSl
Uy+ayME6WwcjzSIGRQECwVOnRr2h+vQ9i0W2FoIYsFXx+DP8N+qIN1jzzIvRH4IkqDbkS3BE8yJJ
HwGnVlm0aTDHSrICWXV0JlvsXeUNax56kKhvceT1VItelBtSQV7CJjdwOb5UpvVsc0u6QtNwAafP
1UYkW7j02UfADXE7KgcHiTF/eFNTn2mu9rgEiLPBSBZnX/lPk6zcM26hX3WRGM9xo+QJPtoyjMxH
2kerW37/I9Lix1iCrbUnWyKeR6gxtf7W+8b71Lv+2eB8u3Lr6GfYqXqlM3xSg9l+zg1YSHuGs2rZ
OEXCFIhmo+We0bygUJZe2i7fsO/DdFRnmqmUrVgNsDJIrdfQ8raBkZY44u3yUuIQDebZvyAMocMi
pH9Og1iyxQh+hoPzMqftr3LwzR19lNPxjz+mucVppdsD7IL44PT1GeL8fFCDEy/a1ttnJNeRH7DX
aczZTqyes3qMnswkWGltkXjNIiKTE7IhD//yGWV+b1WE51KIf9embnDcyzE7i1luk4vdpM2mwfy7
rkGIUQF68frB2+g48zcN5xXyoQDQlWycU8XthHlcAJSvPiN+O0TxgYobAdWsat561G1qCQCvDopL
Y2i9cyWGTFWFxZGlGGYewM2c0oVGB/IBpNCKSVZ1N80fzKfucY4DrIFKzPsu9H4MbZw95IXRHqyU
Xx9PMcAEGIZhVWYvvuLQ892rOcRJAZx6Hu5AtjZ7SeqWFCfZ05Fy5H1j+KiSGMIKy+AUQD9w45Fd
Uk7JA12m07BDKX/IKOs+C5ZxPM2RAkZe2qzYmheBrXmr2A8pwdu61n2YdVwHXb+JNqaTO4fKpFbc
Twb91kYtGBku5mPuUIKQafZxLO9BUiW9fpYBab1oRIJ3U+kuXKt+Tfp4IlFA+0IaDyHQNKX5J3K6
p8PDZJbBT3o3WSm3kfkMhG5cl0m5tkPoJl5DHs9SQAC4YeM2FOP3sghIvsVBwhVq9YtBDcGursYr
Ho3iGW9d/tgkPsUqKaVDaR+s02Aqz7DDy3Pfy7MbGdMO9aXf5FXzi1bb6ajM6mZBF9iaDoKg7sAf
uE7zFRc63Q0Ri4yA7qQVDMkV62CfJUJf8h7773ZJ1w3Ih6cp9Qt2/mztGrosfNVGV0dNhIum4hV7
6iHrzPYsg3JPWIhoqxM7HL+VtfW6+s3PoA7kpDnbIyQ0urszO34lbL2gxsB8xhKBWaoTAGz6+Vjy
jUb/Y5fZgmx5iHoiqD4jYZUkFM+GegnGIn5IY5oSmth+cOZzW44Pxgz5ApNkyzzh0bAt1GfnTO4+
QJ3eBEMaPhd58xWGefVjnMZN5sKLN4snLvIR61tlArrR1knaeCIHx8MR4OXHWpXH8c0JfeOsYj95
Uh3MY5U92oYrIc+xbGqC1j0UGC01dJKdbUB76caI26yIBPEn3FGitnAPhvC306BXFwYGsMf3UIDr
UFhEgeyZCf5mIVodvSZbQjXyt47JwrqYnmQHCcEuOV8GHq596nftbUKDwlrnYcpboA6dOA4Pt3w0
99H86uRBfdTeLudstE0MLAAEJgT3OBagRp993o2cB7a7J2uY7GUYyGYFApsLKKSS2OyNdsNraZcx
Yd5HeDZPbdFv7AjAK/MqIpdrWwdpB/Wym1GS/do3VhWkhRNzP5azHp88VxEPouGeImkxxstUXquK
FEHr5tdo4DEOkd3touhMg0i4IotON3M/hnsysF+DSKP9bHoNPzn6aenJeaxcd1u2nACTyYGLnabh
roq1daim5DGtDP+A7w4wy8x+1euqbyVLAVFfJHSRc56lLznc1PU8zupU3bNikRVuhEHHE2mDHW3A
xVNkWXgi1KunDevU0xxyDJDH123OVjDvBVF6M77Y7oAVIq2fjaE0jlq6+MWp+r3B31o1ZfDkGR3Y
GraoNXeaNTFFfzv61XuJ/2XbDgIPtu4AXOAm3ehoSm9exrxoJ8O6hVa09monvtWCiIRp3UtVkvyc
WpV3kTrvF1FLsNRLkvzkxFRRjnLJB1BG44GkeIuBr+GCMvtqnfSuvQ/D+YnOo0MEwOhgdNNuiL3w
Smd1eMoLLJOYVy4Ymr9MURe72nVpDVBzs/IANV3hyqfriQ3/0pHRl2zh8xgGTNOkZanjsLqNdeI9
hE13GlyVn+CSPXPqq1dFy3mGw/ixYtiBo2biwcQlQFIAuTptDn88nPK7DbSxsvAwN9HBDWV2a7Sa
HkpprDGv/sjcKHnIayySVWvIRWP04J1nz9zWrLEs7q2EVlBhuo7/TiYVsnYg7ZVNCm4LxGU9MpB+
JjztTGvh5b3+JuMyXSdxPJ5GmyztpOKHjOrpZZj8pA6rXff+pDc8tpKj3100dri9gwIFBbOaCPgS
pTLZdt/MpIr2oWe9x3M5HArQpJCZLQCutVmdfTISVxJM+InY3y+FMfDBFNFFQCR4GtT8Q0cUomUO
fJFI9ckZoOdbYOTBQwsOTior33ZKhzS7mjZt3vmyx/Z8oijCOIRW/54V4bgMQ9dGFTlXdp3sg8r8
6MLhUdltenEi772Y8+YE8Inym4k0q6kSvqxTJs5O2/+cAf9QJVTvQCA4MOtsjhDpNJ+6uTj2Ed3m
w/2l5O34AOoL8BvHuGboDR6eszgIIcylH7T6UMYC6DdzjVUAMuFrNbACL4tjo+CF9FrY3114n2Yr
WVZH1be8jWHAGGmMQUdVb5hvFu4bzy7xxfLCXNq5di+q8Oyjaytn6fX1LktIB3cpW2JYATgjkum9
9NzqpU3IECbZYB4zC0p8WRhEAG9YSjxqBY35m4MIBb7ciMAGYAkA1YM1uk+OkW4V/z/bOdG56JzK
5BfR0Z0KZXQhEkslBtmUJb/r+g8BazOYtliy9RZr0XbZer6bkPqiW1WS3LtnGI9VRurEMab44IXB
SEo3DM5lq0G4RMM1T9P4GPEuN3xvsM3ms38kfOIfayb0TWSnZ5lL5+KoDsYHacV1GWvsC65PVxSK
j+xyeYnK7j0QVn+dpw5ttG/ObceFZPlW/mY1FOG0Zov9Xo3AlX36GljIEMcvckA0zmScm77QG92m
9Rq/vrefY3Sl3HZR3KR7cgYd7/22CpdDFpbXwq3Lq45IDhgy5+zaG1vdOdCCKuOcjMm+StR0qvEh
l5Ez32KDPjxZm9k2q4eZPPVGtAUxlkEE+DvUi+dovjwj3eA00oRN8qgThnXXdZ4nBuxz4nbuWUTp
0Re12HkpZTGQwPYsSLj0PWc66YIIVj4P9ZMO02s8AHOZA7xbToGsNJW0PLURzN7MRx3SaXPLE8hB
aQVnuwF5QogvbrPkJ9Ml8S2RX5sAJ0uklPcq+mppWMHayuJoFSEzrUYvOEMjiDDEp/VTI+SwsmCn
LSOXMpY0G9zXPr6zZEAKg24yBQ042tv3EjtLGoKWcnzzuTXJ0QuTHWlWwfBIG3pJogjoSW+ybynl
/aX2o4SWgzWTWs+P3DScxzJ6A6UMMtHIXnKKa9aW89hh3qAKHrYFeUtraqLX0C2frbm0CVGn0zrh
23wAGFvWeDfufQCR2osA33harTu84o99i2PdCMpw58h21bBBfh385sHnn977XNz0BftrgfWRkHf8
Qqrgl4aoS6SAboQzKKn41tz/GOPyS1sBmD0Dp6KZ7+c8Dc5x5Pic4NIeXGO0VTXXaD4aw7KW1ZvV
dyhoiW3vXErpbftcY5M6V/PPGlN4aZTzweYyXyONAh7x21siav9ISyC+LOs8Y9ctmxkxoJySHY1F
uB5bX+7cNCyud4efi5l8P7e5echli3NM+bSv8Zp1WsK0xJJeFdRBQPlIj9zJxsfSBtRM18GFo+iH
GViUKqrmUWZW+OgiW5cMCtfGHZ9pO+hucs4Uzrm0xYpZPtmz/cWujOn43hvj0p7MnYBayKw/8Qie
Dn0jHtPehQplp784sPuPrjte/yitwOlQY6cp0weCNiy/kq1lwNcCNTgfQRguAd6vTD0jvVE6ejJn
1V5IHnOTuSvgVJVFu6R1AW/ENakDq66f8HkcVeXHj0OYHVIriS+GtqOLmm4JevzCoBFpm9uduA2q
2LeakIc5SYpY6LBb2zHxS1roepJVKHeFi9KtKLikhq3qlya9ORyuVXMW5IDXftbHYLmF+9BSJ44c
5twbmyx1IqL2lBbs8Ny6y7aCU6gVzJgfQZV9w3rlb0xXIyNPAMKG2TwyrZDwMd1jU6R0zPW1zQEu
4QTdKXGKW/yEjANwi+GyzIPIns2u1vs4j16yKWLfokY4RYx0WGTmieGl3zL6ngs72avBC7i6SKoa
xUBLRkfcyzRsTJ54cRyHHEnariS3+XM5QyDWBvRfun0ITackuusGK0MU1mAvxNIXUFhVi5NVND1H
PvcZ7ycyetxAi0uD94GJZx02EFNSSAJ5W5yCWa11MVOR01SPOGexmJnhB24TGp8ybshQO/dRnV+0
IU5QY+rGupYFVFHZhePaFYch8yljlIZY5NRuzbMAsKnGCIZzpo9xHP0kFcafMtRYRj0+CygBU5st
+6r8msPp5Lf35l0ajlIqmTz/ahfOSvniK0sj82zkAn4pdS4LG7TPQswl6fXoEW4AqLYq3vThoyaD
tfI5DNEP0e3quWAk8Tke5D8CiOi9n+xKjE0HJ6Mikyze1rMgwCdxdvx/7J3ZbuVIl51fpdH3TERw
CJKA+wd85kHS0TzdECopk/M883V85Qs/Rb+YP6qq/k6pqjK7ABuwDd8IpZJSZyIjYu+91rcq66jD
f16O0iY/dwo5mEJXcDLrfprHKYlOdmSYzxFfPfWH79TpvgfQqERvPhcKCYcf1DvDNnGd9ekWsTcJ
t1F7wq3cQwW67PN+n8TFgEMNnp8/3k1VMa46CVqiGf2ZwVasw4A3WNNPNsOH7cDlBZfgvEWXgiin
obnZzehDS+7dgVDdMnbTXdhz0mMwcqKlgR+Q3COK6PqKRQDkRqeBHH+yiORb0KLi96J+PIPkDlBS
uTHUhEMS8rEXXahtpOk9aKWOHct402Q+LMmrQyZGJk6URBclGZ+JxtGddeQCd7l3HHHn9AKY9DBm
PfiWcRWLs6qCJdEjGPfdZm3amtwkivuP7YR3hy1fxu0mpI7dwF4odoFe32cyzPeWQ3+9zs9FlFuw
IzzgrYuk0IJtzEK7sAREiVbHqhQmCb10mqd5TWvdKlz07DTbdSKe10nTMIuz5beSMURQ6PK88R/S
Lr4JuG42JPhgrJ7ai0IgE+GwCp9LCY4OUA03ecZnPXqnFI4F3Iv8OqjHUw+CDJHz+aBSxMSwthrr
pg2m6wSh3aLrslfaWwIjlnpqCoRluRWhMqK/HJFMjDgqt0qmgo5+b7oRzdzUvusMtkfiQNwNYwX+
9tiAMkwkeqCxfx7bAuJP5dpb4vNW5OuaZ0H1VTVRdYhKbkHNBSAadTjCLArYM1c8p3VhHONUnJCK
I5YL01MZ9E8Ef20zQxcbOYVPejeZIAf9i7zVzN2Qe2uFb3tnOOweLbD9TQdNN43KYkU43mqaJT2O
HKPNMEDxCcNNUIXO8R29npTYn3jPvUs3x/jcIYDP65xhgIFCLEEByz1h5KsGOgf64nVSdOdqALmW
qZT0C8Axc1XgrYdCpwfWir3kgjiSGbCyOJbs4Mg8Bu3ccJPDpu08QnsqZHJ0xefAgJIPr4LllLZb
Rj4LYsHJBh8EB7sUjScZX9M+JJUpgiWxM/LEv8PgRouN3UGOCJUzwg5C62iJdqJ/W6Jiy43DGHvO
Iugte1UEZXKYCv8Sm6lIC4As6bUwpgofuaFfxVm5tIxi58VZc+oa90wzK7F38Lhy00Q0vHR9CVVW
LOtZOInzZtPH3lmntwRiecmacmDl6smqRgR4oTJmdzV7OI4M2W0U1nwWz9uxsd2r+dgvc1segebe
tYZ1ayWM+9nOFCQbPV6LsroUxdjunR5mo/CnK2KIMyISU3BBPmCCerxwC907H2s7vAm9bTjRraij
6z7swg1qsLoefAYQ/qpAET0nKMAkdo1iXw35a+H7Z6YaiOmdfP+6LK9c6MKS9OWbJk4fU7O5YXOH
GGdit00INwvHxFjG6Zxw1sJ4w4aBDhYn4/ypJ/A+JGK8oneWCYGrDHPJ7zagc0+sjksCAfVFtA6H
8Bt3n4Fr2LqouC+4YUeX+Wx6GY0JWjh2nA0jVHuFUYuCHlujirDTyV6RS4Odf85/XHhxRTgFjMh1
2fpw8vIG157VWOtB9SEHluDRtEhTnJQ1bCOJi6Qsy8tRMooogmYtiEXPsjI+5DkX6pDojEDCCr0o
JcXKD9gQXY29v1fi1lXqrEnqmTVMHSdMKL5By7sM+UtU2CSpQSqq/+ygB2ibW4jduYTtw4Leb4Ky
eY1TNdM6ltG93cvxMtfKNxzcYh91/cZxu/l0gOMUJJeCrEeGWrHrC1g4Hu+aWU8WiwtiKmfm8j14
nnnf+8Z08MfyabId/SaFVOHpZfTCOJzOHobfTtiwXEFbTWlyzgYO6UU2z3zuWE/xS5/XvgU9KB3O
qMlY0D20l7BLyObRIzS1nUOYiTtcaEGDmRvk0N7O0EX07HlLrYapyuyVOeQvDnzjXd50iOML65SR
Okuhqe/BeT9knTAuFUEshwK9rZHQ7OxAySmWvaXtT7/4mK4tw23JTtfvUXU2XJk5sxmR/EKsTXNE
KngIE2+ezuraWT5/EaglUCb2xbLBurfTmOfk1MSgpYZyI8saqyXpJmcITJAII1OZhWY3vl7Q8kj1
6QrUjkf2cWsQghTqkP5G2xR7dLL70cPzoCqX9mzsx2dBKwg+lVcAT+Cg2JZ+GOLmjT06WZcdpRZs
tTvdSOSqReqzIPRznqEz8oxwazMKiK6GEWZaV0f+todLlEdTDwME4SeyV7xNNHniZLrMQMt0VRou
UPnfhoZTrLQJkXB5k2oRhAwvsc7asXhNc845qVZFZw5p4nK4h1FGnqd17hDMBv2PHCqLDhg7JwMW
qAMbJAo3NslcZ7arbnVGh6mO7NaGE7txWWdAr/s9JBGjJUnTOHQEqtPtNb1bH3yeHqYvBITiVCjE
cCpztndVeOV9FoRrvbYzDtZWdgklKDrIOMcrEXqXqsrFHWFpj00QJ292MpwSSJL7tAGj5OYevUmU
CIf3/3r/0keZeRhhnDEg71N9bQ9IKUhPaY6qk9VOjio+J2Ex2EL11S5GRbK5QSeAetKlJU6DhHlE
Cg1KBfsiT70DXHo8uFUW7Nu0me74DWq/fDy9f4dh525szL1PO5SoylTc8XAP8BH0Cz83/U2a61A2
0x41L7ooXFC5Fq+7RqY75gbjlgiw7h4S67kgn/KX3FOz72MsL21XQ8pDKEBRes6SqVT3Sz5/CVHE
YCka9GOhm92lXvZYyXRl7vOUnEQPwbhf9/bdUPjBDhGEnEWlASyd4VjUYXbou3f3/fyfgXQw4jek
c3U2pdWEdAoUc6IvJ5hCK4UxBj287unnOqCec1xqBw0dyWEwwjPTNYGZ14mNJ6cqgC213kNLFQUH
KDEOQR1wxmPgizpBHTqfMQtzNAsiqfWaJ4n/GBUTeq+6SjeNATuK5YUxeyvpGDVuujTzyDuM1rPT
2sFjQ+TCkYyvkuYV34Y2lhhrDMu9EpW6JljraHqUYHjKbwwVmZdw0x+MRoseTbziWzoqiNfVED1q
82OAN/oloH7aaQ1zTpvGleiiFJE/xneoCCaQSJk8KifyV4mRxLAhV4bIcv6PvuzttL8b7AyyY2VT
86Al4tlgwq59oEpFDpfajvDeNL1zBT29eoxj7zJyZHCdGWNyJZvonlJdP0TIyhcD1wRZKf3MqbZC
NBp5Zz8S2QBUG7tX71PTqKDCzWnr63xgOWMQbl2ajgMooSQYdtII6gq0fFNao34sW8digIKPkVh4
glr9YtzGw3DhWsml2af1FrXYuaxrpg8hmGQzNw3mhXkJ5iyA9l1oF3Yrqkt3/pLGmGLgV6VsWszX
OtoNQGcHJgpyOHFhMnbHwYqMRocPXgcbpzcIhvTd0wDy44jDEMCX0M5g7i9YUMWp0yv8flwM2h7B
zIOmV+JUKUUuY9EE20APz8ZQ4/TXmeTsBfSZQz3OSI+Zv9S2cxodIu4xqDKVwpaDiUQFxqGMHH3H
WJWhReqegtINj0Zun2GZSl37utWUOBLx1y2RAxDHDiHtZJjAEWsxPTmK4SSFxTLgnATXMaHzXLEn
+1UN98o35On9i24H+klT5Q1IlXY/kBjWsxcsM2q/LX7G/qJ0mQ9WUY2Whnlj7Br5WSLQdzkUTNJN
U/TzytoFWVkzcEWO1W0rvCTc/Ei/xGDop2Qi+tiT1Lhjfins8LqJTOP0/mVq1V0fiZTj/GztfeB9
SC6syMtPTjPBASrAnzc2zIfZcWzHr6zSzam/9W3vGwwon3Nj1BzUNF0bNPXAJVliUxF6oucNd1jB
cEQjhGQLCi3c/1joyA6FjvGDytNUrm6hs7Rs/qwrZ1HzdzpHZYusyB2XpQ6HJ9zfeu9FwHZaukVL
XmR3UE35LfG69DxvbOPANBmYWKm7fHACNJXy8zstN92ll9ug6EoUHBWksAWW5LE9+XG6IorCOx/0
eji1cXJRe0G0yQIC4JFlLyeCae6DmtLWTKCB2np5qM23uG4wOjtEXJQavEwzwCBgO4WxU05an0gv
aFa1EJcc8tJ1zyaxlTnGHbdvyp3qyGqLKtYpu5PW/ejAkS1ze9rL+6pP7EVqtMWBIxDeMnuG4xTi
2SPsiIjM4ZI1ke266o5Q2olDMnMAvRhu9EDbef6z5Ap02+INLWe0tQL/CMsjuo4cw9mNGLn0cTZx
23hiTcx5oIUFU5C9Q+LpqC0obCZiF9F+MurwoW5NrzU90ZuMcRVCUgd0q+mf10Hnn+ua3y0i4V42
GcDPoCHVMB21ndl3ydHXOviYIuS9naLgqjRy6IP0YTeChOLbvorbw8TVj6s19U8/vk7c2ST2/WWC
IUU5Fq8GqSPTzc/xV4npB/loBSgyQ3UCgJpf2JoDfl7m8J3RDonsrOlQk2rVg+F441WYsoJWc0FO
OsuFHWAxY7JfUQ4Z/CDToF2l2rMmvfCQ1CMDNSOoj13NMS6G0E4xkhI52mEpFT6UZ61J8jMnnYCc
1O0mS/z2zA9btRVRrZg5AudLE5rytjNzV+hqK+NqyOLXJJpjXrtbh/AY0lwRggINio52rgd7Kd0t
zPVvw6ShnwsD+8Cs6xdHjPaZnXXNtoqJ62swS2iQP8JdNhCcOQRoj33a+ONVb0y0izziKrUGkUSW
Orusq89TeTl5WvlU8RFSvufJTpubLoYkCsOkJd3IvL8SGMFzWVyF9FrxPJBXT77p1sSkJnyOfnFi
OGsPIcRshvSORSauModMNipNg844YROJSb5nGLdXYT1rqVrado7BWFodyzGjj+8DMeD8X5n1r5rw
/+85+CvPgYkEHNH/X7NEtnnykpHdBdSpqb9Hivz2L391HxjWFwdnge1ICR5Dd9U/3Qf8RCH+l1jg
lIvSftaZ/+4+ML7A+VAcwnkSgn+LAP9394H+hRMMbgHcDNJCp278PffBJ6sO3hyXgz9GLlNKy0L0
/nETKIij6JGVCYg5pDVmo9JXngCFpfp+G4boEsPOXZBceznWBHJbhaLZ3DJLopxSSufoWt+NasLB
VbY96Ygu8mjzQcXqxSsN2GbRRCxfuKtNIpuZEaEHrS5aVRaLUtM4adNIWiQdCq7GiknKUNK1m7VB
qflSxbP+ztD7C6NW2dHPZHpfGyR3xk7oPtI7Li8mZiCjq31D3bTpqjHZkLo3rbtkGEvaC3C3Jpth
V1/3IIcKoVlzIBIBqsANszsjn1jaS/NCH33qRukM/Zqpk3wkDzLYcvOLtWIpRwDZU8sXGnxtKm5C
TKrkvM6Il7cqNMelE7f7TnOuMrcEHYXniYEUyutW1xbS0uIrziEuJn1pFQfOh+EVgjSmGDADhQkI
Xs9hI+iHugsfEx9tVkxRQg9gJwH/74red2izThZRpLy/gW8/hWNxg6rgCoy8sR37EKXbWCMV0FNW
HcXQgMW5gR3r0sCpDZoEqWGPaz8bqn1g2sl9HJTWUtT4pQEPVhuhD890Ydu70ehvSTMSO94p7azO
rCXc5htjZBzdGjDt442fVZeAqx81HYJt41s30hq99STmpRez5eMsH1r1cStR4Zm0/pnmuF5HG50y
J6mJx0Y1CuMIdtQGXza0W2MsrifYe6jHsvA8p1m39AWoTbesbeir/imAbYGhL8VAzLR3+36j/q9d
zB5ocxdf38KX/xuiBg1MLH+9VN38+3/L/+U2T//9v7/nDV5W//4/slde3Perlj7/iV/XLPuLqXhT
aWEpFKuCY+LvjinFT3SJVBlboo1MT+Jm+m3Nkl9slA+GywnBBsiG5/yfa5YmvghpSBzoeNAN/qVD
I+RvLVufQUAGD2RRQpk6WCRHiPkZfn92RcA2qaxGA2anYHcr0qit6Mjk57JshjtnbMG5ht3eHMqS
umi8xBkWLICq3o4R48WxJFsuluLKMDEqxIHaYnXBf0XVX1RZsaZcxHIZd69mnp5rSZCtq6lEpoQR
tvVN40CmxXVR1Be+Z5L1E9OplO4u16GzFAOE7969Iraz9jICl3zgJVN/nbkgzhjQd/1zGtKuQEXZ
dP24yqbCY0TEoTRo0Uszrtoym9ta0TQuKuQFC+KlH5IsKTY5yJ24R64zFLQlfC1aaxYzcFsX/sYh
fCDxSQYosnxcFd2Kz/CmGMlIpSJmiu5epK66ROXdcMQaRxJKytfSJAVoIL2+bcuNMSOnq0yuCyA6
REtE8Nwn7CJx8tX07WZVWe5+aHELI3ACHFrJG6cs77oiwn9KV1LBBfIodmBaLFxdbHMsJitdxS8W
pAfW1rnNVfHyJs8hdTocIUbX/snLMDzFJfMvqM4kuFDxGxiK+vHQCF3+xA0q7U+GMkPA52IfxsbE
HFnH1vbxihnjOuN0/6TS+H7Mo4whQZesKGftdZoQUmODtcfL9S2P0IyTBU85wFSP8yzvEko6etug
xp2RTHjNQa8NFUokpPO+v6lVjBjENeOO/lutg17WLhPTOWtKQ240vQx2adfcvUewwifd56MOBzkL
0XDJtlmTRIF+sBvfcKY8xHZxZlmE3flsn2RjtaAPJCRfPqcMUOUyKck7yjqoP4LsvDAbYNTYbJlV
IJ9MU52PSeVuoylGhOI8UpsRMTus7J7s8bLtCB5r/E1TN0D8muSQzvwL0H1r+OdUDpF99NJkJ9G0
LLwejrVsjpF5NmahuYKEezYK5CAtYoxVP0CGN3rQrYberbzB+5p2xSmXvQuMj+EfH98e3WG35YzP
CHfgr3fcTJ41vLZpcSST5xiQ/66q8pnT92KMuWyamtCwoJz/cGOfgsQ559wLjt/xNSwo/ktBrMuy
CI1nA/5K4UfD1gbyO+k0sFru8basrR3xLxst1ZmfBu01H0lBxuG4cVTprg00rWBPjikocsCE1gt0
LneJQ62E44uCKhh9eF9h+M3skwEKvXzu6i5fFbb2TAgnw0rFlasT6g4MhFsw7i94rnRMO7KiSEx4
FQxilhRqzroACbQyQvko6ZQuwnhCtjWH7M03Hxr+fGXbxjICYASzin2R/ug1SPuV59QlCLWR6MQM
fzR50AuRpcCLFCSIgcyOoWq+6jOugsQ/7msONhwo5Q74RIeTQrzVokBBEVQQBy2yomXdXneNdnRl
4i39vifCRpslGUH+7OpRQXkN7DOg74JBDj2M4+uPCpv7d5vMn3gp5ccOAyMv3TZc21AWXk52jc8m
TqNzuoRh85Bm537UNAtHsx8MhfKpMVbGmLO3J9oNCwXaoS749n7z/G/Y6P9fyhyWFp/BXx8Ezl9e
X/J/ufmv19/v/O//5nevtPFFCYPN30Jj6Nj0AvqvdfNv/yql8cUyWD5ByZBDTMTBPzd+Xf+CW1fX
xXxQcG1BG+m3WoWf4CGFgEhim0nBgon6H/+FuGf/a/7b1fNrPvR/fP+9M9eZ9/TvGhEzT8AScxPC
0jms4M39uIL3tcqNKA2646SY9qYB3Ch149IUHLHkpRxAW4iDNCtYphHwJW9u+ZTSog7D7hT4t2Zd
gcPdd+a1TbisfexowAfBS03D33fOA5JG2+lc860tTp26Ao5FJOSgxktL+tsWlr5G7xS3GEy3cEGo
02nI0I2TZAXhvhXgxuLx4E/emd6QHpfqX6lk0H4xuhsIjZjYAaf+bfCjjZXthkQuS3TeLVU8vGYN
v51dfIvqe9K8lyNHdITgKzquaBPU2gdXWwZbkpnMpHrw/OLrgIRcYwtpYDqZbf/gT8ci+cUmfgT7
aZQVm1SkvzCqOlUDpxy3f8g7QcvqW+/Fe0sxr0XC5TRqozg5fHct/cn9rn/CIMyfkHJgiDnzNivZ
ZT9+QsB6IXZYUXe0oW203csYPI6N+2KhWV8y+965UWcvzNGFFw11o0W63T8MILPKTew8x1BTNtJH
ANGROzcRXgWJp7xT+i6IYhIJwuskrzaW7xMTNix+/Mw5i/7x4qKuFuQlKspx4BUfnzobVAX32WqP
or/TTFRvlxUTqURetFiuU8QRjbvmSU7piw87Jxy0RZ3mS2XbCFnwHpX0t9YDaXsp0W9KXTTiwU2Z
e5CuQnCZ5iC8L7QbzTu1DpQx7ABt85Kbd0wzFlnwRvgZEA+8HlyMcJ7TfES+M7JNRMDFHiL3zuuh
V4DJe56L6s58xUNN/+8i8V/85KbYDMDkremsIjCo+1rk/qlhS2V/WKuecdudRHw1sPz6DORpoS60
5DGDy+FRAV8U/lUentkAckENad3jgPfBgUgozXXc70q3u/bx/eTOpVk3q4nxgBch/uUiZx7Pf5eQ
MIm2n0JOGd80viX1HCkBiSlsrU1zg6tlgVwYZZS2Uv229Nq1mZW3AQFG9Ww/NtlNtTkUMMTdZ67g
vJBlUqy1BOjceJg6Yy2zZtkAvbGYc47TfNPLvexSzO3Nykq8helPZ1DDUCI9kAa29K2AnioS1q1L
2EhRYVwaqrUWTOtKkFAxtNtBXUrdZ1gF/EYoIGT3vl2e6djBhxwDUY9IcZ2myR7zAQqT7gbIsrGw
x3CZHDLAQ0peE/OxEAwX4rJYGsRYJS4aZGdaSS6d5Kaky92fM8k0mEQM7jePvOCAOBOThmVv6cv3
K/dvlbJ/Wamy1r7mxVjNLap/nN9sbj+Xsh9+4eKl22ff8s+/Mz+Vf/4VFuzfntpM4fjwzTprwma8
ar9W4/XXuk2a39f6+Tf/sz/8jetxOxZf/+1fX/+qN6dLbs+/3uVu2reX7Psd7v33f+vHOYA9wJk5
c7cL5sZcJ/y6xenyC1hqU9Dr5rhicnb5sMXNGxl2OBY1mm//0Y9zvijYvIKK1zAUWxN/7/fX/Z/Y
4+Yi5LstzoA2ofMQtP5MoCO6/qkbZ4RZmWKk5pIaPfdeRWF9X5C/+N2b8SfL9PxHPj4IkDV26vmr
CZ/n04NQF2rONDsI2qpv1m7cqbUdU/VMlSKiPoj7t7/5eLyd0H4soTjbWaghPi6txMJy0ihRybgI
PXaTnZVrzh7RawpSYdXndfz448f7jC9BX6b4tMAu61BaGHDNPc/vBltCazwO5iEjUb/AgjNJfLQS
QaHZrcsqJQmY4I0FaDULsQl6GhyC/k/2k08zk/dnQJeDK0zBk4Yx8/EZaOUoa9NBG1pO8cYrNXfF
8JLH1AkE+fGL/bTlzo9kvm+5SEcdYc0Nme9fq173Q85qrxaO6qG5F+hR6kJfF5XkhEKiCCkCPznV
/+HyIU6N6khRUEtT/OEadcBxJhXe8gV9161htk+0q+kpKKiNelT+bGf+wx0xP5pF9S6EA0bb/fT6
cLWOFpx2moJT56woINS9oWUURD9+G//kA7M4XFr0wmks8cI+vo3GaNaQ3QquUVgKhwJo7rEMZf+U
uGn8k1bEn7x/QG0sDteSAR9g8I8PlWOXc2MEcczKS04G5QEtLdBhPb51tLz9yev6k8vjw4N9uvfw
+GqjIrZ1URVCLHXQb2TBMYVNMV+IOYyyD3/yiJ/7LFyQuC9127SFMi3d+nQGNApSDhD9uwvLaTHL
uHMZ3Wl3Q91ceMoLl8hK1zM4/8ef359cJnONMZcbAjKT8elRuzjiJo5GOLRCACJhOHiLIT3VfvLi
fvYwn0qQRGUeR7aAU1CTWMfIVuYLsUND9pOb+o9Xo41knwhx06C9qbufXo03lTBGkUssQLzV2UIY
XeOwarlEJQ16Sz7aj9+8T2df1hD2wVm4BqOe1fLzrjPm00jkoYlME7yUS0cAOgxDfKKqhhQyAaom
hAqpVhM76Lf1N3Ia3Z+84Pf768Oe9OkpfDp+U1liQWBrXBgFxVs/tg/Ki3GP9Ja5d9qEnBbOuno/
nMNW2DZyuG3BjiLzMp/ylt4l0XXjT96U92Ll41OidaFTKdimbkpYch/v0xJEAgRXELd9VE2rSOri
0cqQEBtp2Gwzr6o2Ct/5pmjD+qhQqa/bIY3P65TAi8mnItSmyFw6uWwOMcfPbUxvZhlX5Iqj1HAI
HunqI2EgWvmTS/SPd/z8tB1rRuRLIHrzJfzd5heGbdFYDRloLpgqqx8WgzdWC2LXtgFxswh9wusf
Xz1/vFh5h1xiCbjtFRi1T+8TfPSh6VyiZ8ZmEHM3tzhnxwOXLZqfbQZ//lC8Mgo1l5eof3xt6EaU
RFo5o2RLY1nEpncDZLVeO6INn378qv54p7u2JQxOEcLgzvj8qnI9QtkWckH2bkg2SGPH+4hJwebH
j/JnHxbTEihnjqRN9t60/u7DAooz1HTOrIXWaldQNF4LNeCND+q9yCkpXcc+/vgBdXNeor6/rDlj
MrhhZWKEzJ76+XCUWW4qZGvcolS0cC0g4ksmxnCa5RpvQ1hmYPgNL1fybY6NjvbkCcY0aXMXW7m1
RDFqJCXFXR4VL1NlBr48mPiimgusihxb6zKKR1p8iCVparRWSWxrxJLtQW7RK0u7YrOa6D+PKsNK
xoh1VIOxS5rAsy6yobFtAIpdJP2VF6Xk7R2CKoVckReEXQieI+pWjNJDOacAUVkmZBWNUpO4VSan
AqRQezYI4VbzBtu8hjedpAL2BQT+bDsLdPFpkuprDdfIcEgEWE1xL7BEkUQYcUeGBnhp2LdtgbFs
zn6AnMLe6WCTsvBIkBhYh/kA6qlrMHiknVM45iYzoS5sjdHznK+I4SuyGFRRuOVrr0xs27RkXDXh
1urLLsJknRJmvMjt0Q6CVdPl1niu5vDWZejFPqqPCIs/0be9ZsZ3fSNrQgWFXuJpAv6m2wdnwFf4
NvKhguVxRKwBwItFYOMLn2COAc5I48B407nzTHAFoSyR+JW9b4uvwWSABcsLnuBDahAU/mBhdkLY
MjnzDD51uqjeJ6mXT295W8T0I4bUKMUjMcotDW3BIC3xl44oMty9XtRXRDI1VQ8jGBgOXtKl6jo/
fQ4sU2v2misz87Ua0BHzd+xkTmSMQ/JZ0zlafiIyGvoHx35C5CxjXMy2+vCV3OzCfdESp8MSIcPB
BWpPHka2H0fOsLe4ZmNw7VkkydDaNmMw0lmAjR5nBd0zXhIZh1MAGy43uwHCMdO1ECtQY0i9PPJ0
vAac3MBqT2KQEbKRxPpALbZQ0djrR4UCIrqGOmwnTCBiG6FmY7aZWFN9QROj3Wbrx6gTSaeRTGgy
fm/zIbGQGEQtMgEn0h6bpAC77FKOb1zZ2jlOpgL5v6ihbx19Ju/VaejarHYIuvL8nGywESDdbdNB
J974SeCihvdSxZXCp1H25ZtLImBKe8Qx/fgrXCYHY0VaRU7+4gbt6D/58EPaFwepOHzb2NNxG6/q
WAMoFIQVRKCAgECQPqLDijWIsfTOemTCKNh9uIovYAH9SSNIOyMnXI9kZAAIhKFHJFPWnkesBxJk
loGzghLCI3B34Uqmxk9WQPhHiKlPY9ExmRWqAuMPdViYP4ca2SgpNszU5CTPxmOMIUq2MAh57+1+
ItsgVY3mWMmjVlS4RcqlX/V1IG4sVOW9cPce+xSfZGdRvh/iuCgNbcUnN/rYQQEn4CJLKwMTVEmO
FB222Kity7RA4PjSiIBRw9LECh6y56Gvsi5wqPhE7gXsEWIp0l4QgFZLGku1J4+ZXRvlJQaBLn3V
S83b5xWivJ2TB7k557TZNHaryfQ74hxJ3CT6LLaTfKJfq/DXIvp186r011peFykHab9CdbHo7LHs
ngciJPMTqzDpKuz2WYpkn9tIRpukTXQn5y5IBGF5TURinREagiHWqFebOO4DmHZRicziLQUeN6e8
SbL3TlbSFC2auSREUJwOjRPdTn5Z9R5Zy0U64r5KMytAlpZKgDsQRlo1PMYuf/XB9h1RXUfNmLIW
F2yUw4VZSoERpgW+taV+dL7SwKdiXshMF+PZwGfvRb/uO3+rTbVbX68/N5e+7y39468GMf9HdqCo
pH7QgcrTl+QTkXZOdPq1B2XJLybbvQ5D36QItOdu1q89KFN8cWGezgFP9vuPOOH8rq+Q/IjBB1Ix
jj8W9cE/5yya/ILWigbLXCPTfefE8neaUBjy+FvfHRLQqtEKF4pqGxSycCgQPh60DI8ftCZI7URB
Dh2tKVommAufO5981srRnJPoGoBajdcv3n/Asybs1ctzcHh5dOW2IBjef2BlYlwSW46JlKbPNeaF
u7ZRxTP+0m1ZhoDna4+Mdbt37soZ/RGm2pOSEBMrsNu7xjO8pypF9kgtbvmavmNJcNfv/zv2x71B
+i6yb0RkbdDsecbx1sSVdFcL7TnyM+9VG7VTnFrBQzjks0qsgPbYzrRVZuR3OWlw7BPmE2Eo5lov
wEmVZbCe0ja+Fu0wnMVV/lSpZi3R0j9nIRYfKwu6TU3Q4hpNdLBy3VFbmuyqy1rAgY2l0R8iwy2J
WTXwsWqcTzETvEEouTVdAhMSXvphIrdvOdUaDAfQMIcugwhSt0GwVeGUPnW9ONgsE8g2ZHxuZMNR
pJHxGklmuLnhNzf+EFY7Onf+LjJT70ay8WKdj/XXIvAvQi8vHrSKvCqnlBDHvKi+7KhYlgaYz1bZ
vzjVazWW/dfMIkaGzSO4s7s82oROJo92OwXnSJkxmeiBd+9k08P77/p07aXu9S+WU5HiVzOYiZlM
7xiDNbvOGMKramwvgKzibpGjfzDKeNh3PU0p04EbkkLR3JIgMd5PGdZWM/S9g+ak905TjUe3Uu0q
zjz9SsQZxjxs9acBB9eGzEL3PBs0cxs6SXqmEzyz95Q7HlTVTYf3b99/gDbR3E5Cd88bE04i7Dfz
VCLxhptcGFd9JNtVjkfqphZEYAx9FdznBhozlr3q0epxUafZmjlN/1CFdEjy0q6vVcHohCaXd94V
Gog6iKqHUAPrU3MW2+hWW182BQj+grfqjs8WQmZk6s9JbV/1KOq/ebAvdYeZjOqMDRRN+7Ud7W/9
qPzHLsq75TSAbhpJm13z2BB+k4veVsZ2aiP9mAO8PExNHe21zAE+50ClM8vSPeEh8Nc9+Y8QNz1S
e/MoeWh6n6GmM5YvncsaP0bqa6+RoKXFDfMUIoL0EM5Qa/pQqfru1R78t7524qfWqAi8bsP0Tq+y
jCif/H9ydR7LjSvbEv0iRMCbKb23EmUmCJlueKBgC8DXvwWeG/fceINmCBQlsUkQVXvvzJXDVevQ
SWAVL0+kQCtrI1OWtc3pXPQN/mxraK7YKAgSxk3ySOXkU7US49sj6qe2DIaVnrNxCqsJyKpsLqkf
eJ/o3zVWHDd6TdJSXRS9EVwiyxbrUtZ4fkfMIa4D8LMyWufUWGDuBy0DEdQnr1aMhKuorfKnyZCJ
JzoYfLxQK520x50VTmcclrVZh3vzp1HNVabI4MOtyDSyNNKlGmwli4IN+i7RRLZB51ae2gQzJMlO
OLlTrgKAeshIFfjZk9QyvgrDOGnCzJHANu91MjnzGhkvw8a2bjj+0QZZ3jeicudNBrYzLyVadqLm
AwwIvkrcoxTA/vxi7ZWFcfFNNyTyV5ZvStP8bQIj/JO1k9Oe6mQ25u42HgxSYEw2E0VWqi9aMvIp
wcR9ssfE2TB/Q1pvAv0w69y72GbpzSqrdH5qQTiX48kvCUtvEVvlcNTiFngX1gPsKVr56Wlg2kbH
/rEyOhW20dtXqFbFNgBstgZ6Gr66QvtU2WsdCD4iGb1ywAgMYXCt69g9Kokg+qnUh09qu5ghbR1c
A2a2x4wa7/9/Q8stuODTT8SwP/75CV0UHw0mxx0KK+/Sieo70pT4Q3OCdhkEiYuWpUk+bOabhRsF
b+iKuAKokNDa1kk+lEo6iG/84ahopngxxLh93p+wx1r7BeXW87dBpzt6wVcee/lJdWvznguksrrV
DysN3PWdnbh3MAPj4/lNfXoE9ejB7SIPHycPKBlHLLWGE2XisVKMee8NJGWSml3rXDVhcRuchn/c
31ctvnmzK9fPQ6OvDk2QtHfL77EaWR4FGlE/GWvYG7Z1yQeFgC3hV8E7uYgEurd6cYbknryKIl4w
EiBsuO4zff78CeG45cL2c3v7PJSGt8HE3t3jqtcvZi/enne3UvjrpDG15fMQCRMghFRmx9Ypzbfi
8fxrMCbrJXY1luOcCLsyUMzPtmzf6qZRbh7ozr1JGBop1tyfpeKSGHb+4rTeovNB7flD7R2p/eB9
s1u9WEYEC9hU1FtFzCzBqKp47cM2mFcI/RIvSD4C9axyufpVMwQFAVl7F5MN6JbsFW8V94V4bdzm
s+2N+gOoxe09HPrm0RZ2fUsTAH1m1T4U2vDEUdZXvCUY8SNQaEqvXRwzSlYRYNB5quIUiWHfPYJQ
6RduMOU9ZZ2yjrg28GCXkbhW1asy0/Pb4EF5SXBrfED/e9hAbWZsdMFfqxeDIPM/ouOC5RRd8pq7
hVyqyByP6KuNXTGAYmYzhH1bpzyxOj/7gm63GQ2LYNdMEAYbhV+KRa5YW9oQbTFIbn2FC2ErbOsl
DgpsK35nPVphTjR0y3m3nGKCQRBnXRrWe2PX4idkog4/ooYqAd4rSjqU43b/CTJhZBFhmQ8M8tGs
nAS40fZq2K/2otZU5SecRN6G7MXNHZVdMy0BtVN5KPWafjtUvbLNXLPZlyjjN8GEapceUeil2Zug
Z2W5LGROpx8EzCKNA+fFMLE5Y3HR3tLnysHb+1mnrIO4Sn6iaNwVakEmLgZHCmcFwy6eeIocMBQj
C6oODIJIAjO50ZnbKEXk/iktjG9lU/8pAaVUWI1/dVQ0ehvWv30qCbbk9w5Jf82LtPkZMvU+epn3
7dvKK/GFzbeN4GDoMv+rI6xv0Ibuq7O0nwyFxVccj38J6+g/c49PJqbv6JPaH3EqaPO9GCKaxL3S
YekumwOtwuHsT6EASTL236WnInSpqjcuRPFa09mx2a22iYARn9EBC4BZZXjXYQrOQf8Ub7goi5lO
8N9XFKknI6WrBfI6nGmBCwhFoW0LAMP+I2r97mSt9RkLdr0D5dMDKYM3DxwR38yBBMrAbpoTg7Bw
Q9th7vjsghKnrndDmvibpM/9A2mXLsBRzzqr+F6XcWwrt4HQ8TlrV3AL4pF+gUcDMAZS11fXLJDR
b5tAfPBFXd244oo5klm8o9Jql7wT3Zs/5pIzP1Z2Rjp0b6qb7XxOxVulsNuuzHL7fBQGsWRfq0YD
4pofalVyJbATWevnIedHRkxhX56eh+gW6eWFb13eKieMlzQEK3dbK6K7S1tqK04ggvvsrnrvw+rD
wdV6AWY+3Aw9BhXL3SFNzI0Q+NFN9iXvZC3XAFIRSKltempK9lVlVXbE26XqB2ObbcBV/nfQ/HeN
bflDtWmyyMgiSf6/D2WzUy6lCPDni2Ilxz78bRTIb10dKVyk7HJD0CjpS1ab3qsa/vPzIW7prtTB
GD9aCa+1I8Xh4JQxM4RBohfJHP/TIEn8+dCgh3Ofal14w0znb4LWGNddVicvErYzC8HScnLvEcM4
hewOr5R9pffQBlASnoN80TZYH/04zT/V8Mj6nX4wkBg2qIsZ/053e6DLMssbHkFQJTuMh8Hyn/vB
z2gtf0fzSwfcoUnQ/PR4u/e/jF5zrrC99aNS4x4dwRZ9Ougo6c86+nkEAHFWDGgGdU9wNRaVW2Dr
xiYuUfvmXLAe/Db2jkzqlpUrxQOIjVhmmtmudTsWj57Ca67nBOQSiIh81MmOEXuFZdSY/QobRvUS
dS77XgcLcc/A9QXedHCdEEFQ0YadnyWEaI4R9AzVZdNWgQSejvxCL/ZICg6t7+QHr9PVLUCAtUxI
aqpk255AfLenuHcx5iglLSnu90Q9d52uvog0IjZWlli5eetvz5uCOMLOV/JLbI6ojSBU8/LpMaEF
7HSxtiR3t1MwlGcMVuzSvzyPNMtkPFOaRFsCN6S9Blu0z8Z+g2wHBEtJ+GYLS36e0GDa+6yDbz0w
T7Ueo0cRyruiRsNmFGSoWa3ifuilp880TNUnvyKGAZbbd1b17kc8wGI1rMJnS6p1OJ/Y5YLWXIAR
iT8ylFabsKGwDJsx/nD05j2NlAZ75JBeBofe5PNhsUSRDBY2WAdFs4Eop9yUHmJIp/j2r1uCmWrE
T8sbNo/CZMohaIlOUlp9Xfh+Sjnamhtf7fbP5wN12VrKFHJvbVbdxzi1sXmaXWvWG7eM0pWRx6DO
wcoxjshfyxrdUl0F48rRKgDKU4WmqVG7rXQbvaMvhwd4K4DgppauYqgS6zF1oWiwYsOJIMFMtwbQ
L7jFwNmaHQ5p2zjBPSg+G884o6b27l7o+HucUmDiNc+eewGMT4rCwNv4Pa4szyzl0UXYuCQnsVsq
qrDPPH0ImlZ7kj3qLKdxjUPRpMfIpAwRTWrv+1Lz9ilRm6sy74o74GmAOH5W7X2DV6S0vW+RZ9a7
h8J5buS2eW89N1raXlid05JBnCQlG9SAXBfwUD4swGZBacIw9gF/8L1FbTf2DKYNuX2NtvFrXM2z
oL0FXu7+LSz/Brmg2kphJEtJ+taJPNalRwQeJzxHjK0IJbHR0nmxTn1nUquT5De8K6WyLVDK3rXo
i0tqeNSsiDnWGFgfnQ42iPhXhYeX4zyzpLMGwumSukgYhNEIvMRGc4dhLxZY/t3V8yKr99pnrwkJ
vG9EYjfKeE536K8XOdW1VJKvThndXeAAI2k5xVb1GGwZNms/PSXHhJA9cG3uMLSH6T5u5GuoOO0u
D0C3jnl3gOy/DEGM7Uxfhhy1gMPTpAOKRM5rbhcpfhRzeK+HCD6vtk4iV/8ye+Xz+UXDYg4wxzgL
ik56P9HSkv7wrehWNy/LQDLpoVB3cue7CFmCTDb1QG9lvw+0tFoz4o/pvypyUcp4O5AidiTXbzwD
5we+DehuMfozRu7uTg0lnp9IfMUE7h7jxEsveYFh7Nl3Itckn1f8oWM/8UvZhS0jU2XZBwCzLdAT
5qHirirw6St67sMbLhVjJmIYW89DOWWQFtHwWjMAOwu/+Hze3ZbWuEHXoCwSu3mYKTIHDUrBzQ/a
YJfag0zwAdkLx5Ie+TME9MAB0uyFFoPGVc3uABSkO6Rs0w/Pw39vmDbz3az/JnYgWitO9WsX3UDQ
jK1ek8F2DhT9R81u1as73RUQG0MqgRbOIteCxGZknCc6dZqonWPofYqiMg/PA0PCSlAGP4AVmttX
bI2WbhCOyNfBkJREA7HZE4MeXvW8Cq9Yn2E+VSWLbGXHpxoG6MnoLLJ9LOY/aACuuqbU9y7JDYBj
vKGSeuBTSPbqooZwFw8Id01Vsy6WDBOul/6Cddq6oKqzLgXInFmd+sk6yYrx4GUEdMRNlfO29uPh
n/tYsxeGVCH+VkmDUUC4e9FMWSGNs6dL4xyYNztXf2alfHSrdqnU1BVzLDUg+Qf/zQcAfNJ7oHtw
qq0FTXzjATEXo5TvpKchc7sT5TiZEaC/O0IXHkhz72GRHjN2TTc6oSsNO/WNXrk5N0ZPrJ+HHjAS
1l8tXHTemMOgruU7FF9Jy0Oq+a7tvE+PedOR2JxPtfrIgbtLoBv4OJt5lAT6WTeIRfXc8BU2YzpT
GNwNZaIsVAUcNQjYmp6gZiwaU3lPU1RBTq3bv63sZjiK5xb5YCdmX9BpIz8/K6qdbUEIfQlAdK6o
930wgDEHzrBgrCQPtd/3y95oN74X+Yz7W23rjAoSuL58VZTgkLvucJCDYR+DpODDF8bbIItFsiI+
fJV1VnDoWsi5ws+wLXH0741Z9jnSHZ6WL1qc/7RP931l5HtXrwgt0Vgudavyzs1Yy5PnxSCtde8c
9eELZQ/eJNPx1pXiAKvnTHuVEId3FAruDFcyKHgjUmeWJthtTTdyDMRe1ZkORg20FgDhzc0eQd2R
CeGvJ+XgLSnLzyhrhjUjt3EfKQ7WNLskgEOSMYyGnqhiNWGj0Kua+RL7VbihAbA0dbCNz6cppmdn
5dl/ViUVBOYq1YS9iB3muyqkQExpxa20nJComMCdPe8P2LrNW40lIO2Vqzam1cmvc3/OR0j/1oxD
JIigCUPlb4qIbtdPcKPiCTxqAjGrYw1mhA+/lJTkczGWzUtaxNAlCHPCxVizOEo7XNmunZxVXpnM
zOqjxjBrZfqhA5EvjndBR/SjmgboH0AzL7Og1Xc5UlIuP9yMFiPf0MJfCEB9XKU0IFZl5Y1vBSve
bOz7+mh0hjF3+dytxrYej0nUtUuXQnP+PHzexH5HpeAUyUabHqw25biTbTS+uX6xw/vWbAINFrTl
mDztvhm2tZo1wAzdbDGYWbPpHat+VQgiWzIZ3dYpydMKmO9uFliNAy8vsheS/cEK2vNBh+30abtm
jy1RIb1JMz6YOYDGm25G4WAWrPTvmg30AnJ6/tr3qgG1v6My5VXblz3Rc8CsHnU36j9THABczvAv
TpblkJWQHvUKDFzoTjnnzqnvx+zRZsmeJkp5fR6Vk79ddMELaRo2g8/2bLjdsSoKeoGF+WeQ/P5o
oq0y1lRPRJPVhI7pD7uENomvQ1u5WuDZs6EysgUc94l/TggbrMn6R4Hp2xbhSk4fTuRwRcYteNQk
rInfGWL2GY2ifnUF8QkIkZo3/Sfy1OStHA3/1Kb+3wAl2L7Qvb+lVWo7NTE1InOGUdvB24ct3YDe
MosLoGQRacbe77NHZeBM0K3a3BPeEZYu2eGdRomRa8Mhony3HaU92VUTr2uuhasqS/9Wthy+43z8
8Upb3ivf+/F6YlOqaOweeg9EDzRleHgedqb+iJl2kNbGp2VrdJn1lidEkNumPMKTQYjFO3kEfGMe
oyj4hZLBf7QzI3qR+vCfb3jYDPd1bS6fd+lgY+e15wHQzhWFcgdbvYRft+qGUbmK3PbWQ0wehtoi
/VtGtjoivUcVnTbVax50/cUmqSRoguoVPfUEWFMhmOODnfG+JxvTT+vz8ybWZX2ukuQ/3/Ajko2J
n2jmoilTtkipBld3MC6BhG4gpastiqCNDuGYRAcbpdE6zuCsOn4dv42R/AsIwT+4tHODKisOamkR
zGZ3/7l53ifyizaIBRpc2glT5e0WCcnCH4z4jXVQwyce0wj8zZj+HUVL68mLtR2mCgQPGhAcBeb/
OVCscVFnjnwYsFGoT9n3O0OngRmoCmWuUU9xvU+IzGUyjO1E6kT9Jq9xrSnrxMnAvFuxihqNUZMq
ASU0lYal4Y+Z0ZnA0giiUlA/Rq7wV22aevvJzrev1CZa51OXYLorldW6pKMFdFzLlq3h5PDHO6Ze
gdswCVMDdhcR+VKuY2vzcWiJv/YC4/V52LsvQRdBPJB5dC+19l3qavTFeE3MGTS7Rx0H8QW638KN
VTLQ+zvkSX9dtW1/eN6Y9DLbWdwnb2AQ0r0paaxJPfbISQncGyKB8oAu6H0URNIDp4QnbPERIRqo
fglEUH8W/pded+qiH22JyCi17nr8WYZae3MTy7yTfHimFN4YBsITiz5E0rr+Q/EVZ+141bD2GpxZ
6BPcOZXjSK4RN3aouYdxYlxJhUlh7g/7cmDu5TBxv7jGpAToyKrMdFfiMJPjix+VzsLxodFILmb7
QWeBgV0hiOPaa4jmN+hp6LB5r5kVt3cFkGppqMVDr3x5Ybxxjg261nrvf1i14R5h45A2NDb5A0bS
sDeQqswY5OYPeJbt1tYpq00dmnWGxW+RyolipQA53ed9P38G/pBjTxIEJt+5LoPyVW3bjcNadH0e
cdrfqskK7jeGs6iAhXOJl5LdRN+C3oKCPdOzKNh0HZxMu/fyI+0dsY/duF0Z3Sq0y2CfuKJ6gHpa
QKYXb3b3JqyuPKaoGI6ZYZXHctDzY716fv28F+3VGjZnvHuSkHBauaDO2oSf91JKc0x3bsL/NKkC
KOF6vyGvU9vANGnAT/jmO1qreFZbJm1StPwMLn3axEkRLceJIiWwmXWAuL5Cvw+JYFEb4MmCSEJ/
DI6lkh9IxBo2RdCsaIxE+wxtshjIYCRSsbqqUZGvqsH8NqvUm2sopV6KCpBRJvdVVkXnwNais29x
UxnGOjQU+HZBu2iUkP605cBTa/yFXbnmhMho7ZWhkTXAvMSeO7VNuzqzizevryWsMy9bDV7U70g+
QiSV/nM7sgKV9dgDN+q6fVlN5NC0b++pITT8hoX6wwcPrpWX/sVwwIV5cJZORKvOqBlwws6DOI/T
7aVzFI2gTdmuc9i2TtCcacvaZz9J2SSqzrrKsncrrL0pM0OfpxWDThrTxYsI1QPs628Bj3QTAj+R
/si4RsuLR0OsqevV3Y0Ii2nrrfR2uCcJgcDIOnIXSHHSYKsJnN515eZ7utXfcEXTDX1Cy2RyGNW7
RncvjV1m5+6/NwQwUq8eMB3gZQua/70R0yFxIoeyUfW1aUl31+uWuxvNdGHDEQYw4ESbqq+sOy0D
fVdQaM0CoZj3mDzBjYryCqf38FUbWvUHvdCsiSxkjT3YKLi01Q+5Txl5C4r2iHwNCR7SsJ3QjWPS
6v41TWQ7C3q920IXjk7QjL/SFGhtDuLyqyefcVZq6rCsaZlvh7R54QpgfKJSJ6d8NEvQv7q8gYr5
bBtf/3QtPotxokVHt3fG61Cpf9ng0W2T9atd5L8JvIpPJyJxnqyaBpXXpGDCRA/5ENNfERvpG9e2
AHHWED/8JqvmxJ2QvYWtZyOC7MsEp/Or2eG6BQH6qcDoX2hBo50IkdV3jLj71UgR8iLhrc88K46+
SyOYG16w0sehwmbpl5sRPdAK1F3xSde4SYfiywodlxCQMGRiHd1xr2f3sU1iSOpgED1dS+9dPDKV
E9GyG+thm4IzRPkHGz1s3DevUgDjF4aYq2OkrqFt1/NnezDx+oD+ZTJYS3QDLmCwaLhQDrVgVqPh
UDmFckwUi4Z4wTCjztl4ahXB747VPWJ6awu9T33Agpq9HhR9qSGPm4FkM2+t6WvbQnWqlYj19l33
qOvCWuw1emtzyMvWQbUT61DqMYWm5QyvdiQXFckB7wNUvo2gZblknKS812P17faozFQ2cRdjtD+f
d7PbN5Y27/PGbJLgg//GEuCYirQlsg6poybzZvplUU2QCfRcZiMNPkMzBF80/VbmLtk2zKtk+fyb
dEAYPpaqc/ZK37/65l9VzTZ1Ktw5Gl0aLrCRUYXWeBpxj46TRAZm0HpkPjtnsFwfR4qvHbSOv7QK
uFzoavaRQXikIP7qtaY9mwmQWcoQmKeVIWdxZIIZE9YWpWs/g/Znew0MeNVBj9egJtEs2lA9reVt
JKJyHZh5vAHXZC04uYM12UaQykS0i4bQ3ZlkSs6lJYKZDvD5HtY/kqinDZ1y4Bi09j4UA7a9kcj4
QuUGsUhT1AVj7Ww7tXii3h/JFSKWiG558aujH5yNI0TTJhe8uY1/BRh4whJgzSim7UVvn3JITwuM
EykneLDBHmGsERNug84/96N+SDFbkwMrxrlfieYcNAiHSzP6LETWzSu1XPuRrt8Q+YpN6hcKUwEi
4PzUhNNpjNXZj2KGc6i/57U9bF0mOrfnTSyNesZS7G8rB7fY0Bni1DSc/Gmfoy8tW7IkNE63eDR+
KZOZfeblRvpRiqvU+E3MUnkDnkz0AtfHW+P0yUrZWnkTnNIYG3Ttu+ZBfkfxmO0kVy8iYZt57V4p
+vKNC52SFwhPrRFq2Rq9yJvvaNatBT9z80cQ2AEn7YZ0Qus29po1F1pbEsugHcIg+fu8250er6s/
DKLumpSLMYTlYtExWrK5ihgw5n+Mpn9KuTZxoL1KzVommYtX2/N/Lb29EsEXMd30gGJLcyrzO7wg
EfJxZFXx0UmzYV87ANDRVmmPUbdiCkSeqj3WxyJDtqvm4VeOFWreu161bILII4oWvXjGGksiWG4e
renm+RVXJ6zUUKMoCyBl9djZFsGoErCaDCoQUC2e0zClGvfUdd8qfzMkLyjS4y83prWfaPoq6lno
pIbGuhaIMmXBaxf4cm0GQHsqT8UFTQCGSPN+YXKCQHkGJqbr8S4scOwZJrEGFQQa0fbJ3e8usvHh
GxswStVMv4T0jt8Sb2WbSraIKjGebVf8Bq35gbk32GVDJ7eUPZN4X7mzZhyCbnTWDAn1DfsSWjpF
a9ytS1PjTgZ8OqsDemRw+7sdG/1h1ulEIphJ9TVaKJvNuAZ+H+zlwAQN98nFL0PKzNJx753pwPHK
PMpCL3xlm0rwSh4Vj7pNfITEkTjVIRpQ0GpJ68wT6YQvvqtoc9sYw4PbZjXLIwTnmhrzUQnNmrWD
Eb1XoK1pyATp1rRQx1FSsASWI8CBxj6EWTR5xJFGleyhlEse2lSzeTI1dJUIPiRPOCqqd8Y/X3ne
bQRV0okoF/6TUQuaSQPNYB6l75zQpg1EsAknJA8T9rwjb1QS7jZI0u5K2lB3TZGnOSBc14PLNrQC
7wzXv6iOudG/RW7tr8uNp7j5rne0F1VJ3GumlOFCYhRYda63cD3TPyrwaS4+M4y1b+tMhwiB0EaQ
vyY9sKuwh2TJ+fHJjITkDsOIrzIgZ40KjDpC2kiNJe/HKFMCj6hxnZbUSh6hHszWPmOYshc2xHn2
wcZrYhj1vu5EfiUARVuq/N3F8xCsiXEpaT0DkFxZNZb1SY7AxaUZzflAlv3K0O+DWaqr0vYFEAtl
hTQ4vLYwK3GFqHqQbHBvuUef+Ag1TdNrQKDNbDSiimqlTa5kcPfryhDJXAhyN4dGlWsSF2n6yITZ
lFMuIKXroPL639Lv0h2jI1TfjSvtuWVVVxuKw1wrG34IOAAoflFf+4KEE9lxgZc6dnzhYmjKqe2v
TisZBXtVTYCL2GRDKzdAszG3E63EExlx+I9duhRTplEvxVk1k/IqLBO77/RqPQ+fj21jB6HWNnb6
diFQgV8VWGTovqC5pzJehBrkBcdoMCs1ST1XsCmvRkZIAeXjKUeRT/zPOEenmF7tsmWG2Nlnpkv9
MRrlMRYZUpas4HpY/fQitqFvqsbJqeRScQrtGuLIurqFbe6J/8IB3R/s50tCqBemG7P8UrG5IYmk
4vW1JNo0gblIGK6g2+LdExrYO4TWj9pth30odbmhmQKrq0kUZnPceHYKD7WvTjKqfNjb5aY0kz8d
cQCQkiqFjm5hT1e8Yj6RfmP/5GJMWYEXxVZRBMU1zLLoHI5keBIZfvUsZduR1a0URUNgXbwXSdIc
WlJlO5M0ZCoQb9UmhXXNe7XkV0VgNv5oXdBdcLMj4/R58Q2iJgn5my5C5CnUiG6vkcPkoFZaItEU
P0RL941f2mKbgHOLrS5qB21jsrNBT9G/q/70KXXyNXI8/+p0PPWiK/K12amE0ihbLzPGQ5HC44+1
BuP6IHeyyfVlbfk/dmIiyyt3mPmaY9Tr9jWJXSbOOui2Lomc6/O+kqDvJfevqw6GrVPV361a6rvn
Z3W0LH3J1g1PyPTR1aePblau6UjabIs9e41bJOm86NJJKpSm6LzNMF0JCNOjw09decMDl60Cy14F
pMM63R2g7U4pvOIz9c3fwFHsL7f3XhuvlT96Npy6IM7+YDzZNFHh/8U+siALDmK+D2/VAdJMtO+7
6wsXxIV+rYSK48fRSFFQywHxYJLRJ0QskmnVQff86DeP4rs3WO03F8OvLrfsT03mgLQGq/hgPetm
vVWZbwnmZgAYrngYMGTnoZu6LzEBMXNpNPIe9TTNY86hW0RHb4FM2LsUAkTliHfl3HdEGaMVkCDI
J71LFjbQlnJ37ZZqyZAFTYBeoE9UQuQTlGTlzqtBwOSBBfDZI2ncV0e5qeJyPADx0daNbmlHc/Dd
lU34JOmewIuRrCvngF0DJ7+bX22JvtLMPXlr3LRgEU2ce2VFxtyRRf7qkcU9z6NaQ0GM1Fo3VcCR
MSsY+kPtw2MKNxNlk391EmVggibZD/KrWpX9L8YG4hXd/G9HQqDdBCHzLfJ3+EwzbY7cTQz2HlHS
uORVYSnK/GGm6WoBXg6rjpWX3V+3AAVY9+ZvV4jLRMb4SRLlDQRA+2XrbFIxxsCA65DNijJEmqLQ
HXbMxHnQS0/pZavNK/+vKSKLah90NqFwotNvFR3VRRO69dUY8a01Q59eLDIpVwTTKCRFTYhgZChH
S6VvpFRTF9pU6o3CxWRPuEBBOFauMxTKkEu1qbnN4QPvyUd1NqOPuDkqfWUts7o4jgZ6tEGxqhPB
MS3K37Y/xznFBnRy85III8LeRoZbyn+W/I2qvMOOhmSma/qLQarGXO+V6IHNzJ/VdogVzyS9mutt
+NFO6ikH5eenKMdvNfWz76KJX0oDiZaooZqaxfBHMo8VoaC97Pg+EwAIFLNygEAzve5i1rFPQC+K
UIrzgV29mS96rpT0N9uMSaLb/IGrfAzNCL267rxEdhl9Sz5XsZl0n4PCaLAcJPTWkaZXoTnNG9GT
pAU6nv/aCp1MNqH0L3Kg416rQ3bXu6RflF3sXXVVJsvMb9VLndnWMveM5tzmNERacyhO4MSKdV0J
wr1LEW0m4+YBjyBqyoFQt5rFZ8uoPt5ZiKt3tLyz7RAF1r5EhYRjBpV1VcawaZgHHStlNNhxGdHZ
43K8kq5aXFA8l8tM2PLKTF9fFAOaYA//2qIek/QFhR2JNoPav7Y+IwEaBsrDpOqcla7RveuuAuvW
6oLPgdM6IFfxKw7SN9AC+Y+tjOTwOd6vWerbIrTUv+qYL33gWmjPcvZn2Cli5svEOU8vv2fTdvIn
MZzGak+AJCo1VkZp+NFfyop9a8v6t2q8q5fn+jfpQh8O2uuvSumj2RBq8qPSx2YmCXqi24Nmoqta
+cg8lI2NFPGrpfYmkx7B5hStx4KLT32LqshbhP0YX1l2+qUpkSI4rsfqQ+ACCa7hvoubcN9G+n++
spqG3m4D4u7f+55f2bWbYY/676Pr6Uf+5zv/Ppzgp86e//vI//dnapo0q9HUrv/8xn9/7vm456Gf
KT466S5mY5+ExI0Owf6Zwfu8caY03udXWZzl9rxqEEwKFmUyJU9pS/tJDOHeYLZ8TlWtPgTSXD2P
0BcDJY+aLN+n7njQg5BYUiS5p3SgovGcc9oWmBVizu02HpxzEEfImQXkv6mTA0RsutONDi2ErMuQ
g5nA9vobsotVZmWspKeyF8twYgvlFUlWXlaIa+omBstyQZFeiQ15cg6Db8W5mmnw06MwXuqNheaE
Ao3U2tf/Y+5MluNW1iT9Km29blxDYMaiNkAi50xSnMkNTBQlzPMUwNP3B57bdST1vedYbcpqk0ZR
JDOZxBDhv/vnql1a56kmKPL5T0yE1nWozIdPTdfN0+7MkR1eC6d9rmPHecwMO7p2cvpoR5viO7F0
px4s9aGHCrHR2qZ9dmqiIyo+7F5kxQESovrSjDQwGRRjU19IqdPEeUXDdhV0c6Ziem/0I7eOQIvN
+UdB8REj9E7HIVdrhAFSulID6jM9q48hetRcvxl9vkjs2F3MXB2ypt3I9mRxS7o2twVOYj9dUE26
9eurlmKh3n7ERVV4PavHvWAzxMaxBx9PnQ6mBWPAnhv3BElMQfJEmdrUdxqXVbCkMSukqtsXZZFg
uMqvim64V2O97MOALvdVy8WGtWa00aKm90c7UYJEGzsWO4Kxc52ZdA1lByVaexLahqiIEcihoI55
nNNAk22NA1Otj8049l4sOwz65TVRYmU7mO9CGa/ZFN2T81S5Brr0M6KBqXERbZiyolyJLyb6wV1i
v5esY4K645PofeIuavASAXh6hndb+kzan/Ff9X5pmTEnWvWC4oSCNpXNppPWkVuDsUlGOBh2XS77
zEoDzt7QE3ld+dFYB26cdOdZ2C9W2Jm7njagTHPQlpidtGCzzqM72UGDK9orJa123HqjoByKcp+h
0gxzXJxWMMVJOM91ltZHExfsCSoSusAMrbYxiId75rjgiZ6XfWpmjIuR8AeTlsCcHhpc3evSvuNn
6sbGmEy8b1lT+XozvdUyC8qxGV/EFG6y7NFOrOl7voBei7vpLVu6fhu5WuvHpHb8VHFrP0bv9RCn
qTCf7vX6Xu2Ee0OGZNlOJrxOiit9KDbRrhoKw7O6gxUNb9B4UdA7/SGvf4SJ8Wb3y+Lr9mLtmnI4
4j0NsqU81MNQPRv6OG4KtTK2opnvsNCIe0eDTWZ12NWG7LVviRvTQOq16kDlTaMMfmFHBeejO8Eh
M6v3IbO30Mx3BTi7O04QSv9gz2yKB3UJ9Wd6CmBmz4HNcOTdsGIVcGEFkS3G0aOrDJFxALXvWuQG
odV0LzTxYvHoy92UaMOeJiP3OewZlhDhfosaMRHRUpZNX0CIC0tVvYNMdKwt9+CmJqw5dV3y4CS+
NdjInp2SRcMQzvYBsUUEUlWOam0oj3qrKhilw2Y7ddhj4eFIFj0oKwuDk6G7KXBIHRIyNo9REl0/
/w+csfBLenYvVYVLc+gRGKmwq1JVea1y9liNPZpf9DZTTorbNxttbvqvZdHS46g+qUbJgsvMv2Fg
W95ynX7mAexrAWjxdVEGsOUM0+osMYDMfwOR3rEPM7cpfxnyTaw+gP2KHxz9p1iI8JuD97+L8p4F
HmQdG05fs95w+7h+ckZr/rYuTrpBqZAG+/bWdpObxWJ14i7Zo2zV7D2i1d3tHPMtkizzzRwBzDEc
uS0mURxx0xTHz48mE9c7xDobiX79nz8ffvua377vp2/5/BF//reAdr/D8Hnp7SZi8xxFG8SU6pis
D5RdRfkqrvzz358f6UNUHT8/onx11nrYhNSjukVcFTTdNPNR06OTNZc9y5p8PsKol4DnbXWjUALl
xZXZHvuhaVW/H3tr06pR7I93ba6rJzUUhjebgLNqQtbH+d7IF9bU1lLzIuaEx7HLKQhP6bAzeWKq
LuLca7lJHc2hbRf/88OSutDj50e//89g0tb4/339T5/940NtVu5rTdAAZ4/yuCBgHCPHPjQqv1I9
GFxnrbE+fn4ERJjX8y8+9+eXsOwN2P41+3p9b7o2hi04U/cz5Jgn1JF7BQsjCmcpDKReWl8f/vi3
6qrtMVKp3FTyjK9K54p1UDS9M+lrjhO29LU0dH1vPj9RQhs4uvpWzlF4EGXUowfq3dFJoRKqaVxw
SmcHA6BMEE8DqRV++OeTLbPbHuOl4eIY9ubl8/D4owJsPdYq1mxHOhMGrssn/gIb+nnBZOKTdQ3O
E9sEv72+S58PlCrLY/9lQsjjhlT50Ouig6yCmNrtY0T94nFRlBnnlZ0TXYAyGbogapyOVnSmD56R
KS4l78oU2F32BWgyQYacFWTfMW3TRuZuFvaoPW117IKa/FR12hQkNjOwhOKTY2XvHFuilMYqkX2l
KUnq8PD5US9LNo3RvMefMRzjaBqOpmIYcIjXDz8/2UdzuG+qL3ZFbzku7w+im4RKh/F9MBU6BpXG
ZhExZDu3Koq91th48p16Lw13+aqn9uuiikdICziwqom2KiXLA1WG3euo21sT59y3sUTHb3F33onV
OCCtfaQ6ViDizP7S6ghfLVDK0NQZCA6Tb5lOyTXCxVs8DTMG0nR+0UV+WGRRbOqZsuMK3ZwGxZoF
r2nqm6EpwkvGnsKfVT36NmAw6EMDAKq0fOQLL1Os6DIUiTyzcMJrn8tsX2c2aaU8RjuB9aTQ3OKY
RfvaOKPjZ4rWXMCXJDf0RBMBIG8QTY18zdd62Val3dkZ3Ruig7s2KRfPTpIAQ18HnWF6ylISKdII
9/ncXnqM+PRPAX5vzavqMvZzC5cKWcab5xgzT6AWY7HR1yP287Blzu/8AVT670EA/MIJ+Fcky/+J
jADjLxkBj3RrD1/nXziV63f8wQhQTP0fqg2h0XHYpq24vf+EBCim8w+AS7DqHMswIS6tVQv/pAQo
Ol0LDuMvTI2mtgIXIQiwY+zj//jfim7+w2ITS+MMXS/cGv+LJQy8gJ8gAQrQZxvLJuiTX+EAEnuh
VEtXC8DWHyhs3BNi24ybbF8EYj+eop16Zlhzam6sU/E3ZVS/Upn+fMqVV/ATJ2mOaZivVZ6Spj3r
yWldHDK2NhfeT5CG2z8oSD8jpn/lS/3549fP//TjWQrLDCOhFmCHYDHkRgdahWWABBD/Dejs3z3D
b0CFgTE+Ek2iB21l39p6ea4xucK8v/3rX+BXntSfv8AKffrpFzAEuUX8vnowThP7gUxaA5dsN+53
g7XIh1Ff5ttJ1/uHv366f/fn+I3DlUQRN5mKp5N18lhmDJXa5G8ok//ujVqR8j/9JnlV91xYcz2w
2xwv1KzCCkoe05R+iL9+7b8iLv58q35j67kU4+hFlumBOS3mfRw2Br579vJcfSHPVUnx8dfP82/e
o5Xx8fMv0usZsQQrXYI0yRzMMnEazEse7/76pwO+4ef8cSQfPjin/99ZKH7Drs0Dc3C1ro0gV418
EFu7VTS93THpLYQaFInZJYxiatyL+GN6r7VIZz5oRZ2/tXaYXKYef8I0ijjazAXBqQc8R+ypwUjP
9SvOd/uHOqOgpOx0Pboo2N+0Odq2Q2WdFGIB4zC2UuJG7c3uC7ktIjBYkcwFHIa7hMeyUBXwfOm8
TQoN254FC4OkqNns2P3iH0CrpBM35H1H2mz4RfZmm7TjyzhIKmklzIA4rsez1UrzY1jrQB3q7h5m
BKjRm4d8eY6Q0WhNWbS4O7drP+GewPRMb6JhXaOm/D6FBM/JjdbDI10ld6lGCi6bvGRyb+OY3Sg0
k7Df4rOZDojUzmvvdvGzEFXGso0gFv4FkEFiGKhJVU1Ji7ACx8ozmIMq21wxS4E6ikzj6Ygr1hOo
QKUgK6dYGhsYVXeOjKkpyR1dvfwwU5LvV2KCYFKjdlnrWvH5GDAGqg3uMQi0E0XW8VvSNQteQ9fi
/RkriTZZVdrznHfhe27YGQPJeuBOHuHH4TTB5muUyymNp/yIBp69kUoWFLQwxs5k3dXeksQklwpH
jjhb8hKLS57t8T9h1ddGlcT9GJI7hkakZanc1KbqELcfK9TVdK4Nj4R7+U01WnvLzWlGO52gkcQI
KFiMmeCwqdqx9pCbLk5o10uSVBxcEWoDrDIWW2PMRVQjqu3jaUJlMBgiztHkXBdCULt4LPt9ra+7
LAv32SGscJD2kolG3K+2LymZ5KMGUeooordMVAu7bhGeigWlQYfrQs6ZZWrrIrgaUT7s6FPNH5Oo
Ciz7oMJ/24s186zPkXp23Y7ZaSPH1kV5UdtLQo7jmK3+AnvCN+zp5tz+iGU7bmShIqFgId0PlNTs
FSsdz7gknBdyBBDMGlUDfeewuNNZOGrPiTmaXc3g1ewuMq/lDWwB5erQP3xylbUwDPPTrTSz7CHN
8nhjSyJvlMOYEvUHGMUZBMz0feb9uaaaK/etqsbs+NrmkkZ1eJimTj3YraVsgabECG1OedCaOcSd
MrY7/MAtKZVUfGGqYRx6/GT4BgkwbqYyyl6WcRo2DiUzO2FWPX8TjATHRa2ajyavwi8gt7JbCQHt
Sklw8WNq+uHcikE+FVHU8ULH5I4IDaeaQNQ/mZpBcCO2iUfwyhIyXFa5i3RF3xRtMbxaDDR2chzb
o4ZTwNgMM3LnxhrmATlQo+9mySe/t5zuRB91+uSsuUUKT7W9qVviSl6IviNC8Cd1dOPLALrlIJq6
3CphCl3LcKNbEoGRH9Z58W0ZIhrKdW3ey8qwv5EASU4KSyLfpfrtKpCyvKEeMDPbbgkM2ZGVz6hH
2zfTNO/NtLGvRarpPt5p/ahLGm/J4OlHDZzgDeeyfcpWT8BS6eG20ApxXyIYMfZwGIVTNUEWVmXO
5XL59GKj6d5s8IZXAqkOiScDxN2sxs1N2C3Drqlolp1NMV5JvmTXrrLp1kvGsts5beacqWpMT13T
pjuXrseDoBvpuRjsNOdUtIZbiec085hphnt9qNVdKrrpaaD35ZB2GbJfphbDGVqOuzPB4xTYR6Wg
TSFvjB9dp2jva4uk79aLVoFni2eNbHs+bpPYyLc0Iffn0ppMzxIU6BBRj7cZwhbnpkkpjG1j6+nz
4QoRNn6MkPOYukHZcGwNZx0jhek65ZgAM7Mcd/XSyoeCMZ8PIlMhfhJ1W5yJ7UEtnOzMFrWBtJbJ
q4WQ7S0aOjF32PBKjYj77I5F5mOX0XfCLpxdWUSdt2AO3M89KA9Ao32QrB6oge890UsSHVMJJgMa
ocAuS5zwLDvF2rK31KuNGMbSwwqf4S4K581Ua/WO3OXqSc4zH/M7gB8bZ7bEzw7sOzJuy8xSffbu
9RnZOQ9aI3K+WT0MhcRcpqNt1NmpcQrQyFARmweFJgHmybFzKtHDb2LTUk/zhP9fpjG2hTkncj9a
xgMtT1MAuy19qrAaHO0av0vV1QqaU85LmC18FJ22kKIN9Z0tF/tm0MyZEWbNbbFr8uwJwWUiXcIM
pdMHuvQc8h5YjHqvZ7q6IgdfXTdTDiHMkaBZcqK5tq2i3KZpdrBw9R9JUaa34J+sM24siqUbwnUF
QY6bcBjCSzzmdPkuaD3S6Bu/cVKXjiQl+yZTZrdCJrZvxzlTXAiVUF0SK7wNsdXfF6JTjgV7f1Sm
qDyAIUa4bBosisBBOT9M+ebmCB5FXlqP9H0nQTG2me/GJDUnSw9ZTdvdNl69jNtqcIcdqsr0hWEA
vVo6muANRa/q5Cld7zygCMrZ6+2ZpvrRVYyjRU6fyNyaonPiilCnYL53s0hX3M75NHyPHavmCXRx
CfNaex4mpW58GQ/to5xKjNIQJzXsERkVrHWbjOcUyc8zI1jweGfWxvGsmycS0AUDzaoYOpV7JOtp
Dg/bweTEFS0OSho62yBimxBT557376rR1zXHXI8Bm+gmMVDFJqLlG61B3YcGNGb0Om3Q3/VkmKeN
CJXxzQwdpoJ6UjfbEuPGqSLldzQg793Oi06P4kxbJZ0ZePpfy0q6uIVVR2wLJksCgrZZY5pn7jBu
mWVTWqdb0LXBLOk/mNnr93oY5yXlxKr9qhlVuMX+LJ97rNWmL5I6qrye3wmOqZxdL+PcPHHkddVB
2rKnMapkvApCcjF0v++qmK1Di0nhjDtT3nP7VlQSULZ9x6LOPpZYLDA70p39Beomejy4lAhuuijT
NLD6EkPuTIlluXPz1Vg1NlS6cH2eiI9GtVawFzEYqkGsiIMEG06Jc1nUvN2zNt3nSC150GuRWNYC
5DoL9DYZ3kJzBMRiyVzd6jE13D6j2jV6k5rmj8ZqmskT6tQom0SFH7Cr6MtMfcrfncJXmaKrlPXG
6EnLIhrpj+PgfmgUlpRBzAT0NU1AZvgiNkzHW/rVUD/oJB1wHfXVD6RqQGyippfYX6waC0MnHeUO
RwDhdTOt7PyY67PLUERPcvKb3B8Ezch26exHIG8W3ijBr+4PUpHFBha6fCqH1jSOfbIohOj0cNBO
EccyF1H4RuF8g4t91jEJqjUW/F1hsNnGBEh/AvavhkCKOMq+LpVx939cJSuwIQx2kAJSCNK2o4dY
Tdytoeb95nOX8d8j3fxPVGYEG+S/oDcm39v26/86f6/K77/IM+u3/VOeEeo/NODJ4BhxUjlIKuz7
/mA4KoL2XtVYaylVlyYKzv7/lGfWqop/qjHWP5BOEG+gP3+qO/9FMebX7awJgZvn003B6wHEiu77
63YTdmKMZ9U5aJhm78eKiasuywcrXBc0oQVPuacYKlygvIYK1sFiL/t3e8WyjZ1Qd4Z91zp2cdz/
9Lb9Cz1lfX9+2px+vipAkiof2JolDOM3YcUUosvaYjrYsqMAGOO0Rj1e4Cj9DZry4POtbMkcKTZ9
OBMuEoTaYL3Cug/nFzssGv+vX4/262bZtE1eismYg54VNDLT/E1HEo4yhkteHwYSI7MZtbcRMVtm
deW9JaMt0VWAq5Ny0GK795ZOhNQ3ntlbEhumcvBSUR5G4xY2S7PBTwp1yZuN8kfmLjfAZeRjoom/
e8GrGvHn7n59wYzpDBXLFXURGn/dX/+sIaBW3VmMfcYe3sf6cknyoQnCvpnp5SXCZMcGJcHyaw+T
wdeKKvSGXgKqhlrWt4u7zRgCuuNySQowv0lW1dukzr4lpblOuJW/UZ9+FQT/eLEuZV6myYEveJd/
fbE9YBQWx9reyRSWD4rhZRkZGAIFR2x0TBsAPzKIf/nrv6lYf+rvbxHZTmGheZqEFn87xlZbIBKp
AMtgm6cor3ZNEzY+IAh6WdUELwTzxloNkfPMtNynExYWbZuqufvHRRLl+V/304nPArpfX8n6R6Km
wDUhs9vitz/WMuua0i4l6AGbHTBu1EMJ8YRbDsVrINhomTVvy9JSzp8Po2Fu1C6lgTEdcKpH6rjr
4pq1th1kUopdYrpyF6usGRCCD45ULB8yOjHS2LMty9qpeOc2ncJ8/LP7tTLY7Tm9dZ1mWV0LYmWt
Wx6UmcEwwrAMhqnVdox+7pjanTEAOk+uoj91QjyB+8IbHyfLtVVumQpYfkGP5xbzfcAClO1RnJxV
J/4YNUyNSc2GA+O6x3rQ9Z3FynbEBrlF6+2+GqLrhHHmOGhM6TrHeXN0e9wJN1V8xem3at9ssXrv
7FH9RuFatWt7lFYV70FG5oORycnVFvUcJXMVMG0u/Wm17FUEvmY7LQNTNzRfTSDSoW4555WD6zvW
CJBHd+IjygzZqW+kBqc7i1zBVmjWLU/9AwnrRhf1nZIMmldXJFRlyoKEjcQUTXfhypEEsV0QfYkz
Wv60l56s+V4XU4xbh/R7EcZdUHH1vTA69oooC2/ycOChFy18BaNinrV0XgK8ap/Ad7+dM/Y1s+aQ
3wcQdEvqwc3C6m7SpLFVWGNsZFoQDGzibjtG2fJlyNqg1oeW4MZoHbWWXIFmYpovmlqca8EWNJ8k
Mbmw943exT/Cif03aqvg5f5+GpE25RxaRw40drrWb6eREVoGlt98J2aKDpWwPJlTNpw0SHM+bF9S
j3l/22SR3EVsNkVITKbXPpSWC2loIhfBstf3MfHhtB3vQiWpaVcEVNY69T3edWB72c5cWjYdZfrR
EbfZOZZyigqXiejXsGMDp6UNpv6CLQMo8iFPhqOMaUG3dS/KIX/YxxCsxFatwCPWyw/Yu9MkMBHL
CjFBeyKkUO61gfecG04YJPX0wpIWOkN3xavMwa+eNWqDNmPdvZSlO/huJ2GbEUiKZXyDQlLbq4de
7U+lguEGWaTxyU5+v6Q0kwQOyVcxmZZPwpdFJRFGyIXfyDCHnou31LNQ43IjIevgLr425I8ki74V
lno/6G99AqaifYCMSHOfktwMEmVpNU+K/qRS0kxSx9hZTc8SeKCdLn/ghZhePQlMrdkjAlPn0fdO
f6Rq3ReKduH0XTw5zYtXSOW77rqYTtwP9C/YeCaWbQxcJ+Cw2GQT4ugzqU9kKd+aFqoC1XtHbfYG
BC5fsS74JkI/VCp8Aw18sbFMfSmqvZZNL4AMHptGrX3TAk48ioZYMa5EtOGgBfwe2NV0V5jRIemt
9OzYwM/QCQ62p2mlup37St3jBTiK9tK2UEHCWbwsmToF1nIwU0CVAAWMDWDFfbpou0lJ3SBe4Dk5
tfFuLoLkMWpZH7/itdPYnISXVbLfhPZyBZcwQe5hWzDaZ3ib1kEzOxgw+Fib/G1N2fpuNb9kIiwD
3S5/hOjVHJoJkaFFtb1s9WcN1d60nTSoTK/XsntklywQwArSYXrAt35I2CqyeIJ7jS2XEcQY6ZuE
3fuOQst4Bd3M7IXgXESszFUOwQV3BqnlJyL+ZRYOfjKLZAvoY8JijIDuwAedNP7O1czlYY4APyjf
u0W91yHOKaDRnD6tCGOpT6aOvaV36/maA2lru2bbxIQdMf88soQ7KnH7iqMv9KyIJ4AiHgf9GXw3
T64VW3xg1TF33rG8ckjZrbbVbHTkttR4ZhUoRMRV99AyavQEwHlpsuYyBX+28UWfdOJ+hgQBth43
k2nLHb0TDt7rpiLShd/jplv9HW6r87s2S+snBjJdOJQFvC1wPi1YZGGIj26EpEje59ZUnJESRYMr
dTfv6rI0X7oUcnhjrNO7tjk7kUSYyLCGDS351tmYaRBvODDy6IRVyTnn7iXWqx+6GqrnJdrHYXeT
Vm6xw72r7LRsfqqscNoMgitHMRDPKMZtr6XP+F9KwmAKTspJfhXkvZNJ4AvMWeQOg3ov7OY1TGbJ
4AcoSQ2vJZ+0HRUsSD+INK1I3haquLlI7q2OFYws3U2iLeLQ0bTRetwa3XEK3OVeWhZQi3S+0Y08
OampuXamT69ZP2mHNByoTlrglutLxag/UiZCocmP1MCMtpj2obAte5cp043OvfUidV5/BnogN0fO
PAe+uS0PdjZxlUvMTTgTgLVHcCuuHe5IUBMitUXnlaV+seB0YbWod2y1aUap2OOzz/8kHlzSAbsv
QemTknXYE1pcmWIZntVIWXY5gSWIPfHVSPUvgoCcpxoK+fBmInKApS8R/f0EKmSnFFjMohJvNlUI
NlqhrW8MNXxNl8ErzDJ5s1T2t3hhCw/sgm9FrIvn7N2FP01hx+jrlXzJI1PdgdS7RFSJr7duT6RK
vV1UPWZMklNq3po3Cfdf+dzlVefDJCYKVeBQa5WcdTqb4R2wwC+gBe+HNMUc7paMYsAPo5ZccipW
qPQu7oyKWExoc3XMFioWCs0+K8hTSkhaQu8rkhA9MIC1gIXI+gcQry1ru3IDSJpsXRcbu8aRNzU2
G124zMsiqfvJQkNDzTmwAtzo+2WgcSKQ8MPiNrC1kiNjoMQ3oM1wLOXwkAJb05FTGqf2HTW/2pq5
AZ+qBTl+IoJB78xpdjIcdvoEfk0AFxvDzdjUN0XUPA6NuDWjRfNr86ul4s/OpR7vaFWWZNBwM7ra
+GSJ/n1uzZe6w25ftY9ACyY8PXRTDMub6lPNg+3cyu/sqtW3qz01+aGY0DktjEUhy7l5zOqNGPGP
Gr3DzTMmUJh2EVgVnS8w+dW7mGGR+5gbGlHEaMG62HyTqhb7iznpG1dW9F/QSJzb7b5o63c9bL6n
LXbthWtywbREafdQUXLKn0qE2trcOm3zWpL8TiLeFEOAdCvLxkPCABVU085szKzKIvLaftw9a58u
laEh4KvZwNdNBmRAPliNeKo5XuF29xtwSLSPzLRcOA04CAw90a7Dl+grqoLvNJOIcIWfpVDxooiM
uzWUh2xeXtoFz6DLDMyrpXYfQiIKwFYRj9NfCBIkO2ueM3zyqRaUfRuUmVsHDSlesEz5gEsuwhFd
zA9YMunyqGxM/X31SDXUvBuBRIkIeFWMO1s2QxkgsxJKjtHz5Xyq3Xn9/e4LN79TemugmvHGruP3
mXkAMeoSwdoFgleOR8KWgoQPwBP6ALlSb1yVeuEq1RiphApITHfZtnb9Rc2LOuhb52Rps3EhpDF6
1pyO2wLgG6EBHiwxx/5kFC9Z6eSngk5bDkfFZ0pERClB3RL2+FqqvUV08Daq5XSNMsKQED1bg3Oo
l25Q2tpLpZqNr6XW5AH8eE0iXW57KIEj8dw2BEddyS/ExR4MduugJWkbViM0KNlMPiOuvB6rfVjr
XCUTFD/u9F+SDqZySo1j4VD5TOzVjTquRRPcDrcyMYtbFk4o8LDKtHVXoOcIBXE3E/H0lUJ7GduJ
iVAB9XeU/dEU89pnH+HOmy9g2LgVtaGKnF1sy0X6HPuXtI9+IIkpm96gcoruHoxtWbFBHdl0k33r
Gjm3nxvRcHhFcfajESTSR2fYzXVxsMv2w8A877UEDj03mr5aE+MQI/rujma1T9r0R6suR9Sd0DdF
W3Lj1tleLMVHH3GlxSXuaboKTsmZjk3/ASpi74wc6loMxtzhRRYaDmbQpjjMrN546bltY08vLlGt
bg0zaq6RjHaYeWA+uEt80EXzRBMN7X0sHHAks3EgugBsubKJACrtU1MwmJkvKWyXs2yoAU1CB8V3
+VYW8tJK6zTYi+ZZKrP0fpwMT19YnRe5A/ADPNCsZpeYYvHZIKLs4m3ccQVgBaPm3T7rsm01Mwgu
leVh/HSddXp9xyunganhMqLUHwTrxnsSyWxk3aQ+uMtyMufIOLaznRwthWoNloykuSKlBrTVXx8W
J9/bi23coYQ2l7bMvuVddlQgFx0yrG4bzMQYy7O1xqhiB5IOexY8ycFmIbaptCTDm6cQHScYudFY
0iwzCcKwM3YaOT3CUuI+3M4KdL0RO+AR8CCbaLU+qBPOT6VJ3L2DHsL4BmuCUZMc4sCviSmaU30w
u++kYMajCszoyBH4DczYNl/w5A5qqR679SFU1GenmkdySu0DbmVAXBj97b6mK2yOuAhrQj9mnVV6
rKvcTW+J6diuD03euRs3a9lBELnuWkykQjVDXzZYEkg14bNMKI1aXZ/I7LGnET0MPv+ZEwQ4GMlw
qqgp2kSz6fpaGC0Xg94KLx71Zke57K5ntuQr2D1h3a0D4eUroW8+cGoJHTkV3AtC49S54023/quY
INATKjTQH+inVYQp9ysmTCmaHwbI2I3tGrfu2BMKpBWJi8iy1fLpo+DdVhTIQFXqzBtnLGhFLPlL
0GWXBzIFpdKJYTqZZbwWJxYPuBuwKU8ld90paEHtQwUleTLEvBdm51w/H0inPsRmuakboEV9L3dS
qYrr58OiJfdjHrcblrur7v8Ig9W+DG7u6dYGw7t+KvC0kkBjKEOsg9tYKBDB7myDS1aWtx/DWlau
ANips30Wwhlj656J4hKveNypPfSKflvX2Z2eGrdc0y/o7b2/KPNHuXA3NahlZarF+n4BQVqY3XaB
CRjKOQNxMZCVgqaVwuNjsha0aXyFWHJjsdHZFFSnhQuTTtwGLCv0fTJnwtMjiV+TjNWoBm1UngUC
RT5iV+Bw6WX3JqboVNf27A/zuK2zfN5iQaWr3fRD5nK40oDuOqQKCdvnO0sdA0o7trRSHAyWIaor
nqOEtUs4Msm3FsaLq/5RchEDRXS2Y3HLMnGrjOJL1mi3UkJycZwbo+UOZunNO+Gnt1jtGGb03yDw
j/4wdYS0lYUMiXONXHQaVxKOVSzVc6irbx0iNkWl2duFtBUzXZO7aBFdsMJcmJGdCyoyS8uhjLh5
cBt/IHjkFe30DjfDxP86bMKhOjdCfbSJ1LBivVrSceG9DJwdQ7WlEOlF7xeOEy6tm6Qyupt+th5d
7cWhGm5IJhJtui+JXrYuVQRiYXsbceOdFVY0U90cCOVBoWnkPWmfFzeeXkgpPwmnYsvdHukU3mIp
QhqcJHlsCVmZr7YFXOQC8YFsYbZBcblHpAWOocL6K7OBDSJHT2qq0yaO6lf6yB4MKyVOUVSMy1Px
EarNe6wr3xVDfRFuuXKCDMzQLmJObbOs674YDWdvOxOTFYbKrlr6hFCIhV1wQ8DDbNSzcCR2ewbM
LJidQ0wLmOdU4jKONAFkzjpRbElnvFTUKGz03r6TUOSDEcsybmKQCfUMTw4wFqrxxVG2/SiCnp9x
GAqCu60W3tGU+KUi2qAa9d7BkgFhouU0BNSXZCztGfjKABLFGbjcCRBk9SVJmShgDt+7oOG9JdaK
c9hW024onK9ay3EKyWdjpBnzwIkAgabHgZLah8kqcYTaSAuFmElquwh6I1szz5kG51L02Gp6hJqq
ad8RgchAGya5l8V4+7/Unclu5Nh6rd/lznnAZrMDjDsIktFHKNRnakJIKYl932yST++PVffAlYXr
Y3hiwBMBWVkphSJI7r9Z61uj0nKBhWlLP5Ici2J5m7pEO8RjbQRRz7I4FJjejHbr9lFPHVBFvlkh
SAsJuFhKxFIKEMLnqnnWUJcdbcn+Nmy5g0RleEIgjGra6Jdb2eK5G9ytneF9tMj1VWNF+FFvPwIb
uPbdMHuwzygbfqZ5XF1w2DyTtFEQCtBlONOczAujwIa+SNliES+3lA85ERF+3q2lP6e2bPFc1WYA
qtrcY+Jr91lMp59T9qEMcIOiFRVPKBa/jJy89QntVTZl7+Jyn2AmhhtsNQ+traQ3uArPS8nFA2bK
L5jK4oLW5bk4FS50OTNtKZZlVAKHgOODB7Tbd4P51aodOLPMPMU2YGE3apNdGhXT3u1WjouEzWKG
c7Q36pKwTSPZMn4E+1Iu456QyPsuhIpsQBBqkpZ0oCj77Lprlz5XRB6ZzRhoVhUGkgheH1NAvdXD
5iFM6x2/vrGzeKd2cTpq2E14pGNNGWi4VTyLHRaUHsbpgXnSdFsqtgUaXuhAUJ6i/mSip47rYM78
ZUcRmlZFxw+DjWCL65mLcOJUTcBVZmgrtS4/ugsZ0wHWMBJQJIPzTM2mVfvhlXK4S/vpIc+XYotB
7xw1I81AikywTZNL0lnB0PfVyZG3gWr1qqxEMAmVvvB7Odi7CuEHMUAN120eysAZVwMIzeUWShPm
w8WuPWnZ+7SvqmCpU7FnoVzBOorSi5tWX5mrBdDhe1+XPDpaeyiYCGUPLjhjU8px17RW5dszN3BF
UNUSzQG5Ja8lIHwPGDkHmBX60TSaPkmn0FnD8SnSnCJwO/1HkY/mxc17gnm6X3XP7xqFLPhKGnJG
M8zTy6z0435wafSE2JTNZMIRCvdKrT3MnZo/Akz/IIE4w74z4/RR5+y46PnjrOATarvpNR4T8gBn
I9+3UDW1dD5kU3aaBduIpdAqzMbOm563L7p0FA4jMQVZa68OibDGaafOW/wor72s5kB10hHjCPDM
QXVusUoOTh/mP6MsqXa2guNk5HDeKl3Ny29E5SmVs9OYu0Mfqe4jZAob8hymAK1HwVI+e1cM9uNG
tuYkKRDZKttekzqKgDyt4UqI1Av+0vI+DhWmhu3ZQeS7N+XRjXPIz2icVPNoorE4ctzMq05sSzCs
e7JM6LyDE7uQCuPuNJfutc2Wn2M9nUXq5wkqLGmZ1Z3R4rKgXmOQYEzVQddZqBmc8ptqLa6N1EAC
kjZHx+rbPRyXcNMO+ksjWpLrx2RGDIMKcuKnw5eLLu73SNhWQgpNaQPYTbMApABXiwKgnm9PNp2C
pxJK9W6atX1Ri+bG1FmB+RhMbFCdiKlAZ43OdlTb2mMc8qJQY+/cFL2MUer63hLcmE3fjrustbZq
NLnHemr7h2ZkatjmIZocC3YJOgKWiUQclAzY0xiRY+ksX1EHaLmsZ1JJJS0oGtZlN9U0aGNUpwx6
VSWIC9aIE7Qz+uq42YL7su5JHWXZE9b3bTriEUYB0ZQT7hUy6lSDpAGicA5NauiQaGO4WHr0tpB3
ga5i3JYqTlUV0fDW7uhEQPQemSkOY1OevsIGnLONjJ5sCXyWy0AGR1toN9EYKJ9Cd0uaSe87bGqM
lvPJMdJlu2oSYUZW2a7Ifs6EmYJd4NFhjDaHMWzegZNlJzrka5bCuyZh3oEamuSgs5RoG7bk1WOC
UftktmSSos29jnPCAb4uf5L+Wqb9EmQwEbeaQ5+C0HDewJs3DvsCPaTV1lBdWNp2CXuDdIJiD1I7
SOMBpE60Uv7L4ygVviQGhhwCU+welhJZ2s9CQdlUCY/5WfygtlAmCqh1TOmUwCZW0Oudut27Qrk0
xOD63TtEFuM8NOPJmGN512Hbl+FDk5ZvjpUYfttT21erTCe+gQUnq1VwyHewv8kgAv3dTL4+EuY3
RfKngcPMr2LV2KkzlZWrBBkQnL1VTviwtZGFfQkcK4yi6ZHw0MWrY4yQjeo84KL+ing6HFSKBvzD
BklSHcEdJE9Z+yFuetLrVRqJgQC5+juVS/9AOQ+OQ+lUcL2r4ULpgsGZZoyV9r7upgOhT9WpVu3p
2ucuhq+8r3wp8ndrLKJbjIDrKeomX21xSfWg8jyZS2bTzRKdilKtN+rCB5BPZ9eMl4NtzL+kxcpE
6VkENaPig3VuDpOFlw5rMs5UXbrrCaVc43FmrNgRz2Yk6uP4zC8NjaXe4KulUkOLtUOO7rlFdyMG
t/vZ86Mctg1MaSHWWbIeGAEBjxnwuj5mRXQylXA3OXZ3J7rpjNqK6ZBJ0B4MF2LqmFJxMz7THFXj
7l1tGPhFYpZnFWSqqanotWTsD6P1GeoOUXomFFZw4fJgZvDbNNFsVLYdTFF649zpWJH1lFwCO7/j
oD4jdtyXSuPs8pGlBGjP6FqMX51edM+R2TLMSgFbNbhpB6wiRaV8OmJJLtVEBJHMuA0sM7lau4JD
6KypcNHIZmju4U1/Ti0BEoMGkFFZbCY3kxw9FFcY4VM1fVLsHYukB+oeks6MJZC46TkMjEdCQA59
N6Hqy2GuGGpEdGTxGrnGievDt1LUsLJcUrjWs7Ip80UJStD6/eDUAQOyFYO08PAcRvvYFFbvhzR/
VoVCL+o6TvCQ7nUoDUKa9+WCzHfUnR062tknEpvpBt+1KY4pFCLfVvsgUtXqRBJjsq3YTmWkQcyF
05/hUEKm5uO+kYsXHed0OuV56OxQ/bO2WTS8DEu/06Py1aC929Q96LNWIeWI1E2eeZmNj119I53R
eG6ZHVJGNd9JBlNVdYzM1xnDLSANN2MJzWga25CKq/uVdGLcDqGgolqUnQhV9xA7Wb0dLE3fKVPJ
tkNIxbfFOifVQWMwRVv19ktx6+NS94hrJiAIre6GErM5m738SEPtMzGRXM6ZATsBPsvYQvye6oQG
ZTYOylDfZXpd+h15Jr4Rs/RpMlhBku0ljZNySAowMGlhPTSV+uLUUXaXhccBnX5skgzZVg/5ovdE
clKAzWGFS0M2d7NcHL/T9MUP81UPqApnl5kZqQ+ZYlz1TnpFzThA69py68CifJgQgD7MMgxqV7Z3
NWBK7P9s/s1YiTA92+twKdMemvWLkk3GRikSzo71jyzJ9DsumcB0F6IiwmheAEjweI2pdi7xgiy7
K+Rjt4dmzwzOybRHbd0FuYm6/PnfBh2224zO2mf/z6u1jOkpy5Lypsr5IBqUzaCzUdpqeu1BUo6M
8RXw8HgdQTeS2lKPr5oJfGpaeNV//C3xdyC+24oiKbEUDy6Qvo9c9zFUtPS7o4/rGvVVSGAA+joc
barivlCxE9fDYwttwZhzcY92gs5BpDzZqr1RKckj8mOetOryP5nG/L/RiqmtFsn/XPB3eZ+rvv9N
6/fHv/hT6ydM9HwoDBi3a6uaT0eB9KfUj79RNccQjuUajrCtVU/2TyOmpv+DO1R1XUvY5qrc4hX8
04iJQhBpG1ZMzgvGPsL+7+U1r9KM/9AdORgeLOjqMPIcIldUTfu7qs1WqqaK2XS7lb41m1ezZAsy
NfYB5Py+R2mzYQnxwAz/JRVIckM8TRlMx7yQ8KJ+ksRQbCjoNkC9jkPTbQ1Io9G8mznE9XHeWbZz
BFSibbSGSFvwXhpzcAvbSDxDS9RNomnYijn1fQXOzRp+/eWDuP35W/zVkokM8u+/nGNpvIcuX8Db
/l3YSK+gOWmIdxr71H5Ub6oI2UAW5zhJ78PS2EaszJgy5p1fRqkn27c5Wh5jpXkqsvoo2vRZkfZ+
GsJ1GLcTQjsDbOvDmzbpTBOlp2Ups7hHVz/ZwDH7HJ9EicqY+GU1vzPq7sYU6jj3rt/YHezObzTL
/4XG73fV3Prp8Qsi9EMJivhGNf+mmmtaBTulSzmgTW2Q6sktBsth2cNlNtxjmYhdnVfM6cp486/f
Wet3xc+fP9h0DISjgovbEatz8S9Wy8m142jJepfmBV5ON/2AlLQr1KPsyaKcCYK3jdNkTYAZEb0k
8daxzQtQgJ3aAurVyHWIgopFTDr8yI2I0SZE3grSljH8YIL/w4yS+wXZdKjAm1DDfU0LkBoHNWX/
WhtP2ACvOtkrqNk3Wt3/1FnNcLxPxyZWXrURf0yaIphT/LjIvbYTx1G3TxOsAfu82MytrlVtPBia
Q+sVkZiiWu9Eh79iJrtLTRrI0CYJgdm+QhKNld+pyc9//ebp/983z8BJrfPWkUn1N58qkS4aVWrt
bjTjpYqIrepJLeuYo03SN0Zi20pEEsCDqnnr8DYktBEqY1FcBjuMEBtdYpfKyX0k50zgnW4e//Xr
E/b66f3+UHAsB9EFTy0eCjwWfv90UbUrzMEoa92luZq9fW+TdQhGCYPbcEFpe+rFx6CKe2VMnnW3
/JXG4Zs7ix+RHO+QGRpV/QQO/xlKpWkuB9QzUIO1c5/pH3D59joWyjZEwGhE29YSb1mHYBEFT04c
HezlPCa3Qa2DyAGMxx4psuaTmBLyz8egt+InFQjOmqHaMRdkCVu7y1Nsje9pFj+PWnFCGdlNNsoO
2e11xfWj1DXRSS1PIDAP1IbMYpWfzuBso+rDlYXfavYF4vtFNggHFXPbpfV1KvJjZyWPGe922Cs7
kN/U5ZZan10BbjCPD0X0U4mI+Ov0axbWt5Cf8aBV1qfJQpvCwqfb9brURNliM7LQrqocDpjvDqtC
0mV1qJp34OF2TpYdcQoerN45As786DFkWmnl5fO0t1fRgKrs6u4iGUYxcdrHbbJtftjtSKVZbas0
voxat8MtcEEU5Bkp6QCOhTYHcBWlFRFkKNLcHRjSQDB52qYuyx+NIQsMlhgVCNxPf7IrhDYu4Izi
5CTzXQrVm8i0YzRUnttrh69F1hcjpSpiliDpNkB74rFphouSML1twncm7mV56e3kXon186QXr4Ph
nGj7kUcPzO+q4wQoVpHauWqcE8lHgYHsZywl+UPtMWQTlLMoVELCjmX03LTEN+TnaRyOBZrKIgWF
HUVBJIztVwEIOFXN7dLbBxzYL6nFjnaw92H+IJALILNznvSxuoVm+5hOYhcu9aNtZUFsCHSjC/QZ
U71fYyEyEn0VJf20RwtM0MimKgvAoT71lnhtteeoFvcFupNooQwlLtQaTJRX2tbAG1faBa2PA2xF
2AjHzGvaQk0fp3O9ZJ+K3fxYpjBYdOdpXp+6gLpYVB7G7nUQ1lWEA61Z+dbp9a2aizPo9ytojayK
DumPOtA0rhEWbjrlqmueCPCDVN2zVId3v7UbPlBNCYhXe2SpHrfLbi6sa8o4SSwFFuPn2ok9jK9P
LPU++rB8ZOiAsdvcZeX8wlAVlalEpj4Y+7Aq2MBNIAiZsCzqSz+LfdUUH4qtbnTX4kZsHjMjD6Ih
/tBFc1/ECsK+8GlyE9oDdVMaDBL79ENNrWujM1bNwnf21k8MeC6GqQTmrN23AHMY83ZX1D20I+2e
3XhgZmHn1fjYC6eisjauMgqPqICfx3c5rKokySiqYULlZqg4440yN1fSqmidv3HqfGEGf2xK+cIq
WUV/C4sJzuDGmVLu26dayR7kycqUjynhw23FPUbg80CscRfbV3OFXRbipf2ySDHa1NgdNvIUOVfh
9q9O4oKW7X0st/kGW/bINJMo7OZHlcSfcUV1U4YE45i4Au1i3Ic2EWOm8xQZCekLNGdIy5BO2HtV
VLe8Y0mZaKcxyd9gG52tyrwWAPoz89CW1aMxkMES6epLNodP8BN3al7vUIQcFDEwoxIzeNO1lBDU
WageMBHq6reTtdk27soPlhCZT9mSAPshMHPWvRiLLVBFTD/AXVkUlJhdDV/DwgokTuzUFJq7uiwZ
XGSGqTmNdAsIlc1Ap4t7XbWvtP3f+Ai2pGciM9UZoZsfSjceZKYflN5G+lgazK1BfOXKUZ94wjiO
W3kJvVj6QifLREMy7Vc3UcVexXhYGAqm5H5iEvZo1DyjrYHmvnZ2ekbURp6iciKJx1dt6xgSkzwm
JCFqxd6MoIFoyWsF1hKTFQM/qLkZ/C6WrK9zGX6LpPF7u7lvXe3SsTdJL8hNH+qoCXSV2VnxjkOd
clW50+bqaTVdKFZ7UgxY7+zKfekk15bQzYVFF+09g9yUVTWGuWbeJXFCWsvoTfnPuouxtnCP6eqR
TD7PUNOHxBz3i8GQwczv9dE9aYK3Vhu8ptPOZhFfatCyY5gdEn0X5u4OrPdhqBeAXNOTnlu3cCiO
PefAvz6htd9ZHX+WXzQOmmVRAMJi+ZtjB8mSTMt8dDd5qnph9+JIxw/Hu5LMu6VdfB2F05yqiGLA
q44o3ftA9vdC/ZDKk+jQhUb0M7Q8/zMmr/+NTaG+urH+86bw8av8it7z3w1g/It/GsC0f2Ag4k7B
a2jYhmnQlf3TAGb/A72uajvMKl3DFX/h82jWP9aPXIdyTEYRPSDdwP/rCmkYDdWmnDQdi26HLNj/
83//7Tf3Sfe3P/+1b/qD//Ef9Z9pG5awsDppjk7UEAyrte34S3Xf0a1BnVTuTa2qr5qWPE+cS0Er
WwIRLNIN4lEam0aKfS9q0sk1dQAsS2lVpqZ2RvwbEeFyQQo/GUKAiGbmlHa29l/cBBTMtMF/qVN5
nTbvD8Ga9h/9NVyj31+nIhndSSU+x5NySfTu1ocJmo0m/Yn8QoEHkH64OUe9y8OkjhR6XHRTvlNF
8nGwyT/UEiekCDGeNDaw5C3nnzl3zLbJ9WeCjJ6Tni247pCONnBgdpXj6Q36zTa/QTbAmOHOzlHE
qLMnM/2RMk7P06x7EjAESXjaQ2zUApngpWFcelo9DIng6FFm40R7qNG9lCIIc3YNtMXAxkm5a0H6
umRSLugPtIkuROL67yyksWFC7GBd4CyxomMiqMD0BfXrmKsjSSHOYxUSPmdgCnCqQ2bmvBoAh/SL
hk/OliEfFsmwsotEcliXCJseT0NgDfWnOvf6uWhbUJhRUQZ9Zek+gNr72CjvVwjNvizlZ25N/dmg
RwsSs+mwU1ebBEQ3UEerIGFSQJUOIywVIFTAhryFrrxfMMjteivZGeSkoj5wSTdxNIvUsu82f4/S
KjrXIT2bzj5qrOcGKwEr+5HIgm2oT3exhIVuwyY4/vHFiskdkIpLxih6rm6NVg37AQFV6NrXPnZ/
ZLZ5zBzFpBJNctYjUaBbvMiCmXeijASCopIoEKjT71k/EnsAXNCkv4BuBoi6SPQQiNQiRtZqzEq7
7hTwstGmEMrRKbgEaATZ3a78i9D2IxMDWGdsWwNPAwIFjihRf8/J8gYwb595OSNWDoge58WQcxZ2
8Qd0OoMCfCg5hwx2DTcNvgx01HbfJAlGheFbM8evCN0+9JsfsGpWjax9xR/jEnFb3h3UqdtbVsPG
OZ0/kt49y1IRHktjz5HmW0VqZ98kMwRQoJOm5lCDV8O2g1ajM3IGdI4CK2mP7dQ8u/llbCpnr4Kb
3ujU45sUbcZiMi22VGiEVLee3eJqkl1feEsbt9e+GnY24hAIGa6XR8i9hRAv8cAuM4me4gJec6in
Hxbbx7Ccn0VR9ttpGvZjrFOWuO2rrkeQq0YFNSvPgbZ8nRgHmW15KGsTawjh770jUka3EZaofPV+
qciWbVa2jdbCgTn2YGORHOb8NWF7xPopPtahR3T222TGCg5EaiBs/bWR6x4yo2i3Uf1jLC9JDo9/
ZFA7xJwraGVW11B6FUp5bW35Vc3Tgx5NCd6pTjuS1nNZLwLs4Kc5070uiy0/n5sPG7BoMTdUjUPY
eqKr2kA3mm/i1LaWU86Bw14PAxeoQRIvtASIZj5MWyfSj26JKgdf1iYO86+i171syK2LYX+ofUPI
DRncrvpBCm3GLDdf60hSAEYi4DxlrshAIDNbzz+sZN4qjug93GesmQBqhO2D+ZwYpUI2Rv+Nl5/9
Wv2qa9Or2SRPfTb+MpGAA2kM+tCqYCqpwLjnI8LuJlDd8VSaEXGu6nSWZvfcI//d0Ev/bCJ2iEuY
vEIO3s4qJXA5co8RPHGwEr5NBpzAYQcDJUVlbdxTCg4lbHOyXUxJgDvp9rwP9HE8HsZhkdtWuI9N
I75GMwm3IxnuHk2rJ5dRP0R4mJqUyn5uyJeo9fjIQZRdxtz6jPN7V4JelGr6UtZ2RK4DHPks6lu/
wXhI/ikJNVn5U9RotMbhW9VLKui8O1sqgTh2KsgJr/udO7i2l1tD4RMH6mJLA67S04C6h0gic2GU
4BAftJcugVBohFcgJpvfkAgJAPK1azA/4qz14+qQ58ju7MypfAaDD5PsCAFDAltkC3vDMBTcDvZr
KTLGn9m9ay8mEm+X21yYh4GTIPaTsrCCuCrvwiKdjoRWEbZ6KHouqNC2iXkv1B8iOrjOKnqH6rOx
lDe6sOEWJQ5CaBduacgCTx9wQFsMFYPc0b5wrXhNPG9RvlgbZp/FVrU7c1OuHHYJElc31Xo7T6SU
RbekY7/mVOW7yVriCMz3U4qu2ZcF5p5E3tUFz6Yl288ILnhkInFaYmiR8ztD64ZZBh5nh++7wbXK
KlBlCdcW0VdBWkRYMqFAR4XYTM8PtR4MXNOXRet9ibPdz0jYbht56l2b9K8QydDSGZGv6IesdR9C
eM5p9pgTuoAbwoC5O5ENM4nVQzBx+wytnziR64F7Arwg5xulBFMBNsRmHA5bObYXABbGbsS+e7T1
Z1cZ4pPeqF3AWFLzMB55uuWWu3zxkdARHmAx4V0iNoVZqftEz6e5ilB9sNEbz1B/MLZyc8XwY1Z0
jItmXhBmsDFLBKlm5GKJI5WaDLow3hscGhsH+jvOrYOcjOxW07D5XWwKL2W9PTL7mdM53REjM26z
CNNt2HXdXe2OVTBU4WdocF4apOK1GekFRjnt0QPiX8dGko4Ctc8q+5+AEA1LjfNxyvy0W0w/dnM2
V0XBzVu8uc14Q77yGrLTDUqzBF7iwv52ccD1AMZUx6wDQL/GNoO8sRkMPEbVgn3GJiccUR4Sb50M
KDvhYWdy46i5WXlLSk5JytBGSJyilpK+LFWzskBvgtBvMN5yCLoGTZQj871TrRRxqWu+lTCezeyk
O1m0vVeQ3x9t0wuPaxNNhkhfsh6tZJmXXziKl/Pc6SfA0+kW7sguUUrzvILwZcs2WQ2JSMBeBMPC
eJg52R+Wpon2aYwtoCsNmiyEUpnj7FuhpYHW36jiuvs/vqSYAIIBWnuT4HcFZQNKPKp97CufjtMT
OjDcGudsuvKjF6gcTazTw/qCiLEsQVSFCYvs9Z4c3E5FZDpTjfTisJBUbYPM6hVmdf300YYhYwo1
uWunb4Q+mAGPQzqdDXUEApy96Ew/2Jsi/nKqU+ue5lT5doGhHZURLe2wPMGBfldq685iBw93nf5Y
iQLJSsIbZ/0Hvo2144V7TiDM3mmdaaM33FKzYzwKfWebg0rNGj6mapzxGED50mgUk5g+miEI53HY
6LV5G9I8ubkbswWEVlXIJQWYFpKvj4TXXyN4AX5TOMdIiy/Lwj+2bNP0Mzu+gQJotuxT5UYlRi3Q
9eIujxlIV9j+zGJ6B0OCc2ogvKQ17ierIEymkPuiSkbCdLofGbGSjvNtQzFnrP+Flw4hhckVsLg5
YJQ/uF6G/WQdnWq6M63m1UjsFyTLR8l9dwgX6xfQqvM0zQJnVkfGW5ud9T5DALzQcMjuuyVwbxzv
JOFgo8Ohqi1WFNSF9Wlgk0AIeGGj36OZR44rIQGBJoxukixRuhAePYDa7o2hewQ2p+8dkNRek5Ht
2YLvciYLVg7RdriTiWCVqUCMAYeu6l0NsuOpiaf5rLfOR9+U1LFKUfuFS7yMDEX9iPJbcJ7gF+r7
hzKOPhyj3tSpMZzrqgFCWKfHhG/rkRoCUCxLuAwvDXJR35xNxTdxvuRd52Jxct8Tdcp9V7wB3NMv
jmpLaupxCkYsHB64sA3aE4KempwDrbGqg5qExraqwmuoEEUBcc/1UOREwbKCaGKMdkfc59UeG+D6
QGOlQH7DJpW5gyOVR7+1Rualj8oAFqnsnJ+aCqgtXBA3O+auqmdGcTnBfSqSBj/Xe50cr7DfYToz
9PoXallmhonDggJKQo1nEtlgyRvUST+vj/HMvzRg2FAahhRh0XIwQrIeGWIpDFrk+xhnZLfwFODa
/cVDX7DVVjmJWQsZ4fhjaiA4/fGf2X19xmj50SbfFSPPVPoNGzmiQ+p4tzWrsXgqw+kbwdmmNbRD
y3Mf6+mxQvWxUesEeFhqu/6YVgrjaHJ/TfFQRmyLhpqUzrJL75U8pExE8Bv0+dNcAWySSQlqYDWo
UNcIHwc/UgUZJbtigEhBYPUvjcCnTea1wiGUzsqPdWM6r0XEG4vr2aiWPhgZZhHUSg6OGrtYm2uU
G0tnMe8/AEvIA71MmMK0wwkxFcdnBVTG7fbSoRhX3NDxrTzdjSq6+xbE+pY+1BMWn4PCY3HEpbtR
NtZinjQLjHhIxkvbvdmWkpycOg5yV60CLCc+euA3XG/kLUjzOCJpol6zUwym9rNWqFj0Qiyh9nQm
EE0+E9iMcDs8dKhBfFcOnZemYEBq9Q5Lxnwh8U+JV6x7nZA9hxcyiQFP85Hv9dB+KWOHp5nAWqWS
HgWmDXPMRZ3L4jkuJ/oE0lbxwJreLBLrpcCEvbSwRmyCMs2m+ulCA7u2Ez2vjtCzcfMKh1JOQZD1
6eMcf3fTJbZicXTR76uKiiWbNJAJbxNpt2+OJLTOmJ1zPSYIglLLxx4IWgULTFw+1dxwHpl0pTc2
RU8UQjldOADZueQh+qSZUMQonLAB9MYvTavxT1L/6snyVCrv2ZrJVVTNd53ICiiYco+IM4gY9QYx
FvBLWxBb2MQUaUWiCT8X+LicFDVv2/auZzXffQ283LTzZ7FQ5E4MSilYs9XYUDI9JX0EQgFa7k2l
oUcMw1UPjnbEG4whxCYxGkROHktWMj8iM3tQREleGukRcTflO5OHLW+oc8RUjUIeTSVVEL91qj9X
fbh10dwydgmJoZfjpq/g76nIwz1rXFH2Gj1L9MxTdbpvV2NqZI8YC7tHkY5vbaqwPbP0XYfyRJe8
EOQBRFBvGJX8TOwJ36Up72hZzvoMJsjsyy23zM9hWifmbFU8q9fwdaj6AeJVxJDUPGLatc+4Y83K
JIFzsRIPXhYrm9FnTbOt4JBYWvU6FZrcxXV5VwH22yToyi+6ziKklD6XG/GpkfKWQa4jgAXln+6Q
sK6kNBohTX86l62XGe3e6XGOg+bfCSgcfEpK77uz3hAAmOB+szXmHv2v0shPXBJfCjRaY+HRKg0U
/VaXAnDmR4ecH9vWVPuNCl5wM4/iNLRVyWgr6e/hxrLVgDqPxDFgMPOSUusog/mSNQVvpMNeAvIK
WxW9RtKWmZRG2X0UzmAj4avKJb1PC4kUrE3htNdL4LSJDiOkqchbf6e+cDxr0Bh1pOTDk6kq6DSg
GhGZiUOakocO3/5kGHIDC/VJFlEfiHgZDrWp32WDOE6jBOiD9K4icWnTx8VlQW1M6Y2u2YUyX9iS
VRJFR2WzYq0IOVrtd8R1Fdlb37vfRUlULrGbBMSwl27HZ6dU7lC887/1xd2ioNdb6l9djT2hgNSm
lBFeAUvuO9iWsOfJyTXKl3LOCbYtuBk0N8OkOiSH1iaXCHw833i0iyBxslNVYVEBREuqWJHobFeH
D9YqnoBO5g+clxvdmr/QR5poCSdrix18P+kWRP9u2rlZExGwUR2HoHH9jFiDrp2WIE/Dk8u8DM3z
XklCrzSyo8jSTWlxHGq5FSw990Hcj796k2ZuQRq5McYW1l7Viq0Yo51tONuQ5/AmIU0PealJ9KHB
6otn563LoHICS74DGDLtdXe+0kehGMA5yEnsSNC/jbKFkfQ9i7pGWGctoC+I23Sl8V03IaZyTZxS
wwZVwyGLKdZc0S4utLzSW5Z15JSsMjwdLaLZMMlvPvq+/xSsYj2dijJSKwgCxKOE0EKq3rwLoTOn
usPdxK5TRiP4iUMcIcesMucpHvUPJW+ATBQVpE9DPjoiPjEuZSnT9hLjlfZQaQUbeG4xPFMfVZJx
HeCb9eIYs6IzR6ews7cJ8Z9Ni9a2J3jV53TnnK6j2StLgV7PrclsJYzOV1m+eK023W5kf7hnzTR7
coG5DpBhs41KwYiUXrsQOVDEycpdca/StvkwGmJ7FGV8KpYY75Wtn9MpeRIxe26bU6LC0JKH9k9Z
9tUeYDWc0r7tsWdXJixkDQlevqJltGU/2VBt5TmJrJda1FVAkC8+QGSY0yAaPwbSx0P9u2RltCln
8WpVk7JLmvJV67U9IpJDOponYdECqBlxDQW5HL3sySUaCQxfHP2kp8NhSP1QmcCeskOSNYO8wppx
yBNElt73/87eeSzHsbRJ9l1mn9cyImUsZlNaQxYEN2kgSEZqrZ9+TvIfa5t/2rqfoDcw3ksCBAuV
IfxzPz6aM3ClzF2HURZukZN3mDjpgFp8xR2YpnEZNE8QJYcgGzepS4Vm3aEGK8nWXkpyAiOOS1gZ
GAranVG1et0Sx5k88VCl1QUH5qYVznsot8rlbOzw+q/9GHSXNoCfZlhMnZn7m3QtmlNRlNP0NZD2
D3rAaOQOnXeD7gt30D81tvBNIMMvjdexAkrRk9deEctkf6ZFNBcT70b3iGMtXLWuurtu8hz7PC7k
kmqn4XZS2Xt+5rSohVcM0Tt28vQjoljSbClZ5bn75cKH9tl2Ovbt0vIxh/GzyCQ/6WyyKUiyHs0I
mEhHUm+EzL7Pe/xSRpbeogwqcMdSi/X8y7eG90qg/LQOMH3aqjmQ0Dxi5JvKr78nAxeGIZnQtdYf
RtoPsmq+2MgFeNzq027Us6PARaAkYF3vKRvwKcDAqc8PqUfBylrMaL/lYseUyXifM+prm6h8GCrE
xAzWiNWghWkse6usCc+1Lp2HsF6PyvjhibJ41B5zZ5clIK3vdcjhHzyQWFtIpTO1ceKcWYrqm+KZ
UYHCZW5am3FmKesHuYjJ9pGj/ZlwKPd4mWJ+8ooPl8zWynJQFROdAGW0v6qBTIgZ3zEEk0fL/e8i
9X5kk/gdZIse5eQ/8U9bZKoFuc35XeFUW9PASNvbzJunI7+yKgLS/ZMJEq/Wn6gixENKPPJ4xuhr
Yw+LGTkTGqwJyXRYmev6zeGMGeRBttcpCITaUvKpzf6Aer1NnoMxYUTcHJ2OzJ2mSz4QJCByczNx
qWCD7rh+Ovj/RDOySMuH2mVknNsO315/D0bHeEaIHWOg4YVpoV3CTuoYaSC3I4rZza4Yo/cWgvk6
Niu5swzyqVF0ihzcBra3LR2siLqt9l1EKowUWrjpbYUxiNlTbir3iBfoI3DljZF8t/Ek8kkkEZUS
b0Mi6FpP9nc2Sa6VVBah0kFM6CwcBlZxzdMOf+NQbIjClWtXmj9Hn8MSA9ZjT1P8VEw3ISlqQfAs
kbJzP4927Ty9LtaIWSb6QKHFkj3zX5smjuATcBcpmuSqATlw1mIvsBRmnnotW685z6rfe97I8y3d
vT1mP7ui0jBV2gfCl1YZPiF2z2Df0mrdcjiMoMKedZhGV5J6b+RjbqpDoOkVC7gLj6LPshtd9N4N
1XY74vnnoulxkeqqrzhlTlJHr8SOci60dIbXUj7EplduScLb6xF/iErBb0mnjbd+5ROhtc51FIb7
uCeOGk7NH0JMTNBpFK5ksWvoRdx0nQ0VyYPdSiGmuSkG68FqU+sWdJquOcN87DuQb7WevyfPjrY5
qQs5ZPR5LDQ9FRxis//DautnTr/2S9RSN7Op3WyqetdVA9JgsI+gqa3Gc58Y370zwzFZgsgT0T62
t/I41PlPG3zCwTacPSDjTVhaZzoswCWVwXtXXUC70sta2BfsO7TE59O1lGa7SR2j2TADkRsFgmee
2++4EJTchO0xFfJO3k3xDBxE53ZQqKwHP54Y5+OZCA0XQcfwDnOFFSdpvkOqotOevBFHmmjdwqGL
YGRb2GYY1zS3pGzeE2YPgnESB0WQlch4K6cbnwAqgm0gygQz5hdjLPwPszFAsiP8nDQo+wR45zSu
N6ED8jAqZMeJISB1wJKEBRzR2Yp3RqG7zexzVcJMS1hZpsHOK0sQ1VP3iwWiAPIOwB0jxznI68uU
58+2IIk5x9G4auyuf4CEvQfP0WyskcfY8Mbvyscw0LrOdLBG+9ttDUGQQ27NbrEORNGLUpSiCS12
qvgF/LDhGxnIqlRofK79FtD6BuoWbpnNe3z41o+oTuJs5ETfPYO9TWXgSjoQy1u6SG+DO7xWTb8m
8AiyyujpltMmCJYUoqCXQAgZDMqnpnM8k2QLn0NDNBsU6mfycyDHxC+gwrSYQwIpnRiFHOJY4llP
suGUG1H7EbodAMW3yu0fvLfE6Lg8zHYc0ZMLPwUoBPkTHr8zGSqe6WYw15QtWOfGI/8RmUZ/quFm
w1j2TjoH7bHggtVDhhL9oHW+6VVWX90xKA69vLoRYkOj6EihsE49JqbCmaanV2VH+hGm8mVAr2mM
brjPleE9FLH9I8a39a5ZNUmhkbRD8YH8QHfv55jioS6d6avKksVubIZnzDziWfjtN5QXwxPM+Wi0
LHAFXl077Hdkj8Z1METDCl2k/pl3P9VUPYR0ez8VYzM9mkH6HYSu92Hlvb0NXWoySqTvtWuT1hjN
gx1k3qfTu9Meka7YD1YV3mMwrqncC1wGPw2IDRuvzDMsa1l1Y0xh0hxLObpp1AAko+ck95o/0gk+
h9Yr3sl64TuxAvvo9uWLSnHtiiqvKCyL1FXxc9jaSRm+VqEHOq1yBgSNSdNkZcfk94DwtUm+87T9
jnRqPwxFSXOIAUatYq7We4psYbfUaVAZf0j6mipVqswQl+AL+L1BpqZumTEkCpFbpr/koKs7Uchp
AwOKVbVoq7s5tuY2pqrXJ5yySZxBPYs4KZ+tbN/avuJfU1PtaXrk5OwgprLX0zufHsYXwNkQFzo7
X3d1+p3rsD7YmfFAMwTHRdVfEOoeBj/pN1MYnTo6tU5ac2dOgqvXztFRi8rl3Sr25mxZR4GvmIPw
yL3X/9ERNebKFB0HjvlPTYvEwtaat2l+aF4c/48wnGQN/MXd9U68gCoBkjXiy+f0gyRkktvOmNCE
ip3Z54cKn4oRUua+W3PIg2kkf9D0FUGnZXDKvXvb1uV+Jl+C9TcF4O6/4JeM1gKvfwfoZs3gs11V
moJg3ui4oqLHBp04k4Z5nFsWn6SNXEoVhH8qPbACS/qkUxxkSxFvyACLI7Q9ujac7Eu73Ltau0if
8zK5meFnjbHyVeV4C7GGviaaa1OoYw+OiEcBJl43Z2z1TYXFnXdtsU96B32bNzn4xqY9J12Ly7kz
r2NtD3TRhVfJzemSzOG06QLCr61VvuEoP+u2XU9hbR9lyT3db5yc1GLzq2r0uVmi4UNC0rSqaIXj
vXv07Dm+dNPF7gZnE7eEqrGdQzvZRpgLronkH6Nr/177zfMQR9XVsPtLRGUKKcTxLvFfAH73XJZ5
+wNj445iBAfo9nxXgTXtgcrcPW6zBEQjHLgJfDiZYvz1iPivIJXHn9yzizojEO8b35P/wzaRk6au
jAFOVXcLPN7Bp2EB0u6UH1qBNzzouCNyJEiGXL0M/Q49pd7REBjg123oafGmlxlJuy5dbOK1HvbC
dl/LejT3QBt+WINobiwHjK1Sl3x3pYj5DUwzjEp1xJB66+xWcQPcFs5M9dnQMUiWSeb7LI4e5VBd
okioLTOPaG1lS0UASE9QVCuwGFwFu1ZsGm8+MakQvBK+BkhTx9sBUZQrAtjXyUW3+RuezgSqGIUU
G0LceMEbYq4WIC4EHOJ/Eycdrk+rDNwn0MPR525pqu3sFs12GdJTOTRsJa/bthsbFIAi4MAGjpG+
92suo4NZMv03mvEhF5xk3c58jrMoP04cfKI8TA55TCjSpVClRthZE8KbGPE+Own1B+7YfaZjaW3S
zHxkSaacLPGB7Pn5qUNwdJrOP1TCp7iTk+OV9mdeiJIIQR+kaHGAd7rlQ+i15ArxB48rYTfYkqEw
9poFqwRJv2l6mje5Ohm7QTVkSfmv2Lfyf30QTH8TjlA8fURK7yZ8HtfXDJZageG/AGG5bgyuPQrc
psgj6hbCBSTdVkcwdNCRzN+WANMAZM/ykuBow1I6zZALqPqsrVVh1Mux0HdO0Tw7JzB55bq1eDd3
FZAjh+ERA/8pfJOJG+4I1GKFrZe/9+9fPhACPpl+v4dt4/CY9NleWAFW+8I7MSf/ggFKMtn52boW
R/98ONqzOjSyhhQ+EUgPDfD+A1ygdZQNoPsHT5xTKlNgivMPZo8Bw9CWB9MUVBqXAdeXnkZrIYtj
wMxVw325Jt5c70uzunZtCejUGKInaQ0QLqatQcXLrpkWOlBHKyyoppNoS7V1qo3RcA2qkBVXGrdX
NgXbdIBwUHtyOHR+Zt4z51pxeEHdywumWCpglZte+VZ3diVs2mrj8hItNb1qGuXOFeJPG7AUolbb
T0oF72UmX0hwGA8WguabYkRPIsKBI3ZoXPVVU/cT6TS6JGYBj7A+hUU8X02nT5eB1jOJsXnVaoFW
ni3HWQ2ig2U899yKa6v35vk2O9g03COHawQ9RwqJpsNZgqesnlN/57rMb+rEvqI0T3uznj+L3uFi
J6rqyHgESJ1MydfGFA9Lp3K20j5qIqOrQfQ0gtiYiVvp+Mco9p+BNpbAHreM8H46RbLr6bO84SLf
B74cN24uPbaXur96pfmHCgfOcECUDf/QqL+gRjg6QXGbspgyWTvmlE9rWDrnwUl53MLIL2mk/uG1
s6x4YyeJfRzC8NGuJVs6ujpEwLXTQrOBdcyuC6Ioo0NmLys0shlRZ+9MmbXtPBKX0p5PeW/pi2FE
zLdALOP3ocMBY/O5Z+qxo6IIOukkjF2sG3sbU/qF7UYfesebjy5EIfjDGHaEZfTIApQt5FAS1y5k
6JNrcUfrOHDnEyPfQKj9RC/eo3y2AyLWzLt/l4brrPEyIwWFTfhYacImuaS9IdYKmblzCFT33IOq
VmS7qIvIXbhnNyx/TxapWIK07GgcQXJGHk9GMV10mla3nvcW+AfoOJimD6MbPcWj8SiSwdlpGYuH
lNKfOD5MQuiT2SFYxw0cjC5O7hEeslOL0LfYqkCu8mBh8sN2KI3ARHcDr1EENupT05+Exe4EyuE5
QmckshwefV7xnQT+TvTFoTcZXYLGH+pCOutxwuTkgAigcsobH7PSuMzczI6ih3cEiGhctyNvKm8Z
N9KRCsLBYUZGr6w3YimjY3U99uW9d/x52+uAAIcTHF3HQdrx3eAEzOcbFetWYapBlQ24xduw+wXg
wsQv32Q3vPppkV6b6A4LAr4A3ZC+eQse8wA8gHOTo9vA/kLw8uv6NqW0v9smJUme5hDoFzLct1mR
cUTy3pq0tVfNknWhI4Q4ESDJ1dTGNNCl8Y9Rs962NN4xvGVYXcJyDjV3V+FEm95jWwsJqeOfDtkk
abb3RE1uefKjnQmWzYgIg0CuY3FbzBx5pVg+jX0o5Nk23Qy//g23Qn0CY3aIgmA+MK61zy71tKn5
087sloYUvVemj9cuHM0dQ+gttmBnH1vTc2pws8vgzMMCbvJrDrfIcNP3gpd+Ywa/7EYA4bEQRJjA
F9ei7Vjgivah5xa8G7Ac7h1AZFsxdTvlS3krOw4JjZI7ijf/pG4J2SIPjAOs0b0sMZCXpnmUSWoD
vSHZ7FIVd8gYSyqvmUFIFszhjUMQzuWR+DaGcsZ4a8VPngMjPho63DYNmSxItx0CuEv/kFA020id
Ye1sbySgsEFiDNlry/PuKNwIQF4Ov7Q3DoM0l/u+q7bdkG6KTpOXofz70gjnuci4GoqMWwn+95Xh
FE99RSKmc2MG4Azo/GDxFfMyHKmJWRNDu4K+D9+elQPPMW4c3lIm2lHUpzTaz6JZB+E32JqMTouO
nzQyT4MNzCZAPYpRPwTe+LOXd18ZwBRpCmDXByvBPYPbpwy/Q6nin9rGVspm11ygEb8OjBBYJszy
7IX1a1SzwPpk5mqKjzdpUdlHBpuMFqld4yGM1rkRCoDPmXvl2M4oaVy1kdO9WXkLpLjbu07NZmzH
PzyjVGs14J/SaLRV9KccJ2/LIRbudsRkn6PJKSjze6aCP8VcgSLUbIQRszxUHu4IvjkfTcbkwEXt
94iOK6Qh5xAXEQOyxP9oWlu8jB0CZ805NZY9qkBgj+up5loXq+JJ0TxcMGLYmyr3H6apLVkq4g+n
beOdWS+aE9u/rXLrVZX0SjjNc2cTD5w9ACh6EuvEJroDWJhqNkPDisBm50Zsr0P3FFmNIAxlfBFH
WwhzNeReu9znI3inBi5tonlaHMyRdcysbA6Kt6qfy2vsh7c8Y1zljp6zNiDLbSLAhWWMHs2mYTbO
WUc9nw29QTfzh+dJ+s4T6yVtMoCYLbYqyu5qAneHdop+jcbFDOfxZrisLO3yTbAEz2dKiJjCCHn0
0gxL2fKB1ruZIN7ySxcoWVBB2cu4HiJ3QqrpOM0cUs3f5fKtEretIx4aENbLJbReC+MDKhmdyvAa
U/0d+FWwtmuj4rTnApg0vUcjhD0Sl+99jZPU/RmN9WfQWPQlmt3//YDrpF/JoIVWHft1xgAk3tX+
EB+CpFyIwX24tARxsFg+kOFqyNMp1Fg3gBaawIza5rRq7HwrfEC1f1VzHO6rCsIwNZQHQJTk75YP
fz8dFWAZfQ0jcw7+n1E1QO7+44/8/c+imBFsI72zZl0wQVHPuM6YY6E1GepdBHgzC51iRmkwFpVj
9qMzMFp5WBTKab44Tf/lxYSCiiC7q2xqmD6ka6JOECDjitGy5EgRfVvon6mLC0gbazlGp6ay3/yO
K4Xfni1CL6cMz6MMAanJ8GOy4FK4Udce/f6R1uJ5l6ZDzWGkrLB3pOgzeZ1eLEI70Pnw2Vn+1eoY
7OkyZ9ua5p/MTsRh8vFUIFdQ6jmwX/qgpLeBVTPAaioq3DKXeSMYnVjbt94Y+nOXVMPuX8CbwsNn
Q6slo95Rb+BT7tSQQ8PuPgNr4MTvQi9te/Qez7J4Pg1OPoFzZUr62NDH5WZ/SmtkVtwUQMb6eK8H
wV7Qx8cw6+rfPRMIRehi5s6wz0X/FJrOisp6+1TYY7cp6FLE2aP2Qi69iKmV3EpP/FFepg+BX19K
CxYjsE/jVJePveKiEkgn3rO6cYKbWSqElIKbwUQ7Y8DN0NcOSTkurwQFm7FTmzjT88aK8QHSQLBG
xUi3wZpGztD/rEq3uAOMlTgS2AGEk1w8zHa0F1jYp6rEQWaAHN+KMnhuR7wCbr3KVUtwdSKclZQf
pNPNFaRnwIlRuZ+i0r465ZMzxjTFqvaeR4iXSykjKSfijtq0UD69e5DKj6l/9HPBnLSMuycbZNUu
WGBS3Py/RCaaZwozbWCRkFtLvae49Tm02mDrZsupT8JiNIzPMI3hukgWR1Am1jHLsj+LYMLwbtkE
aZ/MeRq4cSbdWsfAobphfuyEx9nLY+GhBK265IWBK4I2BHPx0cRgCleRogMo6svHmu/nVhlAeNSh
dB2cz8RzmbDV61Y02U7XuOinZLgZkv3UKSnN0IZ5WLi/2IY/dCl4/W1aHNxhems7CiejTl3C2E6O
U78t83PZonwqET1UMbuMZ9u4XoqKUjoE5LaJNc0BJf+EzFg7RTPv9MjlLgkn4Mm9XEcRyiM9I6Ql
InbYodCcWDwCLsEyAvE29dLQEveY2fEk8rMqS26PnbFPJ3/el/UE+BVKFlduvtTyD85dBOHcriDT
8ais/OTZhtLPV8CPanqt+zjq7HPGS9Ek0ztZhSKpJxROoq1oUlhR41Pv5rh9sYOsZG9ckbzDvbLG
X8w1UwiDv0yzmWD2kAD0o/ZQlBLy++js0PP5OvKhG+AOkbV6wkr8063m5AHKGUkCE7tyaDzK0v/E
VDiTEMi+ClUmp6wq1ou0QJOuPBR9imXN7d4zfAlcUvVPatEK1itBJsRm0ly6yZPJiW6F6TC/euGs
yDL/6HvyQ2bHvofr3TVUsW3YKUJUjg3e4ZQ/stxgfSxUVnYp/cg+itl4ybA/GH2MD2ako8VQ3iM8
22FFoWx1LibA4HQvbThrfs6MZFZ1NDJyEg78rjijaQGNTomHbAQsmkE2Dxc84GQYNEiQxiWw3V3c
kTdWN0+HyaOzCMZtuUOeJlk0tk9RZUD9g3yUI1FshlSR87aHDUiSFF4WcB+FQwyelbnLJWRTJoG9
+grsnAeiw4QCF2ybwn1jGmN9KY/oUhLgP+rVb7vjie7N8Sw4uaBFDfbN52xGWCP9A2sx2jNlsBYG
I8n4jItn5KCJFHH3sFyFwjyG497YxQZ0W+THFhzIlH0ucMddkIj8puTm72fJkH9RWpcrz5fROhVc
pbzIQ0/kXd0IcvxxPIOqzX8YM2mmQnIe58RiM+FDKG5hlyI0dNMGVWGDdR/sdcsDgNuaVslkRGAi
Uzq4H4SgqlPiUKnn9VBBmznsIIqCiauybkvKAkB/lr1Xmmam1Mh+CHupXsHluzbMU2EY9mU/WmxY
+PVFzjXWbA0mO9xN4VvhGddLRCEJRn0pwmenB6eJrQwKnlzwi531YvT6OR8iMspRQtcWRgkkILyi
hw7bwLboEDW8jqlvSSPhILEmjzEIr2yWx4DJG0lXO4Ij3eH6tZ4KDO+bREzB3rdz+CQQ0AKaibeD
xTI4fYRGQrCAKe/WKfA6BxFOGrqTYIjkydaWBTtfqVZDdaoN2HfDoFd+O2kCty9T262pZeRz5o7c
ffNMFjU5e5deVPWl6IJjLeS7ZeXcwnHhIiX9LlIj3I0T2SpAN+GqoauY0k3ohEOi9k1rIdHU3W+s
1XT4uNG3X5s8ei1XmU6H+JiM+KmcB3rmmjBZWRXmTR+tPAwtAHvW1TLlI3+X5SZE8Lsat+EwfUTN
nK9wqhVnJfwnnEv1sdMGQ9pWP8uKOAIwnJKq0iTcVIsTk1J68LARNEsVd2dnpjIyiuNftoayO9Hk
9leJDOmX5lpnPZnZcqdeOP1BKTjjUQfpT/k3bd6PHfroWSXxtpu6YpN3zssAtH2FYLlHzB+vxPCv
MrPfbczJB8qp1kYpJ/IP4mEJe7muMDYjGUIzYGztT8ldh53gesZWUxlYZ7X0L8XAPVrEJCYyKmko
a99UNqPpFAr7hi/7CKhS7QwVkmiWeFMrw3kFIkQDQUAr+Yx1ynSd+TEUUbjH/32pLPY4vkcNPCW1
uVbf4GO0SINmvR1CZMYTDZG8jmV0COrcerRNk/OOpBBodDH14lEblboS9UY+D0DAErrY8J4tkKDr
B4LoL76cnMPczzseIW/TJLy3gKvfa6IcJ0RcNIGMzVEfR17SjjdxiQ+FBdM64zkfV4bLkpnEKDYe
F3HeQIxWPLfhEmJOlIbb3h8MivPKx2+G+42vUVj9Puz/CF8Ul7aLnJUfRi+4Sj6DsugOoqDHYkFW
+iYSn+vFeywe9ErZQCx0vbWAvHIUokcqSImAiWXjmar+5gWaBTKiKELHib4Q3yITymmLyTe6Ysm+
HJcGa5FFIo8aiJXlA6/B/OU5JWcAc1Bc7Yli+wo311wi340YWrnbVv7WpCkQw70IeRJ4spwA06W9
KBQzG+wqMP0foh76a+k+TewAOzti4bNH0XJ6t/Q6HebP1rC9VSDSRxkPcjPAud5aN8eBU6HqC/cK
qCdYnPJWN/tSjfeJuCXYPys6xXXy5k5MbhvXs7bKr8vX1rxCOS8FvGITawXitpXsqia59eMwo/Ci
t3G6Leif9Vg0YyiCbqEDHARyfDKoAijHCE6t4XP1o9aLptJrkQM3jfI83o00jxqD+8P0q2zdZtVn
jSXlTIlKS6Wx5hQB0wNQiK5+eM3YbmfP+Z2q1qVYF9I3UU/7wACJcEIONK43UeSJUeP2pJShqoqF
Ali6G4x07WJohWJoIBrJ+tXFEtF3TOPqc5KOA6VrPT5GMqaqTuJjZcoKEDFNrKRHyrJVp37i/JpY
0wexvvqpN5yHOfGCdSfnxcMYn9vltIEpiZme5qnsZvwl7KprtPPyZGkH1A1yDMN7DtUhnbh0MNb7
wsL+E1kdy2+9/8sPFbRgb2bTX8b2jr1zbKvlNba3GtbiKpB9sw8ZMuMofckYCu0bKztmjKePMHPm
05DTtFXGGq0EVFAeABzR7YfRkXGkRHexVPA6AfgjarJ0Stn7hGssqK3E3nq5OGsdfpBKj2HRKfyS
rUewggMOW3yWnsXQp+e/v7JsTNrsPFCseV9VdN4b0XRzWfuhZaFUllHWX7Esr0v+d+RE4bMdqse4
PVUiGvZBcyH0xO7otmfsVu6dZKS/DkuEYKtWh2FW8SHNE3Oj899JSihhdrFFKu29g9Jojlx5D7Y5
Jzt4Ka/Dn4bR9X6c+vvEHrqpJaNdt1PfRVSlTOIb+1JGj27v/HQypMGCwTIiSPjUOOIR1To4z0YQ
PjltbR5dw/osqdibK4oZXMggOQ0nZzNPTY7KmAvDrBen1EPMbX3jGFo6oC09faus8mkYiDDOtrEZ
0EU2mOF+5o67a0pGC65mAuOBEr1OOKjxG6A7EfdBrAqjlvwZ5d2Bqa6WuHQJc1XSu2+cYClbSP2P
CE0FuyHu3lgbjzBgwZKb1gNVC/MDHnyEMpipxL07moZV/RzONPBMbfBRJ8uD0MDIYBh6T+REwCGc
1ybImZKDwM1o6ze2Md5+x9kzXx0Q0ZZ27RuNi2igeCH3RhLyDxaRi7mENbeKil042mpdxfO7mabi
iqKLR5oYkSdCjjVJW24p65nWAz/0KUjMvZwz85kZ7XlAPDn5OrguErTBrvCZt8KjVYXNXQJWpZFZ
Gi+jlBGKOEs4Pv4dn7KZeu+1xxe1lZm7zwcaI8kPQMxInBuTPGznY3jAhfJuOiQ5CB9cPB6k1uET
0sz5bKyRrLHvvGU0zpzSdpKnPkMX4cqYrMArjseUAV3iSnnK3OzFLa1b4z7pqf5TDP4LWZOWp77P
Q3mYRwPYVax9ksJsHeu5Lj/6rnFYnr/+jgAjhw6zHlbnvB4G4g7jPDPYTBFI//7O3w+BJDYVt+M7
feNAj5q24N7town9/WWcpNnGDgleyKFFQUpTggdjwyIbe19Old0HrKWnLubAjfVTr/9+0t+v9PdD
tHzN3CACP/lM96P2s85DMkZZcBrl9DQideFkjxEzDUDx5SwPKrafq2FUaBr8DFcTsgDHJEsR+a5e
LNcciNrnHUPu5RX3VX3GV5DtMZOUh6n5mhwLbT51SPra9xwvsrklHMp7tHcP+SI0/f0weB1f+u8v
Ezon+rQ4Z7wlGb5TAHX++2EOlhUZn0CRQhOf3PojdDE2NaKlHaAmQcNKxBqDg+lsWiWJt7g9UiO+
57GLV0GPXbDCVGV7NccK9P/BxDonOnttdYCXbDzJa9v7C0mrN5lHRV/p3bt+OlAFH+4qUPRUwzXQ
QOlt1Wa4p2832uJDu5RLd6cRUy5gFjmBGlKDvIs+cAg8jtx414ZqnoPJJfLS2LuGStAm5fzRD/4h
YU+lNJwF0/VNiSQHRdgjWIjo9FvY7Dim3Z+wVK4mKkpXPukfZmCbNsoPU4RZz8nojUI4nSg6Xc2C
YCCHUe5cIUdAUE5LtLQuo62sGEQlJdGEvioJKgzemWaJsXqOVIDtmnl30xtH2NAp3SGEDyLR9fux
0/c6ZXYTk3/jPnefPR8PXfKaRelnUiLtRTnciijeDH1IPGSIz3xvryw+JNDSjwKwPjIKR8p0uTWq
lD8nuMwqvK4e/t5QBCbj69nflj03Amsut50DfGJ05gevsj5sQRKlpfnBYavdVaZjHuixeAuN3lql
IfjiComZEg9nz5zoyUk93Lb2x+jXX7VXu5vB48g0p+bjPAf3kdljklnlgRtZzTmnJ/weY/zC6vDB
CJwq+07vQfabu8gDHmti2rMrih5nZhL20IGzzN7iHvJk4Zd3FUbfhDh+2U5LspYdvyZHIJwQAhD4
ggZLwrZuUDE03omd9IujM+avzuAW28LX7kn40auudUMtDKmwqkxb7KjrKWF+VpTAuzKsGYKMBOYX
9O1uZLLPUMmYm4tgFLxbbD37WutT4M7I0j31bGHIfrNC5Cbl6Tb3VjX6YMiKbLUitWAZb9nMTknt
FDR3bf0yQkMd7J4mT4pcL2ZX18cxaPaVpPxuHsCLh/naTd2nXPvB0cyqR9cjU0jUPj0ApLt4uK5h
/uA5j9yN1vFtlAOv7sBU+i/k5n8wQAUE+Hp6/q2jIv83qI8JOvG/xgA9D1/5r6//9An/ogBZ5j++
ckF3YklwYLB6/4GGlf4/vuOCAHItRzqWMv9fNOw/piMXwo9v8du+tfxeU3Rt+L//lyH/oVVeOPye
aysaHcFG/X/Un/+WAsTF79/4Oj6RT44aUnme8kh98q38O1/HabWFydR7CRLOKJVUelUF4c1TP9va
EeshmnNkr9ldm/D9e3opQFhg9lPBi99Zl9hpi2OD8XpVYQ9UTB1r04YixCNGzpMa5RB5oKXkOATI
v9Y6qw8gPRqcsvICy7Xl68efjTFte3wkPtfiVaJah8MH6kcasCdIejVUiPZgQLyoZmOH4ecXzttq
n+ORYKql5CW3mp1nDGe7ZNcUgmGnKof0c6kMlMGpNFmrJFVnoQWFu233ZEOttbBHbN7S8Dbh6HF9
owjIHsrd0ISvo4dpd+xTuSPsdndU+9KW7YuorXOJvaHoSEM5fvPblHfDQCzCTLDNRfM9iJIVadSY
bGNwalzF1pNHbY9ZI4p5OjgXcAvYO57DkPCL1fdbguc/G49atADvUZPhTU6nloGi8+T37SpzUnOV
ToX+P+ydyXLbSrauX+XGnaMCXaIZ3Al7iqRESaRlcYKQZRF93+Ppz5dwRZy9XXVcceZ34rCthiSQ
yLXyX3/ziIganUoI4Tfyy2Yx1mHyXEgXhaAHJlRBlP20eY7HaF+MxpfTBbg/muyKlQqaNikBOnAU
/JhjR0v4S69dOJQHHN88z2KAlRoB3DGgHhfA10N8hZu5lM3aVrvyCXWCX27CiFswvxtxBJZa1/cC
v90F3Bkys9T6EOTxzTRRpEQZmQ/uhBQLETWucgNVMGijZTyUzTYmkY5hTHuGiPXRVyJd10aOXeZ4
sFNIuK0TIYwT+jUm7ccpSmufDxxqGzBkN1BoRysyV/yR7CjBxqhkTOr8H32VqAf4ExAcWYbjRGB2
k+IuhGrnlCTMjBTV3g4WcUiqWW17fL5f21YLVnQOup+ck3D4lgRedTT67ahFr4lTbsgzJqTPvIpK
iZA2Fdh+Yu0nTfkW7YB2zMKzogZnQl9gyFRebaUoAv0iwqdVO7DybblEgq2lEdpb58lbBt8oYHnR
RpzU0nuuWgjDDgLFYza1mozQVSGPy4QbER/Q/Fm4ZroUIaN/CF0CwTqO9DDSvntRPp00Zj1W/GUb
KeOz9rsH1L9VSQXfthCfl1ECVcGp47ttkLMYBeEmCaD1R+UiyDA9mUxrYQrtrgG5cbJNfppl+D1w
pu8mude+pcPjqJVvJox+WA7d0ladpyKHCWOAEhsk/A4cizz16kypBYDlX/SR88jUqRuV4Jg6kwNh
lxqFN/0Whf/aJBR1gXIX28UA+FrSydoOQMQcH8vShjxo1xam/YSaJB+utW6C7rFV4ZCTfYHcPt5a
RYikn5yih5qw0sQnnCllGoC8jLNYgYap1HEawSUhByuZHsSQ3yovNVZIVyZ0a2Q2pMp+SjrCRdwU
NFl1vkq9fpjQIh7sKb/onOVW8JjTPUr017L7yiPj3uoKnEBeAukWXUtQf+skaa6x/B/IHV+ZDoWr
pmruBl4DGBSZsCbAU0X8XRAMCl7lBPuqFvs28ctXrcPGd8qvgxLdMr/YNb66HDO9YKLkrqqqfvWa
94IcEvSv6SnVib4wBjth6mmdaFYbkXwTfg6TAcLEwkS6BAsYGyAY4lvVB5KryGJeN3W+Alk/k3P4
PaIr5CanV7sTkrq3dQyCCwjsZDpp/0QwoBxz2lFMNe11OEDAxIOJcAOQeObHh8ZrMmAL5y000Z6E
AcgbUYmgkcGZafMRU5h0yVz3LYzph5PYynf410VLLXeOarKOQ0Jfh+qtRyn1VJgfeKK1R1Vnciac
ptyAQg3bLBxVaHlh+pDGtv6N+FPQcizHw+qmSM6OGaebmM1xYSLBAVgqTw4GlRWxVWnWvhiW9sbo
OSqRPxmKi3eTTyMqGE4uTGSB7mcCiWUVBJq+HBz1mgWPaYEbQ62r0f6mIRtbxCPcBVt58Epl2zlI
qZuOieE0/IgM8VmX9cNY9UQODdm2VjxkkcRJ1HEIAUi3AF8MsqdaDrkC75t1CXvD0dUaEWy5L3QG
AKFqyo3wFaaWtvH8/rmJCnGygvETvJZUsaHYhN30OvYwPFMRu2vdRpKYZ1vdVs9qUL7I5O5Nn6Jp
qH/CGxjOtm+Qe0mIII4K5JpyVMgOAl+EKHT1t9FDz6r0LF7I0/AKNX5tQ4rWsZqkOssVREbgdWwW
bIeFIfDHwC1LFVn91HtinwbkHmcus/YkFm9ej9o1aJH/VxbRU3oIFEoUhSGkP7ZllqCGxMZbSR3u
IqOq91GUFTi99Q95ji4rd/THMLff24rok4Z+etWm4iXwGMiRk5FMAkDQaEkKtbo9EzosGILqYKuM
9mHHvKU6OswMN9tNosUrgGBSs9xDBoy1MdLqDUyXLHsPb+wJZH2p2Q8ixRIL6AqabPbVBgOie83D
jUvYz30cIsgT9sYcnotWk+GkbsJR5ClRJInEzb6DOSrsm022mpIGsCHrJjKD4PqPyT53oO/gKHeZ
kull6h455mDZZdjqyjNgPgBlL8UGEuO0sDniLfMs0jaqRohHDyZYaW6wSbPjFD75uUEqg7ssyuIx
VKGcEYaSesmrTx8VUOSos+r3MRy/EDcwtkmeQic7w3ICwxjVdaByAul14lT8GPFfd9Gl5UeDvE9X
0Yr2Tf2Tbo2cVIg8cEYYqaZ99ewhlUOFbb0xHwyWQwWbT/SfYaK8ewA3K0a27UrVCHEHNMFni2oE
oQBuRUcFGyZ1PYTsq1HIJooUi1eyw8eWFmqhielYtqm5UGvnC17PJvfy77G49iha0tIdl6Cv5d4f
RMXUDmOxgFWOzFussZ3CGINxs2N8h8J0JniVAYkXnfIaDZdvlz9Itctx+djkU/cCJ6NdtpWz7IL0
Baonxy/iJAWdxqKvlHNQji9FQehLldswrNL2syTklaMXUveaQMdFNUY/hjz/0Xd72yh+9nR1EIam
k+vQeclsN0KilatR5p90uF7VHkgn6QD+9XuVMjz1zWRtNB99p0Ba00HWBQRiBNnRRXjx80jYHv5X
u3hMP3gX2jKssmuUPXiauCQlW2UUWwbiUGc/tqDkOHriPOOg07Ge0tpgTpS/22a2q4rsNVSsQ6qH
4luJQR6jNBJdTetTx2OCoBUn39hjG6y7PvpSnOlIC1VhyoZco8WTZYGpDLrS3g/YcsQqhwjQaEp4
TmyDKWTYvJjTZahab62aLVm94XtMvApQkvqgxlGBoZOKzXQbvsAdI0o+U987fcQ9Q0+vJEGn4Ky5
fhiM5kHLJmjB0xdo0qkfXxUFRm6dPI4VfVjQKdF68DE/JwYe5My/5nSzlt696LXhLRU8wupUpsJ1
drrFisNdVw3KfA67Lg7EiyixwDkMvcLhJ/5A/Q0LYYrp7Itm2vTSdqIxScLti4dGRix0dnJXAjc5
JDnmKspExfOQL6ZdiSFgQEKXV8saABLvEHRrCrGWW/3GaXosFouWvqid6IaUJ1FxjQKd18Ul1Nbg
6LpmRE/ByHUqkFch1Ipw1glD5IsceMjKqlYtloVL14aHZIxErKkmuUAOaNGGxBkCnCaBULiHiIoX
78avvTuD1D0xMeTB2Oq3EN/n5yEr9uw6+B83bxkWkLvIw5sDg4SNiZ/WSivAUFO1YQquFQXudHqx
Lzzl4PVps2KGIGeBTX3shvy96sVDXk2QFLL2ZzS9o2OGWXSrUu3FC7KDE5AZWk+tuyBaECNCdZVh
vrTwDaXeqC1To7YfiIPtoCC4AQGV8JywYg+3Y2W5my5UcfgblfE0xEH/WOgtye/hRPdjY6qdWp2/
EW2lLUcjO+gGSV+1gb/C1BkMGKoQcElHKuJ2hX4A/9lkIa40uMGdRtW4a6oTvWAukewwFYUw6Zlf
NVmne0/aI6lx+Tnlg78vTFY0ah9tpXYzXloDpSvKVikNFD4SEcaMq3sg35CI71qkbxaBFeu4TnEp
Ik9TgcD0lrcPnGig07t1BucEIygA0HSvaDXcIzKF1obqvRjK8O6FYlixt+J1NGVw/mkONBi9DbM6
rQkQpBT50dUK8NFzh6RnXZv2Z5fQDveISMhohz+mxvzNDbgkcB2kYp4BKeF9liezZ/VXq9J+6ElR
4cuTBjt/HN5cNjJbfYa2TMVt8X8xHP1b6XXr1nOtB84IWpYNF5uvSj9CmxnN0nOmZuml6aYi72rR
tE4Gr6nHqXE6cmodMVVFcTaonxE4qoF0t46oZTD/4iUk6THSEPvSeK2LHr21YbDhK3iHBxRurHGe
0hhymELK3iKO4Yr2Q/XStT0Dm5RwquZGpdEPqJXHI8Z7eJ4lByMiI67AInZJ7PvB4FdVBQJgJ8rI
qsv7neWnzwY0AbpJpGMs2DfeLGQ3XYH0DL996SjcsOQZg5STRFbHAQMwliOMwRa1ORlNg8hOrjWM
LyrC7zJD1KFZ7tOrafo4VQzRt6Dp7UUMnxkOxaqzuonZafJIlnsoaVUI7IGt8egclrRC60mYlDN7
oH8sHj2RYOo6BMgu8xet4BhSeQ3UDd3fuC09j2uE65RFAM+Fsy40n842V2rmnYiCfqqicstAEguK
Kb72XQGfRUdj46R3L+5xZbdeKubzddLqBOKQq9bZDks3xeTPVjBehAtlpt1hUKEW8GlVDMZIvGir
BcFul4mKB4kBwYVmedXKTMiBgxvL3m7jeAcpRdU4ahswrHBO0M+dah8mZkkHT5s+er37YrSMhX/T
hFgO1T/dtra3eoUB4mRl54nuRMFPHLZ4dxH6o80OI7lEH+TtvRqTg8luMGLlRFFp9PIJC1TyV2a6
f3xgAEr77UGZJkgU+J3CQvD0sNZKHyVjeaCyPpHmlu4LI29PqYBxNQ0+AscPSFFP5NxReDWj2Soa
0+Q8ucW0ZXZdTiskwBtNUKptPMcSXDe3aj8w3vJW8Mg//z9AWXz9v//7+T8BlA7RLf8zPrn5qPKv
/7OvE2DK+q8wpfyxXyilYv1DF8Jilq5ZBuQN1QQE/KdXuf0PyyWHCijShXVlazJf6Z8RVhaG5C70
DpzIMRC0HQ1w858wpaXJLxEwI7jf+FC65v8GpbQkBvkXr3JQCVPoFkWcBCuDPJ3fvMqtzowty0S8
wFoizF5rqHiWu8Qx9k3JERCpuk/9C8u1YTfPeojnRZeN2sJEbgmVEGGIZ1orpfdXgxihG6aIjJws
R/vLgwl1OEiLc4FYnlHu8IHR4rrRGfhiowggOlYLeyiGjWmCZHWQ/SbLf/Rw6CnbL2yAnkfwFuSR
RDeyH1VuelJw/l4Ydnk2cnZZA0psU7kXF40mDsPIJMKhg5KQ3LDTwgPSfGtdmRPbYS9sbAl44LAu
ehAimU9qB++NCpvH87ObFuc3bYRpLH9bOH4adXX6y7I4/7qcf3WEd/4eWSS4ykJotmpargnShm/9
35FgU6HlCOkEsUWO9nY/YLrhZx+ukzLDUozrkOtHO7TOkExhtqs7vQcJiIhDhfrhnFET+Oxt0QfB
DCAVzLlEQG5rLktDPrUHdUSD+aLq3I0ihuPaTMfAVo8VDI9V1BkvBY55hnQ90bSvxuQlsW08y++K
8bNLSG5cBImGb1T4LlzvE29GaBYBJ6JiGulA0qcBR5fJ2kozos4fjik+MTiPfARKy+DPsGDLKg8W
0GMWC8iYwxdpXtcp0S864ZIi5CA7su8uGpTmGIrgE6wxVZSptLaafYNvCj0b15qAzzfxvpQIhW9m
h1j84oXfewuFbdiUn5dTMMcia8CQtAR3ozGDRYtp559vlab+HbX/da/gb2hMCXQSIkz59b+493PZ
cDsKmWL7hX51+VzyMuHpQHeQB2vbufZBsmtz3AHNBldr5DRlPaGJzseTWhBlyHe7EzcJZ1saGsKO
XNzQ7Eq/hX2G+5St42fQrISmfqHQ/2COsdYU88PPuORITvTFQKANijx1bY/2cx2XHwZp6jr4H6P4
cYnv0o+BaBF457Kr+tCEh1peCV6xyvuwLWZS+K59NIa9Vyv7PbHkLK/k6gG4KYuc070/yDRx/HZ1
lr/tcQHZeLwlTGh6IjxovFFfQGy/1pAHMTk7a7046w6fdP7KFObPYB3nydCPOZ3YuomAw3VcgXoL
K/JUmpb5HOgWKeYOPqswy7UzNM2l7zrrUuA5aUaICQK+re2tsz6OWN1NKGvs7VTHmDHLT6BGNoLN
yF5ZPmhFUF5rP+kQRHICUuMCCJWFQIzzD7uXG1CkQ47jLLbQXS/eTeTHCbNt13ERvyO3efzz8tDl
zvv7hmnpuDU7QmUXtgUDpL8uD3wOjKQAZYYMyG4ESfiIgSrIOMOQpWcBtTBg1kEymqURmIwnJvJo
yuxuevjyCtO9yF0tctkmQ5t37+bZg1rqYNnskUrIDY60NcYCF7sk6KkSJ3KGm43vQjIFdLvWKel7
8ufacKLlQss8gaiuSFgJV5XzVJUtrqcBG7lw2NtS4Jv5XRZK8plMb5YHXaQM7lHnXdrQvmrOdqSV
xeIKS5S8+a43/pWTIGZkU1ysQwXwUWTXWJxbFdS6jiZ8D4Zi4SIaQ+RZ4MMCpKJhh77SJjzs0gDv
D6MLMdDylMcK3dWy9fWTJm5Vnp7TyGNFOM6HzH/2YxAIXFGBX1OLY1+bHlylGbe0ocI0d8HgfIsL
6OuK61yqli1atl7yLybJtPBq+9WQLuK9MUj/PIfILJmkm0R8lsqCURGLlu6fQ7FhJjfdUVkl/QQ6
mb80gvfuxs17L3CQyP0TsAQU+OwsuDY8Il9G5lyytpZmTZea+Tj3jDuDPy505Jh31KdcH8dO1qYh
9vKbQcse/YkVPnDhN11uX/A3YYWH57k+akF6Kx08gZTh06+zs2ZFd4YVF7z4zaVVIYNy3RYHcNSY
Tgh9wPTv9OEIoSxeLMN31lGaowHbvDBZZbJCZVV+1pMWmKWhNFvdKkv6H2K0sdsDZF7UDqZsZn63
alCDWPUxWs53bWtcK/lp2lga57GNONVbbaDHsn2beQCSxNh7Sev4FjogYk6F86pqE9os+QtKHn4f
hXZy8c5cmH54L7X42GK/O8ThS6cG3xXvFbPaZBmlKv59/l0JSaAyI1ywAebvXaUuexOoRPVUCKq1
fy+LSVkYTfuK+mtlSxs63QS1qqvokIS6vh7FcI5TmLuCdxwzBYIa059KP3+d1z59O20ARw3oqjg4
FBzUtY/50w0ivv35ebf/noH5qxqYEDg0jbRG2Lm/VQO1VULOoyr+ZDaPdRYeS+Eg4XBgWbAngu7g
WEw9U0ewRD9D5lAOm7nIgqjtGS+0hYfzoK5dEwp+HqvH+Yt4ahEWFbE5IwNqHH8tVBumXP4hv7PN
NKoAoJiS8BKGSk3QzS10f9jvbfKBW/o1HPVr2Ltno7LPGIlLwWB9jjToQCqk9WWrsLfLN5CP2rXT
1aMRUJDsmoI9ZMgzckPZTKRIDz2v1HTXuGzopVL8u7FKw7PkGz83woNTVWwmhl1mdAu1Cfe2jlNX
jkHuivxRWO32Hq3D0u6pfo3GH53HH1ndrsNKwQSKMoZ8YDVa7S6gjSEG4UzE8RXXwOufb5L7726S
LTTm2/TXtqb/Fqc5ZkrNJ6l06JKds1Yw01oY2mOjZefOzj5qO//Aw4oJNbZdjQXxUzOpPwyr0hp/
a+4fZdxIPmQnJr9fmxg3N2oGEJuUWyPhoQpxTAYrX00K+5xQaawYM374xXT0Q+VB9d/qXHtxPfxn
ZBm2MM1YzPeAOIf3HMt3ea9kg4cVGQVYvBSeOEexBhO3xkBdbOTVzUN+Krf6a+yKayu7pUYzyeQB
qYiwGyYVtmxOIVlwumrScsgeso13StcDvJjXALY5J3OWBr82K/liH10duheQZv7BwTeLMUkqEnq0
se6/MqgByzSBgoyZUJlTePDBpvMKu5tiYtyt+N2pqWpUmyP+hViUvjMRX3KEOMj7V2fWWTZodo6M
3GyLRctgSDKCh5z2LSeWAG+E7kjOzxUrlXz5XHYswD/fdVMyPH4rxUI4Ls+o65qmI+Sp66+lmAvo
965G4JuMjpua/KaW6a2eirOZ5mcOLrgLIq8EfKYGICPqFKabV07WD52RHb22OEM6PhuecwJkECp7
zVAF0NnL5goOpLvJvdBTZPqh2Gtt88pOl4KR+yQMqVgAB2RBNB9RmR3RlmNwGrFvuy8RSfXsgLkU
dSVsvmXJO3Dy6J5V/t0cImovWeIDRgaxueJDkW2iSTlPiDmFWZ1jYq1WTYAMGs5ShJdKli8NOd1v
88sYYaLtObi0ON6w/LWb68W3eCDXui6eFDt5JqpS8s2xlOM0ZO5zBa1UpjkgUtxfE2XQKsn6eKfi
sdCaRbEux/ami/wYukDzss6ZLleh6LF1hQO6tgRSJ8Y+oBgNatOApqDhEEFy6mWCy7kYGP2bsX9V
Gv+zVd4GS+wChLFmleOMaNGjji1acmSW6TKmoyKNMsHQMhuOmddaD6PbiwXj6jUzD4qMnZFBolyD
dlthPMS5gqJNHosfW9hc8a68jh7EyGIoisOnVHN0qo8cQSWdBsbh2glgwdSVv/VsJFGKwbjNpNTS
uuKSawT8Nuj0HDpzfncAmD95F1ujnuVOcDdSqtPcjRQYdInOJo6e1mRU+INYoleFZD91wkcy1Hdy
2ciVVMraRFLQTa49p8hu1kBlddoIm2Rj2HkivjP/YeYca/AE6kvn2/j6+ydNiXaxUhxTRrY4Th9y
J775XnzT0FA2ZC6iZtMeqjh40+R7Hvz6e2ox9Y6yLdrrT6VJMVCmkXJDDk7hqMESj25hxwvJ5mU+
aU8xMQgj+ZjYFW3HuzsqyP9joNTUoiMY10yk3mNvwjYreIqq9G7heMjxW3vQs+iF7g3CrTzKq4F2
ihtWyoTb/87A75k+kbeUB4Kowx9WRIBknwHKRTLtQTdBEing3G2s65EpJGl6qyz7YirmTvYEHvcX
6i89inLKQmbm6ZlgJ/aa5JgE/gZz/nXUEt3qtveyie6ErwIxa9+jJmU27Vzm9RBiUCIKvDdbiAO2
j6bUSW+97AZCm1ZI3hpDznkBE3HeYJxQuf2hafBBQ21GQ4vO3fRvGXc8JMlqKaepfRu9NbjBAN1x
sxsTbtSofZeN0LzeZMOOSux1GOMflfw22fGNRtkvLDgTTn4M4vCW1M6F2ktgIVeGGA49eyHtdZcr
Dg7VrBISLOjVy+AlI7mXgSARoPDFFsxdeMXim60iqsPqiSJu/ehq7W549c6P+MGSeHAAx+SMDJSo
Kbr2wNTO2TgtfXwLpeRwUYTWwajhbSC+Voz4GwyyS+7Fx4qDwrxFTLAXId9mt0F+wAEDhtG2OOBT
1AajfQ1tjON9lyBY34VUPYZHodGazy1oHDJ0hzrHfXUvjFFvSI1oySO+buRil4+fRV1/07r8DK0J
DMh+QwsbZvV3+XKJOZ1hpK4HB54MzfbFz/Ad9UdGtgoPCpa8d8Kugf6FxmhwwpkXfXnk0ecqILkK
EA6ZagiaBhVWP6bpViH/0fDfCc8wD8YdI7dL5YcPWoVuskjxnPYihwKuvEoMqOSwUDrlDsLSdf74
zJyW9kAtUo30EMUhW2CDhohlNlCNl6W8u9UU3CUixIiPjIPwyTWxO7LGlxhdxCLROGmlEGBK9kFz
zG5FmJ/bqjyL8cGs03Pt+muEMAvbzc51B+xUipVcsXJZKlV2hsp+VwoeRtA9TBHEkuAVXonfwSqO
J/+sYXYvj36NFoTwitS3rsRjSEPnCnBsnAM9+RiKFsCeacdK75S7sManRL5V3aD4+139E1MM+e5q
eV5DgbMLIra7vNHXPwczpPv3qn7lJM6jNXHbc2yDl4aBozJZV0lDxzepXCSnUj9z2zj1taqvw5Xh
Ktj/eO7KNasM/Q7K9EKeNbilntyk5eLISWhKMZrAeXzeO0ItvvUttjFdYe5cSXZpQ/ci1+RIjZAr
ps6IuhBTAWbOIS++6T9Ejz5M7hTzTda1iREfaYJ/7hn0fwfuQAPgcAbqqYPH/b1lyIyCkA4V7TV6
fmo4or+4hBsdx+s4H5aGW2zm0j1ykFD7+JamSNVIQtsKBP9kYfNQtrm9Lb32W+XHZKhjI8k4aGnK
4ikMJCsKy7SZYop8uUXLNv2HD2D8Pbp0Po9YKugDqnRopdrveK1q9ATHF5G+lEfBuRglo750GKbM
J1Nwop/VYO91at+M33ZmfyLu5dHX1ScHauhcS/s+jSFoHYqa3gDbz+N8zfO3EKbsYmrth1jH8kTW
QLOzmA7Fd5NvMrAlZbIK+ZHVJW9k2gzH3IMZ6hjNbiB6RT5of75hsHL/tckDb1GFa7moKsjt/Psd
Q5CY4mti8cqyTMTRzy6AhyKrquChs+W2MEMLVeChhRG7mjjmwshuzOTvsgrLR1A2X5MPbwXvcf21
c2gOZAOAZOcsLxQa1QcYwfsqKc90DxhT+deSw7hEW9zQ3TTKSme06aP5iWxGxA+yYsnrPxcksRZl
e3J96lKSehcjojR0MuqT6RlkCecbKsZPXyRH2XUaxJrCQ3NWkVu+JFZ6DoS3jn0Ti+tqm1T0IaPj
XRibG36/EK4Agc05/OudeYoa8WRhFo0DGMVONpd5wV+krY5Ct5p1v9D3xBKHLtJv8xcVB5ykyOj4
eAZHNTnKdyw/lo2nCXSWZJvDMliWApdv/FP6VZVbjwHjrXkrJG8EqzSkY62P3t+rQxJHjBd4CvQS
FcY+Ycw2RSHRQ1J6UrKAeeznwu23vFyd4BBLcDFZMVA0QQS8iX4XEeIKc8OHeR2mdPdLM6jXPT67
OJaG9xoQD0pBvYavhzJd76iCk70tEsjTsvYCUbmL0gBry32WAM69r/YwnCKT7b/VKOpKysQVYi6h
WnvsdFjmtUze07WDfFhkDZXtBZwiHDhPOjuRH3SnPP0hn3jZpyPFPKM9XwwuG9Dc8KTEs83vbWr4
dRKEgoGsLjAjip+tdoIuA/i0DfEBgBWzS2Sp8GPAPk3eaqyalqGVgoxm5qGcxD2ynr0mHAEy+a2u
zlql88GO5TYDdZbJm1Ujgu/M9MhJhbaOhnp00XAbCcap5HlM0NiwQWMnkrViTqdOiWzCncmTkBHE
gq1P/JofkFUsu/m5UXVfClEcsHrfyQWAfc1hDPMrPjP0c0RYs+gfI5n4Ft1rz9rJ1Rt0vAwOsVci
u//792ipebQsfHYcZ+e7srPmnhgEqMvHxkZyymBZb4cHreguYjg6mn0xeC5/ddJ8K2aFN1bJd05H
kwSrZogMhc45gzQsf5fsYgP2mzETcGGsJ8OAJAIvvFtWHilAhd8vrV7sC0t5qH32J1lTGk585J0/
5Vl2SqbgBvp1hpj2C0eT5SmIingzVy3HpihhyI9ji2s8JgmAlAofR8/sz6ix6bF8lPHSJWuU+UV5
CR+U53CUl3zuphQV5Yzh/JRtq3xpJeIKhvJSMcNFXqIP6GYZJ6lovfLBIIWJbVLuFIXFN9ZBd7Y4
P/nyoRmr+numtnDg+Gnc1+9zdzV3GsqGc+uKbAOc5nHa/IU0z9uxNVRY9MiNeRoxnS9jwuDl+U4e
QiAPns2yefRCGOlt9KOzf7hg+I5fkbmeHTPusyePRc9ARPxEkuGr6N9jmld5jfqxh4il32QFbnJa
PKx1b2EZPGlTckroUpA832M2rGzMfmRF+pqT8YwZwUuFdpWH0Qt38wxN9l4mCyI/9HJKMTdYWqq/
m22wn6tMoVWHKQlOEsaUbZPi5B92iJ2HvJSt5wRr0XTb+dNOFY2OL59To3/V+/LL9DBxkp9VnepX
N3spyfJdzQcvDEufiAPIsXfCyrTBgH60IaDNT4OCdqLkdCKPNvOtFDN3O1IP3eidZc+XM4IYyITA
GOb+5/qlq7Kj+PuAVUAJAJliS7V1Q8iC/pdxEuGwZuaSGMIkdTpaUe0v6jrbKLp6NRtwqYRZiZLU
myGuLuXwPGlgggId9sLvHYw4akLsAzkIlOhRbqnrUilXEjnyUvfsqR9RK9NeVdq/dmhkosFwkQBQ
YiHV6KBZ1kyzaLsVdPrkYs04z6SZOfo8zFMGZ+u1j5M6niKXEZHW9y6+0gA4M/CIBPUoUdhSNM8I
LHGEIKYTLIPOh5mYBqo0T6rkvCvU+VjolX2ojuXKNNiHcAe6xo32zYNc6vZptZkKELYQ5ExEgBEO
rsd5ZyK5aMpXuN2vPvqQtV5L7Zh9I/GKxFQAu9JBOcfCiUOwfjDNiSSRLlHvfqG9ZoghFL+CiNPe
k20ytNZ2spjvjkqFxxEAn8Dbdok4B0MB+fb7hvrFsNpUnXNgE9wzKOZVju9Gr3tVjG9yKjrPVDUh
ZQ/tTzppPpXFy84QoeMMm0nYEK4kWgaJWuLPzmOOksxz9Hzl2DmRtTiG1iEfJS+jayZOOjSPeDjI
i2Q35Kel1rnDgFZUkEGN9OeMMOIV13X23gsxjByi1lmbeNxw1+Gg2C5zHV/sJCzcMHMdMcaUmK9c
DcpgXENfu4btyR+zq59776WDloBRAhlZQHmQU/QAY5PUalCzaf0pGfBad7R23VvKTyu+lNxIoecf
YRNvSXAlmEo7Youwz/McTXO+kf/uB+fRyRjW9MxcSdbjM7NAOqyyxFueirdEsPZAcohPycTZNarX
QLVWZccFr6PkGOfV8zxXVCS66IWsmkTl3pSFesXo+xiDu4NOSSDccDklgHXPUPLQXbohYJe0uNZZ
a0K5Sb6YgJBAk7FvALLmM6IrYWe4hdhSmNshZdNh2SUWh6WOQ+L8XEQkyZoEYP75uRb/ri11OKm5
8pFmkv5bW0qKcqj65AUgeacUBqRST7QgIa7FMOcVZuzlp93i7gSPJ6zulpseh4skRFS2ubMk1mjN
YKB3qZTJX8CcXrdlyamOBpA2bYY7ZAs69zvyf3z09KEyPhYqu5iptgcrafdlZu+sMj3Kwj23eI0b
HRWdo0qoO9MuiZFUZNqTrEgKRg+VXT4lOuMU3xEXWSXnc64t301a2lslNfbzQWauRBC0H2Bf4NOr
fKUuL/rnC2hKTP63fdGG/4LoRbc0TmS/DVZCE/ONtqYaNrrUBK2xxsUVJGcPkdMVj1wcN31H58de
FXFsAVu25LDa0rNdHnSreYwih6SF32ywxCHtR38dLQVd+nRVKuYaaa+yH8GEmx9VRTIOJGiP+8lm
3s4kUi9HLqyNKYl/Sgg+xPxpWWONDa2lw64aWmIT61eG9zq+W6ivyKtfdnJM7tSsyz9fEeNfKoUp
LCSLEN9gaUEZkUvur5Wib6sQMZ629DxY84bYhhPGUjygxzanNjINWNK5Xbx4ZNzcta+FPTzPbbQn
USayh3aAbUfZRbEttkvHCziz22gMLAJyaRVHmPCFU6CbZYZbhkd4AY/0a/OgDo9ZQerla9V0jxMW
U4tWHpKChD4eCiepmctJ8kt02KCsb+0/LIZ5QPO3xWBC1YQjBUvGgSvz+wAHhjr/a1BsVAQKcJ3T
o2WPL/WQokUM7lNvcEYxtasa7EJr4ybVs98bOzQ4GwdbohmznAE4eTiQzUyVRk8eErsBiXRZnVCP
3N00+Q9HU+1fsAT5piVjkpM4WpJ5hf/lfoVqJbR8xBYIR8kfmlJe4DwA7OAY2iLVJ2Nq0dmMXoR7
rtthi/79Jfbp9QhgRn2FjNNP4/+whDT3X4hGvCfd4f8ZQiE8VX8fibQ0w06bwKXvCDmO8+N8rJCI
umMQBF1TdSWyKmkLKS3yfHybcerB8p9c/wXL2e85ntO2hFnz0brA0j6HRHt1vXmUiIgEOwnKekKc
NDnseJkBGFSSNqSHhbf+dQpOwrtGUJafTf/F3nktR66l2fmFGhPw5lKZSO+YSc8bBFkk4b3bwNPP
t7M6pG4pRgrdz82JPqdZrDTAxm/W+tYymaOdKu6L8vtVKv84uMhrb3/dm6t7d3KXQwyKvmcS6weV
QvCkQp5oQQAX5448MeV/cHsLjQdeqkUCI2Fxb8uQwC9hxeLaMIOnrmOwqLntibSZcz4yyhIpc0/M
I6JfE2DLc1HOO7Jk/GRzQQnEVSXfkuyj7sdqHPe7jj0hjsu/I9d7e9IX8nw0Wn11/yvv+xTZXcGc
JJSuAPcZ/6qa+TFDWI24cyHdMZVWbIA3rvp5FxxkSvcwl967XDbgVpH7fMYoVgKSt7qg46dZ9Mb3
hB04VDg+0xIRuEL5OtrbBEpn3yg7qILLwhNbK20pm92VEQcrOW6x5Rd1H14WtIxyAZ4Ax8QgvwuL
emnLMdoEFJPy0PiwbQCu5lbrbGdRYLe7z1R1JH99YDJKlhsN1olyxCvD33NyaLJfIyx/LeiUEb19
Z8yXnlAGFN3MK+TOQS4eMiN6maL2IMf5aUpdJsOb1Py30Meb7qL65ePV5ZzVVLMNYYznihm1XPfc
O5fJSH/M2Pw7rB7h8eSBV8DhyfmgCGOPol+sGUzB1eRTFHpD9A9HYSkfgnUQnKJqJHg6JHh5plq+
D6bguX30pLjBCubw0qTGpJ4yBIk4Iv8pngGa+BvJjUE9d1s0LP+PdbSp/h9DOlaSqqlpumGbWMox
kv/bSc6kFFgHQ/GlPLyTBEw7h1LAXy+7bzl0kO293L2QUGIp4x7c01ZXAPwpxhM87uOUpQ8R14ko
CjSBxVFusvrusw69q8XgWcjpvTzna431X4anQC6O5NJCjpPlvSIXU3L4VanBZV7IdajcMZkaNlWR
4LDAPwhf7opDV73/oo78x+pHXjkje6p+JoSdMsWIfuXiVL4Ct9WfUHTKZ8D9vi24Ubm35a/7/TtP
s6OvvsGXHtk6X7VUO0WkdfrBkBLtwtS6LXJwwXH3SSA6Wy7WQ0ELbMkTmo9NZcs1UVgsx6XSiWCH
4/1/hNNF0cL3CR+jyWxvWQk58Ss+5FWcm8h6QoZT2tSSVMm3KWcQQQx5m2jA+4Ve3WdbVFEpygYv
qG+jxcFx/+Z1+ZyxZdKOyxJSApRefpgAU3DKPYGc48lb3DWqBxmDMmVIKgnyLKTCaCyTD3k4hVG5
tlBr3Q8p+a31BY1V7KwwF9Z1/6TZ8Tabs+vgTPpKTkEULsD7FeEw9uGifsS16zMPeFJHnKtyt3Yf
Gd2PRICu6CpTY1l62YdTjRR0yWPayhNL/qDi9vuhSOMFRTDYMNrWKD2nXgUwwD0n3KqySb4fxjkb
TcO0jrms+6jEmUikuzBjLP/Iuo5NC5sJOfvS8+TTVaCncG94LLXuq0RNrhKdKHvkxisog5eOlCbJ
N6+DGIDKuJRvJXBI2bj/POyWi2lwislxnOOGH6ie+b8OrdJeFI+j8e8yumaNx41RhEjQ8KfJzy5R
5EKCY43PST527rJjbdIuccnK859KKt74fb0gB0RJovxgA6ZlrAn1lvtArgt5TwxYUhrvUdba8sUB
4XlwCg5V/A4HmswXl/WMvEUMhEy2UDFgaH+wDKF0RjzQsaSrsHqa4eNdMIwdRl82dGtwdHlLmXxf
Kj8LGvHv6EpnJFiHmXKTL3rsnOemGRjZWu+mq35MPGbRDfGAtGLWbaV5k9NDFR5vrv75X5Wb4/a+
Gyh//s42rRCl/0m+/MyTl7wUT1sZeIO+Wt+nKShAjyLkBpisJ6TWd5l1OienzlTwhsmNIfsUuW9J
iUUymwFPZ7BiEU+nQUGokhaEKG52lUMtDmRk/fOK0limz9RKcjErN1idfOrdN5cQceH1QECoKbnk
GlgOv6Q6IuiJg6iKeiUljfdZjW10V1y9jbOXwzH5QJBrIvnzakVNQBsy87wdk6cmAPMnZWQJ025d
mMv7MvT+QJAXs1wvunx5BZEF9yH5yOSaDWtlVx9y2nifxYVd8iEftYXs9ad4MyfntBX+HEfVQtcY
VMk7py0ezbw/TcP8TLW0SvLuojWsSjtEhvxSWWnKX5w0/KUdMTCc1fLZJTfXtig6VPEk0cizQn5w
gbyE7xOk+360N/S9ofOn7tpPqERvdv1ItDDT4c+iTNfh4B2+Lau2lvc+q5iNLVlcvp7D6dGkkn5M
hi8h+MWdiTaCe1sURA7xC8uJG7Biv2SD6ltwbRBnx6uMIXWSQS35YyAmPZLXu5EjVs4YEyfi3nGv
+V1HKle01RB9Y2GqKn6lfLK3FEfysyT+d52n5pNG/Mi9gflvfM1/5Q7hsf5fm0P+R5P/FPHnv9pC
+Pm/rhDT/g9pCdEdrjlPQmxojv+aQkzjP0xTEmPQf5ueq5r8mX96QkyMH0iOMWlQUZg6rpD/6Qkx
IN4YgG1UNmWuS/2v//94QvR/l9M5hqXpHkgd3aAr5zXo/9tswxV22yNehhxaa9sU97qrFeWLWs7f
VRel6zFqq2WV2zABwapnVnwIiY3q1JzwNxd416yYjV/ZTA1LSLO4XFYjvuq+x0NKNTD5jUpGmeYQ
6mTl4+n+j6wdZ6pYE8R6q1/+5WN/+NtF/qv5Qtfdfx/W8IaApJiOzf7QtkwXqdi/12PRKFobhkyy
ikvrLS3zN46mZBN0mIKbtz4hh6tVGm/TyFpqLOutkbrbSFezPb60tRiVS5FV41rpvXbV5u1BiBDj
lmavYjN+nMLhWxXSSc5aDNckql5GWk3OhFpQni5gJ2tkZiKm0fv+MMzphzdNPympJZCZidNSQsU4
6DyuuxQoGcs+1gMQT4oq+Yh0+0B5fu1rN9+WY+qPZmZjQh2MZeSyXQumSGGAGp/GEqtn1/1YDWCY
NqvXhjdCLWjCb6KKXpuQpOLWwqnuzPUzff0uVclcENd4pJdoymdlZtQf/SotW6Bo0ZUufMIWgnXL
2JQHkCPjhhZ1n7xYDWtYR93OTYj5V72IOcGL0y5D7aNofbXPTlbY/NGjDqfQ+GZU8a4aYSRmJjaB
+No+JzniJxvJI/H1iNBA5Zg3Iy1/4468kLnezqphQNwxxGIaoo+eIrUvk0dTi7EYNPpNLftLP0U3
Qx13CgNrGfBGMsJm7E1YeBN9vjhyv52rrTJVIOqaC45jBbYJDrkGapqZrOvo1BbjJimCQ5eq+OPn
ExEsT4bup9EO6snGU6pDEGoX3Bvv5FaeI5BkEFR3bjbtvdh8svXHjKlvldRXmhDfiaytVxFZkWdb
FYGwPn/2RrtUW2ODjeQUd97NTrpXglYvVnDoTXwt8F/TZFjVdYNA4BRWFG2Tg5IAqRXuhrN8M7qj
7Mpwj4Ru7wBaKINwC6kcEHp5dVv3WM3VCRSBH2j4YeFDsl7N3xsPsQ05ployUmahcDOcdZFe1LjB
1Gn8UUDYwSB4B2wDz5cLFDf+WEy7ziS8dlDOvTYciBk8VcmwTrBKhaiaB5Dx0XwSCfN8nv6foaW9
MY5Xlp0lvgOjBEYPa7qprqmsJiLjlM7K3tLjV7uoHqDloNET7jEi0S0Luf7T4Nga3oOeKl8pDtga
90gZOZ96LCK8AApeBQgG4PXfa8X5MKItsQInyHtbaDPbqhKH0JgkW/docZBkEGi6GiBU6u5EODwM
BAnk07MSOJ9JocRUuuD+RsrCoSXc01WfujE6uqL7k4JqlEZRiZSBDpcTrdXG3rUcRsSs1aOmvzh9
cs4Srv7mOQGMruOX8cx+KVBeIrWmsHP+BFlyjspwFfW6bxuC7O32JWyQMxHRh+wPUW2kOae1FxHn
Jq+nzjrJHwHpwM6gyW8eTVGTqieViFJoJW9jYV6TwHj2ym2dWx/1lAK2U307mj9bM/lkG/jYn2pa
MHMYyDUcHqsSOX7jnee+OM0i2sUodquwORLCQZGd18+zTKAzYLqrubeNuvAwOtW2CE2JhrqxKgAF
no8/1VQdgIMf6xGx3NhPFCIDBPxB/Ayc+kHYfMV9/1bZe4/YcnxYYG3+hAls7B4IxGJQxENTstFh
248WqTpHarcnJZoOISdfQiNNYlNbr2FYv/WAVboOjk2SXlrX/Olr9aGl2xpL/Qn8rwV3uX5zK+aO
bvE1kV6rwQ7JRE6oQ/4hquQpK+xXfLWPQM9WgaWDDLBPE3fLxJkTi8ofOrGxzPqqCf2B+Jhr5cVP
uu4Adg7TLaYCJsHOqtdYH4poOva5dyWdais/wqDKP/T5Y8hS8GxqvgoiQ99WFiN8t+A0jD+9rns0
DOuoz7gLjRlKcXQiGPtMkNK1U4rVaFzsxn2pO7bXgfsWKjA1AoLZvWLjzNNjG/YXRRBgxRdhpemj
zh/nDHhtlRsoa4Xp9lNmJZeoqkgdGRlmKmS1ayglw0YwwMIQZJpYBsm3r6dL4Bmb3AN31TpPGTkU
2PjtZQT+Y2Enr+zOL5mIMAgl2xATcxkriyIThzbPTmhEDnk1HIoBYWLJ6YPjBvkH3xLtjjzAOuAO
7rgDg44800OqTPY6vIJzU2+sMoM9ApmuKy5WLfzW0M+FtJ25nJMUp1vyxvshvfWJ+aZY8+vgTl92
lCwhckdLSPG9HxVn0UwTbZBk4JXKFbzHPkl3dhae2LA80BpxOocvfaA8ljMe74bW2ct8PQ32jkj2
Qntq4/ionacp2BdD/66U9lWz8kMQvEj2j9X3D4YWP1trZZgeeWkneDuYrA3HL+fnOFCZ8tBiB8aL
YmlXvTZXHgcXXd+50YI3vVxg9Posj+5YvgVKAIYnWXeuc8yHQT4QLSND296QQJqe1P4pawE0zd05
zbydcMbtWICqIZVg0xjR1Q67t9auX8DRsHx1TE6oadp0nV6v87Jxlh1qZ+gGI/HYfhVp17FEiOvl
yTKPHaQTYny1p4ZlG7E8o8KfHoP6JeyMfays9aY5o39+D5L4h1SDr0Htb2bsIKi0hkvBdzuBvIZR
zHKuxwkW3ZI2/7Cc6rW2eWQU2a83RIgyQMsbH2Ok+qORfogSH69ljrtSctlj3CPmxrOTU16Ky2A6
NxgNL6j5D7OmQu1eyed9qE17HH5/AMIDUO/Hg2N0C4OPaFK40fh1bll85RGiuspyqCbIDnfH4Dmq
6W9YSax0BXx+wdbbESC84/466/3zUDg/ntPglJnxhBLeSv6omk1HU9NhyUU3L28f4TDcGoK9I7N+
/Uk444a/Lx4nXeWu5e1sDCgu1XCfqtMagD3SiMy3eECTM7PiW5jzdAPyYVNa2pONyYZtcn4SRXgQ
dn+zTeVdyebnRm959ljbJ0NtP2JqFZmTXm6Qlgo6bYMFSfzQt8z5y/gDQCoOp/BSAC2ZDBXWqvrR
Z7g4BJz9paJTf5SsIQOyE6HXjOGDqtjlxYwPKckCgddPp86CW1dolsJxYf+UNHEOz/5z6NoFiy1l
XtrpsI+88VGpwfmSh0eV12CNHa8T0IUH+P8BkpdxGRvmPp0KcxNxvqYgg1n7aTtyzwA9NltHCR9M
wF5r1RxfjLQmTckNUPukHXcgpasaxMQaKXZyKYbvUYzmtnaYADCbORiltkvUOOF3sD9TI/Gcaika
wVZZW4JQKctqy2VkVY/pONFhO1R7szB8Qr4oIdPPNMzUzQRsL3OVeY1N9aPtvFdlCptNqAV/xrSt
1wUZcgdnAvTWQjpy4dJR7LGTm5k1UtEZi6pMixVfB8ifkEK3B4YBB1BlyYydoC7jszdUi1rXX5qg
5PIjEJlpGiwzAVJ9JrJASRGUFIR4F9yTAbQtQK7WTR3zC1H223kI/8RVjT2EWMpaUU7AtdKV6Odf
ipOnubX37EOgUg28rgRLoZlPKNw7MkBklDmTgbkGCTJPzif46GjlMekJ9Gpm9ZYza+JR0XeGvBqZ
1o/lIoxz9ghtvIi7GEaeYhO9Vzxi5rH8AZJkg1tsWYjgN87Ucx6lv6DSSnKAeeBFlrFQRfFF+Wog
l8+Os8CLVCrFsO10uVGXA+11rGLFNamKmIqnL5XSYrcGnzwnSsAwktGCW0G8R4KQJ8njiC5ykSZt
5auYjFohjE+LBWfKOJmp/f6eEDiCQjK9alrWITkTUc3eKi+G94EIx7Ax8bmSqAyBZhEYcEAD07uV
41xvOuhNem2Dbmniox2B54SFQchd5yQXQ2hrskjEPpq4pBQeZRdXGM4lIPuB+CP3q6078jZ6RPaN
WzWryTbjVeQAGR5IklvjBV/2QVufjBGkqUWX6mVdueptoN9Jo1fnlPN0GRR5s7SDtAC/plIb1hWR
Eo3xW2qu6mdBvutc1UBLMG+HMpp3OTxA9F6xtlKYmZjaPD6P6IEokJsHtGasRCz1uyVIt0tYKlsz
JBzXTQbQbfuIHBud0LbKSeyVrgKMZA/m6P2+5l5xA/1ab7Kgcs7Z5OwU06hRJaAtqzwNYa0jUjL/
GnWD88FhTTEUq3K2n3Qr2KO1YPRak29q0US6VnpuOGZYfQnkFpzuGM3Qh/RBdNMwXZPhll3dLtRe
J3Naw0crKlu9INRB5DmLE7J0qqn2M3Os4ZCF1jIxtD+WMt9E597CtrMPZKytsIaJddyyxnLHQQot
hmRZ6RYkAT2oVobBb4b2v7ZwQL+qpXe1azSrWszEUSU588mjHA+62zQSzBNiNPC7wUZ8qg8Bjzue
BihQlgNyjawqnA0khu2gNACyIf111KqjKG+pJV5hdpnsersD6jHMr0Rk+UJz+U6AlWndWrf5olzV
YnvWbQ0sP6aI7K0R6Ve3Jw67qmmcnXpV4qvGSsKuMKvzMxNT6I7lZ1Qj1WbMWywb8VNlMB2dLCLC
C80YeAJAOm62Et1vMXsb1lIb8tys/dCq+U7zikeL79wIqgerxbViD1+m9Q5pFgsfolOehTgLYzdH
WdAKeEM8sIvxWI3KG35WfD4sctaqAxm2gPu/6DPX4FT18lvs7vRi1H1lMjSeGtm5NGqpJEGG6I41
EPvA8dNCI5xeS4NFrNDmWDHsmswc35LwVCnErHYjCOE04jMJyw+R1ntvKjczapvJDF7Tomm31SHk
GbJUNPw/Wa18TjQTo0kHL5hYPkdzrB5rHC6QAxo/CZxl5QEVi7yuWpoqVD638XyrsC+JBBMMiGCp
KnuM2vxQb9sE/lj4iwVZKG9EH5eLqjP0dYN9EVYSJD181lnTPUirW6tsYhmfG2UsGTkND7FdKUDM
LRMIm5cQ6JEdSu03iQBxsV17Cr355gn3UER5t0g0DbdvYD51xEWQ891qfl1NiBMMXpUpzMeQefRT
k7aveZZvEjqcPI1PYs75i/GUkBZfvo/JdDNK51tr9E2rIMtbBMzebW6lIwlWpo9rO1llPBSaaPRJ
ewxWcJN/mLy/KqGOM2D+IfL7JZaivMHC4jR8u0L5HYGqQj5jTo+74zezSHnJS8oFi8Io1hT9Iwc3
terYUga1EHid6+/W6R9a0khbYmPPiBq3CFjOgrwRGOrIYPhYxsVoVD0Nc7YfBOQ7bLsPwiOEzyVx
JhjHB8C5D2YPiMptOXCimAdeMwOHzWvGWbWdvBguedV2/APbCbtMh06VYmJd5rz3YmR/YhPkYqt/
yN1E7Ut+Fhjj+DglzSkOufEdb+rWwWT+sjx+BzRwbdKKgBGiddikETMrH64qrBYS631s3ISElQyj
4NPhl6Q1QPtUretkjJckp56jrHUWKknJAXS/qgQZa9JpRA1METB4UfrQJ8lNqVkBJXlziQbT2kz9
GC2LCmJhN3Xa0jON51Dvj2FigeoCa6cRU0kYImwwDDXlkYyVcFE1+klxYlYib22qnZx2+Bl7zotK
bclOb3SxqsNu8C0tBp8BU4rzkgOq7pylLdVpIABwx2j1DS8AKSwWYuqKSjEkME3meQAvuCSeKBhq
eB2bBJMJots+afp0caqNwvBwMSSvk51YdJ0xa3cmdINRdsepuaQlNFmuzXGhg57GUTktOtq4Bial
P7Qm2FCxmz3gXrT+NyWdXwa9J/IGa6iYi2KZJMNrqItvUyHGJV5zxyIZ43jDq6F8C1sQwapNzrZE
wM/GoKSPMGXlHZ2rMjglUX4o44LQae7GKnT83h28Jdu8VWkql9AmWWlSjUvljFc3m4kWC2p/hvHq
gGrBHXAlHFoAlwhh+Ausr9l3itCclu6n6NLnpFT2k0B9VcH4RgwCaS11hj/AUUInWYwZ4EeyL42l
0+Zi1RZ01WOnbiGpbPqUecmsycpl4DIxTdKFZixJfh3z6DZadPWRMT9lY4+j1aOcVoJhNwvUi26P
R5AX5pUJBNP4O7eIRfMi60uAoJ3GdMdz9SfVADDS8Sxmzy+F55waPfanUbxGbgBhFuGvFg7aupGy
beK7np3KAA4RrMhRPGmkUcJaJcCn9MilTJ97/AZuHh9pm7aOmx1wLxV+rc6XjPyJokq/vIprHmW0
A7eOsiFSDqNVv9ArbJNU37eDdzZc6ybanJUxEk5ps4rIk3ssR4TWWvdoGj89wgc4EJQXJLXTNsKw
hCKOjUTNU0IrSWgpK/gVErzakLXl5JjyYxkHZpGvJPI52HYzxVjuRLtkhEfuClddpq26PxY8aFeG
ZghUx9XkS6EoT0Q24kQjmrWCZlpPKKv189ya9bKOSdcYuhG+JWViMhmWn0Sy3qA6II7Dw1qQe0fB
wg4xGe5boSbNOgxo9TvyZyjTyhfkkjsxjPrKrNJ+Gd26dh00EhOsES4eTTkrytjaByCI3cLS1nqZ
PNN0MBLTixLwIfxuEH6b1nYewozYOwNiZKypVE4tbzA2co4fxVtBIGFGU3rKZtT5mm0LOH1PLlic
kI3Mt7wJQ8xsecm3OOLiojcl47dI6QYpnLyOnGHD1vZC6UkDjAmUiAO4OV5urapOCdi34zqZ+x/k
OgheBuM16V/ULth7dvUwN9VJSxXGD4rXLZohJilwzlZ0FFTzyDkSy3trMlWnovQCvxor1pv2WYTl
NSQWEVcqs6hlrfQ5aLzsZ0JmCxTA3LR9h3FifrO7HpLnTDNkUm84Wfsn5BTwPdG/tYXarNNs+Ea9
iRIe/UDgOtw3BfU41KkvGjSuwygk42O85QP/EiKVh2k7fJtN3/rsY0h0VfY6/COfpnqlJvWD0lOa
j0ZUEXSld+uxT6k+R/ADAWLMoS7lkldcGnaqi0Jn3jCF6UdtNFAdhbssHSK0x3Z+MDtHXYoKYRXC
nYhzSD2gwFzpXgqbzmp4+8newZLMApUXMiu6vnTy7ql2bHWpVkR9kdjRsY89F0b8k8Va9uI49BUs
2PWNXtJSSh6mXf3YgPIyXS/XMRLmGCG2MXWrcLReleylSIdHLZl/aH+0tjwMtrFrI+0JhMJHQdTV
WOjfVayLBTkx36kq9i2XF8TXDydvggUs7q9ULzD8iyIFuK6BuRA62wNAMWn047TBt+hqEx82Mprc
FX5XfddaxNvoFNq9PnOA38jddHazIm8T2lQMmXaIZmXDjoQJkdhomFjwrdepD0tHX8wO7HstgyEN
oZKdB0CzyDRjXntyJEcsW4/adAwbwtqc6WLZe/IQ9lmePVYdpjenSWHiT/WvVnvXoDD3rdrHwBct
BJ9pt4z7Fi56QaNZBAaSzfJkVB1ye7MI1tQkJ1F2e4FJxSbqSs8e5jBe5yoRdJgoaoYpf3Kbpzxm
LJmLPPnC5BPceIlWo6WhE4u7HK5Pz7U25mtt4HvKXeNgDwyagPtnMweL0a+7FlvwMIOeKEBgJcZ0
iDDFLWzzt9AUxKTD4C1Mm6bZedH1UVB38smOKp26oq9dSrFK6+JXVeEKMvo894ln6DbQUxtN4iwC
7zZNOOVK0+kWIfqzTvu0zHfb6d7cUn0VY/Nup8YvQcEfKUDbtHYP+NzGLVMb5OyIW5Ph1HubrAQn
G77ZoSCYcUWFUbGDAlzwOvacHA0hgl3zjsoM4vRylnlKVtJtnM4hl+ZgEfzV6UwQCTfeqfDtYzns
zAfC5qIVHFx55CnNAjS7+5XHSc8Mz17PZZasQDDzZMxqc1fhYFE1z+dg3zrEbuf5+KJyN+LTJmM9
15NToZWRfGw6a6rVDZlon8Xg/DpNXvqVgELLHUBURb1QbS0FBR+jhK5AjrbBOUdqvGRqhbQGnrxA
/aPFKc/9NlmOciDqim8AsYieaoBGbTp861O0sXDRWGqc+5EGvCGYh3UaU8GY1drOq9gXZQH9QrE3
gvBaxw7UtYFnR029/eAq7MK0Pfpey0eU99wn6SeO+yeUGsXekc97x8ODFPe+rqgRM/z2UJlMARtR
wc4y3rSShZd+zdsaWX3P8NZ01M9+4Oyzb/bVqyOVXg1FdE0xRnwT8bft+BSRE7Cx54m3ZKJLbLWK
biXMMoihIP2SEcNk5vbEXGUuUgqIgG6RF6u8wXfudsW6SDwap0k9QzEnBZGMIF0bsaKJlogsR2ZI
/3TdpPrgYW3ir4ZHvXTfOzu/hnm4ZliwVhhbLsPOhqkLRoRrESSqBO0QU4EHkik/kFUbolYULOPK
uwDxSPwqJYopFxxYm6hjozPOW9urt/aMQ0UHjw9d4Ap/uz/C1WUIYtTvWqzu1NQxWSDPTCgiIVvf
od67hY6/ptcyIkbVX3VMkq3hJkjgyj3Xp+ayURtq8623UH/YkzMcEcv8aVGBrxoEJD4mBhYhzdXW
S1aQjB/z2h5AlKEfRh0GDyFc2kOfb6xi2qZqVm6IQJl9JCra0korP5vMt3ZiVzGjVlmNZDpTSrxM
08yq0d31YX6K23jYDyQXEFO/HPLHmSnC0gmSFZixqy1qykWXQzZWUoLUGDqzBH8rpLCwSTwmSxYP
hVFX/VJ90iPnRXDGBkn00s5Ns3bhJi0BbB7bwDyEIsF9wVzHaqoLTuhw2UQxoDsF7Ely4XNQlyV4
4wbxsz+YWb4e6EbJ8noRkYNTpUqA47XpSonJSGmo708RujKrQYM5U14yWEJ8H2tgmGYXCU0Obtye
0qvGjGvN+x/2psx9C7pk04NhX8VpRPqxpbtruvvYjwfmgQExBARsmrdkGMV7DedWMYPp5GLRocw8
twYJg9akJBLdsVE9SnkK+HrFAmeC3KTOrG1w85HG562rCgdZHdnWRkHY6Ny/pSoxrjgVTfvC+TJv
3M4KGQZqn55hZRveP9kraTHu5aSw4SLdumaABpYpiZVXBr5mOnCWkllqMGWetK1pKS88eL6bunlG
mRr7eeltosyrfaVXbF93VfjgWf4yesMZBUmwjchmiLzh0rkkmZewmXshkj8CVwrVAyOFwf7NPYqO
vkewaLZnoqJwQBEyw7yX6r8w1I0xmxPCMdrNwoFwD21qqUXfgd1tIcR0j7r+XDIJR8x/axLVn4RZ
7jq8w+5oxhu3NZgRxtek7d6sPkxea2s6mIE9rtIhMv0hUhji2P1DbFYkoQlCJgtuOp7LE4RCFxMj
Ib0hWAJlCrYxVZJXkVEqq7U1xVF1EIW1YWjP1CLM870d9huzUt4COuB9nFQGARTEsxQkwBudPh4H
VXlsVb1ZafPccgTtGjt4VuIBM+MckJl54i5AdG2Olt86EeMuxTfZrx96+RAcDeTOhQ4VTw/Yn+BT
X9leWbJ1m3NgcBQMhvM7MNc/Rbl+ACA7HHW3QJvYvDCrzR5ToYB9cBzE/iHgZqX64BtOt4NBYWUh
CFZZTYZ9DLUwmBa0X9NGU/n6I4O+xcZBBd/uGo11f6yq5zQYQDfjzd+FMtUXrr52ENqBgiGF3uk2
CCob1GS44hCaRA91SbNtCOXJQKu/T836y8LYuoqE7ayHJo+ggepPAnE59Vlp5gfHaU5hglBe6KdK
RRWcD8o2jY5GPa0jlnY1AxS8ro+25+KYmN2LwUKyopYMwmRVAFFqa33rqdPeYPIjuunmZt2OrJat
aS7LkRhHEZzdNL5qSnaBrvc2ElAZ9srSSf+Y84AbEpFgPCAHaMVvboQvhhOt7dI5geD5tBv2cE3G
ZHBMLZ42AkVEpS9tcOFKBUMLqswTSdgjC+0hByqjzW96TLa5lr5zLbDZeIpShYqJSrJiwSm8bzeA
Zj9oD/W7ok/PRcgwLpzAOve9cnTUdpun6bzT8ujUKtlzNhTfRNcR/pCwBfGC57FItgqX2oapFsqP
/Eo0wVdjksGn435aJqL4JrDnIgsRMbPRFDya+XwupqfnB7dUHqZU69dZYt3KcEyPGjop/x9zkUEG
KrV4Fcw8zI3+HZbS0qshr0aQYDMmSSLPX9CePrau/eko9jnLdWkSYMpuvf8jUQn78FLWM8LOXtNY
2YSqCxfc6q5Ok5h+peqM18oZlBT3oG0sTKbmuN3d19QOvlGmZILojZi6dCSyG+bd4EJyMatlSPs/
A60DIRp84f+Cz1XYvwUVW1jJ6e0Y7bUJqXVqe5vY3Da91S/rjA2uk1/Ltn5PgvDtH1PfQP9vhxyt
r0B7YFt7JWNyoqV1TE+uJA8D4qDJ7Ve9ZUd+Yrhbu2oJD3Oam2PE47IwjmyG9qGSVkuFPhwWWpz5
Ygxtv2zqaqeztw/b8YBeK6BbtjtAaimh20C8sIbgopnN8SF37XXqJoP/32LL/yuKm+P5P9k7jya5
ja5L/5VvObPAG5kwCWBiYhblXVc7srvJDYIW3iVs4tfPU5QWFMVPitlPKMQQ2Wx1FQrIvHnvOc/5
Sfe3+dR/+i86THhir59KEN77Ia2+fbJ4VrtPw8+iyx/f9yeMWzroLpUn6RailQSigj3qTxi3VP/B
zBWqAEthIClRAWX/KbyU9n+IIvUDKHO+J8jy44X8CeOW4j9ggl2HnQvnLzC64P9FeOnyM372RPqO
QtWsSL6RvEYPUvRfdYpDKsMordp7vw9RWWZfnTwz93QSaIzZX0e8wfj2OAMGw8fA2NdI5e2F0Pdp
39mgiZLYTXdjazWoc/xuT8D1h1767U24w4a9pOqubsZTMQxqq/IhQFTe39hpQDcVpdFuKBm/pWNN
s0IQquG2xrlPJCUL7edjEmFCXuLwwNP5VJqtsAYWsuFTpIPx3reIBousZO14c7wJGN8ff/okf6Pg
9P4qSPVu14WcpcDGGKgY+Qe/8B1z/GtEhCRIh4Zsh8gTOX45Lxupu8+W9Pa2fdciAtu0GF0OQdo8
juyHTlC5m8z2+l1WE2xQQnTe1ZUqt1No5Abpa3Z0cXT7NHkuEFq+Nq1VXRoTfaqZuK0ivAMnK5Dn
HyJ8UiWyC2LPEky1kxzLvYbSQm+MlDYv8UlCMpTHfpWvtdPOD1HwWSH8TxUj+5JPfL0MnB9vUGm6
Sh1EPdcRO3b/XUPr/j6MgH4T/nDR3Q2smUCx9MNvFtEKJMwzaBB++4rIngbk4KQ7gKD/fG3dXxyD
P66tLTzfFTZrvm3/QkSy2zxYRmVdoyWu95N+AqdbA7S19m4vJG58Z9kmmqCztH1BFUzwUOa8Wkq8
82lmF22TP88c5RoqNILcEweDhsch9JabQWAyxSQajHUtmXzZph93qc7uXOEQVdksNJXjQUEMYLfy
dcpRLA2KXZeBzjDOkGyKyTu580wIGUqAfcjz+RD1NyFHgsDM7V4420b/4p+0fzEl/7gYLpl/vlDO
byydoe8Yk7rWtZiyrd+qiFh1cLgK/lE/VRs3IaXCoymzwsEYG/d9M0W7LAtXZTabDfbC3Exbu+oJ
JEsLIoHT8jOBEPXGt7NmR2Ple5sxBpiDhusSpfP2nz9J+ZvVA5Wz47vKlq74G2R+XEBhJia8oo2J
7uXQ7sK5J8jSNLuSUUQrmEkwawF7VkEM79SZvHlSu/lLNFa7L//8Yn4sVT85em9X0gOGIVwXd7fk
+f3rUqZarTvXT+/tlmC8wCuZ9I80ISwVEqy1RMO2iku5nUPwigKNBwqI7h7c6ifKQ+YutPbfs7A/
YDraJxGx3aPy75DDEhTcLdPjgNkv7Sx1CT3r+rAywdy+i1rzlgYkpPtFE216x7NWiYrmk+MB5cWm
2C2tuHOqBHmXIrnFteTnfk6jVVkEzbGlwbqLPITPXsijZrVVsJtaA+jXXjZGpua6lo4zHaQw8Nd8
BqZD8c5L0nNSqj9cFF/m/xV/q3+z2Dl/Fav/WOxAXfmOw8gQ7O+vhC9aA9boavfa1aSmtmV8cDMI
AaMO8MRMzrZlWCI8LDODNRDI16liXWXX0roJ9ZJxXqtpYA7lIredhvViInRPWQNBAjJ4010UD+Ci
bP8EEHHHKcE5+bHqmUqB+TW43GePXpPlWwEzeDEevVs/7lk5ACE8jR+FRbWldOee/ufbRd58yb/c
LhjAlWALdWQAyPevt0tXYQp2pbiCqEj3cpR6LeQ+c2aNyFnNW8Ihm51RWM3aU4dKCenuv7yA29b6
txcgqQ64bx3H9m4P109mbrAZqaMj58rK0oJ1vnmQDspCXWIcam0xTvQhLKD04h1X7uS1t5TX27P9
zy/D+c0CxNojBZY8SY3y4+b46WWIuPCLcKIb1VV7p4/Tbe9+i8o4eCQotoc0pe9s+IN3U6OeRB29
FWHunvouBtYsYh/VC3Bymv0M5AlXuEjNvcHRnzvgFTEg84jMKtcE7SFBmjjCWUj7AK9ykl8gI9NF
ymhEc8hVYfypjfpDykz8OsR9z4gc4Uraw5P/5/fr/+79SiKSiWmmvnJuNd7Plz1xoFVYaJ3adH6Y
JDouRkAVzOB94wXmWjiE1FNibCxRBY/tCaUDg62Ss5s35XtPF6fWaucrkzOimG6fRiNY9uaG9a0O
CAAzxZXzcYSU8GvXdyTj6O5RAkJaz8b6krd5uK9ubRdI1e5JNfShIqKJPbPores2+8qX3sFO3I/C
0LUpE7OVGviraBVmD7S1weDC1KDTRZAaZArHIOYCozmjRQpfvH1UO8sxR+Kz7VsCLGUKCXLq8Rks
Hu9nIVqt4fBTAWEHk5+m52lBdG6Hzg7Yon5MSV1MRIo74eq/C4N7FZv41EQ0inps4rocGxqZe1Pz
GBcpgULuPPwbTeBW8v7tmbBD91b8Ojx86hcfEI1LupXWQG/K6g4ijMYVXJ6PlU/fUdisGrQiPSRB
TLT6VIALtzZ+5tGSJBw90NVmaJsbTnEkh7Qoj5HI11MxpjtX92gwCRMpLIdlnEDmdRcW/5K44vzu
eYaW6IlbSU2Sxy+Wn2wKLMJ3+6tnJ5+oPPRlJI1xHK14zZSfwHvPvAvkPp5S4gC6YToNILY7vgYK
hwyyhOYAN0bt2mSg5Yd2bsu90gkKj2i+t/oso391E1xoech0RV+nIjaYDQnloZ7p1WR+SIgLbeow
R10X2MzgmiiZTv/89Pxmp+DQ4TrUK1Lw7y8Pj8uIibRSRPATO4E793RpmL4wJf3UtPnTP/+s3z2o
nI6kI6mvpQxuJfpPC1NTBNFEuOI1L0mijEAeMPpsdv/8M/5WNHD859RDzlwIkE+IXxfhEqbPFNr2
Ndc00PVtFs68ItzDLqVxiaVfFHx0SNOoAd1N3ePGzKkdctrBe8++gNFq7l1D8BhO2q1bJ/ubdpfk
ZPoJkyAi3TDKwNd2rLMzXJRoMPXOWqJi0w/us6XVRwjoiEVM+mCyod6MEtZJHxPa86N+09xoTAXv
hzQjtdrUVHQlf2HumvcJx6OV8j0ye3Dm70kMZGBFLuTWd5gHwnBEmDw/NYwKq7sIwu+58CAs/su1
uzEFft7AuHZobTjSckcQ6fTr2XFpZKzbsr2Gln7XMXU5M5qhmSzxI8cIrzpfkKztkqfbOGm1djFm
r5E/vjhF9WJUATIMqjTzfMQZtX1MOp5RL2CKMpW12LWGcR3hjU7D2W/JZou0Zb2zXD4bPyJyGT2k
vY5V8Nr4EcwiRvFbZSFZT3nKY6+3zo3D4E4YPs/eFmevbujSpOlGNpFDHdOqfc0zt5N5OO06YDyH
TmTscaPYar//UOMzt6I4vEx5FW8ZNexS5svZB07R/nm2g69jQ6PcLO1Tpmzv/M/Xlc3oNxcWS6YT
Yr7kbPJrPVZ3ell8W1/Rdy6EitvyiXSg1VI2B10G8mFSNLzRKf+xFztet+BLA2s0dtXjKLwb74p3
qrMi3QhYVFCoI/9IA7HxOE4yt85R7jb4y3xnn0DAvtMdHLpkYqjf2ahDXRhElSra7YiF+pp5IzC8
1t4uS/7aQRI6lqhdL5lL1y11PyaJCu9IU0IBtGhJNqCPC4OT/6ZJWaVHIA6Ie7NxNQefq4nQeaT7
ZjN58zU3J7tDTzuHNu0DlYaXNhnkroXNl5e2OuS9+hb4jUVJUT7Ey7hPJP+vdgiX88gmJRcrZAbW
kUqcE915c9urXePreDPkRvI483ZibxM3zEuHPnWPOkfigFiBZ8+DGNfG1RWhYHpJsvqLuR250qC6
mpFHEVEu3voq5FmuTi1GUgrcMrkwKfwSLM0fwlkSmMVJnpJKOUzB5zfaNWsOFd/cLG42HsZMQOvF
Rqt6PiEESZUMLl3CUzzHyTv8pvnVX5J47YgUOLS4pbpk4350AuALbbTsfLecd0iM6BsrOuEVrGvH
L8t72uoEBGBWiSva1+WwjWPfO5uuR15HOIPbdFc1ftWITNY/KsU4H+J/KRe9X3eA20MfuhxWRSBo
Pv26Qy8Ng/mgKa9Wnk2H4DZ2pEU570XZMeL2omLtTZ63Ujn1e6CZgSAEfhcJMkpH7ZpVo1A/zjNP
cRPD8mzElaB2Un3GNrwlhjj4uCxENUV/H0BS3RmrgdKtvnLq9U8TVjaSWaJrUmaKxzrkQjnHUnNt
A1XgjBvnI4bLU1mOZmPbDPlLmsWbkGPhdrrdiCbznyNFArI9LA+5xfkjDYsPIRpo+iKAKUY3/aZ6
BnGgqiChE4wdzNndAFVjxbCXzDlrnLdE8TJz8Zt0/y9P/a9dES5siMeaQlzKMPR/PY+kg4XeXlt3
/SCH9ThkxEKMzG88kwVr4ed7WmkkQL0Xpr/zcKH+y0//td91++keDS8gz9KhH3nbjH/abPUYOZHl
BZg8DXNM/V4x35UK3a+N43A9ZLJhoK/QSHZbog3QEuMo2HdSIBJKv00hPSZjO/fDwqhtKpyTJOLz
X17hb3Yb5GGhT4wr/DbnB/Xyp1fox/TQSS66m5JQrmfna5CTbxvW86eJoLt9XYpH6H7rdlYfzOCB
nSByhAI5B2XBsmPi0NvFA9KKaxiRQfQvr80N/7Zkg4nGu85cyEarCYXnr9dP+eg1I79GARruqBGj
VZstAGmt8V6IiOBXgigwZ6n8FAFsOialflhokay0ZG/RFgkrfbawoayTm7pUL118V9V9AGvnUxo0
ZKMkut5kWQEumXRa8mFw5MLYMFNLlEej1csgQ5yfkzdsi8lVL8RCQmkwvTrEMfrRivP4KdQxugul
h3O21OUL+B2A96imL2nFtigcZAOt3A1Nr//4rZvI8CCIn+GMgm/KW+xH0w/Tu7C5n0X4vpRV87wA
RDlOFj1SxH/eByjijOyc5vMykuNL8vYqJ/95B5Ov4s0V/XooGlC9JRpNrwx3iaLbWy0gcAvbIBaf
/ZPs7yhmorMMmUkHhuxygEnowCxCiV3DLqZRILnobVtnOnUW2dIdjKmhVwQFh8Sjhrt5Ce7C1ooe
ugmITeCS1zV07aGaRPaUGNSLdpfJk3KT5qUScPw1/u67UQ3NS9NPEHOyu5ny/q3HGeqaID+EY1ru
Cjc3+7hKk70p3HKPg/MpDuS3UQO6Q/e56VA2yGDZL1MRrxNRuhun7QaAohtX+8iGJ7/bgdwwusJh
FttPOUNCmurLSSYaK6mDgcWurOngzjhYFyvaV4h6t8TMfgRb+s2pEewnbRSgeswfjTqHbgwvzOnP
WIv9lVagz8IJRrnFdHjuoJQOiDLwpQLP2xYpqEPHok1dpd3TNHtbf8lHZk/Ns0g5aXiZ/TWRgMqB
OK4pDOrj5Nn3PULvdTNEtBhT97vyXX0/lP7BmobvmWdHDCPre9YysUZm+VgE+insuLsYGGM8z95T
qtrDvq04CBOKXjv+czCZrzWiDGvhmydDh87lcDLjM16NDteMLfhJCJ82/3iai/Fj00Ufqxy5l126
23iZvqgJS8KIWEBmwbu8vBGGcbmiDsX55V+iwtn1Mvowolmrlmo9TRTKksE/vBIc9dNwhOU8rbK+
uAu97FWH2Wc29dckUxcyoU+VsbaxBvYzRbTR5255LmjGQxb4PKdAjyd9E4VU1sdZuNRGyM2vqjSo
8jNUK7BcVyEmE39EC+wGejiUVnQyDvoSTUb0Bs7Ds5UETOUVmjzgLQOyAUTm5RIuxzihVap1deeC
b9jb1vBqzaQmsAIu2zwNpq0qSO/xbiMTq4ubdW51+dok0cHvZu8a7nSI/dGuuU7AMy/C58nJ2qG8
NrjqLG+89h5XcgyOwSDx0NcoMAtnk7r4uYIaMJg/FN260uGwdpbuuWZOLhPne5UEPqsKdkUTEWjn
y5MZnR6wqsX4nuJzM+b3siHjCyHuinkqHTvwHGWj8Bdl+bW9uevaECm35ZWbPEjwSw04a0pUkCHH
nZjeNaIiRGNz/DaWg9gAY/4AdYBHsy3vK3oXs1ssax+fBX0k4MQhtX5lBZe+VsMmaxt/k9UFBrCA
rC+9+ON2WqIdQKJvwiPZGVgUH9k83zOMfVEE9Kxat/VXNPl9VhATw5CvJlSmyVerBRaX2MPdkHFy
mMRnqzBiH8av+HA0A58MkDFUtwTQfZdFy2WKEEO0pscOVnhnEn8+ef2w5eT9ZudPpWKQBc9vRRgp
wbK6RECuxfcpcT+Ey80vlUDliD2q3yF/Tyz7AEq+WDZqsTnzRRmtNhxxUxcaYK3ecxyY7BAZ9hHh
FGs7rr+EkAbWQyMQAhTzKyv9a9Rk006M3EqxGUAFdR904H/NbOp3Ysbg0ovtEqWPY1csJ6smTyX5
INw0hi0wo+POXx0QTVvfmjfEYzBVUIJ0Ofmm5JzhkNDsAnZ9qDo7YCTeyW0ZzzYkowSQX9jtsgjL
omvdsH51PaEIUu4hnY8sX9aT1bWfaSgxOHGTL0uKhgG6Eg7GOP4AI3/aGbf5XtMiPpZLv+sc8rpn
C7Wwo+/mbm7XQS55diltURLPeq+k9eLmZXaS6l67Y3KXDsgio7bj3UFKFX3hAUmGRNF9slXbHNoo
LvfkoZ/rCXV4pIt+2fZYTHd51j4zCoXB59vlBjYc9olUtOwYLMhhKQFeaH2Y8VRipCC/u5cTCsAw
vK0O53xpP9AxRuXBaCAjPPGEBeXPXyjA69MQ4/gqOWms3dReAHfwIfufTAcHiY0ev/LUUwJ4iUBj
lhOL9eObkMWl8J1u3//jf5f38yvtSX+beXmNqJtfhC46grljEoSnJNhPpGDBuLx9BXlhhZ6YxGgU
5EI3b56hz03DGM2JmK1wNVWJzfsZtj4I6lY9J0Z/79WjGeQ1kvlzTj1EW5mfvzjzsSR+i0CPptiW
vbFP1U3+bwLvReTAq2bb/jB4vc+R0OVQZyWXrmrAm8tXe04O7YLZzind648rHpYzeqXZQyPPN7Q1
CUWag6i37FxT8MFaU7qVaWs927eH3CSQYjRr52YJUvdDikexq4K7ifL8hG/9TKW1PBkZLnuCfNYQ
/Gd44CimmUkxraTTOc4ERRDfKu6oCF4Lmy5nqHzKAkTXhY8xd3GDjtqgofXWMGb1p9G9ymjC3muQ
gg/6GO6zvHkJ+yG9Bmm3DlQALNyBleOr94pT54patLq0lv9WlJScgLyfhr5FGZVF32HZVe+ZbS/Q
W+Q9AlG9ox/70ARksLamhhHneG8wXanchf1SAq58yLqL77bhnWZyPSZpv+E0AofFdcrtohEFBhxq
76h261U+qBqrqdqprvs8hzT9hEsE5oTCVjvNo8yLl9SJo4voITWXfrtLy5HKptb9GrGcWPskCZyh
e1wtOUy7Nnb2zM0/qF4j7LSi5JHuGkwaTz6A1kgeGxNf9OLgZBi9z236kMWZe6FbWRwUe/ioo5l7
dog2BWF1ogrLvftFjsW7CU8OcLPpkER+d4xi/1WohbOfsXz8/l89FS2bGJTgAeREeOgNM7KGE83M
gPg9yI/zEOF2GLKLGXyOwPkpTn2aYU781FfTdeAzl2kw3OEkoCfKPcnKP10VNemSaVxphthQzUjN
cPci9S6L84//QhJbrheX9jD3eLfPAjaqeoleg0qevS53t0W9zPQw9r6PjGce80+pY5OwJXBS+Sj3
VtXSvi0q3CJsrdYOwgZAafVBOvFyqlIBCMYpj5UZmn3szM8hHOTS1N2+5viPQcrZ1mlDmETkfMsS
DIaK52lmvbn3W/ebA+BgjR6ctryjDJBTeoXJLWtVTO+bQNkrx0vr733rNncttoiu1qzgpn0WVdVs
pMnGt2lJn9J6Lk6Il8Ott6Dbq6ST3E3iZoTI00tc6WiT+y0Wbg+SQg6A2QT960S/45Q4EG5EqfZl
smu191lbyJ3z7CqS6crvo0vQIrSbxYcsHaa7EhdxvNjNKV+Sp6kFrxPTgLq6dP9VaAF08MkBA181
HgdU0h1B6/dOXwr0jp3p9nivd9j2T77x5kM9YGojQtk7+pr3a3l5+NT76Rcmos1uQj1FO7kpLnJm
CoQOOzFtsCM+UF/5FMHTHdm23TWMbAHIuHsZEkNUbMdGB1HqQMNw3hSLc7KnzL/ao01GVetcqgrH
BxYD+hRU2Yxj0Z3PQly7hj/3yA7A1A8YuWcvWwtl3at+FgfL4znTETEZlCb3kfRr4jWK/NgF02cU
Pmd2sB4zM7Ui1US/reXiQABOUamFiPjLwd9DxHWhgFvjEWHIRgHOfz/apiYplB5DDtjWaujf0Uom
DcPJ2DrT52rSw7GI2/WY9izgNfqQuIPpVC32XrvuWzrO7SkT5PrCjj35g7+1jNl2aNaeyETH1Bo8
EIke3aeuD4sFdJYFauNqWsoylkmnbcJLxTraewjGwq7wDjnajPUEiRts6CnwIixxeuw2vR+qHdjo
ZoWgjzV9sOW2zhv9oPpbd41JLKan9q3EET5HVn+u3NFCZSdZa4ToWZWk2RfVUyLr9H0+TQecOBi6
WkmABPfNys9RXmZWCxSD7IRNGyI+N0mAq6EYyx/bwGNdRgKMaLq2ex18ouWA+pqPJ42c4ZqMmMvp
ID01nCwPmLJetYzT22l43pEDy001RvGHZGSPGR5JPNafFvGQAUs5jSOYhnjIv+cZDYGQx+9cWRAG
kDt/Jc682gvHZsEeYBe4o/8l1cRHTgaOTR7PZ88z70c+Sh5fTJSBBERWi5rzR31wZW2/xv2d24Kk
G30OXg2nJlXNZyoZg1/DXdulNMclZ93TCfVUSluQZd27cy3tbxNFUBJOlSud/32ac2wiHPrNKIRH
ft2h1gTeUUKH2gq7Ci/1DFdAdoLE5I/SuPoyCU6RhT9vrSU80aUXe7IRJiS7NVDKrmtORUsbdDZu
vm84GnPEi+pzItqdmod433vVc84RF/eZOtQFCbbpZA9b8B3Rwb31Skw8Eb/WeRjx3AkIDc1hZ/bg
otts1ykryTqDD72LfLnQeog/BE4sznMJy0rUb44/CphA/jsbXNiOuxRPGM2AK/r1aN01VnhPh/uS
NdW185b0Nehcie2ufrPp/ezd26LAuCB1BTkdlA/4s/tjNM7Y8rKkOhU9DK3vOaXf80xEXKDMSJp3
hIga7f1jFubHwcV3KPuACWoZO6fbUlT2Be8+6BX6TflA7thyQYR/rm+AiFvMUV4mIE3maU0HA85D
2d0QdgQbshDSNi/zahcKYiEwaKZb2mQ2N77gxu7RZiLfrbYqgzyX98CEfGsx53ygGVIVyQea08Vl
EMNrjDNk6zU5ddZo5ZdgCWAxB+M2dyEBer2kfsyx0Ay0dH2flmoSPt4CC3OWLLPYydGdENG2uKdq
xzvPeXTXRSI8cy23Y5XSKG0WTCNjeMJGjmjeyr6VwK9ulf68Uqhj3tkGT7iGBJJLVZ0drd98kxBz
klnjuW67nU7zx84r0gMcnGkH8SHbKPB5vQKCl7fQQ12DmGih3Nu4Ls6ektD1TYekf5XNuEZoV06k
uxM9PC7wZGJCpsaAE73pwTVYghBZTx8J33h004nsktlL9w0xVi7pkKRpBU+577+OGZr0iWGHtvhS
DwcDI4TiViDmEeH8xCB0O1Nk7JbEe2j85hMHhnLLJiv2i2+1BGR+Hhv6lPFxaPL0qpEDdR7oRJHE
3jnyPo+AEDZxgc4/cfd5Qwph1ih6H5n6GHKf7Yc+exWDds5VnW5YjEG/VS8ZyP0LPZpr3HEMRn7k
k+MXWwci5UlNsxbvcLv4ublRzK1tqDnZOcK5YxDLoY/+nk8LbkM7mc1AZas0jbujWzhvSk30Lb0O
mWOIZQMHYxTM5N1DtdhBE9+0RSRPCNm2cijjPTyz8mNM1IvDa7dKeVdm9TsX18fFrcqvfSj9gz2+
UdeHF4F8Y4VzpKOBA8njxsodlP0dKGOzimV+8jwM+VON7nqqxb4HIca8Mzw2MKgRPZtmLepTPDTM
PVX4NR6oaWJ2631R9JycF6tnTy2ibZO/zfB6kM1Xmhw7/MwJ01FKuvyOlOSvsjAvSB5J7B0Et639
Dgt9ceCUBI4g1iFLn95l9s0Sby9X0cRfZNUOmyJhr4jpfz5IZE6DZKw8NfddRIC8XT5wojh4EwA3
WlEEZ3n1KTJDuW4KfMxEyjZHQVUgiO69y6wm3tJkI37H5s/TJC4AEZMe3crhfa7fSzTdjtViq67A
GovUhS1k6X3ujf59LBhgLC1U7xCC/h6K7biyIIxu3Kn01jXl6wnf/HMUSfqJnXsJx7NgJ3/MjhZd
p3VHJXe2Kj5J6Fzhhi4BG206nY3Qz/QOewStNKQnR/Vb2bfjxtcC26Nd6Gs66BdfDdEuVhBJWHgf
TZ6m5GTVF/tCjEF517IowZcm9Lurxgdr7KajdG/RnV2Pl3Hig1SDuTR2rTGpzp8XTlebTLNbq15s
p4EoIySlD11p9dvult5tl1m7jsQkz86pb1CzRE2H6a6enoaB3p41oKTEqr7tjPvO0jGK9rbErTTO
L/aSMNoe+WHCRWNasLBXzqeQCdWhCi1QNtgJiT2NnuNxImtsye/Tlv0x0X6JqocQMXjITwrWxSqb
sFMEAZ65KmfIqkvGCEXnrPOleGpDq3sOOnz9IurFfZrWX7LBDi61tN/zdKNCITdSi8/gSoN1nrE6
u+wMgZOZrVo4uY1Rmtwb9nwen3ORV+OGJKyWrojasY+QzzsaCA1RgjGv8xpaKNPXpQLGB8IhvQrK
L+zFIGDgXmNEnjhE3Uw665ZNK29859yz0SLyF83BdNYRu1W8jq2OpnmKEr+KuxZ8Ko6N1k2v0Zyc
kPoW5Jlb35yFNdPkSXDsWiQdlotry6IhFusAsFYHtioy1a7gILpx67zY0nFCjOtNGYNOha4yU+eA
Qvxx8Jw7iBe3q9q/WwrEMnOS7mYN9J3eGiVdYO3YHuTaHkY4/B2G9yBokU7b5iFkOgBvhqppMSG6
vJS8NklwlSjbeNMrSls3tqZ7WY5PrgnfcKmx/iXPWTWrYxynTJtvI7XF8pxTWfFzbG98TYZ8N3Z1
e65sbIPB2B4a0IXrCr942w8es4iEZCz0DysEAbjRMBitBGE6qZxJM2QYaMRiUeG0OeBEmsKq88D5
NxAP+tR/n3vGORV2ip5mWh4FnNl94UoP0m3hYbPc+PlYPcl+E9VJdO7E+25U3hXJ7Yq5wnBCc5zh
idzRemVOgdXCKoe71Ea+MPCYrHsLoJLGF53Gdvtoh2231rV+mScmvqJEDx+nEWbbKKDyza0BtmN/
i7WMqIY4T5I4aT+ZBadxFMA3ckAi5g3JBvBvtg7529s4BwzUc5J6KMfqFe2Q2gxC2U91j9tyCm80
Vz+9BSOaPRM2ggO8MzAiogyY7UNaOIHO9hDYOvhxm/oCHGhDeXtJSvSWRf5ocaLZELYyzOO4q6yS
WN2of4Fzxe7a51/YOUuAG7cGb0twaxl+D+cO2bBVRQemSCCSpvfojbI/pmL/H87938G5b3E8/z2d
e11Xcf1f/2PztP6fP5tFbt/0h1fEudG2vVAKCYjbd5SDOO4Pqwh2EI6W+CwRLUpp+yFf+dMp4v3H
CaB5h4H0HBXg3+BLfzpFuLn+w6hR+egcHZcoWwQ6/+d//0UV3P3y+5+h1rwK3/6LMAXINx4EyZCa
f9Crcqb765STnMq5T+wgWZW9ZrlsXPQbyHE2OO2Qm+nWJq5pSY9WvxDz0DqnOYW80xW12YUpfZYZ
G0QS2LSyF7L/lBYnpNdQuIm23nAsrHBYMWNYcxYgkKqeURDH9cnrjbeqLJ9JfghttMOPvhhBb9kH
l0N3EhVdCAoa/RGeL4KtcadNZuel0XuaH0Ce2Xyoz6th1eaiOf34xWCDh1kV3zfTQBJzivuSbuBj
nuGSaIv4U1xqgH/28s02Rm+9eEAHevsWBFesZIMeN8YqokPdNpu6JyTBr73vMD3sNq1OCcz7xYtP
TmO1p1Laf/6SVhBmhsg/jBUy2NkM1bajMe2n6XQgfFFvhxwjuJx7PHpmWqoTsA2X9M7TmMHCqRMA
blYzaY6EZeYy6FNX93ZxYKM4DfvIj99kaUNX+PbHiQbKuOTYTyxZn9oSv0Tv3w7gvRyP1vDc67E8
LHm/8ysxwzstPxAfSipwP9G+Vs7aydWDHasXSZt+LeJPxLSY9WBrunH9gqXe79aoWdyVkzcNDSvg
JWERv05dtOzpDrfrRD8Z23e2C4L7HOhK6sj2QfT7dq7YJ+f+PNJt3FvecB/0+Dak49aHuFv8i+OT
hTt8D6Epwiyy7M2eQLeHNk8jGu8SgAzClFWvw4K03WK7VBl9PY82Ni30N1P6j0vs5w/ZstLCv9Ki
FFFydEqEs5pkNrS4Bb3egvRhrs+mLeUH38JlG8occTJpdHJ0H9LB/hYtRYa2rOO+eT7Qm3ZfOCPU
azXMzcbvCr2dimbbzB1mKdvFKDWRplhiIm/yh5HIxNWQgpeG6oqnB03zyr3VvIZiGh86JLz+7Fv1
1ZEIiEeZJHt6Tcxq2ng7+Pn/Zeq8lttmuqZ7RagCMIinBMFMKiefoKxgAIOcBuHq/wU9X9X7n6hs
y5ZokQRm7+5e/cS8AMbJpz4d3CSng74JG0tAe8F92KMNPWdtDesrnr8JQSrOTvj0Taeb3nL3wZuR
GaaEM7Ndt8EwHGKgw5uh7MQOyJIh4/nox3Wo6/U7fu2vku4L5tPmw+6imeqi8Yg/66C4BHBDGNzN
SCxmN89dUAiAEXbz5sTWFHQOkSH2wDdN49TvsD3NVI0kiYuem04Xb+2WinfZnoFCLLh1t3jtXnkX
UB+dOQunbLlvRuLtnZjrcAroLecsTMKJTjiHUviO1fZwYy7A3Nealx5w/cZtuenGif06Op04jKBp
qfHBZ5hFgDaJ0uOARDOjKnrTCVIaBJdUUDr2U273t5mnw6uY1XRVNrtsqjZWjiTKTlXGL4aec3bF
wdSZdnYoPSyzbW5G59rWP4mAfPfSXd6tzmDnr6wL55AYNjpwDZ/U0d6poz+1i9xH1FkDduxTIifp
KErH1mJ8S6rjMEcrYuDVT5MXsMLlmYWxIPFs3ZFVBrrQeLfOmK+lWixS9Dzv7LGyC6SJiOB3tQMs
5N+DiNiAhmTz3EDpNMBu5HX79jtSd7rnriiRsGZ3G0hAWvhGvMCqhiPXxifTq4edIHtHHfMXy6SW
jU3XBhENwzmLfXNUHpb98gWdUe57TXHKZJofBL5GLuZJ6CX+tYO9sDVa6+hrBZx0Wf20IOW6ZVbb
CfzCkQsyZWm9/WT7CBX0GYCKKwFxIJ7A0QQvoyhpUHgLuIXRKD4hcjXYl7X+Io01aI616zzPNQ6d
E6t96t7b2kSX6f7pk41spoB6CCgI+lTHW4P+km3biZcuH0JV+0T0bd7cZNehc09nasC8gE4uvUZc
8oqgw2F+zjv9zl9iRb+1dHYwMYzSdg7+CnkfvC8vg7XelFBRBhU/LwJxiE7PaB+x4IUUB+EsGf5k
gOzjZd+nphNwNX+zqrjdzqJ8Igzlb/TSGvYaJr3A5OZTdVbomaq/evD44E3fsGwl79jHroSW9ktW
uPvRQJLWu/uS3cJxjIhZAjY+L5p8LOLiucwXI4yrcrc0Y76t4s7e6shBh7QWNBJJ6417SnOIADJJ
H19qI+xQE/lK5VfsMgeuxSnoDXJ//CzKLUOZh4jOZj2uls/c+BmqL3Ayf0TcUCDI7LhZ+v445ONT
6i0V5KxHXaZbkflhZDVV4KfRU5vCyNdr8eVOuNWFqc+Bg4R8ghT6qGGmMiacG1VGYn/IcPh6xp8o
b95cH6Z0rH6iCGDH6BvDpop8tVEmtrWI7claNmPt1jtgITQIJw1CAoB1JgF1lLjrDJyuAVlAbVs7
d3xn6mkl6SipxbvGg9Hnjxr5MmczjfgCDGTLhIZBFgPu1yTU14hebGaG2HUYPteHMk7ZK8nM5mh0
VycWVZjAn2BfII/KXzsa4GJrjmFC3BOoaxYKjqc+UCS/lYzxJndsH7L2nlYDJxhsDzJMPeBdHR/n
xuzOrQb6f0ayZOyI4HXn3jU6mULX99IyvopGzEiV8BVTfIdAQ1W6kfVHmokOM4HOc+zrm9rAyV/P
HTF1/GqbclptInL48vPiU/auojMu7cOzilEtOKGsqLwmZPHN6cfvH7VqoV8zLxP4S8a7itgyxZbO
nyxHCbJlVxOTXJriU+FnDkEUBBSqh2IYLmpoIlYxQxN2DjWHBa1wRPPqm7HUESN09TaMHUTLpKFg
Mqt2OcXcQk09tW5YkbsKMAjYW+ZWizeypUl8lksT9pL3vqyMm1kbJYzH8nmGDBzEgpylNUY9No5n
iapDNzQmb8NBJgOjCxeNoJNe50gVsD4xy3Df6GbIFKX6JzMqUzKl7WaThQjBozDSOsbhiNc8bdx7
XbUGr3XPCn9fZes13uDHEaJULqZ1B954q9ewisB0P3LSrI44W5Aze+SlbHmKZvymLNY3VcVtOGWb
SyijprvIc/8VDKkbp2NcrQuDbU1RbZq4Mg6V7oGprTceFxVWvcPOjTz2wrZ4zmZObo151xTmeLbJ
ZYRUzmO2gIq8ZbCMt45SBYKl/5O7EGj7dIAQVrGtKlmP6e16ONmb0fI+5NgkJHMclh2cA6syuVC7
Ahdt0TNt0w38f9TsZhsWCe626Pp7JzXGLWloe4d4Wl0zH+DBKKD2qHhXN94RwA4NOvmjj0aH36Pn
qlqo7dhUxllW1h9qUglbZ8Wh8M+Rx/12QWmVPR41v4b0HytgvO4Rhz10sxOqRXKQwiTGnX+2PM0d
q4cmwicajf772Pi8vvIlZPFKsnuGyJXDcuRciW+jH7v3HjwksRcD+RtaCclBnBykE7cus8w5W2k4
4+xs24ZkqxfZw8GYeJNosP200RW7rMqLIPlaY5VcKJS1NZqkOAGGran9gq8blb4ZGlOD1V97kECv
eN3NsHl6Fn7ugFtwzaRqYgkazlHl/D5hZwfaM/6081G5rFjw4NLPYbLZt+cZIOIQnRwE55AsP5jN
oWSbZaUAiVY9kdOGpZn7ggG/bc9iVJ/LtOzghkDP4tgZ0OfgbSlIoBejZOfLu3vU2BmrCWxf2TuQ
X1X7xSsZ/ddrED2zATvRdK+rpWZaokPUQIaZlPN35QTHIul3PejVLbD5mcVBP6jh3dHpswNKfSWK
PlzmutsnjlUGelPqHDLr58RUvPYzqsvbOG+R4ABIeX2U7lz7D8FNdlgPWfNioPyc6EEA/GnCDKOE
WfWZgU5hg4SL2l0qMv2cyulSxKV9aBuDjRl+/4Ad92O3FBsn6qfrpI9fiycKGPTD59CbSK7sXF8i
/arYlG2R2Z2bb1Cul7AI2dEZl4WR24p9zSr10Lh2S1AQ20eX1UfPlHA5XPo2c6x8O6dRCy+q/jgB
Y+bdIS8JpG/hTe6RHf27PSrMF0RKNgTI2IQsXXFMGR84RLO5aQryB5YSxX5uB5QDBzZkWmZfirVi
JOsXzZDTJzXW7wlP4k75HWpY7bPwk9pbYij7Ie6LY+sdIpJK8O18JoYpApNK5cZjXPT9nvc4Exie
hsbXb5bN3oYZo3v0s+SjyKJQDi2nGmWFTQGABt0xxLdqBDJLcQRoSXJWmk/ZxAifqx2+Yb9itVT5
tXS8H5iKzU34+2hxlrsqVT94yL78rPUv+D5tVo+D2rPS7vf8lnNpzCylFFedUv8hTmhuGzvWINO3
mO9aupotDm7FoOYHUorsslcc++ewKJ6iagHFWQGVqoEE4nqnL8IvslOR/jRuRbyk912UK8e5GCZG
TBz8RcbgWdHst/7h7wex/mqGztTg+aNeVd//73P//Su4Xc6lSjKXZByLqHkk4O4L1ajN7x/+fvp/
/wY9zD+T+mdH3f7f36g9G7tWgjcCthr2hv/vH//3jVvHSM+Thmn192/+frHJMPn3qWtj/KKi+L//
xv8e8e+v/vtCjcGCIKI87PfP9N/v+/vL/3v4HgY938Xe8b9H+r8H/t/DNOcWE5xcjv89nt9P//ev
HUnUVBuNevf7Jf/3s/j9rYN0tG06gPt+lidPvfYh4wSNZeneROO+E+OcbxafD+qe2ze8ivREnvCK
b/cwGbgZTS3ybn4mZCj1BFVJIpTWuf7sQtQJY1Bhu4ayhUMal0NQ+MkdtX8Pw9Dmf126o/XlhQYF
8y7x8/LWMwUhPdcPGDP/dFjCSbEljC0Y5R5+P0QQ2mQ8od9Wpv8gKKm8GqSCfj8HqQuoMTII10KP
0d+3+tB1+uJJOqN8HOtHm3J6MbZ/gUgZRwWs9ClGz1ZZ/jl6SX0QStovUZlwxvHi8b/fzmV5kIq7
XqtrPbERrX3GsDJgjjwVTI5BJ1XxGouMwBlx/a0WYcceIoaoWJPGuWxh1y2U6DyO+Y3KXvEwjBWH
2wZnRZxMqDYd3g5RzaTccbVkwHpM36/uOEacLQK89yJ1QKNaln9IQdu+2o3HNrry1EX0IHsjx632
VmX91RRZib4btF01FMZrlrkLCoZXnHQHG0cUvTlw+svcOZm169957GZDlnqogZXYz9OiAkGr79Gd
Zc/FYyTL4znQt7GGXXUW1WxbonsKBdLXIUuDQU+Wf2OpP3RlxMBnWdrV1fIHCZH6Hy0zGFbHOFTs
nY+L47wzWGG5qoy/6WTE4ZSX2mmQAFlZCP0D+rZ2xkzNV9+2d34NM8lXk7vjR+0HRj2b6wEEiNYw
ZF/9ekby04+iIk5jNV4w4zC608F3H4tIantAyQZlNNzeHMjMx5L0aGhH+k2lUv1QUrMXuvnHY7I7
1IbBVmlNZlkRJ8Fm9h7KzoIdSpwVzoaASb1Y6o2fynZ2gJkbTauHlc8XpZhFvU74RxLdbx6iOP2q
Fz/dpwn7FlkKCF0lNuUK04SWFEezt7j6oYY9iSyP2NLhfqms9HMs6Pvu0wxomWRaxA5plm3y4EXp
EbInvgezBMMBLuFce2wdC1BPCF+Teck0652c8bArzdQ66WP6nS36QLlGAuwu5yCRbX5PgFruYvPV
UTfcoSEKp5nYc8kH37z1w+K77SXluWh7/L825FEsywDFjQ7sQGdMa/FtXZ4xHK84/pp1y5y/S952
e3pHlzPcxJlSJX4F1JdVAoIcsWfa5Cz+30lp/hTwUA66K5KboffJDWQvTjGMlws/HJzFUBbkFTe4
s1DZGQFwQFsz0foUA13X693W5rrR9Mn0gKg8PiBvJQHy4iv8ZcBqmsZYP3BSTwzZXnqRvGX5YpFB
A2omE+PWYxDmdo+LaZmhOuNC2XUZ4Tr8ccQr7fjJwJF9FDGc/iKdvwY4JZThUB0kWoC8jZuBZ6yK
EaZtc99OHcs8TP/Ir917xr4q7IB1bEZLVod5UeKe7LqzzWdO+9LyU7p9lBfymhf36G4gtwG6bkWF
uAJK5bbYM/O2zIryphZqfyngOA2lNENithA++6i+MPZqEKvtN3OxplNau3mBt9rYVzMAhkkz1KHX
jDcS3eVGm3sEvWjwn/IRtnkGR5xjQRk9MYoewVraYaZjUNQQb9C5gCu1Zjdfq+RtSKP0TG5Fnttm
ckI3ZjjMY/lniJt0pzVzc1pm7QnIW7xXaG1h1maQEkVeb02/wh3KAvZcul6xn8zl0V9q7aStH35/
lYyrwbbB8dvXhBFK/VvRXUKG2av2DQu261BU45abA0jgQumbNAGqajDX6uxBef2R1J2FcT8seuAI
FvH+7ONcjD7ccaQOOPHlNcrElw2YNMi9fKYYO6T1QG3KXjaPWcb109AxxmkamMEMWrfO5eDQ9SYv
jXKabvpMEZCQxUvezf+86hORzbjSbbW1pyUJm6z/Zrobb2Nko3wNlOMQ+/UvA1l72Cd5coB495DU
znKS64cCsAZLJ4rIFJtcMLfuTqQqP9MJhgsUP9KJ52/TYqE7mwtxvTJRHwXIhev6Cx265npQ3udD
012E+JxtY7zyagzSyS1uqPAqNFb7Vr3Y9lW+Dx3eydrv1M40yo+hKw9+43x5fX3UYpJ6Pl0XaSom
KqHT5D7SkYWVieEqaRXexvSuJTAYZi+GnSRbt+DNnNCMpEVckrtr5ao+xAjwotEHhwRZPOsSIkrv
srjR7ebPInVUT/adrvm12LywRgXnu2bzyH7KPsiZMGujKOZQx4Qy0cH2H0iQWBWVv2kxsoOOB0QL
CbTey16Kio05PVDnmhFMwcyPWAJtHBPTR2X3d7gsXMaKZCdqYl0QsmiXJPzuIZCgIR5dYjfLUD2V
Zlj61j/bxeAiX71EtWyBJ5K4y/3EHhkbklCMtm5Ki3Vbe/5GkqpJYONG2fi+fvcMz79TYe6VXbHV
ciTirGVCTm/97N93LuxtDV5Y6OI5p3KUicDiRQKEiL4Q76RLHIJMNGyeuD07WLnbxZL4Gs/CSN8d
0XH/UHqBqbg96r1jnqFFH02bKIuRc9qZAUNrYrXV1PGxX6Y7W3VPjmz+MCbgVjDOC9UirP99qIOT
fQQT7W6FbI6mN/c0J/Bzgl3ZrmdKBvIIKYc9P+zEB5cCLZ3N8o1gEqYy7rrxGjupbOuV3SLW3IYK
MOPCNhjIrj/hnheQ413rZyzdLIjzYV2IrkIzgsUGOZZtpe0/s3zrwqp4KiJqwaHZ/0s7YlOtxsW5
POq4VHjB0pJqQfB8Jk3n36mm9EPchJEzzY+zXV6FbJmjBxRgj+1T43iXRbrUlYprnj/4GsGJbAQb
bGpi4xb0QVCL8+brNF5Z0UKYJS4esqSic86TLOxqnavyCIdmOXOsHoN2LuGk52cNH/RFVc18wYph
cnL64xRugGMCXu44tY951h5iL0FwyGy515zyrrd7uhUoXDJpITVSjaHMgNGUepa1yZHzBFejDvPP
RghOcFjYkkn/arhFm1x+LvDVLjxaSJYej4qS+c3QglOqLTZMle0Ek5btNW7Ktlim55KGJB7OqcEI
RqXRK3CjnOUumwZQaw8eRuJperPArdABR71pGlufTW89zQxyWhLGheMcx9WyZhvKCLKaVGPlstTk
fVVuXJwT7GOir1WLCovHWozEA7mX1KQC1k3iiH+P0YMZfSnri1G5EFd6vPRS6R8Lpe86LUKhW4/M
qW5eHiO+XpDFCKIpZwcWZ6dWev6btI1tN62zpkaz3IJf8S2xC4wdhqFOhYfDWwrNOi51csB5ird8
KiDHksbBfIIDgwtSfARC+aVl6XDPS8c8gjD+QdbDFFpq+cFkpfW46OKflnKXSnUWV1TYRqo2z7UJ
Bp91OGsHzpTnXkBpNlGfDoRtzkY6kjjJzHinXDVe44ahP5dLH+RTO9647i5Xl/hAkOLJ2NXZku7t
sXE2dnv1opzXkYHJs2s87ul10WMW7yaGNEPfcsvwxtnfZH7nEn4tz11hPFZz/gfuULZ85NH4baWW
jV+a4ve4/XBGNqrtYGqbwmr7bb8klz7WVl7mUCNqYOC0U8PlXWaaqFcYUmk3Ilxfp4chV/0b1YGG
0Rwdy48ehkK8WoWMT6XTHAn+0+NJ0tyPYej4pJp4StCSuxnx1NNq0htzwy7EzdWpt8wW9crjFSSI
KA95n97FIyQJYRekVgBKHep1xclVGylyk3t0H/WSt53X3BuM4aThDXPvLWLYZ9KVu4Kwe8jxBbts
vk2gBgROw5tKchMjN0x6JFrkd59Uj7nmmRg0ASotrf1Pd+TfHlSOrDrj4Ch+kk1dP1vefDWS4i+l
zO+mVlwa6bECJHwfFFG2E81wjR0ldy3ubZfe5cDKhmlTpekTLwpEM9DbV1OmX1VivoK2XdrmliUc
TBCrvNDzHFLIy4QJjyjnpkxtbD2Tf42M8jtaxIfPEiLRxTsLbSIbKdJu647Vrm8oh7NQpk49pxJJ
ud/RBBJFIZDnB42u6i2neBopBs0/0v7ERJtX9EyjiZ50LSalag+YzeunSvWPcs2ETeShMPn+LVoo
P9Ych7qpznim78fRa3eD37Pp1ZkS/DynecxMgqIznEOyLOC3VOIHeY3ll7hrTFe4/1BlOC2VWe76
qEdTscrvFXPNfbnftuOKA4GCsJ067b7B/RdAwnsg8vaq9c0nqYgVxo40aWALSzwnRHZKMZCtrMre
+kpsekmTrtnoVXbCfMuD4WDdsS6rsowj/xGONd2faZluB+mTRiiGJwGSn3ViWlzEAuaEquya+qy4
MKuwmJEWXIGteJjtHUOl2Hp++jeGb50NM6XQyXFwY40rTszP26s+jGRst2SW5o0+R9tmxLY5VYXc
sUnkLJX8i9Y6HDAuDitURLHU80u8rVb7wnZxOhRgZsjdg2VBvM1uY+vIG/6+7MZVDap0RylKjJfB
5E3IH9K1yqs9h1bz+xd/P/x+wswJOLg0iW2LfInO46xh4lISvI30OTlK/wkrzHAoS0rpdOgOQIC2
uj//tbHwhya74T7pst0U0eSrzeoTqlfHQdtYoyf3PKPWmdQI7nSx7Vs2voaI3vz5rLLJ5aI/Hpwy
0mFDY2goiHUUAHOmgjozv2KRP1h2Bb+L/gwNdpmTDPleTbQ+OMlK2yq4w0ZRaJUEtEg08k3H5osJ
ZOEmhrstSuOce36bgOi1XylgqO5kGcd7RsRiI1Sg05CKF56mpXRugz6jaUcsjgrqqp1vrCvVaXAE
5jE83x513aWRvlBORptly/igzRpA6snaE86xSLV37WNtkLaJfG6TwNaDDtvlnWQtXQAZ/hnb4p0i
MHIfnnWtyc5t9U58jDEn9rFOAwwXxsmKxBO0EW4DklBkNz+XVezvvIEjNNazZqg6bGfLDhE8ou3V
vzjS/yzxqe1Gkg5D3lb3hvNN0QXyTo1WjWZ9tiO7CnEzcaATOOvKITnLuvgqkMIYT+87s3sdIawF
JL/m7Vyn3ygseK3Ll65v3iedQ3vT5smpF0SIO3HKGiY5OXn38VT8sbourB0qGaOe3ThWio4lPxUe
Xntpq+qd1iBqjSfy+X4N49z7MOW7G4k7U5rgttmwRsUS2g5vxiqznrSntCOMIJMOV6IySX9X3dOY
IpSUUU4dr/iTSZqDuF1y3BJ9uDTzHyQINjL2j1aVj53hgiwX3wWKC8rARKJFyeNo0WRFLwZEBCjz
XoMLtUlfaEzmnA2LrPGrB2ecX2dLHNJx+emGGTSkW5ah/E5oMLGkfnHx/2007OiEHLn70CGa+RwL
2J/0hv7qkNEPa5sSrS4ZD5kWPeY5STPec9vBtr4cA+5NawWIKBHCO+04AF7vi865SJvBtbaKWyb9
v9ayfHY9F1ncrBRw5+OuqqBitzmZSoxh1a5sw6p3CD3vp3z+aT0T5XOi5Z03YBDPMPuE/c2kCKW8
rbsjlbBHc4yP+TiZu3r9kjx9dyx6yC7hMTVNdCLbsfJ9znwF2bLZ9t6/hmlhrZw6MspRCVZiNya9
Siba5HilDwRMnC7zD9nss5UrrEsatcXjzCm2tnOaPYpx2HcFPQeW0QVgPd7qGYtQXLMw1GrXQGY2
7vC0JwGpsBenIFBWcLkyT6k+ukEx1NprOsuPyp/dH4INwbAahZIim++okJhwHTT+nTHq3jEFz8Ol
VE8x0RSUFNH/sbHjxLxQQqkCNjH3WlUt33XvPkRUh7x5mruEJjdFMLaV2DR51l18g2q/bnaHZ8vF
NUektx+N/nm24mg3C8c9Gm4+3BvJUgS4FupvfOGzVXy7glR8XmCGiLnClIYUoZZDt1IWvGEztf8W
tTfgHummK1rq2Xbt6Lub2idsVdWbNPIu5N3bX/o5sS8+Lpt2tHDYTGqC1cUhNEbhdZJZfLsjp1Xd
zuVTnJ8okl43LVhwest78HDQ1uN4VHjhvjsVfVtkwJ6TTmNV0sbOUVjecN+MPFmiNupvpk5Ln94Q
JB46jyNelXXG6xwtrEP1gjnGsOJQ2F18X0FU29kWeAW7so2gmyq1SzyRbLNqT/fOZ17p6EpcQW9T
r5UH4PhmaKtiedcMZv4hGYY71BcnnPCH47aYwIHoAQHYc6O19W0U9XBQS9LtNOSDPx70afJf8r3o
YvdQCtab5KzPQysbGjjwwsmY5ncXrY9SvSmYEqYQwnwpW/ThFDeyO7VNCosVr20/H6JowM1IreXS
ySMFAZzozj1ciZPZD9vK6sc9niAttFR7LcnV7VgHbRqPWsypLag3F6cxIuLCdLmG0pj1y5h7GO0Z
ECw2vYKq6ObNvcm+7Wq5S3GJ3Ra3Lqz7V3zlz7DvP2aSk2ej9s7EAa2TRjIyUpax94ruuTfknqbA
7pIXaVjNo8CRWO0nh2r3lHS8TlFo7sSYxaLnaba1YHKVD/IROIPum1+VQeUWsvfzsAwpB8wRPVLE
2mWS3Xo+XbDhcYq8+EtkhZ3l/6naLl+dUfsSK9xdA3qk7NwjELJ7RXWlEZunZar/LstRGc2fQVmn
YsJOMGCayTvwEqybNsXMpsdXCTV1Cf9r33pSAgeEzV4/7NZdzsAmNeRuSY6A8+XGAAMdiEm8s0Ql
nr/pR1eecaLSXF7GBt2lHEC0xX1I+tK7//3g9YWzw2k/0FFTn63Wah4WYiaLlYdeqkY8pWhpi2Xu
sRnOJ8zlUKYL9qCxDzxlam6OeB5zSz+0trxVCjFZG+gxq6mKDOblL3i25NzOExW8hZNj37Dfutgx
L76Fj8dPr1FKCtSVpCtjszUejKj+kGyxR575LR1G3Is7ayH+vI1ap95ZiJBrNQfNFH3yPfcfeMFp
9UCeDB5paWs4k2uvQ2wY1yq/F1OuHZ2MGlAIFYlpa0eVji/6QmcNYQeDd0VqU0BDlVfije21IjuA
2u6e8R2C+Bn1LaXfU5iVIgp9E/DTOOLVqGy6BPAOwN4z6brEtJCU/nZYHPZv2DWINWiHVXYZWhpA
OJDuk8noTt6+xiZ/z54dyBnJi6ZSNHLVxrIdtRsE6e85auan2UEE01F5t9SJhGkDvQgfof/sz8OF
8zSSvGFDb5kF9vSZWb+md3KDscbmajmF9jg+FZWqQo+7Pib8eWtEoj3annPw6F7EAvbmkjwNE9li
lkNEG17jMWfqcxxMwm6BQEPb4GA180GadK0tpcalDY9KxRgwzIjfdLcSF+BKd5dOZbdjt3SX5NYz
AUByDZj3iFAh7cVBbYnhJJzuzizj/lTU+6Zf3SMw7LxJ7Z8VppCg7dayQywfWUcdnHiXtRddBuJ3
22oB1W2rOBzHmREKraAqGDFYvjNn4JZDPe73FHzRFdvTJkMkems6QNEz8C1J9a21kX3JXe1czIQq
mwwCU1HCMiMuwtoWpkIRzaxL2BydCD99tiZ9ikYORcQb95B0gC0N+rUcnPsxE7uhbacDTVEz1rE8
gItAd2Sf/SQxps5yqsdw5DBXkkHFPuiUWxtx7/q/DyZ1wbvCYoXSgrUMJht4XdxH8Z0Dw6wuSufs
GMuX7DUK+ZaxDi34PaQNnvqC8ppsAuSCmDQV7r9qtQHmJVaMBpAoUh/4uGogUjx27mmOIGeYdcfv
4EcSw/qI2AkFcDsJYWeU+RVFdMazWIdmbB9jtC7GV372EqFPTHzbsqu8g0vtF35mxHn4fjLNvjXP
aEOlihn3gnzQZYFkqLsT6JH2jtbqVVLiJTakzsGEFmTkRzqQskcYUGvKI9m2VR9YPjk8buho7LwP
IsyqbaOSPaXP2nbugSY64OcPqumwKLBZbftzNNtVMKVwBrrSf5Ks5HYFqDKCw4D7WbnrVS/OevQ6
erpxhQ3DU6o47DWP6zKgY3E/L7q9ozAN0F5SvTecdqjLwW+y4ORNHOpUIvKoflNsvbXbG6sm/Moy
D2KdGHQr3+Wy2CfKpDBx8xqlKDW7TmN0TNlnwDhFTRl6Go4zjIAp5b0H28JgNcJjiZe1DyDCVqX1
2EHgXB2t1PUumksVqV9/60lClyjLUIz57T3HmCa0B1fbDN6r2eEpKHC9pwnuOa0sr5zcKZQeHqTy
gO0VHAqz6JXUAwTWuXmFI13epclPhtQJSotTdef6V/ZpnwAsxRPguYtVSyQKA0TMFOsXP16zw4lW
75L+p4GaHKgRBul6Rh0mUeFMwzcLJeWtWJNCtf8ByizHFFZWXGSyR7teu9o6rqJpZtAHz01Im9pw
MTloEocM+4KBNE7o9kpKEvN2ExFHoAYyW4pjIwWMkPGd4KDcNdhzNMBB7WRrJ/iXlFAejMh+Ktz+
BSnpO0+s9CBY/WAaqUPW7yw+uwplpXuoVXbkcJChqxj3edyfk2Shody3AK+l3ikGfLSRYGcCF/sK
29AGyy2lbWIy3tNMNagQDFojlvLarF/AeuD2calpqyG+8+6Y7ijLwX8So8lMvifWM99hUky4hlUF
3FXkRpM9JySs4VOeAvapJwOfgEf/j9y5srWPUL/RNPiJWE2P4iIi2mtMAhitBQhXYlyPsYPT0Mxd
QWzr3Pjj4wZ0G+/VhpexVdJ8IOUEezm1yLVmj1kDZ51u2GMtmmXzVUOM6vSoPND9M2Nv36toTb/b
zm0tRAsweiJ6Ubxj19QxsnX/y50KJ6PT/JtMGkPbCeooiKAU0sgjx7k9xq4nxtxXN6XPyGtqopgt
Snl5BVbFGkFIqq4SjwhbUew7wxebFwuLJA6JHw7C4WI/kEXA/cSmH/wZjREdp6YEilKqCYafAuJE
iunJQjXGqVlHO9PDVIWY/UpF9qs7pupR0Js+rDuo6R+vU52oK5ooRhwAQhY8NtyGG+X0r95iT8SX
1wtA3OD/GakpM4pPY2IHCiaT05FozlWJvbUweUSmSB+a1vpnIMAHNZtVDPzcFEzzrho5T6VJg6m+
Kd+tkVh5bVX1hiokiUnNNDb2jPM2V/YYcFIldejA0VZMcUvgtIQmk7T2dku0uGzOxL1msVIoG4tz
vvqGquBsiBn123khfTBq5Y2Wb3rxPPfJLrs4GGL6WNxiIUE+cX/3qnZjAwvZUD8/sG4VB68e7zWH
LHKeEqe2ytW8khG9XuIgdZdjapDV6KR/5eCChbvEsRI/EudvsfiWHccBsrh9/v9IOq/lxpEsiH4R
Igq2gFeC3oiUY7P1glDLwPuC/fo9mH3YjY3ZmR6JBMrkzTyZt/hO3T+tZdzKJcFNri4mpLfu3YBR
Dc1aaFfJJliGMkayaQzgbDVuNx/QYeDLwnNWxHUbdt+COi6YMRizwT3gp04X6S3mTwwj5z7VjdpE
deiAtgd4ENs4oCcTgwGIq2swGk/018KFcfoALhmdl6O0dka4T4YwWLtVc4F8esxD0n4Yh9lC0Y1X
pht+BMGAJ7upjxD/N07v6Su9c2lidqtsl2ZPLYyMVWFwP+dGeLA18bdMva+MfW6tSTqjif32y4sZ
eAKpv87/yJ41LbbFpuiMdaH6R63LfjvCZO3ejADNLDGSYz1Nj/9+u9i2CCrGKQ56mT2qor3M7LOr
VCFRKX3tomkWM7+jKeiuGWZnq6H+bfrSpLh1+iocgQGVKmO0p7M3HCwg9tor3QX8ai2roRerIxwd
EgKUXe5dJoR+k8SElcv+ooYedtt8aQYNkxK4E7A+jIMtTIkoTi9hk76wWvJFqwYpWlE4Qe5Aq/Gc
GdDB/JZcEjVbkhlNPn8FluT81icfXDAUB6fxuWrNdFsHure6hXqGTkWjjprLO9SrQ9zzxmCU33Mb
oq1b2KGfNaAX8+IT+Mk0M+Uj13wZFJ6kygYgkd0Kw5vXZUCOLXFiLjwGeIh+3I0IAitBYuNqLWd+
CjqQBpilw+5D2jGyhDqD/jF6Xg73g5Fna1xxM5MB0HTJHAMIl2adPB01sbbm28QobWMJVKaq2Jju
McZVZuUMYg3zwV/Ocb8s+WTRHLhifkXrAmV/62Lx3Hg5g54WF4pvOtSCMTLZxA5OMC2+92bibcMQ
5rJBTGhV6c9TkOerwfyKCRBg0LVWTPHPGejWoU+ndcqWjBtDk2XgZ3EAZxGuWT4LfVPlzeukHcyp
s9ZaOL5aRjtsiX6HNmcFikFe23Lk5I8CPkcmEITc/LasuSHog4G8iM5JiR5KvTfPBnVIUWRdc0/d
yf7dVIM7TC/pYu416sLjaDwt378rbeoRsItZRXU1xu5p6KZHXUxPCQjNbRZUx45yG1+kATEp8y3j
WoL97M1Ngx+7qjY4Mo1t01e7mSYk8t8YP7JtDV77onv8hboD+ZQjF40MJn1PNBjY0/LUcKne03N1
HaieRDAgZOG5X1xF/WE2nsbK3XBGu8/JdO91ltHJw+auka5zopNVFSwO1Ams2iCBMmcDTUUnpUSd
aDh0hChgXUY6Mc4JfSatzUoRCe0H17qzU3TMB+oritxtO2KeB9WlK5HTd447kXzS03BjLKL2eMAw
Gen2xmJSrA/uPcDV3PUKMxAv1MHK56e0TF+El+JX1xkNUCctthWdrtF3yIPO9SYiGiFeTWuCH1Yj
JYbtsKaK+Scw2G10YfJOO7Qs8rbiJ6bEQynGIpXEe+Za4SN2+l1smzX3FEyFrif2LSIbM/CW6wkm
uxGbVOEAl4iqSx8bT16mTXv3J+sM+f8PwCbHDxJs1XLH2Xkm1oZw4TOHvD9RYu71ouMFwN1Myp1R
SnLDwE8U04sOaLhEW0r+/pQ9wtatfNXExm3oCeq4XcDQsiUt2pRn+cjD/iHqoQTvUvHR1tUZw8mT
xxALxg/pNrbBnWlV1h4qxbzD5N9GfCyzRwaEsDYD55ySYI4Hu6rKz1MOmbbgSMLUOebf5OFyc1gZ
hoJLPRQfPkVgLCK1ntsqGTd6lr7mCVwxQgb0duCMkKABun4YMBZgWJ9U8ZUG3aN1WFdTRXJokHAj
BwzkpsqfcD+0/rhUN6bD52CV4DfQVkXmfZbZ8MxmK321yEY6Twhqwp/URQCOHfOvMK3XxKIKHSTS
a6A/BiVZE5rx6gkNTqBU9EXl3tEiq0H4jBuFoXDtTwmfXjIlOk8LxePp3L4g1gDNpPw97+CXpTHb
pss+y+RTW2lKfGkk1VZt2/1yIPniUocONh6hr+XXcNyhWm9S8PSriADvRtHpuIcTQnBUTYpMuc6o
oaInwdDc8GrhNKoTjJQ1dz5ujOdQ+y00erCrELelJnPrlBgc3Spo3nNeJPD2AeNYGMq1ye1OQ2fs
9DnWz1HtHi1eE/QKv1QglJxGvM84RkhswCKbZ29fJ3QKFTYuWOl92V7VrBxz+oX7/eUVzUcWg1lp
jP5SCsieCcqbDwR8k3CgNjzCL4i3q1ovgkM/firPStZtDB94tElK2S2OaVBv4DP4uzue4eCUl/9l
+pFqZDK8jjNRWUyjjJhwxVTJi6zCd3uqjlPIQTus/5aQDzkWkax0x+Iw5eI26OXb2Fm7kFMOA8bu
tYNuZmQzzFi9e7Dzcvl2/MzLr4HnvjhW+A96hbaOMSVY2r7WY7jn5adk829zfgmNEs9ETg9Vpy3t
nF+y8w14KNHAq07W5yfnTIhCeHW5l/vEYnZV1J1Guz4yNnzGmbjv6Xy1YGAsMIyLg2xrWT3D24sB
+phWNt6pgqPTLl3A1UCp/laN+EOY80VxheZWvLW88LvjIQzjZXdGnNE3TcXva1XBm7TZPKPA3joN
757zlcrukdbBRYOJ5fCOrhDITq1NJ30stOdo9L5cHP6YmTHKOCHBzDn+TpLpBh+CQk0ml2J81Q0T
oE3ESE+lFWYLvwnKu9VlP7OkxiHTIgZJ800mDKpktg2oQ+c+N54nUe840b1IAeopIyaLVAJ6wwGw
rZMyUKSZp5n1jQtlTYRpHZZkuuz+lnBfAy9F9ULf0DxMLZCZ78lWb4wFRIcZ5DBLegKV5xy6XrsE
UpwxUuxdmfOVoTAui7Cb/murCRuMvDJrXKOaMm4kTh/xWJFnX4qQeOuCyv2RQfUy0bDBjzz7Lsaa
0kZ88NQHU5qzBYKWMdhrxxUWAMqlWLBmlqUeTTBwVJ7lEzD5cDMJ99NNi3Wjs6ozyIQwZJPfdrz2
q9rCv3uZ85MjxQWHi29ne4TKRxeoU67NjA14WxVnYtLF8H+q9mgqXg8EqXVpapQZOx0Dg1BsbJeW
FD2M3kc6zs0Gs2ZgV0frY3LFx3APyOCxONDLGnVH2w6/w6E8pEwandC92ODcfQCHJ9NqP7DLEG7h
yKdLEXBzBuQ7NxiJqorybnGureyWMFqqQ/uOA/cVUsA+lgJGrFEDmva2tBq9z1Z+zWrJNYMIiU1V
8sqckquccRsZIRKJMh4TPHK243mTNx85teHoglnty159q/FahfKnBwewFQGHeC7JfpPNfyaWaLqA
+0djpO+jY51SrXhEtDxaUbqpqMtdOazlhcdmN3QLqBCYaxZ8yQZVFEaeZj9ACx2UnR9aQiJB4bsx
DpIsX5wy2he8FcZBglFmBqOodqqritjUJ7hEfZARHKZeo9d2kxLekadLj4B+h/2J4S2h7YAwzWis
hyK56yJ/Iz2zkPJeZZ9cqcr+UDndKA7yX5C5X+yHdRzymrDPzHX2U2TuoyQhiOBh7kb4MApldUAt
i3o4Y4n2aXh2sQnq+J9no8y4ds/Zvz5aqNlpPP/JAXCuWsvLfZb0PY0Od3MudrVhbqouIOkQeM/Q
cN9Do/hTx46D0T1CHSt+I7s9MS3Dbcpsnrg2ThkWpH1btX/tvOEAx2morgD9jRVWRW9ouSgzsj3V
Yrpp2FvJWdxrg0V3WDb9fJ7uEcsC1byoXsF5APXuW133inHhGKUQfhuRXVR7H+P84LpQKupRXrkZ
X8wmLPzSG1+DTr9jEF5Iy8W9LreE6/EtT+Vuaulbqb1L2Ad7yr1oPI7rfeZoPaQiHqJ0/qNo/iH+
/qgrWmLDQKHEDbc2La+DIpSVLfXXHLvD4Evo/a0ugo8mhSzg8A1ptXd3bQCCnXoYUfRKFUzEDb1C
ooP3hPPCmvJ3Krl/kuHbNcKnESK3aaffFqgrP894ZLylv35sl+jXnZs3+wnUF5kho6Q+BUTfqSd+
O0uksCOAJ3gRuUPXvHcD4ZhRd4jLqgDKbH8C3co2mI43iqGfq6E0MaxAr3bZs8f83XUGm6mc8Jva
1kkKsNA5WrfVTO8Ze92L3SLKhmo4YS7AGlOa95mUGcllOEDD+b+vSasK7uOCL6yMMOizrK3i0bkT
mv6xBZuDxjm68/pnMNLbQWVPRpL9Rg0q2lvrzr9p1murehhf1S8uOgpXouHVbN+LdHrTM8VWGje3
wPt0JjZ0kceI3S6p9WovBQOTrs+hy2OdNRCQ/WVVc1Z9jA6wvERWET1No1Q8QpssYh02/DhlFA8R
AdZnxqK+U4saovI0OyzgdGHdKkGAsOi2TVOh9pvuH8PUjiXl2K7Ol9/PRDoTk6UWKMhrYoQ6kb/i
Txq1O7omIWbPvh1U/Jyt5B5VH5THWJvPvLBQsKHd6Un3DUA2wlPbdhuegk2M5mYgVFslie8tc7gc
vVq7aNZ4GxOsUQa44jQbUXDM9KVduIg1IY2BwsgWjCa8FPNdU9nWBO0IiBNrBxfOXGOr4SmM5uBf
ro9Y8ww+XY955yxfebx2qRgZUSTQnC3zNQt56+YKTWzK3hwVYfugIV115ylud6EL8FDv848qT/4N
TvBGY+q9BoDgW+9txCtSZuNxLlSwxcvI3I2cdx5x1NFnL8BCqb1RRr6OxnxvdLx+XZ1veVl9NA+g
CnPGWFuyejK6y8R7x/FqB83vpeEaPGDvWWyLzNDxAhqV2EqDHzFJ4o98cAFXZIOf6fLFNuD45/I9
9t6LEj+k1RqPDsLGLgGTHHf5zZDlh3JFudXj+RIYDmMReiTssmUbnIMNJt4nhP3nOo7/KSt40vjZ
y54vSHEAKji1+VGO31FVbAtNEfM/XPq61cnow+WkClc9eC0YoV8Sm29a6/PrhBYQoP2q0f6qhBz8
McHrilprks5euSY5QFxLRreqUu91dphY0vDH/qLKK7k75hcK37SG8d4wDy0LWRhywSB2sMoCUMLt
+GNr2rkrtK+qTq5pa/60xN6dOj1hBk5wKXKArUmRa9g6QpgwUbIQogzvnZlMuS7M5YoRtOrCL3lJ
OuFhqA0vflKqZ3NgMRZJjym5YX/NnQZT13QzFdPrhBw8+iZfYQ7J1HK1F4/TkplAzl2eewEOzzbG
HllkRmzmILDmbvhezrq1SgddbgsLA0/e2gdLlvU6i1GjcxDMIQ0gp0RijUJkR6np4q3Qo8/WacuD
4aSvQWH9TsZgbHsRsdGD+Nvwj+DhSbXzUGXfTvSB0rKIIuMPvoZYTY9QHwl6iFem4a8DHuqp6mhl
qWm47N+YfTB3d9MUVC3drXOIDy5ZkP8ZuvF4EWZB+JSvcbYE3oFa3+EnFVxMgkefZcPRRsDRZ4LT
uTpIuAHrruOa4k7mjzMjCTuOOkwVTXl8rxldriZ37BXqKOh7plViSJ9kVgZk2lq5I3C5t0B74gRs
fq2YRi5ZfWRa+ItWuAwzB1TPqt1aigauTHces12OuHW2Vmo5T4P+i9eDhvvFH5QCIWNDNan+YhQL
uN32a0Wgw8N9mqXv0sHjIQZ9jUAT+zqpHnDZ+lmPzXslZYWFXPkcVYJV0JQf80uB1xlzF+/eBF6Z
M0X3MEuN3y8d1uHAwTyAcsC/Gt0vZY9CVWszrEugDxm5/5CzOJoNrALShGcrxs0UFXuSte/ke2EC
m+7WARo1yuqtTvnSUe/NVUracQUJHgfgonuO2E5XqkWos96GwER/d5hQj/AIdlHlXWPH63b6sngw
ZMPGbnzpqvhwMmapEz0DrrzbKqNjsyipwcnUsAKJU/kak7ewXPYh98nIOPnAOUUGKjZMA/SV09i+
qJGKkq6+TfVw61CJcopxnjLLfLFq+MhVH+MeCPKDmT6H9j/hKo90kMcHj6Sb4PC0xsS6BGfZONrz
YMY/Nvj6Gjwq4yaM7WmlrSOKcYj+E92hJkbkhnFLVfsvTollTbgPiQfhS5UugxaTuVUBEgUdfsVv
ZaI7I/K1CR0QGIxOwEwICRCGcAz4ixnzHH906GhjPuhFdbGLyUm+yy56r6SgWkqmP26uXrFNUuFh
wovPuRRy/4gq1lRvMUyEc4K5KfnnhjZAizBkSXcfduY8SroN8Xp4n2KGWwVyZ+3p5q3U6KSppq0S
NspbYrBUdkTNaF5gU2yYtlY5zTY00pGmHIjQG3pbHAouM1GAOzq1qh0mhovSmf4SOb5bOuNYhGP6
Eu7MZNASlAHav2s65PPE2cDkD/F0uNa+kOVp4Cm60b26M0vvOSTvBIBIzL7V4O0q4/yZEpZbbUns
qW7PENwMMF2M26iT9yGz670aXyo1M/Dgw4JQdMbNyT2EAKKvR1Sv4+hAG9P/0rsCxHkI3/uC3ztg
VZL0Ql8rNKUQjIOqILiAlfZBCzNzaeqXIZ365cxHw0Eb8T1P8AFi85xz0Fnxc5AyGBgIWDrWh5QZ
vYFobdneHbmaF0CX4ZFG1GYdIvrG1dscuDqLiFVtptR7N2rLfUokCVL26JUZBP06ModXkJErErwp
Uya0oVTwIUkbA5YgEoy7IXm15vgz66oTPIdL13GqCAJ1tPsRrXnEQqPYgESfbOJ2Xw0J97aXAe3Q
Mc3lEj1mB03iq0Q8cs1FXsiIo8BsL2skUIM+In+Q3VmztBN967fJm3yergS1wjjHdvfaO+ANkIpP
ZmYfabMZNzmHATmlKeFOER6IM0Zri+wgO0LyMvSEhoARcxGg9wqXpxwoa6Dep+5eGzvSt3b/XpPx
uKX68KdAaIyZavpGge9tRm0NOTKBFU5RhMtW7WT7ogceTVTs1v7MvXoF7wETNYn4lYBmNjjsH4VT
kGWF9LtOm/i3i6J95AAJNWuqJNTYEoRqoF85RBMc6Cp6k19b6GyrIUrNoz0TAPAobg4dZW/6iXls
Qs1KTeMXJObUJ3TDBlTXZ0lb1h4sXrPJlkKflAzN3P/VNQ9QMeGnVNFDGotlB+ocP7TlbYzMdcsM
h3SMAjRUgHQp5Np2kwM98PRLVV69JYb8ModWjqxMc2C+TODh+6JnO9ToqOqSc6ot4bn4CeVKKBnx
T+y01lYP0r9p3l+QdykM8XBUIHgaGCgBXeq+SZwOB6Ndn4iUbM2AqfD4rdOkse+78VFoOF95a9a4
P9xTYqPHxHSdbyqXVrNapZuxcvB4RBsNuPOa42e6xnzV9R5G0yI39nKG0o3RFucVx5wIg9Sm+UO9
IOUheddsnRBwTvzda/1wsLvYw5tk4pAziA/XMvnTF+EvrpQ3ewRsyp8wcgMZYejz/lrYqbrS84Nc
bzcdU0irsekbEMrcpNV5kjHNNuUhX0TPMg2/W2+35BBsHXBuDjnjMnEwNgETly2/teaI106Zn1Oh
HsU8Wr6tQpsU7O7/J3inFFS/ltxVqIrshN2sW/OzbfB7pBPigIqHVyp1uGfLgCD3J8nwgQ4EXGaJ
Pn0rRbAd6SNoF4ASS/sKukOyrhlSktV/ZFr+wDUyGYF+aAeW0n5JktnQYAZr7caL+ZU7ADx+xJL0
vWdWsR8HofvlZL0kBqdrS8dJWnLVFXV8nCvV702Hc3hBFlDLzUsn6ShJ+cX2DkvklrDZk91G2Tqh
vwqiUc1xPNg5UlJdRqSP9UjjlGV1kY/sQidqtQ+h0Kxb1HiUZy5GWn9pLKJrYxfiQwrtbj3ovNAj
I7gNZMt1lIUdR47lDN1ZXP6H8bfpsvu0GIabPJDrqrLIAej5Xzk/VxUWhyGZubVVLaQedeom+elk
08Nlb1npv17IqRQ8wb9p4tPr22nnGFAT6PbEvOOEQOoD9ycck7cIJ+LaU8PWjVDjowElkMxvKeQP
rOlyV3KXYDfmzdIx5mL1A6ORnoCj6+QOWndVov0BQLSIbGh9P2x1FzOO63Znw23BuhJO5YcpKcbk
QhCAj4jq4xg9C8mZsMrxuM29VJsGm7vfS/lb2+GXI5u7k+NfipfRlDY8a6TJfMfN9s3QMLnsi0OX
mihAgiYP2MGrtKjUxpt5Y56rGY57NVTrtsvkhSPrNqmn92Qmk6qRUB7KZlNMdF7qR7dH4kxJBxCe
dFEbqXBFxP10OftUVQiy19irEA2ua4LJl950H/sh22bdvKlnRsseyjIDTgiF+imKETtTBxdo28DU
YYQSgTXiHyNW/GS0DdmmmlbyoZtPovpIXQ1oV23yNuWuds5SjznqQBCkb//ZgVlzRiT/3ttgvGUz
ziu6feC5aTievOavxEGqeRjScbDPPrhfBjvt2nLK/F3DzYijJSSEnk5jRSf4jEm04zUwaM5hVmIC
oqxwOLh/xwGOjQMR2mQ+5veY0lZT3JfHlHWxxxDm60n7gPXMQoHEFBVcH5LG5KcebGQ41oRFs0md
4R0ITXOkP/SHrqZgaw7Oowpa7RIpiQ8wpvS0eURUiaQmhDSjN/YVY8YKewqn6tlc9wh1O/aFCVSE
hg2vJHjTlrvIJl8S2lz622LeT6LbGQI0oqjqD0xOT4FpQQygKTdWFuumWAKxg2B6ht916ES2dXT3
gxG1uU6KIl3B5niPHVpoMXHsrMk4D+FeOOO/aEDAcIriTzIk/xocKULMw1nBaAP89Zk4IyxQrz0m
ij82GKxtONDTMwf2T8DV22/gaESatfNog11pxOB1m8Qd0UcwO1KNT0SM0/2kC4wLoa5W0rxylFf7
kNB8psBQtBllzmnKu17Z4xW1a8BglP0TIiOi8u61tDCJT43X90zKb9cnbs4i4i62F3FULWVs+JVg
bKUz+I+YyxWWQQgJya6wkMlTTjaoxsKhXh3ed808H4QmrIZb0uivwMyWeWNx6FvAmdzmTJoYkzmn
zy17D3tAXrBY9S3g5w/RgmHqQldbGy6v1zIz4l7UrOaUxEI6OXeswkdGTt7OYn7hm9wQCu2bKP5X
a/3pkpbsdjq/VGVLlsUqFd/17Bd6DSjJophFGFzrM7A58GgAqfS4Vkq329nCuZJRXoAwJZCv3Lqn
DVP2RQtvTtpcv5hM53bCfu44VDs8JsJBOCIIUvluVh6isYiOZRBeBOcaOGF8U61mPk999N0URMzr
bplSxRT4LeW2rB3cFCsj+AcEL9m0XselCr8eo3Ee/M64M/FG/aOD3CZd6ZVEXyAS+W7IHphJgVXK
nEq4NNZ+kpxLeoI0+HfCf6bk87S0TN8MOA2l7WJOxunL9YuftRbVruV8AYgi+gEtEa5LLThltYYU
qbifuEw2RooiuDrM9hlpWB2DTuXnIVYPSAKwPI3oF0Hk6EGJpHaMQ5XDnSq3CIs3nTA5DEOvTQPS
P3F5TkLuo6QrGKZMeNsJNO1HKT4NGt/qOHmPQkxmo4Naxb5nrblel+J5lG5xFfHo+cXJogfO79zh
PmWIMbF9o6Q3ITXB0oT4s+49vHSwZPe0s3TrKsQ17EnrYPeEmnkCMTKPOSe95kn3CCkUFCGsjBF3
DIeYCF2LHJCDcGoKFzkfspdKKYGRPALjILWt56FQNt7Q74csm3cuPrdN53S/UUmEPmPb9S3p9pjH
O54+PMLrdKHZzWbxIcMsxMEei11siB3hIi7ZCYH51Or3cR3GPo+43tfMaJL4pa+r8ZRzESqZF3CL
OwZLCcU/d6gtCpGagxVS/YN4F5JdwJlPdcKGbqqCe0z/ZWnjP07n+odWOjTs0jGWTDY7zTTAxCxf
2Mho96N5YEedS70xJ+2RJfW15kK/zvr4JU5g9mK3XOvL9yUwZwVMQTp9LPd927/1Zgvt1ByKXVjr
pxDL5VGGDsGBIjqgT0tuI02HzQfwseU3aAqrmbQJ92TulEX4HQ/avLfLZl0v9XLhzJ6Ul3RsBp63
c7TI2ET2leo90y9MK9nlfYgdAzQdg4G02siAhwIL4cg2mfya1VoVU3u0o6nCZlyM9K0yUOYzKaLm
bbTy9IXeSiogx+ZpAJlKICdDqnez184zx50N76ZP95LhCS5nOg6oapsZ+FhcdEG897rp7i2wi/um
ieeVncYPhN5oR8iig3QL6c/orHFd8eJRVhbJdTbw/c1Um8cFkRKLtGzeghWoqU1gVZ/ApdAFA8lg
RfcY7nhnWLcLPg/btL3JhnqGzjb/q0NAl/qO23a8MS3YB24bfZcGaQeRfcLPf24TAb9TNDEYiO+4
w7JYma7jL7F0Xb3M6LjbvKEdANI/hGBAf92YXwLy4EC2+ldc2SuMHfUbK9lGlJIQS2wcG8iP6yaq
8EIJ2kEsl1OuqC+chyXOGRkdrKvTRGKx5hHlwUnmeyTBYvbmlVeVgokwKeqJ+jn9KUuWJTAxnkzY
FRR0UF3bq7PU1JbKN3KVYfJekHZaGQO/IH+VHLEE4wTqtk2TdaZa9dTh8qLRseAWCIofVCde4vfI
EwfLKPgYKo6zuhoxcad6hhiLOb//xLin9kS7Y4y0tPY0cmy2Ip1eO4zZjD+U60fK1mkDpw9pVMhZ
llHiFxjuHv1uJxx0hszVrqDImXNt88DoQtKywUtLLzNOO7w5MbdXAJBPI9PebcLU2Jdaqh8ryj1c
FCyWC05myNisC4+kqz65QZurxM7kOowQ2BJqIMmR3gsEsaAY6DYYM2NTPSkEjAN2taZo0ovuhs/L
uZOvQbhXQ7sk7VzvTRwFWcNnJggAHmG1PyShIrRE7JchFltCwhyni9TKKaoL95FVQo4hAj8H3xid
zHOif3Ru0h96B4kjqn6GCct+K9riaqXG9zijJhWI3xMT/y4OwWzW+ETM6a2vBoppZYTMHw87wjzP
FgmyXRdhZGjFCM7raClo501nfQdtfai6EYi0q7UEAglizJizA8E8qOQAKRPM0hGF2ezYNwhZTP1w
RvmN2x1EPzmbrgusg/CKygcUG7Y8v2UMFthEKs6m9tmgYAmFy/tUC/6O2YauunI1N1pD1RS8LbSv
czGUBo9+wox6oJu3k/VuycZwS65bAufqWoFdpbr0ue/IytcgFBlHjRlInJBeuOknJM2VNC6zmndK
w+EJDONds41k3ZW17aMKsJfO+rRx7fcoVax05Pix2GvM7+LJPczRo62Lbq+XqYvGPj5Df/d2sVv/
FXVzj6PC3cUZzV0FZb5xIvY0rxbk2NBKqIw/t8DTV7XJ95gZIyXQnQTO3EXXJtDqfRhXDv/nDHxV
QrRocB2XuTGd9KnajmnzK3u22qqRsKOhEzHZ2VgNmAVoG9DwRQukgKka+YuF0Dl/o1YEh6aLi5U7
1cUa/ZFgEdUsW7wAXYaWLp25P9v5nG6npWHEqzp23N5gnJaka+Wlb1ORXk0p6gMwocWHw06bV0rs
O1BLq3xpm85OsHfsC3DxVV8k1oERbdBCRCDGFvplHj5NqQYkVK/WeJxA3KlX6PrYaMTwZs79E249
lkCKSVwJ8QKvnLXu8ndIxmJTaRh9UC9oBs11vOxR1G4C13NX0giMyxQ8WxJfn9ZxghnVV99H2iHp
st///gNW6ygZ9WNt7i6pRfxoKHlx3NzcsjXjH3UCmDC1V/hBVnxGA6oAzBtHJ1bihk79bi/yXJlA
ZZEKDk4bcXGuBZnJnDN2a2ZAgtqlgzFGvwPLTE7rwQkD+hfH+TySXzIxTpaJfo+F9YbLGd0ma569
1uZuWE3aFjcBHeLzra5g/ztkxDitYDYVzQcsenUoY/uX9036QiWDX/fFBVL9v1oriKEZL3Oaw3xY
uuEjbAskuc21My0lOSOVcRwVXPRHjsWEPvBgu5iQq7Q/aw6pMBLXnAf0/GyYLHm4d2hbpHlMEz/l
aISYLcqvYNGnS+nESAC292QA3eSogpBS4lbzHYcyljgHaWlyu+0KqrGI9GNbq80JBdqk5khFWMWB
KKDSccEo8WqmLPGbJBtvRh6NHMK8iHDwZPtelhJpHMCGVmm5IYz/nrawPJZheCiDD8It27AklTXi
I6olCAMx5sRJRpekeAAKj4HX4uto1u5Mi8Jo9c9xHl1TjjSMivepjP/EmN0xPGDv9bx02uaHXnF4
zKsnI0L6DQZ+Z4zZYM4DYgqeg9K9UQ6agTEAB0syJi16114S3funUMh4fYkbVw4euC7pb17PFlL0
/OEi6sp9Kxlfd/rOcCG9IpsA3Md97fWMp1KvpDSuT54HF3q4M/NCDLadH//7r9wKT5JB+s5sagIz
Pb1dobPtyhw6dMcEBpsixQUsl7btfbUq6zkJMSYyKJVMJlHsPICMaPIMZgfxBv1hFTfcgVlN3cjp
t7yjFLpXAKWHsf2luuRXN7MLRq3gWLnmk5GKHQHwdi1sOrITnYQ9YLucW+xEKgMZY01Wh+yb5qi1
2ei7tsgOKlHdKe80PEUKkbImp9sAr6TUwgW1VZzaVi+xpYmvglT4Pmf7We4p+GZs8cTZl+JxYFhC
ymQ9RWG+JWVHV0mXPUsqr1iWSjT5avyuW3KbomCW4XAu8u1wiLa9nt0oV0vJPAJlKbmg5WaGAAlo
XTo4LNwRKwg0JJZf7S9+17UjtXiNF/RK0X26jSE83WQe7QYOfYvXgQF2RZoS/NwZR7O5ygb7mSqj
nmtDuaL7g0kOqtc2/KvGmXtUE/5pzJIRj612qWsP17zWNmUdwj5bmNWOW25G6eClCd9010QsK6ts
67aDuAWobn6pjTUjVVAMOcylwI15MuHfNkZNHiNlz5FGvfdkyROK+oQpeFf3/+PqzHYiV6Jt+0Uh
2REON6/Zd0BCAkXxYgEF7vveX3+G2brnSPclBWjXriLTDq9mzjHFH3FKuYaetRQn+DZrNbaXIKzS
S16BwXKbINqSqjcB74n7C1uDxxC2EC4gEj2k4/1trekw0VsbHMZSGISyC39XIIjcSH+ysCeM6zRk
Od47zUSQEnGhOu3cdSxlwea695Fr46vvbRDWHT4iDvYFkeX3jxhmo7U3O39YvaHQUJBOkwU+zSHY
0OeAGYW1xoG2XHeYuAScKsyNrPcIVdtmJhEFPhuvFRqrHM9I9tUymRNpfwOLSkRWU6Acruyj7Epj
HbMVwB6Dbl3O8X0lN9pGpcWEGO+ysQ1KiHOGXRunxq52niC8fKC9DmPpXPXU03cWgIFK/Rg6CCWR
NwWx9bqkXH8aJMQ5ACr5XywEkxZbTNlMJkBV59hZ2U/tu/g8kwdMDNGhtYkQWQCBis38maQsE7Z6
RYdSdWenKP+BqREYbXGgJoH8YvqlN1HtmBtWP9m5NWyUTmWJNGipywywzfx1ON+grt3NZvmhS5v1
hTeKj7oT7+UAZIGgyeBUucZrMKdbpHFr9mfDl6HxEYhxIJHOt9CiZ9vUifqnwP2KcjvdZH4dHgLZ
4g1HDAQtoige5w+ENVvuKxwiy+JsMCyJmkyiPsFtTL/M7Nee7YsH/VQksXuzu7l6dltjYFmP3i2s
tOaG8zTbO54j5kzFbLgobQOPsoa4huIyNpD/+nY6e/Owk5bfHBPTDC9m9VSORoXLozioDLFbaUEd
Y6rf3DHO6hj7GmJTeDo9OqaDUchekxc0oeokOnZ0ISnrztkH0QJkdCGGWaK0mODOHPdGeJf1FGIC
vJG07ZlxWHNw47o7ZYZZ3hmx5Z2ySRLu1aUP2LrybcTaM9bZoudh3+UX0WvuEFw7jxVTJe4Weh4P
1wEwHubQjx1jsn3BI2NfKJoOppxwvbMe03pbPo9J968po+SU90OzB4RPXdTkP1AA2HyxWPKDwbxz
mPPCkmCTWntU0Y0ykQZA32dnQtPB3K77sXwCDc34GzshdPhHC8d4rMqn1C6cB6NHEDdzqpTonAPy
cKeG9Do1Y3ddlvoymeBBwMXybEAOUaqdZ/QkGaOXEQJR2M+INYz7MsWGU2v7fbLCxdSW9y/LSIIq
Z1nbE+4NaxjGt/DwHIP9iDLmqxSYD0MZJO9oe29IU4Jj3ELFcF1zwTHYFiO9jiVGzejfQpEQp2l5
BnPI0Bps7fhQ1fKjDrknYGYOa0Mv8kqc3yvSoV9HkJDHrski/MdGfOTpS9ySx8QToMFAk8zMKslx
KGFweCk6O9/7JiKQrLCNkynnBKYeayRmRVTLAXmIChqP41tXnBrp3mLOuSgis31dfLuRDZJymMmN
mnEFpsYxTcfuluXGyvXbcFMWZfuc2CMJxpaeNhCWuY5VMm9iQOV3nkRcXDJj3onCATNZqvIICtPb
5EZNQmYbOdAcffclsCKIIC658wFhOLwvbfAG1WhX1eZdaOF2sgXAkipMj2YYMXkcEJq0Q9S8tGnL
Igr+KHMavlXmkG1ZjEb7oOybFyIkMJVjkiUhMd/FAM1fsFuN28Llo/391iBWik41tfe/3+Kcw3vi
v4QEjB85dTU81p2c+dd0PuosgXKxzJ31KCm2bIauj5EZ3zczTXdlt8l5nmu5CxxJFLJJs5y6ZYf8
PIBNYwzZBzb+/VwTz4zADuOa3nr4yt/DEZOeU7Xzzh2Wyo2qY6MmVd241VLIfBlK4hFDGLFTqEVj
p/kwGvcQSXXSoHde3clkYDZiD3B5UzYC5f4TAOP77BhC9bkNnY/4RbD5DfLoT9xO5X1HbUB3YkR/
VLPrs6SHiAyIYiE6+UNT75bW+tQOdFI6Q8WETDO8iKqRmzpFHJmnqj+Vyws2LXflz0ilpxnPlTA6
JIh53e/dri6Yn2ZsBFJ7vv99IZMPwUkm4Z54bCXQ4H8nDAqJCLg1jdVdf1+6IO43gK9SlsApCErh
ifVUBuUR7c8WcZW/tiIZUk/BR/Pm9nH2qp/SlyRLkNwgU0OfGXMZLsSTIGjRUZWQqjR8DQh49tHJ
8l3IfJ/kmegYQ0Bkxq+Si1EE91lHwmZtV4dKpdPp94WJ1c0f+GUkziIU80WK7S+atpyGkA0LKinE
L3edwpOUCvuVI5WdU5qSHL+ckq2XBQcvpwwx+0aCcCzvAsBx+xy3+h6s5XNemuMDxlZqH42NBzU+
izvaaqx7VrXv6mARNBTtKY55r8pZHVShoZ1mybF3g3v2OsMjRtaXxmQjMSas/LvogWniQ8Uxe+pp
Lchvv5t1fZthqj+UY3oXZ/GwczzmO60nvNNoS5bUQfMkjXB6AdaJmZTaBlxacY8nBHmTb81Hb6Zq
pEQsyCfaGgnFl0KNQNG+knrApK/q5szok+haZd9M0Z9skiyClUILSyUHqmQ05kvK9UQJ5gVHfCt/
ItrwdTxosoR15z7NNWzZ5gsDt406eHmphn06oVPsbPueBWH8bDXjgd43Yb+IzM+y/PA0Ojz6OYKh
11nRuY2CV3R4w42brEBq9CQ6szxgNjQfvNS7YRnueJguZFAKWNivOXVM/mzYMIdEmP6Ql81qDmPK
ise8sRGt98llwKgrL0gnaQFEVcONhG5ywGVKzDyTMa2C7r4JKHzVIPVOeDK7JE2FrkN3bHfmfh/W
pYWZOCIZ3XMEKD3vgOPindQ4/zDK9qnrG32QRPUWWTI8JX6l7oJwug/IzlubaHM2VjYM2M7niSyJ
mPmfDT4jQQ9ai+lo5dq8qaLe2+DpcpjBZJP6z0beGmdQDcdqwknSIS7fQ0e5GLDYNhAr/gnPe5gk
H+SkYVPlJGuuANNsQUVlZ9EDrqxwiOyRCGQGoD8raO+c3OS5gYdbmBMEZWE8SpMt69gQJcdf8hmn
fno2wzrkyPT7rQf3bBtUCnyzqPXdmKKraEuDXx4cSmyG9y7rfo365By1LKKYMn0rl14Rs3q1Lob2
rcvlRy8ncZBgxxiwQNBM8BsTpBWW6nkGV3x0wnKZqyfDwQQFvGp8XEjQ3fdMH/AIYEizq8FBQYN0
dZgjVuopv2ZR2n+sCbtrB8q34Wl4Km350qLZZvzDPMDO2X4UJS15EdugpQtAg2SB0bON6TnMiWMf
cUQ+gaQ6TAT3LuZE5K9CMEeMRwPqFxtwt0XUUM8PrU9vjGHB3HokngCEoNRgSuWvK6k2fsj56mXh
MwYSwtZLEfwdNgOxQuTlqmON0XTv2AmHtZW2xKSI+z4w1G4IvPccct62BloW44R7JhbpzklPxRCI
u8ge4NqMdXrwOrp1+Fvs7dsDu+6z3zI8zwjKUJwom6KVR+f3UycKZBHK4ZjvQWs1zbOOqvqUFNjt
mkWoHkawmqOCoZjb5otuPVNQ2Zhi+JSNuMhwuuWL4Tk0/6LdviUidI615zKEHAdWigX1dx4y1edu
SapAXG33mElXrDuJoJbeI91GoR6JCmTmGeUPQpHiC/39EoDt3MLlqEWesElP7BWY9U1kzRZBbDJZ
3qS7Oitu3E0ZK1l3xm9jnyIHOUZa08ZbvXCwftMZdd1cnjsgNco396NIXdKIsBJ7QfdQl8gFKUne
Db/HoVQE9hYU55vUnrtLMoTJZHZ5RnVpQiBdugqAHpnHKYI1nCMfq/uxP1RD+ThZ0j4p+PhWFTms
DL231jDhyKiKkmyZ+OR5elNR/tQ782nusYFOHR6DxtyAa6yPkHnCc3bAQdNsFSBVBL3edUEaXRvp
OmyCHKCoysdSqgg88kMuk6l7g/YRCAeHov2FaQl31vRp9Ik8WEO76gflEVEA0MYoUV/KoEeDzWML
a/mSkQvHoQjIedIVfRRQszJgwWrX4lCPknTGTO8nc0bhUyrczK77kUzw7FwTkZT/qGh0UTeaW3Lg
zjNuqLjH6LCYHPdh773/51OZvAMJz1uCPYZNFbHGFdU1L8L5YETN0TSIQIozkNiWByLNFBTNxt/M
euvdb5ZjFB4mPvKMbhczcG6GOO/N4an/nPw2vePcRovdBG9Nk473TuD9xBpVPLUGQk0BfFo1U/Ep
Kx9eA9t/xF/3Omc5Wc3uHz/wrjy32Z4LMW9Ux+1dG84nIVf4xpJxO5TlibU5R4QmpZT9qVsgFQoG
SOe4ZVYoBhQPzruuMk70VpjO6Hg3beIfsJUvjijQmnlAcnra99U2BnGilGnsAkzhAPTCK8PnndO6
THs7Qk2hiNyWWswfOYCTgSpYyug0lFS8o9+cSHTA3pgY/tXN5A1uLiWxSB6LDLqem3fWhYWgoASq
/8VRL7Z2rd59LR9FTFQNRywyjeTFm/zdbJ4Gr+W8qovxJLLkY6xZX8nQ+q5IqNoM4ylZ9MOSrLS9
CylnV4ODNrroxYb6wpGWf2gwMOsSEdiWSnyNXuyvSibcaDHR60TEI51tsjeqGvOnSy4RNdF/wnVL
Nz9SQx2JOa32JavPbZBCNwLUZG5mrEjrgBVs6plXpjnNJissQsWs6N12SOwp3eopDuPFWEc0VQkb
emXUety3aLGGLirPcQXgwkLoEMYFhBivYl9Q96CNIfIjnSqLXdIci4peLzSrQztjAhMjt9A8JC9J
tRji23eq3X0z5yj6a6i69H34+/ROWdVNy6JHoBrghwi6Q6wZV3Sy+mwnVPnsmDZxZ+CVBBEOQmS4
Sw1zfLE8PGPln9qNCepBqHNSJ8iRH5yuFHnT/K9Kc1Aw9POM4vurr7icUfD1M1eSG69bYsHgK9an
yJ54crTJc2XC7EuJaghJOOnrnzKtGDcGmMRskUKj0cMb6iJ15yGCF9UXiOmcgwIVbMQEaMC3eCFM
63Eu+yOTWhg7LcPY2hTfMtw2xk9mzYeKgnjEbbq2lPuxxHpC2mJVEdYVOycxcrcs2CZzvNoGqzas
kyHGwfIPd9RSvDOzAlKcHf1WQ47XjbP18v1cRClhqxYNo1kz0m6LtR/VLzqSJZG6+HUZU5OkPjJ6
dMhUTVuJM7OnJIpFNG/LJSizjIjspb9jjsN7pYVkpeDZ90GGonesB1rH6bXBF8d0ZtxDnaBZnu1j
BglmKNoYCqrkljK5aWNSxAb7tdZimzQjNxTfraAJfKs2wn/STxevL08ZCfZQIe5hB7RPno2lIFFA
DPK223tNczOjv04FkKRu7cfMzv+ZlX4JdPIaFfd96zARzx6MtC03uVPvo7k4Og4CZuZpvU+wFxCd
4ygsZvbgQDQEW8+8MG39iy0NchII3Edmluy2EZZtrBgNtJHar8nJL+BhUBw8unX8Mdv+F9usq9nZ
dyMTY25UnnSzGq9NGH4aPp5T7DGN/RrE2GXr+EXo6Al+22vUpJC4/8599mMk7VuQN4/k4CBOBSkT
MmwmVDl5hE8HeEwPt7INjxhuTxKhkouNg0mqealN7CPCuEplM0rxNtlQgBtVNPds4kkYuKc8oEgg
SoeAoUMdYMEZvqw5vOkGEYno83atFEYdK/o3JiBzTINjOB2IgzDhI+HKZTxDdvEqSM5GiyYlMnHW
2YJYR5MlqCQQcOUURnMNBlRDQcSy0lXpRcYIWKPaDNbMkU+sDZFEOMlxkbfy9CtXleSvLFomiANt
NNuC90kV72Wr7K2fPwILvLlB+k+A3I3d+Q3lCYvVYi8m4kBTfNUbYHqq9Yu9OXgEzXtnnLwWsxJi
vOd89khOSR9D1X6aaIDsAFjgQAxCZL8XZobBLFhAWUH0bnAYAlREtK3vvSFAyTetGrwRHvx6qzYQ
lPCoyDYlSaE7Mip4GLAfd5vqzl4kabDdKGZVvqVOXddmxvw2Fuc59S/aJ4+2mrztXJzqDukxVim0
TzmfPV2bu6gmm9R4bZzp0o/2XS4475X/b0D2Q5r3w6iwhCHBxtTs8MRir3ElC/dqD/ORAhq8YobW
GRUkdKQ3hW2iqsQNguKHmJJX4i8B7IYcGrOLB3nAqIAHMPrpJ2NnLCbCBBaCb1enVCcvrjLvybRr
t1M4AbZg5o+45ph53PTc+I955mab3E52vkdDQbPE515TMqOw5EmO+yZt/I82R8Lr1wqsoD0zP0kC
YB6c47WBsCIjPEAZlOXEUvXsoNRnlJNZm/QMtkQJpIuR/r3WCAuQ77ugjoKnrPOeedbK1UsYsvp3
FBr/4CKcZiN7trp1bLxxzbJ1K5HAwPfubQcke4QhmmLlVEK52GmREhuJCa4njk9XiCiLiHOJRxNp
SZiPgwqJWayw3Spmif2A1muIjNekgwVk600xEVEOaIFp7zVXkd7olGVppsPXYTQ/u2Rm+Vw32Rqr
6dU2l3caqb2DGINd4kTRAyh3CQ4eYUEHBf+nGAHxnYcVYx1u9azgELp1zb+GWYtBJjuFO/U6mSo8
xpHisVnb2MgSIN33pKlaAi8poLJrADZmSiAXAvJOoaE2ckuqNWfQ6JMyiuiWKt6NiJFHco6scPny
96UZajA1y8v//ey/r3ytVnkXhKwVl2x3mx7gZLfPQiGwFiGQOI2L+2SX4Pnc5WUYxLDNivyblKPw
7PpxspRhOJJnSFKkSbGYMOMo3o2jRYspDfqVFDxbhUpj1boIIuysmdZFqaZzwS5WD5Pegmx7rxpS
c1WC1zTqyMEIh2Wka9P8EzbR7DJlyG1Kzb+eLEfdcXwz7hfqpUfV+xfWlL3prSjf511/n7twaQfX
gXqyfIUu1dpPQbwt8A3ctwlgW0Lwsq+xZN1vpy8uydh/VUtlhEf8AecYGOk8OYaq8N7Zw+pzjfGg
jOcPsx7pG8Is2vnK5W1P8vyKFYrIebs1dr/fJq710U5FDbsOhhhai+eq8S/VHIxvCG1qXF2WKVcs
6gRhbe6JK5jxDpMF+p/cOIBRYQimMHNQJLz10vT/zH30x1cpg86MjYfDH1ahyxUrZ+aqTnMSDlkx
edCdU9gWdyPyTSAN5tavG2vJ90Jlk+n6fqGRrVIRg8kNeGtU21xN0nR2oUJ+nUfjudcJGnMehXkQ
y7tCEOym5pNEfLbByQfJfOr4KoIoMUnjEDsue/cqP0xudCBW5MdacMX42TAUhCStIuhda7zKpFl4
0x554ZZ0nyeVt3ov2nHnWw1riXgmzkXH/jNBfQkcX4K5pnS71NrR7NpISakng6nuN+yK1sQUfiFM
Gw5K/mG0Nz9W2ClvVZ2cBh4u4FUqZ2e3dbALQPzBjd/ZbuKsDIr0TWY6NRrNq0MZzGiMd6jDzLOK
GNueeAwHRzu28SYEZCEVFE3EVOHcX1Jyg67GDt6gjSuht9xpczyI2jU3wwwILA8+ytlGSzbLrx7y
5SYPKQm0dktAY7ww0uQlhxswVCynkoDW5PdnTipR4ZOcxvQj6axdVVTutkkt5qrefZX18arKZ1Kz
JfMnLwD2P8JQ24CgfR1CGeyLLjSJC0H4wrx7UzXlbiJoCOWND1kDdwcdy5cblhIjiuu8I4nfT7XM
//YcN1JZ+j4qSF/zs3tQAivthIvt2D+5leedCo+JKfIXxjk+sIivhBXSBhXea+a0/9REWxzTq+1K
iZcoYKFrUL/cTLcrTiPhJGk4fIppusqgvbR9kG9DWMOXfLRAM9UDCIbAZWcpAmqzQcCGSOUR0seF
MAxIV7VLmFzfFeffb9vuiKmNYr+wnyalF50ZV7y5YAGn4bWj0dkX7ejfp7gX/nux2+ADDYzYYgtc
RZNTPtmQLGEHS2ujGYkAbINjsquzMbsGTJApoedtocp+12TpUx6TXLGif2FRa3jTNmi53w2SQFZs
cyb4sFV27kg1cVVOtdfnJ7NpREI9wve/L+loZNtk4eib3CGRZhqvYtx0eLGKU7+8/H71fy+/PwMr
iJm59xF2GgUZaOMQQ40SKDsqOIgnaHXuCS85iOyYDPtMhfAmm9CpTqGM0To5i57UQrcqUDkfYwIf
Jk/hbS2XD/T3xU57/wSv/TjZltjHWKKOHZd60DDiW3ksDS6JrAzkz2wpKH+YPXcVi4nkBLpU4xLD
9hGPI8cGYgs8yLo+teaA0SAo6hOOQkw3qIs9AurOMzxjMq17nSPekPdQvOEoTbJfZzgf1yGmABTF
7NmaNjfgJAvUCRVK9YmV0hk6Y/XfC2xqiXqdbrgPrR/s+e020c4itZ0ZjI/JfDLh+eyJAr9oa0yQ
E4q/04jvb9bIcwaxrkgnxXb2PvAQYEiK6pQ1GfsERPq20fKjOj9Ps/mTesSzokxLwbyTRRlT2agF
SJxO/EvQ8cJzZmCCrO5uCkOgzfajUYlhV7U/JRCxh0abbz36XRF3AIHC3Sz/mLED4mrmfa0RCq2V
W92iOUNZQ45iotpjmpg7hYKJUcG6LeQp7hDOKwoErU5NhQAtHzEz1DuCI5nxe9/TQMkzB8XLoCBX
1MxBWUqCnfVht+fnquKjyQqPEcBh6DtEU7XP3pPq3iNZKGEhHMXgv6nBb2NpXRHO7CdUX86YMz6X
5IBb49EY9IMXZJ/SD99VQ+LO5KOOKA5OzPvWemSxCVsBQh33UjFbpAJ+AaGDfo6BSMrWwse3Ekwh
o+Bz5kEsLQP/m4iti+u2pwRzc+d00PEW9OIcvLCFw2w8zFvLMBCa9ietpuv4C8MoHxLiZFdhF79E
8fhjFuDXanyndqkFHjP/UBvul5FoxKn+V25itzGaATZN4B2CHnmqdUUFvQ+QBTk2dkKrfCCjcK7T
3SjLH8epd3CI/UPY8hbG5b1C4BD2FIJd6bC4IIJjnIzHyt8Ndtgf4AW8DwbEJBm9cJ0QQk8GSeLo
ZzgrPJUqec0dUlF5ju09P//E0cp+AYa6VuZLicIUdECJKI0KDqZCsLJQaoVOfErL8MnNak640d8Z
/yyDt04vb/PyXkVxS8A1+xabf3PgVH+G4V54+smjJ13x8D/UWZTCLtiTLMQFbfIxADakbZDvDbC3
yG7jnXC873JMnqLafwyUc+Aw4DlWcUkOA115IIt3kARv1aTeZfJOnXtG6cNoXWMLjzGJbYawRFoM
fFWniiFJalwxoOC+IBcozPoPM+LiqHqFSyL+YX/xatOmTgNXO9jxZ92IAKsivYCK0DcDrqg6m0Vu
QEvePlLX3KP9P1WpuMXCDHZ2LJiYltUZncRe5SZXm+ZT5QPCJQkvj/sIf0jZPsQoh4ZUXDSX/so0
9V1SxiZ7eYrMybRm2lJ810ye6CDI26NnKFqCUrIHu/BvwjN4hBkdg0vf2PuqRPCcEUJH7eIEzDSi
0AAgxBuUkR7ctVyAWgEs8LF0Ms/k08AIvEyf/PvBAG3pmTh3TOatKkSaXBEfjWUOoJm/Eh1/P7uL
hVaL5dYA5HWbnpM8atcv6BxgsnqXXkDrGwHecMC/K9m9iabak8/N8Kb1Via4m35yn1ANbApbY+gW
4adTin0jyFmU5g7UxWFqsMVUspCYV/nHEji6k3W5VRJTYkY+gGOFVy+pDi6GAPwjMIFdMhbxFZOB
7jx51wqY5JqMHYY186OdzT9BJY6Q5VAdIq/T0gWXBho/6Z9a2wpJgDEuBlwq1UiCm/1LPbsfEXiH
SX6JDO+VUX1yqnWI+f0/VYy2aRxw4pdLp49O46QLFtA+iztCB1dCIz0mc5cDoGcFHc9fTgGISR1d
9K+rwDf/koLlyksOdpxHGAjRhbSXsJbPHPfbzsq33n+bAv5b1uXhhojTJXODVMnG5HeVL0DygAoK
9JcxD2BPoRA3akn6zXSYe1wTYc0ERsQbt8P6HPTXhsKcGpqbVFiMiO1yURWO4VahZu4lf3p0GBz5
zg2MLO3QAynGXzJAPDiqKj5kic0vMVrnAhqZGozh5Fvju1twtYxU+wTauTt76sAAWcim2/4hW4A8
HFioPX9m5ucoKELSIHkCWpzEzBvbnc7Ky1jYPxkGPd4QsZo042srz99dvEb7gsPPm9yvpDY9MDKs
Hdsnl5A8zGUg5RKscUws8Sc7IX8pCSUD6xIcz362nqOGsNkqtLdNYn8tVx6RDvuQWRuoof69w8aM
rsvk0cOBbSfmdUiqh8hlY5ojqJYTpmT2Ga21RFdioV7le4Yfn6ILrnm6yCDcCe0zH1JTCESRpCkA
6fy0M95QC+3spKEQ13P/3usbwMs3oSg5Yw6+NQw9Ku7l/6is/or2mml8HRzcDrdO3Jrt2jVtWiyf
LmfcxQclXJhgi7yYluAhBd7gVcPCP7E3viB+U42AsjvX27dd21JqczyGWn1kkF14QBtumix++4pt
wHwT2FoBeuacMvDEFMyX2EoAPtgoltOH/E6PHjsWyVCs8i4RzWFMAP2kqOjkXJ1UV+0bvyDgxjqx
HNt0LQ48O9N4PwE3bxvzWrKuWdezxAZtFmcmGgvaaWg2zFrK/rFy3wWXetWixXefJ7xGQsOMJXJx
gcoVJ5998Kqf8EbYPW6w5MmpgieFaSKKO+jdzHZT79WZK3ReLkoa3T5Ir+UZDxiQSumxByKSez2k
Ffs18sgx9YdbbRvbNpj+IOhXWz/E+4I8t+wI6KugyDFXJU2sYPSXZ0SiBuozdsN/2rSYi5F8H4PY
Fovmjgry4pGKipedJZLYB4l1A6Jr+5xwngN+JXYg/M23jhGtwGSRhp9lDDZAJWz2tNxXbK4yu8CR
UhxzYV3qPAMiBbh41WXjpbazgxdwRU1kvi4siAn2yL4z7n+PlRmyrlbOKY6+PZeBTT6Yr3XYkxsp
P9y02aUVXJ8k8F7H2XiEihUn78jbmbkJ7xCP8b8YPUA6IjXSgyAZ0P9OCdcd/pU+hV5l2w0THezv
s/wOJuhPOXb4mlAGJz1CjMkhjNOUASYTwwmBQc0ib5SYRiduHc8EEpAU+alK5LW5TcilBk3TX43/
APdT3lb5y9x4IGs0AC/pQec4LvVwGbDDbQd1aLzyJRr0pxRVdaxUgA1khrU5ZO5jbjMG0/CyZWz+
zWtwAoPV44zqFxi/to9lYH+HYTphPkfp7FjaYNBmjOzEq/1g4OlyTR7PkMBimCnMdxBcbuzYhb1O
0OppMs3v2TK9vWf2j/Y42rvSCtmaSZ+su4nPyVagwcr2NHfQT1AKfIokORO/4ZyyyCWCEfgI+dCI
zRXscatB1uC55l2vxDGwYnEk++wa+XRRthGUW/78Si4GXu8h1VBEmrBpGIJSCngm3OLO7o8OHWnS
x/s2H6N96c7xjgJ/QXY+IEzwTkPo57u+Hz8x/UIJ1xXoOk+/dE4drlsdSmicw8akEG4F88fYYSkP
+jXclnQkUNEzJGVjWOIjAUG3k8GYbYPQ37Ck6F9m3/hbQ7/adDVe+iwW62hiHY0mEr8SfQ2CUTCS
OhqcS5vmzAi0wbghieQZ4XO+oZiP1k2dXQjbiwg2pV+vwPOIEvtKb/fFmoJx42rrT2X4JTM9gUCW
x5Wb3AgITUAPBNSJYXrnlAATxoA6pgAAFOT9v6FHFWHaYHpjUFeUZGxteuDRI7cpD7LQRWyShghh
4Wqac7vOUCqDaH+y+uSWGehQm9ndRSXg0yprX1X56/SPP3jzkb6WiATyrL6mHhHhM1Qpkl/X+VQQ
wXqIXDOJLrbL0GHM922qL3FYO/tyRrSw9M1u1f/gy01ozsi9U80N6u1iH/C+GfOFG5nnDD56qzyZ
Dhub35f5f7/6/fb/+0+qNIARWvNYjgoXfwa/cXHs2PvHDU/0rmQhncgZgCMaujZ9qgWQcIeCAVk+
qF1r24e8iVqyf+iMcTyG6Klil2azhviV7KO8pjBl+tIm0txjmRZXYNrxccFATc5fVmceI6z2rBNr
14QMxaOyuPrC2IYsG4ly4qCSnn3npmPOMr/tN2NHMojT7QcVEn8d5YgOu+GxcJXEBmsBQSRR0OG5
zqWClYXcEDBOXYQ7q8RGX1B2RPoVs8RLMMq7uLLuLNnfqOthkJtkF6Gyy3OTmiGAmNECoBAIzzfa
KB46Ud0arqgaOrlVe3TUuALtxr+TjEbXvkA5jLnfWIc56yPcUZVSBwMfMu7S5F/kXDserbuidYA6
K30D0fuF0fY5LYEBzHL4Lo0+ALnmffkF6Jj2KCMJeXx8CvrYPHpBwxJ9eak7nxlQ4f+dxx32PxpT
YFxrpO0PrgyOWAtPkJLvRQQYpGyJSUAIUhUcwj1GBex7MbyT8M40cxCdXnxCU33fh+1POgzWXiwr
bO8hmJBfjhxk22JGqOKJ4Ry406mD1YNA6QkBFatFt+WgB1aN3wd7pAQ2xFoyaklpDKJno9NP1BmI
Ucb4LSX8E+bPdVoQuA07JYIxEpLtuwuqiIfBaLqrP2No9ovxr5ewGfDmcY9G/ewnBrunAnCDqg7S
lceigZk2M1SvdXU0l9CQBftrGfm/rrYvYzSxSWsekjZ+Hbv5ICt9Lfx7F+ceMILiBujg1Q7Mnvvn
J+liVmQKAXmTGayva3Yc79A00ETMfbkJYkqYftnZwcM1KWb9uPwETr3D0sDYI4PWLHUNTaqoVqEX
bVyPjVs+yhv7e5xoAQM6InjzO6kdlG64tfTyPB04fFeGH4sTw+9iU3qfbojNJfc6IDR+z09aMGx+
gdWmjownP7Y+ysnPCXgd1RHYBYjMCFubH+/txFuQySiUfMOrT0KbjHV+v9RRCjy27qCC+Z6zT019
7JZRaiuq/PQ7VP396vdn3mEIXA9WCz6NQjrjWZf6TrpltLfBx3K/LsOm0BrvtbD/DSxKiWFmBtX9
7yBqFBVoy6lmwPz/fh6QVrL3h2H/P4ydyXLkSJZlfyXE140sTApAWypzYQNsII1G40xuIJwc8zwp
8PV9wMjOysxuqe5FUJzhpDkJA1T1vXfvuaQSZuOVaKf6aCT2sW/SYucacIug/ba184KbC96MuTE9
45GDNdJdRE1ItUEINgK4DdiWTZIUd6KaXqzMeDAJjmC9ZSRHzGqKCWL189pmqlH/FcS3QLRjx4yj
ZqsE0O2yzAXpxXH16hG2TiJCJXiHOsLpQg8VeA16lKIS6PbokEUjmaws+cycQZVfRgoDPm6mJcO8
hfbRqy0Ce/ZQmxTWuaFDXPB6a4PFsUVOP5XagYjnaK+i1NkwU7omB2nUk/nWkt2j0TjtYcmiXzlj
QqaSVgOr5wnbK1B7KrUXWDXuTbyhVF8hufGo/hZJG8Z8ShM30HZR7DJ5GijUE9QL9EUAsUXh9Yy0
LtY8uLggQGtlVb6oFauTKtWevskpCEKPIT+p4AsOHQmLsSWmuzoWXdeRCSLjeNd5zGs5vB5/PvCC
1Z9/spevkxjd1tDugegtn/58+K+v+/lUb5XDm1/uKpRRR0724arWAgy8M0EmtXsf5TZu63+0aWvS
hY/t8uHn//18+vMn1J+gQid1+PnMYgP488usnz5vD1Yrzk0kUsnizVk+1BjJjuXy4efTAtM20X7A
jEpndOG5KWBjHd6mso3wgzXQvYaZhsVkjH++iL1sj3J5Jd2zSj/s5f0YVky6xjY3jsyt9T8/uKHx
GMODXtoUyzlhZRQOZAriy+GX4LPHfKRDb5qetbH9zGat9AOP4naeYn9S1PgmGVsNzMI5JHhqnO9n
Az4Tgxd6PNjdHcDmNtQZAhOBGNL4fIiUtSMWCM3hJnbM/lhzZjJYdIkfm5+rpLzgX9at2o+U526j
OWf09BuYNf8z8l4kQX2h457qNr7l2jzpIaVyo7ZxVp/mlPghbeIbXJFfx6k++479bU947cQwf6al
4W2MObzN6IHavYx3vSJj0qvMXTdmC5ru+PN7uF11GMpuz9z6s6vUrRVA6bNNcUyCydc0zJWh+Eos
bnHLmkkLw3m9sXDT03+c2LyNYd1FL6ojxoEuxzuCR7p6LsesGs8QxyTGvRmiMFdwa5P96VcEolwC
j+etvpGTJsEdkL3QWxcLFBy7g9V1YA5S773JW/YiwBtj2Vwmkz4pxoWZu7chiKJ+L5r2QiO/3SS8
matoHnZQBY5Bg6ze8KIX6wm344HmwZiCSdZjt9mG7u8eFNANcGFvq82muZojca/guPrMlp/IT0mP
WoOzJpbZJ7s3uu8LqMh3T+nPdQ+CsTfVWxnlHvaw/qZRVYvd24wuUZ7s8O98wtYH4NrU2NYbYvA8
6ytyIGQQUdTvau+izS+m20Ajm+dhbZXZVSPuOdIBmRYUvLaeuzvbc2n6ptah0KnFCZaO9kjR/Bye
2A64TLYl8WbNPIJUk9SmgJzj5roKf2Mg2hiOyY1hjW/FEseYN4+lxNWA+ZZQzMTa5978mjTaVRfi
iy9KDppji9ApdnqMAhwQfwbZYQC5MWKsiXZyyWZJScuMF7y9jbLMlMv4vLtCbELc9xwd5DRfM53u
GVEC5ZSJiT2KRGWJjLbFNQXjhmOSHQ/UShXxVy5n0Azh/iCJgWCSTfSP/dJF9Js6E31S4+KVM7TA
8rtT1Xm4DBWEial9rjWNoi3H71DRWpzIrEQVtZy24QqNWBFXsAZo9BrI79PSzjfSLndF239ZdTMd
2JyZOEAzk4IZrwWNTQ0JKqtRFn4KP7gafXxxjJ1kdme7knOKZn50NMeNKrpxxH5ewtjLMH+NBl3f
SWd6ULWWESpHiHmW7wfirnfA1K1VBR6FM9k0bSUNu1CvfWb2PGQQ8za5WwBXLQNysWHFY+TE3RRV
9XYMget17p71mFZMnMR7a+BhxsBb7evEY/ZfELZle7SJvZQKRVw0mwfQNOpTMSRiM0T4DjyKsxWK
0hhwCRkQduybSmB1CXkhp3206GcweaBXanCM9Tsr9rPECa/mhLjWvmQTBKKEFybDPJr137XcZ+ky
weP3xQChH/VyDs9WnkJwdm+rmqpNxYiyw878jK3mcyCDD0gAU6Q49XWTkEjo0h02TqhPF90euWMh
JK+RLh88EiagcEVbvTo45kwjkUA5ImrrTFL1dPQcIi0iu3QM+n0QlxZbcHwoF1Aw0SIm3h1mhUQq
MCLKLQPVlFgWZcekx3aG744fVvweKQeOcwjSBJLaObKJcJo8dbI9vFTKU3I73JCRRxdGtFu37Z8T
z3gzq5abYqIZ0dD1LUbx20OJE0v5PDAQXo8pfahRWndu9uUpQqmoiAYKWVx2qrmIWCJMojlkueB1
+mLhio7UG9EcXoLshAajWdGyIqMvwHcVXXUtIGfVo+5mFSaErNVhROsWWL7RhZf53KL/IPHH8Tk7
X2jb+qNh3heywKdthU+lETLQNqaUmdw6sg2Mk6RqrQyrYkUyxbRVyGpF+5w4RHi42ksstWyrjdOX
yIj+nual6t458ZT45nK8KAAkGHBptVGGuEDUq4EmGkUDgDNrrbnubVBl71YCtpUE6Hu4o7veKD8G
y32uG4fYoJJul45psn+wbRdJVWs/ybz6PVpwhJRsN8pugcrR5V0RJwrnJjsiw+esZTZ3g56egf3d
CXQPyCulzqA3d5lXle8F0Sa2EnRnwdkwodDItRnXIifRBvAZosnWTfxkqDe5SH9Hk3g0hgKPy4C+
RKtmMjAMAZpg3DUoalFZeIQx9deW7t4D4syu7MS8DF11dlrb2Y9GV25ds7wt6uEFmQs5RExQ8IMz
GK6MDQNSNnDwOztO9GdZGJpfeLjzmxFmaE6KtoeIQZiM6THNpD5n3Z3LxNGzrEfRE2/K4zZpETOU
yD3qPdyrNumofd5IaDjSPg+2wmA4hFYC9akg1rCaWbSqjudOqcX7BkNyMEjsE5rRbbK3MZ509JRQ
LpNxrFb9wmWcTQCdWjHeRtOCEe6HI2BOYnwEk5lSudwkR264KqJwbaV1mkKW/NkxmG2GNSP8HH1R
clQkDwc0hfHOusN1lg1vheXnfl4V3bYSlM8OlMTWnvtD3hk0nYuNCSRneR3y5qsOwBUMyTVC29Qb
qx143Hg9j7Cvcsaau7ikv0J1q9M7Ar0Y2tonT7m2T42bvgyeTN2INxb+DB5qdJE6CVCZGlDMbe2O
FLE8k+W2RgUEcG2XOqB9p/ytmNjVNS++Hy1z35D2yjbh7sdcwTxV2MNCF5ij7aK1JuwJ1m6l32px
sPdaTAVdmqmt2fcT1SOTMAYEL0kEedJOE4R1iMCvSuIskLbRrazar4Gj/FVDopceU656GXiooNAf
QnuknmLGwbyh7DbzkF115oKLcJMbFbfhJq+YdgmtfJQkeB6KsYXgWoqnma2RvrpG6A38Qbjb56CF
gktfH2XJXOJEtnOcymaxsVP9DlisurdTiEjR3D0VqIF8wTC74xUDjWNwUtUbC907pClCObHa7YKk
/mqszveEMa0MD54NnFumgOpSlxjjW9Kt6dXIo9Uyx7DSNGHsy6nYnUyLyQGABSwD5FUAc+mD+rsZ
i9dApJ9TOoS09cqHIZDh9Zi96h7YjxLlFQ0zGa2pKYZdHyzKQKiMfZnudIZ9Pg1F/N/KyzadTpyt
RkNrZU8e2UjCO1RGvu41BnvYYiIsEk15KyL6TbX8UrKZEQCwSRLrsyFlm1M53OeZ4SRgLHczldHD
rMfyKm276xGenw/m1Nzn6Kzn0eaBCpHOBZl77dL1zEfx4iDK8pGgr6lehwOA8RyFHPwubDQMaWp1
7N2oOZNYPnJGqCdlXcNIoinomsywPDi2rhdSkOE7wizwhXl13jZLNncR0DE2aLB1hkAorhOOlyAL
98rfnLXPWVhcvJENrUBHgBmWqzvz3GwbywTF0LMDmyalkfvhtmW1c/sGI08b3Ad8XPXPWc5mjlY4
JEXHUEcIdyGBM9dK5q+wNMLd1KprOgj3nj2du5yYePCzisfFu5n0StBc1u+6zpZ+y7noSNeHdSwD
mNAA2vdKuvaJWVyNtnMX2KEghIDc7HKyuNJueDW1/NCyEjgIgWUAqYNEBJl2JkkLL4bGkmc74O6X
BTRn3jLqIC+lifA9nahfw5Jc+ge4GeHeIsmcOVeBTCKrWDrBAtWqwKYch1xSdmxQWNM+c7wv+BDJ
lWbR53RMtBoZ6hNGRmJtIhtEcqUvR0hO360Dm36YobKJ1vIr136saH1Z1aStTZeZiNmLD0n4IVnY
zUFr9XWhMiZuNP5W45rnAsqMNE8ZGgafA0BT9smpaqoYPw6MDJvhre8IxfQbb3pCZPADoWbrwv4y
pZW/2CWBNU7Kj1Gl3kHDlznkr45mA4dADdbrDQB37bbNvdck7+S9aZjYyZPmdnCb4Zh7TXkePcY6
NMyJ4Mo+XKI7V/MSA5UzH6DlBdlUk2m+iyfWiDLJ632PAJFobC27dzS1HifwmkBy+FMB9tHN4tdx
CvtbcNpkBOwRikC8iTCHRZhk8sF0j51aGgSdDkhDg56sTy1sl3iBjd55GK4W9GDGFU6fM41dQZKF
vTPFlYuwGQacpe+r6zGV2BrakQkA4tRVbJMMSeRr4U+DYyPtGi8wNHXiESLsrK437Us4hnVmQjlS
eN9CsUxpIARsFruSU6UY0e0yhzTVkw+NhpAMa077GtRwmTCesjGWus44UY9wRBeeRJNFuoqtDddt
T5Wpt/DQSalOVzkmbiSnd3wNpwLbeSZvh2hGnH5loxgFBWydS4EdgKFaVdnCIrDhNMOlXJcYWTdt
900ZX4GyTtb53ApyrXOM1UDjBbfJLssxMrqgrrtIauDVkSZ0Y+eXQUtaQtmvJRcWohGxlEF0qpzk
SHwuZufYJhtixFM5pMemlgA9YZzy4yG0aDMSB5xhkKwq2bBnxowWIs32qmGUKaiBi4nUMwMHwCpK
NW3vgsqUXn4TDsaeA5e+03JQQ7WeHwdcYN5MTr0dr6k+5oOwoitNg6JGDQCHOQj2IAivScW+wD3+
qJw6IR8J2l1XV1dMkibTEYeW0WReBRdU6rFv6ChNesm7FrQIo1XW7Ataw34QayyHMntsW71fG7FD
4zEd2TLLhZxj4XDCDojTc68PHt1CAT/OCMkEAEXI+a9BBSwvCiPNJu6HD0MW0HEd28Kgk87pTjbV
U1l30m/cQaxMBlMSJaVrnnM7pl0aNxI+fPgpm/GlZYw7wJ3l9BI89RPmgdDRHwYdtEOv1ALCVNPO
gNmhJTTxzGXpJpvzaUruCIdikErzgYYA2jvZnenp4zPoDDRqc3FRNFGueuMhnKOSxJGRhrzxCDql
2cQLzVszDFqYBKnDgfOeQhs/aTerMwf3dF0N8OtGaMSFPh1azd7HVf0UBerLwaCQRRrAb8ztk017
c1SAi9L0fRgNMuV0sostvSaVLYC2nGGriNExEEiGmT2p3YPbCqS5GcMVDe1faF/mnFl2yVxKwh5h
oMMyAKjjTVnfgQc6Iw4fkrh6kR1Xokj1szkv2Z28i5xhqnvh5Uw2UfKvlBZ+E/R1HrfGZE4HAoCk
j1b5sSmMdE97OIK64fklwoct5I9tkKOK04H8+iXMfswEB5gOs4819q020gsj5I0bu2LtKZ4wIxeY
KUrvthmIvyJi47qamIkqd4KRyULAX6tNFWv4BFFrbUl6QblKPQQxkCXBXZA8aIpMi3l69ntqSHC0
3KVuHxA0DqFf5oj9R0kIWl1w8uaXYLsotvQwrDWRY0/aSA9PS3KQWAyQ1OD0R5vRFrlTUMLFsjPF
eYxTLbnFtErqoAru8jo5qDrn3IuMuOF5SbsRhL+RywWVHCBItXecdauIse4cbiALNjvkvB8F+MNt
qV27pY2dLJwMAj0QVObyxkrI0rYnEW8axh2sCBYRqUJbRWYeblH5E+oUskhM6ehPNMhGoSc4xZh5
500z7ueIMx/1x9zzoDoQypEXX6HeO/UiSjeyYAZtIZRuTBI7CVc9qfJUx1q/CQv2DccBBdC2y7B/
uum17AtGHaAA5Oq2dqnM4Y0kdM0f2E+JS6p/lDhtTCbAQHRaG+b1JqquF5FhyBo6ehDYnNR5Tp3w
Q3YIp4LafUeXCCfcZgSXRoZctdSvVO1M96jH4nQmVJnFYeY8rY3dNVq1RW2N1TxZblaX+qmSBBwY
zI8HgCjlMledRBv6xSBPpNl2e02lOHbnV7R30H9A+tEXCDFA9qHfBiq/CqP0hCySkDOr7rdDJV84
qDh7FcRkWJovARPnhCOhX9uEMSnF3knA04RyWelQoHvBHTgVxLhptOZizjqqYMu1qYBwf39i48bW
qiEYkyxA1KoB6nD2P1t9zkUW+pjLQB8E8AOpSCAP5rCFlm5+Wpi3tmzQutBO34GQ2WBvYRDF6GXV
jl24arLwTuQqOSdUhZGY4PCr+SVf+mP2QH5CgUZ9obvwnJMEv+8q56aexhOcAWOtIWSIPZfZubXg
CwJ05nDMmH9rW0ytlICCIZOFz5KYI/heGWQDndj0Brc7HqsUm2M+7SLMqlO+nXtCY9olyKk0p4iw
8oqwGFqbQI88SG0nheJ+lfc9lCoA55sWymzlLAyV+iGfga2YXfa7Ec0zzvZD4tAtaZJIW8OW3mZK
6Qghp+fRYv3ybOsAOegjAtopY8Rv2FszMUL7JJAxoS13w1332PfOV4s1akMjcjsKAOmZkdPW8Uxj
XY3sfBT6oY42OxHwA61QUVFnXoy0Ac4T9e4j+j/4lWIZ8bhyY2t5dsitN+DDtyWHHT+sgvcX6Qhg
MkVUXyscaeUCAK+S+JghQUJBcTFr7zFO1Us0IHbEdSdWTTWiYRD0FRMh7gxrpPWkLaNzegF1SVmb
0hBZa7mL4GkU4W4USBzNpBY7MmIeePA42hK0UAUITJI4P1vWlbPEJQitN3cqnFlC042VERusGMPB
wvVQOvTtrpyzC01T7D9IG34U6uj5OHwIEBWZoXEaN83wSk1KrMORKAKzHa/1XPQHOlKBqgd/ijho
uuZ6gHC9pbV4ilLKjZGBoRvTKGpo5O6jvEMqqlmvnHznq6x6a7PluDkXw9ZOL2FJJypRFxLaPG43
gVZDf8eI/IUJ+TmP6bZQr6NYmuLnHrjgPnSHPXEL4TrwZudIw3HVWc1eV0Z2Q66bb3iK8suubsOQ
MnzEDLuBButsczOvNvEwuRtDuFf81+4Ds1f7ucZpKSMysobiblqA+XakaaA40ZggONqFGF1WkcUS
34bDR1ZwPuyI8MpDbI6W7YhFNXD0bJR78FsZIOubuNEqfxDqy4S+VUe04EjFm4B5cLafW9S0RMgl
h4FYIBwXm8bGAZ55o+R5pQsoUUxb2JcHZkbr8XeuUXX34IUtng8qLrlpx5zbUmN01h5bKCLcxwQC
eHr1lDG1ZEManO3CwGDJWYSNWQyj8EMgvn7wUhAWwn5sizbfW7r4neq44wUef2VgRCQH70AcuRWG
tHyi4InUUWZIOM7RmB2SvjHXiQZeyvCM6UD/kSwldXBs6twAcsnWnSC8t4CXNU86+0yXDKtpVCY6
eiKnRfumZWj0SuZEmJYCH1PAY+TqrzJ3P5XunZraujXm8d3JUpD62OIoCo1vw+RQB8OACa+N5ae+
US7Q0qqDoKZVOD4qntAhAVNY4wsEgnxs2ap8B8zESmcnKNKM/loaBzsgRS+Rbt+FLUw4XYX+wGhI
9OA5jAD4EQ1jb2u0WCyDM3GyjEBsBPGt3pzC2H2zQHTDYBFnMqC+8LVdE2p90ZkF+9XEdM8bzaue
u4Rxylyupowe6URtatdY/O2GqRVWaxKFD5Dh4lUpOeUgtnJthsClyQmuaEf6RxwmpdYEe3KXgBkH
741HEpE7qW9kRPUWzdpaH9qDaaYlaWR9tYqU4AfErLvrwyo5h5HxMeU8pKKc3yODaWWQdQdjYrxr
0ErH3z4NGFz408+HnHPNESkQKvqCVQyNup4piDAIIV210/QM4zTDqM3gSn+iV3PK4zM9BW/nVbTJ
jIrpOLFh0zqra7ULtOk8VKyaJJS4+7jRPwy2pZ1eQoRo2+aMyDshVdu0fHdsGBWGNAOdPveWwDB7
H1YOgt+BFSQq4e2zF+DLmqIz2uhbQZwy2gfYeLXn+cWMv0soVe5Qpb6njm7tShSuJp7JqOeqTp27
Y+D9bkhkQok3kkTgAGMS9fRl9DnQmsL6SlR2pgS90tCHrtwmUVfEWNSH0cqftWY2jrrN9oL66BHx
pFzTE4bdGTXxTYr1pe5Ahgg1TXfaa2lb4UbTJ3OvYq7elQ33cdPlxBbHXXWKeb/8up7zbS1ziDmY
raK8uEmyXWQBuZQVpaFh2tpWSHHQu/hOaj2xG4spCgQE1cZc/o4SftqiVOvCGdJtU5zxkt+pxAs2
lfksyglCYFjdhBKZhbBgmA6l+ZVnjbGOPBLLLZ46rZdiU3esHY2ZGavUmHaEG3oW5lQAN/ha6NjW
dfhmuvYXE0TYOjlH6UpLdnXEdZMLIcCwUN6ZpnFrCjI4c9MhZaP7hNY7byf8U+OIiMDU6zsyRhQl
PJLNSWkfIDxihjsJrNDaTK4rgVwIns2WQSchaJmurbneHD4I0WN8ZTDCduLoGlwbsm5A73OCGXvo
AX4MDn1ofJIgC/Rwn3bxTdO7920VLNghsCQes5+4Kf2iM149VUPPBWiFacVbMWTLd7KMCCwIuen6
qaZFmCf7to7MMw7geBDOeQk6gEzn7C2Lk1CaHyYvuNaLQnDX8fjpegL+xLPPAjkz5zzkFAf6T6Av
3RlOPQLTNVq6u7Znfre8ZbD4ZxK3KZWQCoB/TNQNZsq5pDnNIbKlBWZLouEYK3bJBisGY+qfrNbg
OW+MfTrVLwlDjxnRDCrXbCsauCCjzXwf+cOKzj5NZY1qQxXewYUd7ZQIo8Q4bodOn8+06xd/RV89
Ikx+a2LrEIPHv7Nt61Q3xQtaqWgd0AxGPEsQZ01NvBUI3Uz10s+dt8frBnQwQaBcKo6bIWHPpnZH
lJV+O3FYkUJUPga6D8tMIQcC3DhCWLTXaIvwOUTGGXbK7+FGt9p4y+SSRwf7AhhKHcUbgBdgR3DU
uGhYNRDz86DVggDqxtmJ3ETKxmSeLeves2xc78bGkVhOAyNDsDmnyU40jesDCETBVJSM7cfaPZmL
7t8abKhvQ1BwD8XfIygCCgCbsLginoh+Ih0UJzr6dUujb8fAuGvkviSYgcpNO3ROREbn2VlU6FwW
s1M/cmkwORK0hyiyYxvabGC5umpKY1HtpWsjgvmgt90e3q7awKEjZSMBsWtaYFC92rkbAKi1yJP3
BL2hLSICBRM9FRnJCuS7scKWccOCYPW+cqyIgs9ao436shysDIxRmp1jEV42Om9m3Ob+DIxkY9bG
DR0ruY39scPoRIA5OC+nAqKMghhyzXXfMUoNifTbYGZ4RZjOPzb1ROku7EzWa6/OiW9RyqJ5tAOL
By6L/W2vFQEH4m7ah7y7u4YRU6nmXRcVwY7A2n3UByiRnLneIH3YY+O4p586UYCBKMeBgBNgpHpg
uLEaO8azPLMXUjdzAgZoWIxOcm681Fy3RCHTdKAfRg6q8EPbwjFQsw/aNOdxKr1hQ4VJn5dvEQJN
Tk7+yHSdfsRvx4kh+Y3Ova7330pQIpcKtZV2R68TtlsVPcFh4cxauC8TvMLNvIw53bTmqMxZxLcq
HPkzY9GdThIFQdNXVF/FQY7O9RJBwMnGgY/mbfVJmscAs/bKqsobzkAEquAAW+t9/m7WeNsblyjO
0RyPRjE+myfwGMMOfDRDvhTptu0Cj5fqlOFO2wKZ0HAzkGlaZQTaIcaxQAGvZ9SZHP/hLc1zcacL
O9hNaz134k2vODyDOXGP44xbjWRpPxFfCvwGcA38MXqAwIU58zpvx6Pb0vYWwnHpT+pIi3Fb4ErQ
rDB5KDLzYcIOT3x8etDSgEfI1D/TyULovFfddEqISlgXySIvlDSqcgBllkOPpMIm0Vdw0DJdfZPW
QroJo4OQowvthnmEBaGP26znsQwNc5VRsWoFVfpsZNrG1UbEBCwmRooH1fIHOznNGU878nM2mmp+
MsgJLcYUeLc1HpuUpcI17SfWt3AdtfrWLQJgmcV9zWwVlnWDKLqxgWGyjk8yexnhX27S8CQN51Pq
4AHtctoIMZwp+GtScbg958Hd5LJ8MgX5eZ6mMxEwabZHHQy9hlhB22w3oURRx8J31zQSsTxcuJJG
QRoTKYXdguLME+d+4LerOppWddcwgS1uxgD/DSUNcB6AUX1CyrJTbnUaOyj4dAIrtuA9iKKFQtOh
2mjCBMGwh4Cyidnch0Vr63DSt7QvUWsxiPT+iwPjZurwhk806zfw/vfmcfk9s8yEhJM9WTBDV3LB
v+cReuW0eUZJSW1dxp8miiWjLT/xNfiwBULSXKLrvg3EZgbN0hjzdTs04sDAeR7JMyNQ2JwIfseh
cCgxz1qoRfyo5orQ8rwHXmls4xH+iBe2Z6VZnxZIYtgu2aeRAVyIneJlkapK2+ZpbAVtf2SVpj2i
F2h6gs4C3BQS3KQfChoEMVnH8M5ZdKJUdzbdgOpHM7KPImH6MgauxoLKWG6UVEjwp6i1XIlPv0T/
9uuP//jbf/7Hp/qf4XcJJnsKy6L923/y+WdZTU0cRt2/ffq3U/yJ9KX83f182z++7F+/6W/77d32
v/2C073/8O9fsPwc/3hB/t2//1yb9+79Xz7ZFh1L2aX/bqa7bxDy3c8/zm+wfOX/71/+8f3zKg9T
9f3XX59lX3TLq4VxWfz6+18dvv76i/H8zyX68wotr//3v7x5z/m+03v2jqvo/f/4lu/3tuO7DfkX
07Ec4TiLNkuX9q8/xu/lb6T8i2MzEHQ803MMC7Xsrz9g53fRX3+5f7Ecz9V1nVOhIzxTt3790Zb9
8lf6XzwhTENKB/+i6equMH/979/9X969/3o3/ygIOy9JEWr/+kvwz1d/vsnL7+Z6ruNYhilgbghL
CHf5IarP9zsQMny18T/coHBjoMTtjtiafVmbEy5LfCZSzIzDu6a50/PxLRLGfMFU/GpGuvkYtwHd
Ii+7pIONaoZuzU4fSrHSI+0b12B507WchGElMbAmfOkO4NYSFzdMb8SsE8iKYnRN5Yf/u0Lyrwf4
LsmaO4VBOO21RwJLEVKkiM7NwXhPrSfdnt7mecSD0bfilZlse46BNRRIfK69urJvHEO7HbXYIaVE
v3CyaS4VTapjIaW67RgsAeyZNN0fc+R6wtWqV6Bl2c7KqvY8o+s9/dO7//cr/M9X1Nb/L1cUuCkV
usnbZ3jLFf+nK5rrdZ0gL2/RpjgOtCU6CmnWf4QLkdOuK/cCKZC04MJ2d5IANjr1dEqNDAfOgtAo
S4iVIyfqMEVdNlsjoTDYqTe6XdR+dU87560rKhRyJR3hNtyFQ5M+0JxARwg462uBoLgwId7thlZC
1vbTudWiHOlxdzMm4L3iOEa2lSNYnGagSnRqqtehMCsoGSQ7hXn88P+4HPLfL4d0XW4rhFoCwYBh
8DD98+WoQjOA02bUOy+mx500H0NfAH6y+SedSQfAVDrs4J5bXlt12t4mbkiXpGBgi2rRz217evEU
UlBLS+t7sppWgnGsbw/JhJ4H8UcxIBxpXJvKHsAoTrCSHFMCfs/uyWA4f24KYN+j4+onvMfYKEoX
lZKQxBk4qTq1XQN9YkZMOtJ0PoUg9bYSfVFpT+rW02fqRiDMDnq3OaF3GwLZUwu5pkqj/pzaZ0OG
1iOJCdZVnA0f//2VMxx7uTb//HB6rsVu5nhsAgjsXcv812sXdrEAoxWVO4wR4dElRA0iivPtMAUS
QvZUYyDkanKVuxyxOfK+duV6y/02gDYRyas5gRz3EE3hQHI3JAFVPsFmRwtLLrUD2+g8UD2SvIFp
OHqbFZPyAHNgqZy7yrZPcQspNqzq30PN6cjJwESG+C6qQM9XrTjSE8Hn2Hhv8ZLBYrUwdnJV9xsj
8LYiLdk2ZQ2rqLD3DYfXVeI6t2OPLrWTLbPSAFTYRL+eAnVdoLTfEJd3hDcr16Zjt1e4rq+sIbyl
y4QZ2sbHGBXprY5DRRrEHxaYkchyCgjSMM1bxFU73XH2Bmh2EN/VOTAK5obB+udH/PnaOqL5ocEa
XkeqvummdF6lufYtERwShEe9xKZvejm5ZkYdbwyseSXpb6teJBVK1N+pzOmCBhHNHNiiGuHO9IrV
qR87rBiJ+TVyU3CL0kH3WlAdyEG5swgNnEhabKFoUe9WR1IdyqM7ByVYg0IeZqmqV1ZfFCULf6ji
ch8Lw9zLkqFg5MYjmfMRyVaqpnsO/oeN270uzWI8knd0VzqVOjVR4e6mFPvn0OzCXFavBFtWhyAX
+dZuY7GOoIcNQKiY7YY4bi4sNo8oizNChad5gxlBwFsfor07Zt9lPV6sREElGDXFJWyuEE7F1202
v9vLYpnIuT0X9XxurPiWvmdw5VmBd1N1RKsY2TC/t0I9DHaofOzk1t4V9XMbIDZIhT0bm4lhx4Fs
sglIXu++RoVVcQ5U4SmjQ34P3ufWLZL65PYo3yM5QhNhbAAkQeagzNR0X4y+y2bWrgeTM5Jl0sQP
7Sq+skUpV6q1Byb3C0FtxshDRKbT4y9t4B2EEXkRkWsz42w7/SZZ/hQFJBuEI3rKllxO2c/BQeO9
umncjBwClE2aO9w06OC4UdDS//xy+PLvwpKV2B0wKlLNl75KIC8iF81vBnforkMLG127/MBeMcFq
4LJ27WJCD7z6VuupKkka65/GyQDLNZ44iI5nYZnN0zQgNarC57IdrROoE3YsOgn0VPAG1iCd37nV
9jmRo78r4mZxZjjvRpMi9rA1CjX5v/g6r924lSiLfhEB5vDaOUlqpVZ4IWzJZiarWCSL5NfPojzA
BAzmxdC1fWU1Q1Wdc/Zem0G1rud7wpzSD9qwm5md6XVohXVJRgRYP78P4WGfN7hCePL8TbBskj+/
2Bp5u2/g3u3hICJQN8o+Ww1j5hM7B75r/PkqQyfZM9XHWpMyw6UhRcsmScptayZnI41gchRJtzNg
3zx7FUk4tnY+OKh6zxw7cBEt+m3Rq3RVi7I8Raj0HytVD3vXIGd+BMm/xRPvvBY9cvjWKtRBx4JZ
gkJBH0dhcR/wo91j5nuh1PxMREq2QyMUVFW+Sqlk103vUODM6Lvsvtj7EBXwLYhkI1Nhbvt2DO70
EsktI47ottlUd2JZ4Ik7CdxD12XhqbdEfoqFfJFxPB4x+IX7KnCTuyQijZ09o93n2PG2mU/PvJqi
X8wk3GHf5MC2zNxB/+xX8iPuo0eaO9Y6awrjV2fJtbCQyiuFycDrMnS4cfzRVKBU3Cl6ypK+39UT
ehI5BvJewXUeiJyU4R0s4dRCrNh99wi32PrM39IZ6ivyUrU1UoeME4HBYVBg/A3Cd0GVlQ8Yk17j
nviDnzde9hIS9/Tn58W1MxjB/74/QZbTiSRbe4cfvNpkUe/d/dtyVTC/d2NhPEJjJjlFIpjoHesl
J+mtL93sseyei7nRt8UDyUb9ngajfW5gQ69Ho2nfPTnmpJi23Ykatn0fmYrpvDRe7dJ379oSpaIN
8uDK2J75b9AdOk8gXEXY+ELhm9xHqfvaV8PwktrB8OKgGOkr/5nkuPGJ7gSKtPQWkNB1bWA83HDa
i8a5TUWe7Mlk87G4UgUlPKUf4E/FJtJTdFKUujfo2tjUxGGsfOe7+ZN4JphESG3/vsAQP9s5v8MX
/37n//oruTuGF9dzCGQsvfjslvG957f63Y4JE8vM9LelveeyNd+sKfFxhNOprgjuvatGXRwj2yTY
OQjdC2K2J6teKtzlzFqSonZfVoG9yykN6PMvvRsnnV+ZTqHNoKN2V9Z8Cian8a5W9vzkad54h9ik
3zET/Vr44+8x0rtiwLQeV/633de/GeyCsI99i05SZh8yAxsz+SvhQ+Pnb2k6PKFNVF8jf2O5CsNT
KpBG81AK8LJKnA1aTOt6cLxbk1oL7CLWW5tYmnPFwQ4xMVot1UbfgfTgNMYjHjdRYpPi7n675Hc8
LKKKbYmO/UBqWEBYknlvNM5TPVMrdHAfn9FW7YH+kRgWdve+Q9aEyhVSqlBZR0uBqou7kLwotO8b
s8nNl6qwN13MAQ9tLWAgJ4b1gQLVVf7XNC8KBXIPQBITl2kmb6i7aw4mBCNJZFcAmLzqFpRF99L5
87tZWfSRS05CiO/vrRoHbNwsIguYY4pnlWATGEbkfhq0DtsZ6mc+sZOLTKQbxvYvQiBg6ppzqYbu
ZGfkjFQc1sd5gN+FpbzCUyt+8hQsnNCqoc89gLSTFamtGWpyjGYhIiNJNgIJKRhtg0MS9sOmL9Ub
MjHE12b1uyQWjV1jxWG6IjdYbTnkHnEm3GQZf0C0gDdn8spm6oLS+lMiC8p78dZwGdfOqL5aIk7d
8c2T7Z3Z4veui4FYArzQh2ZERC7p1rZN9dnRvKXvRa/Vta4pzbB1xgNINCNyBIbHzALZndxGb+mG
voQwSyUEuR3dosQnmySPsA54iGQgyuwQac4oQ/qzhXZs1er202PC5uEhWIlK2jtHYXcQ4fImEElf
ZmKLTYBuJTnuebpG8EePlqkbSuW8/+X3ruQ7M3pvZM/Z20Mk0L9Uwj0XvQmYrr6JiY6IhxQx9dFG
GLaWaxYiwA9pu7ZEax8mR93Qkf51WjRtRtPjdwhisOtB/Qo65kCmEHAKh8iYtOGXMYYcOftfYnBn
Yifhy8RCvXWETCIJk6vJDjriYr/FmO2KMviN7vDVnwGE5Oadi2MHHKrY5Rl6W4Nmetb+ohOM4oIV
bZ8v8hlN83JgMMWsLd7maviN0fFVD+Lipzh+8XvRA58kzMe523SJSdUywudtaySXiXvGWgdmpcXq
YcXJHosco8kFifBjqq5OpFfS5Y7E1h1wVaB1Wg8dI/icSIthyuKjI5m3ji21oMAUfrVsdIPz1Xcn
knhI51lZMh636CAQmkOOt5ordif3geSpw4LKvIzFW+Yz3PKa7yakjsQRd0p19AB89BtrHczmLLmG
ZentfNVzL/mnkz5tOVHLxarI9LdCg4KGgrl2WyrvYtN9BOHYw2Y0snTbWcY5NgYKMzd4GAZ2A7f6
hC30nXt4FTqRbVMffcScxSR3oJ7KsitekDc/4p92zH6hqEH1EH31xCaZ34Ud8Qdy8DdzNgQ7ZRYV
HTti5KEEAckv2aM5Xf0pdUeIU5M9o58NqH7HARY9Z5Ki6Oq9GQDzhEy9o4/jbjOCaukq+++q1DdL
5nA6XB7hkVlj5zrQ4WZ8m66hlje8GJh2XIOUh16FxdEW8V/PHm9Dj+sjSnjiZnN4DrAgg2UOTzwv
hCuiRkeVNnTxplOEhQ8Elq8rNyD2qcgv8ZC8SLcTu97P/qQeyFdbx09+NZ2amt5lnJrHHG0BMm9+
nFDN9wi/HyWaolXj6I/Fy19U+DK7Zr6RScy1wvweeRZ/XIw3gPCQAMtrY9gMd8HlGu1Xe4D74oEb
YCKXYrCJw6DeMq0YYHsTxy1IXEBFzf/f8JH8tieN65OIWH8bNuVn0nvIv8eemJnAfp1L54oTrFrw
wR/YT3kuwh6pY0XCeJ8/Sl1X644FhswcdpCsQyQrkzdtkBhS+y62afLvjPJL1eKMgeJhdrhawXLX
rXx6B6Cz0hajflMzzQ+sDmL8nUd24ErxWZWYbnaXWUeDRANJjASEJ/INhi8abHSVs/GjU49lHrAB
+8wb+qUtFBUfkcyAFgk0BaxqtKnwtTI1tD5KByRA7DRrlDqcoQVCp+X6xfV8mhy5CPrGx3ZCmDyn
/bOBjJhUr/ExRgy3mUywAT7DZwtLvOclO6O2CKwkxPLuCXm9iz+y3TtWpzl9MBUp1E12jrMng+hk
o87AEPGQa5LE4jk8pxbxfAn0PZpKFxgqYlOhlL247VNq82K6ZfetG8TetSAW2nUOMeZ1rJIny8Xa
Mmr0u92IdR11ze3n7YmNBa4hqo2imDoFw7T7+UG0cGs8CzhuGGuk+yxpLklI5iYoUbxwXYNkyFKv
fa7RBnKY3/ce6zRgrM3PN+0r69YO3JiJGn5FRSshhPQPYcxjuLwLacYFmfKCMXCE7jr0zjFesSJw
PquQTuEYd99eEz9kiXw3rfCBYIPg6HsIdxo2rBVO9wceS7oErYu/pH8tx4ZZHvK21iEUgLn4ZC8Y
ea8n7icHFQgJyzNlcG+m854ygZk7bSQOivMu5yWfOyQts0rvLVvWvD8R51+mh0U47Er8lLBzAfyX
819rxohVQt3caDt4pUs6rX9esmnIAJ8MyYmexHniGV8RZ7OddQlVw0NDLowQu2Zl/HWMpAHieUlT
tzhipyRpd8bq1w8He3FrTmD/qOCQB/z7ZxP/RNl46n37aqUo2coCdlUzPZspjoykD/Qt989pRARR
zpR/FRj4XdEy3UyrxzJTwpCjYLsDX/ugK75pprxr7mYJmdrhJ76vZ9pfT4WJRcB1CuYQTfbBgQWm
Q2ftUcCkWw8tFEyj4OAr9rE6gMNgZL9UZvyN+I+NNM/KDp3dHEqJjmzwsS8k1h13dCWHAm0n2G0s
o+QjJ+nRDMl8lCSfrytJsRtp5+ZE00ctC5IeLGvvRwEdICdKGBt6T16Fj66WZIipal6QWL/JiLbW
Q1htpyF+nStGH2LE2eTE84kIguAghvRkQ9Fmhcf95JWtsa+b4TtKSlqMEhqlmKYLDd7swPnbXtst
ZItokCimfNI8mYNGB2ad5SUcNGvT3B3N0nrKYkB2KTLVeTqHYmDox3F/VRgtlDWxIz9rORfVyHwH
M1mJzCOHXo9kq+DvFTOMu5wQAwInMHvM8DNWg42IfCbtfs69GFr7BEWdWSv1DaTFujoUibzrkPQi
Y1tlZm/c94JFzY1Gcj6IJsUtDNLAyR3Uv5DwNMIhQtFBStrj2R+i06CZWqrUuzgkpGAG9rnMfous
FCr8VIQh6IDW4+RXUGQvyANemn3ukbQ2WCZhRBAxj0wllgmsBxPucZY07qYIEZ7PyfhIiiP9h2Cs
QZlUZFKFRK2Euex2P//580s/h/exnZ+1GcnnKRthuWskki34hCFH8/nzO7mb3Opw4bw3tSQerj+L
VA3nHsEqqWMd3QKrQPGPur5oHfMy6FDtwzE4ulP9yXQkyXcshPYdQy2l/MThXO8eBwybx2j04naL
h+eaDknrbJRD6sBPrx/xeXEZvam96L6KToWd70h08fcc8KJLx/ABCJCgH4VU4aHItxMEnhqvXVCh
X3E06gqQz6y4u7mS3m0RlT20dvaHJux66rySQtDQd/7ZsF0CnAqH1KzQAIARPlV+Pp17wK/H5QMY
tbpqPKJvNh6sbUs6h65EiHSd8UPv2ksEjmEdZxjb/p6nisl+187s4s6fphfTJy0ztQ7TyQdW41Df
hv1rHMbTJwgwMmKIfLz0NYH13FqakaOYTq7R4vmTAMlbU+5FljuvskFlFfrZvQ6n7h5nY7ShowYn
oA33Zd13T7NlWw/Yg3EXzDd69Gof1cArIeKgvi5ryLBLixyg+LsMjPkhkkO71s6k7uIIBFpeywtH
etxiRpad6tCPzkEhnn6ujxX74X50YUxz3yiGPL2I4sdB/HG9J8SF/QupnPwhqbzDaViakJlm1aBL
t/l3E2eddqjW0Si7E8yKdmEkTYG7S0EOna1CNve6CkC3LFxsJs0r1WX9udOevitaQsxRpmCKdEKk
ij0A2FkzQZIuGp48IKLSiBT7//IMtCEwfauwztlsO2+ZYSJYiefPKdZoikJ9N+kGklrBiHRPBlO9
Ii1uCTBKFJ8XS+6/b6KI4iB2M7D2KJludA6pKlLOdJb1WrpFdIhliOBUpXtbtCadX7IdyJFE42FJ
6+KqnkR1DGeMo7N9iVzspmxyOWpbAVFnfPhqB+JIdEbWdbcwGNpLOrjtwSGvrF9jLQ0xLpXq4ecX
isnPcBsGXgK9qHNeTVm/e/715+OTZvEX4dH0GBlJeweqgHpD+r/qLs9PP0OMPkfqMzI+IfXVwkhZ
yJCzjWIygBxmJYKB1FiSwnxHu3/pQe8aLOl+HE5wsIv6WlrUYWYWSioP2GcljejGywlNao1iu+Q8
ySoofyn3EAgr/Y1nGrxuUj0a2qgeSUYst7owq0d2U9wfeULO7HKjpma2bssNdEN5mby6fU9jj7F3
hfxKjAMDJRBScPWdV/RHxt4LM8aSFe1uU99jzdcdLH28ULJJD0XZOXdt7D2odrGyD3K6I5SNOkTN
18YnrwD0/oMks3ZlAahAN9+UF98ZXilxvpmaOK+aUHKi4UJrJVI2b8M+e4bpvVDv4r0WyRPItYjy
m7IhF+O0kWPrPave3Q996+5is9S7zJc4Ewlq3+SK2acHV2RtqMl/rifnkCYIctnxxyvpSPIo/mCK
QDDhKfgJGcppgIERkLPR2NIVH/cJaFsDfdhHBGiqmi+OspwbGuzpPvJB23SEt/DH8YdhIL1sfPWc
iOKrTMicyWyS3ZKavoHoo0tqDtEBFhp7vZ7aRy1ZXt0SN/Vou+E+0miMfv6AZlWwc36ubRxnhzDd
mZzt8U4D2tuSr4dIkLQjf3Dpv0v4wHcmUnCiFIxd52L/9mdgv8szwaNy/PeCL+kCPrSpzL6voozZ
B3cxXbVeWW1ML9UL+wBg75TX6TFtMrKWiSQNy6K95AWtPncCLLPsyNfKlyRrZQZkKsfaMcycbmPY
n92eGpJ6v4N4HqUP/3500gPW8AzOnBKmd6FnsCVD/O+TM1dANiXpQDG/qO5A2px+vr1lVuGFTIE9
vsZTm6n6LTIBLmPfjDC3pue0rH//3BsA8f2hhQPCaSjm8RXZPZgQcE+Qrw+mY6inyJcbAhHcOxbN
zVBi/HVxeCZKcKYqdbhR2CeSNqofgr57aTSvar1Ento0wo0mNB7+6ysj59E1kvG1hxW6T6laX+0W
BzL7T8Dx4wNbxa/GNNq3so7VJqrktkt750B2h7HtWNA25A2x+JakDP08p03NFjO1cXCETfDXlkP/
6HT0iJjW/3GH+cP37n7moRUWjlcZvZTLJGI29GukSDiC5NiBVC2RaYES4Pzm4qYCE5qi/XpzXG1x
UkOsWefXMRcOAmB3yX8uyGMWaJaCPnHuw+Cxn4L0napCnwgyAyqUyeuP1qAPImf/Mx78WaUiVe4T
5TXHMuleYpcRC0FEB94gjf3ealfY7dRTZ7EWJ/0CPM7Lc2064s/yhUH25Brio41OnSVL26a1w5HA
BjYVh6xPTZb2osFI440mXESya4fOONfLmI3eq33QU/GNO2mrrQl27/JV7WdzstJ8BX6je27m7pHz
cH/ye/M/fzGIeNz8/2NhB+3H/xoKuxHjBd93PAvElfe/B+qVF4iuIuOBDwt0gUqEeLXsNKHdYPG3
nKPZIvDrFVlrNWbaLZ6mcUMCgF5n1dDughSVm3T9WwkN6crhMj9PjvOcmeF4NYyPhCRXq0FKb5lN
v+9R3mFigKny77WNpgXWE+2Q1c4v0zK/rEPBacj17H1NSX1Xx8bh//+87IuLBuW/j8Ej0wxpsANi
9VwnwiD6P8fgCK5ZbrIgPbjQONHGHDKvrkmsaogZdeXJHZOSsg3brZW56jCjmJxD3F5+gs0EiinU
P7YNnALnYoarGiHuW1lQ3Dcu4WBrww+hFuHOJqYlX89DfpBdOq/lnD0EzZyTZFQ+NVQ93Hdk/sAz
N/QweepBkPfd6O5KH16ZTf5V6P2ppa/3PzV39joSOiCtlhTtJY6gzgrsaeyIk9YHZiXusQOf42u0
rRzYSG7wfHzsBQqHndUUz24PRXiIFzV0b+3lfeFMZ9vnYR50d+ypoFLLIecND5tvlO9NqpwNzB/u
MA6ffMlC9RnDkndi7XtWZZBI6atPlYx+fdgFjSBCM3fueGrcre0L4utItlwmq6mZ7gajzy9GWF1r
5cFqGdgDyIo+gBDAwBqFHwoPJqY2/bsC9raOJWH1Vhoep4FBJ8Ef5GJN02rIovglLvuXoOVBbc69
BkJbJQhxOQ6ecPZ4h6Hk5hT0MKQyXgHvTZq0pEjTNQ+bnpRH0AHrjBnBvqdv4GhgYKp9lZVDQeQD
RlG/c6YX+9adfoHq9jdGlqDi0xXu9yn9ctqyPw44cNd5yYCBMijYt34qj6biNEPkCdMiHDyEQpB8
Qe6cbAf3KhJaWZGPbs7yUuTBzBU61fu7aXEcu6n9ZMgeOyvSH0p2c40vBqmxJ7E6kW7BR8Ni9IaY
9K5PZ+AslIPsX0QEY9rfRkuDx/GvATLFnQtQBtqGwD4xxpD50SoqJr2JT3Sgp9TvRjnM5+NpC6Vw
SdUayDWq3aupkwInKx7e3kk+sTqcZzdDTt7Pv5JIXAYzvBQ1Pq1WpsaepFGk+FunHP9QhOL2o2PG
nQUrxmWnGUvKioojzu6pRNjRfAXg7gvEnofOpynd433N3RwQCSqdqbMfiFWC6oRgEhXqiYt5yB1y
Hj15mYV/kFH4V83AIXHhfXbyaMc8KsNMlVxO6YU0JWL7cD4WmTpXyv9l5B69RGNTzbTg2Lioejsi
dBO4Z1rY3HRPfdhlR8c5qYAK83PPKX/HW/or4bi3es94moP2UGhAtN4f30sWOJeP524e7x3lkJcY
eQdVsv6FYeJjinmdsfiuJ8NBlZb5H6liTo5taLAM6sofY7KzPMVDfON4eDQG70Yg3ughyo4GZjdM
eiActemWsdAeRYY4+ASel+jZN7T7sKbZb2bOoUOnxX4oKHbB/1db1MVlXs5nCg+07wxGd5beDwYZ
hl5TFyA/A3kugu6hdPGj9bJnj0KjBv38NJKT5BLkXIcodFr1N0OjCVkXkwPtAUbwtG2NYXrP504c
vDT6UxDQzAF7xPRpKqa1HgNOs3EQT9TVUbr4JjKh7WM9V1dvSbErF7V5TPxnKvcVvvq1yuDDpx0f
lfbFqyMGIAZGcWdFBAnEjOIkuU/kTxiYt8J1G7WXcvCShwnIWF4gcJ0L7mGY37qssbdFxHobdI8i
CD5qnX2mbdvueo5eWA3cx7bMoJ0Wc70tigJHMh3XWVXjmsdJbwnp4P8ll5Fx3ykcwPSWffHjmg9X
qXmvLaLbI7/I7s3eZ39vPjq/xfAXl+9YCA8jlNMlUO2btl98wLER76sRxmCRY4sLfeO1V8avOi8/
CTOFe0wWGm8fsNCG16CrKpiyiPR83ePyCoONQJJ/qUtvD5Oye10snkM07zGilbhpHwlW5hgfY17q
sKMXBUxOZqLQYxNI58IZTpywX8uQsI7SwucXmuOjyMZhJwpNvEz5QjgtDLoiYYaxQaU4bxD31VvK
Q7EaTbq12che1xevlsDuzvtcs1IC9oG4LeEeTHP8FTpoKiHy0amYN2HxJ6SAgTEQZyunRb4ZVMZj
2foCvARDIM2kKuBYdrFJrFoPEn0UjeQpnorVDqKNWkuT07vMdgQY0UEwwmGb5yGccQOzuzMjtGB3
9732MdLjr3FcDgGpA0rNL99bs9hPpg/3iYHAXsFP3Pgu8u/RHJ/TsjG25LmRq2T0hyJt4GvQejQn
jDmKg806yqIty8ynK+Ct1yLgbtgEA2KH+UoshBt6jvaOxhVPECaPTVzTCYlo1foK01r/nNvRL7vS
/rZ2wgcL1b09GI91TefdSTVH/QE7sWuD7DCsh6wgvtmrx2tl2O9N7h1r3GPoq+sZB0d+P4G3zUbx
7Dp4EZoGNr3XOOISz2IbilCfK9+6TFh29lUe8MATT4C3eaZ3j+Um9y88JAQmq2GhXIIzTaPhi/Im
I7XavDheD49EIfmMHIuBEVNUMA3pdBDS3k+Ix3dD8dQBZaYzk3yHcgc4x1npCI5LOEC+jQr1NVi0
rvzxhckpU6guZwyjI0T1AbEKXYSs3/R/hT1oZ8MiAJB9fUuQL1pSEsBR7xt/VQNpLeci5w5horOB
Dkj2+b4MHAIXHPIYK/spauijuE3wGhN3DJOCNcej5z/UpKmgMkw964VGPZsPVxqtpX4QBsrzYWZB
xvqFKB3T/Jj8Kludce6UwbaO0xNyr47kcXUBbWR2wjmwlXbrtCi2sV18zf34OiGv2KBDZOyZ437q
o+lpSmZ2MWwy65H527qIC3dDd7ChIYn93psZNNpp0B7pjyXrICBEQNsafWJl/jFs3DQRlBFmUCRl
z6x98Mk6SP9Cr5emdBYMn1TPzraLe6xW/T7gfetgXoKsIGazqFirS7PYTB7HSk+SaG2/KJJKLJxg
YuTIpyTB9O30nNm49zKHbCbiBOpNAHyHdRTWwAjIg3DhiNb6LdY1aifvDwXgMkjS2BW6ch3kHQ/5
yERt+e7p4iukvfsY2fE5lsm0z7CBbFECoOVMTMpu75IUpM24TrUPW+szLsUI0jR9yGPZbFLI4hxO
KnhnHBLI+sOwbKbMneVksPqE6mxN9d/Wd7PnvCzOdmE9wi1BQYQbFgxQf99HRHeqwnrHPwOAvdOv
VWW8xIqzZZAspwInfByAoS7jPThZl87MY6h8ORt14Lx1hMEwDsW569MW8VP/EanINhPdFzNj3o0Y
lFdr/QUB4mA+E+yhuK4VuDWZzL9bECe7OQ123UTmiYnmfS2D7mvBdq5RR1H/N6F9NWzgMq5gRJ2q
razLp0jot8YMQvCXl8oZ/lpD2sA0gXMeE4xg44XaE9BWYrvTeF2lv8TbiAu07fLE3b5yxbINIrUv
4D1/OQCtgjQP8JDAIdQm/YbFEbGa0Q0TNEhk7aJ6Ja1+WmtaMjsrGX9BIaI74P7tCaI9Bb0dHek2
E+kyhTTJfWNYWaZc2cHyFvm9xTUgUMvLeDmrR8g9EHU05ZXXWVh4eAkJZEWqggQ81sYqxsq7UfZw
tlPDpIeYQY7KwJuXKdsVyeBeIQiysMSbUxJv2o6cEkJNVtx0z0FqCzzlmLDU0FtbAolj4yMY87U9
pt2jLuDP5FX4ZQTUQsJqxiOl9XNTEfDShazzjmtvw5QWVZtRJuNRVaLYq2JSNz3P52igVnczuKbY
0/pT5w+o0sDrBiMDujm9TZYCwGkYZNVBIpp5tGXYtidG/E+2mMZnWHJM8wkCm1pc43VCOHoefUPQ
gb2G8rNeUL2s1MUcfJR27B5EN1ynfH6BEkpe2aQIFEEWSKndrrRguBJ1RJ8MoYVHD3pw1/vusztk
ID+hTohofNccAlZzNV+1i7pgymy6yYLBFSzo99gjfh3128RO5D3Sj2S1BeYCGAqBY1NAYhHY7YYI
95ZVxiFhLv2hjMHa4uhPdyyBERZblmsA2hrlmAl4IBDxNg0ZvgJZzQp1n/TGeYzDXU8oFkd64hKi
OS12zcSr1viwHStjvlOmhO/YuBctKrErhBo3XkbCz9TFT63IP9sZhVH1Q/5Lyle8aQxwiMULzeHd
a4yPSiY3xJwsyClUdBGf+kqJrUf2yVpG7tWnFUYbMv/Ig77aEaoXnOqqcY7kVmYr11x0AQ6BDH6l
vVXVp++aZDOtTay1Ht4un7dojdI52o55FtA4SF9Mnjo5cCQV5EkB5sbD3/o7Elrzcx8zgJnkVyUm
D+AF9RHz6GJtmuReSnCQPqf9ko70U9p0cBIXxnNVywm+lDhCO8D5Kc2rK+/dqkBDYmQae9/MccpJ
T2Amyk+mdxWEJIiNjG9mkEf2xR6UfUGGgTApjQ5TUB/Mef52UxRWJY5ihDs+ba7FlAI+ZN87HHd0
EK+jNnoddxwrK5YwTAWefWW5p7/NO0Qv2GYE9mLWWXiX2x2RzawQK7hwv/vsKHTf7EBJRvomgwH7
QEdw9yzis5Y1nV5cX8DrYPC1zSkpxK6F30Du0mPvmc/BTNOP0jLtfVBS1G8eFklj+kbfh4U6AN02
hN5vk/ybjWki42jVsEuFkHcMSlazxNTSBuEWviFpvOl32EbGfetSrjNsPyeUsoyfMeyD5yNWmaMa
pcyQJ5vBVNbeU+RwjLV1L93iPvVHmpyGkCvKU0Robn0/ZQzL0egu0j9rA50Xvn71xzAM2B2l+jab
TG5Mo/mmPwMxcGJUwfB07XfeuWQ06qn7ImAMaZeIp9BDNdTE/hsUjKWU5lw4m9BrmmhXJpW9d+J+
75oGc9Fy18zyvTESEn5gnY6sayFBIyz69XCn/cY72Irww1ZFrxmvw+BUb1aTX4c+IjyuCrJ1V7li
x7Sqov/FXkLeV+S+ENC9Mnxk/5xPGeX1RIrQ7tp0DTPWsoe8jyQQlgh81NQ9jsXYPEyGzYEgZYze
4d+dXMmiZ3MTqhpsNQF/tzD8MxJrshYNQ4iWOF83UW9DRkCbWgQjhYVqCwUwbRc84qNBOyQham9S
2Kcj8IArL4qYLmA6nhra+95vIVDdaRW8CNN/xi0Id9Gjh+ALmVyKKPuTdKa4wC45BXX0OU5kdaQB
soJJqssYz7cC0ko/VpKWFYuXlZT0OiqGc6FZrmnNojtxugdLo4lsLblzO6mOykPqg5hnMvVRM8Nh
6D6ciUl/bB3RIxGiHPA7+KbLdl4RP7oaXfQt7gjEmiZ/16IBgpEYEmzg/A3TbqmZ04tB+YLty2V+
sgkKx3xxacCvsiz+UpH33od5RLw8pzUndbZkSwGViat9oJS7Ag5L9FpcSObY6mUJgpeIBvuGwi71
BlzaTfMbWnO2sZcXmbllusEUsQtrMGVAMcr1HCyA3Y4rlwfUo33YU7eSp9v5DQ7gfEmu0rBLUEVN
+Gibk+8TZZu0hDQIQ5X3o+IU2cG9O0w4TldQ3Thk2/1NjOQO5aO6cnTG9Q5OldmWfudYBaJ9cSc7
83BoDQLGQpWfUMaUnBfv0k5vteQSuo756Obs3AP9D+fS+ByZgGnUK+AdSIg+jN6681qcyWSPLqZc
KdcavHil6djKhJMpiVHW1gFoCZ7E52iEI57RpHXKHJuEA/ejrOfrSF96Pc7EXXd1rVbVIiYIVfZc
1cVfQ4ApHDNN3yDrHnurDA9k2B80a01uQECIQgiZYU/U2cgAbleM05NqrzqOaFti4V7ZDRupOQX3
AbFqjhO+1AWeDgqjAGmU8dE1JUSapuFsjfYd7UOJKYRjM5UAmYr2dDD9lpsk7n9ezKa1T0M2BgwQ
iJUPq41memeHCS0cFJ7IJ0sqfRskyGcjAv8OFCVxCjHTWfzB+N1dFEKmSm9mcJ48uQ1o7O77YfhV
uinKNHO6cyvvWuTx12c8ahDLNYlAJruNPbnXLLIAAxhfPbwk1g8BvxYC2dlcmuJiIinK982N6Tx6
jGX2kaBDNRT+tdTD1nPkU+vPZDEp8BIMERn0yYC4V5MfbLKTp8UgY0RudLHMEhVfQEi95dngE9eE
E1CKttlJzh5qP89M1lmMMrPXH6Ei8UbLabiUE82uYTB2eaRp8BCo7qU4/oYyxm3DEsS1TJjb5Su4
DksCMkWqNl78JuIN6LJnye6DK5tQIHv8xd0CRm2H74U1IVEuUMqq/rGE76Mm+BKl3yGFWBJZ1aOZ
F49R2P2t2mnFcQXZo6dhDIbobh3ryvUvD0nKo+hp2q70T9iqsodpWMg+7OC7YTJ2bmx1656hxyan
lF2hzLlBGUMs5d4FkUb4/h+Encdy5Mi2Zb8IZtAOTBlaK+oJjCkKWjuUf30vRHXf22/0BhWVTCYz
yYgA/Ii916bv1Ny5RIR4NkUDN1Eqes5gSGyQ9Tk5NmFCMmrIMG7Z6JO57swe5VNOnrXvjsSqoPB4
cWwyvHDjL5Vw9JMXouCM3XEpFVEQOOaRNMjoy1aWx5bU/RI2fbAnEii5qVqZQ74Lp9K8VaFv3Gym
ge4Q3WLSuKxNZfjJRvT5TxuCAXZHePpj7nV7TTJrl4+2Zvrds0hc1Tr4gjo8WZlZvqPZ95XA9nsF
kh4vmZH81Ydh4LmmcGhgGmwM56/HcGlQsf7Wvse2iwLXyc+O6Iksk+0nA/+LEGMDOQUaychQgMhh
xHayOPQmip+OIDUcHizN6xIaISOXBaO8VdPRhhnpsS04u52h3kgo/Ykx4tGJEE+goUNkVV9gR39i
RdfXY26f5v9cjSYkXxM/lZxLI/kjtZBkKhZwvdG8p3HGvCzHLZ/Rq+luigyqeAs1bOQti1OnI4aB
pIaNW2bUcpP1FpNEgXZVF7z4I9OxFOCsw3kYzItclTlfrshuSD8uIZn0LQdtzI11Cej/o+9IRpjY
kPY6xrEUtHiZZCF8AcaEcUYT5OG4QoQbfIsOlVlGWcPZiaddTQtsURf0Fe9UKPtALyFMOWmyHHQh
r8lYw5i0f/BM7zi5OAKAbSyxcxEWaMLCzpFrA/heGk59A1BFXg8SAF9zgrMxNFezViT+NPE/7UC1
ZLjHFPHcIlRZtDLAusupgOSAcaW17Yoy3j30VdvtUZ2qpfQsDWocJCbDYqsg2DcOgrFZL+JbSLDd
xmy6v0NsH/Hofs5tcBGhzO5GGIqF7/62jRvSrmnRovLGYsBJ5mSfuTUVGE9jGBVMZMymv3SxA2xg
plQkzKkjvfsGSs2FXyLgYc7nMTnSVmbj24RRoDesYSjWov7QO9yqqYNTFuPfIzUYtyDeZxTZjwdD
NVujzn4zjcF8OItmzWhOd/UYscXOsbSSL61i4BuVrEcGD16qaCwB2WOwFkPgvvkKpWCX6EcftYgV
z4cx+4xegr+RGBN7IV/GRsTnWf1KnQ+LDrL4i1abkvtuHCyaiNBlJ130HQd2U0vrALDJMY1dVpXX
KqiXjSzqpRqZZY+m8Q6In81E/NCGQlsjfWNlY7l0LSp6CVCkLzMVvOJ+Wtcj4NSgaR5RL34NJNQj
sS0WOtcGBtc9+i3qxan/aGrmYJqirS37aUeBGZ7HAJke5T5vhuEFPcawEGw3Vj4GtqYFbBrG/jV0
qg/Cq35Hk7g2Tohhc4KXzyKAEjEnDrtMIGHlz+9p+IlTyFtGzfSpQuSJI5QfnJEJUcahGX8XXrPv
SMPd+gFQTwwwsG6AEPY1Ng3eLLhKmmj4PUoSSIXOuy40Xu3S6AGYF6ch929aChC+BYy7y5y2XNpG
plYy73DgYdsUSK7gN8GBoqh+MPf6GFybLPpvJ6DTcgLR4OykgYoDhkhwi8g2scXRmHPSPbKEQkgn
5XfyXbCVgzTS0t4UA27Z6dUPYt7ptUmR0guU2qwMXpRv3eqCjVRVFdPGpudD5jHuGNfu68ky15Hf
HWVjeJs2hy00m0tqAHmlSfpigFKATU/KwIEmDSvlsmDFu1Zh8SduJHd+mzFhm7EfGmvt5jnkCxXK
mTey9lb2gJY8FlbtaC6j2HyIPEUMSBuuGN0dGZgilER4isPdRsEEBAcvNIhnFvUqam9uMqOJsekv
R3nxae8xUyS8EjxfhvSaVaIXaDFtXyygS69jwjhmXSxUlcReMsT21yn/CmM5suQqg6Q0/l1L8zF8
DcgKRzC2A9F3vTutegPwlBV2u6YkorfO64PrxSjtBFq5Vt1rE6oH83dcL+V0wxfCrb18oElZ6QIi
L0Cre+TfiRll+tLJiQnkLybaaO0ARQ5F1y+qgihWz6JULpuYyQTkl8h06IPyq6sre2EoVgmtttIC
f4H27FL2bH96N4zXIw6SriGOCrH9MSAS+cKUFFNER47ipLlUj26Kh6fJx48iRWGtTZ/K5f2eafIz
GWrjStV5NJtp+q0FCPE6twi2FftE7PwO4wpupSbk8P3zIWr1F2fEOQoACaP57HN+PsgcKGkW5Nly
8CJnz9DXII0nHzb4T17cpLyas4FeOp1/gSJ7NSLJ/Dvopk1ZlO267adqR6cGxb3mE2Ou3p6Gu6rA
ERShzZeFFTMFrFDTC6wAvn7LSrhz494J3f6OksTdDGZztIuq3NjwDFdc5cyTENJuiKHrFmQiT0dd
gLUZomm4G5n9znAdC6TDMFDkKP7iPvFuBu68DZIDiIWEfqITw+eLnD/eTJltEDi0q/1JnAiWEqeq
Qj4kuhPWVMXibMzWKJflfdKcQ5E6rEMs3DmFOfR7hpzIsTqPk+L54fyJCU3cMMLF1Ps2OGoTlK20
jOSdFbJcNMjJATfDjDHJq9w/JX+xObSXwcDk1DLU3sau2VzY9W3sPGePGePVJFv1aHVwztzeOPR6
JhGqeuMinjlh1iC/826Ud8I8kQRMHqLfUEfxGJVZi58tLtcDy6fXkqJw8ALCrusq/QvBnSjbKlaQ
adLp6tOXXIkdWfscZcf2XzwH2Tzs/ZCkTkV0ohU6OFmfo0YllgnBVeCj9TT6vbLBAlCHKPwpIl2a
VIdsCEn9MSTERX2ADSUtfnAz/qBI/oilBhUNtt4jUWwc9RR4yBDl19QYmU708K7isTugYSiuAnkS
IDJv2Baxthgp5DtHOYfQ9opT2UvrOqbun5KWYo2/sloJDGXHrudkSBv78XzNO0R9tuOLkyPF3UXe
3ywCoa5pqbRlLSzB8f8Rjh7+Ow+jF2ifFZ1e82AEmq7tqSnWAggekMNOHDodobunaY/GZ66KYKd/
C51+HQ4cvePomST5lBx4zA7OWuXHHKX5WsNn9BFMINkAjFRfYTXtn/9aYobuy5j1HFQD1WNYWeRJ
64yRTA/+ki3UOrWh1qXeIB5eJm9SofRKi7i49Mhx5/rBYVScf/u6zLF8T95HMkDfy41jwLjmmBHc
rsU97asxDHc9JL4sdEtiVQnnAPk9v9vR+vzzFAUyy+gbtt0SGv+xR7Yzfyckdk0OLrIJ3mNC94cq
5djbcpqL/r9m3qs1PuOfVqGLaQrrDV5ezeA7gDxHfNgm6SLuobPyNp9QzeQKjnYjJi79lk/0ooAK
D1xpadFPADPUD3YL2Hvy4qMWp/bZjKJwJS0cULDaf2StzKM1dSPFnSr4u/E0EqhQIuXX+ldX2dXS
6EqB3ZDq6N8rY74WRmTIM/4m2+A+0vdxrP7gTI0uhVO1B3vw4cDz0fNhijTC2JjHwXK0zTXIfLTk
RU+RSNgSIPzCROUDfMWCG/sRC7tYTFS7G1DE0Qt3WXuXez3US2PkzTMKuidC884axoCXnknsUZWh
ujFrWz+d+mFKQDs4f7hgmixPzwfkYeVJD1/DNkqvzz/lqA7LLHwdMjgu+uzX0aeieI9DfVfVwKBG
qGsni1ks63AumOeH2AeJtUb3souAIHL+e5IFSh9d9UDnmmG5oqPCZUhOe6RFiqqHZfLK1+SxpGRG
ca0HmyAqFfeTYNhWHSpKaXX5q063plu6cUAr/zcnO3kPNhfRd2Q5Jyq1v897P8beeqmpSAfz5d3S
VOSvmZ53Zzgn77zv0qb/tm0CrQy7bDZgMvyXsguMHcJ8OJaJyN9VC6EhHFGFqkqkBzISDejwODw8
Jw/vjcOtXlLud8DkVsYsxIQW90fXAFeCVmLj7MTxLyRPh4COmZDvj8ivMC0Ojn7oCsKsMsv/kGSM
vzyfNIZzwcGBkqq7wEA9qX4GHyimNtQPw23C9dDLHytlki+Gqv4iqYO6b/4wMCWXDoum7GgZQh7Q
7y04GJxHQp6LG2QT64IazfSYgT+ZPIsBONO9/t977ny3SUewx03YfIABXmUIgxYaIiX4ZR1e75Br
OEt6EzVUEH4ELgA+DZdRNobvwwAv3APGchzAfl/Qdf3TAlwDtXCHEAFcO5D2kaZCLsLA6w6jqimZ
e+PWDONfN7HqXemiGhURZZmSfbUrhHeszLhdUe0p7imzZ7uJ/B8OaLq5Ll02wuj2rYF1rWa+9zJk
PbIB0mCPnV+xRDTHDGsdYUWOsA+ekPWqgg7CMDOJXiWorFUdxQ+AuyZWcN/Z0P0//RAgI7ZZzMjf
m5p9374TceY/WIEFrHe9bwAe/nvtM8VhmM7onSTMF6R5BQvs0r/U5KtfovdoLOI1Or9wGdl69CCP
V991+gjAg53zixcwmH+xJIEQcgoiIkD16F4ZgoV8QGMwjywLvQquDOm3QVZw48bN/UXJyTVUcq32
dIOsK5M3NQz1FefJ1vbgHnolyQZGZY2YyNZN4TeXIuz+ETLiVCRhboUAAZOTrOMDW8tyJcG5/ejm
YaxLAm17m58jtKcvzcGHkVDFoh7o7mZS9HvBBfDiiEnsPfj9C/zef1MRRz/z90dWqrd/WjmquPyI
dATuJzR17T4ZhDhF80OS1JCjXPuKqifdOpJFZzp3vkWpgoXCZ12KTPzJ36qMWgydxTy1xWbg1PIs
zbA/4AbkkLWI/AOBWuaJfO0LIpLC6FHPSm7QbeMirbWaUKH+jnTfOaYuqtqK6CqWNc6XI9PwlaVh
sus6ScgPEwYQtPNLAPWWu1eRjycCqC/ggmEXoMBllMKgZiALvON13JRhTVg3B88pa7yDhphzV9Qf
gVFBOtbsh8dMmyLJX+Tz12Lj2vpEdJ5K5U57ACffVVo2h7QMnEOpGadsAGlKip21j5BWL3UEhPt8
DM7F2hIj3/n85yDyJASKbCg4xaKqS3nPRv/MmIZvOYGp+y6sN72rm+W/P0UL6Hn7fCrq5i3VfMQl
Tv7b1rb/frqx0rWWh8ObuIlYa7e+HzXLEg70VvMI4whT7So4gZhXDvhkyVSKWC9oJNdXlXfL/YiI
TSSRp6RyPsMIhFgwE1XinsiiVA6XLgd6iPb1kwH8yEARayAMAmtlZgNyDwXVpY/NEuLjplHSp3iV
5ZbgsLeU1SB5uoZa9YVIES5oCZaHPgTlXRVne8RZ4WGK+Gzlp9LUYzBGh+azN/eIOiiSg9y7kcNs
MXK94GTgaUF03gI+Wgrd05YdDpCtb7s68zpCtiz/l2od+5ZrKCdlxRYVO3XGb8vhUTDrQUzVMDh5
PsFVZ+knJ4EykYbtMee5IgfJumOYu3FG9mdqd7nrW/BuUgXt2TVDzFPCHPeZTeOlg7LbtpOh+I7i
b23sxC2wl45HS6sFsn3YMzgRRl51DhhCbofOnmi91D+eW5MxrlnxRWsFCqIJSTGWk5m27keH3Bra
e2gRKslKbOGy0J3LH56QkC1KUaAfDI3o1W8YxmpwXA9VhijSG7yQ93WpL2H8mGD7feeAxnX5RIyZ
cuiXT4OYJMWBUltz1rAXUF1ILQZMDmSm9q2PLooO8PMzpA+ISvpImwWIo/XRVwg+ylh9+z4pw+Qj
Q06ZzzTJroikwPzT2fddj7x4rNXSwGh3l4V/HRK9O6VufQJCMS5gOsc371JJNX6QxpadhROzW54/
NJsMta3FbicVIaHJBUHztiQilpHPK+JAktCSi2yFc7Yg0nFE+YKxAZRKxOnjS+b08dZRArbHEMPG
Yka4KYRmbIwgarZgEHEI2riqs04bzwkAXUG08a7AOIPOIGh+zErb1lPRv6vRtLYenA6j97O9rqFj
I6iBAAhjnhX2+TY3Uu9bn938WXgbw33a+9jmxn1q1aTbICpcWWPScJvgSsqcrNrnkKxYA1jvz2rH
K+3oyrqHZnrA9fr8MfQRH96/Xriw+3x+JVJiwnty9ksAHRAxr8y6E+f8tTCSYZNCc/lOr0MsDn5U
jvfA6+9GkxuHcEB9RfJcuqnZH5gqtj70oQcd7LQjOrOBHrFWgsxiKzx5rf39FNhHTrz2bdAaMJBo
OD1ckt3vuvPFDwUYN6LoogIEdfWME6GbYPUsMZJ3XvPz7z2ixkus9ZYOinBogiMKcPirFjoD1sUV
41n4EZXJ1uxZqq3Knrk5lVO7kn7P5egSgdASAFtb3NrriCwYydMO3gUbf5r/LsHG037iAYZb8+gD
+8pe8ZV3V3mehKvv0xIrzwRzgG2V+dH62ZefivINV+KHbwuyurDTIwoUL4SFoRlOkJ3HRvirTquE
A8nm3vpseDu0ZvtyyIZtNDk/pepwCTVeDHDKmbD/zq1lTiGHKbqJ1jwR4pZlxRbIxxeiNho9ssPL
kn4wDy+RVqwwYZWvdRheFKCy//v1SkCxeiKf8OekS8ai3kbXO66wHCJN7SX3MdPyq+C+vKUtYwDQ
d+5WuTUmUkKnMy0BBMfkAvUOqoeyVOqE8NQm3zToP2auIMtPd9/DwrmUE3/MidHuzUZGzXfvmRWD
UDeS9mZo85I9hA2AMlvcdNe72+0IlN2ovnTuIMoGe0dW2as/WR/1hCvbIViomFFVk9UI2MSU7H7C
cAgszIMJ8PuzWeUYJHsSoOEW7x4i07zPtgkhG4swL6IjEopNN0fvWXHzyBsGSn1Jip2g8htHVEld
nY5rOyw29lBtqqD6FonaBTb+9VyPk22Yqy0mrQsa7ATKd0V8/UbNyj26EiqvwfuN0hVtcU2hR4mo
7Qqb7KVqZbXDVU8h1ThZFMCqNc8ex9Qx1ZIT+r4f5Vg9Tv3qonfxndnnAk3K2e7ximdm9tkBgsYD
u3CCGUWM9yKYYwNBm+dGjsHeeGCHuGptVM0nJ/LxIf5lIdb1/OjDkD5JSg77jxJCXl+zZzOids0g
NtmD7zpOlh4j68hiaggubbf8DLv6D0HkE0rT6kNkLJeDTB+2Uxbv9JoupZ0O+RQy6xUPuixkftRy
AyYGDptwNWnBMhQRiQResiwYYTC1KteuwTIUAUK9zaaOWR9IqZU7NYzsJv9geFN7NAJGlPPkH0rq
A/OCebVc44thyipj53vuo9gDaMaZl8BoRgwQnVoirBdkVbNGMc9CZwdf1e6ng2ryxZn3tXgheMUE
SwlfQQT17gj2UVB0OD3d2ndWUgzsytLfxiiDTW2TqDbk8s5UfJshZNT66k/DEHKtN9Yefg8uo36p
k/G9nHr3VYJhJwgNIHp2cCrr2o8uCLMq/pXNwsChoYAKchaQFbu5tSdPhl4ZJ6+C622jVJUpQPas
O9dJ8VXBolwkKvYQDGp/s+JvROOBmMv9FnPwVl9Qfo64HMl96Y455xjEhgc0WDAgffYSaF60ZCGU
LQxN3HPH/0yYni3I10hfyDg4J5Z3GtJIgyYffvgu8hiM3pDIWvc6hslZCOTKTOpckNrxlfgZB3pE
TpJVAD+dJTZx1e3AMo4Qb8rtY1K8hryh6iR7C6txJ6q637g9pXnctrchtPQFPJmG2udqSUm2oIJZ
gKvoPkX+zsMTALSdmJGxbF4jA8QdGzIk+r/B/g5Lo8BM6WbFujB99FK+/bdzQELHLlvr5p8CgSIz
LX6oKXJPdokYIMnyP01m/qpDVOAyTbxd49S/wbmvatu+ZSAD6p4qhljrmZg1IGHH/pH+al20KV4X
P9q+pUEbobE2tvM61pH3x2rP7AdYEvCPLuJ9qmyuQuTjWTwCmwoIPpPhrKXzOtRs1GxKH77nC2A9
vhF1zOok3YZNfS49908PNyqxNPY02CwIrzPwqjdl+lV2fnDI42NBtDpwcctHo0XaRXjXWc3pIVFd
ZmP5eMHZ+lnziozXFtAHyervnvTZotCLeT1W5VTCREHat/HL2EA0rLHmaztm4tVblrA5S5jQqBJ4
j6EIHldqjcIn5FvC5mLNxPZeBxffwtpA8/gZTDgruX2vBENX3aRTzMovK6X3U/U+ckv2YcSjLfUp
e+QzXoFyqgQfVUUXFH6dOWRL1fP8DkXLMUbQgZd+kUsWHVMD/UyfW2cvAjPfR+ykC61q12VdfTul
1615J/2pJzgDFS7coNzlQTjcgRTRoc0QBVG9eLL4huaMOcfI/ygYkluuoq2btt+hRoY8a6sfo+VW
JWNxZHq6qcDrIXtCKYClZ0eeSApVBF9RiAskkKG1ts24WdWqqa4qRZqIdn4/cDUvNB9Ie1izXhw0
yil+lng3ucOHbHmBKtxrZZU5W2c6o4bcouD+Mmx95BZeYc70lmLybs3cetSuuDRjQYcEMeCsavW7
I1YZzkW7itu+pv1A29mdIa3YN42SEE4gJzmwUEwEwKOnYL5zWEbzFlf9TbmgMRqk6RpK6aWqPFh7
CBjNrudeyCCaXUc1kP7mvLWGVi7dPoiJunbCA4qFqw/jk0MkWSmT+sRnD7vigE+WHekCebyi5vFt
jDsSYuqyquPtFGTWkgk0O19DYv5Jyx1S978azbIeZAeCSJydFeDS5p3ujj6Ne4SOIPynq8UHO6by
ufdZIaGmkIGvWVUMM4xstmcm2yz/BKrL0WeTx4Is9Bhpv1y42VByEYLEZQUijQt8lOsur/ZmBfjd
HbNPLpLP1s6RETqAculhQKAIDbtGVpPcxIZfTkj+TfLYXnzejkfcNKiQS8wJiHauPokYMgPxiO7j
hTcWEd+ZQdKl2EEy2Xld4B4amyoy0vzNMGQXx5utNe0OTMrLWDePxMIr4kjUSZWvaN8w+jVtcGGQ
e8+ShKSl0cWYV6pPkhhEH4La1Oj+M+vWIcdfwEJol53vH8o2d1gbnWFYuqwno52g3+Sym7ylwh64
IbQVRQVMGTV5i9HsR3h503LyvJiYwglzOvq1UkPGLNg2mwmEQF+cg8bDHRIyvvI71gvSfUO9ZV/z
7GBKsdJDxfJxvqhtnBAlO+Kjz+hHBO0jT9WPkST6SSPo7S7yk50UW2IsT+mErNX2cuwVVpEfWg/e
Y8HMtk7+qTpOYTefmPPl9c3iDoBTUGOnC25vHSZavjY5tw2WJ0vTBDOrswZbsOg8ypRIvBhNGcNs
o36pQwoWkaAAtUxE55HyzkRnvGAwhn2EcDbE85LiwoPlkXQEYqUXzQlZbs741udv1eJkPM3clXlS
ktK2DnTGz0GSQYcw9QNpKN7C8nocJWPKENNl+rOXRo6sN3fXZtl6vC917eQazBki25q+G8dBC6D3
jFfCNNzhFbWXCYLD+/NX2X9+lcrW29qV/905ZnIXjKheoBq1VAlxes9FlSEj0AuyXOKMMt0rbvC/
6uXIqfoGttN7YRNUfxl68gtjafi7DjdtjzTGMdUXJvlkGdVtipaRKyzpO4AHSd/ePem4HIS1+G2Y
X4COxr++gdiVVjF+K8Fks+91rQNbFe9I3jrY5lDfDMqX9zjidpYWQbVnOKn2UWrXuPerhe12zm9t
zrKwGIHea8G1Tev1fFBt/eq0xoptlzoAFtbevXqit62rWyZs7Vxl9pbz8B+j9SqCmfrqoAZCiyJk
yj81UGkv03bDk4Di61qwq5z+kzDtYjWURruPCgQiUZO0dwhr4casTH8/tFp46jQ6QcyazYV57uo5
FvDgE+6cdxM5JYLNMHvvIsvD1my3Z3IL5cIHqbqwBxZ2Q1hO334Cviswr8/ekWaWS7T3utceW/9S
jEa/MYOyf/WQer9oI+cQpJlHoeXOytRKtRpVgrg/968tusstLadcmr1rvtmOV/77IaW7WYvshNfM
OsWlFkwv2N0FcyU1LMvKs5eeCGLAqBkMTa1rw1VMp7RkMwXdhO0kOUL9QxnVXsvN5DIlwPGsAMJB
AlXHdA/ESCGkC3SfeY/mn56/ej7ETJ2RSDb94vmhrrvhLjFBfjptc7PH2WmGZnrZFnZz++/voQwB
tkB/uym0zsEQCdml18vxPBY6Imuh2dRP2Eb/+wk5fzYwmFk4ugxI//l/X/H8xPNr0+HhSmM8PT+o
R7ZPcCuQaCTR8b8PDJm1A5DA//xuXeXI4hK071naBud8ioJzCIn7ZKIUDs1RnWzJkHGyiGn2Cvoh
ZZZndtsHCT1vZbAXPdVoEdgRJyPRzWm8c3Q9ghNFZnbUieiXNoU7zW1bLma8p8Qo2DjFG8ASyLC/
MN79EzvJp62I50IE6N+DT6YRHDFG4rwz3m93ErXi8vlhNSTojTh01h1Kt3lUpGYum6IvbvuSlWRN
+uDe0RS9XwSPqirNbVMO5jFpgpLdVWNgonTIDFXtr2kmXYDUfye8ZfzK9O1zFsXq9fJ8d4vpxza1
emM+4SJsXcAPNnIgRBPgeB+l1rqrLMfeqq46ZKiADqaD5t5lG31oTAf7e0UU80vaWulZJ+8+4ht3
ws7fP7cG/JPW4nkhjHkKCJK/MpwZ5mOeN6s0r/D3Ev0bgb2ZCZ75YrQT4+hMg8+aPggefo+qgVtc
sWh9JuD9WDS3PMh3TxKFU08VXzAjjuqYQXhheNEvLJt278pvd526SXsh1+Ozc6xpF/lxsp5zm1bs
AqpdLHdjx3Ls+dT+ZxTHshN9M/MvvCLWu+yOPjORlZCMHzCo5a+hMa4j8viuZUepOpU1IFxZ2OdW
WRwdoUf7W+Ow0XTSZXQXjcoTqlK0sPHGikwpAt/EphV9d0tShKomAVrUTBLlkFNlwZbkz8Xzu34+
2PMUdyTmDSZoeHSQzNMhmfsneinEofHC6iTZtz1da6AYHadoObh5NdvOD/Go9KzCnw+zlauO3fRW
N63YGG3cLZsGdaFQTsCS13LvjRGux5DERcsfh/VzkqHnNn/1HNyBam86gjZde+LN7XfocsW9GGR3
Yp4O129sxZfKEe/ned6fSxovconnUVc51XjC62kH6BanjgGptMcz0MyrZWtUe09WGHO8rFvqonAe
PmJcnMscUDlKZlaSLll5jO/CEGwDoND6WAZQK8dGN/ZjzeIYqgswL4vlx2B534jaJ6uMHmwn/TmW
3lrFUwSiKqbU4dl/7gG6lku5IPSJ3oEIQ/NN6Px/mVoOt00K3U8TT0DjMNe1TF6sTsbybhT2zxAY
6lAG5ndR9YhfHbLpaSKuA85Qh11ssXbGwNi0Sl2YrpGIpjxYpCCCEzBXUDidnyzgqnk+eMjRia1K
98Po/9UTdzKWaZFuu8ysLQAh2tpz2aLyZuAnEaQTg+gwFgz2SOw1BLGvnSCG0yux9xnFtMpBkDxQ
t0XXLFfrxhMKvS02ycBu9fMEJe3FmXegbo1zDOXAEgDJ9K3H6UpVuASR0h3cOPf2FiItoDtUZoa0
KEjnkZjTVNtJzYkvOjMfNHWUOyApx22lcFgOElnOCmdyj5/TbSyKW8uCfmfaqECO4FnrR5B2PXuC
6rsH87OzzMzawipeqjJAC8TchxUKLorOzNDBkEXBrpCAFcP7CxHlfaos3lmedeMi2QP9Aj+V+H9F
BY7CpZo+W7G7UTyVG6sg09nRVYk9igyLumbR6gp4ssGy1MdLXCO3hFUaYWYt6+la48wgakDefWlj
5uOVRYR1Kmrvl6t+ha3HupyoQMitO6tpsZGV7t0PagSeObT/dO0OVNutTvbJmMtXKpd27TeoyznH
mDFCa0T72m206kw4Q3iK8VClvvjTkiiH2KtxNmlOEd8VPpG4FqJ5DNmVpq988Jk71maPSspqUxNF
TA/f8H7riAaEEsV4TaPNkg9j0CGcphiMcmS4pvWPIcof19J+bLyeRHxXCzFKtOdmXl/1SSvWw+B/
WT1tDAzv7dBaKGCIDarMmnRIyVq8mM0HXee9Bb3hEWVlgiVPiyV3XFnRX44AMzgJ+IOjsj+zgeDg
IHV/El38OIxz8Qp4+0ohSoF+eNIMnggZq4NI2nk5opPmoLNDV7h+UhYYXsLgpgnoZKMy+pMNplpH
A+4RsrPwcSsqSKkuhdWuDcUPgk1Kp45Ah5oB7egkHhjbMg9eXuHMxbJHwgzSg6gmG5wJW5SHEM6K
vsBaY5Oejhg7Th3226jbG8SgnYuoKnP1TcBScpM0sPeSfhukET1j4R1kZSNgL5X9ok+wmzULAEuB
CRkhWO4SKma4V4P0wGXUzQaKckIND68YNGC9gSX/u/Xib1RKFAAW/QhHWO+nbxiSTx6xQwvkhKLY
YIWY8hCI2tCs+9b6YUH1mYBv7RL7TQs40xOD0IgKA5E58uO1PcobdnstT5bxEdkN7Bf6m1R50Zvt
rQdiAi0oXV5swg2AULhk+sYwpHyJdTkC/571qbr+IDEr6UickyR1v1Qllqyi1r9rf45Qqd7cLgbE
g7+Wuz7H3sjUNfYl4a6w8uhMp3+o9T+KafRehk43V7oML6AWW3dltp0NfeY+deeo6qA2BuEaKSI6
AKf4VoKMvbb2z9xC2XnOiF8j9n9nNei7acI6wduJF4fZvQHVldZ7Ryz7kwWEJrD/neSNOuhKvOnY
cTDIx4pbmOcdA/+r1s1vvQ92LVckSmpCiVP9FEqEQ8yg7TUShq3hBq9FSNamyPOlxuJ4lSIF9/TA
2Q5VBYjW5K8jZpoh1m9AeT92w1noyrOyvd+5jqsDdyluRfp7sQ+ykU7ddwhYmIJVgJO0rBkaOvNo
wHQI7guRJuot9htVHHE2ID1odBZHbrN3zKI4GbVfbMrUFC+dleBfi/pgW36MxvT3f2EzzQFE/x+Z
yTd007awsRmubQlHt93/SWaiIgIUylaSmqgMriiObUrt1tDTXegqsuLZqN7+VQ6qvmWeZ7T2Wcti
mx1tvmY4P23Jnt/7nj/zOAN7pVceEIKC+HB/yrAfyP9D3Zntxo2sW/pVGn1Pg2QwOFz0ATrnQZka
UpN1Q0iWzXkKznz6/piuU+Vy41RjNxoN7H2R26m0ynKayYhY/1rf6uybOJX2TTba7ZGA9cKZ72MJ
kDUuW2e6RHOmsotIqzZdQKwjLJKNETE79BhvLIOcLlK3FRnZSEoMsfYc9G40zmhc8V2T7GvXeEkN
jK0L0ZEM+ec3x/4NWzW/OdJ0dQcriykd25mLwr69/1mtRkQqkR5K6b4AdMGFpzVoYMOxCQrqovDD
rvSijTcWllIaQPLypQaJIlPx6imTQjO/kDiNaHmP5bdhHrUnnmhou+l2bGa9o4YaYgAVORQCputs
RukNkBq63U/HyM0OA3v8W4N5NQMF2oGTQ2S3xaF1Ru8SG++A94BJZcysNYKMGH3uSedMW+V04kWZ
7ffr0Kh8DtrEZOsVise+KA6hK7YIqOGHzxkE2bzx+FNKdm+QWqxYL85TFo3Y0DAEXKd2njLqs961
27iyjHOAQagawkseQFb753da/la5xjttMS/RpeQcSmGW99tlqGN+DJiciv21Usmjlx4oDY1MdCv1
m1EDtmkl3XS0He2RleSD7BGxl4rPGLt0a2MPnbvSKA44U9W4oDWsonE1HQ6um9NYowAWNBg7TDfC
g2kiO9Hh129HK3CxPmGjCbMQ0FAV3Uhp/AgtOmvSSr9rXMKlAvoK5Pbi4iLmuU76LW/b9inQ+2BF
ryQYQXaJZUiJXhK3VIQnSbrpdLegy5FEhQ+GDVY5Yulg+0ckKDh0nR4D1wI2/s9voPiNKecZQjd5
F12GnPzSEr+9gS0kjtJm/7XXC7/6rkvvA6UnfmGbEMGPt4ZD5BvRLle9tY11o8Oz2GfA11joWofA
ntG6TI2JxhPkBTYHQcdaZvNpjQ4gIkc9eY5GK7pl5rXbvgi07eAl5YH3CgRlxpQxmeTO9jE2dMqv
D3aAyV3n7NR1srm1RIuD302d8z//na3/7d4lDduQusv/eTjL3N96+kQaA4gozGmfVo65x+G7Dkq9
/6gjiEhthSczNC2mX2zgC+D/ILP5VRDWyeL64QgFNkHXzAUdGcCcwMPbfgyTbz5fdo19jHvzoSx6
dQ7bkCCBzL7rxIW3WQk+ydEFrEQ54quL6PNhdBr2FUJNz0bC91+SUDpHCoKbZVln5s1EF/GyBwy2
gEffHiNCuY9RQ4VJlDbDpsEw9PNq+JcqPnf/N+Wdv3Z3/sf2ezEXZNb/Bg2fpsP1Tgnqf9HweZmb
N//bpf18/1sv6PW7fpZ8CvnFsx0TioVt8vHhYvrPkk/T+mJIIST8QgwNpi35k/4o+TTML6buucAc
WRx0TIh/dnyKL5anu57n6gYahumY8l+p+GQK/PdVWgjPkNwgKRK1mQzxJ/59IUoUWhwG7mc7lgbZ
WcTZ6qLamQjSopiDuWhl9RF2mq7u6QdgdhSBOHwk/tpgr0lEUwxbSr4aji8w0it8J4n+mtBTlqxc
PSoyEgVCGTfZEKN3a7TX0QpoN1W5IWWV0uupgSBbSWyDxNSdVtfaJVHuNOnWGSdZKivDnI1uYhnh
+F5m8YjRz6oxa6NcxUon8hQ4Bmf+5aiaCXl98ruuGz4k6r7z7FUybi/02StLxwJS29lXQhwIIL0h
yx63uDWQUptx/Gg82B68SdtEKvPrfZhirmV84YF4bA2jdbaDEnnwjVu6Nx3KjqLstTZSFwkqkcqd
b16UtTCbjCQqf5R0UfYcAZSnM0PIy8Eh9pvVPgDC2ijkpsGPVW3qxII/2FLZTYOTL8kjJbFdjxCC
VJwdzTi1YVVqbG+BZTmium8sGTGzTWsG7/jOmDThaaKFGAykx/ht1It+NXSppu/onRDTjQTxyFwz
HBCGW+wD2DOUQ006+CrG06olV/tAIN+2jlUVwJmMjSnXbnVp5+opFll9kUllwIlorLS5cRwE35XS
KjW8OUamFRsBbGUi6JcjsSNidRhUqCdJbnVT0/JT1tjBtGtLlzbkWnPcS1nrtLd46hMvY5YcfLuy
0hWrF8v+4LTjY5okJoHPiQQJ9CjBCl17xJfZYVP0sO5KDEubliJO8rUMDoxNx1GgpQ9Eyx/5Z4nG
RW4mfnkqZA6yOQ3NQoGTt6MeRhcYpwWCTPdNTmVVbxVDr3htd1j7+MQyY4ccnZdbmj2gzfitYUb7
tgJGtyxEaAMGmCzfJUOj4m9mnuR6uiUAoMTWxPegPtzMHORnnfCW7zj+mlWzEBZ1Ia+DHnWKw36v
YzyrarenCKHtCjmeSly5YbjKGgbVuH4EEJb7AsEUrWawrdQBCdn5WvWN9c5GG/HRgJOXGN4HGSMV
lZyxxqauvXevr/NxbyMpjLR42bGLjJ6i78AtaZxaGacwkL5/trCC6e42MZoE445IbUIUzA5NOl5B
JJdOBc1nyExHX1Wyb1IS2eWUd8sW5X/aiiGaUsQUI2oy577xHZZrAPEW2UM+goLscdjB7Ft2E24K
lAC3i6cNHZVYAFdVgJXoEKhsruyxpr4cdkaMvWcdhV3MhVXHVq0da6JtY74P+LnyYhOBr7Q45onU
j+4Tm9MRRyTuPioF/2Q4EJxaaCSvo8NR7KmuAravSWCwMPa2KNptTf6Twsa816qSz76XAFNCH5sO
k4e/csXfSPPWbgoye5/QXNLfAjRhBrKQrg0mN3BywCWhHRakcwbioUslB2F8EjAxw3WRyNheVZST
4kUdx16qfa7rWvzIXd/sv9ZBJP2XtKexY4UrI+LYGFL8mEx6VH2NeoY8dHe6mXGPm39i4h3jfVnb
Tg0ar7S7RJIGl1W6q9pQqkPTqUHdJH0W5g8meDGmfRP4FAwzIh7NrZaknX5J0dpubSxcK6IZGMrp
0SU9MRJcs89Th0l55UjF1VJAf4tAgjt6DW8tLqcbEEFOB+ILpkvxoQeB94mvuW/WsBJm14GbSrGb
uE2esT7SwNz3UvjMAS1uha4IyVyyYWqTQ1XqXn4xgcynX23KdX0aMRJPQ+dlt8o4mrvCKsOP0sKP
sGyF+bGu2kM0ML2GAltIl3hbELlfvVbA5m5N3pFDSuWi99lHozOss7Qdql2loLlgPXPq8JvBT45X
CabtrRnjXVqzAHTPcWYyjAqa2NApZcyGvazb/uiL/q73rO59dAJYZe7Ebu4BQ4YmNkOLg+cpNBzh
HlVkcCwh36PX+ntrhUO8bkMvQRjKZpuC4ck03lJsUkePI5wLjB4cXsl9+s4OeRjF1Eqy4NnX8jxg
bGdCmg0srO47Mv1ltGLRDb5pnd9CRU0rzTrrzOmi9eR0TL/8NsfeZUN1KNmr2SMhqL6uf5hNUw9L
PeGjejcXp2lrErAMGaeA4qBXwb+9/X1QYecds6rJPsIMyADoO33oYRYZfPMyGbmM1h5ArWCJsQNS
2Tg0rrfuNCpQ7zokmP7O4E/n54Mu2m4bIuXEY1IW/pUe2PD7YpYgmLk9dUjLssoJSk9yUhhaqOk2
HztHp8fLHSswQKYZky5NDK/0lnx6NSFgB5UOynUOcG7dqn60bly7UP22IDTAAT3uUrgFRTvMmiqF
Btuw9WNjrRARTED8HJj/DwdtNkq/ihBwodleCcMTumMhzJq/VZjXEe5I5U4fjML6JPhuXjcA+XUz
EP3cGZRMytqLfd0yUJgWsH+4bgj/326Z/612xJyW/usd8aLI3yOFWPQ9Zw4xzk3y7FJ5+j4X25PP
/mJ4/Euw43WkgIjPSz877+eXLBP7tePobEZtx2Av+td+GJe9PXf/WJzYBd9UzztvaujNL+hMBjto
YViSWNa/sh2+Xg5/aVYSw50Q7NPJdVt0YRjWb5fLMJic7iZ8GGC7n227+SQOeDAn+5TW/mMKbzfx
6PDJyGuYRvqRY9GSRnfJ4NIu0hr7CRSYeoFBjPJLBeVheiC9gHyrQqjj0IB/eV/vfv5Yv7bJcyD9
29V9/XEtoRNAt3V+as/97cdt+8DnAAGdyyUw7iuUJM3wnWXbeREj7+gUZC8kid0VPNObglY8X5JO
zkQYA6Ni1iSgXOgJzr5GzkYqOW5dH2ReqbcIvB5dziYphzGzmGWWGqz4+LYyT/qgyaXrT+YKbQyv
Hg7OiiLATT7FZGpYYmhcTd7rOlix/dxKY7xJcYPkFHrp1uQujLZ+qVJaS6bnSoNyU0kXm6mZthsy
LBXRyFWbWGwGWyKABKiUIA5j80aGDbwArim8I3izkIDfnDkTX/cmqTzxOPUOZ/QiuQsKcKFsQnaJ
svChxgTsxpAqQw2Lf5CypQoHZ8cAkc1Xs0mTCMA5HUtN0WyzDttDAyVCFdYl05kClSHpPMgrZHZv
piGLVhEa2MJLK4KoU/jD1uM7Du64RMo7q43fSkayfaXtehuOeJvhcU0Hxjnw1z0dZ1safIeeCZCD
4hjO80wMUYFG/mEXWhnjyVIRNNWEumGdMqyYmaP9NrreZZyC+1LeBQFTN6KfjxG+73VZ19/MiG5k
ADyM0mN1U6oOj3mwSSvxTZcF1WATDYDc8ljL1q5qDdghSNJEalgXkv2og8LqhPPYjeFDh67d94Ig
V/8jzef5b5dMmwE0t9YKikiSeZqdIqp3K6+GcDKE+C8DE2sSwdS0x3KXOLRDdW6pVk5Ipfb/xxvo
33SH02Xz+G+gOTiQ5mzjH3WHh+Jb8p6mv95l//yuP+60hvhic0+kFAG9gEXQkX/eaXmJm68pPH6D
jQ4930//uNNK54tN0Mp2pWPOKoNFocIft1pesjzTZKNloFu76A//0r2WP/6XpVlas45BbQPAdQ93
tDOvEb9K4C4wOqcYQqwOTgPhr3SjduPj8TtOYiC3F/hPtQtVw0spaaaxdeyOnWfgBcs1uYqLPNjG
PdC5zNHo7J0nw9dfQURkuD7BCSAYFZ566JS3QemEt8wI5nlRdxJGH9422cO/fo2+RBzwv39G779f
Yv+O1yDy0y+r0eq9ef9jQZ+Fu//x33/qXv/zh4q+vf96EV6/7Q/hy/2CECuE49rcBZlz8A/8c6U3
7C/sy6RBzs6kusNg0/bH1aeZ5pd5nUf70k2T69BDef3j8tMs+4uHCk1QV0f0MOf/4H/qcn+slvVv
z39dPdnQ//0KdA1nHlBZhi4cw0SJs+fXfxnCWPQgurJDgI6MoT34xLPyFG9Pk0XBZvTUBTxkc1sE
jbyRdPZqwy1xhPxx6FVxnHBRrkDVjW+k0m7tvuKA65v6AgXLuJv0QUH6tN+uz2gD8XcWHTjLKE+J
qoHJaEPb3/YIuIeaVW00OladgLLoZWqRVswVtBwCz5S3pAkA2uvLVQCLwZLLOjCcrx31i8ss8yfQ
Reg/dMQJNhkwE7TUpPypdRldl4+kmMNLWgsComR2SMkH0SXXDe228vp1oPzXRiOCfU4KPDcBbqc9
h8rgMQkIePAZoUtudLULR7NkbVq9TqA/1fkIJdW7i6iFZrWcFxR7Cm1gELG8bT0SGDEFfCQTxhzD
OEMW4tZUk6YZgaJpPKjuJRMJHYVq7I/d4PTHCIAz5BeKPFuZ3BRwK27Qvumk7TmZT5pgAm0itB2l
D9er1uSjCpuXqtHC8yRH+RhHKoVWjUlZacp+dJvhR+d3GcWfdvaUT9SqaLr/4Ko8f+q16cavpDwr
9XoFkYjQrG+h/PoL0KZi03ltCvNB2puo7vsHZ4SXKwuaQfKU0X1EF5ZbSHZ5YwmumEqz/C6b7Feb
UMqhrQoqSyLz3RvG6ujMDz1tT9jxdXoc4E7Itc0uMdStE0QV/3J9cE3j1izL4UxeTBwsC2xl1KV3
5PCsBx+Hz21fx5/l9BnObYtccpT4oI8RVcCQrwIr2vlQkLaUzrlfW4IGXpetUweOfUdVL9T/EcqK
GQIhE5pwTi1Rdy0Ok1snIhfhl1q0M4d8eC4L/ckdioe6W7f92D2Ajg0vYAPkygpPhV5356mk/QCo
fvxaE59P51IGgi/Vc2SMHkKJjgdlfgpqO+MvaVsosdHJUDk+HJO372DND7WTOTstt2INkbSP7nM1
4a2mqIGfeHxpgxrJMwDmYor2nTIfcxtS93C8PowIUscRLeRI9yJZqclsF/O9gQ7iFNsd+KJw7ZAH
WLZ9VwJc+vN5PT8XfcLUu28vUzOou+vDUM1w8j45u1Wm7tKOFvTUPikOJ7vG6IkUmP1R//OBPrf+
WCbBcLz+6vrCX19ry5ixsvu97bJon/bhLpr9VMn8wMEZ7pzjThvp18IEvFhj7khps8jJbFqz/Vxp
gGp6nzKNLo/eW2H4pzg1vYVrFfewdbW7bH6Q6ZDdKR/MFE86y/fvYuILdyOYrTrLCUyjwyxknFQ3
dS2ejNAattVklzfXL10fKr2pfj7lKky3zqS+Tm6MvOqOXrhxEjediYN4Oq6fQfJZxbjRtfAtGoOE
+1Yfr0ww4iuHbMHZj9vsHMNI+vkrjhMhMUCmTFUNvmtxfdmdf09r898GreT9/Fra+GKtYmBpMQqp
STWOry+9Ic7XqLipvRJdR+dQdYHQtJBW3t/LOaI4NVMFkLlELAAACNKJ0TKklD9eHf58dSw091Bk
xadNt+s5gYp1QsjtI+8+1dxXZO58Hc7jVAgpAexOKI7zZgGdU0Ol0B3F02F6JFXmHJu4uKmMNDwT
TanAjufc10m+xQjRH1YwHumbMb4WJW3sYuyDR94tiqkljld8l8EZWJqzrIy3njpvnP2c+TahoYOb
S4cKhGJX75omGdcE1OOVgRHDxWhDrBW7/gLPkH12oxAnmuPjcfcFNBfHV/Hsz8P867Kp2ZaMRz0v
Xg9OzZxvHvZJz9wDRUzurl+ijlujOMAK0TOTaOdRZruYJjr02jaPT1pH34fu1Ryx5qd/veAi9u8K
vzv7gx0e8X5GRyNziHD+8susmIylDDjoWrNXNg4Lc9+6zotLhdgqSg1xNtrmbBdNfkddY/skAPyp
MWFIZI2Gc7T1YcnbSsf7VNRfc9ow+mzyPxBRsyV1Vc1tN0/JK0vO4MmyeceBX1By5EaYuyKDQ2To
jHdZbPO0b0xjh44PTC6EST5qyJR22vkopw1ety7Ghk5e3CC+Of/S0MSD0zNPKYPcPKFeIo4PQXQo
KL4Pi2aOcMxfs6PBPFGa1a25a0azysnX5ockn2NxHotS3OO2BldnWRvNyCle5OB3SmRYwG2Dm86y
fSviYnOlZl2ZQZHQ9U3D9GWFq81gpdLCHz2ctZ+srdrTgfMboKPJuTNYSe1HPe6mhyHheB5L+Xj9
kkG5i+5EyRZksUNOVtW3cl65rAosl2D+trx+zYWVwZreUlLv1Hgg20m/9B4nevThDC5mlN1bWjiX
CEynhMHEyXCq9N7C57wI06bYX59eHxjVJeRDqnF7fRrhweHsTbI8U8/lkMrXzMi7TVSW7fb6FGIf
Zl0juQRQ/QItSM80an9yikhfA4tFAjQahZRhl77GSRZy1A+b26it+0e9I6Q9f90AV3+o8qRcXb/L
61S/rHKrOVY16VQAVdq5Vpw6UX2fyd3EXGUaqVani17xKIabHq146zVe9NoY3dfJdNo7kafDxUi0
nS4Vzowyc1e2Kyjg1jPz3CRGerCZrW/J0bgPbj8Hy2yn+2zNA1pLC8R5Gkjj1t65Jd6XjEAcl0YP
hrQITG173VaNTeSde14dZnOvrGxjFQRSQsgv/VVq4eLJgiK7090av6IggeamVLQFHosoP3KLU3/w
H+Gb3lFUqL/bOjR0HHzFWQ2We44SIiDu/EJSto9eQB4jzPXpLNgG0fQThfSV1d6jKqY7XG1vkhrD
p5Q3ZW3IAaPiHMrIkk5b9+SSSeSyL/zr6RWtdf3N11cxecsH7hMbOrZpMUYau7Nc9quV48U731dk
LXX+Cmlbd58WV2qm0h0uKXdrOijzgez9Y9yI4KEVbGSdyCjfR5TxRdLI6RY4g9ibOQajjgB55E7y
VfPtu5Zp1I9BqHVoR+lHLfCWR26QPAC9rACDEoHJ653KbP/QEw/e24j5JMLwfojWGPYB3qKj3dCd
PaigvzFpp98SUJ5OE8EI0IMpDDPhgJHPphff0eYNkBnd+gzU2H5P8p38wsM0BMWKYK67rzXqNmKk
9/tIwnEf9Ng8DX2g78ZkZFwRyOEo63zuEKOZG/fNgT5izqElvdjSzaIHdvBwQKmdq+r60GSNeCYQ
yjayyl5TC4hejSTOx2F81W3DWOnpoO9FAH0lm5xlgHL9BD0ei3AD5bNo5Fe3fJaxn72TLsnXTb1X
eSXuG90GgqRG8c1E0nGyPnir8Mmsxow5kZPFyTkaGalx17IWPnbRXWFPPb0LNL4MQ9Wc2CxSWyFK
tKkkeMEqVO+zdvogkMql6bfFUzkmxLq0QPuuibmrqXrr+uLNEJ/TnMDhP9RdSpdZrQcuZHd9OhrK
PIY4pflQ8lsiyFSpa0LzduD1EV+2W/6AxGzjlZCpc4JXKm/cNP0BBIUCvbzu7rkiunUiCuc2sbhI
heeUpC5L0H7AhW5yBh27vM+6Y25SRhb5A32yyrk1YtWerw9IXu1ZT/g4cSGSmLPHN6HTId0xVu+F
AV4v6KN1NEXqk9vg91GLtZegIQsctSSrcP74a05S4wkmc0KGkXtPHgMCdZtA2/Pxd46Spr4twxvn
bFI2sh6KKZtjbv5Sj4T35AWZsXDIMb6Zgjui7rWfwqVOXXYF0KcVAQSKxWgy39jMqz+ZjLykdlvu
a8HdgdU6XCVg98/YTeOj6It4g7bK0NLQn2tYSJ+1H566OCpeE9VTc8fU5IY+k+SEVVPCutezr3nf
7xUct8/KjD+Aa9ZPne4TAZlq5OpUdNwlyHSl01w9Y3XFW99zR4lz4Z0oy+3hIMtPpJfiDd1Vcugs
ihuApf3FUFjbcWm8UdgFDF1JE9dkB8U66HfXr1eJO61Dr//sQ252ceP7T72THYpYJO/Sm/NUAE65
9RnVA+1mnz+/XuN1hYItz1ZshbcpyTeiTGn6burad5o3wgdoKruQmM5N7sdvlsrN56bIouNYYt3M
0VGf1dTojI1Utb6+iv3JW1kat6Lrq3Wm2DXb9C5fn4Z0L/tGTSvu/K02JO5Gd8L71FDQUfJmx8ZK
HBU1qVymmXNIJatPaEttP8Whe+CqSPeVNK2jg/lup+uVedP6EUWbmGuxGLT+pvNYROrneurghdII
coT6ymapq9QMDMkZZ3Vx8YCQoe/DCiYQPSjNTRsStR5Nh/OI3wLnHo38SY3BNyof+k/hJ3uJw/pr
gfthVeR5dgKu3dyMvpOtk07PXzUjPo3QvGCouenN4GUIsEHNGSFoTKIojbVyRJzyob6lHcx/s5JK
rLFi5geuW+9hKMX36+uWl7Lbt8fowQ4NNq2jubRgOa1DUD/YymITmJVBFM0B81Z1FkXktvQpCs+o
mC9q4AIkJwru9GqKXuxkml5DzIMAgaW6x3ZBLN6vcKHRv3Kce0eXZhm8KE2q89C7MMSDtD9l5LG2
jd5Qb64F9c7pKudYxHq4J3EYHT1Vi70P+/cQQULBBSimvQae9ugWtKUnXRncUIlY7AD2dgwyqJ8r
kia9CBVaW3J++Dbmp9eHeoQNPFn1XZzJ9IJRtd+w42KZfs+l518iJ5/ot+oB+jTYSDw9ezTGmIxR
4t61M9gUzo+2IGRs2oZ/C0Ki2vaBbRwHDahVg3eJCHInz23NvVvp5nhB9EmZJQTJV0N2dEjilcz6
duk5BcH5sqtWhvLtzzzLPoK8Ml6j2mOLW2fZBc21I2PPnTGxemebF5221QfOxLIs5CFi1LqjiwKc
dkd3q1dn9r3fM46VpXeOYFmvTScsActzvKY6cwDn6jCPh9adie1Uck9jAORx2w8/0kFotzGFmY+G
16yvX8bjBXl3EJtgYNW2m7R7Kz39q8Rn9KCBw6B5lY17Y4XJW/0AMS6D+ONtDdOv420Ymd2Oc969
N7hevUBgfcSIO23NaQrTVc3benN9CKz0rrcV0DBVhztDNdWCSX532wjZ3jJp6G5t0w+3TOZI28xf
++sF7qcps+ZAAY382wuV8qp11dDaowvIVuSE7ygDzB7yURUrKp06LEo8vT6M5XhLEDA8FUWApYJk
wTmU5pamaO7o85cSQG3bvjzyL876gI/kAYjf8BBzhF3knq8drl/LtaY9Z5rYX5+1UTQ+EB7qGKxT
BHj9hutDgX8L0HVyvj7TTEW3JSQv3XH9m3ohNOXdTNHk/3xgzjOqVZkSCG96RY68lkzBKU+PJibh
0iS+Y4tmn+bxd6O1KfFKfPeg9czYhgYfDj9lc5CDDgJjbLOFMSOXwZdoC+6lFuNHvdlYmsYH2X9M
dC/b8AG3yMtTdaOPbXe4PpgoiBhs5ueYD1w6cVKIp+OUH7o6yg90/VnLiXdm0YQ0CnbkF0J4slDp
TLHH/rNoTPg8ssCdLAFFLWw7ybaqtoyD1wzAFILnEPPOseCnvI+mVi0jP+U4BcSMxManX/Q5ASCQ
4r6NrR+a7IwEYzOhz51b8JucKIJ9Du65jUu8vxKRCViFR0MKWcb+1ZztMaJY085VLmR1DZh2yQF5
Llqyv19hnccQxVmavhIg1Alym05Wppj8Z4XicYIEGBZrv3DeXa7KRrMgwrn1Lehz3Yu5v9TjxrKd
E2Ch+6bJiz0ZVorVxvxYFTVagbynrlXuqqTbkliagHwAj7tyiuqso9RPPw8mIrBBC4aqWMg1x9hb
McpN1nZsUHP7OHGEXkWIlIvhJKZJHHNnLnkFuAJQC5BOvrxmWtO6/PAwuWwcrV7xUXV2Qz2EW1wi
t9XgxUfKztl8CVDGTMjTLecpRiKIepNNZZQ/tPeSDsHr1cJnCTyOm8cvRZyHm3QKkX/cyOL4gSeK
sqlQHjCQ4bxChl3oMr/TqpqytuuD7qlD3jVgfEbsIBAdFoL2g0GMCaVJdMWZNAzLYNZN6lJtYvRR
Jq+iAhqNxcVbYWisiUgSnSHTQl1Tawcb8iGvUm/HA/P4D3T6etm7/tZN4cgk9pLTwHttinQDBhek
uPZD94PgGGj+FrUi3du4cGg87bt7URY7EbXmzdieDMRxovn9Ux+j9oTK2YNSoiy7AeVnwZFFhgx2
IR1xcqBTRpR0TBi16mgimxaUdm5wviCNoTJdH7AIyY3MvG9IO/ixN6h/49qyLOCk6FlI4CHQ+2LV
zyj2qXN1AhNnGZFbzGFLQU1qN0QCbiuXxF/axeJCppB+FVCpXAAk0zhsLBx8L7uGoTvomuhVSfQ/
gy1i6zsdwVwLb2hTdHO7WHb0oFo48RhuEicu7wFoqlXkj91t2YbsB+msT9GUaHqgGhSbGqtKdGNJ
ZOOCBok1rE8gki2oHnqiHE6sGN8oU0Q7BokTfeh2YuzyDVeZrqJgZxqA3fnb0TWRorJPIz7dyixu
tKQHRxZUG9+kv1MfgKgU9Q9P1pckKaGaVuZXy00oRjHihGvVKVZ6lb5K+J0bx0YB1sDux5gwp2HG
QhTVMLORaQFgUVs2tthCaGTm0XTGCsPDyaEMr3f7BK2pvYisjem/qtUp5x82FvjsXOWtOmLx9LKL
fQ7V7ZgL2skr/+BGr74rUnZ6csVi3O24w5as3DxkqPlJnDTUqdIf3nfJ0ad9MKf0dZpbbXrAHuuh
83sSl8ENvv/+INywvwlAPrhR9ZjVTsPAgcVitCZ7o/BGqGB4qUL+wnNJAf5I3rka9UHaKf05ALUY
oJi3htH8yN18b5Twe9suCXcizvmHbdnc2jHbw5wqTYN734tDs0oLO8LoJd3Dw0BDhhZ8FQ3qe2u5
5iVzE2dVOON2KjL3JeyWNLeswng4YndI7twox+VBQ2LIhmeJtkybcIXjrCInXbubppbGtrBBa24q
bG7PEfuohelUPzxHFNs8S/UVbke1Fo3iohfP1JwMq6gm+eBjpiUQKA5jVguMk+73HircrlPdbKJD
3Gmbp7wqqlMaA9hv6WXBCAzAlRI6V48ppfP3KIgZOl55mlrnzqjMDeRPtc17OoB1Lo6UiJOFP24H
mm+v+obSjNqPPpWBuwCK7Hus8mTlALhd91jnlp7lc4QDNZYWIDPJPeMwrJw95y11q6aUyERWcAxj
LxWbtr/iZLAKmvrY2mBxC33ErhYIagHkuEozQttR5b4QtrAWFhr0sgX5JlESPG2gDV40J8A2T0r1
n0raJI2t6eLVAoZkM50LU23NbOi+xglrVRffJWHsblsITz7W9sfK6rda4O1YF31K7zgICYsaWRtE
JoWVEQVtxQNR/qVBMs/jVL8uY7PdF4PCyeKNMUM+273RORS0UtKjRlyIozIx1OxBuka5rpitb6Y6
DeZb17JRvf3V8qM1bM36OfIy+xCV7pNOyJkpn6pe6yj9bpvIOFzspzFPGIBF+rBxoOAgBMEgi4/S
LtsLK9oinP+rBUw7BGMbZbRYe2WffmWNXnBMg5+HxXado+50w6WqGUgx8fzoE2JKYRkb9yULgp7O
rEyTBJmI6eqMpnpu4DMpabOTjRMz7CHKfLHd5n0qAxw4LZX0DR21eZTkdyg4a6Nh+FXojBc06ZR7
J4I3PligcIYeB35R6ibnahz8xmRVt6k7V1onz5oXv7X8b2Pow5YTu78J0BV8PiZsx4NFaeBG7QNA
PV4Rr7t6GP4XSee1HCezRtEnoorYwC3D5FEYjfINpWRiQ5PD05/Ff25cJZdtyQzQX9h7beQu8zYv
7OJqxM6dbhVuqAOrCCsDmSusjD0m55Pee/YpS6c7z276A3Mv85wmbyhnGAGbzJ4hL4lAWTDWUGbl
OIJGI4g88mvq2pYbZSVbhx1QCIiXkUVdYIJGGql8bUPNQ39YBl39kfs+HFVo5oiR8C9qaYPA1n9w
FZUiYv2XoYaLWXUatUX0T0Q+LVCxSkOTSyr49JxBxmvwB90DF4fXw8FMxDpPTpGo7kZ39bxr85G7
/2TUMGkq/9Vj/rSp+qokarwFLpu4MLhG9WoWETksk+xDApP6pDmKctraWEePDSb8zOjZNdjE3WGr
vyjlvtO2tgfnMBGKw4nqGCF8fdxyDREOsXdgSfcn6eBTqVOTFdk2kwvu3sEHzdHo+7Z3PYywLJ1b
ZP4dhlDLX7ZuOsZ8amUSxop0T7gcT+7kztsFzDtitn2tA79qeza9mWbzDArrlg7zN4OOdudGxs4h
FOYIenvPEJBaqsCYneUFWcoJDpQcJOw0gAedB3OLuHoKSsc+2pQkm6Vll5+OkE6dON65rf4Qm1p2
qPTsUi+9eXZrUsqapjvqJWIuengfA3b1rNfsqRnCZNtx/M4J6As8KyaJEUidFbtjGHvgHHWnuDdc
FkJZuvdhgx/t8SHzfOdo8IRGjI33eVu91Oy+76PUE0jEGmJb3easySHfiCRxQuVG9kX5br2Tnf1Y
WfpuYOi16Q3Q2m4uTlGn/kVjrgg6Ixxcybcy7av7ArjYPkvsu4VMRZa76O3cSn+HZwVHQbgM0dzo
IbW4fXpIdB3X9y6f4ue+5/IUlU08GDTnuWSXaPhbOFW8h+ApnasWipLdRrskfsEHrAGvddyQXjLb
p7PHmSriaDsR77IZhugx6uY9g+sVLc0jG/F28j40WdnnXicvgrve8IzyY0IocuQLpocxkE3H25cE
I3H7Gh9jRV54sXa/hE1TBgi2CVZ/jH1H3gqZl+d+lah5FWg5SOY7XJniqWNoQHZBboWKEBp8/54P
+tOOMRYzyM5NQvtqef7vl7b86TWecpOoHDZsHn84leiIxEudYd/UaYnxT4RLX5dblPPvXTfhgyr8
bpdq6r0yPAAikdseRrJq79mZu9u0AeCBpp80ypVmIElPXHrREtOeAU2x3WPdV/MZmASqxiyBfNZf
aoATVEvlCqJRZ602PoyhwvECJW9NBaaORUNNTDmnm9lTPNf3g6O2ACaLoHVFvXUupFqkZ8lwvwqI
Zt3xCtUPglePBq7xnM7PJkstaOcwkTPgFcPNwEIbFvHYhIspykduEDWTArjUpQgXfmvjtuKsRcQp
tG6OzLG0MMr4MFMze6FH8n4m7dv0x34LiuQpTWPvrnPGg76Q5uTExsmGM3WdZg+bRq9/LkSKoHFJ
EXSZn2SM11S/LW380C9A6jItTBOe8x443DhlBuht3JDW5CPrJ5+ilslOlZ7CXjD/KJCU65lvn8Zs
/qEInK6N307XlGXREQAxeJHOnq6VlFvlYxDT8wRVJp1AELnltFMP8AJ3rJm8K4Nf75oRsR30SZ5u
PUOyeW53ICzSfaHwnUnfj0LhkCqaplV9tqzlVfum5Mh4BllTtd7Gr0KLDzXkPOY6kKiOWjIdUNKT
J5Yr9+BPFtUgBUIaNQHanP9+pow6g5lxqvzuDo/IbkE1DLmkxNkBmZ6xFXxIKQ8VoJxdOj5jrNaO
gqzKwN32GNyCeqg0WLTLU8q08/G/X6qaPblkqMC/I9a5pPvZ05CBW0AsWlTiC8GFdzQQxFlztc5V
lz2Ui4d4JNVclnsWMn6QdH0eVG17KWELYN15khEK0onJQ1G46Um08aMZj9dp6Vg4dSAW+vmrz8A1
eDJ7Et5ib6MR58BgOtrGrcvTNPLGdMgFYvX6WY9WuUsSurpMHVwxPiK08o/LzDHGkMSm9absSIh5
S6+62V9L6u0LK5fvJKuHYyrgOhJc5PZE0tUkcg+mfZB6qYWT6boE0ZQhQzYcszYftRkRh6oYxALl
y47ivZ9hTjf4hWOHwq6I/aPGARZDjFJOd/WdpglwLYLW8ApERJjqxhG2qByye6Y8pKu443bItN+J
UA+mTk9pVpFnUmA3k3XDWQZysY4wzbcKpxiYq40wSxDeqm3wVBVagI7ilRD0o1406bZpon7LzXEB
tzqe2U0ciCcdT2T1QZuKqMbakQi0sTkCJQfUEVF/kuNF6cCUWRfFNi/RLzmYsPPM4g7PiZDtNXvl
14Sx2XKrDi1PbO1sy6iHUlnInZR4VuJOxzIMw69YIffdQsnPDHOjtx/ubEIPqalFRGNSG7NoCRtv
fhVzZRy5Rw02cEt0aASKORdivoXPOOs0cpwj7no1IGdBCLjHdYJOeJgu1kKO8Fyy7GRFA+8R5bxF
bw53Y9dp7qYsiCtZ8vbmm8u9rjes1hmPc5CzbPAQekYttvelfWfiGJ1c/9z3VXouxbjDzRPvVR1d
XfzbQa9VvEVT/b6aSasdo3SfDx9VPndhqmM5AW3yZWW9sTXB/pC8tcs8BVe77kCG8SrQYSXlUQZZ
zBkBatgr9zF5NrOZwWvCU+Rr+TFqpmVj830uXTWjtuu9oDSQ9FfrLITtTB/oln+aK9yLk6+yrU46
bOCAIabhWIoQwcZr7AIyRilFQECxvOC4LTfELRGsYnOh//vFQ6O3rVLWSqYt1+nuY2kwf6expHWL
oA0BzQnGEZ/VmP/qQzduHNDE+tSdqwEVVjSLE0tkrH6vIMCwPAnFQC3XR4L+9qkjrM2qB7fB9bA4
rxCfe/BE0fdVh9yZfssoBVjIDzUn2byxXPdFRkJuooHlcg3/pWmmuxLjpmxSMHJI5uKVmlgi60Uk
h3mQ5aJXo6dp1I0Y3juFSjDQmRz4wv1otBhE4wybL5vtsHjzljoOPK1rDvWL1+r/Is3em6k5A42w
uDGa9L7qUNlDi3u03BagWbwvmcTb0HFAfTZBPeqvmttZGz5V2N06bCkQG/uelo2hlQKPlXK0LZig
mMElO9Ih0iyu3rrBfyiwlCBZVx8qW/Z+2r2OBhVq50SS64y18saeI60rsW1m570C+QxpqcfONbMJ
1+iHSlwF2XZmRhCij+H6kmZV5BEPaZF/koumMXMlp1E4fwWmhiSamQE2nr6f6JjpA3exg8XAlIYI
C224MfylGvWaYSt0sHW5AzkXqqY3OS1ZiFl0UYlxIJj+qiNtIsyBV/M4v8UtHrJI88nx1ckG5n6L
H1ftYJ2+TI7HweXoxAyK6rNBtO/bOfQacs8VuqZNb034H8q42VFL7TMmB0NluScnN59MTd4VJGkc
kF195sle9mfpj3U42y+j58D8EZKTizG2ItbcthLSjOoFqhvUbSx546NXGwxs82w6khiMVGVmLDI0
bXjxfOrSHBjB1tbl3+BW36NujftJZ3psofuclK3tVDN+JnHy6S+ld1tURaqJ/xtl8CJrREcsK+eQ
mCDetAwZGWGboTsyLOoxPfKqV0enZojUGPIhcwvnyPTjHmaSwXFccpFi1WISp6hV0i8Oo47J0aKr
3WbxhxlnX4U++Tu2++KUrRGmo36yzNnf5B6gD+pqn2JuCI1C/bWqjzeMRDauxwqQCSuv+iQUvt4/
6StuFqPLo109tGiONqg8qPGEtpryNNipXXMjyGCGztW08CxKhafCLA+FV5FpPBCWgXzkQt7jFNCt
a0HZMhIxo7EN2+49SXGVOM38MvTaWVb1cEFx4jO9gFiVxzHJopjtAjpEFXZMqp6Q0Rx9BPNk6xqk
AWT5HvkKsYBz9tQ2E9ysziOzK0H3Cen7fulUuOQnuze/PIIPQkngHqVD/94bAXGj80FX8keO951h
fXcQ84nf7t+62JTHOoWyP1ENEaclA4fZ+ilZ5mdQ7O5xbvqU2CFCReLBv5bz/IzEllwgguRGjTDO
pgdUKg5Ya7dg8p5TaX6XpuufLOBxQNqb/STjo9swFMyGr4yTccNhz4TJZMjvOMkudu3j0LP2GN3u
vTRIEtc517cEiMF7c0ELGRJbsoraPQz8eNeYCJ+EqH+49PYuBjEWtl7zHGfCvp/7q+1TWps6uOq0
jjfOiaBvpwQCqXn6e9XcreYEux21EOOjt0V9+BPF04EptxPKWT+o9UQrlp9sGoB79Z9sYvSgtKun
pppRgnTpxWS8svIAL2ShwV+25YtXuflusvR3Y83aidtyH4Ge3iADovrm4PfmM2JdjuT+DtOlz+3h
oyzKu3d9VSubFGHj3JvbWlMKku50QMqrApzijGL0qA6cZX4DJnYbJ/1jIuiZUJqRhixOj2b+mce2
y/R84uyxYjY9TUoZ2GPlyXOG8Ip8myad3menvyLPp3dpftspfW1rwgmrd0EuMFIS61DUHB+tqk74
gu8UMjt0G8T1WjZR08VEOILevhFayO47U59jKzDWOqxHc1f/oJA82g0hCEgUrp1xZJe53JWW9zaN
vJ3rzuHkGBlHtUgflIPC3Ad7R2xJB1+QE6/V9LfEQjU+p319yqNq09gEKRCTDH3NRlCpaqKynWdr
quqjw0ofXHh68Jbhg0RKggvSL0+w65k8bQn8RAX+oL0l4LQOlV39ONrDUky7tgHuM2vaj5f5M03q
hHZC8i9F/NkSgcBu8ihNIEI7ev4Vj8kWfo27TzP/rjDMh0Fvb3UTX4f+ZCjZwe/pfsmPpJGf6zQE
/qDbKPQa10/2bJ4eExI0YS9zKBBF+EnoF5nLYB+s6ndo2+EAdo7sLOKEyUxE50XUhvU38i6jWzew
TNvezZ/Nl9yOf6yBv6o7BJcjweKWZGOisCqHRht/2Vlns+lPvvQkajaGZ/9E3TZPkksZD5+jqJ/Z
zQxcu+EXlMetd5EXwPf5KvnfBnWjv/ZOvyYFkewsRf9u2HKfFuYzyu2vpVkIUGDmpGndh+Y7P/mQ
P6JKt5iD6L9d5byTavbtdvNTatKNj3Yf1oNL9xYlYKiNTRrjM4QFgEyD7EeHd6A5mgCQZ+fB7gxa
6y6E9qhtWgeiYzuW2OGLHbvbdzXoCK8Jj4sfp158Sst8R1rwMKUNdXqhWJfXCFbd/qEkNi5I3PjR
k+beTbC3DYk+bPUFw5toEZAK46tIANtlAzkEaYLgXa/KR0vhM4ycdtgrDXwBdCUeFNt2tzN0eYxA
z0YbHbKUuPoxZVaUJenRyuTbemhBfXD9lPoXYiFLomcvtg7dMvfUYMkz4VApUgLWMLO4ZXUhLyJ7
IXoBSL0mGRWV0ZV31V2Gm4T9hHXnpBP58Elxotn4bKTz66TGo98LyPPgkK2ZCDi9QCWSlk/KFa92
zTwCk+U103hk5oZAWdu9x2dxGLx3vuV5TnfDLJ7xlrOeSdtQ0X/uMsVAv5ltrO8kJAedDyvE0ZNP
8j45+Zg8ep5+YpH0TRpgyjoMcKLhlYwgyvjNMdmvNk72rYnxktY+AH4n/cgYHPSGz3uly98rRYXl
jxdLugTrWgSijmbTolvhNF4HaCYhL5sWjCY0fyyl1T8knYgvElk8xoCnIqJOS82u99Oo3xIPpQLS
atJEbXWfe4zriW449lVBKk3bMEAi1SzI4sbYgPy9VSMQzAUhMS0tq98FJEvQmJO/WYzUgJO3Mnp9
6zNzMO6CaXnG70Ch4ed3RMh+tTO4FbTW/FcKfa8zHT02vXUvTfFYy8nY6oZ1Xt+tJSjnACouoMMS
XxAi/CgYcn5PU75JjD2JZw21/zK4vD4FEbsMnQLlD6c6w7uS28PVJDgnFrx8c4VS3Jv/oYnaJOud
6yeuxZLzlg8sZiJ/uuksR8uB4YIDpNPCz8pJzb2lSRbhU4/LbUBIZbJb9LuSDEkG2TaM54TNW4zN
aIbJPMcEj8X2QdhVQcNOeETPs6K3CIyZvGibvhjmgJDsr9jGx9Ea6Qsg9z072GTH4uEFCo25I8Ok
jeNh77o+zUfzVzcaA3qC1Eorf1kEmhfuu73Z8q5ly7WbkpRXRAtqJiY0/BDXz2QZrLkx4+esWxnk
5/SMqovYCWI8Ig80pZ47zZM+d+ogJazUpm/PnbmXjqn/UC8ymIFo4iBN5m5QU8cvXbUFQbHPl6zf
M4EfBARsM29eXM8ijJEo2aYFatSk+yiC0MM5rc7otkCRWMmFbG6EN6uGaBEnt3OYKfJwgWldWBwv
K5y7yc/KmN/Y+O29LqH0WL9/JK3aZRDVWQfUJP/UhLqNjMV0AlbKTHpadYuTKIz7tHX1e7udAPHz
VDJZnQhIowhVYtySKn1futVfruekMaPyH5McDKs/MdxM0Q0xaQooqGnjQfFqlvGvLMe9ObTFVeVs
cUzJ5suAFGyLLGLQX+6VIVmKTumu1wXJBrBUE6FWfqRH33ZxkeKF3iHTiuzEJoCPPS7DWRHrINUw
HWZiza2yvdRdxxSoN5+brBr2vr3O4BoygpK6ms55AcUDuntCR8VdzeIOQicwY1fdKF6vS4tctpvR
89QSG10SVf6jmTkboIgj2Nh2ftFKtteFbRwK3HmcaV0JSTbTr+OwdwDGM8FarsvkeafYB3SHXPxv
7LKa9SbinEkV2X1BXWcRUtsTtvbSeO/KcclqMYlcNpCb58tg3HUJzW1e/sVSlHdWmle8SvkFzxLT
P7VuMZfppJnAOFjm9Bu9A4S7krk7+tN4tNDWVcOjM0TZQS88avFEvSdxXu7nsRY7MRCTkcQSExSM
RSdp+hB8MsRa0zT307z4//8SEUOK0oiIkLJjdYDec2/To/QzDvtVB0u2UMbZJ7roVVG0awkuqKkf
Lyhbiz0PXoeWACNZilbjvZs/u55amC2Lv9eWyEEC04vQdatzicg6s/hitsS208ilQScJjteFM15o
432uWhVA+xF3S0MUVpoY0QaAyLHhsUQfgsJhph3eFIXotvPYgKls2n3beOU5qhoR2KPIw0U8Z82E
GcA5C48UL2hXT8WAs8hXj7Rz8SHtyIUQyXBq4XKPg9nC8RVrWoP710FtCaxW1y/u1L/KkUgdET+S
p2CHYqY/Ro+QIpI/+DxVJB69OgVPiSTwOdQoDhsDLlLvm48FdsB5Yu9eoe5PoinlTuXIWoivt5MI
yor+FfdztxFLTVIUyUwlUSoSydx2sdZbgaWi7l/FEAPxgYl+cFf95+T6ZVg1pKBTYCSAYKLSfWza
yQ5S6YiN1qx2jM5yCc/2P3mL/03xMgZljmkgl81wmsAzi6YIpTl0BHU/odnmb03+d8+JghwHDP9C
tHWmlWI3mQ7pJ1V6b00j1xcVTVWDy7GzKgr80ZQccJCc+zzJd31KUCdXzXdRqI+qu2UTEWXkG2+k
1zTQrr+lU141ILtng0wStvLXYg2hHAd/B3YygtdZNAfIbMTUWLzDPOPoxqRf2WgGhuVq6rJ6slsz
PzkmqOro1/GnbqsW/ggQmWzIf0cTxxOfM1Mll46K+QcDw3AC+C0Tf9MuZAcnaUPKk7BeK9ZeltE9
jVDkBe8FOhB+8rq7DG39JESCY1IeJfNxO2NmQd4c7GuNIAzFLifMIvbgfmQ8woITn4vx3Xbpd1K+
lzpyBxJ2v73BJ11Ua2j+9IuF6CloDAddUvQ+GGYY1Tgix8y/RyhJHKk7/83OI961fe4nd+Sig6FA
cEyl+GuSbQKf+Y1v/0T62lPBW6oezTJ0Fv2SMHHdOJZkjJ9kB8vRZ4qD/DAm6RO6zXhbxVkb9JFH
JtlYBFXXHzFjtYz5M1wDCVl+7DZZMWl8NR/zLqJkgr5zrrmhYYPtNCA7ZvVQ90VyaTr/rR0Wj/F1
f3FGDc4Y6dmcTpdaG1+iMQG7NFuftiPphhlPoMMlk0uuJhK59uUEH9cR5tk2RynotjGM9O7SFPUD
NTVCpCctLgkpqBLoPYxkF6l+vIGlqhjeMwfjmowbeO313ewwsYGUD0KyQ5a1Xl7xrhX4WSkWm3Sk
2a4INEAsHEhIFdFEAIy9giiMf8XkBCUZYHG5ovIN4+aZxYpcK3cmSwTPyswNQVBveEyNYKo1cnfi
8yT874pF0oRfHGfsWG0NZiMZ/X/WrgkKsNfxS6zp3pb+j8u1YTKGJdO3GDSzO/Rn3w0bOk9omx1x
tuisQEWR5CgN90YxMG6M8uSO1C0JS1yg/kg04jmIK2Nn2OTUChrw1ir2cQw/Gib0YJoojyZtW/Ke
yBZbBiQfpAAAH7PaekQUGW+XdySQ/1Rv3PK030DvI5ALPW2GBG1Ek46WP0jIpLCrjkAQxzzXOBbo
+HnvOejNrEz7Bj41szCBMG5WcZgJ7RuC4YB3mg2eV15zViSHWUwgSoqoDevWuV/KqTxFu8ZrcQD4
AmFn8pPpAEdkghos4rhtpHz0+vm39mL6cyd+MhF/NOa1tBhc4KnekTSJDM8oyKzbkCBzcyv1WHh1
u0W0u1HDcuoa8VutBWLESjQsda4uxfUXylFKToGfsbwzW3TipXK/S/UwY55qJ+M8d/473mDJrsrk
Th2ekkonkY1IdbT38PmcF7y6DMDKiFxWvIppeUzM+N+MGptaF60FggU0PaTOGMQ9qOZGvAyKZXeb
Y8/C5oMQpsPh5bkIuBLtz0rScgdBoANtujJH2vw0dP1jhaWG1BZFyzX1FZJpZbBqegadx0lWFgul
JWUBg+I/pGV3XT9dIH9/QhoIM/4i9T5+w6FFjmPiAY1OfmJcUAmlR1VSozOfgK6Ohz5WxkBupWTY
SQUW20yLOkpBZGk9rsZqU6P726P/f509RP/rssM2uKkszRMhM0wnmZy73scwNeGJDioD3szifkzj
sm0AMG/pDz4aP3nWRoyDDh4hciDF3l+/Shi+d2b/JW3/tZ6igfTQ6my2kPrU+pjUHpPl2Zh0QpJi
fCPKuxDaKk8j824cMlkwachtnJr9lOvZv5HSP1rEAhtqlvoQs27TNOtCx0dz5FhdWIJt0Sb8sqpa
aMAWQI72Nbb5iZhTpZtekn/rGgsUTVT+Uf6XD1yAuYh5/JTcsig9RnAWd2odG8Z99Gc2L7iIb3LS
n+WYvqXMEQSvTD0pX/Eus8+3PzMy9B5mLedskCPryOgHMMFThV4gBKVIHu3E/6J75d+f9yj7rgjy
2hnFNtW8Qte7JzAKR3aHHQki5I6Nya7Q6nmboXVBJZzC0U/Mk2d7dbi2fgditDq0Y/pNxL1xmr2f
VmlvlrBdVFETc3PLYb6fMXjy1/Z84fFOhlusxicbwwSj2IxptsweJPcaE9I2yFLyF8knwt2vBsaw
JTtO8WqNUJNAEfoFRhBIqN8cXj723TlGeun9sRHeK29p9nmtq1CpZj8kyIkFsVa6oOsq6+5jorU3
nRjpjTtFO2ElfPRqwOpFPCpZSm/2gxTNH60r6vDGJMy1f0wEaKCElMV0ZvrVJ5mg04VvmlnthnV3
z1Hhwu8p/osJ81X8aY1bjqcUtnDxglby3gQFsIm5GPukZs7i4MTqyHQdgbomS/bbG8z00L3k27a3
GNv4oSSAIIjziVhujC+hafbyaJfOS09bAzgOaTBvzMHxsVUn7XONGT3D7a1HKNnsAa3HPEX5JuaO
RDoi/7nJobR5wdgvho7omgxB2Kk/dt12pBqrjYBpQzxIp3jwp6ek0+nFaKVJEaEZ7ezbmm4Ns5zU
yfi3dIsnCizDRGBj94L1BBmYKWl8RL4S/sxxGZhIieQ6FcuF/VzY2cdkow2aWDSbZUriCMZkNEcD
ccNjfiq7nm2ZvbdMA4ltgsyc9frGZhPDiM10d7UlD4Ibh37I4vkmnjlBgT9ahbfLp/wdojRKpvlc
5oI7INIelI7QiDr3HUYkg7ZIagyTRhJarDRCfPkzkagR4H0jD8Fg54F4cQQaPQxQdDm8Kj0+m3X+
rrfGczZnFx8xgMoFjHLyb7l1R4pBiqW55VkbuhvIbpIIRv/dC+2G58MSeEuiZrvYzcJW6XnOSvtk
SO9ZjdRItmNsLOyGCheVWffj3Tzoe/S6PK3T8EZoVrkDGYa2BuHCkD+ZevxkZDaFGELEcrajO0cj
X1BFH722MFDufsaKulniNmRuSZWiErkj60ZtmoZ3dK+TntcT8Eh/HhiOPEkyN05RXNGcUjRF+Whs
SdlLEfkPGZ+H89dnJfIW2W+n1LkyJOoDXJ7HinnbssRv8yTvkXuitszQK2d8hpWJBaSyaYErMKeg
KMgKUKTLgpotd4NJuEZCUG2PigaVCAKADBcZueOsuMRGL8dtWaxvkgpIJlzSvYA8hCmBleXCO44/
05+sLj0wqQyFNO6QkbSIyIyIFAF3O7GJDMc5ddH6zfusMw6T3Vih2+fdtraSU9LyDGaT2vUqqUmP
XqVl+Vcea7fE9q/4OrotElyp+O8jyS8uJFCPVHyFIP3FoQI40w2z9jGd5zKdwsTknqnSFj5JtU6n
rYtva0toMnTel00D4MGM74RgY93B0CgYoiQtmNz1WxWLR5wRhbOjk5dey5ZjwKOfmohq28RRLfYz
YOEA4wfwz0ZLQzAGYV2MPwuDvosbVSpAp5qG7eDQw8q/cvVYwO2MQ/ZWQ5gpfuDBsPaaK/OjCziY
+ENsmvD97NCsEXoRnl4FGpEzO6eMv2DMgQcoESX0lAKxn7bclfDHkGpesuo2IzoNTCtiap7xyPbj
ufaZGraauvJmQeMauxDRdC8wU9TlrWicbVvyjkoYJdDWX3KZvZet7uATMS6dzjDA+XJrXUcLSlRQ
5TwniXrl+aa3alYkLgvGDD0V+VLTbRLKDjLQG6w1tpxtdah9ljncgciYSfvLGXr5Pp6DAhUqmZB0
TZ9wCNiW5CT9CmfxzjFj/wDB7UO8LYqW6WBlOpRzZnfSwcwi2ShCz3kSuEnZy8o/I9W/rRlFrzFr
sCvkzY3UmQnI97J4/6IFAF7Fjbx1tpZXGidsIPnGm0x/jywB/9Tw4/Z6T/bC8uZ3/hRIZ0CLUBbr
nW2Fiz0h9UOu46Wv7PEfk5pUgqTBdV0hvmcI0rP5eJ9TdYh6coZy5AH9NJGhvaSkxry7heY+tsa/
1O/rew/W7AY8srmxRqLy2ibFDFSaBFfb6U2L4vIhEah3LQNIor0qqIvmxifThx2mIM9+dHiUr2Pk
N9cmy/uTneVPrTOi782IouxdLvzwpZzibM0PjIP25dz/TCbCdgsv3blms8NwO/vCd47wxtOmYB40
fWOaDCpzI3rVQSxTjmFISEr3c0rMA86kz4zCayczHDBGVOsHw5nfajlSvKJs50bo/g3+bYq1fG94
8WfbaNGDz5hUR0eHnYjibeD3gq65VAJ9amQKEhA949dXvylRJRsmwdmZnG1cY/rKUJAS7WLjvxag
hTcpVGetwWAhnA1hjNyT5vQI6CxMwD+xy7ZbGjFUfwmipHAYW5vzPDpMpBAeTdc9KavZP2kpccLS
LP+z8hzKOaYTNtUPCUd1kPiHHmrT3i+icVvoHcLrNCO6IkGO0IOioT3AB5uEGCnDOh2zAPltsdPN
d9u0MO/p7I7mOP5yJ+POzOSpm6PxLrMaibUdF2PXGc9Y7tYscj7hRrK/XAx/p+ihDHZYrkvrZJV4
1mbB1I/JLgpf8VPX/VMHAXMz6b8cmoT6UtWgdxvsjUYaxzkXBkPqbguEDn+0aez1Pq/wjHhugLNr
BzT9xP6FUW7qrOEZ/0bbFKep9LdUy8tZmhlbsCLxwsylMCstwZzSzS9wYG84YxszRcRQ9N8eZE5U
QoO5YXHFBm7w6yvrcrQT2hhxyC93fCNjXYI+RTr2W02Rxl3Q12xUY23oLBcmv+Y+zplUGnBrIB9K
NtKaRBCPUB9AZndJnfQBjIYIp9q702v9L2IB1Qgqgth2Ng3zNLaa+a701W1SJEpn9uuMQ0wrh+HB
HT1yadCSBvZyQkfwNfvwEfLmuY8WsUlKzv8ZBW1X35WZz91Y4XdAY9ZXSxIuvgwrr5iJq2Sb5eIa
ymb5z4CBR/Ibz9FQ8xIHKoRoicatNbpnbfDvo4Q8p8V9ZaG/7CuNoTzr1d0sM4Q6EyHEVA96nv5a
3YBkoTiyEnjrgAiGmiBkKRF3PRjxoHPRL+Gl9rZWno4kPSV3Jor8fRHNnzE0KYLhtIdC58ioBfah
hKjkalw7THClA/sRfpDuSJ4zM32gOUK6wQgu6ahP1d/Uyavu6OnR0ZadtvLLUrRj9cAsTar5rfJw
usapIqe1xLA5qH+yr9twrFBaO+N4VwzxHawHl/yt9FlkDFrNlwIn6VNKGmjk4L3BP0Nt7Pwg10K8
5dxn495xVgQbE9jRONRk57Dt7O/R/mLHzvOth7Vtw5uB3KzqpSGbTy5owgxe7RzAA4WwJFNMJ4EO
qUD7KBN8ssOYvJROcfC1mt1QGxNN5TJK9ONl2VrcajNabTB4jPMGti6dsWVACfsQV0BECvewIoHG
6Fp2U0l9SaD2Yj76hUQ+Pk6/s6X9c7SEx2QZ1sGKfZj7lI7E8m4saYZd74bD/9g6r+XGlSyL/tAg
AjYBvJIEPSkvlfSCkKmCdwmTAL5+Fni75/bc6IgKhihRJRogkeecvdfmAreepf9RNe57b2ZiZRqW
+SQxMydUt2vM9cmZUZzcdj2Y05oZkZG8d67+hiH85DGsw7u1dsv8iLAqJbJ2dDdZUY2B7JKlg9LR
L1mmBCzxqjF2YTY9sm/fe2lySdrqajFPmLMsQsnUPA/6REcKohtXwhCTF58+CQu/Bx9UrTNo1JwR
NkXquhnGyuz0RJjGY1C27Zvdk33izznE1qHf4AH+0a6ywbE38c5Vk3GsUYId1HghNO0aTqmxZ4LM
/LKYZTCVrCrK81f1RC67He77GQuDhmSlkMi17XoaNqSdtkTklXQrJ2/fVs59LuN3YQ1X5b0Sa8O8
g9V3ZTNlwIprfohqfMyS3+x2kKea4yLrBLjRlM5DIm1amZbzOzIi8pyjo4eRDfkT6QS6BlZstjad
HH8lIRWGcTaBI2JiH19biyLZizZR65OmQdJcl1zYOL3opFbuEoSP0Txcy7S5ZqaJl4u3JF3yzAH3
WiJmA+0y7ZC9hogQ6fisW3/aGLTsTG8+XpjEBm2BaTR/KyWe6bZB4su3ami1da7Qimeq/M5ldkbt
isWdjsgEbMMg+CrInA3KWYHyrzybg2jXLav7xhRUaEjmeFNKDFS2nW8hmcLkYd1P25cUAf0mLmfJ
4JK9Gi1+sRs76jCzaLBBanqzQgIYH72K6Lcx+sxNi/DfPlJAiiKQS05/yodh2inG2azGfiDQsa3o
ft71DQLSgqyM0K6OywTNrb6Xf9bI2uj5H7lLz6lBnG6MhM21EyF5daa/5Xb/hfKwhu7TgbpgRz+F
AGVcjF2lMQeA9OO1k+H6TxdcVwQWWUHNR2xiLvQQhw7vFG69hE+sVTriBcN5zFXbHEYKxLE+Jghp
7yepGwGDNjRzap8PmBQEALKVy1HoOemfuefY6nnjgqI1Hs2C+bSeoN2JccfPteUEoawSBjKcBZmG
TrpcTNfKoS4a2+ZsF7m27eysOhZj+BoXNNFuP4tBa2I7WR52u/F/J14fH3GUsbDlJnoYb0oAABrF
8j9G+ZZz4SleTN1sQ8pjunz19123aR5Na35EI9yv/34Wt4c2w4n4O8w2laiOEJ7v2jSatnJ5Srbs
qiPM9vJ4u9uGuWLyTZiuqsBl0y1a3f6HCqrBakKos6EDg4O8zf91A9D4bBmL0LdWi5FcE/xANzEV
m6w8t9+9vRu3m7+f1j++99dr/m+Pub3Kvx/93x5y+55E+Y8TdXnj//GY23P4x1/+j0f/9af/8fPb
f/H3n/6Ph/+3v/DfvsdcgecjjE7sSA3Y/vMheIyL/e2bKCqQ1f39c5Moy5k1ghdye1I2U8SZZfTf
L+z2VVEo/1+vFu9s2oLg/Pdh9x+//9ev/uOl3e7qtz/y1/+vxrnY337/r5c5WQGkkVUeCUAag9rT
V7vTlSFBUFC+F2nyEsG+2hUmgnSnQ/1uJtkA6u7e00giwLXwyuQ8p8709qTHaECYPnpMVGuJYogR
NSoK409GB5QCHtXRLMP8mFJbzbbXrmMamLGRYCufmWSicHasYTH3enjGMdkyYTm5uuMAKnSRK+pI
Y6gV95ZesWupNn7XE5Nid/a+Khk9IFVGJjCOSOj4n9rFH9Vkn2pM/liwYGjtu7/jbsyuzBDe2FBf
iSJmi6ViueqIb5Mqe8sI7AuKTv1kpmacXSUOVTR3qNZTYxsRvdpZW7o1LVnWrReY+Jp3hEAFfmm5
b5CnKP91eeQqY10mN/wztqo7fkYLaib3K1gDxjdlaj+oL9R/NOam6k76NrlFQ5nufAyHWByq74F5
sNVP8R6gJCOYYWiujqG2CGCcgEzlI6SxexzVNTxQZlGZp6Itzi32Kl37JSQnbYdpd21ZvYLI0l1k
DXDOk4deoIUcykV2Qaoi+ndnT3IjqohY4Ql2XDvoXByMhoMzjL++kkLU2yZFTzu0YlyM+/gYXfZd
mUS/rWb/ja4aET6++RVlRP3StVlR0QNEN2m/izElqjH/8GsGVL3JZIMxDZ1R9tVwo8diM6RweoGg
SXCsWy+3fo+zvUk6t3qa+/yax+oP84DkJUeespnAprH5M75DC1V/pwijbvRXOZH8LToym7CChoZa
+1Z9TxohhryMdizjUcD5yX0PVWydVi5ppKO+Zp9DapJkdJy4TJN7zJ+DQaVanocMz7Cu+x94GH8a
W/tTiNrcAJk7NS6KUMcdGRFYytlYZDPbOLR4IwYNGb65bZCH633E0K1hO9zBH9r0orLoAXFkGaaO
wGVMvnVmjsc6BX5LJiRhosma7E9W3YxJMoJ2AxnGuEoimngcV1eiSAbMjfYX2LjDrIdfEG+HoLZR
cMfJF4lU5l6mmr82kppfr3vqerquc08L1/eetNjzNgqFJUnei5qOUjDJAeI2M+hO/CveemqyRf/a
mMTjUHJXqdT2sHSpL3PfPGkZ/2uXynbtkMWNsZAyUcv2uipeKYDfOlBYBzd8Y5wJrghlxipU0bWt
3XxThgBOdM16SGI2LvYSS0TyAO5knGQnp9gVMYP+aoR7UXepf9bq4tFXXbyF4IZ7B8ZEJD/wjI2Y
xvpd1ffGnSOSH7t1OqKoI2C5AqaJG4bYSSYGOjFvLrSg70iw9rrKJVHdrphdzhBBrWplF6W/Hp0c
gx+Ze1Q/DV2moKjkqzvS6hp18xVPEO+8/MYFC4ojQSei7cEGoCEMvWLtymlfx7F2HHz7OLNXWeek
t1Y1unoNDtmbecgKhg8ThOIgQQfW9QgBmCv1eyYGSzBtEI2R/cfwuj2qhH6FmaY88XHyfmjEkLXo
AvKONgrzitQ1fvX23G5cqvYN9cZlivoZwSXWDlLXGHYieTNtdVjyzVaaLJ6ZQ79x+a5XxsjqhhCW
302Y/CY/Ps25Imuw1xIqJlu920iMkeuJXo+TeQl2yIhkME7WobOrQ4GUaW1QIev6eIqqd7PSX3pE
cV2z2GURNpshW/CMnAOgyHdZH/8MQHCh1+oyyPrpPA0+7wBNdV04LyjJA9rTDaKuuFtJryd8Qr4R
fsXQfQJEoDP53sEMr9YpIiUiOHbWOBwoAInCHCcW84A1IlzHObhhH3CN2gKadXZzXxBSl1dnCtIX
IZzHXtWUCDShV1GACCaHt8AJ70RInLw245KTOQ+DqFHUjHsrzhivkGG9YTrkn5BPBpK+8c5xbLmq
P/UoPDo17fkFWGoR23RQWvIsa0X8hOYE9VhFCIfoDOX5vKZ1/zT4+au5RGMKEHc70tCpgzvUobr7
MtDiQNKFGk71wycRZtF+NORLmednYaN8dZiJzqP6tN37VJgzYlDmMTM4RlEU+WrQHHxWPb2jfOmP
5dIIjN7KV2md+kGsS6QBai81xvitTse7RLPgFOOWvKXx2CCw4VBHpe0s4T42vptS/XYNcYdCPJp8
9OkJQ2w+iNfaALdkp1665jAXyLeZ6LYHbIwF5tK6PVF/PIS+fc/xABnN1p6k3u+dYjtF7XhNRFNh
tO6Stcd4ZzL0baYViyaYUrnx8Mq3TcZl09YCTfPcdVa+alHyBqxB7WKXyOiNO9mvpakc+jSUBgBP
6Ptr6cMoHIcwFGdbxvYEJg4nGI2sTWNQaD9KgonIFuhORan9YYblIOLiaVTEk7zHPZ4eUfTM97x6
XnsD8dsRFiLTyA7os5srA917ho0rR9bvvcy9o9svHGt2LJ25aLjHF9/lAoalHdZH+YtexQ9fuxtv
5EJaIA6hZgxp0uMTYXjrHuopuitpbTeVydAjh3CQlxoCHKYRpuihIHabiFEq40t/7WEyHqJDCKV+
FTYIQkB9oSZXsXhgQGY51osyfcYF6ewckq7xdl5Np0NETHFrTCn0/ujDkvXo3JU5wlWdmJIB05Xb
5WsyJsWhThSDqtHkKeSPMBK/hcU6L+KfkYH+3lbFC9LIcZXOjY76uX2eDHLROuIGPe/kDgpWrgYO
wg4RydjFbzduznISj1gTjW08TcTDDGcC7PyLPWE01tsk20YWugO4Sat2rmsGJatmdFDBzU6QIrVx
IvQsNVhhayBRR/RsrSzz6JQ4IJRO++K7YKodldMT0xYGC4n4mhNaQnKmC0xUULxp9OkhS/Jzbj/H
AumMp201YelrxchcJiGTCgirGEe8T63q7zggn2AjLBcZqnyRYGe0ul0yYhnXxu48ujnxX05FRjjB
55gXHZkwH7JbA4sPI1ZNy469o+6QKhAQEzIEHiW0fEuATqGfUvKokNU98/9ADWpXthFCKDWsiCON
y+eQ06urB+pPcB4ekwVEmWxHMh2i1BAFqVM224nrLwc046W2TvaVsNGHMG+NnN7c+2b8y7RfB5G+
mt0TMmxaaaq6j+0MgJ/DUL8ynPdQxmczQtceTXSAnJGt+twHkf8FnZAUej9Rp9RnIx2h9Umm5j32
5zPxL/CypzmGv4aAr6g2DvFCqkloOI4lCQFKW8/K/ehM872phnedrL2NcHJ00Im2Z/qN+qphh8kB
vs0aGlN2jQ1XXzBZ5sa0JvaQDkITsN0O2hb8mKX2tphlxchVWM8n0Nh+vgUg2O1cc3yg2eRQVedA
zPPsNZ+xSbIe0jZl8G31KbyXzCLKoC4vIkdTbLYOZikg9kkylyv/Yaggj+Teeg7NkKQH3FbDVxkh
ipGROBT5ZB+FGGhbjV5zl8EyYu7b28+E+FmYblrnSDZcHKAH+R0brUC+4MmAoCWE8vZYnsywwC4Y
MShWbPGI87SOWUO/dx3SU+DY7ZyjNKJ6W/YI9JANxSw8UfjQS987DZWOXMzP2s9ca3e+F2uvhaN2
dedYqFzU8NQyJrljD3KoTW94wria3HtWcjG43FYhSdFY58kcDfX2dw2Tkels8x4tDLQC6syOcCV7
Y1i01243tED0PbCSoy5seuApymeCKMwXO8ETRKyrxlKQWi9VXf3rbh8bwwl0H8127K+YzlL9ogl7
eGs8DhThvdXjGF1KMVL5ZczoI12fD8iA6wcv9hkpD66GxZi7NNvqBwBJNQaUBOjP8r16uUGqYK45
MiyKXe7ebjrUfxtUSzTN/+97oCwn7GrGxLTv34+TRdNiANDvDU647QCf96nNUh2Ny/Bl0NHAvOVM
h1E2052tdc6TJRJ3YybxpzQGMl7zRiGb09Xd7St/LN/5qHSSVv/f9/taHElYQDDruNsZjN4r1AU7
mJh7bEMwxq/kK9mbEvXk3lh+2hLhvq4dnX5j5DYb3B5Uxq4VXytEMKd+cbgt98bKZXYVai8mPUCu
5lSSeN3dBzJ4P2o7Cd8VMnRgspZ3ZGcZvZJ0i39eC8FjGO02kmO2vz1szAKVyOZ9ZkS896NGYBhM
/C1/K6TObrJzWNuAmdjGTXg4yN5q3EtE+zLQwHo89bbOtotcgo8lFkHSJXgFBv1MPtC01pYPxQkJ
drzdJF1hB9bMBr7H2TEot31yyjh6Ctu/7gi97J5qxF74X7ICu+SiKqpc+6TCMD+pCOFLn9X6vaXF
6aaM2wfHSOx94xrNS9TYry1guWu73EsyvGlN6Bnn2w8BEQM8kDTPuAbZe6LAEjhAIwP1UfdOuRyH
Xal72V0zaE3gDrZ4lDlq5KRlEgguiMoxYZqYJeY9+fDjY4l9jerWFXj4a0HJ76FKaeYfidOG+Lc/
o3BPdYfTz6LyhL7bfNDp7xC0Wg3+Hpy0S4oiV0A2HHNT+w9dSlMZA+NAozJzEY+VaM0t0e1ZCYuT
JRpUDobbHEJtzM5zRq2okXVKraPcB6wm7gNwhI3tcBUciDvGcOUOr1UCMybp3Xdw6O7W9cxpd7tb
Gii5WSuPBQYeNFBm+9iT+bikGqTH2110r/6un4afKpZvUZ4Bn7YsRiOVRu2Qj8ZzHuc1VQcCzzZk
upBxvBilzgpS3Jn07Z91pKY84fYPvtmQ6El72k2u9Qg2Nzwlsu83UYfNmuVKXt3lphCxvM6egvXu
4nK5/UAoro1oZvgJJIqTHTOrVcO4G5x62mRgNoIwssbzMFjkw4xBB0blXBgz25ahfDBzDxtmXTQ2
yB6+TEhskmRMZsQoXNOqqR/iePhdOVBJwZR7bC0t7QRCcinAvAqYr/nSW8twuGnQgLP7utDjcg6V
TO9zqHoBtX19qqp6uvqE7pDOFjKCT/yScVQSBk1ll0HUJxgXuE4itoOEQtA91+/C0OPHqhiIClZ+
/UWl/GkmRndvWj4rYU6IZ9xAkPCKzLr3/IdCVtnj7Wa0UucQegxl2xT5p5/Ux9sNE4T6SFhQffQY
BtD22FJ4iyV7KL62k1XSGE6GS6hZFDdMx84pCT5uFoWHCWTgueUFAcb1VgLU54WUrBAxTbFN4HVN
uORKijvaAxsNg+VLyPydMRj1RBwMWI7vxpyAisZiUim6b4HI99XICRViN8XYgW2NDtx5Z/iR9eIM
pcHR6RgoX23Kg7Gbd1qVw7hKR/Nsj/Wv7Jbp4bfeqzciq69wJN4XHNu5ADIHGQSJQDKxvQeqdJk1
P97TmjJPytZ1WiwyPAh4cqfQtpY5C66kvp13RsQ6WLrIk/kgqy8js9Gl1+FvXvxTmYDHlkzHrXCO
7243UOneOeOpMnuhPSBncVZDWIgf9VZP44iTEnFmAzDmYapwI7DRX9Npdg+273QXPH1UR3IUTzq0
wZU1ZgZAuq451csNv37qRvPNa+ropfY9f+toE4K4WGnP2D6vLnvT1bAsyiRrb2tLz1+lX9vHWBon
OZXf7aClV5zUibnBIj6yWWDbEs3jVdNr9cACSe5p01lYXSP1XuTNA6nDzYYBG1CwRGtPHg3RGYv9
BSO6voWxrI7zYEbXzk+f9NKInts23zF17++gDpUrdgvO65RUB0rM8GTGMCnMGRMX82WKeOGiHSB/
cAebWjsWlZBn1oJqC/xEe2QXhEs+QX7RDtl7OtX9U5EwvcnTND/ZZaKIoRFwYDWpPZea4ezx50EW
023tuUahkrfRkzHyPkcKm7HLkaoV0dL9gszvtEfpCxg6s+6cYJhSwhecVB3K2yuIRPLZY0Nt2ieS
F8drnHboPZcbXVnTFYv9U2mW48GvPwrK7wLNVl7UYEOh/u5bJchnrDi90LKgUeXQfeT9pGEw9HiJ
iFaysISsUBx6V2nrxQOath9VJdoax2aEL7igBIvcY1ZmWOyWmwrRkKfr6cOkClAINFFbzeAwm6Lk
jn56dSL6+nj71u0GgzWcfdLqkWorcb7d5DNrX2KIObjdjSPpbwv04ignM/0YhfXLLUCKZnh5f7ux
YiQaqvLHvYQ0fXJ0Zw6eiBH17mZJf48OQLqr0J3vBE6p9ZTmh0jGbMix1BDtIrqLBV4G3kk64iXB
gGSTkhN4hDmhFCFJ4PYVXR12vBFeaOVFl7HhBBa+5W/BGlNSCpxFgZVnXmBYYn50GUdOGsWiORf6
Y9HU/aEfgdndfjhlqCTEOGDKZaJDCvBMS/725bysRlWfdlDqbVDbti6uyrWzQzs21l5IgekLkV8L
/tSHORwPm8wjANmAE3CfzzkKxgjImGPVijZ26QF7OLN75NTNQuMEZD98M0ieDCE/vLhDFtJyN4kJ
i6R8SqEArMBLqEMS1tlpQlW/yhu3IHGLMTkXj/HX2DlkSTNQnCPrFws5bMj+bUxNDQpv3q0zu7lG
U7lPVWhdqiHDrd6QqQIOwr60c/Wvm6zVCzZW5kRxMJcXrSuACWBdOpQh5YBGIZGgkNlLpEebCY/W
ic0QdXHPBn8e2hcSF9Pf2jwFPc1/ZOpMcm0KQFSz1XnMEvdhtElXTqwE2/gg7qBx1GBVASRbgMXv
VQP/xaxtGxzKpIydO2DWG5amBXtWWpKSEHWEsZeZ9WhCiga9QJ8oyi2b+XiZHWwslbxdtX9EJqvt
FIqya5SZe7ZJXyoqGlikDV3M/0lkN0UOOUSwDOmzq5jNLYoZhwowOnEc/xSWgb5oTvdMjz85q+QK
tru5kV1I7wTjJlfTnTsJeUgnjPKqJU8M/B+FPray3uovs94eLK+QW+VPYlUO6FPZSxooJq+0d5lo
lIJhRr/zDM7Mam7PcqQ6tZDHMxzbtJIl144cYuf8dIN9ALSnNRZ0uDhCLTG9tOacnqlfv0uG8Fs7
t4/jVFUHT5/c82TiESmhP+8Wzm8rCLBim/o0Gtq4VkugbVexq2srvmCYZEWlOBpO/c2B+VFU01um
EXwbF216rvqNyL6yWoZPtmf7p4omLGWv3Hpq6RVbpn4caU72af2c4n3ME5+uu41qbSb/JvEPpdN5
qzj2zlFRpAHzG9TMpf8d92zw8sn57sseqAPxAUPa2KfKHK6x5b20Sc0SdmrVZbZc7cQJmwcDQE8L
Q2EXpvha9I7Yu7h50rL4mOtIWkAmMQEng6nPhn3mAuNH87k1mtDake3yk6l9PFmPTR6jJEYEvO4i
AT6kpaM1z5kWpK4bXzrX9LbjiB4qNay32S0QIPYd6GIB6CM22f1K78Es7V0XQRjqCo8pRJf+lJ36
TPwzPlHAyBmzrbKRQeOInTTRlGKDvcey5cbuLykMF2WbzwpjIwqjlX32nIiGlUsBVNkU/FkEQagw
srVd11cb3fcOB+sP06HHTCD10UDZVdI/uB2fHMihL8Aze6XqZxG1B7ZDQCAy+u7RSRP9i0f8/Ji3
xaovus/E8QLebwFZLsHRgK2SNhXaolm3Dw2JX0vgvLpkERw4JGVyTQtzuG/WLVzaO6+pqoCir7Mm
LMyClvEoPA4fO54OaTmOh5Lnf1bVfG5anYswm9ZYo21S2dhc0IuMFnIHlyHjyk/7E8DsLXvv8t6r
2Bil6AA7F1h0TXvGMYrp2Xbz+mLa5VesNedOqf6EAII2m5Y9JypX61Kg62oTt1o1ESAV5c/azuq1
s5/q9dYfCxUkWT5fUhtpN22uOkjBZdiVedF88whSooKmE91ZOWyOSIcA45ZBFYN1KjT/d0Ms5wr4
NiaZ1CEbyTTI3AKqSkzsDpGZfT/G+deAaH0eBMRd9H+oLLblVEUHc4h++fojrnRVsLmIOvnEKnN1
S7SAnUnXILtLjHYCd6+9V1X3jW8StXViE8oGx7+xlt8BXCRa9wV1BuHEvX6xx1RAFOiPFbZ7oDqz
nu2GcfozjOlFyeLDQ/x68GT3jn4oZkqRfI+/qLgZfpjDvIssplKh4D3K0NjRyWbMZjB3KvQvN4GY
2DgZhnOpvY1oZ1ZRC2KwiD9Me3rGPEFr14ADDR8u9b5qzQYhYtOyqjrau+5oPvXa0xRm7sr3Jdfr
GuV9GqMWntt2ldfjDs1SaZh7xZZJkaYVON10bydmsiUDAxdsGr0YhXSZNvAuqaFZNQ3jJ0Of710d
tLndLdCdkisaZKdYb7otLcF3tm8R5zxr+zKYcTtsAz7D/C1pein2FKwywwBHqcXgPoQZMi5cxJp+
P4TGtXDij3ThTrcEAWyYdW2YebIVmX7qdppZbueHktS2cuCyrYV2Eoz+Y+5WUVCEFXrqWgd4rudX
M8E5JdiV3cpgWh/uZ0FKm5+f7ax9nxEHk542frDJOPa4Y8jdCEyokMTpln2b4WYHascF/TQs0Lci
Uh+hURh7MQDQSFCXCfLTruhqzHVRfenD9IM8+TudDNZZL/+Mt1NaAyzxOI+qyTuNcvBOKu5/0gS7
Hm3rZON0DgEaib2K7fKPr5MxxarxjeDutTNzA6M0u2Omni5UTqPMVlzS0NFkfbvupAxyiQWnYaak
+zDDC50KttHeiJb8Y+o4sqruPlXUjd2SuGGU9UdUVQ9s4t9MhSPYSkFEtOE50uuzuXQfDbz/TeP8
jvEuQ47vL2F4He0UDXK9nxV1HNG4mynW24BJGOJ7BrpOw/h9yr5V4XyaHp0IrdXXhIfh4EtRpzda
86tLtHvaRhfXk9Rp3jF2U9IRHtLeR+wtzUf2I85ejs0WltsR4VzMVrB7bv307NHkYR9vxNElbpzn
KYyOXQzBN/WxjpCGcCxkgSS0A2wMh53Xw7ylTR4S1+M4AVftbguuZBz/KV6vqVWreCqQgg1XaiIo
GznRme4fLWb5aPzS33g7VqhD4qJYTnDAIt93BCZgtGTlwku4kCrwaKB17D2k8q7DpSgetSlIzOgz
kmrY1+o5g40Cod+GezTgXKRXUlr2KSX7pklBWGWIklFxvtgDw1oiphfxM5ZVwJR7ppVXj9OMESie
RP3RR6FLxIw6uoX/gX6pWYsQZLHH+JqJHf4pVZ0tQGcggqGNm9VP3pkZKcDhubQj2upjz5kYW/ne
TpsHu/Xf8755alIc1EXHzKXEJDmU6G0BRa9mvd63c/7ZJxbrXlKgqYvEXSTXbbhcamXCuM+Ffeb6
PXJigvMij+EfFadDBbdzpMHhDGJDB38me/sPtm0j0LgoEWEbDEYeRB62eqsDmU6k4LpE5XNAhl1H
YkBvbrDTIg9MzjECETf/IcJ4HbtmYIaw6GR3cCwkrcx4dzIu3nHtIuKQzSFPPvo6/MxrZQVTNHxW
2pSuS1NDYpc7JaEBBHf0zQEXB8irxv9pK/Kf2Uv23fQ8ifyjdrJ+I2t0imkangzjVcvQrTgeez5d
B9nUcZZOwKq5xthjRpyhQrkw6/K3PenhpjWJTEzsAQ92eqYJcNIjqLkaU9+CPEQWU63CCkYYUWUV
B9MCVomeT+fSdYhm8pAVvRAuqzq4X8mEj9CdKqgN7zdCyhoAgwmEumKb0plkwnjmKwGPICmj2UFT
OQRuWVhnVH6ZIKzIjWVgNgyesq/BstU2Y9qMLQ7NxVjrB81K31q04iH0LA3twKLXbjUsHq1W3c+1
ZZMZ8Fwp/GKmoZ4wWcDqBjEYJxgGkkZ7MieTEcJU/dL9J7/SakRA3toae3w4sCu3Dn+3EPNTMjeA
IDsPlGeUB6ArejgjDrPAkZanYVAp6jYJOzTN4/x7qOFbx0Qzr8h8iK5h0wCUazO8Cy9eoV1q0RoM
5OCccjhEUX5rPsplswXZP66vOYev9qsx3VVVlT6k79NcGuAgfQe6Tut/yoblMRb4af3afJf4RTZV
TKCfln4nCGiOmqdFtMgmpu+y/JrYIiiYArynX35MOe1kX+wQhjsUvVyeVQAsAJE1/WutozdYHRAV
F4TYdv1umLJL0Ypqi4SiXZmm9ahrcUtoCLzRWVk/+UU0pGw4xPisSxuZqmqTKxeLlcj4kDs2jQB5
hsCL82Rv0dldg1krflVEKDX1cGf03oM7DL911jNmmsv+rsP8jFzJ7vpXMaJKClN3pztUYzXIm8QD
fFrETOS6Fr85lIV7t04lu0RPY5oz7SXtq42FA2MT9cOmJcz7vrX8eyZWcLvpLXLZ0H+Qg2zZYpMv
0M2bLvTGTRTHWLgTOr9e2j+YlTGePRv0gxt5X/gtFtVvdqiw++HzKvbWnFQbmRlvyhsfsBwh5Blp
Ls05dAjXPY/Lxr2r7W6HOw7ZlFms25TcA3JZAAJko76Dcoq33gaQRV7xxvH834KajSWuOc6zfSLC
7sS25dxG2neYdidskYFDJlhYDT9oGuqDLZIPBDz6kcALDpIsXmPgjQ+k59LWHpr9rGMP91S+c5iQ
IRVmo4m47ELw0xsCHiTFZHjVc71KqWUIKaAL3cGKkn7EKTvzKRMVjAICakbpbEfnKcqKV4H3Idef
agQPuyYt3rWEaqmxvT1g/2MHJHw/kmLTlm9RgXDcCCXBChb4xT62cJhLkHL2VO+gMbfEYWBZluQT
FN13SZ4YhQCCIncwX+imyTVZmyRpgC/tS4wAGfTZXE7EFDjw6Fv3qoyGgJHpGYfXk2EpFJrs2GgR
5xFZg694A924O7q5GR81zfjIM/eQtwvT0HSR9HgDGZRMBNZJN79OtDsLNT82Jp3DbEZ+7ADJKhdi
p+qWFFOvXPViRuluLgqH3EgDcsxfjIbRsKF3PzO4WAb7Bz3p7iY5i43uRnuwldMJJ/o7y+G2BV2b
adPMesXIwEu9i2/3WMQmvNNVVm2FPzGIaEFVmtWwtWbrucqcd9FxIA3JSN0Z+v6m8fxjZKB2H0Pg
oiONhrU16WsIoMbOnJisxGT6lBAJckJFCLvToKhJTlytvZYRhEbhguOb55a6zYi+/YZ+QByGfK6w
uITJDkYCAEhrRaEsGcIAY6H41v+4ZFAjIAsP9SD+WJmGxhiBgJfjGKjo7pG5coWD+KZCSXQJoVl6
Yme8rRMuEMEQVA0oNxRnf7bkuSRmFyDlP5Wk/6yF5TExTlpsIYAL5tC6b4jr43+NKRJnvQP13vMU
yKfqCkzqOtDKmKACiCLeWYXdaaGVt2Glwx/0QyBWBj3nb9eo4gsSZk7015G0SPJMv7ra92FOIZYc
Q/vTrrng05FGPLNYnviQjfRaSCc89ugYhqyXJ3MCjGp22McSoNm46/oNADOxcVonyPwcGb2e6kzQ
6epjaxsr1gOlM+V2+xDRK4TIST2xtTSh5jBgCANTfDlk0G6JRI3WciRbC91KtUdkucIPpzZp4yHA
cKoXwWjz0OoLlpfz+gAQI8i7VZzF9U5SnGL3oqbz+cSDyNwkVfkWG12/lx58mzjOgUjbjAint9DR
YFkiV2EsurFgjg6F/7/UnUlz5Ea2pf+KTOuGHuAYHGh7qkXMIxlkcEpuYGSSxDw7xl/fH1JVepUq
e0MvetEL0ZTJSJIIAu5+7z3nO3een2SnBNxoZjiXoaY11FDm2X2b3CWYaxnz7Zns33dE55QNOXim
fxm1YoYP1e9hMAUHh8RnUcr21HQp2T9YpjtiujYml0iqVGEuDJvM2lx/ZU4Dpk0Qptl2CAmNcj4j
CLNZhWVJZSYjxs7Tfix9xgxdfZ+RNpHCmaTdgiLXCJF0cratSNgT3Pt6CLOj9UjoZXiBBcvZNLmf
7nBcXkPTIzEuNZe6xncXuXfQoohsA+igS/mNOQLBHTn6RKH2gUvriduZzlIz4VBUgIfQGzTsCBoU
hahfWJo0eUb0fFPmUlIDjNWysq1zGUAax9bp4vRqnw0P0lud7Lt4AA9dzk2IgjFR68S3tdYRPW+K
049v3GccaGvHoj5FAMKgp9xTt/Ak4sJ1ET2UwOSAJLD4whK/H8tY2+Q6hxbTtN5ERSxly6mIBcEn
2nAf2vE32sIXUBhgGIUiAl6P6kUkBYSACeopEi9eHtNG+/WXf/vbv38f/nfwWVzmcLAi/yVvs0sR
5ar5/Vdh//pL+cdf7z9+/9U1XFPXXUEZrVt4l4R0+Pz3N6hTAa82/heKiT6R6CmWSVhVRw8gx00M
kNSzaf0z4h3OIUBFHxjXOuzsk6/ReBOTQVPXJFbNrGlmegB/ox4NZF/Djka6a+5Jw7uX425o4/q2
S1x5UY7FRdY5Hntzlkl0/u1/cx3y5+uw+PENUxqWbRq6DZPf/ct1uGMfl1kO6h14y0Yvu2aHrbtb
iDDrLrBrY2C0VrESTOHvqjh5hiCBzDhrzp6Q2k3l+t5uMMv3Khm0m9Dd2HURnFInusauOx6IM8jB
ROjVGuMb1hMMoK7Ra1fp5P6NMeYwEEMlV//1Jdnev16S8DxTmILaS5qO9fMl9ewHWEG8aA3YLOaN
ZdKeUWEww4mOgZ/qz3pgbXuOr8QBheYK9udExdXcwZBMP6O+2hqdZGnIkhuqAnMwrNv/+EDqL22B
KH6sZHp1UuWdfnyYwFCcaNc3uPTSwepuQR7SBEZp/zCXTsuqKG3I/MCauo4Eoj7DYzY0Q7MrymZZ
N5m61PoYLCxO8PPTlD4iU6XMknI6MMpLn0rJ/UMDgml0NOyVaEtazXF00xqcndKQrKkff5Q5i/5k
pwhB0uzWzkx3nwXWw48/pXYb7H+80//201PQ/HgqvhdcfRSE6i9//Ntufb/+9/lf/PmKn1//t+1n
cfOWfTb/5YvO183DX1/w0xfl2/79x1q9qbef/gCWjl3zrv2sx/vPhjHIPx7j+ZX/00/+8vnjqzyM
5efvv36HmK7mrxawU/z690/Nj72Q5j/di/PX//sn5yv8/Vf2/7fvb8W//IvPt0b9/qvmuL85hLR6
huUZwK6FwY1LsfnjU95vhmNgH9Y9U7LU5ATuhawj4jfMaTrJ0sgfHP6h8esvDQD4+VPGb56kc4kS
k/RoTxfmr/+47r8vX3/8pv6T5cz7+aEBm0UpJHSH//gxmHn9ZR3IB1wMji/FygvVC7FDUJamey0k
cL2ls0ExsIz9ezOAKxbk8sG06JWgyoK1c44JZaAuKdWL6JFbQyvhLGpF9+yyqYmvtCUBN7RM5zQM
2O5I/Fmxcb2VrV+fHYnN3UtjKJXYuiZF7Twm0FLgl3X4OjuXNCKQqfE4e+eBRCQuG7TrPuixc6Oc
+TVD8iGa/pWEyqYjDEX/KupnsAzzCYdBM+3d2ihn/mFSrtUzYROpwUkgcpqIVY45pOdt3MHHecEG
YZv6AJMMFSdxUOTSEHiaoXiOkD6sYoO+ORFOr1NYXBM6VstgpO3D/LSkUeYjaBgOLc0TjI/DzVCG
OK4J3l6OebMu4jl3p8E8GHlFubWdQx6l5VrvfA4qa/IgvlGkVVsU7C8ldN1FlTH17IBhbXymC4vW
A4tpmQ159TldtR8xpd2Wpt6P5rmzqPr4y8Y2gQK0WQu0xauqR5DeyPK11OJroKg0lYyb1UAn9lgE
4sEW6MrOtaq7PTtbt2kYJo0p8sQ6Y6GPZ9opZPq0psFk5P73aUJxKsHrNjGa80kLS7Y8/cmJTcQj
1EByqN1tDGsInwgUkPymEfFEm8Snf2vZlMYMgUunPVv99ATLz9oom1/6kG7bIbgtnWLf+vFHJa2d
65bXskMf4rP4umONIWq+64R7sFON8iIfD11svxLjejKblokSWkbT3pyRVgMRCBgeIJViHBOGR41M
rqUr7ohlPqWdH0FmNlhhU+YmVfPStXPi0ZxTVKbkA/QbT4kHz8Y+a1ultRoUSr8ABHMkMcdG9GI9
h0Mo1DpJc6LQHqQhboidQJ2r/F3u5a/YQAnQxXvFr6rPYcLbVospCph4Ib9nRnAsu/qF6UrE6By1
SGhhM1aSG03B9Mdq+R4D9R0SvrwILaopp38q6uJS6d5DHLYvZQPWMkeNSajTjavS98miNKhSOsFd
ORyMueA24QpF+pOouvPYEKqWoxtT6s5ssKOYifuQweWKOw3MVGPtMH99SI0pUgjUeOGSaLpocm6j
0dmTOXOCy45O8KxQG81DnRNiHfKTBxySQfTgKewRgGdfI1/MmKPp4AXuHotEyZgASXemEF9Hg/ZW
RCb9X+ThUFSuSd3Qp44D6KjZ62SZdySXoIpGiZVHlL8EE812cPQFg/zUCIaoDAeBfym+F2FKPuF0
jHrrFCbdXUd1OFH45Lm/GRP5YlscKTAQF2XyOpb4f3GebKKKu7mo5k4h1mzT7fdF67zEWnVFi06K
bFRdUQmaoPvXtQWDtH8eAdP/NydEQ//pGPLHimoZNqs2i6tF++HnY4jZWSjSoY2sVMVB3AgO0+iC
souDzwE1bCT9h8aAglwWa9s3huP/g635OYIB/vkRvf116/1pO///ZG825n3zzyP8v+zNN1HwWUdv
/7w3//gXf+zNhvWbg2Bm3pVNJF2u/HNrFr9xJrYYaNgGR2TPFZwm/7E7m7+5ntB1MkdtQ5eWEH/u
ztZvgoqIfVvargXSwJX/N7uzbdpzOfEf5YYkod5xPRzeHkJaw9atv5xpRzs3a2RomLzME02I9tTR
SCPibxch2llC78yJ8gzrHYDo5nK021ZdxmimMD6Oeko2ny4JQG6HMB62Q4L7qWpKHc9HWDOLaHxk
R0W80gqbyOSJTIpN482Q3s6igoopptGMw+pLKsx4vrjYaYeagpkDeXUT3tM+UuHpxwcFuuqUwGXZ
qXjakz9unND9eRjuEVlPg+hJdFH1Jin9AOhmhG3G7tAUesNICTV/YDwWwi6J8odxek0S2TyaANrg
eU4fQx6CpoZw1a86rJ9HcBHhSddUcTY6LT2oVutBfWRk9xbG3Vh5+l3pdhdUzcGxcwH0mIwCznD7
CSPWwKnVYC+ivAxQeM3MR1Mhe6iptTUMGA9Dg3NQJQQ0FjUswS6JDoHgrpizTyK6jPDM20wbLjZt
jpPTZCfdXhRePTHeKvw/PgBNu9Oj3j84w62DefFc+rp3VmXpn3/8kRBnAaD2bIh02ks53KTKaM75
nx8804rOuL7oEzbnQjqPCKns5NylxUtkx5wTMid1Af3HjnnQ4p65RhvRHbBpg+lp4a0sza/fDKkt
9bAwduBgmGCO2qeD053xZoNoP2+1PaeH7qLVUbjqPIz+QaVt6W+2R8+ZIaio08wo/WYLsLFE/0DO
gN95CehZLzuShuaIJVmcqTncjVbExc2P/xtHVdxodIWWgNcYnXrdcW4DecrS7xn+n9MRoqzi9NX1
KLnq1labSTIFCET/xi4xbHNpXhXSX/Iw+0etjtu1PlanYBrxy1jkfSiimZ9s0Q4rxeOy8tGzXjv0
UJ5W0SIyrbuuJg2ZWQ/wNcGkPAciaLQq39Ji3k1TxNYwgL1nsJ0zyJm3Nb/fKlqWqPOY+E0AnPvC
Ja+GYwhmY9AfnorXRd/nTLxTMrN17wiyvliM/QxS9DoLhwsUtJDiaTaFvUUxrhigAfrivS5y7KA6
PRVTITqJpqWtk+7mehPflgi6ZVSa0QLjQrBJ0CRDs0uvHR003bTzzTg4J2XPUd39Ohz6xx7NQVzK
aJMkJgJOZNGq42fsg7th8NP1zBVKzDm2L9avZmucCNZ7tbr41tdfg6bcz6nHS6vTgYch9lC+OmhB
G670zLK2jcnkN//oiunS8YwsbLZJl6xb2q4+Kh6CDHxCthax9eWbpEnQ8032FeGBTuZRvoInLlmB
loanSMUI2hdUa5D0sjtT1ThSlhN8hRuGfAurx6oLGuXSxAb3Fr1SGArmnlTKZ7cZ7/mZ7DUJNF/K
zQzU+m0Bt2t+DTZGYEPQOuBCstbOwT0pqRDjeOfEaYJRgeFI6ZglYJaoI+K8edBDL7kgBwtuB6wL
WerdtH1KS6oR+1HrXlrIQtKvIMVI7XsefB9H8N42SG9yCkxi3TVrXQacDG7DiuuKw6Y4hpr39JpD
BIORw0hKz54js6gOdUuhIQx42opwXoVp/AARjks1ifzTRb3x0ulON3kCVBcky2QYHjsZSIiXPY4X
OwVFRqQqrs90MQEBOFS6hKYB2RkM8zbHG7PHVsk7H/nXWsBIKxWX2bnMZnwDXi9uSpiMFqxBPB4b
w1ZgBeU3wmL0nU9GrBX73wNSaDDVJrtwbgxIHAiD8+oZYfuYODXMyAHXek/pwbRsPEk8VGOI8L9P
/U/Dih4jJ7vV3MfIB2/gkM476DbZI8FoLeyxejTH6D7FnSW7lTXjUfqBYBOUc9sshjuT6ae+cUEj
OWQ10GXtV6Ic74tUWQdtCIlUE9zRRQ0iVXP8aiuCYaX3frGNzOkt44y/sUOvWrU2GcyOCD+L2n+r
XH1ZdlCqc5P0dUoJbCE841ZPhoVLLiU6d4TyaFMhm+Y8aXrci6U+JY+aSuKL6Dw0Jj+kb0wHONya
x4wEY2iFzaGCGngo7RiztmO4qNrhosaoCtd5SoyVm/ghwKYE9HZjpNso2ASBGvZTSaa3kuYtjs/3
2mzULfN/Qm5d6W+I0jvoxt0Q8oMWUsxsARRniai20PUogwikC7H9PwQ+x26P6UrYVwR6BfACchPu
VpzW0K92MTDxJWQjAuOa7FHW9lNCl9sPqtc6PRkYxENdsoTgDAha+VQzZRdkVPEX4XOh+i1L9nks
XUBzsvxmW29pckpZyxY6NDmiBoqdh0gDhSeaNwYSVEbI45h7iIlJBxKMEY5Zc1tp/smxc7XUSxGv
CXeC3Wg0d4kXbYzUY+AtJ4dWMEyCLvKIRm0DhL9pta3M+iUO9U3/1jfyKc/mbHMhl56vQ39MvU+6
h2TImx8KJSdSg/S+ttTeyp612kdakoYIbh1K8rFeuuS0zF7n8cxUnuU5XIsOdnTvlmzKsmlOs5wY
DZErj6YxK06r6CuxnC+3Kx7dEFN9IYkZ7N2LICzPGUFQ6kaEbXHIt0QrHz2v3Uz2CMqBVbUJrYcg
abcj7kPEOAurHiewini+x4kKUGWPOCXxFBo3jeGuBk+9aIqUJhJWH0aBgtqhsb2sCXkMxu+sRySi
VCEI3tELUZcuIV/SFefb6H1/NXpGKak5LmsjvicujXNFiNSPXsYQEvgZuCULdNtBGVFAvobVXIKr
QQUo7XFtajPXoWfnRVeEnirw8g+b+JnFMDrPLU2BH19V1MV76e5qcuyhYe2QLb4YVvPapRDnjVGH
v93AWoJpAjLJJsNpQK/3cIa0FG5c6K+LKWLHoIYi+c+Dc5KHjKywRD02WnukDwyIJNC5nUCowm7D
fWnVxoUZ3IEnOUX6RAik54XvWrCPEVZFur3RkmgbWuWuzY11LobDoGLGC8NltHnodG1R1sODGngb
UXvtATQw6eHZXI6ZdpqZ0MNgE81Tu9q6wJ8CkwPEp16zfU+dj6imQ3GRVvmFsIGXYACTmCF9ox1h
O4vGShDxmHDwE2nShnCne2eoUS28qj6fPmBC4tgOEMhCekUBQpBO5THhHACD+ZYrrpPT6NuoQntm
Fy7T20JrOUyLa8ieEOrDm5ajzFDCgX5aJcmxjgwYdYPpbqaE27ib8uWEs+/H8srdk71rxFdtQYl5
7KfFR4kJg0OdQVTVVKO/s9/8Rlx6Ma29Qh70wrnlsla4L/aNCzZtdPul/93B97BwNPMx1p7APh1c
HQ1CP/VXM4SChVy+8NynfsgvlsesJbPpTfhx/KjkdPYkdHvdSL5VMNcWWhEEVMc94jLk34t2zhcy
HPwvTYWMgRgJqVuQCnXgBEH+7KjstoiIuiHilRCv5tCwcZMq6B/GLg8205B/FcV3oVfiaDV9vjKF
Me6a2ZUW9ci6kno6g5kCHDhy+ztIpqMwfA29GOdsiO4mpu8TTMZtxxRmlStOPHVAtYLHFoxavyFi
8ZWCuehm3UHKG2DFzq3EvoN1kJNvaXXejV2jnqp+EDOk2LrI0ZcFWHMkMNzxYKuIUNdPNc0UbjN/
pvmkuzhIzqVeIP5qFUSPtNpp/fji+1Rd1cSDQW9iJxP9yxa0m4R7R6C6vksQqDRzMGdsF+3C48TS
5I5zydhG63IydgxY+9tpVG+UWuBciLOygu5IBhHCbHfTonBdiLhwzyqZTlZuPZVp8NX3/VMkhLNs
54yekGW3SnoSafHkZSZTlHZgDXZtc9epeagwQuuOoncvwshszm3BpCL5QGWcx8o2XwZJ+IgPGLoq
mvpGm65WktChatWXDX9hXh3mh4+MYjeUJJjY720qzz0Zf4uJBHItHuw16TVGyUyY55iJByx5z3hg
A2fixtu/IJ/3GrQM3Oy6i65lLx8REclTWI63YwqnpfTndLgag09ODQJvbwk86LFX+nryobNl3bTT
hu6VQZW1KLUQ03En4Ux2aGKS9L6aJT59QhJyRhAc6OS2HarbIqG510CR0ya3u+rlwabqWCXyAGPj
JFyOquR6hPmdLJ0no99TUqOV97FfTC7BWwx8CoTsU0yGqCc2Wlgv7ZH4s0rgJDcq64YREuFA0UAm
B0p8yktStTFM4eWQT5wUd/HgPMUakjSJOQaVqje1LwJxLaBgsZGhkW5qX2LAwklHP5cTiLTQMaSt
88QZjqaaU3LT9sFXVs9MZLcgC4I1viiu7F32LsWfhlcGGEh3loU5bcCRbcZ+2gTclUCSYeAOkFn+
CT8WGTaqETNulkgE9F3WJVveMjS5ObjfaFQwUopbFiZu4qnAf5PXW23EXVANHVLlxkDGGSJrz26z
pCaew6gR/jKISiX82uzM734CTaGD8RzA8be+z+qDUmcA/LNwqilauVZGSRQ/xg1LIU2vlTW+jm4F
TtIt8oM3bnoHI/Y4WMlqCKarbBXIFNVRJCB/XU6B94H349Uj5BmLNaLFOuC8HRA9U7bonjOQa+4Z
nztxprWZrIy8Poy8CXXqH5WRdauh1pcx5ZnmJFd4qdoxIkkQdq06KMPeZ4o2I+eipwkhPnG7oBLd
Y1wN2amagscCv9g+9oLrFPSrEccB6lr2swD5CvL2j9rp260pcwePpoA+weCI0zfLKKfdcszrlRz4
hUblLB4h3AtaCV3oYHpIZ/qibhvIpVuyPysLOUVccb5DWnucz9WulsK+tN9VVW3gytDZoUc8igyH
hWnfGIJ2hDSrjuW2fKEjk+MxlEjiyxs/wyJUNybZmHbIUYrwbqtFHifnrcALi5cKrT07nTimAXoc
IDJ6+Y0K6RVJKoOFgqiBMW7vK7v4GCYnJtGM78nU+tTH/j6APbkGfYDD/9mKy3HtJRoi8nzvcocr
h6aQH2mH0vdvNTCCi3yqkm2AwsYZe3o5PXuMZcqnlost6Z7gQLRRKgUuMKc6b7Dj6ruCgNNDMs8v
R3dnFN6rKGNo54JTxZC29toLKRipA28b2CWFZ7ClReHaM6t3Ad4MnDBVNFOMrTqNGeruojWJLC4n
5hZEpurJNWyp31z9nJIhu68jhgiwQJOOs9MIiqq2zNcxLHvGUMUHmebfyhzILouCpJxRbI6OGm7a
FDk7oO8cHoTxVZX1a2POCkcEr4vGfMCfDnsSWFVO+HYHDYnX5i+o+MLyUNQsR2EVayvNwXGi0IrR
INS3U8/LInwfx9pHyuEW47HCHQo1mG5+yL4X0M9gXTLTOSbou5OGpDEp5v+10R4p4jhycAft2/mR
dKvxiYYW6BjYbIAVoJR5ROgiW0UQM/kYhrAusM9octvh9F8POUfCopywPpct2hqTzlPN1SdBvnS8
eFmVogRub3RwGiFVwEci7QzHKKHxTIJoxVWlfWzH6gtQ0LWZ7VNUbKyuU7qdXACevULIo0/mUx5x
pKzGSacl4YZUViSd6BJ9Q1iKjRvbnxgywz014h4IZ4Ybkw+FrMt146OtSmpQGaN1SpvowPjm0VEO
06gWYsUsWVUDNulIGN1K19t1OA4VLlWBFxTb6aquTVJ0XG+vd5CdzYnk6G5sgbAEt52X+Osa3efA
qWFBW2dFmg+f0YS2KhAm0vMjDHmo+9t2lOW2cXKxk1TjNNaGi2M11opMzP6sZ5i1ymZVMz7cEsXM
Al+KvW/G25Ft5CiK/mu0nDNRFTXsBRtlFNUjcqUvIOAeoH3vKev9t7xrDzFdac6P/TeuioXH51w9
zRpfR2evEKExAOqqEJVn953IdpL7dEny+YtOK0QOKN7ZApcMwZ+Hwv7SFdrqoMl3reaaTFCAxWYE
3xa2TI+2P6y6MWRBLRJ/pVcZq41OI6UsvzUimANSUhJAS6lvq8pYd6ZLhKHkYe1CDvNE+R3KVnx6
YQ1PmpUdDauOWFXXz5WY2ps6GuylFtBdhOq/Q5GORvYWDDOrg5dstZjOsDTCPc0qbZ9x+oVgjbM2
b82eoY04MoH2gHrtrYaqV4/NalU1N5Vj8gT0o0eUdX5hU7yr07e+Jcg6xZJBt4wOlR5/kijEJHWc
tYoG2VZdHHCyqU+yENfIasmOlHMkMOYJOubLkd7ukqBIQhEYVI8Jt2YV1i+6X9zYYhbTwRZeBKyh
a7ZklsJK4Kg0ETVCOHNadIBuorv8pCMi5fo+8BNvHZj+S5Tpb4bozeXGFC3pIYnNbK2hdxSeokRi
qwnVfKwb8ML3a8Pq33Nv0pf2NU2se1IsPRKlQmZdfRXeKLauUNPZbs0HdJ00PbsM32YJ7S5oil2d
NbQEGqRuVjC9N7yTTU3wdkaa12oSQAIZWFysrCmXqhFwvgQ6azDabFEAREbDWbKPEKkg8QnkIDUN
v3hlhUdyQgbEqOgwEciIirAhNoIMlLrnycHC7WGnZIUXkc6hESWmRAHEtk4IFZNSf1FX+U0fvCDW
1eDYApoLx+7RbewXrQ7XTAKLJZzkloMnJgag7dgUQDFMsLJ5Y3LcHzYO8yxD/pZ0c9cRMTn6Q5PA
6jKpCFF3i3PcGkxTYd0YYbjuR+wRsVVtUnwrtaQVB37JwRkLH1x/7Wq443AYbvoUmTFKzfdcOcHK
UM61VNSC4NzL9eTW93DM2p1F97dssR0ZZmaSOQo1q27FfiL+Q06mt9Z7NnJs9BNMwmRb6DDnqktJ
BYLsmSO93WYIIokQgioXuf3agViNQJRfSswYFUmhHhvN0nJuWoT9y6SlfBYNe7tZGgTMIBoKfR4W
23+j5/ZGU3LfWThWMylOjTBQErQu7nwjpOBFv9qzCuFbPhMxM21VhsOP8IcWrkGS3tYKO8yAzWaZ
Od4uiswMzV3obgdSzqyJhLPyK0q+gmGKNr3tfsuCKtvUWKIWaSdgCdlw23oJSKoAvIh+7VGZIekF
2UPRhTZ+GQ6XDoxCOYyE2qXqI8ZnutQD9xoZxb734bNl0kvRPIZo7P3g1kIFyLCXlKVWupcoCiU/
ZfTlFUVF0zCjPi+zVcQDvmnJiPBxo8cRj6fEcQsIS+HFbTm7tHQWseguasWuovsg9BmAm2mBztp0
LnTDmSGBa9hXmEolcypKwz4+ED4EDaBvSJUh7DNAW4DpYvYS4t4IbNyFWooDloqH7i7LFWIOV0M4
3PecCCCTk0AQL9AVfhIO9oIgEZGyDV6u8JfS8K9TVn8EY3YQhXPv4ZrY2Gb8ihAC5EaPGjQHP1aa
/tVWw8AtVV4nC6GK579MveYDeIURnNNzQQT57qERXxWTPy26AU/LQKSQTORS6PRNeHsOPa72vL0Y
Q4YXSO9fGSo/5WP3rhf9RcuDG6cZYQhFuo5UnrSi3HjVOFZNWn5P93UEpYCxaFbPe0gDYjNpl6WD
4YTJc6p1LCgCdVnK3bYwRx+yOVuU3wEOQRq8CuWY7lQ9b0uNFa4ySN7oign/aYryJCHpR/J+sCt6
ai3E7ACUEIZz8NZtFq6jIFqNWO7oaplEBoFhB7Kv0UeT2cd0JC7queT3u8ny4RGI9bKPmouMH5hM
MsOr9qMBQV7xbLACkHu5KZjQLssHVQbnKU8Jc8VtVyETxu/HOHMsK/qUZbONkGmvDGHnaxn3aE6B
cGtw/WrTfoJk8eQH8VYV6lw8pr2n9l6hF9vO6WmhFOexUPdeSxRFXdZ3tFawVJOah7j6ko+C84GW
4sz1VbDzCJab9bnRRjH6ROJDmzF1DUIZRurH0DwTRFMkg7F3MwKDjLq3ty3+P+xZNwbpnzeO8Q1g
brrP3ZB5gPvZdSmTDdhsddX0xwFjtpW19wRuQyeNMFhBvycLIHbnUPUZsMrxq+gj1FQpRRuTIqA2
BeWHQALkQcwUUQfjLDFe8K2/MdXG5gZlfeGYVnYiKVO4qE1Feg/jgZeB+V0OHpA92x7HnVZp68Cu
pl2jl8syqOj588+HONMJuGTsEgn8iNmA+sTFBAG3T8GRWQ8VW4BqCSWOnChYNT0hoR0eYhg9xX3V
DJehz8t1hZYfRLyLGMiXRAjICue6y3YUGflKGKG7nK0Bre0DMu2RrLgkJRCAxuakde9ZAcaVYD4o
DXJrOs0LablMHYDsWo2/ND0iTYzWoTxCWz8kxYNH7xSI2iLz3AtxNS8mgvbAij+bTo9OmZ7e+1Vz
rD3WarRmJRay6K2yQrzmUkGVKrVLpbmE81VcCVYEbz4ZEL6luysKIrIsaRTtRiUfc4Z8uaBhzWT+
HOZhtoDTu2Z4+hxVPJItccwLWZb9AjjlFu3ydweC5sBRi9ALRmXKYx7AfIGg+6FtTgVzMLPadG58
juxvRpwifXvi08O2IVmhqjzcCn1krwdyNYvJcw/MidZBbbz6bppvpeYdcd1UBxM/nCzJeEh6or47
pmpuF4PsV9yWI+ZszbiH/3RoA40sV1nvWlLbyVnE4U8NLxhdugo8ARJwevI7OTfMWUHRcskJH4ob
z5yatcgJyI778qorA4pVYnGm44VQph49G/bd5GRPXRd8AxaVLoTtv6TVcOQMmm3c4KXt5uhoBL56
yK1cdT5DDXkRqt5j7LRoGJQr0C44V9qPEbuT1ngbfEbOYd5J6bAzDUBDTR6D/Tb44akMaKJN/Xup
+tvBI6oDQsrFkhTWQTO9DxpoZYOtphv7D8L28u1QM/yvQVul3Zqhbg8Iw9r/YFqWbUAjiOXRs2AD
p6jEyTfED0XTodO+00yS9yFKCcwRtOINELgZnk+Ew4e2rZlnYEhF/4heTpX5tssa+PF1dRnnu6b3
gqe4os8ZT6pALAGlR1WwvDvcF7ileaapIWt3/MqbnEElXVQm5fnZqjAk68zjHSNmWF8529g1Xwe7
HVclSAJyIGZ0PytBOeTDVua5xxJC4TMN8YMlsF6kPY3cAUOmNxK1mrDJn8g+IU/M0Pe0A0sG1hyR
IRfJQ5sfG79D+pgYjHgJFtBcsmYIQfQQ7+Eg8rDoJHIC8YWnCLwMQT1o2AIKpERnux/GUe6dWO5E
wpxtrLpVzja8sSNuYr3pvxqbqfmYyRzv/cTCnNICiXvaUNKBaphheJhs1gHXRhFCCxbUcpwM+0Jn
skicubcxFOBGM0adQns/n4/U1nEQ9bMa6/skuWKtjeAQgawsM/luu2yUIjdeavguW2ncmElVnALK
8KxvLp3NIEKpW42+A7Zhm6gUOiBGbITLBFnLEoAALNSvyEYwSsI8pRG0FOqNxkAG53rPWr7vsoFs
N2NUgCz7x7g2i0NZIVjwMZo4FnQPWGPeNtLnWGSNCoD/wd8Vwyqd6vxYGNo28PtqncUZuQpyJqLF
xYnsSHuU85QPq7fDIISz9LmIs6OdzNFCk7pMqR2TFk1amJube7KGirVoyveCFiSGpFNjW+T6tHIW
0G2qEBQtyiV2ZnEZrQe9D1+nlEIkEXG18wN1aCy/WxqDubMA4CCFj9BiJBsn6L/iNPyGMrFxc5Kb
u1fuV+S15vhY0YWl1xDspIfvlRkyJfIpwmJNnOUuSkW9kONHlUPOIyiH3+/sFic2kBZKfG5L78OO
aQvl3pfReUSVWYTpzAd/V6P36hZ0BAMVfVceRa3V5bSycZNF5jqeuM/YSeF6AKpXaGSdQHsMB3E3
WiBWoYEyUscncj/qDlaJSuir3r5Dabge3fKZ00z8Iqu70Tmak/niGr6iGYfucZyIRWMk3pEOR2Af
5tQJU/46o4lSgRcwMrXrJAZejak891J66jhrZL5Y+7Z8MdnwMiveWexESFyvyAcNei/FI2CA+8Tr
92HEWzXB0LEEQFEdsJpQrwnefg9xwg41MdJpW2379ntp1AecFKB1fYR/btuu0QM8cqffpZopVuQZ
s8ml/aNlhDeibJ/LUT9Wgc/qzhBW8X3JnQvgTynxUpv+ncBNgra5v+3M6AboB+DF5p6y8j5qctx7
xLiRKDg9IgBD3dT+H5LObClyJAuiXxRmkkLra+4rZCZQULzICqrQvoUU2r5+jnoeButpZtgyJcX1
6348ns79SAqI286xpbVHBx/CECgrfchT/62d6WSSYpPVvFdtuJN9yVGFKhvehP6TiPvnmCDnmo0u
S2FhbXkWj6sWZrljElXmt0OsbHzidc4drIhapQEgEuH8RCb4nSxOjlNSXmkG2Tdx/LJsbEJLnSMo
yUs2iSBQ1P8t+tfOZ0ydcsKNVgpmqg3nOyG5V5p4S5K0nNeiyfwL45WOMt73MdyPVdaZX4NM7w+h
XXl1h+BXRCJc+2zWk5K7TJievXw/5P2pspgiMT+sjKJ8T4v2mM+Z3matZOVOlPBsB+IIt+mgq/AN
bzI5MsX6urS/WpzZpN5RTNBON2pU08oJpr8Jv55v84aW/Cepo43E9tIh4a/pXwu240iXVZZLrgm3
2YSD+IHTwrma4G5Wa4GJ6Nt24LVaxXByq+ALfeYie//DSLLvrmdJWBAU7rpzWrL8amG/kRPqyupk
xf3GBKGQR96HT9rI6y6hGn0C87j0LLEA2cXiQYh20uAxPuA+XTHhfnIzzg+eX9yToXsDT6HAWdBt
pt5AtDzAJbb+jKWv/eEoSSVgkpuHGdGhgMWPvZj7eKQNnocjgBEBlFVW2I4w7HDmLe6zmoNrVdTB
NY0F2c16Y0U0TQGIessC/zuvCUs3Q86LDrEAZBllwYcmf7jKfHY9yldwEuB18id5jTuAX648e35r
HkRvfaANWFCr8n2WLfFF0wdaJNL3pIiOmG3o1FBQCTyu9Ezbt3nC+lXYU/5Uu6C7dd1ffd997dvp
VnvsXWPLRxtdPkQpFgAnUpuSKnne9/kBpyB6Cs53/pgMqT6rhgLQW1nDJCMb3MOTL91ZXGRRXH1d
Henxfk+xJKzMLpZ7vIR/LQE03IXLkueK373+rbLM2qdjHHLuqPZRwk9pGPa/xlgEUYqaodUU3M5N
lkxE39RzqyaYtZB94RGzsOP5uLNFVm5wxT8PxK/oyvOHU9Ik0WHgHMhdDJ1AMHe4oLS+xGh802HZ
vYxgJ7c4q0jMpkmCQfzhBelzUCbJNRVo3jk0tJmbemVa73hJ6NOgmXLr+hcSB9NOgpIijEXheJfU
75ER7REHxz9JgudoKNONxfcLjRFfzZzxgjRkHrvMKhj/eGBRUvZkxAlcSuFdfYtW1zaBJ+SSUGdv
6GoSzvNUHWWuvEs4uYwNs1HA2c2/EkYAcLc8TeabBdiG/gV4QlkyvZPE5GkNVGNLleFXPdDrMYGC
WUlxrql+w4izaaJuIysv+OWVzRcR9xLTyCN0QepHVECth1p+xl3+mrXx9yzUJ2OVxWa0/lMH87uO
jU1XzxlsI+sZWEZO/UDlPUsc/2x/WNClkVWdUocWkh6fzk7a+acd2Jc+ZD1UIXxERfqE/+mlDcoL
Qiylm0n3RljQWIXJYhVtm/cWvIOR0X4J1pHVj3ok2fAKhI3YabuD73AZapqVJ7gRhc92J1LhTx/H
6z6G/VNFaOCu+mps/E215h0bTQ8aBvmp0/oY5y+0sDZz+68fgy8JnmJFdToJsgBPgt/vhtm4MgEc
SHGwozPc3yztK5Y1cdJm1FClF8MotyUO4ugQdca3gYCueu/VlWI9mD2mWFpv1mZz6zOSpmPN5mNS
d3AGCK4IKGF85651K+3uNTOKa5BDaW/BWeO1ZH4rKeLmUYSqph+IC6eezHBdZyAJtPXm1dYP8f8f
hztqq8Sbm2PrMIZzMziXye2ItYbzPvftm5E6r6mNHdiLCOeYHTcujzde0eMvMmk+b7y/U9czu8Uj
j32StnDXb+nUPUsTqi5EJbIkG5kF53woL+0c7fsOG4yVVE95uh7N8JoaUCmHvHwKTO5fA20c4aoc
xL+0sm8+QCIKPX2Ot6CMWHLiUWrSf7pxL5C+mi012x9pwOYNp95mDj2sBMYuDdD6eSeAtoow/iDa
Gfa7KpybxE9iN7GNI7bbh2Z3NOPusbT/OmZ979ssJPufUDAMSidGJgvILEzUTdR98ekS6bbjgK1G
HhKgKl4pMuRBbCzl1uT9W19e8om+a19C3UPXckHltKzhlvOiF0TbXrnP4fLHCBzIsy3ggBD+YF+r
Z3fwTinMZ4rSebMl/BcRntK8fqRV/z6hDFIutBukuDZmLV8q28Un29z1xox46vfZNTSpz7Ws3y5W
0XSpuKCnIMoDTHPNdBP5K/nhm+OzEuOg6Xgwz+eMnHYz25yXeYlWEuoCGKX2jy3mRzKQPBN+cIBq
VW1abV/tQI3bwIBv0fTxQdVEWAbrd0+ZIujGYU+hA18mONS1dynn4iga+ybj6h439U+kxdWw0yfl
Zpz65kX5G6CRkMeCh/hJXGNXJvO2iezPgDczfdgrj0AQjqOiBaqQ1OpAj/TRqEHog1X56c1iR85T
xdycqtja9hzq7MpGktfbIEi/G8VhuJLJnVHyLydNciXQFSNzhLaG/2WTYt2CwPkJ/wkFh5j/iGs/
GXcRA+/GE+JmEgHpHZCrFWuDNivfYtrcpGE+V0b2lEEjzX+ziHkYSflUT+lxaMMzwuu70PrZ9zGd
SkbPlW7xpw3jS8hbtialZywbZMX71RTTOWcjs6mYxuvAuCEA7C2gW6zFLbo8mOTLuSY1Ov7n6d+Z
YWLuKxmlK4IRlxEWN2TYs2bhvwrRIWkEiFfBgPcOLjVNDB5tCiY3ahfxpYBZV+bdHqbGu2OMxxQi
3KrG0bjWJF1MuvrsaQTJPnzNA82SqAJ8Fae5enTuXsJWnTCWnGn/oLTEWmukPF1NdBeP1rPvJPeO
S5QG3muWjs+6blcFqj++K/Zy8lNH1nEK5GeP6QR25rwraaGUOPa3ZoekUoN/xypSX/2SmqlB1pRK
IJnPmD2dZnyM6o2Z45V11K0L8XtL0F9p2J/KsGVJ0Dl61eUnu6S5VOf9raGEJOmDM8Ikm3+2OxbO
dBrSK00UXgw0lQaRY1PbWOLGEC9mpPdWnqznWt+cEmD9nBBK6+w/8ImwnSQbUAB6LSv5hYPkROnC
to7tB/KyA5lm3NcDR3GI8daun8XJatuYjTYSHXMw9wFOsJRoUqqO9t328mxYvDrEoWb29utsAlu6
GMSHO9h2fLnNF+6WV5Flf8yy2xIRbhfACWQfuhBXyvFXjZQnL0CQGBocFFn46RWs32ZoLUPTP2cB
QMTlXo2R+Z5nuL5kASI1Gnee7dAGiaBLHp7nJ5jXYqCi8MsgQbHckkUfwsKAM7BEyqjGqd/dJv5u
ciqDlOBakXAdJMG9NXUknyYrPyznFU0gjsl2rgTerX4LNuJ9xsDWwr1jdfUcePM7j4dL0+TuNmWk
hHBMRUR3gPX2MzBUmtX8VrZw9TVQiJmgG097nK6hc07K5Hdqd1SBlfq5L9i5GsGhmeSZZvFzUnxR
NPGUut1PU/pfiL4HR3Unx5vx6WMMqENyeoMy31p9Z5mLtjPjBrGWtxV/zpIGqc5E92s640yZz4V6
lwiuu2poRebRFXoB2vBEWwJ13RHqZRwkP0a2cfC5YwWvOJ150z8Zyl92HNMYbgUH4hS52yRrMcwn
XAkZlxfNKn7yx1PjkyPktWj8L9X7zSpB/mFqdYz8XmmghTN7hMHpTrD9DyNLuh03OF6wrGsYH6M/
HKSSMXrokTSPRnPMqnRamQJj9JZ++meid7ik9KffbqecmKgqmX9L+gs8/nJSu580Er+HruB7vYbJ
zEwi6OJCMB1Anw3YkJTh45Kq7AtAb8WeWsU7Djk+QJRLyumBEqYX8n+R1lh+s50qh3wbuyFDS0+P
Q+bpHz/ANorD4pQpfptJZsa2TfgZQd3232Wl9y7y5M0T6sewvbNJ0x0p18BjUrPZCS9EcfbPU/sn
HGHRlc0+osiCpdWgmbL5sDjrRF44a8X4sJnYem3FIsBSSZ5QHLVq0l/0OtD94gpFgE/c7I7gJi3B
P10t/ogheJ9kGB0z148PBc1sSFzTvAeK86RDeU+503SLl7IMTXMdKRahfUtl2qBHZp6MzoiZE6iv
w7e5RxrIFj5Bv+sImm3huPTnRBIwxkfgIxH6z+Yw1buEHbSp7wUh2SRIrQt+ZoBr8cdM7et6st7Z
yLKF56Dpt/22leMhTWabgwLOrZmV9FVJptI8ijOU+Upv7UlT/hxnkhBDSa09WtDaCD0bGi4/9jK1
2OnCqBCRw1EQNem/D6XXknMQd7rYfkD2B2NUnRjewJHzf/IEtEHXLW8GQ/K+CMsLV3S9ynwz2YaG
15/++6B0/epyPBAjcjXg7Z+wdKJ9aho3e7Df+Nrs4zror3xLbT0ZGXCkKehG5JC6OgvLHg/jIPa0
mmIYjGexYsO1xzHuc+AKry2YHNzT4lMM2btVdADJZxfFLY8ZQ2cxHZoUzzdfjgRZzH7OMxCARP0j
J/w4YERe4xIO2uIeilNhMgcO1AWwX+AmWxfbUI5MSTIAxNmKc5a6gGaNWzZPgtbkgWVY5z8qDpOH
2KyuY9V6vPxtvh2T+Yta28yhrroiPr32XKdlQWFAXlP8epzBbrISZOYEpalNxF28Magqt9MSyHL7
KGO4mEtxQc/mB8d2BXXOon4iYBBFcLDzM6QNZwNvgycDJyybye44OCNGMlqn47m6D3zCGiPYFfj1
/byim4KCMvY1UBp7kzZlkjawt9jFujR6j73lvpgJJplxbrbd8isYNks/Bd35VLnhixdPz+VSPWAI
UHBtQx0kCa3+6PRgQyKXOruuO3YsyKhRw8cTz92etjp3zVGpaBQdUUb23FHuSbioPmk0XQ0NKgha
1igusSNRGhfHHwEywcjuJ++H06PH8sHWxjkHzPjEJ/Gw0OfEc6M1f2VwtQqveEPhTWjZGry96prn
SU/rJKmMJ3OW+97T/xi2SdFY5Qsu+X+tQFYGkXvQ2VChpfIuH5TbbziCAl7siuNE/do+ocdi1ZTs
6TxcTn7/GOuuvRKVX5OSxzeaG5dJUaiJkh5srBFHIBQF9RLYlDawjSlfyYYdygZzT5Vi8hzNZNkb
x/vI8P7WSTG+0qbBpFTZa80wv0VtunYLsdxrQBcPQcN5sYV84HVArqcAeh4UMQreMzZYw8XvlhB7
OuOF9J07XSRYijXrY/yibV9/GnW0zxOH+obWbYGb5Tz0JcNUjKgtFL7mvkGY0jLIIAoh8AtjP+A/
OdiyuRF//InYLfBj65ZIoefgvCeogGkLrJx2qABzIamW4jn2ihwqs4XWyv1m15SYudL6vQkw2WIn
cvBrumteVdIM1c/SwLkx00GfINa9ddVEGZ+Ls4jNjzs849XgGvZw8LvV3YuyI5Z6/DW2POTzcvLP
5g8ccA8524ccW/EmFaTCEhjVviRonqTcY3mKiFOQtM1OOvVblTx1GpDRwF95TR3UoU2wlFcECOeG
pguo8ssGE/+7PyRsoNV4AT5AM1QFcjsd6BbTNa1HurMIqroJMFguwcDjdp0ufz6WThgdx3LnFRQZ
GcREd5QOgO/pP1BhcWrzHErHVl8VOEpGIMEjBbkVueePsvdCYutjlNVHNrrWU5E4O7spbWyy/a9Y
Zj0XJ86VmSKRiPylnB6ir/W24TamBNhzlD5z41juB+JQgj03ukny8Oncs2oqeIAmpjqz+CCYmoLn
p48V4NLEYJBMCvyUGZaQtbOH183nqehYzYvlX0yshH0eS0UVdIAXERZDm8RYZQLJZaWdLk/XfuQZ
3YFp35hsB3Zm7N4zO6i20hzuiYUxL8gLgFSjak+d6n5ZBlKAks1n9Ml7ukA6NxrM7N158m25Sr0/
ZsULKFTl/p/zsahGU1hea8yKTxJfMJJyjUWW0JWGu5MHu2amSRJyI/XepeCnqGHPMzUju9ziwlA7
25BLvTd/NC/qkEvsyGVDgoLGdQ5WrChW9dycplT4h6YOpufUhFISe4m/B+a1V9RkC2Z+Y2K9IQI3
3Uw2J5cgEVcaXVFu4mQ/Yl2Ca2LT0sftGls64S4AI2lRnQjK3QJ8JAxvkEcLaCMhdN9VWvBDQITW
29bKT8uudXIo4wawdK3EEaH+pQqHt6bhmW9OCfWiLaQkWruFIOHl1Ps6xb1KRBggRsUbCjAm5WNZ
iYpkKHPHre9vV+/TtP5d2AaCWepTuDaRCeD1B/aIfS5wh/1Qtm+NI2+24ttY5SWm6G7lkGWzK+6t
AOKQQUhuZm3wNlud84gGHFM+V848bDrGhcs4ea95kiNBx6diESiHGjZ6yuKLmekwhTlJKgiokOrm
o8XhazPg6ttlSSk+uj54tnHfprDaN31U70e7YqXen6b6GhfEgcOQNmL32/c69hIQOMaEoHIe7+qR
U3uZmOm+zg4+w9eaQ/GxFj4c8ULco5bwVKODezPiByFQwl6vVc9DCb576fZkY4SaXo8bYRtkTWJG
mGZ+KuLZ2XgQGlbw8q7GYPxi4qkX+eNf6GcvTHqNZ7EzyllSmdnJw1J5I1v6UukQe717gE5CL56l
oZDa+ECTVtFpxYah1M5i1cdJLKeo3XUijC6GvptuR2+84/4bh3qJPXxAR2m4DU6/dUdkJOV0aslt
XPqnXvSnJfO6k4RziR7hpA4K8TRmE3VvGOtDTln75Ra79Z1CndMu/hgqnIwTCu0okr8NZ19AGnia
gmjKr9ScXNjscctl1KYbSqybVHHArO16bU3efqADclNmrINBIZ1U0Iuj618HGZPCsdGjWCSqk2tR
803M5GRmPHT9mPI9MSUmKWmB1t70B0+0oIDA/K8Ffg12zQvEhaunVolx8aOIopkh+JG637p0VH5p
zKSrqXfS1xamKL/Mfhy8/7zI76qRLWtt+6wtdVXmI8U0dlPpbN89lhXamtinStqhmKUD02GbZQaI
7MnINZKiuddC/KU1BNO30Sd7Avw/LaLcxmuEPg4sDtSIxctQ96ILP8O+8rdtnrzYiYY1V0m5U1OO
FW3kjS/56Ysstm7UnaG9O9uwEe2tm9x2Wwd9dg+0F229ip96yuA5p9xPAC4SZhxMjtTUbV4lUPGD
WEqDBm37x5Sg0LGTChNFg3+n8Lz2YAkdXOBONnu8uDOdDCkkcSsz+Kf/QC11eczdz8mLf9vYDpgd
ulcHIePamQ1kUvJDv0JZoGuQD6MZbCTZ2lDSbM0xNrT5NRKs1Tmi4XBh/1t7pJOKiqgT3t/W0p8R
+5iJesnjDKQYF0QF2JfTV98O1tZEL9lAt2RNpojO/6lsOmpmuwcPar3qwseW7H0GviLs3cXxpva8
iLLpcKRvAjdrMDdvQVRuh8Krnke0ZjCNjXP0NInY2DtNRoybVvYU6Q0dxVbyGbsgPkpmKfzZEeFi
W3X3/z5wSUGJkITujGZgFAXIqFR54hZ+jQMpj2N1arqyuD/IYNZ3i/H5lmZ3uuHCsAtvRjNmD+Jb
N5dOy42eDGcd4AWtgtm71XUb3BKqEme781+ixPVf4gh7ZOUb3dFQ9EDh1b1GWXAlbZQeWiehWUCE
e7qGjRcXrttt1uPWD+xmGxXgMxP0hXVEVmmL84+HGau3sfb6Q17SIN9Jfh/pfutd0dE0DGs6PqXU
R7tuD/8+Xf6VHYU+hgKG98BOT0k6dDcYrL2ZpRsy7NlvLzGe2tKp14hh5SPk1jBI/+KmCTYd/jYU
m+MLsVzjd+g3NddjgwM+k/T7NtPJIfWa1Ag5cfWdWtGvPrIxIZp4itPhu3Eid+c1I+CD2IWVmSBf
TWUZMfqVXGwjdI5otAaecbOxtXGgX4qPcCF1ZCUVILVsThaxWW3TOAs4XG4TfXU9jxZlpZcMcmGf
OcZyHldn26Nkxi11sl2spYILWHrdt1TzYejo5ph4D/hUTu5LeubjhfcMzgR5K8lpJPTc6AmZ+4AN
C/xGU/xScCePVmE/YIhcqQZO99+zng45TownQ8uTH7qsbcJyJoPjFjuB8nNVuhnXJJUoJJ/Bj3rR
axkiCrgl7blQ9leZzRcfSVwTnoF2VRPXtZlt3CkoAV94H8si56mjpYfzVWTsAtPbGgBS05EaclI8
alXypfVkajIui3/C1f+iseWlJiBJ7hB/n23qfhfVjDRhaFBx18c/KWEqoM/yq8fTqDxI4V1TWL9i
BxjEANyJ/IY7pRZgkK9gzvIj34fTLQ+L0B/kc030ZdOa2ntqLP9fWyElGTS6q7IjvCUYSoyiv7rz
nya45ujdO4/zEh5ak1e3iZnBGMhTYMutcUg4mQxuZe0LGdHeDcmi6pkWCfaPC3GZHyRXi8mcRa6f
pB3SLmWQUGuouC4gY0/USazYHz+oNaso0yXjU1tJuKPw4TpEwjm4lbeczwOWyEu3bsiCunNew6L0
mKWsfl0XqApuXalNguK9qaL0nTc2PkBz5uZUKEI5s41hmzSqj29+u3zRHb/E6+wn+rX0Gk3NPKc2
WipgfMvA38+t3PrjOG1t5283Dzb3cSyQnjn/BQ7N/WZWX5HgKZwpqm+loHIvL/KDrMWTzX3q92RV
OAlC2RImsLeAnjWGpqg7IBy9BmarHkSCdjhV9c5cJDc9qjUYfZcWuSrbtZbtfUzK2lL3bp/GSOGv
qH77FUY5F5UrzWx1aympO7rO94TzfWtlGAjtRDbPQUwNXmla/ywRvqBxYRhCq7lWuk6X6gv+bA1H
obS3X3j8pLsirdcDg+W2wtAC3TY5kWo6qtT/HTpBh8BZ34zKTW98miVazHqLyGvu8iaGEYtJrCcN
6EKGjpEPVqZhUBzkkQdD0adyuxpbTjQVFdoE6Ih5bo2YK7+Oh53FwYOcSfBkF+B9KWRzDji9ziBw
zJNYPuT+u5M4AxX2LJ86KhzpuDfe5oRRTLchq0lrPDZF+kHjBmFOv2EvzigrOcGy9hocDpWx4NlA
3idp/XpjjELdOGABlTGMZm/QE9e+gSY2nqwgAarpIpK7VR3RnRf/KLYkRIR8fDFQDbIq+HZIQ6gN
bHjW4nqItzi8yaDiP0+Im0uPZ44PY4yk73yYk/QYJZoRKBhQ4DFBJ/cI8Mi2yLzkZKYY1lgrzqF6
mkKx1K/Pj3GfReJ5cCyB3RcgeJcVj85J/zk5v3vQjPWTWlJAbvW7ZIV5i6RPK1nlvlcyn46sJ5jJ
4oHCpnivtCZbXV3w5vQn1cl51ZieufEDE+G9NR6tl3JfCZK7BJKzYqa1DmxQRuJDgeYsVVRqerKy
sdom48CFWgfs2cKSrFFlyXXJqXEVTlr7S5skJ3u5bGFxwZcmYdlghLau7HnfhJheoDaxP+YRxOOm
/eSxWdAbrNWbb9UEONxx7foYv4pUQHWbqAExBQ9o32DHqyqDKzHpX0BPWyuay9LvjkYw4dxaSKZ/
fYxJHevHFzgEhwgb8SZuDfMalA8CWpT8zfONZxkUa9/GdgkWKI+PRWoAl7NKDCQx9IgBzDzblIcZ
CRvZKEzX3qg+vAhKhBcMHIXS6cqe/N0oYHwn0Hw8yFisxr7xlQZnq6Yo3aXz1Z29oxkSpR7iYiIv
zjoomWe8PCRVTU2Jb9UL4AYO97U2n07YmYsuz09jVn9NjsMGMktIE/UEGCAOn9Rg38xc/ytGp91I
O+YICvayoNkwdDoCz4N/DMrym9k3BzjBX3ksnpIx8anEEOgHwLWZ7GkkwB1MZyQP3NRLkq1H1HQr
Mz4Z+cnDUrSIh/OMJLQAq5PyDEz8rRggAfgaZZT+CXkidhVRR7lyQ/UVzp1aS4s6A+n9HYuZY0i8
Id1m3P3wrYu8gNNGPnETqE5talh3xk02OcfC/VE6vtoZUmaCeoiNacucu4lleEGpIhlBImmVBaVL
i2UM6D+Yicin3Su0NHs1MtUL9V/+x0YEj4a1iQOGvD0GmLDjrANDdItfn+mssZ5RXm99kdwau+ju
jd2/QQOfjzZDGYZN3L3Cxaxei63VsUnKz+WskwNUgAtOgR0n3GatBwOgqBzxsmIOI9RyrQdCFmFs
i5tkOiUlEFmZ9QDQYj0QBoAnEreOWmtfUTy/Nmlt3MVqvhBUZihBSztKA9xj7eNqiTr/qcQF/VpY
9KHQSLrGAI/QG5JKdqpoH9iE4ZErXyYqE2Vadjtg3089B03dU5s3VFjt/bnZ5EbxmQyw+uW8HSzk
tByVhqH6k7GbVhIhfolwuDd+c/cWxhOnpkPSZedu4Dnf4jfa2QFrhNmM6LjNTolVWSSWbdjWVCLg
PRu2Npv1qtLRnpXsVxHxD1QLvZh6+iU7TNK20/nIDMWdJ4W5AfwB1BmM/lCYIaH9+g2o+5cb9Tlg
LJA5ZcsUjy3ULnzaKZk5zSF/FUYKWMok4gfUkwp4DJcO+8vCIRqV9EVFwx3GJAzCYPXnfleaqOYq
nlJsfBM0hMi5GOVzJlR+BF4GMAZhZ5+7NXEP7Cs6Bz4yUIyCsjmnCG8qP1RGuebC859qBE+/jpJd
k6l/uWtzJ3SGet8UNtw7K7ml6b850c0WZ169LlouESYqPtj63XTdYdsq401XlEMElph2Vq5u9Vy9
wXeZdpOV3qUFJklDwF6NDVJF5GdbJG/4AeHCRkIZ20lwOVuYdheUxD+TuHo5TzOhI04chC/kVFxc
SUh2plexCc1vyxbWrv6jHYsMegw3PuYiDAuZbDU/cBL+RDWWzJAAY6JqMkztd29ii8QEnB0yGV9k
GM+4oM1yD3KLuEPVlbvoO1ezf09ym3q0OXueeKqsBIoJLa3TUyCriLXls/YSCkCi4pfRsRrgtuph
u4GuleD0BHo/UlKPDmbih7Xncm83uK5g4bEmziTgKgVJqPQJoPQl66Ju1GjR6V/CCLxhur3rWNn7
IFGoIw00wJn1q6foSPV6YqRyrFFWHcR4V5cPSRXOMHnOtauof3T6qxlgV5Etr6NS8hIYeb8PLWLr
df29NETY3Whu0PT/Qgx7xgJNvc5ABR/VBrtxoJutIY1uKzqirBSx3Udm5fjKmSk3u4fVdQzJSX3O
i75Zy/LWdksvnhzJw7cQcaLQ2g0i3aUFASBbj3yAO7IkV+yNQaxwpI8ZzPCwUZCA2ICVb6OOthOK
Psjb6igsDGNYvA+dAoMWmOHW4cVpOMalHg+H1NNnRzQ53zB79DG+29mon5cRigPR2hUwHxw3epSE
luCnJY+2xJU8jn8wqAmyL4DDdIIxwfUZyAzl7MvYNF50Uux6uzhdAhp1YJDBjfC9XzbTNQ5szv40
7eUV24jlxF1KUHnuMB+h0aMdFBAMGhVywy02I9w9yx9/XpxquOvUno5hlB3K0ucUH6J6Y0unjC/9
6jrSOrNLyjOwjXUUEilURvzZU1SbwDzccZBBNptQghETkcWy3N7FxfgMUH6VVVGzzmwrARqdfHQF
JvcUkVtb+LuBoHGqsmkI8kikGRF/Ljzd7MCB5TpZSTpOT09Uwu6WswIdwPA2rhrqLeG14mVo8J2C
yMlXa0ybuMHptF1lRfRFNXa2STNibRaGJjZi+xk7HqrYfJtt4mFE+7amX39ETkG77VASngzvXVkf
ESnTw9gZl2rKsOTQmCBYsG2NyiiwiOPmYyfAdtpxdtFUE2vmYMMjgIgpBAF/COJl12TvdbUQZ0N/
PfCGBArt/hhFEBxmM9uSfcd65SGQObQUkhEKWd/UqbGF4XaEOlMeZME9P9Y8L02v2nu0wq3LNAVO
TaKMPCfG3zruCXwxI6UFYVDRNTtziZjMKd+RQlmKucslx1R8pibJ0t42H4FV/iaASRJ/gYMmTX8z
sG+vOqyoK5HxP3JnEn7sRlEORLG2cKNt2qaE1DayRFVoxlpyfJ3yk6V+10a4hoFi7RQJo3rOX03w
dS1ksN4jFcsxydxg/NfPkeeIxfG4pjksR+AEl0CCq+DVqhqFFYqak75x0CMzpkUmoFXbzPNKNLHL
ITq9pyntjLVaHEm4BFmsk98lVnzRJuobJ2WKtR22Fqx3t81ovzqo0GvTyENWKflHU9u/bCsmXTyD
DcpRCoYlVtIAKwtrj1nP/Yu7e9gncKG4cRG3rUsfOInETWz5hI69ycKZOirjxE6Ie6gTX5sRyyWP
iY1tgBgZ08g4EzBQjdEc46ocNkbZvBW1zayFwdKL5RtINN6d0yYQ09rFlrnOU4m1y4sdLhJ8sbBk
GndeTubaP+lM/gBIPdHlDhxjwonu2rwRloh9nw2KNk41482B4hR92QrcQTwH30wm4c5oyl85z0ZW
BS0jmSgTdhnYUTFEa9wD42OOh/TMUMcHL/oYuM/uHP2dWz5jRUSVWh4Vz5IQ5bo9jyXF4yzUjQ0F
3y7roOD3TA339b8PZu/samcUB9Xn52omoZ+HUMroikZeakmC8Gl2Wc/L83TFSWy/xIGzRF3HPL7C
AZJUDHGRTlGz05H5Qn0oJ7IS75t/52GX7Msxuzpdc3AE7gqK7FumMUbS2ftLvcsxyNE1Slb7a78f
XmfUcbQZfQowXKM1cH16i6VSIoyPpi7ObU5r0wyizplpJfY77+iNdnCc8aVTD0PcbSR3Hs5oUCoL
ii3rOehWIeM5Vc6cLcrvsUSxKrkrpo37Q6Lum+LzrXIYk8ypeea31yu495BqAoos6AIrfZoPqyk6
xE36o1kJ80rxng4YqXCLfcHv55AtAaYqPwQWV8aYBPrv5n/cncdy3di2ZX+l4rUvsrBhNoAX793G
8YaH3ncQokjB2w3/9TXAVN2UGEmp6kZUpxpi0IgHPDDbrDXnmNjTtkW0YilbHcAkvdmO7d2odNMC
0xx8P2DflaqNkC0NpkJDqDn6t/znuQsZhvvJcx5AqnkHFHPg17rksjLLZtN0Z6UqwBXkIzq1ziCx
dDokWJXg7GLGtLINecdmMx4mXMzS6qNDaDwTDZRS5ihI4fXQqeX9cGWEPgbz1vEpqchsaRUFp1JN
1jqIxgyFdwnGIvKt4/sHFnP2sSJXD4EgdvW+g7f0/oNyvJQq6I9O+Jy7U+GvTWqNB8wdpbl7/9SQ
Xb0LJhs2ucHfaevPrS0V6oxQHN8/2P30/TP8J98/q2MK3IvAyfWt7s6NQJwRNGpE46jjNH+wylEd
37/UU0VawPvX7z/xY1tbIIyLVhCvxKEgleXQDFTJcbTy6fs3GaeMg2Ga486rKVIbtnt4/wDKhPax
jDODVi3d5FnSvSF34euYYdPHeoUarD+9fxgGZJeIAvjabIlW690zM88GlIkjfS+hn7V1wmz2/qG0
+Gz0tjnpcYcGXcuJbhW7G6y2K6Wgvf31snU2PYJpznb2/GJ/fd9o74s6Ta/oGNRmc80QAFq/I5VI
GWyxLW0Mz2wz6+/ZIdyXJbyxBMPMgFnmohuSKTvYSRKejCo4Op6m4TO03Wd9GM4aJ2CzYaDqAIMR
vGHTwNzZhYyvGnEB4DKdC95hsKOkmXMHV+FZ115gXEtAUkblPrX06YJooXk7KOynpi6O8FzNN5nQ
clLZ+IQ8IsS5PbUXiUCuHwCBxZhghcfc1dU+isPoGBjq+2fv3wvm771/hiDrUhWE/IYoO+/hnWwK
m3diqawitr3QDp1ErU3dybx7/9KEU0uHxDDu7BynyvtP379sm0bu+/RqIll3XViddTnElgVxHeUf
Gt5hU3b2SHoYhApDWZzNLNI3ghN7GTPIE1GA18vMH1tzTC6E6bKltkO8sM6w9F3de6i99lucp8lr
Y+vrIyUIzjmYkytGI4gyGgKWAn1ZKUS9f4+0b1rttohstbVTSuOB55pH9h5LT08gklSS4LZJXEP/
EZdarcTln5+BOqxlVa9qw1fEZo3WtR8N43Foxtf3r6YJRy3LFolrxL0XtlWc176v3Yqq4LGJLffg
hpW+tQltYrYpvFPN3BX4dXP5/sHE6A3IW6rDRLo92JIM35WX3aZu8yU3VcR/5ysWBsHa6mx9A3Jt
63tTeeuNA3A0U6vPqySrbibbPtWJkTxprmAN4Yn7Psm1ZYS14amZuUWsTx9sdtEHKgfuaoS0/eTF
xV2CuuaauDnjBB0qRQvbO5P/3HfBjgW7wU5J8zfulEBrCLoX+iTQf82BVMS+17fmaDg8nSDbwBY0
K4VD/DHSuNwNiu5ihKdLCmWFxqwONoZG6nhE55IWFvvOdNwGA6WILJPVljR25xTi83RL21NLHc9y
xLyegHLe9AXxqCYMayQXibVl9p0iXvua94P5YFwpy6l2/w/o/f9fBeuYAPc/h/fffsmnL/nP9H5j
/pU/6f2W/odlScsicsoDHyNs6Pl/BusY3h+mIy10447UDdv0CND5Tu/X9D88z7MxU81sf3CKrk5C
g/ozXUcT4g9+wxb8kMfaMpz/K4D/TOf/i95P0Dj0WYe/jvSgH0PC6AcaMRnUbBdlUWOri/NDPC+c
fzgX38N8fswi+zkb4K9XJ37gx1ePO7TYSa0DyLLbrZYjakdHwoK6Ym4XZXP766N89h44gz8epR51
qy00gOnRVMZvXVA1ty0P+N2/9+pziMYPMWpUBaQLyRfvhamyb9Re0ycL8fHNr1/953Cjf50hOX//
h1cvNMT73Szmsbv4Ogej3lgeq1KN2PUB/Sixz1ZyOWbT6teHEz+Hw/11vA8hSo4WjWkveTfG0L1Z
7kRs5ODWK5ZX9M6DsDoLWa+CcYFjsCpKY0JEnINzb/NpxewbXPWe6FlfDTSodax5v/6rPrlN5Icc
khS1FJU4nC3cJgXNifEyQPGB/bDY+tF4+e8dZD74D2daeTolbm1kH6gqucuVY18iGyZ81oUZ7NNZ
3P/6OJ/cjXI+8z8cBzapIrG0o+5JtMrFSBmP1qrm/OZU/RyK99f1m4/6w6sTHYuWBBQKqFP71tFN
AijL4YzgPLzl9k1Gxf83d8pnB/owMNig0XUJIHnR22h/Ynnj+CjrYmF9LdgwL7uh/c0T8NmBPowR
FVgMe5zGhEJUDXe6865UOt0QJPygGnZ3LJ7+zXf0YZjQTUzH0kdQ3umOeULm+CR8gpvtWa87GauR
e27761tAzH/734yq8sOYQQixP7UZSpGqi47SBENL7BUyF6Cinu88USt4HqgZOH3gLUi0OOg6KvjO
6J9+ffxPTul7/OAPNwm7LsmmqU4W6L+utAyGQVWIC1zUF5npYJZim/7rA82jxt+8T/vDaBK2HqlH
ChYW1U4aWFn0Enhw42DtPUPSQ3xOcVT22W9O6yfDhD2/3R/eVqc6OHkVpjHhCW0B5q5dO0FkoTwo
MkTPo/jNE/zZu/owUkzJYNgk02QLPzGCFRHw14BxNoVf7GQDMsCJqbhVXXX49Tn8ZES2P4wXwIU9
DV4scpxY4r6psrcQ2z0VqOo3Q8a8+vjbq/RhzIhLYRltTXxxV3iht8rtChK/mMa1roNMZHbDCGO5
ASYuSuyMIRO+rZg9Oh3FvGIj5+vhZdIbNVjsNjNfwFROyU7HU9hwX/MHY0eJ6hdKuiSfer40VjJI
xZsHpGoNg191i5SEdnxNfSvviiBhhxf2FnUQlgHpnjTpEQBrofaDS6y2skQUg3mKZwWv3RnnU5v2
J8RBxMG4yr4jWQjub+dItLW/Pv/mPKL93U38YaRLtKZB8jkbTUj10U6jP8xWrCTMK38Pqxh4NVOk
X8DzsPaWcjNa3m3MeBVNtNd3qdHE6GlSPf5ShJ3n3CegclAsy6SnYZpWXU4EmaYlR1NOBN31pVFi
19f0Kd1UtlFqe3R9WYBewEaWBbRIFcs+GwprZrzGKQb/Am00tBwxnojXAcum3cSdOuhTqOXHkuxY
+/Tr8/DJ02V9GIdbJ2/7oY2qmfrfzsoziJ658TAHBjfV7w7yycg0p0X++Agn7pAAbqIvUAoWhJ6T
LSnH486GBtbV9WNiqudfv5sPGWf/miitD0OwrVltMvQdpuvJaClGVPvCRgykpc5WldzrIbzdypMH
uxV0a/zsN2PHJ8/a+zP4wxjlmRDG+2JmpvsZ429cvxZkOlZz0yUfDnWtnbsDzBMHHcKv3+hng9WH
y5amYQJ1hDckQHfOx2Lxwf2VP8XGuCmsYd2SY/zrQ80j0t89KB8uXp8bZRkU+CNTsrOe7GTONwwc
8CX6pIXnvz7GJ3eh/eGyke8KB5AcIHb5EkZCUOxGqnlY+wFdm+nvooW9+eX+5q1Y8+X74TJFIXBO
R0QwzpvJJM+vsy/B9MJY0OjRxO2QrPTUOk+HAIpLb7dLQ6or7NYvldnhsApERfR46KePpN/Awivt
l8obyQg3u5AkXd+HqujrqD00XK8rVvOX6JZHNLjtsAtj4noMPZgxdmm8mRShAOUI86Ke2M6bPuuE
NlWSprvAB6MPAYqxmMZ1GMxtNVDuC7+laNvBD+QHw0TDNnWI0aCakPfkRXmIRDHXYpzt6nBAhZZl
4EsnbVlqYNDRHGWb0SVhwrXhxqs6qhH5prBuaiN/9ETpHtsgvijqrtsZWDzIhIj1RwgIQNPjoDsk
SX8e62MKA0P2N3qTPfgjAOp6AkrodtzjwanraHX4GrGsEzIPXN4+DczIPlp6jIkHDzc12K6980xl
rMwyfTM7KIcOVAgIXTTJmYi2dpbcuHg+FmyG6mVsgJcgacNCWGaJrSis56h0X+JyglhV5AKkqqKw
ZCKUwfJ7m6DGuBBudi8ymoiS6rPud/WKgfhC2D6PnoHgLPOmmw51zo796Pjk+tkrQYxP6D2NlVs7
zU0cN/IEFxh6VayL85C5bmNNibky5guJQATxtds05AA1AmkrOjYV03SmEy5WXjFcOpHX4FY1brA2
kIs6mRcI/b6GtdUtSRFD10WABEwpfeTmwfWq6qw7h5pT7yHE0ACxdOgDMGzDBMuHSZdqk+HEe04F
li3QHf026/AuR10Pv7ZziFNJKrHqRG9RrQfgRFYMxNAy7r4WGCh3dRDRt6GHR3Ls+KU3tEBxgShj
FU37ZVL0ipWFmZTMGw9ra6KuSE5olj63CqtkErPrElwJCAqD4joe9E4heCIBD3Euv1WmtG3iKnvB
3H4im6I8MciHa8cxIMuhs9skDbyfkY7iKnP9amUCxV7aWmzvW6O1zqYstPhsRPkMTwfGHwkilStg
bI0tgdglAZiInb8VXnWl18awFrULOsIuBRICs7hKUSvBdBi9jfIs2gJAW3YiR+kakUmzxT3/Jlrz
qwRdvRHzHRS3BkTyDKVh2kbPAtPnpstQ44eYcbCp+aiWm6pYyRF/jquhr3XL6qnR6ZdbNRRey0On
lYf+uJg8n4q5SbYPYhK4/gPV3ULT/EdifZutpqc0orF6E5bLCI2RYRqx2gMVtSS34IiuZz0OcUN7
hoxTlz9jYXTkghUN4F8j7Z7GMEMbK+P2NMk5l8kMKgb1DAJPYbh7YcQvjkmLpzECggD6cULZ6bt7
pUxjTYOBNKq8g+4rcIRrNeV1EzXFOGdEUGAdNxIxyiKnS3OqUddbQd0dGGiLZUDY7k4r6UgWad9w
eDu8dCsvPtlW6D+EWNvcyL4dPS6WjLtixW4zQxHc3QSZFJB35PMM9V+OiqWzawPJb5TlLSH0TTw2
YNxTl/slodqx4v3Iza8njHkR+3cj+YctiLDrvs6zGTdg9vo+TfweKGv5by7OrQ9bjqonAyCuqEwI
wIrn9KbRNxc+aRlTZP5mxvtkArc+7jboHkeuhcEjYN04J7tcsna8zmO8QIWuAeapMMaYafmb7Yb4
ZLlrzbP7D1Nfi2ley1tokipU7iLXu8ukjDqyjQZg3iXRZBJbGQDFcNdlmJxGB0d2nYw7yJ06/c/o
9tfX7bOV4IdNCeqqwcxSpri2MM+GCaTV4E6L0JnO6Euj5dR+tyL7ZNVifVjej2rIstxgycm055Bh
2TvOrmJyJRsbs1i2/PXbEdb72uFv7kTzw52YVkWBeUjNtXw/c3YF07vagD9xJhQko9Y8ZglTMDKE
LrFnHpDaYxEGPzbVIalLi0zrQW6VyOOLM9OKHftBKtzJRMpkVnsrFbvCJyMbemsnrThWlwKXyIBo
gkW0WIayJFYBZKfnQMDG5LvU2p7cRiSrGeqZuisxoVh5l1T7WDns7zxgcPfkMgtxKM3Ydk5tCq12
DZfTY0DNlPC2ZR2bsE2yjj5917IHegAxmbQDOsLGMZuVzfwVXTYxhuobJnOSway8pF9tN/LRNExs
9pYw9Bu0gNMDMlHicbD6aDFPqULRPgc7TI8J9sND0aNEaBtmN4ClAvyuRjAD9HlbUEHJ/QytnNOP
LaN3qmnWKpnI2Tgw6GP47R0M60tCAmyfgGsGLEZ4sulubLds5VJvCqapqS2kCwaFRRH8ecKalrYI
B7kmdttzdhbYwPHYABbW0U+62YDUjsOsO010LQxCu2drkmXMZvSvI7VlOaPBrulckx1j2wC14DkF
pwb3I4lzQt4d4sg3pmq7AfvKqKDU6Gk0R0AVMcJbjM1Jt46NaFq0CRcuqN0tgg0yFfLm1h/9V6ty
fcjn0bAkKepryUwOTNMLVz4L1mXdYMg1w3zXKG/Ep2nWBx085XEcUMSZQ+eeYGIGiEd6+05lQbjh
DiKnMHuTqfMWBPkrSQckgfXJRZZpt2EffLGy8Y2VFEtLAZlUL1g4JNJ48wNCiApHf0mpSeRs/ff1
qO1w4hyIJg93ZTpduNQcrbzdNZ0gwXy49Az3QrMxHRZDfJYOnKTWGk8p2W+bqge4Ah7lNbTozmua
Aa86bGY/vsUmeNyZqUgIGulf+wL7Ly0PLkLvks3TsSrUigLNgmVtoBpBZi7rLevrcAdygWZt4zz6
RMxtI4d8ER1gAxFcV+EQo+vu8kcKKhZPOUvqzLVvWI7dBsa4C/3saYLdtail3S1giYVLpNuPQ6XU
MUTlh/yoYekRVPdeJ7dosN4qFVaroki6C1hrHZtJ8TWGJr3DL536m7rXx3hV5wWVAo3HaqfcPr+3
ra5kbgViwbS/B0936+YjVG9TXgR2tfNQai+zoV2hCdWYecGSh40OGBFTl9vLdWVYJ9K57gzNu60U
bUtmIVa7qNxjbzgQIPaq91goVYPKooQLuNDINyWUFU4n9yZSNGybWOWQp2dAlSeyUNg3GM8ybuKl
0Y/kcEhTw0FdTKXBVoRev4upwHZXE76Vq4Hn+ZtT+TEOKtuc4bttrWG9y3SMDxgoWWpNIFTPQyX0
CtmYD4fHc0AKgaTmXs1YXNw2CqkZa3rKkHYxMP66hFBbuBXIUohDT100VqRvgXEWW1eB2m1ihMtO
jRrbBHspTPOM/raGJsb+NnhEdMa5DAlbbbxT07Y88yNCCmVW+LjRQ0SGuIsl1Dort/HtJzXLDm3Y
AA4mxTnXiVfHi2iPubOwKyJUec77ZZX5V05CY2PUZsJ9L09O2G0zTL89FqElKlliX+jDTjZb3nHU
dO4JTjn4CzjobpSuhRGQQICqdskV2qKv+Sac+Tzb4qtdZKhS3TbeWH6K4jyfDpJ8TgwI7VXVTTQc
RHhdgsSZKUkTcJ/W30cYfGyI7dRG8ATVOfcFdho66yVEJUewloytGutHDklP6vlNh0UWPaF3qafp
I2m6ydbq8/XUTXeFCscNmW04tXOvg6A14xNgM6G1PdWG+ZWuNybiUmywn5WwRMGGeX35hvP1DJkf
HErLWTch6RJmiz+6PGXSudeiwmRiwGxXcROGUD/KAeRE7IfRanLtc112G3vS2JDYA+K2OQxnCmo2
gWZ4nVWetfIa+xKrnFxoUY/aBTPVMM21wTR9yallccc6x2kYd35p3zc8zks3V3LXmcULm6lLu5+l
c86FbbLdmQyTnbr9rVB4+jvzK5npCdsucsOiAlBx3F3FGIqLwbzB7bt1B+sR2fBlUVI1zprqPNRR
a1WkgkwDMDh4MuuiV1d5E4BRj0ZzNTiEPpQVISBR4T+OXoQlYJyf+8qhzOJXt2KQj5VHDIVTn9VR
d0QZ9SXqUPsVDUObyypxberdgPS5SCDwhNd9IjGQAOPKwXX1I8pi36acWrXySKLwziv1Rdajhu2Z
alXen1VZaKLzCi+aJLzUhvZBT+O1A8Ax8tW5EOKrKwQ+tAbDK1Ywlhf9UzumWx7Eo0UAONax9Lkr
FDICQUhenxAzXS6HiV2rU2QrEU6HOmxvek9mq6ClThU77ioD79aJKl/mtZeeN4IeoWLlWRPfjlWj
bTdegqjP5dyviV4Kn1qCeM9NzbEPLfYsICE5yX6msKDwOkpGCOj6B8YebcHuCegYQ4k2ltcEnoAB
S5976YEoi/FeE3eSN1dpFmKWi15rfziP05DQ0DR5GmL3aM9UVtzgW7erzlpHXqiyv6YcvHQAUE9G
aoEIDJ7ChjgueF9RVtzKkFx2vKSTtmq1/sIY/U2HgiXQ263r4dlu66tY6nhgDQ96v301abeuFl74
CNFTEy1qnjArFQRFBQFF3lxdFsFwQcZdbdlbJx5ITUC6ntMZI/NhGTckORjEGp5jkkDxOoFO0Hpc
0eOKJszGbUgISMS2gWesSxvdar0PQ2KTw3HN2gUBI4Ed3rHjzhziG0mUwJAmgjUi4BFtn6hhDzr+
1LMdNwpAsfbaNVPUZMkNcKVj6ZwX+kDJx0FMbUxbT+XnJtTMZRKGZI231PO/+XACZaZtmdy4K4jn
MhZe7O0FlD5Ia/ztI1iTOfcM8j7+Pco2qPs67ijSq5Ji7U/eipFgHXD7cwOvUCgSpQLwO/AuJenS
myIr71EGk/wHQ2zZTNrRA5uNyLQ5DgI7vnnq2C6ikFk3QX3O0oVgECyZ6DVDRPapX++QdXKLmEsC
o+/QO66VxroJpnikXXjkAGSawJA+EV5fztgYElV2WjJHgmEdkPEVlbiNmKJl2L4MEs4UtZU+novJ
7aLsFD21cqtNJAwWzIk4dbnVowdCM9bDeFFlZ/BNWxPBGXNUWTkQcvpzkSY3hKUshELpPAPk4RsM
Hs4lkPvOecuIraAS9bAGze4qpYuBKm8nHRcBxX0C5XwVe5pR7qAloJhNkkGD7ujIAY+ozAZ6DFre
IB02pwyZo7KnW3+YN9xpAxUR/n9i6Q9CDRVaeM3dW2Z6U2ouSxbDZ0qP7QnOLhjvSsvVCQ9Ofwk5
hnic0N8GnnedhN25VsoXLGhfJI9pWenAH6JNkCHuCh39ToEmT2tQQh5+s3VYJA7ALkQZmopJChoA
hSBixiUeVC4ya9Wjj2YD6qgSLRb1L7zIl86Uoaam9ex60dIMTIWOQ/f35AjhbTNaNKMou+FrzZ5q
vT4rB7UuQAqEg9qOJcJIZ3omTOqBdelVGrLWws+50zJ7n+MvXWeWrL6klWDs6rGi13n45Bnpm2Ua
5T1UBOTcYiClgiH/W+hbAjV0hWgLqoZXArQWuvYS48PZ6ZHPnTo6R8dkcW6l9hYkEYdCdU22bIYC
YET1rKmoIjWtiUBTIJjaYC+1l7C0Hrogvu/d6iwztNu2rC4xCt01ACP8ORLFi74arnxL9O4hlx7E
IUFVCbECRcEEBRmy95rYQ+o5bj6k5yogQCcLe5aTs7yBjOR6FzqKgISwfAGuB9q0iPapgy2k6sAq
KB7tHZZtc1POcATC9kBUaOTQkFzE7QkktBBJS+0Ks6ZrOPBEQ1aiwVHmw0xwuvFGbLNGwwBXWzcW
dqulzZ6jbkn+bWDtTA53kZedWHPgNSX5qx473NZh/tLFbrwstOoM2+4FZaAb4usP1jCsc6N9RRJ4
kLk4m/LwvszsM8vOb5IAIihnD1VM8ux71gVBtSlFQv8lcAILwpd90Yx9vS6qgGd3yN4ihQmF2JQ6
RICvSxcQjgFlPGdVO9LSLV3/NurwKSeyrDZ+G9w1MghXdRMPC4At4JyjLDroWjziZpxfPC+bi9bA
GCvqCmaInoqD3qriZcIGjhMgfzIqcRNrhMBR2ZJOdzW54VUfcZ28ZNdn5Mhh2sXcAncuO7dGFxLP
uBpZsQomfzy6K7MvV0MDvbm3LloC71INTMtMo8mNdQVDg1zHxXyGmjF+GJiPXE4uy1cm9OTk4WQP
PYLBdW1LAOV+SN0dRG08kv5O1kBI2NLWRfYCdItlUhIkIKZ6WgpG/oISRqCbTm78OLFXKRl6fkhR
njlnHpdLyzSPKetHKgG70AzEwozMU9M1d7iyqc92hITHUGZAWbAN78mVYdzuyLzwzX3DlBYSWZLB
czGK5hVpJUOQdY4InYD4YqvXMNG66FBFwy5IX6X/msTiFFUGNONi7WnDIa+Gh8a8GPPnBs2MDG6a
gIHGPzC7Ubkxzl0B4qHD5ALvcpT1Wgf7a+H6RnNKz4/l0L1T1piTWP5CJy+K/myemjpDf2XrygYL
T78tI+Aizn5qgdcP/akGr9whL+3I6gQNcIy9YgPRbGE5+XU7Uu/G8FCzou/daQke+LyqsR3qeKKE
fWWbDcr8V1GxG4SGRC926UMriJKcFRJJ9I1+XmjxOp+++WXPBgZTcf8Y6q9QyLFzJ8A8WTUItcNV
R24RFXUtOB+C5znx3TeezRk5nnRsuljO4oFj64Z3ysnHcVsG2Z0dmPZ9HcObVSMohjA/V2n8PheZ
+PJCiukDDqCNElqyZiIgPrMASmxFtxW4VyyR1gr7IBcwHr8Eo0N/hnb6zkMHfoYEy95xAVxIoUW1
Kt1+V0vSyWqWgYsxiG4oAJ8lcXmLEAlUXnDsSBlKY/cqicqX3GyxYYXyXgvlVlrmwae058nZ5Te+
IFI5Q818btj6S5IaewyngE3sLaKxL6UNOE0Gl01HGwnT784e2/uhndgVSbUjH3KdmD7/w9pj83yt
9fKyrKiFDSLoVo47r/gbao7mRAZfCtVPxzqR0HyD5a6G89A1yPrQMQPoYUkTpPOnc4pT0610iekk
s6s+lnY8IyXm3ITMai70xCAvzk+TXRqwi7bzNL2DkKZfFabXrRh6dmQ1oGMLMNpPGT6aaUjuffam
TYLrxhaHEEu04w5nc9tiEt6md8odBSQiZIiuLiTc5HJu7BzQMB4bGW1tuH3roBPdMvOo+jdpcWkK
c0NP+dyq7cfZZrp0ZKjDAsz3kdCNVyPnkj7XlFMjbKAaUbdDoBXmN6VqNHQYQ+nAQNo0xguecqvZ
KT220pWgtA6zEIou9qR6otrvjiQrrvqOBgcSosKmkmHUY3NIK9eI78o2FBG7K3QkGrBdX29CbWOx
geDOwJ0R7CQW8mxt5pwTDtdbGPNqobEkMrFL3dZa3DIDRrGczMNg6Y2qN2XTFUO58bOIdC7guvXk
j8+dpzd0lH1nUF2+NsIc+wLVwbLHUK3UJFEaY46eFqmsAcaySHIIc2a7Hfa6c6oBPFX1fSSYzEBz
DZa4k05IBFBQK+zADoDEaBHYYd3e4HLMN5o1mLupEdYmAd6xpyCdFHvUiNZcn1B6vyYP5VYJw2EV
PfVGeZQh3iIcz7yzpWoDKHlupaunOGI78o4DiS7seBThre7pg9xnrSRvyyOXCzxUgAmRncTkGmvK
GdAmm1QHgNRTxwIMqiiz9Dtdq3WxU6ZZYHJ3E5D4Xs3Dxy87VXjNNGqrU6RFnnNHxlFrPE2Qhag6
JXGEpE2mtSLKdQCAXusBhDZ2CjJaZLjJoFoR+h4CfZFGsuefhJZY6l56pxOaUa/TwmEP0BN9N75N
o6CuFXk2ThitnbrxDq9h3W+SiaOshkzm48Low6UDXbMGVimw3XqFRRsTpAwcD3MGbDQ8PTZdZ5em
KQRbp8NYmofGjN8gVUotxsI1h6+9S+mNGcfxUn3HcOjFR1X6I67BvGkDr1pkaOOTuTjLRVkYpqGy
a11Nyq/wUQbddKsHZZaskz72YoAAhP8S/J2Hw0xikY0++RmSQvakNe52k3LHQtkDPjfqJBVeTaBi
wkgeFAwsuIEx7q1w69CqZikAg2Pk7WVjXpcX+DCdAucl551QFtgICzK9xMAGyzDWQ1pCwNQzeiuL
UpV5uxrSImqXep9G7BlLG5g0aux4uHbNpicSuQ1DE5iW5koWwGRQnXI24DaGAnpvOz0lQvWmzajC
3lKsIiYysDPnlGG/9Y6F4fvON/B7ikOJyc2poOOTurQgizCFjy6W9URnb/S11HO7RzTVFDnZE2E4
fvUm3Wy2qYl5fdnUEeF+snJKOi7wYKLNhFvAWHR2SqySXoR7gARMvypueKexvymdpKFh3uQs4upU
7Ql+GLchxbcNFQXYggMlUoZqFEiZMs/rQBAUVrn2Q9kJ6yCAaa1DSyUuO1SpX7atkOskATtQm1X5
RgwH/ttuMGuCcaDnIITA5IelWfOiCxVrcQiuLdDaB8C8hB/5OB4hFvkQJnCNy3hbkwkwreO2VVs3
7mLY/IkbsMN2sgLfjRofw5F6zFKmg9R3QW0Yj2U0J7W6I7c9HAmI2JJ4BMdTaoe1vGGFIQXN3gpv
/RFx1WAufd8Vl6mTE1wdEzBIAiBGiUVYdfGDT2IOSV2dASkm8J3wlYCM9gTTQd93eOGvfXCpZ4SU
DM8myBXyEvFPOdCtIUMtsmri1DYaATYtWDPW70Jq29ZLvDviggtz5Rgey1b4GFSOG6mVA33YyOlf
YtQU/bNSkeOwuyob3GiVdAr3yqiyluCPlsDifeJa4U2M7cxbglfqhkNWCHDtk6ajPJksHXVcQZbS
sEPmCy/CtCxwQaFOb2HNCMLknRtDpbG1ryS6XOoQaBJ8OGLoAjpyMysoKeERa0qV7kg8mqsDjG/Z
8h8W0UVJMj/CboQbumPl4PnRwfeaIxWjcPmPgjZ0zQCKM1gHo5vYj1IzvjJEUgMRN6IUL07XbP5R
0l2iZMwLQ4fe98xkZUdfAm5LEq8LVkn/SOm0240+kCyYp+tExK9aQ/3PGsC8AhEnzqQiv7PXp29N
HW/f22//8+vwn8Fbcflnm03987/4+mtRjjV6oObDl//cra/X/zX/xr/+x8///5+f2VJ++h1e9ftR
V1+aLz99sc6bqBmv2rd6vH7D2dW8vz5/3/w//09/+D/e3l/ldizf/vs/vhZt3syvBsMwxzPy/qP9
63//h5DouT53nZy+tHWEx+ln38n7L/3pO9GsP9gHSkfXPce0IXPPsr4/jSeacP7QpbTJ8HFNW0Kj
o/P83XliOH8YnquTBMP+27LErNP77jsR1h8O7mZyZKTree8/+t9v/6fL89fl+tEYMh/+h7a97ZjC
k1KYtk5/wGNV+0HvFVg9gK1Qf2zgpy+LJLWvatO6zoyMvGGH8Omk7S7yStAB0vz6SyiC1yAW8L/0
yDAWtOfVUdNs/zxD2Ap9gPhczZkZJP6N0UmsdpTIQlLsLl1QSJjnAV9Z5Dv2+n3k+sbB9dixZ61/
7IN+OsX2nOyLJvNQtYcijMRT2RMWCg3eWpnScw+6mXkHl7WwhFNIBfcCkQUIkD5Rqx8u4vez9NNZ
MY2f1QCcF2npFHJdU/ekJc2PQsmC9SLN6fBcgscaDOfVMMdNIkHf2Fp7N4RIxQYTShuOPHIJZLLI
oG9tbSRY6K4ZCWO+7QvjaJsm7vwmpRoe1I9BqU6xk0TnudvdSdSPWLbF18KVe9gow6ExKPa4/Uwf
I7gwfqho4i5dKrKrWA0bnWiIc/x9V9LXLHbvnIIqYekCtSc8yXzCbjrrHmUZtrTwdNTEMbqt/0XZ
ee1IikRp+ImQIPC3aUmSyjJdXe4GtZnGexfw9PtBtbZWo93V7kiDSDI7DQURJ/7zG8sGsWll3QOt
sDyxlftFS1mZ6OpdLKerhmoTAAI5EBqpU6HQ2bSc5m5Rw3OcLvl1CiuysYqR3AIIQZSIY3wipgJ2
uf1qt4RJwY79iXiDLMKQMMR23pcT9tXxmP2Qcf4i8SLehQ80r5M9dPw74nte8gm3tDIuRxbF5MuX
EIwgv+w6iVbblr8Xy3kpkvpJLO7j6LCAzYzWOY4D0D+pRnuezi+0+U9hPQ+M4NLXaPraONLscvSy
Iq2xERcxY58+eRosWvzcZkFdNt1MiYeMXChQyrHDxrrzEalrp0bPxXGwMHgYnAimYUnaCwVfTGtu
DdYdxR+oSovnzPGHGjrDLjVJvekGzguYSYEzgkuWmwU6MLT3c5rLeyz9i5Mxh9pOsNZBdnqHkQeo
ooqt2zgJDwrU3ZK26OPVJD/VwtonBiykNs19bP3dI5FC/Y6e/M8sjbxySXxEoN250sh1qtSZSB3L
9GgHDLhcUabgaCPzkx7XJPkUhPspht2tF8ET0Rvn6N7JrPCuHgyAbXkT9loNNFjpouLNdjlmRh4B
FIOKyb6mugiLMKFvJ+dJdSzPyrGEaCzW+hBF9J07ntsmLU6LBF/sDd3Gj5P01YxwT52ep6zafVbq
1OgIvwSR64dEleT4mPrH0M+xp+hlQJdPq6zqOsiOtSzV1m6TgON7nJ8rI7w5Y9R6DKQklkenVNNe
CiVZLmBVNl4hnM4xbLC7BifYG3KWZ3rcPWps7PbFSC1sJjAncn0kmJwq8qAtEbwvTB1gd5KDMNfR
dw0H6EqbiyMcUGCPMP7lTkmgZ7dqEurbnOEOMajFHzDO/thRxKVZXHu0VctgWOEQtUs+SG2PT1GM
hXRhk83TUOWvdq3/uDVQkFYgiGaQOgP+DoeotKI7B0YYDbdiuHaQUSqMZYRulA9l5P6gyht/ZKpl
kJWjGLc0u9lNhcLWpXwArfQKPOPpXUd+1GgKAK92UQERfUQ5p1a0j33ieiLHhxR7gPzcKYN+GMD3
LpEo5rs0o0eopMq1Z+lx7EfSlMdKwQoAJMulPK7G0nc1vM7MoX8WolCO4fAQxc6MhcoAHkvkNYwn
3hFuyq5p7JcZQf9EDw6nZnyf6pByMAL6xnOfz9Gpk9IW+/rcWC/qWJxd03pExPzWOaXxrLXMLCQh
zTJMj3NC2hgfT1NaIZFm6Z0LbuET7jzuS9MxIo2lGTRxl9DxzZZ7UUTf61i9p7DGhSwy/Q6POtgE
NITxS8JjfHpqChU7MTW74jxyUJERH2uXllm/dC4QzuIXdXqx6Gh3Kp2M3pmjAA88gyyWBO/JlZ7d
rVmfzYc0iLmZ4z+w8EmJETFJgPg+IUG+70z1PGv1vews/dKxoGzh2tQ6hlAz/cvcJjtCY6VwHDQo
gbihvNE9RL3XKbTsiAjHnOccwSY9JjGdC2P6aFhynlUaiGs44yGqtWNj6ERzR5B6ckXkJ4bLHobj
Tm1/pcV039h0i+LmjoUqg/zkaFTHqjzTJXiN1UbxmOAf8ZU5p0r7g+RqGLAc3mP5AGqRvdXkiqHb
Vp0zIaBXRBMWFXmIe1JILCHwp16PGJ0kgnxPKDlEqST6RwUXlTYlLmeSlRgj65hcltq6ubiYBG2E
hzA87F9Zgb7Odf5A7FJPpY6r2wDgUzsQV1h1TmGSfWvGYT5jQ8M85upYitnDzTSp7BsanjrsnBuw
NATeML8LEVc4atMBci4d60P4mmnT0jBTB19IHICXFnfZBd81QK+9VFMijZ1WuQ6lfmwKxTdnEuYs
NSPhswekrjCiOsmwfSCtYLpkyXBWEep5GNW2tCagdIK7xYdJLfDoZRlcGiTZYPcye5VW/zANqzxX
UrW9jpmxYtya4OIQ6j4XvijIG8AA7mgu5fPSPE924+4ce/ojSPjY0WUFwlkHUkxZ6Gpq/lKYqq+Z
cgGkpIvsDU117hrduujJx8wtgd8WTX3y6j8Qy8fXkC7atQMjOSkyfBbKmt1eJLT5sKSIxhDmcU7e
7tTPP0UIwrBtQtvQboY5HxcF2jneY8sRv3pxqxKXdauOPT43X6feWCDDhSYbHdIJxFiHpYZCi+9s
wsHad6PIrqKt/yn01vkxUqDQL4/fUDYEqze2PZrTn2hsWAuaMJh0mx6sPmT+pCu/Y7mmz0mMTSPz
rqAzV3T0hu2G8zozuGDj15Y3ogUNHItcAialkV1N0upxaMIBf8zCw4Cp4YVlKikyuVP6vS1ybKFo
gPpzOWDu0Mdo87GT2wnVfm+NiD+Koj/n6+RT40w4RpWP4UTlF332Wsy1c9wOVZLMr6S9zuAOTPPY
+Jj6yVWatX8s5OIvv3OVU06XG7pHT8BUsn7ithm7HudoJT2o7jh46+J+2W9PyPUJJ/GG2jAu2wM1
wwjBwB0Dl4QdC3B4x9Hig/xgZ1JFzjoq4Bo96a/1QOiGvv6+7d23PXXQ3souDPH9OS/mo+sQSIfe
PKflqb/FinkGpAuPud04ByWjK5pFJE7iulX5n1+kxkK+suVLCaqQCTzNAOcedfwNKvx6+9RrF/Nu
8KYMtjCjDhmDuNh4Q5le1Em8yCzGL0ZpOOHrBlPy73lKOJ2pMrsbFkxQXHHOzAGjv226Wv8e5VaO
T562XLAeKqHC+NsmdGeSe3RXHmPH/inKska8FnIKx5kbQbcJ/iTIvtslsBPqfkguYKA7guAgmtKC
OxpKa56U0rzbToo2NOVCfAMWwbnr6se5sd6+/jRfZ3A7JrIRTyiaOXRAzJjPgv3AnyiKrYo6DkQE
QIeuEa0tHkfdrYXBdsCMiABLe6BUnM+o51RvO519AfIDZLHCIk6nHrezjXs1bzQUNk4lnPecdIYz
KV9XiIQUHNuvT1isO/noHucp/ntCwNUIJ2zLf+KOsKE2d/4pLPkyg82dFE3avjN0ck8USLm3CxSO
u+0vUNTtcqiGjPHGUC8ul5LewbTU3PZzQ7JK97knjD5gkfjdddtHoaKg0uyx9sVo1H6kf4S9ZR4K
3QGCKkt4xnbjN+smrZbCqxKqm+2RwLm/0GOcOqttm6sa365IAgWIL+Tq4zbKSGwaIvVMfRfUVRH6
rUGTiXsWrhjDlL9twrZ2D9zgzOfmo3pWihmHMTRJjOM68uGinkkepjPrD42Jxc26J9dnab4Q8Iih
HPKSrL8mFogxbcfTvKa/WIVpwNpEklI1fe5to8H2F/+8cRgXQtUM9xS4d/U6ZWi98d0eyoaTVl23
Dy9/jdXSgJHPb1Duvhtoz25kpxfn1sFL2Yrob3ZMzkDDjn6bI7xJd6Vu9je8SrHbpd8ULrFXrE9u
G32Y9ZutAcdpNGvzQj1j1kfYOUzNdK5Aq9ZNFi9/9yA5zKNWfh4O84huPlFM5P3yAtqAJB1E1bTm
TYqbu7i3Jmwz3yj06RZb3XTL8+wDiYjpLZCaV9MZnoBzYtyZefD1qu2l2hLD2QGdOwuFcuzrWZLD
5K5V85aivLPPgPrUrlrCiNNnv3Mjqx9MGFJPi5M/bocbIy/OZm+on69SawsGZt48GnFVPLal+rq9
qo3x/a/Q658rSMxveDkeahgRIKpt39Z0x9Q6IKGj/i8Pt2Pz+sS2R8X0WxeGftr+wfba7fi//v12
TJ3d31JDZATD+BI6gNNxY/V7akIayf0FbNjxrMnMzxZ5ia4ZGgEKLTKLyGtI89+Q7i5iSANCyjw4
Vhjab2/KfAX8ry7FKQP9Ru/5MvYN6cetrsJrayJPz5z7kEI474fUb7szFNY1sTD6AeXrAXyYabVI
joWYn+bONI6KGza4SClYdCrfsfeOj4JVKuql8Ngkip/ig1aE5jEi7e9iEudxxOtd26lpBD0R3tqO
pNwn0lvDc5imRVBq/I2/Ns2ivKTkYZyhJeyRm7pwW9DhhMWTM3UIiXA42OE9F5EF4jgRS54KR2xz
lyT9bxNw9LxE1f0I86JnnXIqigdSUFhFwBTRJXM2res7oSbBPE0PwkR0TCxhhq2wMM4s8v7pi+JE
w+JjyGnL1QR9zA75fKMxHsc4yGG2+VQtB9HYZEpJ6pQ5Bjnq5eJewqqgN8S6P06jb5EhW8S1JMr0
9UEzi3qfDK4XpsaPHPHksVSVAidVbGox0TVbSd47poZzhBfc6klWc+l4eomveKoPAaz4AW7IHPs2
6srOWtM73G5tgIdeXbgQ7OHInRmSnuFA4wqdsR421stzmZQCfsVcBpECETyMZr+humSlMESU7SSq
1vbkJZV7MdLkrRB2BgkH7/JuXG52bOh4ViGQkKxPp7zDmbFNHmNbkd6iYAXJF4bMm8ZdsG3qvkqC
pOaC4AhdKy9byJ4PZ/mkT+ayc9K0OWpLB0BNSNFxqczIbxd5mCbxXNIJO2fx0AZYGzcItBYobAb8
Xcwh+ZbJVTBzSM3AT3ZlDpY1UY8uQeiK7V4+b5khq69q8avUlF9qHNUQWMsj0fH1BXHaxcktggxK
vhtrAl+fU6L6QrBiy4r2kzR1P1k/OkWAFTTrl6fHCbyBHyH128OI+nn9P+swu7MXeZsGt/PMgWA4
FOHQ72r3ecRpeHvQrud1Kdt/DHk3JyNNqw4Wk4LgLSCdkQWOBROllT12ubpfKizTbOp7fJubDOox
jvOf74KOQNDEDuyYVAJREmuWU56QjgJlrySbRnE/ZqeITio3OpqFAkJBbYgd1EQr0NaNiifWUJEE
Yq6jEpFZdFFCxUIVX1K9Q5pL8bJz8e/H0IlWBArQP6NDO5XkbvI7IOgU2vzbjKIzRu80Z9NoT6M1
vepxpgZRKYRvpZyd5HEJgUmXkkwEJwPAo5YEdNEztB7doYN3fizX86xO80/Hsk/LMKy8zuo1anVW
g8P4x0W22YUWfhVT5DfadIRI+90p+t/r5eim5bMpJmKiVMr7CqNBHIDV50UHfEFfcXCJvzq4VICs
OsgPUic0a24XyHWjdnCJiWh9ySzz0cJJ+ahFjpcaQiOSh5GH2OCVSuYeuj755jbcbDUAWqwrr/G6
oFCa7JuILLiw7lEr4t/dhPg+Upaf4YvALXJshefKKqNEqJDqpzivoMvHJ096WjNJrxqcdyXU7zsD
FWNo9AXRfeP3WtbWuXAmN2At5QZDn4Wfe5EDD5bUhXC/PWFWrK6jMv/h1PMvrXfH4GtDM5KAO2v5
e2xZK+VSVy5frwDeuJJKnxEkAPIVJc6r0RaE8E1zt58+DOhFRz2FfLjUGkSq/rWoKo0ceu4rzFKP
Y6ODg1i4fuM6d15QwJwTI30pEJucpJqXK4kYBGpOASD1n4UxAvzmza13ujdBv8sT9XxdNJtUOqgY
ICvhk6JEWVBDZD26OmSb3mn82FH0s8GZG2nsHgiNwo/UYASAiPMQiiwNqDpJGQghu4hVUgDT5Foi
LQaMtRIiezVLX61TpkBbpimwoVYrC28tl5rBYVS+IfPB9NGagtRKJYmJxeBnZUHuBW7wcWjhCief
phadhl53LbFPe1NVAum2lSdz/aMj+ejUdsOhGongGKbO3OM+AT4ZklEMFzsbTsIYVZ//eafZ2nd9
DuI2xTk5GdE3w35NhVJft5m9cLreL/g6AnfeAwx6YobU6hpXTXIsDbhJOSmYa0fOisoIbgn9ONea
emDD8o+WtfrJ6qw+0Ce4xIapdoA7JY3rkst5G53tPMWfVSa/CwMDfTjNQZirXYA9rn5SLCb8mZFd
HfAlNnqUBTorNTWcALaJfiCk7DJxoRAz21uHvNaYgVxPE+5Oi1SDsrWC/NqsFHha0odx0RLqPxCD
XuKsz3cLsILF4tNA5MN0rmX9t04ws4xgsUcELGvU1kdvAZdLgt7acMo9Ukfpk+sySFoDRiQJgzLY
HmcFVYrmci2YaXktCG5oEuBxd+5dtMZMXhq1HBFJsIhmFMk2ocB8MYatUKmOpZb8KAeECC0T7wTP
HFd8/h7lkH+D7QD1uAcnN9pqwUhoPBajGQXwZuJAmBo5A0azRkSDyzTpRY7dyejAqKwkn/fLzEnX
Xe52rAuTO6ibXGao0RDvwtiLM9Rc1oJ3IAq8S+84oGBJquy1tagS8wxBXSOVZOROJt3nxwih4VQj
KzugZOfm6HsZbL9faglRURVUlNZJPmbaYKwO45scqFNqG/qeUOUTKzevkEw/nTnd6mz4E+vklagW
LMPGWeZg1BnNxnzVHEX2cwLTeYcq5DxNkIZK+I9E/Y2elVh3isuNXQ/8KSel+SaJV9/Noo/xOXf3
XA8K8X8tivKsTw/hUrQwvw3C1KyHbIDUqKL9hpANKxFsddc3LVY4Q1RAXgxfnYXiZQQ9NdzsKenF
4tEfxrq2f66hBpU14TXLbAaZIV14fqBXRvh71DnB0xL6ZOiQYNyhNMgX5DbL7yFmjeQ2GC/jQY1v
aKq+xZileOh6HuOBgInQyKd9G6d3+WJGF3CMfVS0hk82T3GOi+bXOjWa1ofgzgAtgfa29HeZ0ZwV
Lg0gazEdL+iHvosaLmUTjldScKFRTMwy0JgUhpzejQhTVFbTQz3kemj3rZu9k/CgHieFglxv7OUA
5HOwVciuKVDagUbdodYaSJ428r0wiY5CkZZf9YAKJogU4S81obQT+auyPSuddezh4dFQEfbBcq66
yZLHWk9jW6trFMDPsYl/YPfLZd7T8cCk9kmdM+FpaZve9QtLCa6uXzBw39RoNrF9WSV8M/BnHPvW
aL83QDPc2UsgMhQx/I2W0AAO48QJh6DznQyXK5kCTHqR+GdamYgm9L4FtgEO6eTQd0A60CeXX4be
hSx+pvk0W/Wf7aqdJzU8ukOEnw4fHvRzCzlhqCMfA8zoEq+37BTa9BDWzfbQRlIKdwSwYjs2akzE
qYi/J2QeBDUV1Wkp8HTSdMW5zkntXvFMaTTbvW5DPI1TDXYDxcXnsL/OiZ/1/zbvfe5uT5GC5mVq
PV22f1emOWuEz7lxnSoGd+2fuPmgA2UyLGyzaQfH+BCliJZsTZHXMOU2KGbbS8fcgpTQSxdjT7c8
fcExX1jWv459rdW3l3w9+y8A53983fbE17L/6w3+dezr7bd33l73/z/2f/20r7f/+rT/7tj//g22
f/E/nghpzeiRBdlk0dhC16jScsdQd4QE9zK0YIqlhQYkK+hpZukNFWRDgHvV+vAaQXQ08S4nHFwI
GUnn8bdZ60/pYs53CtAjpPTsAbnd8h4Vljj2YCxev4jwe6mgV1gOSlXLd4kXFQB/W5ziBnc2/Kng
wYThXaaP5dPUZXdZV1Om2qTap5plv8MhcvejqenX1KTNBo5Ifs480ScpSFkl8xlBG7m0NnrK07zm
/63/COBsn+ht+ZpCtyHEG2GxHELrXVGJhFeb+gmNZHinq5D1t+PFPBGeaGeLpxvuN9clUdhuG9un
4kLa2/bvUQJTKVU71tzKUynj10lx2idXA1yiW/mSGTXzXDvixRZaDtyaqtubCRoUMom0lxDqmEp6
CwYmzdugR+6xQ5mXiFgFVOmVN4WcXq2KihchZMdsrxCOuR6f+bH7gujRoF+q+cUBzzbW4w4MoEtr
rSHp3FG7HmLNu1I53yXuM09uk0+3yZTqzi1l+zQ30dOSkjQ4232NaFd2WF9k7ruD705r2eJVJq6F
twS5eIraY5pkGs9MxTjXYdkUZGpOZa7lT6iDtl+mllHtx4vRfT5c4DdjH/A4L869QxTCuXOVSw8Z
89bN9jeTjEISPKGIxzgXjnrm7nRBblOt6diV5al2dJGSxcOkfM+s7iky2+RpwHj/QTTOr0w3xduc
dkgksRY5Kwi/3+Kp8emZ6d+mPrRucBbgU1bLAsKMY3Q9/jP0nLDaMmLy6ecSFzOihpUeUaJKn61A
nqGUZU5o5BWzeTIIcQbep0pCOnQ8Ju9lLmxwO3U+ojx4oGfl2aZI3lL0oT25ix/ohZszX/FDOjbl
2JgWb7qR/4htq35ol7z/5rjmBRrYcrKyFiAafgDpnHR7YY+ZHpaBghyGHF53QsYYFfCcJqzu9LLa
t2WiB1E9Q9AwKpdMMnw2bBwBrlVnqK+2TbI2F5WgFXrJl0492GnvvI0Nk99Im+s25qb6beRXzWY2
8euyjg6WRe0D1E+qU/KuNuDuVZj7TpGO7/pMV1gamDrN45Rf1pkJhYD1Dw3yc0pl6U+1Yr8V8Gwm
403BAcBXDWC47ejsJCRyowPfJx12hzgb6i+p+44jYvGmxYSNqrpE274+xNA5P0hTyrOODZFjg+Y5
rnKom9Z5dqwCyi5KXhgkHJ+cejhxwWTnXkETHg7cm/DvfsqmSh4gHFvfzBY3Zv7KbwtuIBfZ0wFf
eRMX1xIT9HBcAiywq2MElxjWQmm9NpBBJ8xrvut5Je+11PpNiNf4yopqKPBtZklEjw147VW1+UWk
o2rB9jCbnskTG1+EwboaO/H+4EZMpZRTOEGhfEQRauIU2GrRkds7fe35j1rayC7doI8PQPzf1JI2
hDrF2m2JzOS1x4nVtiUMySQN3KGo75VU/7N9WE228C5Zm/vdwqCgkk34CgbB6DwaItBnabxm6Qv2
LN1LL6fiCkf2giaMgVHlxu3isD2X9KtOyC9pAJVkLVsWCTfz+jCqfjjEeCFgLZ6dROb3mAD+GYpF
e02MxDwT+aMet4dVvCZGGPqPhDjtk2s26msGzaGVstn1JKQGZQgt1a7UX07ROq8waZazavfJQR9B
8dTEfo0cGhtJOUV3FiP2qzoeTai0r0uVh3f4D5LqGZN0xeLGuaYR8K6ZCeu0nYBUkCQbKn15a1uV
Bf94mUmTA34xFDLuBtStyH1YSyle41Ys72a981so26T2ipcqlrqv24BKSkHwGOZcLh3HJDrURqsW
ECpclU6vhJvQIrtCheUXS0kzRK78BMLeQtweylMKGY5KMLfBwD73t+e31297/93DeX23f72kwFvn
75v/699tr/4vTxfwUc/WGrDUrA1xyMH+tteDyDGUsRn/c48wvBjO+vo4asilQhFsgo2r44Oy/oxQ
K0rsfRo+mfXqnTvS2mWVX/n9uskcvua2tx1zG8fdV4LJyFrbmRgu0dh0WKAqGl2aeG0EYRzFRA+Y
4OkqEllVo4rfMpi3DeBP6297iczeWh1/4WRt81gdv6Nfuz62ZCFfEdi1n7Ah8h03xxmeInU3rw8J
EwGS0EXjfz1MuqzwpwerRmEuHPuxLm3hqwlkcoxGEZ7FhX2C9z77TpTQYhtZzluETvlbtKwj3eHs
hmEA1xFHyair4STzGcbSMvN0EXk9PPr62K+H29djNV7SJL9s37818BVikoSFvO22DZRzljjFIUzj
xjfX7tfXZjvWjbk89YskGyMtsEktLs6I55KJwQCP1o+ehHPMFTLjvn7wMOMbUyXKWWxNtXVjI6Xa
k2097OOoJedWXzuc7tgs5zZjnlg7jtba79z28rVPqAIHMfiDpc9bI2yM75LRhRKychy2zVxYdBYx
+hxZ5iJwM5LI2Qv41Ts5OSoZD32le0OX7l2Eqz6JgoW/7X1tFHwjfObelxLlA/4rXGkxxp0+ObqE
UGl1rR0iVvswqvtqr7bcqWOXrO1nNv1/7lWurVx08qeYOdYscT4sHgZnJpMwZiDrl/CwvbW13Ztf
nzJotDj1KPuxXcTbpsRLFexsvai3Deoh9JNzjnaEK3m7pt3VBbKqxxiZ/yD/XtTKFP4Kl/GhNgnG
3i0z1zmY/9+NElfVZYu9ida2YF0OvrmE/eeerRh0Ca04qBDYXhwzD3UkgqrF8jJRflvWWK75ShrU
AMRzmnLIe5HieYpUcH2L7X3Izvy7tx0D94cBuB3812uc9aMloR+4USU62aNYL24bEjP/7m0PnS7p
91KyEq9SGuRaR1O4Esbwd2875pCqqxoOs27WaWSHr8MMuuOLm/7R87yha1vYlk/X2YI8Qkdn6oS3
xFbTypNRVABuquj9Ok88pIrONbRaKse5fS2TcNyZRAz51B3uaXYL3KyIZP7a4CeGzFhZaAW6g3Yt
QjomLj4OZKVHVylEhDVS91hpEYr/pqsDtUAbn2LvfijeRtFjtrBu6lqENa3G6k1OlXMqC8W6dpBk
rgsy5s+97SHMNiyk12+n42noWQpBROsrkty2r9G62fa2J/Ukv2scVZw71YZM1ydHkDJtR47JsYhW
aBVt2T/aXDXnEtHGIzX1Q9JHv6ceg2NUcjlOwSiFFLqmB1ztsNCt+iwwEzX0kqSjCzeSFT7jnsZX
Qe+oawGdFeeSjIN5zvAifED86nCn7A1M8Pgzp8rRaB9dwrl+RppqYRvRTleWYu3jYuIyYWoTTUno
r17awcJFuJndTY2Dg0xhOKdmvlpT03rEYeMNkMj2m1EUv0tVSwKAuBGKmhCHHijqPjEUBxdP6Zy2
h9tmNofb0mcKbDe4KmhwWy8sx/F+22iVstygkMKiZgolqxLuJJ6FwioqmLo17v4xdjjSFSASVDfl
3tLQebtD9X2Y48kjL+deB9JHlzYSyT3VM/Fys6yPceNmgYI693ND3GYeaEr3CxI2AOp6XEW87Ys6
Pny9FDhmQq5DrPXEuBaQN9kF217XRQNClv61XJtIRie/QUmeziZLPEiHbByjtK+6pI6xW3DjecnI
/tI0eq6taqHq7weiUcqGLEf87ILPg2RNm1ehHMSKWeYregnmq+8zWmrExyYnZaDPmTR0FAv7HkU+
yYCo5LW2e3dxOsAvRvPFCqrYnXCuRqyCcyXgoAMuPfj5tpd5hDMFDpjgp4TcXsk7ej9aHKDVioOk
1353veYcYA17+dq5GFXAuljr4RJokJsw2/6osubdRPwVfG7yhCYH3Q4Y2yHklwJNeT9Ll+hIsKB1
1g2iPnmU1OKqQ4Isyy/cvdbNUJ5MzU59awBbI3q63bF2q/xxcU6AoNj6iErfFwPCcM2YBE4Mjk/U
zfC5IQIde9NcqiUwv00MltK/w6Pj/AKg+3SPqdPWPacSgToa8XkrLIzWgOoLKnXYSgxFZRD+qji2
Yyj9nH2p92iR1qJCabq/xcZWdmwPU4HjkpuZv8qNUrKVHJ+7dlu2hNBlMEiYxt3BCEnYXcsSOrGw
ieIH7HT+TuJRxnS+zd/b3raJV9vKjCx4ZmIYrGgq3lsSwwBhHczZeBtj3Uitf7AHU57ibEiQMK1v
hFy13BFFZADWaoLkzLVO2Kb2cUEANy7FRYdiewDQhC5BGhlaVZNWdA7nVavbjLgMvDzmrL0i4UEv
ZGn4K1rVhyxh0kR29w8ONdJP1+e2vbKfaN8kyxka9GrpsE7cn7sdCgjPbI3Doks0A9v0XU1aAcN7
nXqV6OREoXn5mmLdtYLcpvTt2ITdF2yx6ZwbacElvz671Y00Zz5iXAmg+lJUQjhjQRSaQwRhLpWk
VRF4dVDTDn3GNhFvdaWA5L/vhxjgYzEyCrfGgja1brb5Q6yzu9kvP4RsOV3rRlvPyPZk1lgInuJq
pVrkpAPq8aVfqT3juknKlf6zVT1UMNYlsbyt3lHXOqhaqTrb3nZse6jl7aFGyeqJ0Ipbrxz7py4m
i6BsibNEUSMQWq27uk3qF4FVJ9oc0N7jdQZcj+c6U/m2tx1rCg1rf+pnLlWe2DZdz9TdrJvtoRI6
ANQz/C2sxhr9aMi8h9KHe5ymLKcyau638uWrME+hu2dJFuSaeCL4WuJ3EtcPWG/cZropoADYw1Ss
7qIoHW9Ied8mV2pXMToMTrB5OsV5Gmi6742hs/eAXYjkrdJWDyFStn2uzM+1M+5CXQ/fMbW6xCkj
z0Sr7NI5klZZ1Ds0peL8bttobhHYBn6p4HnymESN/lDXLcAfS454Jc0VK8dw21NdPk6zdUGfEKeB
qYG7hdkXp3akT94Yk7foxptt69yzOv6nDrrlO5jVr7Nr5143LFWQqiEwdaO/OrA18L04TuEUhGlT
nUiWcfwMYulOJyQe875mol8+ewqkbepY075FMtN36B9J6VvjKKfkT2lNHkZzUwCfOn5ANIr3dzS4
fsZkiRVceFQd5a1g8e5h+1mcNRUNOfTP5H6c+uyJ3MjvWc4QCyFMHMd8/qY5aO76gXh4EqwHJ2iV
7O9G6MWHYVWoGCtU8MkECKkuwUji8SNuIdgFEzU1hAMDWElbyy3Fc1uY7Vs71wgALWyPpYGViNop
wJfDFM5YaqFSlZ37Y47TIdgeYTEfnvuCXpsTRXusju030bkYj2m24etNbr9hcqZNj8KdrIOKtY+Z
Jgx9taZ6YnpwOht6cD6/5lGovJT1gLeXEtrB9hAxwlmkrv3EhZY+k/Z5wI1AeTG6hUxJpaVVYohz
I/rynAyzfOyxwQ7HvvYaxyZVkrFzHxkOpp6lpj1msfJTic2PCL+Qb9hkQggmIOW7acbFkcLHvssH
y71U6hPlZn3/Ke0qVBr1lVXLO97nkdwOxXf4nSVpCThZ5SZchVnz0jxMr/lcZMFc9rc+Tp7ytdbO
cgjfrqHKE95v8t7OadROyEs/iBCnvz4vLwSWs8CZZPOSu3mAwrN4RCLWvKwm20sshmfpJJexNYe7
sl6iUxUzVlVKLx40IxEPYujTYJ5VEqufW80Asbbw5zI1HI8SLH/OOWYJxzl/3tLfRrhYVEeoNXMD
5K+2iJ1sFte5ulwxJOtYO2mVL42c89MyDu4L39UUrfYwE8huNrjjb5twgZSbSvpmIeaEcyGy+8l0
F2pkwhrLfECd4ZC93DMKP41R/AQLOzwsskXtP3DnGZaF7lMxLs2IfzV0SfkWlTb9zZoQh7AeXdYs
Y/tIM5FFkLhL6K0V3fiUjQu/ZjGrG2qaCRsTHD3/g7nz2I2d2bL0qzR6zotg0A96kmQ6pVMqZY7O
hJCl955P3x91/2rUfwq4FwXUoCeCvFKZZMSOvdf61qoLNaiP9WidbI40p+mxSIvHwKyr21ypyWa0
GxhsSpUxHUWRnpVAotQ4fXckqbFz9sERHJl1JgBiDLZ5HH0Br0G2w2OUhDfbRsRm6TSlnTF4ClTj
sXfEdP75iC0U5ZLeIH1dvgh1KvKaDvW21mY3Gu4lOrbWPxJ1RWN/2pKfQC3dT+q27w28K9o5lrJ4
+OflNeNeWge1MnoCQ/RhaEmeL7RrD8nMLXFhnMbpPqFVeEp1J/jnG2cOSA7UnbsqfsMgoQCsVKO9
X9bhrU7TeJ9aClgvFI+5aofvahO8DCZGY60VT/pk3uworm+22SgHnT6Yx3gUIwZS+noacg9YKux3
pFjjCmh0ewdNdeDgMT3nPg+sn2xk98N4thKG+oof2L8AhKqAY3MFXTpVrcmrrnULYywpiZJQHNJ6
glUbtuOTJO3gycDYQaX8VGAsfur7tW112aOIL2XWyz3fHx/zAeNaR87oRZpT7mZ+uI3IKr7+vIln
Djg05LrJuDcmdXiyEtNru2Z4MJtofFLzfMd4pLv+fC1L1GPTDd1ByadDn5bRJZj88CJHk8mIVTAe
Xj4MjPmvL2RKqNO8EKefz9MJxu/RYTjrJy07/byprYAoUQxu3C0gHheyATyXAbUiQ2uS+rKHsX5C
z9He9OVNO7PfABLGYjVYza1oRwNpQ//r5yPaeHJNvmzrhno3Qx03O/8u9k0TMBnCr73N9L3TNT4H
tmU7JeOJ8OOh8PRl+K3rw3wcTSBnurOzgmQ4KNo8coJY3i2ydjj8vCcssz+og/zWclQ8oW+lpE5n
JaK4Obb2TQHIdvmIOUZ5+HkvNMbIw4M/uXFMdg6k4mY6ScrS01hrz2kctjvOU9MpKMbPFuz5fkK5
AX+tzb2irVhqlg/nLJruw76Qd7ofvfx8KlXNHCy53u0IDVWOtF758OfHxn7468dwoo+eWshgkwqt
5ngQhbiF2vYmBcTrFJerL/no51P64oe0EEsefj6ncgvuuYICiFd8y8/nUItSS/n9/TyF7W2WVAhh
3tJhWH5JTxvrPpH6+ueLfRQ8ByElTKSHaMQ4omeGfRK6Y92aOJ29xlKUDRkC+h4I7uJxacRBq2hZ
/XxLUUv71jJBn+1+uP58qnQMyYZHTg8hRPZNpmhWm8CkPW2vYKk7JyYPFRqDHLmkAnkJohrpDGo6
7LEP9gzgcV8APACgSiaDkyTlZkyV7H7EwbQBF4OlbsSYlpPEt2egL5+E4q9wWUP7FUOFs8+0z1Y8
2GfO/Bypi6xfywzbITmxh8LXg7uRhM8z3JGwxqI0coDp25lEBAwe+CY0zl/5mMl1qU2fFmwR7p2E
3vdd9N3H5A1p7GO/UlWl1xmT5642+XNsaVdjnH61ag7Iu0cC32Kp6dKvmCLdJab6wSGMzJuN+AEX
oJ5OB2pBBXdLcjcPxjNojtjtFASGQ410kVw4twhB7sj03PsoV33IzysgsZhkBTi9QDfVQ/CQxfMH
EkXDjVTIUN0dfOvnoaqIckYJOKdOsyr1TyOTmzJD+y66LrolJVTLGR9FzsU559aHMYfzrrYhTAb2
+KGPgbNDldJ4UwoLdjB6aItYZYcWo2jEJNZHQ4hU7DANakcr0Cy8thw/bYrORWUJq0HHEqpQ24CJ
TjtsiMnGXvJ4lcWHp3BeZ9XtDqpvLqLZovZsGzdeVp57VIPoRrNxK4aAJAP7U80h5qe6VgLNmq+J
xM/czNl61DTA0mbugm990XKaI1lVuQiyNoYZ7pXGj9wEHscqmIcTs7WPqWIXAECxCxRza9jpDXSG
s43AYJVRSBN73tHF8xHV6U8Dmckc/+RaKYaPMJa3XumlVwYpYyVnWbZzBueTzdymQFoeGdhGKoS9
PjGl5JcHpXYgBp0TOvzZWsy7vs7flZbsW5RNxBhgyu54srddonwMByJEQsA8yhYuBFEGQ72BARzt
mlgjg0BdNBdYL9rpG2bbfpm8qUNWXVCzvY2Efa8JpPyYrSo6aj4VEJFJQDd67axD3ix87Hp05UGY
dLq9qhWr90pZbMYZzV6JLzuYmu+oJ7FEC4pw6+fGIckcjMNzzPLItGGgr2CauCIjYZWwj+XFGJqM
4OGZNIjoMUqBMQ1d9TZGFm02A7BZgggl8QuIjFl2zk3AjmDnHkabk/IYhpcsb58Hq4tOeB71w2hN
GPvLCslxDyKgjK8oWtBbXnr+1W2Rlu9lYG97W8UNxtXwYwbpCckA1Opw3icCK9W2eZOccOWQsdrE
FB6l/Tgw6l7lKI92ndFcS1M8xkUXbVoZru2Y/NaBFnYszoOWbsc43/MqwvKW4t2vOD4SK1J4cTE8
xEN1MmsSJozJ7qESWp7fYxTOC+4TS8epDZjS5PWXCz0SRajHRPOc1sGvDHTAXhspCToyI5V0BG4V
9TQsm2pbkM6D7WkdEru8juaY2y7nPxjlJlRCBOR28oLrt9k4fnDoBCTrMbzkAtiwU3JM6GzXH9Pg
RpLHUzyDNyYA5s6WF9EwqyUfG09OSxNojAf8Tk0uPMzmWzzFO6JyuGxGzFCVgoSZBfJcyu8e7vA1
0BdSUJnm29ZgYKK2z7Y1QYHH/bia4872Ogpcq1YC5gbTHaRElAbBa5QPOFRbmsp4WusVTnEEDq2N
UIr2FJzTX4Nauvr8aCdr2+DSp/iA7qh+lan1OyjsDwVhG72X+KkesB42WDSsFD3C3H5HI7c8nrRf
eQZYrY5w5Ih+OhS9iddZouSeS6BhtdA8o04dTyseUs2ZbmOiHhr0i/JM2r3q9lSu9Arbp8o5F5lC
6I4mivu0j96o0nt7Zvf0o4POK0UbdWCK2LMk6Uyo+IOXKSN+WU0ooKwxWX1SoYUrqx8nNiuFRA+b
HJ2a7XWd1kjAAHJ4WuM8AE5/zTC6H2EBvBWNcZGt9j0rEiCEkl9Lu/7wqScHQacDxVxptuPahOSD
5B8Kv8nj4vgVZvC/JMGAEG6YIwCu2lad7azmSOzjWbvPVGPddaT/yMLEOdU6QMTnk8UZ1ugFeXCR
/zm3rF+24vXki/ya53GTD/FJm4pNUOnbyoA2i6AmIr3MM0izKEfrCfx3uJpgb6nUl3WjszQJ0FZI
uhbILhuieZJF8hZEIvSihICTwF6J0HixswIJu9R/13X+KHycvlOqX3QYiJyCgi1yC+SeBJXqOWgz
Cmx0KQvIy3jJKaqmvjhW/nwx6GPPVcnF00jE0016SedNKtnbShPCftVZCuRJFdagn42AwVp1lSrW
3pcc21Ou8l4IZZGpbYIo4+4OahQhMV1fGaXXOj5mQuUqtzXXBJi7oBI3qDbVuOOel8B46hBKCBe0
kzE6nGnk0TFHtxhbhzwZ0CrJHe2IFyjpLM2T/lJrjAIQBn47eALwZiFUbSL6BLwW6dyTOB6Yz3I4
DnDv01RlM5mYrOm4yyH5Gm7b1kx/lqT4wRLFLuz816yIl6QBC7R6CFcoetQsiXsGibiv9I/OWCdY
m4FwWqp1lsLHg0NvjorbFXG3JVIC5FFIEGCYkXMUTbNzfK5UCk6kuRxaitQTMitXhBnZeLghkzQV
S3qD6NCjLRSsEJCe6QNtnCk4RGHA2ScBSBQ4GTb3MfhIeryQyDLYxLQH+mwDYaz+onMJD7Qcbogu
0fylMJ4cc34PHOMxCDr4ckD2hqB/DOpbJO3IdcromBTsRQ4pelQiylzUCKGRtncVXcdk+IyNd73q
L5aK958+k76aZiwcTc2ujuqoG6C/IsMsVhFPjqsI/VBUSGvtQftm0Fisptyct6NesnIX5Tct2c0M
12sfFWj74RfMwafqTGdjlhhydLQUiVJ79Hbr+1FDm6AYtN8b5AdOTYUEDmCjoaWhGNE3tGZBkXS9
CQSN2yVo+48JMBIoXhrmHDhXGh5IKKss4Y6LqmI3KtW27OwDR3B4wJwhasdD7EIbN6yWDSluxu0g
zU8lzXapqpubRrCUqeb01UYqV4Vv9AunxLWb+r0fdfU4Zoym82IZhtrJIUbvvlYsbC95EtQMqaO9
cBL47PB4gYRwHeRa/uzr0W8RsmzZdNR8OpZuiui1xh/m2XP5MaH6wph4EUjTVnYa3uvz+JSZ2rNe
mm4KmGrVtM63JsPfc8JjDuwmxmrJldf6UDpTONiqU2q8IPnzZLCgNWF2yvE9YJGOzkM/6CRzEBxi
yEtQWt2+x68EGtn6ZLu/byr/Mwoc1a0L/L2iaRU3LGgKBOYyDEcdA5tX2q7hv8mQk12Dh8ZN7H5e
LwAHzZHqhtCza6WpW8WZNER6ybUCxRpIxMuVCugQ36TAfY7qok60Z82M32uzeZ4n2o/MgqMARWAG
ku/a1qy1Y68vJgx2RAOsVtaBjpP8GI1fqNoC4JmcEVqj3gI4WH3VVQ6/fvhAyQTatYi9MHGqjRNR
1kLnndjK263dEhMtonaHvrB2O1+helOgWlRIhbfZErISK/m6nsK3SMf3MTM57bjF6KzPp6DlTwdl
fhnoC24NtXhBTERqQ7XJoBu3tb7DAsbIKkVjkOSXruqtY2Vqd1UJSzhPVeyDaosFg5TKdpRcNXr4
ynhj0xEpRK9fHKcoGS+VMXnj5L+SMBcWQEBRpbu1Gn/Xo0nTMEa5E/e/i+ammD0ZmUouOKyo41V5
VCi21kY/4CCqKJaagvsgD9h3soXu2JvjIW/9DfEeT7ah8o+gVuNkFBxqbp07SPhu0IxYMRWzWft6
flH05CED2PRLC+ge9toWVZhPlh8hL5mp41vrMcQWlNgrucOklFHVlbnX90xSO3sAVoo9g7PF0wju
8i6yvqoaE4S1wMmBAhGDGKm6x7yGEAdIMQxR7fikoF5ekeaxVhX7WhEF6cou/7a7Hiva8OZbw2M6
By9ChQvTt9qH4owEo075fI9yYAGyKjgaTXQ6XZW1a66InAeZRG4X5o+Rv1d7C5le40MVTIKX2TKP
ziAGeA7tbzXgiBdj10hqbAV2dQlM+ir1eBrDbx8TwU0s12XppMVGXSqfES6DMYvsrBrVK+Pz2M3m
2ieklcZzZD7zjLpz2KrETaBAmyeI9HMc4lqI/DPQ0hOhQB6esq0/G88ECu9CTAGrkUFXUUaMIp24
8lg91SiaTmUzXXJnAuvbNS4FHiTuxt9XXD3aRE/KHBdpur8VGWl4ZGA8dSWsdU71JS0aw2DgYx4c
of0OkWyUS0c9oXzqzSI+RHXzu/dtVyB9qhTtgFuz6REHCu1BA9PklXDhFZGZm07QJDXA7/oO0JwC
GQWpMh1Szwh7PKOnbsSmlRF2UJRLIYk3LU/NLcMGli6wgFHi+wxNcGrIYm6B8ZVuGvB7KsOmpErv
Kt0u3Ji0oUWZGCUfaefYLrtTtHXCZl7rQ697wkbm30d5tSHbNVw36WPMFoXCwMjduAmvMovEOg5g
VznNg9qQHjggemBoZjleElOTQ/1VaAzttZjaisVpr3Amz/zxWy/Q71FBbazBfhejbu2gqMTbIrlA
m81c0xCf7UAGCVN4ZLbN9IvAm/VYo1f4+XQ0ftAKAZ0ZJgqhC8Nb0OSKGxsyBf2lT3tHcsc0Jhv2
RHhVUt6xuxM6nufvKJRKjowJoRn2tMnHUd9xYP7ofA82UbtNZCuBa/M6UDwSe1VOeLtsY0s5Bmta
ONvY9l8tlTRMqKC3YTZP07A0VWsbfJfGVIXJFIk0rQuSvtgFuvDRhLEdEg0VrJ2RzdABo+rmhX+e
I1/b2Cxwe6TNWBt6ZaLI5rjgsLT2Q49DS1j439Ncnmz9dyjGlMhh5y1pGochv7nWJ4O21RJUUZ46
YC33YxSgZlCxiBllfFcUVY+vFt+vxXECbcc7ltv2YQKTVfKIel8vb6kThitSy0rig/J6o9b2exmO
E6Zd1ixHXRmDZm2Ayeoeixzb9TB41miqm7m2lUuZ0E8kINgNo1juZNfcJmOqrzCC3J58qtWYBfe9
ICNIaNrJykHYjQOJhoF9CnzVRtBLAegv83aZEo0TOHnuTiYEyFi2a6WvyOpgBhbMZEc01Uuvmo8Q
sIYXRN6nhuiGLDHHF3R43YHohJIjGUZaR77/MO3+YiT+Df33/7iL/2Nkxr/BHE+3zeOffMf/H9GN
9r9EN56jj7f6Leje/oZ7XH7mL3KjLf9haYhTLaE6QpeOSUbtX+RG2/qHaWOBF6YQ3DLOEjX3F7lR
Nf4h0DELR5eazRlBEoP3H+RG8Q8uc5i2oG11FEMk//03yI3yD3KjYRim7QhTow3laNK0/ohGZKYv
HT2tmg2chq0O1KR36vXoY0VWQhem9MHP3oMA8X628Dqqe1Udj4ON5UfY9toPh9fIyvf9bNyRpwh+
qzhPMGsokLJHH1DLz8X3Nyro/0KLdF9Eedv8n//99zRmHqqBvNPQKXZ15MSG+CO5uDC1kvagU29w
KlKvt9e4TLYaoQt6cBkqY6vP962l7P71H1X/YDjyV3ntVKkT9CIcx/4zaTEphT0NkVFvpIN3hnYP
Ok/AUIvwBqOHede03Vo2v2nfEh5xJ7tTkmo3G1hYwqkvWreYCinbIaj8m8f199Dj5dngcXFBCVNa
Dl3pPxIge/b2mjqY9p/qY4hZ5G3KmfSiocEg2lfrOer3CuhgItj+Tbb4z0XxT2jrQjP9559GowsR
jCuRt3+EMRolFV1uT/WmWZItaH0KyINmH106YlRcBkPQojuyUUt/bRa0+iu/xYqog7YcM3Jth/AL
O5yBD4WYurphZltd4mF4IDDrpon5tfiaje6pN8FckiGnBdF91qTKytLkI04eZm22C9YK+xLj4QbX
r1APpuQKjtm9s25tLJgu5ylSazSkoctoaO3Tr+9nuheTsW0toohosOVmhYl3PiCA5rxubkuF6X9h
PPHjDwiU/Lk6NDXxp0ZhfBpNybSG1lYBpr8aQ5cMDn6DQIFg1hc16B54cM962+4JUqC6nhhxmhND
Ujni4QQw7kycsfrMWpUhzf3238Wjm//lYjBNk1EOMhZuYS6JP5KwY8lIPHWCdNObD1OyJ7dWDR7q
ntyltRptOcRavkcQEOZdrhAKnOYpDN3pGU5U4ay1FiGoC3UOysD0pM7enDzSnAUtLt9qZzW9UBvj
DUZKRwVTo4eKdmgs4sKTtDH1C7qLcJdm12zcYxlI4YuAGiBDCeFgVa0pwtaSGUz2azFLcqyB+46Q
05wuKuwT01UiZB5MF6ITFuPeuICcwChO321xMY0uZHROfo3cpPke3FhYbyprr9PTce6cdoP0TUID
FBuQMypB3bHbwk0MyND2xngXFvedvR/jPXxJRVxJqyzDfVdcSB+YxRbKFGo+bJJ+xcLn6cQeCGwq
tGyY+KMG2sr6TpREek2HGnuNsymqu7L3cDk1BOBynVkc4vl/iKqZ8PQOdNQeVGvro8TDEIrNtdpW
0YWLLirPEk+681DPv7LxeQxvARw8niVOExGRiW3EjL88jgUNi3JpUjGdi+4QfAhnk/RIgw5I5hc9
cuA2n2HpApH8N0uJ+l92geXyQSzKVqSzRYnl6/8pTXYMwk4WqU0KBj1958UaADhA3J9zSmdaKWQr
LTFIiIuS6WRAf2+kJPh8PhlB8xBO0GBlsu0rRjQT6w7N3Wqh+LVPpk22wHjLld4bK7lR27W9rIhk
MqnDi6lKQie+KnBtEGp3TndfkZbc6oWbFPSiG223WEQUnxiaWVmTkUM77EuUdHzaeO2kX4BoVqR3
04lDRKaunHAAr4iyKyU5i4lLs6F50cttVj8a/n06eULnqBByEL3G7ftP8XqW+XXMbop176QIHgBh
nkhfBIHaEW+SeTZE8CBkEncJYetZo0erAMqyW0yGJ3O5GTRElc695jBoQ4azK4xdll7n6kkwwp5e
9ORS0wEDt7GyjBct+mgriCv0KsmoWBtECS5MilbA9jF2odLQAv014uEvGfn/65dX+3uoMsu1aVoO
pmdBN92icPhjj4/sMA4NCwZPpcxvYwagwSollg76zyumOMbBLytygiKF6y8TzAcYkkLTdCXc/bU6
TUcZFlfRYjvpnHfLh8FSJ8O3b0gm0hoy+sb/wMB+NCD0uVqd4c+3PoaoxxGhz/G2DRsb2/uOAxST
u3gKECio7wpd56zBm/av/1eKpD/3a2oqTUrKI8PW4D/9VDz/6VqOWZr1KHIIoGnh8DtNhvJKQaNX
Ky2kLmb/q6D7zCTauKjnrGqNBDH0frcZLRN9rInmfYwzby5Y+kvj024TOgyVjvRJPYlmODq+9T4O
VOpWNpPXWbVYQTs6XkqyDwPrXtEHYJ1kIaS5ggzf7FYOedBlVKibwMcPCqd/kq95oFtbwyxIl8/P
lUnsa0Mj301jMnLp91U4Jg2E0CYAL0otZHbI9AJl1zsFBqfgcW6Ia7SNat2XswJCOtbRSR3LkTsq
aZt0o/YJaZQFazasYfpyWXYMh4nXI6vRXCyJcv2jINkhlomPJZhjNdKDTV7xLW0OqzVnus6haIj2
TfUU2XS65165A6RD6IVR+56qOcqZLlNCqsN7IafOU5ikcUIsaY2qCIBEjlxNEbC5S+IbakdJDy3M
XMRLqvE4MbThNVDyg0VqiIkaRQo7fjDoKOEJDY825265CLR8kjXuDWk/mTT9cIaF5TFFwL62MiYN
nV62XhtzJG4U9FG+Dk0tVgyeVmPYt0IxOdAD+yBs5BorWXc/dNMzLeBjPg9ItI1aW6UmbQCOoQ7D
enGBrRoyy8yaq1U3L1pGK3PUunPLaHdTVkX7YM2o+gG6OtuqCrd5EieXUIqnQEvVdx+HIYo7cLZW
0NHC2hWqVqMqEj3gqrJBm8V7I4pNgFpDeMTFSl3SRl/5GHcbpfDFe4uKYZ/6JAPUMxp0maj6MbZr
Upjy4KuPmW6Q711vGBpkTB+HinmI+mzzYmzirmHDKMK3yZ40ZJdmvkk7gglbuF0byL0V0FTyx53s
qXYs+mv46lwkLRmWQueTPq21B9NSbFj8mzJ2tqovbmaiApGrgKOEjY/f5EYRh0VJ1tzjaBCMMbwL
zIY0lAnB3GS8zylz+jmLd1obPukMrT2keCy1U/5g9AnJQUVkElNSO1tt0Gh9QZjAy8nUTGVLyJzi
mpY+cvbUOWtG8G6RUbMOBsjw8TC2HvuhQ3YRJ9yllOzDHKgFhQcYpBLiwlUfaYpI9oFI714a39nn
i4mjdPrnIbCrNVwc5lSGue6V9hDa6hFtgUXKAf2axEc+NFUAdI2LUlilmwdLlsbsOJslXh00yZdl
d4Q3oVP18kHbxOUX1M9qFePlXajcO6RjlSdT9XsSPfCFvjt22VJWpLT0G9ixa9hmKJkL5MzpyLg9
bSP2qC47wHVEXddo3Bu2zmJTJsFltBp6JmXBbiYNKnmRvde8TgcnnMe7NAGeDi4xuxUE2xZde0ba
AMizxqGi6Bmx1tH0Oeq03LLRAkFGTGzRi0NSzAzYW3CpYrKufqE8Q+pgZqX0iWd0BILHbJ653xek
Mfck2U4WbCavsih7zGIzadEen9q89TMaf0HHlpEN4Q5jX7xJfRDG0RSHkPRQ19Y1gklSj9d1l8Q7
RDMVpPbqxTYU/84GecJ6ra5VGyf72GReHqRsm9pjDCOR3MQXQvOojINTXHwtaJw1SSyvddaIXTHo
By1zu4CoYgUQmIvt9dkviC+2+zHccpcuLtMu3g7tA8Jqczvn9PrNlpDtFvHJ1uKtG/hJtU5HFsmh
mcgmq6kA4xKCnELUbUtOQN7nG+mnXoyBD64owsbUHzBLcQlkBOiFMSMCW403Y1kG+DKXFOOKpkAq
CD1FyYQlmb8ycD1XWjlvkTYy2BY09aeqxZyP7nhlNAfSckoQd0Q2C5rYMJ9RpYR4dVeR2XzaMRts
0D46PYHbqtXCR2qpRmOTHpGFI9pRXqe+TbyRYc6qHhqqZNpUCESIRlp+w6LQqLNVj3dpxT7+lIdP
Y7lAnIbRJkaOJtESVKuGOeRI8q48jnYb2beorGOUUm1dbZMs3EdTgmps7J4oSVqX9hphuXoUQ0sB
v2lqTBKNuSNEtDJcQKjTbli8NzSgA4lyZ57pNXeThD5LAOm8yONGluQFpUfoD8sagivP1OVt7IZf
6TQZO8tR1uVAE1lJgrXgXmD1z/eNtiCncpiEWas++r3cCKVfUpY/jSlQkJPNV2GCuuUsBOtGr1+Z
ZDKorfSzNT4oYfgxCwy3BqVjaA6cKOjNYxDXedqzcFcTyeZCIWHMVFucHKMMHjMqZi8rSN1qslOS
Sf+QUm+LGghDBwhrDRzXpytb753BJyK2JwYzxR9FPx2evSQgC/iSH6wruzobXe0pStQwRUt6l+wk
BvDyCTJru+8zvd5odonAgvb6pLQ+UJfePOET8RuhnfTAZ1AWqwb9RNQpQ6B1W5P9l4OnHqN+UzPC
LTsk4QxibbG1df93jS/U9cXg7LRIpUb7Emqq3GKFw0PK07oqAgUTr2ldUqO3LqZJB35Ko0Nso6ZX
qnGJM1Tv/HpW71CDqW6WAxLF2xIeWvvTgcl/DJLZP7SfyEbao6IV3fHnPerseA6Ve9LuVK7z1mLV
x+biiJNv0mU1Sh9LqyjX/WTCknaUBx9O+CEvxGOYSLFPixp+6vImoVw9B1VPm1VlhotsjKEaxk4u
lTY7IcnIiLn+jzdVPD2OQnDPz8+VjiHXI6n925x6NOJxjSuprVOG9DWEHezPiI6SRN20ArIqddBO
lL699wExHPP6dSBc5yyjRno6+UGeXUD3bUopNpbpsJwxJLkLRw6/yKb9u9lHmSmrLCHWVV/DSitO
ZW05GyDBsBRzyx+QgZr5KVze4FvbSjI1j2FWE/hUBf0W/x6uD7M8YOXmROoUNka3uL7wj158pFe7
PmAapdQ4zBrdmHfWpNAtztA2Eda+jgrLuRFprZysMjzENMRHgbqic0zfLcHvYkkw6l08qJEHDcGN
7CF9zBfA5OBU/asdlFcIHNi3ckn8cW4fBic9YDIg2lNUw28B+uMahAy11XJQT3gP2zOrEVEkpbJO
JhFfAd+2jyXXLv9BPtxpnfWe8hyAynX8NfBdY+0MM5HncYAzdhrpiRmfY4M/0Cnq+WJlnb0i4jBY
ySYCDZRY1YF4QRcJAR6YAD3taKTOsfE5ZGK4LNzRgk8HEX04Q0E/cqKbj1ap+16Y5lTK9XxGVwHE
OJTjYWxJIKrV+poYDilxFuXXoLxnIpt3HRDeU1Y21ilBqbqLY8IjpldjZuLK0ZKLBNUuT5L+QGqe
8ZCrI7ipZYtsuu6SGHr9SNQE17g/byKj6jxI4P2tq7THhlhvuIfV2mrpmHQ+6aAxW0G0hFHOkXPO
tYXCMgf7nJYYZb9vMhNizKPr0bNmDeM2ih0GQz3dsSnKKAc59Y6CtQWJ8KqoxLMqNHOnL7nXSPfm
Otop00WxaTOOKtnTXO9MquXWaIqjTK2ngJhYrxrFWxNRF4vpZQbJiuBnpYjh3mkXzZs/nQc8uGuN
bBw9InXP1ghszva11Da5jh1QGYcNSanAWAdBCr3fDYDkwahoSy5oeGoC0dBHXE5JRAjO8WRtUPoQ
v2tmX4kdQYpbB9V8bdT70KGFUpN8SCVqW4RKDceQqIrJKo5TVb3KkBCZajBIB50NsA/ay9zj4U9l
Vbvzkufmv8LIvPol6rh8meTOWUkDalLPZBh4Q6+FXpcqMM36kvVSb79HYuob1V7pvb1tWvtdq6dX
S/4KJshcgd1Rccvo6ghOnGpgfaE0cPUKhTNk4yNKjdWA1sYjvXvXaHyLpg5HePs79MzEMCPfa9P+
VzmQJsMJ05XJ8FyqoLDzsL0PFq1/OcGWk907BWrdsymK9pWSD2pFCe1L9EDVKWfilzRP7lirGUtL
+ZF37XMgp+Pi+A9z7V0A44iwepEKaaGnqq68mvS8RoHXuAhc9iEOFYzza7mGuTZ6SiBuXTxcuwGD
hgpWjHEmabxL5PXAFqwh7Uz6/vjzp60JJrWVbS1IFQC0F6d5vjyiOEWPkuSvVMpHtdeZ5snye/4K
NTVFI+RwiK0MSAY1tFhjg0JCbQWNZa7gRkmvpoaZIUufgnn8FSNvMoM4QzNX0NFkbbRtaMHUU7Hy
hTaC40b2Rv171lX7acizcxxLF3zDkzSMHQhOl/BFj/C3YqcN86Om+r8iO/1oZ/TL/myvNUP58lvY
4AzZBxelsgRDxIzlvR70G/ljXlfniGnK+lkzkmtpqKabGeFtIBnQzfrhHf/AsSvz/q7xs71C4U9c
+KdvRVdf1e5TsPsaWB7XtmeQCfoH0nHVjZKZ/O+wecHkDTddxjlpQMqXAcTO0UyggAEY85CGXx68
C2inA4psRzfeY6j2jcEhXMn6vVnxQNAWJlcVX4otEaybqPkKhB+uJdppJWJO43QsdnM1v6dTwTxa
BUJVnFCKtQ4lS4r7ADSLfWhQkobkPdp2c0EBnioGHS7+XjlNF3AI+0j+X/bOYzlyJduyv9LWc9SD
FoOeMAQiqLWawMgkCa2FA/j6Xsh6XcVEJSKsOX6DW3aLdg0ICHe4n7P32mTcxIPC7sn8hWTxxsgf
S+FT/+wQTOC744WJtlYF2bToeAMb5wEU6JVk6tC6g3uj4Z0ZRx3RpqWeZnjGdB9nTR2vslR/aGuG
YZEh9Kvl4AzSa7iRc/Uu4+sNpURfZ1F3D+npRiHFBbIpaCzTulQqxHmFmjwWZrFV6acDAMTmwZ4C
sbJ5VjQIH1FyUU5jeRPo5mOZmL9IPewhlTTIveMrgiWS9ZiU57Iq+SepLN40wB3N4K9hl6/FKI8n
J56fdZtwoMYaps9U1TGh1bh0WFraNtPGgExlkMspZItGAd9Tl7Ut3V9j4DkCqZJz3TmJ8wA0lSbg
YEw8T81wnTi/S5Lwns9avh29CLOFeivAMxBabZ13afDk990jy/mvRjEQ2nSC62/8jRBiL7z0oafl
gzAs2sb8E0kiIC4yvrY0nV2+nm3lwLwkB0msoIiep82UrlFFbzgwPpVQrdcAvfkeO0i1/En3G8ZY
YpB4Y9PdtAHLzSjAKawG6XlooNpxULvXkyzOQWXWNwhtPWK3JPIRTAl0pN+ql2IkFkrqg4y5a8D9
QsbJoFKn8ejNJDGuBdTbcd2QkERIVgZcKMnH99833dMAX9fFtW0ANmlj/6IeDIVmyp6dc7IyrNzf
hr7pbCOyiNlDkcyJORNw7HApYwRemZF2YysDgQESMg1VtXV2/TRLDKyuRmicZrIfM8vq9G7K6go0
GzTq7HNA0JsyNWW2dFIkElQtih2QqUwxvFpO+wGuzNUc+TVDrGZ0l7z1AH7kO518mJXoX8NMvouy
7gZj7JVuDedmZ78ZwDrQDQpWf5ardIPrx0j9vcrmhTdZcmtJchnr8AG08lerJcxbAduPqD6NLe8p
w9VQmzgWeaEp1bJZRTY3Bh8NMlJcZazWnOKx9cLPqKZM1rJmrOP6vC4wHdpe8GVn+TPD9EQzy7fu
N7ZOZM9qgAs0iPAX66/4GL60prg2REBsegf2oRJjs7UkbecU5Sdx0mAcT6XRea1tHv82CysKRQwJ
rQiTte/06P2aSyOlRKFqcbbuO/QP6FGKk7JWL3AhXBtTA8ZPVcp/cnCSBERHVOkTenKqBROctGxJ
uaHk/+AX9UeENCpSAIeA5CSmZx2H/rnH18bqYYLXA6GS1O+fJCGdF9I9Gb/jWtfZEbP/2uHWsjcg
Ad7Mjs9ZHI7sm1DylIQnxdlrnVBgyVSdKS/U3kUREByNE4e80XprWOVriOKx6tXiSi/lM7BXG6AJ
eEnINmUb4iGqoZNIro6nP1YhFx5TgFUbghjIISWLpKAmYzAthHRq7EjDaCnfIsWmwhveN8I777PA
38QFCXoA4DW2XoDPsUKnNSFoRbcqA4f2rc3KqyqxeQ3BVN/rt51BGpUX2TvPfteHVFnhktQ3dTXu
zXb8IlD3KjHFSyEVO7J/Q4i2Zbc2LdY1lBFZmAhMnb7OTrse73TVumgS4nDtkm6DbRnXUTi8O0W2
q9R8T14GQUMOOtdQMpJV0dUXMq9D4OW3/dB/mOxs+fL4t55JNzPtyaPQH5O4V690tjxrRaefYVVP
cWIOayUcHtQp/oekx5XueTuzS6S1rSr3Pp98XA/irW5VsrCbBAAYTOmVUZ31Egk7nVfvoAsHW8Li
P0Fs3Opys5/mk04iRq+JSmopmaSiIc62dZshLS8vyxJf4xCQeOWcCQlslJx7j55PaXOyQthI42KP
ra5RC7ESlvaKLlNfob7G7CHpDn0FH7xE0V0bddMw3E8ZBPg1usE/MUvxmLf1kyXr0Rq2ur9W+8yV
BMkYJskuJyMrkE0uVbu4ElddIV9jykTaG1UIBp+KKqOpKAdPOe4zm/03PYruzhrzp+mBeR3FwhqK
ICr5jW9so175ZVnRpqJWkfrZbeihBWUXQSmxIFyyn1qXtkd9EoFpFr05ovgaCDNyI5k+Mg5pAk9Y
wTsjLy1v44vn/9Lj6kLUlbEuJb3Zqo3b9OBwSkIEVzRsaXlsqWGJic50m1nIqS3Jqk+7nFWbrqCS
KmKSUHAkWgKffKsFwPypjU0on96KvzqvR+tXaenaSJHGpR9jBzHOcdPcppYjU7juVf9UigOsK/m7
XO7CKL0z4VtUZowLDR6Gj1KYF5PvCKTnMEzjVWhixATZg1qMDpWuf0r1QIJ1CjLdqocHrccaJCbj
MWsBybTDm9TsPuKm6xBpO3clqb0nTjE8BIQPkOptsx6pBBlWjgXVRnF47WW63/SQ1xX60To862v/
K/PEhnjqNwPmCoQpBGrZR6oN18CSYB3HxKG1Nfq6sr2qKqslMCA/h3193ybt12hma72P7ttCew+6
qptuJ0o/wjVZPZ+Dn31oDDLdyOx1BbH2JgUKK9WUU82mzle/DBhyNJQu28Dgq9UakKcr+sHCUPeJ
6ChpSxq2k+bCIUoLVdubxAZkLZSI+gprEgf8kql8RWzG9ql2biLBJ9dj1fcZKWhYBFbxMCb4UQpi
/NQXL6w0cMLDlozqfaI3SOs8/0auSnLUiWA+QclmrDKzucXBdh4rMqh+86NT8PrJyqvRdwRgSsV9
4NBsTtLA3oSSwuYZkABrIvPd76vzLjDejCoSbuNReJdD7ZnFxEPkANpGqYJJQMV4G1BEz5F24zVg
7zWlKHitPbo12M24He7SsaCWZIY9OuD0l21XLolnXy0pDzQ3uwo/CbTQRr5waJ7AlHA6IF0M/YFK
PrhmCHyCjx8G1JXnQ1hGNI7StTVBfY2l/tHp/k1Zb3RjSq2WMh+1plmcIPdjyPtYRBEhrjVdBUAO
6ynzgo1eqOuwG8VpFJNuSLgDxWVe4pMQhlM35R9nuDNpkXZ3IvZeTBaIK0fpyU2pPtqeL7ChN09o
hlHMvI5hCmPY9IjetPyLyiapzuP1cjTqySJDyKhVhs84L5otlSmaomOqbVK8wuixEItnfnsdDXBR
LTKuL2ytLldq5N8YtuAsKVsXoWxEyEHlGht13kqXPiZSs1L4JHT0AFXmy4RUNsOL7qrIe84kTCJt
LsotUxdfWJIfbUPTp67PeZ3x05FsEq/SafvC9y7GmK+KmZveOtMbtK2MGjJS0F2UwKSpwEOkIWBQ
iAB7cPIGEesFt2LDFNNdNqV0yRT7kDnipg+o7sToZML4gUizaxkmypq4GjYV+DtQcRbXhPA+VfD7
WqTjm8Efn0tSzChMKh9tM9kqbB60p8ThmbDJFCvgsdCqLiPnDGzvnUek85Y2zokdk7IbecWp2dbJ
3lKD2h1k9a5IAoyBeXYdSuU1FL9iY8X9TaSl50Sw4+NoLdrCfIBM4KInfpUMm1r3ZPqm4VbGFE+I
b4RnIYl+KWRkUq2wL8DR0nOhtRWquP0D+aYuSe2tgpynnK28xpepkrPmL5tho8ZJdp5ZL2kYhFv6
4WdDjJiicd5qjRAPWpnbzonfs4FmV6r42x5tReMka4s2EchV1glZwCBUInZs40BQh6gMe20m701G
Ik7jafKa7VO6oQ3n5hRby4L1RN4/m7JAzO5Yz5hE5QywEuwvXHlfE+NrXwmFPawafkAHfTBbH/S3
RABJZfo3YYtDoB4lai8dggkKtbyUpmSddQYlJGdkjMkjKNkwil3qFh+64XzZ2oYMesoHIy2L3BMC
781IZIiNB0m5YA2V7Pk6xiiE8WXYFZ/bMbmUQVFtPeUaP+hgobmHh5HeGqEO+ouQTjVn2HTKrVCl
58ITI1rp4MZpxHow8fsCcWCqI04b1TiSgXob+xBjKqxBpz2ZoHkwvEVqdRYbiQAw3k0bFh+2Le8+
7HVv20a+fR4SarQZi0adioJwgtmmrNsQ76LGZKtV4Z2lYKVWe204iU46nc1iKgTCegXtjy+9RRVW
MEtyTPR/Fat10HF+Ur/mnYdxR+vvDXDGK9XItQsVfAsWvJDvA1L6KVKDKYV16OQ/yPX+Te7yK4Lt
uqsOmTMqTJyK+RUR9iFLVxa0iv5Wl9EXVP130k/5UoSt+j5G/TPtq5gg0Ou2pwEY4v5CsBRGq6CI
XpTM7Pb4idZpo74NSCTsjpYm4S0KvhrKkWF1TZpBfK4n2o0cZWzUWVMJuXu3rfDSdkx/7cug1xLb
e1N8GaZVj+E2HryzClNOGbzj0Mp2oYzxVRrU1RBSmDBwbqN4Ro3/6UT9QyOiEASxdZF74T2ooI2i
oVZA4E9s13OOVyeqPkbLus/ylMRos3mIo/6OQBuT9ydmk2Zad1iU3+1Ifda0cgeXmE1kE4x4VpGD
KpHVuJI0nCoWWj9crEiy9fvRpPLr9f3WlsaHgBSMYrh1JrrFaIPay+r9OHauKoX3gRxhzfO+LL25
bfywdnUponM5eLc0fbsAlzMT006vunxXptaNTBSE3kGvryWY8rbfXFkU1DVl2JMtDjc+k+pNb0TY
1eyKbThRGafKiOhQjMlpY+D6QpbXb5iSwE//GzT4+18hAIwMo/yqiAgMjuSY8hapSy8FbojU+/DB
y16BUardLKq+ir5a85gdV/V9VJzDFA8IqM3hSscAqlFmvUZjVe9FXYB6qVk0owGkdgzOGPDDiYPf
n1i2xtx7rQ/pwm6ApZfpF7va/rKN9XUeF90OvYqyjvHgrDwbLDhgIEZsIN03fOTYSPtnduY9domq
rEXrxyvNJs23Senp67F05WBjOo8c5832RbbzA9QKTi2fi4q+ZGfEj7oWqbcPYTqmZ07oZBsrT0o3
appP8ITpL9y6D2MPhr0tyD7mwPqp5+OgKc0yejFFOpw4hG9tQ8km+WCInfsaycqQZdVzSBkiGTEN
G4mR3uI7X0GJaNYmRvUNgfPqGiR8JwenxFjzKAF0EU5qTJyJKNqV+p6WMwsOYTDnhV+RidzPTm4d
cy0Zw6mfymfeEJCnYMk7RUv2SgAcqkFVIZpB3xahGSL1ZxSYBoSnNjWemgi/HgDSamUXiqCQUCpg
c9mR+OW2TAv9YSSTiHihe1BBGGn5LO+thIZ/XVTXA/ELJ73QPgwSeU7UlERrmhKwWSPZJjzIL3Yd
iSAs65PkEVs5IpO0uc+jwtj1QI/uEYTe5RVe7azU7NOBRQJplsYDLUFW1rn6bBt4x5mgL+wxildA
aqjnI6fz8Fv6WfmeJZiCY5o+G0PHXRZU5SuN1ls4hgVF9JqpxXrKW1M/U1pag3VWcNfM8RK+OBnQ
IcUsnYykqdh/DgQLMroOvMRB4BDRXFyRZqwaLKCIvyFW2e4e7RCodlwZtP3MkVAiuvHdDtZXdk/h
LEI/TQj6SABllAJd0uQqcC07Vs9T31jHyCIHWI+vekHV2o7s6EpCZWcorGKmzrYC0ekdAR1t+R7b
UXzRjZrY+I1quv4IkBvgN0v8God4QoN3Pdaac1tLzY2SSt1LW/oaVivHd4l8XauyrD4MXXib2+zC
yexAeqo0KLLEgD6kF5cTSI/+ARFAgZTsAr5g95HnGUjtjNuksLNNaSnlQ9a21S6gm7DWfKRCOk/9
zA7Lm1obsq03qC17yVCG/YgslLCalab11ZUupHQ94BYF/qJPEKeK+HSyEzSqXAF0GUswFjHmrXKj
bV8t1qiUUc37knXlgxRa2ErMUrmSSjKVJKm9kzWnuiopN0ost6/yTme9lRNlq7H3sUZ81r1p4H3T
M7zOdpHvRosZgmJHSN5VbfKCg+Xuo8egN8hJbs2tNmofQ6/Gr2E4XtUwfIAMJuNNmCEj7cnTudV4
h2sD+QOesPzW6tsvMsrC084vzpskNPZjnjd8EAhzbGFwMTDXsRzWz2bQP4tycpFHTEiBl1ANq0gB
E1kmn0npbzmtsUmNrgZZwrURgmSuOz5dJ34faOcjWjVBZWNVQrjfF32LoVwzrvCuJNuanwa3e2Bi
sVk5swbG/Vn8KpTKO/0SjU2WdzPu0pT/CX20oj12fx3VkdyyvOwsBHR2W13FuqydDZ4MegGS8Ebo
fDFSpHiXvFHowbgoKBbddStH/QlZE2MuXSIdmCIQNH9dNbJ1mfn7MPSQqhuEDGTpJAAvUU9ldAu3
ki7JSICyD0e335u06+4LUwR7+uMnsTDJWOxkZZsECn5EBHGWQSU6VdvoQTbIxJNSqhBAdECOFJV3
B2coPRvbl4r2oSMLoFBOsnfyvlupRZ2dJ422kitWhoA4EFAb3rapmxYNIAXLLAiVFwKv+aI7lsvj
IldAGV5qu6UE0/of8KVuaK9dSc6YXiBLBzY4OE+EHO+MfCQfEK8llbDikpLZTg3h0QVU6tiFapQZ
k8kbpq07EUa3REVFt4OXI4hV2G39/luaZN4u85JPqYDdqE/sX/QOT4qVN65pl/d97EgPo2LFl6KK
P+zb0Ruz+87y6zv2S3D54FqDewJM9mkNtKhwkKw9oV9Kptpe6KSlG6bXuZ06fGY1VHp0GsVKsjLn
phSjAxgOcPVYUCpv4mxwgZSSqgH/6sZOEc84mQd10Si9mwQzGRST/jLhFauzBnMh32vYtIhXPC3e
enIM0E9VvKem9jSKaZ5/8fv/+pdKYpKRZzbXQ+gUF2pfPNW5Al3M1p5NPHzroBEmng04hg6JXL2f
XdSR390YeoroLWrzVddnGw2UduVN3BB83xu4NGDyO/rWledpZ3Jlm+s8zeStnKnJTaISAoDEKBiq
ZDWW8UXZReMqkSSoVnFQuerQj9eyfZ9TIjrpofzt2RD90uyh2EPD0M/xfpjb4SzI+EOKCy5jsqJ6
U7yRe4fu5NQfQrYYcnreKqSKJEr25fjoaZRIP81Mqp5t67Ni11OWzEV7WivjqT6NvYKI5NZBueXw
sDTtRpTiNjN4wRSTwk0apI95PTXdIvlGj2GhjdhAKNs26FamSgsl+7IlNVCWqN4BXtwFISy+tFRo
HiaDshosx23l8jGPriij3pDHgGOWnK9NWzyJnkKLTVw0u0ZWrXLr74zwLBitZEWGaYPXEkGNXrfX
+AMvCstD2YV0SFx56XiFEeQ+SCBqe7L/q/QekrRmLdHfhab1VpLu6hZKTlggeU7+G/BTWrCYBcBh
PyHZ3QnJuEnk6CnWPeDxRf4ommrT0F1eabH9bNnOvZSgxRdm9KsxKHpLkB90wH1sBuNdosGesKyH
Dvv1KpXETaJ9DtHVwG8p6lcKV8qE0SpWitGgYcm9NyHFFwNBE8gEVcAPXf3BB+0DIzM6tt7ZY4bE
XJCtoET5K+oPRGnZ8Z0EE2SUsKxigCKqLYHX7PPBlO16FZUhUk1siaLqMTNTxwxZQvXMUdQkMC53
X1hM70k5RipmeXAGoFPkJbyDTn4vS8IdZN6mRqkuJQriTW1RUWepHEU67XAWq6tSrQDOZQ3V9uiO
+t5JrSePRqNejKxdVqaMEjlM/ylJ/x8bYd5mTTXcfhLxmf1hCZw8Uv/1/4x667fm7X99Zk3YDJdv
6ef/+d/77CP800I4/ff/tBA61j80x1J0GaS9g9/LRvD+Twehaf9DsbAN4t3TMGHhE/yXgVAz/sF/
LqMY0Q3dQDGNJ+C/DYTmPyzD1G0HD6Glaor+/2cg/NNbIIFhtHRb0ayZp8DWaW+wPjc2oPH95KQR
bIJPwKFHxhH3wtIJzD8tKY1Z5x2xpKw6IAp+4tuW7jIpKO6+3eb/trN+txQuHX1mnstUiH9hrNKI
ZCnbXxDOm9H1qg3/iHtw6fjT37+ZEFoWrB2IDguLOF2dpuer79t2u/rZr+dd+X508BIqDU7FYlbV
hLedApnoAFpB83j4+NNd+LfP798Pd2YHYufd5qqJGDhvwNM3jQZDkQh2CM3quD58iqUbNPNypkgB
W3aZ1iYi4UCslDZm3xFIHSLSn51gcsx9ewIAEG3Mgp2xoSld36Lm1F/QOPTZkcMv3KK54c4x6f+n
uiC1O0PaZHfvun7d8/t/9vabk8nl26/3jUij/uLoG3C9fOWQmQC3l0d2R4fvzp+W2n89YXM2fD2j
tn1dKvQNjSHpI+l77Tm0+vCOMpnmRk5Z3lKKC3cIVtjtyWWL4eLwiReeuzkb1pmnw30yuTDboFK3
9QdNYQNctDheDp9A+dMS+a9L02eDo2+rJm6skiXBMMWNm4rhwz6ravIGCZpE8mDYpWS7rG5S7UpK
FG88tzXNtJ6rMej7I5e59HpMf//2/HK4afkYRSYZ0eboAyuGJcwqkLrsqmi1IT7yGKfH9ZeBak53
+dtpCkWRe9RhWGkb5Qmz70YqYI2YDS1VYVo7ApjPDt/VpeuZ3VSfuG+tT1HAish8bVECgeDSRwAT
NPcOn2HpxVD/vBS4gKMo6V9sGgSxdKVbPDZq0biHj770+2fTTdWMxKSgptggyn7uSX1nQz6c5E33
9LPjz2YbFWFC1aqFsdFKPAK9gm5wQHy6rcK8OHIJC8/amFl84xBwPvROfRO05QnA/LWqXsrlhd9f
R6X0s4dg/Me0U/sUFRR9owbBpWwqa4lIrcN3aOH5zk2I+BLprHmD5xZdRlmAzZ6poghj/7D92Qlm
M0tis6CecGXuALhzvIpN9Kr0lsJ+PHIFC++QMRvTQIL1kYUyqQxCAuyLOOVcwpOFqSA0rn52DbPx
jBbZr0n7sNxYaMEDnk3lUk07bX346EsXMBvEaBYBG2OD2LalCHFZpPTR7r0+lduzLBW2cXf4NNMN
/8ukZMxGcm/6oRfQ2iSNVqLpoiAcAH0k1Po+s3HcKX61OnyipeuZDeqOYqGcTExWwEPOWsEWYJ0K
4tHCWyR1/bHF1tK4mw1tAv5q7BSF7foVXiW6YkQ+05LQEZvCrEeX6SNDIWiBtn75s2Goz4Y6qaSl
DtbedOFYAsVDQgOhDozB4du2MBL12SAvpZBtH8EaW9By5Ss43+lVQGp5hBKx8Pj16T5++ybJkdoS
ERSgu2vbWGUyjGwxgFuvS4mr6CTpthk7M97/7GJmo15ucBAlhK+7uaJmGQLxFtNFl+ZedWTULzz+
Of4jzSW1KNvIdvHaReO5J8G7/B2Xg5pjKIt9p5kyFHCfntHPJgF9Ngl4GiVHPuuE12N4BHwU0CoF
zXfkepae/mx0jgAJvTSNYF5kpfjV6MZHKeGRPPLmLj382ZBsTYTmydiartOlEpqL5kNFZ71nKwpW
T9W1I099YeTrszGJ/WFAWd9YbjZEGdZJu1O9uyyxA5NGcaY6bz96ubTZOKzNIqiyhJIWjZceuqZI
5XWEjEreHj7+wrs1AYC+DxVH8SEAZ5UNpMyunb2IYkfcKyUIq71fBsydstFV/hfrijT42TdAnb1c
ceWQgxeMLExLC9s2pf5dHajVyqkG5fzwVS08HHX2mckcTKejAD5b9ejYRL4TkbWFPX3k2S+8wNps
folFRsqpVpluORbRg0og5H1W0aE4/OOXjj6bT0aAh14fNNYmy+Ektl1JVA326CO/feHWaNPfv8+N
kp9nFknopPVOIRDkeY53Hoppa93HZnqEhbAwBn/jIL6dZEz9NGy8wmLvqOfgOciMLGtZWmWZUZyp
/ZD+bJ7SZs85J1JUz4qG9JI4rqARw41R2o+fPYbZLOUrjh8Ffj66ma1+iHAc6I1T4D988KUbNJuk
wCU4xqAGYBm8wjwhEZYEiaSTM6wYdEdMavjxkRXK0plm8xQSnUGKMHVugly60hPpUcI10FPihZJ4
ZLQtzCHqbI7KGvTbtA96QHxJ+GhYfnQKdlS/aUh0xt2QohSKkGgfuaCF4aHOZiwi0nDqp2SHtVZF
gLzTd3dQ1UHbHn4yS4efjW3datVuLDk8FrhTUar7qjCOPPSFoadOj+jbqKijIRV57QhgSAlJaSVs
2qjEWJMeeWOXjj8b2mFKgwTfl3Ar8iZPvAEnVRBf+k0ujtybpQc9GxJD0A4ECg7GBvEKit4kkwEv
Q0UeFPU+pnnsOjld+8PPYeli5iOk8VuRpmxnneDWiV50+6FLfh0+9NIjng2JxNE9ROKNsdGRNJ2H
Sa6sW3jnR+a+hR+uzEZDWBRSTTSmsUnqZ1/68qqbUP/Z3P2bE/ftBcITWgG1wNJt40F0IIOgrFPC
I2/Pwl1RZi8+m9eiyE38tIYDDqLEAZ8cOfLCFKTM3nucMtZYFZgYcjmlZfkQ03UMnY3aXh9+nkt3
fPbe52pu26VTUhnCsIopgrCfFK2i/8O7Pt2wb3c9kAtWjXZO2EyNrnPYZ51xmr787KfPPmCd0+Ux
SXvahv0CXbVdK8crUZwePvjSE50NVxV4Ro2jXgN2Fm1BbNCiVY9M+UuHno1OuWjqfsSxvoGZflaH
A1i9/sjtXjr0bHTa+miDWu+brS3b42UPe3ejVVq3+dE9kZ0/H6YYRy1T1UmC1foYqxuwunjELfdn
R599m9CCB2VYpf1GIfn6DOVoBJFAz4/89oVxJM9GaFOFtqTEwOtyq4NvFG71rnuEc7CFIPOzBZU8
G6roHfvCy4TgXfdf8kw3TlXFro5syxeerDwbp2U3FLUk7G4T1dF1ldevhWY9Hb7x0y34S8FHnk75
bYyio5ESM+MtCdoRmt7Y4jCpH8M8PM2gqXtFVBx5BkvXMBuwhaUk6Vir3SY38o2DkTfWzSP3froN
f7uG2XDtx4ZoDT3uNhSRvtLE3AGUv9CU7ofv5mzIDqTbN2ot4+j0zF08+GCmo/Xhu7/0Ys6HrAAd
ZqsTgh2mVaXgYRv9U6d/mGDlh8/w93ujOrNhC3CfgAydM9DODstzQeisDUXo8MEX+jXqb57bt7en
UTHyBL0HkRvDeK9OaO141SKOSKse8UOwovHA+QzyjsSRuXnxnLPBXOJqjVHyArPp3uQGN2z6rsVP
GswBpfiAy4hvKV1bSI8PX+Pf31t6+H8OEC+ISTQy7NatdT1Gx2z0JKhyOV16ZGD8/R2AHfLnCapK
7VB9eq3bq1FyF2iWDK2yxVTul/n7gBLxR58H/FJ/ngdzl9x4SdK6IyarO1sTiHMpKt8cvk1L79ls
eFt+mmUA3Vqkb9LdiOljqPtPwrqP0FKXbtJsiEs9+TyZNDHNA3FqC+9yiAcSpJubslDuDl/B9Kn5
z1lEdWbDPAQWWLU1jk3bj0hFJ92w6Mcz38+ugTg8pMWAKbw8Mu6X7tZs3A/waDVdM5DnaVa/kzuB
nr4i9k+AbDjyWikLL649G/m+HRuU8omttXr5fizK2NXh121CrYN/iNnbydAat5p97jT+V9kRg4M1
Fpd0Q4xAIJkx4QPKjzqQVA3/fPXssKO+H7Wt29blM0lJX6IEPtx10ZGP2MLbYc+nBCeuNS2qGjfR
+imZUkrPR9kAxlI5+UZWy2MFuKXzTH//Nt1ZFp5z3UdV2U/G16bA2xepuyLbY8Urj3xtpt/8l9dw
joZOJDlxBM/GJWtjjUWfGN+RrksKe3ttyI5BP/rYrmjpDZnNCObgA16S28YN45BuvrKuSFo9PJiW
7tRsOhC9gQ3DK1o3Guxz0RXoD5XiSivQNSYxQM/DZ1m6gNms4GexjGAgJTZVNrZVV+/b/tfPjjyb
DAZHWAZQRCblXLoGXLSLbWt3+NALY9+ejX0E47WJOxx8ZVU9EYp9RWtqU+Ze+7ObYs3GfQitQxAl
1bpBQeCxDDg661eHf/rC/bZm41iiitHKKlNkO1Gmkw64ZvRw+NALL8xck0b8aVrppVdvAjT740gU
WpwqZCGST40k5Ie3ZjZ+7SIAukOW5SYQ2UYvymegrC+Hf//CU7Wmv3+bGmyhUJKyODQNuhP4ABhk
khUe2iN3fun2zIZqYvllK2EpwEYLP42UFAPDztAA1F8XNWFsCjXp259dyWzohsAVOi+TG7eGlXKF
uQRSWVUoZ3JArvnhUyxdzWzcjg2v5CBxNUUq7smQA5gtfWSt99YWxxQXS6eYDWASzaDy5VkN09t6
kMZk63TGXSjay96pPw5fxdJomA1kxfOjOFCVygVhN2I5Hi/rJjsyfy58BeYStay1GbnCQWouTf7a
9t6I9cewJSSqt97BkB4ZdQuXMJeqEZpr20klKtdPSTA56XsluArjNH06fIfUpcuY/v5tVCCcaq3E
L3G0P8uP6mf9Wj7UF/mD9h6+9jvyLs+iy+Iy2GWn1h4X6T64SU6L1+Y1v4rv8iO/YWFgzkVrehiM
SRUUeJsbfRf0Djh8Y3jpnOBnb4E5G/iS0xBiFOW1K0UPinkRS++H793SrZse2bdbV4GAyAyJ3x01
BpY7AtvNAs9ASUzcSPTZ9eGzLL0As8HexegTzJZfn6fDnhEDM1k9tjtcOvZslDeJHjfAoWu3xmEz
OQIDG3gVlPaf/fTZCCcI2085Wu0W8W3gXzT+3eHjTt/JvyzAfsc1fLvxKbZgfYB/5dp1tyv9Yk0s
WnEpa3sTjG8i9BNWYkdm9YU7NJeFqXmv5tagVq6jZfeKAaqrDI6sMpYOPftUi8hziqbD0o+jo/Y2
rRDwDrVmGIr14du08H7O+9+4GzAOSaJ0FWdKAL9ttD00ghMr/rRC9/ApFq5h3i2OrMgMSJkvXRXu
h289Vpl15MYvTAra9NX49oxVvVFCAE2kPEB9bSssYdDEepEduTcLH5+5Xi7yEGQlUlK5eu9cqTUc
r4lHVmnkHZr91+GbMz3Iv7ymxuwSCHvVyTdLK9ca2mCNzv6y7AkPjpUbDKiniVSfWiE5dIdPtnC/
5vI5Oq4hfAcuyDC1K63p7/BLxycgU3/97PjTG/DtecSONepRyfHlCZfi+FT030maPvLrF94jQ/vz
6DggbD8mbccVRvzgm96jk4M9OfzLl449m+S0JsdKQZK82/pYKK1fUfV2+MAL48uYTW8kgjsgn4fK
9eT7wr+U4mHVCGtlKr+08EjDTZ1WKn97h2YrmF5JwronuczVDagHciAupLp+TuCMn1iOClmxhuqb
1OSTG93K0DyiN8SNJ8Xn8O3O5Xx80QbYThYaRL3G3KR0QFf8YW0A2Tkykn4LH/7yE+eqi6irqxzm
dulW23Y1bsd1t9c3hJi4yRqM8DbelCs4TJv8xnvxXe1U3TYrsCLrbJNvKzfYJDfNKl0Hm+LimAZr
YSjMFRph0Qd2OeQlGOchKi+API7JBQK5rPqI86E7Mn0vnGWuIhTQ0ccy8PkyBBrseaBT8JlvRKsf
aUMtfOT+Q0fYK5bR5Rw/V2EGAycGLg4Y5f9ydmbNbuJaFP5FqkISaHgF29hnPklOTpIXKkmnASHm
mV9/l/OU5ga7yk+dTqXASNpb09rrAweHDruaF7u8oTvbybeiXa4M6I1IWWsLYSlJ4FCESEGtI8hG
i258ieLMKwNlq8HW6VDky6JzcHmR2o9uPN9xMGtRBHklzDcy+lpJWNVzAy8ztFdLw6GB1WYPC4Pu
YwtP78vhvvWCc6v9kQGt6fPZTroOwaQwYUNQW8h09jURqEuvRHvbjLquryiMW+cm8+qw13Lf9e5u
dtzbplR3lQjdETZKI6pPwmb4MgGq28knu3y53DhbQ2eVC5NCuFUyO3g2zI6sP04SvriRhMvb5edv
RcMqD8YJLMdQzAIjiBmGgV68i2Z4K5P7pISBpQidqt81AFFeftnGSF0LE/sZDDRnwcc4yyPogj4H
J7wFnvO2p6/mulnPhNmhRxycLXZgl4lycQnX+tuevurkFEhYGaNeImwTONvA/XhMvuUNubFlVt28
YBOKJTGevoh/suK7F782cM68/Ms3lkt81cUwleCObeGfkvfTK+bWYJngFRWj6VkWQIN17GADe/lV
G6N1reoScCHGwTNsRWBXU5wLl1nAq2q86bITPqyrRMEZBKcRqA956wYt/8hArkFuuq0Lfm/k/0hD
4FJrspiqDufRe0W6qGCNm31QY8f3tzXOKk93NulEEuVY0xtuexSPx86vsbO0vy3DneGb/8mjAk6U
csTzF3cMVAJOkr62qt/q11WKTooapdlOUYW2oCOmgIKTBkabnm2uDJyNzLAW37KYNtgEehUYDeqk
Zf8BEsS3jHovtzX9KngTgErySIxVmEjyE0bKDAArza5cy2799lXsRm62uB40EGFv8jCBDxUQJKCz
ZDd26yp8IxjtdQSi4RD3sTDHyaUKCgrL9ptaZq08A0k8pX3EqtBjChjO+g4uRLvLj966rl5Lz+oM
V8ppO1RhLHwzhJN3yr7VwNiDaJMCCw/TuysfsdEDaxlaLE2NnVmP0aNOnvymui9GXVktbuxF1jo0
YhMH5AOnCgfyCKfgAO7Mvge7YQF7Q4h9r3zARnzRVejGnduXuHipYHUs3C+uEmdGSWQsv5Lbtp6/
il/a52kKyGmFFUoembA1JgMnrxRgvF7u660XrOZeXsBgoM7R1WBUg9vA97a/th/YmL5+QyD/yMsL
mVISSTxawX0pNLVzZG3xo63bye8F/wVSxGPrkX9u+45VLC8OfHbs3FUhbLF8l5wvp+U1vdHGOvd3
mPzxIRJsQUgF8CG2fkXlNZnLowLIZypuKy9ha52a6zittIzgx89KwLXDhiDG37c9HL4vt85GnDmr
CXhiUwdrFFuFnYkfc3sSLi4XUKZ8+ekbY2gtVZuXGQQI5ZZhu9AjXH0feHJt4fn73Owve+m1Rg11
1caMPS9DLzdN/hEiu3a8J8mygH1HZGbPa0ZDj17djBKOcyj8wXmPScb7eIA/zDc4uPXiAU6rNRbI
VHJyGhsTs6Cq0iULBsXjcecYmckjHVg27du4zO0HvBSmzSh2LsrPESt79uICHVZ9r/Pe0U/U5ZH7
yscsPkH7MNzNNSujX0Mnx+YrJ0nDH+quRPk/tGNx+jhTpwSYzTig55h4EfQFO718+go7mKW4aZak
a8FUirIIuFJOZQhG5GvCmzvXwNPyls6la7mUK2Mn7mNahp0U6QcKA7ZHaWZyRWXx96FD9Tl7/xFa
CzVjPBSyDfNuglusl7befTvnxZXTor+nILoWQqXeBFsdAb9bO+sD7BJhrviDUxwg2L3k/c7+uq2N
VrNAXkF7MuNcAFxfdu9iCOLe4Hj50X+PXLpWQPV128HHEMA8ECYBMh549Y+qq2WPe+1rWvC/pzeq
V1NA0sRw+RFxBSXP0XPSMBHne4QWCGd7ZS7e6mX2316253DVXY0xNMHdrC3lC0ATPy830NavXyX+
ESCdOFMaz4bt6qGuih/NYuEbOb0TMS1XMtxWL6yWcjGBvQdU8lhMNOMgwOzp7Ldiape3lvfebeXS
bK2Y7VxtmIV9ZNjU5sVL2l1aOfd0uq0gha1Vs16ZZUMsWYmCFI2jshm8jSlIRL2/3A9/byLmrEYR
OEOwHqgxCYzViHrlsgYXHewPtyCHyy/4+yBizmoQzZ6tWtHreN8rsBVCRWCY6S8WCNXTbS9YjaSm
6qJi6MFOYDlvd4KAEOTiEPO2h69GkNKs6VOD5TojywiYEjC+nRpeb3k4XcvmvJjxSuSIr0HUQ7Ez
SRo/aSbwx8vP34ixtRYObkLwOs0VktCcgkdk++kzwBzQe8oh9/7NvSK/dliz9abVfIBNR9wmFM0E
kTEoRrmJk38dL6NfyhgKDF/rOLsmT/n7gKXq/BP+mHpo1XI5T/acOH4l8jGpPjvTbb1N14K4ySZu
nQJWHFLH++Qs1D7aZSo/Xu6NrR9+DpA/fngJdFQrQH0Jx+ZzEd1n8T1zrxzU/D3GqFoFscmmUcJk
oMT99AP8coLKue2QhqpV9IK1pIpG4Mm1hVcuyuLioep8Ic2VRtn65avgtU52diYGrFZHXP2bpaLm
cLtEfcmVENhq9FX8opgpjeoMowVXirt0fszZr6JiNyUHeKz9t0ebuMoNDJYRX8DeO/OT612ZeDd+
9Vr85o6a8YGkyPnuT108umPYwgX/8jD8fRrw/0tzoN7/+6tJtBCyxKYMweU7qRCovwAmw/v0sT0s
AajEvhc0QbIHGia4/MaN5CBXEQtcWrG4BfqYpHA6q4a+g+GkOeou+xQVxbW5fmMkrVVxHByyuZpG
IIpxSTY3zr2seHj5A7a64/zKPyKXd4AOUgf93CcF85GlP6Lm9J8sk1fCd+v5q/CFQrkuLRDDIXzx
nioiAPER+8Zpb1uLylUMt6WdOu98LOQRnGoBeDcEVAKrmM2wdb7cQr/Ptv82qFZxnMwozkjUXIT2
NOzcsNs1J0iK99EdP7C9s3cDkAPCPBx3037e1ScSOvhTe3IPdN8FcQAz8NsCXq4CfunGDCUBZyBQ
PvjAde9cnYWT014ZyxujbC2WiyoLp18PU6ppF8BraGMB95sLdptMh/6fSo73vJpcbNsIHLvvUF03
Paq61V8ud9PWr1+F/siBt9YS6+F5atlykgbebXENVedt28K1AA6KDZlIrgpsC6uDLKAnT4YrDX/+
iX8ZYGvtG3h0NJs6PFoAxgHQXQEYQrSfDS7rQo8azg9u6mT5oQLdUV9Jw1vNtYpLgxMCkPqw9HZz
IVTQAAuNQ9Q5RvHUTf2x3jo0cwTQtOpAIwNUF/bPKU3yA/zz7bXbxq0vOP/9H5lLaqW7psdwdeee
VA9xPUuyk3lGvCuBv5HbxSq34I60km3LizCNyFtC+wMvzNfYshCs8yuv2MiOYpVaRvB4Yd8ETmkB
hWKvzFsr2PezJ+flPtgaWKuEUcaDWwEtWYSLQ3fwrgNC6cskgBxkdSCyKyv9jW9Yq+/KaJmUdio0
k3Eeku5UjtWeABpx+RM2enltx1Y0kSx1iWEEJwwdOAMYo5WHs5LLT99ooLXCrG/I2AnaFKFjKv2s
6AAMdgrP/zRqBPzZlnyH5Ypz5WW/T5n/EudrrZnjlrjYF2URGrNMPgi2T8MIOreHYz9AhL4z7vYg
wKUnKAtOJNKnhfAAnKO3y9+6MZzX4rO2iahwYy8PbfS9gwt0b0EVjZqgh5fX5Tds9dUqIpOyrnVJ
OS6uvHi6Y+JMABdOLN0rz9/6glXOyvKoG1DMn8Maw/leiD4JalceYBsz+4MoyyvZeGs8r8K+j2zD
xuW8l6mdjjxqcEzjQy9qGGb3MOyjvy43Fj3H+N9Gwyr2URsvorgELgesPwWcgLQj+NBOi7LFUoTz
QKKgW0zxIanEcDdgVnt3DPjRPpO2dq5861aPrRKE23lKcRbjlJaNESwVeVfPQVtM3rVt+sa9HV0r
sOZaw74G5JhwiM1LbklQwVvIB5x0RziMQIVzcEkMb3MwR1BTsrvcthuftZZlOaaMktjAeql3iXsH
+1gD3ucc3xZIawVW2lRTakybh3E8q12OY/w59t5AfQkLpxmvjPWtTzjHwB+zmwvjXqePKJqpTZ4b
r3rlHBDny82zMcLXKqx5XCCABwoztPK5Hs/D7DugM7cNqbV1W9pTwH6SxoZ9RcNIDId+aa5cjm+1
ySr+IdS1eSQLG4Jx9DhCQjsN9sYRswr6wcACHkQrGzYagAU9i85PFnrld2/kLXcV6QPoZjqzaG+Q
pfWdO7gqBPJxOfJGDn7hDvpwuV+32mcVzToxZdUwNL3Xx7gLVPoEP8bbigTpWm/FMzoAM5qCF1Uk
YxPwkbNdP02Ysm768Wu5j7vQWVfeCPJz0321Hf23TOcrK5SNWX6t9Um8sXF6uNehCnEOdI4rzMSr
DyYW34oZbJEb67HoWvXjdVQ6oDVmIdagLbgEGpyjh2Fy+fLg5u38VFU9VvSXm0v9ffZY1w24Zc9R
zNbaMBr5wXPKhwEIXcY/lDM5shlsSpPeNqrW5QOu1aSZTG7DKQaWaynEvs7A1Lz8GRupaF1BgLrT
gQO+ZENck8LTtx8d8r3xJidsIiihb3vH+d1/pFIQS8GZ14htOYzth6yw2WEaNcVynuqPl1+xEeFr
NTP8uoxmFp8xSW8KCpTsnsNP+PB1+CUj9f3yWzbie+02J1hZWfh2mzCmidftUJjiDoGYSyOvXDds
9cYqC6Z5VYGOlNiQDNV4yHhvH2AOzuGMCNT95W/4rSD7y7KHr5JhLmDSVtMeyZCLUT5nHijNRw0U
mz7KqMh3rhhmeUyakWFuBU24Q1Ny3Bt8pHlXt/+oqZYC3L4chPkcKGGAdVkDM/GYVsXLsIAvnpuK
nalMwBE2953VOr8bU3dIDhXQV87JzmnKAC5T/fhoMTJIgIVIkf26/HlbXbRKwZVWTp25XrLPwSg7
xpx2J9yzpz8uP31jmK0N3IAw1QuYSFkotRavadKZQ1O59WevFvk+Elzfti1dq/9GCBhgxjVkIcsA
TMojO05AubQJIKE1s1cWChuDbW3DCf5ElE+jjfdVX+XtAYeETUCmWOyJ4KXcX26xrdS/WjKQSY+0
M3kGIrLFXU1Gv8vCfdYeTp2z6BOkEtds6Le+ZhU6w5yVFSQP5ybLUx/A7xysxgUgvYx8vvwpG0OL
rQJntoVI4rMUkJL0VUjgA3DOedujV6MWs22aekyQXScp0O4AmAKgBAe5y0/faJq1LFCzSTRgKuid
N0pCnwempqMYAB86dQa+qFfG7EbzrAWCFcS1g2StCWfdVXuPWpzE8+xa4cLW08/j6485pAesC/4R
LAmBgZ5OVU26Qz901873N0bpWhiINQOHLM1GuzZ77/mXgYFU6Xl+laHmpr22e97qhvPf//EJAJpA
DjScX0ILTONfYu+fbP51uYs3EtNv85Q/nq05uHXGTaOdMR0FHJvV+yiBI3iVDws4of2V/Lex6DkD
gv78BFhtKrAtiN6lpv9kOeV+q+gzm6tjW6R34Pwyf4jslVX7VpevInoqlISNTWzCvhfaH2sSH215
o3SA/j4V+KPFALgv3YGVeicHi/Iwp8TYMg7svXaXe2Srt1chPXlVE3tRoXdOme6KsT14VflTTtfO
sjZ6Yi0PjOpSE1gPJPtydKdv4LI919l86Es3Axks+RhFc+MTZ2a3fc1aLAgtU0UL6+ldbUYX11Rx
MR6KhqOcK2aAnF5usq2zirVoEJB4rCLqGNQNgbKxe4EZVd5jwTUCIizKpXzljlPKd6xMinaXQw7S
/MAxQ+wc+hEUziuWBRsdt1YXRsBOUFVMcmenxXx0gFGqfEh9ZObHUdZeeclGwlkLb6CdMxGbcINE
AWYeeToF1IEAuRLZ+xDX4y5l2W3XJmsNTtIXqpqXRO6KhH62uuuCpQBT7XKPbYToWn/TMsFrOKdG
O84r+SHS2n6rh1Z8uPz0rZ5YTbh9EQG/1bf9fmLdfTUuB6Lmz7Mzfbv8+K0fv4rQONcO0W7R77Wo
+1+MZBAbzqwv3m55vLMWYA6Q80SxwzucgS18OTZ93GT3pSvhIXTbC86p4Y8M5kLfGkvb4AWJfZUs
/t7m4udtj17NtqRWGUrsTYciMtUDNE308K1LgAS/7fHnWeyPX55AVVXnALjDzM/UIYCy1fOgzbV7
qb/PhbCS+u/T2y4q4Qfn9fsIVhndLsOBmPfL1U1MniVkSQrL0EQW6qZlj7OWDElt3VrmnT6A0Kmn
QHFPpg85oLHi5XJj/T0KnLXa02ZO2ZVO0+773D7NHv8I1fPPTC772x6/mtLLTBpHw+rs0HGi3GM7
pYqFSQZ+xpEMXZtdUd3+PdjwxP92Cg6gaQPRdLMfK4BE1Vh+afk1O7OtFlrliVwuyeKAtr63RJNQ
MRhQcI/Xp6UAJP1yK/19unX0KldQ41g7CtXvCWk+gUUcJJDflno+tiR/K5pmPw+3mRk7a+HenOds
bqax2eNszPi0Lb558Wz93qmuBPfvs53/PwFw/k+6B7cFbNkTdbB98pDOpzb7WDmpj2y4XyxMIedl
Nw0vLP8oFgrgxK8R7ByF3QKrXphX+6R9ZUb6zfye9FkAVlCQ484cF09+lGZ+augjVJ/HdCkC07D7
uQe8LU4ONqa+hxLR2Sr46I9Af/ADv3bAuGHQ46yd8xoQDlOOsD8UbQG/fnMQuJiqVbKzYtlDU3E3
J/V7PelHgfrbQwndky2bYEjnZwaLNB/VxCjH9UTgFs9YFfoD4GI8/tkxvXd6ClsK2KmLkpc+KBhH
2tl9nl0r+N4wL3DWukC3T3Pcz5fubsnQ3xm24V8TQ3kINqF5W2oCqUtfRjgsS8ugLGrnrjCyCzva
ffBEZY8QpSR+lUxfa4tEDR+tQkfgyJoGAhLdfM2tE11Zj2/k1TPO88+sXSRT1RdJKQ+cjfOejLhc
dJNz1aCY5/jjRDp4sl6Oto2AXksOyYD6bsIiAem2lAcxeA5qd7zYpulDZjm5Ruv6e7m0s9YfzmNm
66Rt7T7qrT807236uXBfSfdL1TAHwXDl1y6TKHCpaKW/Bd0qSSkP5R+DquwecNW2nQNeZ1RWe4lt
Pw4rWzIU6iNlHO6IsAS38am2hRv/0yodqTzQhA9SBqkZUyRPkNJrse8hgdVZ4CWOkz+nVABE3rgY
x+xUGzqRxIcifbDGxylVru9pPgCpnPLEIwwr266vjlnGaPmd9EAof4NQslHfClS/x+8THawOKBn6
6aNxhAGLmg3uSFPf5VQUuV82xprsNLQFCM6+hJ1NVuE/HhDDunFt3gdYKLveqQBmTQ2+auy8fI25
afspmIukUo9OqVFzA7nLqMnPBvMOmXzUtCVTGnhzau2TgCOH2o2kJc3rOI5EPy4UG5zXoc0s/QCr
Z099M8phHGtmm1T53RzLlu2kbOD1AIdvCY50t+j+Q51OFdDotEw7H77N9EcPWjYH8JhozwHR2gVD
7b6a1by8LwPI8GCSS1u998bUunkqK5BSfvCpT1M/xf6n81E6XiTQOCv93fRmFs8qLR2+j3t3Aggc
ReUqSOapGcIUdHY4UighzC5KiyZFdTZqeO/qGBA9GuCa3ozkAEYrK85JNiXW7mmalRSeDO0Cxxuc
SBjaHBYDgFUVcAEh2J2eOZ/TB+4NSXrnFBR1Sz7v50nHQVNE8QICGYlct9nX0bCk5YkX8YBmiaMC
/qw+mSJTnpxI0rT0C5y8QuxPhznt/UpmDPhtMrAPuCJTX1k11PuGlg2Emt4yvibw3DWBmUv2QWNc
eHdD5ehqCPTIZHVSTSNPOVEKF7G8q5Jj5NYD3akeV273jplRT4WxaD4AqIHEW6dervddtoxLQOgU
tW1gwbvvQpyNFJ3yWcaKcYGgoDLJTwiM4H3X1qB772e3Xsp9WvKcHFicj029ayOvJnngSS/m72j3
DCb6BS7G+nuM2uWfKotzCFdc2eH+uc21uefZYNSuHxfUR+GyA6v/QA3N/MXTDQEgzsmXn/WM69OA
5zaKDnGbqsZ3+0k9cBaxX90si3oHOtZU76hbmCyACVuLiIhITIOOzNbxgUYc1EvTu06x70y1TDs5
m8jsq3mYRniR9JoF4HSX9qRKkccw+3YK4iP+KVyZqZz4HtfDnneI3WpQAQHkHvcNHCa2h4lSUrxA
guoBI2ok/5iMSX6egceqAtAdeo/d2CyeOcXW8d416211igcnana1HCACGTRkbjscYQ/YMXtDgYEJ
pld+KuJ26B4T8JrvaKYa/dEbhqb55Sq4I52wuFnsPhYMI3hkFfXuxVK05kiSUX6JqhypE7df8/ha
llH5SywSJHg1unZ+i0TTL3cUpR/zOzC7ekbq47hl9FFjDTc1Yrwp+5FzSFWUP1dZGn2QaRFFoBrm
MIVEfy3IPJLmEQzdyRxlbznEGvOu01SZH9JMpjvCQiA5jrCug/xXk/iH6GIHF4rlxBPlC+7Z7Lsu
SuE+wj08ZQ8Th8wBmzy4lEb/Sqce7RGBOU3HQneqP45lntN36wG099O4xYjpmIBJFz3QYmHjKe3a
8qDo8gTHd+YerHB6sqdtpNCmLM6Gj1WUpeNTNBsR3Q+0GNMHSIwcAWcJKEgwsMelAe6qIyJVKBTF
3eTzqJ2h/TGNYz19EazLq2dqVSrGnVuwToGSXkb6GZYdjYGFBFpiD6lt0j9m2Yw7zUA2vem035ek
ZWAwUGd5gzi/MgGcvimgLAkAu+8JbV91LhYv1NqtJC5C3bdWwSHfT2YsaxEv0Uj60S+6ritOpcpj
ss+ihaZ3vZgi5+DJqid3mFEye2DjGPWPCeqaYeKUJKQ3gZbF7Fe43GM/ilxjToKTgOBZ7uMqyZpj
6w6V+lQb1OdgDen1HFkf59GTpQ8lcx0YN6f1Gxq8+unpOF8gvXTmKX8DMsj14K3TE/OiLaQxcGLP
oyEfD3YWVfSlzOEjOvqVigf9oLHO14kfG5JAoQGixli6PkvBj7lXAlz6AxekzY6Tm8TqoTcLFF8K
LPMliEdl+EO1FPlpAoQs+4wT5XIqzsKw2Q1xJ6LGH2ziMroj55yy64qCeEFPCReHERCieJenuj4v
Bo2SDry+Ilyt+WLs0vRnvlCdPoGZPJQnXBou00vVK4gB/dJTMJ4iUUXZW1U6in+aEgzXpwJSzey+
cmB78kSGxg4AvBRtB21YnE1R8tg2wyi+pEXV1w/xUoPFx6dBdvfQeAKntSeeLe3eYjh1/9iuYViw
ykE3wEGW40KaY4Q2KZzMlynmPtjDwIRxgZPC8h3Wt8nXHsrK4QdWvdIZggYCete3mI5HP7FxZ3fw
io/aoKuHAUgnW/TG5xhSD5KjRfd5KTL7bz+bLH6ljSLsiDpEBmOysnU899NcpA4qgIG2SnexyjP+
jxHwanorF5QHt35HMCj+TZJkIv/iERVuuJuWyClsCrHM30mzwAUObGZhP+AmNKJPwuTcOXlsgW1+
x9Pe+dZkIFOj19ImUp3fGE91CxJK1ycmaIl29OMAmyMTTARF8ixYunhqP8SOW8XfwNLJBG6Lcqdw
272cU5dlPsvdGPNFxW1+kliSLT9JQYf4X1hmVPVX2cNdOmwIQ62vX82mKd/TWjvqzlW921gYaae8
aALKeT4dDVckbqHqj2zypUuwKV38vtcVBHOVh656wZrGcX84KLEpP9qh8BS8DfMSO5ARh/byDsxm
Jg9NHY9jGzSQJ/Y5bMpMQlKQCkC9+R7XU9/egd42iIfJzWj76MEJK/tRCKWxc0hH3jb3GWkG3O0t
WEDH31wK64xPqjRx90CsyclbxpQbZRBamowHSuQee8cSU8m9kt2U4IgfN+kqnHOSx5Xfx5FT5b7X
yokc03pwyqOjBRDaAYlEPO4pLq/EJ1iJJjH3IxgU2jCeSkHuqxzlYdEREId8OVAbLU7gGZtEL/3E
eWEfZIaCd+aTJWfsa5fFNf+AEnjq9ruh7Hh+bCAFxuzaFWBufOJZB0lzNwMI0fh6LKvpq7KyxeDp
03mEON9GZqK70eFTvD9Py+KnhI00fP/61OH32OFG7o45EdR808y1xsbOTnHx2KeQrleQqDR0+VEO
Bt4HCkVu3r7oPZb+GtWkIsz5eZty/GAe2fsEaxp6XHQ2vwmI+cBjGtJEpG8gvjsMsaT5CHuPZeQ9
1PAStmFASsikex1c12nfGsoj+kWRlFW4ZV+UizFFR5GMCAxM/PHBYu/PwmVQzfy1UBTnJy7PnJjv
BVbnDbLJIGaJqppJzvi/tu8n2gTM6FYix0EF4QTEm7qW4vjAmV24WUXzJN7LCEP2LoLSwHmiGCFA
7Yx9mZU+ZO/E/ZgVXYlB2ZbNmPtI1lXxj2LtYKDLSmLsRf1St7pLgiSSLf3WGArYMcb9BOMUf+yq
sxNbxXlUn3Bjl7MfxpQs6nzAahHFfqmSshn8Ljds3LGKLWw3wl93eK2IkaPyBw/6oF1/nvo+RBjE
6iEtFGbEqpZsvhOx4xS/TNFnzbNXirnn+xomc0ON/fGUi499Bttf7Idr6NzfMwHTTT8z/bJ8SEcI
EJ8WE8/6E4DSUn8V3kTCwsVK8GucMjF+XgZsPPd5owz5xLoyGoPYAu8o/KEFEi7AetPKz3VmGvF5
VkmyfKlx/lGnOxO5gk4+lpec3DO4C7Cf7TzAJoWWSPZBMgF1KYDRjEiZ+BGai+wX14FDMWB5on7Q
uTNERw8yHJy2JM48oryEKeF+MoUDYrHfLAxrIQBbSmOOrMOlxKOOOYzpjxSU0eLIUxMPz7RhYglU
IZuq9bmpmupThCMZVoR6omOHYeXqNr6Db5oz+G3uVOqwxFrWoJThtLe9r/rOlF+SKe/ip2oSc/qa
ogYJrBii6Qi8cJTqe1Sbx81jhWPmKmiiZqFYt40eKwGJTpz+c6owpef++UAi2tGlrocDzneLndCF
V1RB14Lb/rh0aeccNVbsdX7QU5t7UMvFlKWuL3CZsCBNVwY3O36DKYkcsxoT6RETv7HPguSO/tTJ
OU+hspLnARi7TXtIKdyldqjp74a98qLhe9501jzHCWSve0W0jYc9iG+xC7+X1lsOZqg87Ue6VvZp
iufYvInF4fTBxUOXl7HA8jQYkpw8mdplEJk68MB6cidsTjw/cWKNvi577GOtjzWc571lOPvLQ2Rq
c6+GuEm+i3RQ8ynHv4m+tKMYlzDtSd8/OWRayq8uFp96l0QgPn7DDiJrA0fVkX7yIJjtHwmq2aK3
piBLd0jcpU8PROhWvWNIwFZCQzCR5L7LarjJkgQuOWgvBunecyOhDMG0IQjn99Kl8/hvRirF3xrX
5OzYtmXLpI9zcZ28V8BfLT9SCfvQrzqdSu9OKdWgOqQ0bdWpYPDKcryfaaqKJy8bewqTk6JIYA2a
GvjLQh1So0KCgkU3pdgMJVP7koneNfu5kAl0xCYzqYZ9K4DeO2+xM7TupHTB79kTdynGTyTmJXvS
PBkzg3svDx6KAQTDSXTKObLC57YkE4jy8HXERsxpKAr5Ai2KUfwslAOLSljqu8z95kKMnX5wORnI
19qzc/2CZXGe7fGPPPsiY7gvwNt1wdrrM8rEx+iQliQZTGB1QZf7FoYdxPFnz7QyGOd5GHCGm5fV
5wjafPopzusCixTUnk0vmSMGAedkk1b7OMni4+jEZWb3CbMyxfrHZj0c/l2x3LVYBIzPQ1Y742GU
OdSlrNYqCjMKDir3E555/ZdhmCb1UQG2qk5JipuWu7qm+Lm+HHHUv/iLN0z9XYVdCBaNaSoj4Rem
Y/Upm5woe0FBSWbTPY3KlL84c5kbBwsYOpUHnHuK9C6HGVZ7ckan4DUc/LOhfkxRAygP1FNSPJQ5
YBzWj3rtNWynE8f7H2tf1iSnrmz9V27sd85lEBLcuPs8QA1dY89uu18Iu92bGYlJDL/+W4h2067j
fXzjxBeOIFBmKsHVVSBlrlxZr1CazITm8ZTW8TaOuB6iSpCNAh0eA1n7cceKxNdyIxgRBdFy9NOi
buSsS7fmEpGz0ELZkodidmkD2KBlMV5fYRtjJbHCM6/QyNSqvECMqI60SAc5J+djbuwqXjpBtmLU
SLAkTwAYMYmPtU9q3+IL6BpPdTWANebWsQb8GXyCbHCzt9zExoomzwTcglMs1BHoimnM6MqgtquV
yEhLNw5XIhrx317pWPg2AfrD5I7zWsg8Qje8rDeLcY9PiWsPIAjqzdugTnrrenDANfLijKSMPnPb
de1rVuFf7mVCGPQ4mFR3sUHjTQRKQnN0dKSuZBpIz0YElIFXhhcIz9UuGpHd2SIzwe4SSazAHkJL
C8kDygpMeVtoQrduh7wsR1QLU7PEeziN8WyqEMrAY7rHK++hLgIseCOe5AM6GIf9iBpGNARzj3xC
Ag4+OjjZAJFoUjKLrfQB1TKgSGnM7mjniKMduxSkF/dED50pVDOhtMF7XFWFn42oLDz3IygqfK6V
QfgghJNXaPXc60bhp4Ee0o1sNdPaoyrYFOjYaFnjU6Gh4/Gxqp0+QNo/5HjkU1Hz2It6vU/wxTZr
Fjy1TRM9lEY25tK3GmyKKi+XJDa/DlEh01vUHLeZD5SxHutrFPRLk6L0ohtbrCodw0BpuRnnstrG
Y9SjyyL4piP7U5jkU5xCmNJ+iIY6qLZ4ZLbsoURsIavWqa0RsPUAklKdirqW+Q1akaJ3hWFcU1Hw
hylp43xrB8dZj2UXjseIjkLfVB3W0te0zKW7M8iQ/oU1I52KkALCr7G37Nz7LHR1fd/Zod3sU1aO
1clGKU2IRjA9FqBlmmruXqOOyU54TJGM+k5TmAZ27r1WNvXKRE17G69Kaslx9Ot0sGOx6qSB5eWG
66kcTb/H3qpsQInRmKzZ1W0iOF51IYgLC1BkdHZtemhmrCevNCVM/wusNaYb4GdmGcZLIXCrvkR3
6/aQkajQnlxZyfG7M2D3s6Z9kQzH2uocfLbol1VXjylwn8kjOmEU8T0+Mm14kDIfqhypDrzTvozC
Sq2XKG9qVuA3XmCpkdZFHh1KCdLeNbfaAvttFrcmkiCx24HEzkMuFHscQIxsQ3/hmWvZe07tRLt2
sEND7AQUTQO4MtCtqXWuech7BOocjtxFgGWE/up04OXdBZrBhjtZxfW+rSz66gwgHttnWHPX62IM
gq0xcpl/7/DsQlucWMZgvNQTNMQWLGlWeH/q+5JWlvnSEzoE3/Gu6fIv5oA2Ex5hRUN27Sh7sJJi
9aThy4fal3Gla5lLX/QEewzcJe1t47vQizp9JpnuDHigtzU/xaxzkc6ym9BA8qGLQ2Ktg7TA75iG
HF2f8L5xhs9NaLOAIek1SvQbQJ8qghywC+SC2XoEwRjzczIgzDI9Aegrc7scsTFLHowYcSVsoqUU
O8qTTn63DeB5jhGqT7MveYNCrsKb3nzMTw3SuN8GEpr2fUnipiJgWm10UXpg6xYV4i02ulHZCPPb
g4blNXG58x3VDZm96d1kzF0f5NgM7evahBsx6J51/Op1lIXlSY34d9tmFaq4akoRv8zaLM38tqQu
2jWV2PPIbz1adyPMGXSyCbC7qtB0r/eczKbd4PEyiJLKkwaSxelagOYKiDO7p0jAeuWIjwo0bwhg
lJZXILBHO180BTZWvmEawcBXNI1c+5m3bVT+jrlO4d1+lWW5yNO2tBGATztsY3dJf1Ui0HTG5tsE
+QyCgie7Gp0rB0t7hENqywvHGjh9o6mx6qqxJQcgNjjYAiT98Tjt7v99Mkvx/v3ini6ZHLSRZW0r
kZtskUAQHmhy2lcXRUyZZ8UiR39pzTXZegQ7xecyAw23VxcZWoZqNjYAe5FqCKa5HUmEDxp19tIL
VCdOtNb/Ydm5fkkIYbW6RlDzwTaBTPtwZWPx2XqtxnFr//4T+Jt0HrtAkyBem6Ntmk03TDcYVts2
wnFoQqmX2r7BC178RxXV+iUVxMhMUhac2BsSRIYPXPu40tz2d1xGv0Zs6ZcUEBkPMjcfAnuTk33G
72w8gxh9yPhfoK36z2Ax7CLBCqbCyACinm76asIZBB6zzN+BT/8Gf8EuYB4RH8yCMobbR4tnD7sS
02OO+Pzv/8B/5/wC3CGxCMsSLcUfOOsRNukeOUv+s2pQnV3kTQOrAnV7jKdZh4iS/r220K/o0DOW
1mddN8jvGr393X/h4sFBe00rwxCd3t0oGz91dtWB0q79XWHu3yX5L6kdYkFkCTgY2cgm774ldl0J
PzZ6BGRFgxYJoYcc3njqAhI/VXqpgxYcqz00rkXOKF1bWokYftIG57CI7XuUr4mXrHZBrcLDLLgp
E43yfVowC4jlUUdPRI+iH043fyv/+6X/n/CV38xPqvqf/4vxCxdDFYdRczH85/aVn7/mr/X/TrPe
rX6e88+r9d360uAne3h9u+rqa/P1p8G6wP5/uG1fq+HutUaCUPnG/U2W/1flf70qLw+DeP3zjxcO
ttLJWxjz4o831e77n39MBXT//dH9m276D/75h/+1+Pr966X969e6+fMPzTb/QdHglOm6Pv0EzQlR
370qlTEVFxa8aqI//3CsfxgE8BpA612Cs4nAoObtpCLGPyijlqXblE4K+48fd/LTH2L5w/wXuvHc
8Lho6j//AFj5Z0wGYQ5B9w+IiW25FJyVF79ArORiURCkezRNgkrM3sg6jh/NqrBw+DD4oTEkNR8x
SC0jetQns2p4M+tTc421f+khf8tvGmziaqzLuV+ZyASAHznZ5mUf3TcNLZRWjezSje65wT9apLWc
LZRSmXVYl6xyasazD3UFnlte3m4E1dihl4NzECBCaTdOKn6cRmW4jRFP3+U565G8cUB5LrVQ36HB
G7mS7oioYYJsJ4II2N7bcqiuGjWWUwzHrW/RibI6WDa3VqzUsXcrWvHUicDdDnZZrS0Wiqc4FMw3
QjvbK21W23eDFhvrIqlsv5CRcw8aBKzeIuRtw9xg98Ap5zu3rfNZ2zHkL7X2pHTK3uUaovwcfV47
0mC/H+N62LW5ft6w7BrkIhur0sp9C+TFXqtQSejNY9Dn/OupUlUIuezV2RDbSDWo8XzaTV5c5UWd
Kq8p0nx+Wg/uCsiG/EovRySpTE5uQE5KbgY0Ej8LbvmJdC1EW3DIVeiUsHWWcX4Ucebu7NCJdjyL
+cnlQ71prCC5NVKDr+yh6B8B40BoOeTtc1e1D2gp4r46LPfTpgIuRJBwa7TyOqZhfcsqo7qt67A+
6lWPfTVGWC3WtwUzKyUK360sV9RHCxMvRO8TidmAT3UcmrPBCrnWAQ9ANtFJTgMx3FU9dvKz0aYn
Cnjy95Rqd0nT50+LaTmZFlmHIBxgEp9DKz4VLGPfK9O9SwonPVvmeCNkXp8oOgyfTDun2yprvqrR
Iq950cgVwiYdHePZVB8FCrUQZahPyo5k/V99ge53KHeEQmKFDmRdm24k17hPC+KeqejikyXcZNWN
pvzWlIiSxBVax1H8DO2BtvsiR7wTK/kCRbOF/IbS7s9aMW1tkZi8cnjLNqRp3CeOam9lsPiWyG2d
qCC/8V0Ce+C1WVxsRo4Md5Owwpckz65bJx2Pg120K8AojG9YwGsGyFJzt6KrMencg5NT9zpNO8RX
9CA+F8GAcAWYB/f5KMx9Oh3UmZKpgxxKO/d+ZdMjirYbqw67xwCsTqyw77NoiM4I8t12dUjvlQjM
p7egvY7PYHq073UjM9cNknZrNSxpEZ3dnt2iiaR9z4EY33c0ODt1rLdeVTh+OWTmnmuhy1dA9BjA
A1TGkcUS3eIndZ5bJrpNTUOlNjKrpZt3jZLN6tlHVwT1lRYDd2DwZjXi3p7BKixXEuC8E/KO47Hq
EOoFABk1XaBdqoEx+a4FSKrYvG/vk8wOtrEejVcBYOd3rYO8lTL52Ztea82pDvXxGKYgaAixK0PJ
tNimpexOCJCByFbWVyMcfdPcZPBbxMBPOs7O1DYRqO/6+FviRAfZRv2nWFTaFvCSfuuO5pECS3Gq
raY5DpZ+LvNGCxFTGI1TGsTYIoX8Fhir4rYZ8/Ca5IbPgOGdRYlV1Dc0PSl9Hzd4nrXdVZLbOWq7
S4BEhFvQgzpTB4TuS3+qX14h9WZ/UKih7bIXM4q7bcwadkrbHHyVhZUDzGSxkzUdRJS1IwBKOD2N
QJ9iew5LpVqM1MQgHfIV0kDO2xxlaBfFoS6bJ4Trp3p/gRUYKtFFRp1r7BZtcDbHyLogFXsfYy3l
hbSg3zOJuOtki1jvR9uYGvUGiZ9rYCH3PVCRJ3XAA7g/JT36eXsDso77SatkShtP2khpZUHDPZKU
89x4yLPBy7sgAYfKpAl6MWvsGJzNemdu7Xoo92XEEClsSTD66jTTNGEADgKVOuipBqaB2RQdYWf7
Rf3BfLYMNbdc160gePf2zZ3Us+YOIYECXSWzZq+GKW+Tm5jqvhqpQ5UBXuuUYAlvqyH28e3TfAvh
12uzxns1c0znSwY4oU9Y2hydtIgfZNaceiNPv1jo9NEHfI0nbbxHwW/9mDBxsAyNPpPC6VZB1PED
YCfoBNKU90puJHgnZ7ztjk0ok7um1F/syV4XWuEzR6MnAImHG0A2sKtG0uq562LEIse8uO4TJ7nO
8YT1RM/uEAncObIMjrYWih2qog6JFQbHYBIxrgfHZajOlCwlW+rm9WylZit7dVisSjrcpaEOgMXk
zOWVdUALp7Wrkd5HgCX+Fmjovli1QAm0FGxipA+2CCMPn1gU7AHE3nahhe7peZu/JE9B6QYHcNwk
Pd460TqVhoGNIAUWzHXaZ5MjomNnX029TzdJTJIdVnH5p7SsECvl+VfqRPdaU55Y2r0ABo0baQxy
13c8O6Jw74usIvuumQ6Ak5f+AC4EFC9rK1sggOaZAM8ckHwK5kMYuRCqcaTVyIqWVPfcd/WlYazM
KbpLbVEO8ZIgyupJc0yvHKRrA69IDRO/bYeiITuwV15ZDKgVd4Hxi+J6raxbzn5YjzI3t5oRMo+L
SASedW2f4yHiZ9yE66dYsoBsE0ODVfxcO+hBj9dP9y+acVIrmyoYYqwQq2s1l+Ui07H+/MlXATSP
4akpQmKNpixnIR77FgIwvbsL6gZgZJa96Bp6+oFHfLyR6HSCjItmrS3wxn/BU3HTdGU+WwTMzg9p
wI9lXzV3AmlHD7nlcIdi0/pOBwbwFnEKq7D1DOCJrr3Kyy4GcATKX00YpgmJ4eMVoZ/63r3Kad8c
i5o1x3G06k3pIpqphkqhDmWA1NRip86yaYaR0RgLEIbi8ncvSrEMkVC1gJmd1IjNH9A30b1a/C12
alpjtutODuIEFPCNI5zugM0T/vIswPfY4iEYGiO9v3HYgGqAEc8U4HrkmqaIMwNs4TzZQfoZuDJ5
Y2h5/BA63SYAMfxTThDfpU1NgbmAlVPa6BPtuMZOaYFsPqCPCrmrUBl8q7njDakt/RPyXPnBDmz7
UBrd20HI5rthpCga5gmd5boj8bJSdsB1MXyAkzVu2D50pPwesb7ZILNyDxxvuY3aMWl3ymIcRVAj
TMDfTJQbCwwJV0k5HkJ0JpUI3DyLuCCHqEXeKEJK190Qs6LHEVi2Vd+hFUKPBKMERLv9hlyp2Cpt
D6BxCTTEM4AXb3Nnd7NWzWi5c60JK9kClNrtjdgMd9KIfTVSB0St+706S3LazWe/kkWTVpmM2Lvk
Xo1n0Mowm85TQmAKk9wL4xKq+TzlbI82o/QqkQx8KkmmHx0j+kTNkGzVaJGbk/JCViGZi4CnNDaL
QpJWPy7T1JmSUVTAeDZLzPX/wZinWuIz07JXyvji4oiq1Ye0MjdowYJ8VJslz3qArl9AkGUn9G7Q
7zrDfSztKH0eSipXqS3ZPg9NciOy0dcZy3ZWRr4ZNdZPWJa+DYFy6m2vKqv62vwhQz4aeCKCXNi1
TcZ52q9k6RjW1800FXlcrKmxdd+g02S9TnnWzL+ToSoH7NLwKeoAegMekAdAzGj9TS26B6Zn4UH9
nNRBTa1k+TZVyYDi0Y89ViFqEi8be5tGcvTBwqKtgUlHx3ImraeR9DEessQ5O0ErPrX152oSO1pu
HWOL2h6tYutpmaSGpolaoZ8mYZ7plsY+BWGjAOwvLA+OUUTxTpbkey9otAmNlv/Q9EN5UDbq0Nqo
r6du068AY/yomN1Msnmy1oryEEkc5snEFWuAiJBptAviC5LaV7yr7YcCWP+N2xRIMSa2/WDFARpC
WwQA6Wko4sg6sdD5omyN2jTuqgyApmnmbDDY6yCPAWdWzjqklynBx6GG/z8u1Vp+6DQGtpyFNh/K
aHg7Q9zgzFOX7D6I3s2mKOBKgkxjtUxVZ8rYTrHezJ3wsCjtNkLCXo1jkcyOF+0y9SWP8t4XRd6u
aQH8qWcNLTmHI3ePDKBvIMqtc5sHwPOp03F0er/jYbtWdvOUFO0WjhrKEJRM2akDWsuTM42xGEpz
FPJeKIC8/3ANZYsSMnK+uI5ShE3zjJZ9yRm88wCyCLs/zl9W869AT+NPWhkl14C8oiR9+tJWutOj
D4zF1soKL5NfTQpRzr7jYfeKRKqGNrGhfDAGQk6M9E9xZcuHntXygVnAD1TJPKi6+lubW9lJqbB4
56sEMZitGpoIil0pX7NWtrMvNVIO4StLSPKgrpWnAN0iS25EpgtqaVHaewO3rYOYZ++wFKg3e5WB
9f6hZegCB8R9vQOsNX3s2gidR7UxA41ZlD5KArJM2x7EOouM5JFhj3cFpiXiq6EO4NDBSKLBU0Mt
YuKMbO6TmloSQBIQVdyokYNi+sd+o+zUhSjwR72o+KkCsGRkXXhD2tobGt24jRxu3CZMo1j0pmdk
JI1bJQ9QI7Y3WZh5SqbM8DDQtw5xuK9kqc27E5K7gLdyZzWC1nctphWSPi19BtM8CJG7JyVqGy6O
Rph8Ujp1UJNQdcPWaojveH0XVeSAzhLOaWg79xS3bdy5qL3hAHKhrGLPaBj7Ik6sRzXEnUQfh04a
+zVgp48ouPlNuatpTpHXJes3RWaZgXIA1yHEsNHn5SIyW6WNTbOkqz7FYTWsiS3Ra7JtP1ck7q94
0VdgmzSHZ/B0YNHA2s+BRrsr2yirTaKn4zOFfftuv8h/ti8nPzLkw3OD9/eFvfL/fl3l3yXWm/3k
n6H6Z2U5er/jeVUco0RkvkSS+7Mo0nHVZeBbSXPwlYDSYpv0TvaQ07i/rlw9BBAL8sAA8wQofmK0
msAsIBy+ss4sb6Sg/D5q+n0/ia0O4Soy4IurhpqtMa/vhIttIm+f3OpKTY6iAcuvsK/wvIBrgVKq
FRb4+mawDWePhZd2UodScHpI62y1iDQdlGWeGndD+hx1SX2lRh8UJv4Q69FohN+m1psrM+8N3y6w
JwC2FItVexRXo7TyJ1QdIlQVtPEZwbjiCZtd7IDG/jGjNb2RhrhTYlMm9R4wRwCg06F4AjBpXMdO
OAK0Cx8I/wI9CZj5SWmrNF2l5HtaSeNABo6dSwna6bM6EI8h53o2Rj3Vt8SzpwEzc36OrRyNC4gX
A298ZkC9WKtfTRAtolFlRf4qUM2jocjG7lYUrXDWsZu1GqhFsR3jATG9zIjZTZTbDAv1IDyZFSiy
JhGKNGAXojaxSXPjPA+HlgPUWwG1xYZI88Dtw26UtfIvJG3Wi2y5hnKv7EJALk6xLHeLSE2YroM0
u3Geb2++Tte93YsyZqwdfCR3zgmCUJlwq2NIxupYTGetk8mJ6h/jDDDgxkuQArkCuux2sVmmKNls
/O4GrRjjK10X84QP/ha7ws6zvSOblRXx0fHNugLWKLCxYDGEOKCEAJg2OYbioA4FGd7OpMyh+TCe
bGZzNVOZk8lHX+gbVNSRqwu5skAtVbP6kMR6Sx39lCpS1Ks/PY8ArUXzESyHHRtVkpeF+LEdoaq5
74PHGrh9t0Jhd/LNHiuGZT0yACozEA+avhYkwJvtPTXgCsPdD1r/aRGpM2G+oo1Nc72IAbqeKJUn
j7aLUBY5Vn1l3ydj3W4JT4tVCOjefd6Wzk3suis6dkCgxJSjZKhz5AEZrl8bN66zIso4c4FbWoyL
YkfaSgeWcqqE7obqVh1iEKzv8c58kyESi5QDadI9so6R107DC5kaKoWaq+yUq1/JlrnqGh2P0N2o
4NGqLUx6MCLiD1OcEmgUBC5Rsc1OagzW/QLU3+AyVsNxyNCOpHfrecoH64x0wIIqc7coqjWiada4
iiZHP19B+Z4nXlxhdqGE5hQ5VfPgxldTZKA/m0H7zUo0wlDbVB8bGSFqzwLrrA46HcmZj1TbMBet
45QsMzkqQtRp25fzDOCubLRCaDnAcRMsCD/q2NlODnNRmnsgwuDfRfp+u/iZnVVde45rfzSq+ior
XWzKrDa6Vweul0e7FNVZjZSFqZE3i5LQ6F4isHJhkbf1/b//vVgKNfLz7wWfMTUIJdTCW/ySu3QE
4ClpRc0eqRu82rndyJ1Oe3YoRQcCi2LkKEMzKOA6KWOHquPsoNSt61iIHyyWOvODZugOxI1Qs6IU
w6Sdx2qicjGPEUJBUgMRLG++jlLFFO01dss1spT8NQDitxlL3YxWyx1Ug/7jGou1joqhfWVEHsqy
wcCKNVK8Gyai6yxIj5Wlp/hzVW9nFzKUXzZeU/FxrRTKrpBxuUElaYhCk1A/BO8HU9aa2KixNEOs
HyebRa3OiGaOmh8BCotOKti7elqGGkisRKZz0JifIhvQv1nodtY4u1f2EbiH9yRwVsxKyQmdeh0P
hCjyS5XnqLrilX7MK916aMx41xdF+2VEomiToUfzVg2Tol6DP8p9rCLNOqD684igzk2vj/khp0BJ
WOjY145lfmiGKD+g7s/mHgVwi3tKikJXwnxWj+RN8EGnDMBbheCTMBvPDtEOwXSrNEEZBHypayDj
DVfLeLmUOlM2SquGHzzWyE/ZATg1/r3dMu3iGkqhZPN/QV1JCUORIuHL6r/UaNaq0/m/9kEwG7Ag
93PZBpskbVcA3LGvKKgQKxnk1dEcEf4jJojUwRTHviJb8RUlPsU9KnrLfU1zNGhpSX4ExVe11VD9
S9sJA69HxY02Tgcgw3exhTolJVsUbVZ8S1BuNNvmIEVBKDHku0xH6yJkz/IbZasUk1+XoxTJHEBM
lZGG3Q5pzG7x39mFItFOapQkorkBEtKrbRul7YguyoMTu5+VfTJNchFI23ZgIvPVBKUQAVYAFCn4
9eLXkkWDHHjR7fDab64BZkebdDM7OU2dnYymtbaxMT4bk2iRI4STfxiWuhX5RiGK9WKnjDvmmJ2n
XCUpkvkgODgoxWKnlChISdeyQ9vhaFWh1VU8IIcLCqQBXK7XkVM7d2Vbh1dxhYAT2gdDi+3ITeEm
3QmlRs7d0LT2zmzdASFJGKuDrYPfrXDa6qCGaDNhH0bZvKgJ3A2dO9PSsWqNSb1TFi5yMieUvJ4W
H/WIavcmjY2txuA3Hkh9g7y1v1iQInRW2BYmoBWx9NvQOOaR2ewzK2j2dYwfrreM1dly+I2NUivr
2c8yvnCxDNXZ39oZVvbZyKS7/pWZqJq3ux61+JtWMbLhmkaO6qChLBL1mWEmEUyFEGQpT6CitrYX
JmHVpIgKm7CuR63eJTJBvvqHl8XVhUxPh9JHFxZ9tSjUJZfhMpeUnzsT+2V1lUU8X1qN8ft11uhZ
+3azi2GqtbXv6Oi2VWigTQGBBHoXKiQRGd6GJWkNRAtK5DSTILueUPrXKNFhx7biKzVS8rLM7N/Q
0sytDH56VSNxBoZvrBAB/rSYc4HhA7aGINIphseCo3e4RtLrCsWsXxjuxpd5wW8DAP63OpjA9y2z
khOJdH360fQP6P4hUczbAwJvNb5ICPmLZMTXw5cc9apo37qy64zugzjPUfEpkdUZQuSJ1akSKrOL
4USU8Waj1MtsZagl8APPwkUn8roNpV9OECh1kGnuRivQqgACBZLHdhOCd2BTtv03oMCwvFaaxXy2
WYQDGW95JvWtMhnRc9hvjAq5RF7dg7g638/R5ykOrULYk9yszByQDYjUQYWx3+0XkTp7lys/ysW7
fPFTqBj50DT3yXRNZaFs1axJjtx3vo8T2fsm1VBcx8vioA5a8ePsQpbEDYp1UxB9cW/II5gTC3nE
0eSrWZiiJgMqFPXPnn49nm2Vb+VF2aMRm7sjWOl8dP9+S8pkvuQkc0HVvQ56lOcbIY8P4J+M5kNb
DJwjxoNxIlApM58u+sItvjayS4Fn/TGlic3ocOFGaS9krXIam8Vv8MboefwzrxmiVAxdnC2AGgEk
BAD9kgs6rwzSRqMVPtKctgOImUd0HQMFcd2uaq7zU1OV/CSlfGwDkL1q4AJNt0qWNl235ZX7MtZl
+WYcpEnUY8nXP2qoQ71SDiIGvjGA2EtU0wY2gqAAHvoZ9sCbyjSDc57WwVlMZwLNFK9QC5igJ7CA
oRIqNSMJ/tIu+ixOxpdulN08xbX77KqJYG6QPt2DKvU66QLrFNS6dUID73AEr8dLmhrD8YNImThI
S25jpHpQwMDJScmWuUoW1im6dgs8IhfF7FSN8+I7SpyH4yzi7QgUYE/pm1esQYVPg1wcAuy+UYyB
7IRL0GGkQ0+2VVNm4+c+AKS374JXoys36J47fC105KtQQo39KzgmtmNlDjuaxW+T0ngcP5uBc9NY
xgvosdKdNaUaAV8I0Gb8GLZIQSpJp9KL6tSJxmIFpg+knydbZdNpET1q/ZS+lOim6+dFVK3A99sL
VLIM9SFI0uHt1JzGSqihsnI+W2QADq1Rp13slHJsWH1QZ7MvNf6X0wtT5Zu15bm2Bn37YYpSqEuh
VVro9aEst5meCQAZqUDIChkIlIvjDR1IccYSdLRWTVSCqAxlz+CDI5nhKXOlx/+t9no0GUdvHHbb
hFq1QwAqRTklAsZnM7TpCrEZyw8G3gOb5Gj6LgDuZx6iE0d0rmm2GvKBHdRonqw1Plgt89McwO9a
4vg9gg2rqhA938ZDWVyhy2NZhmtQcu0KbOkiH7SsCAhUKVha1TjsseMHjQxdmRPRvr+MOyNFJ269
1leh7J+TPqvuYlB4HXWksnywhgwoQ6yfAbat7iRKEI+pgT+yjurS5yJoP9hjd/LBXh/L1z5EAU+D
+FZ9Ra0SSxObAcxD0K2etW8HELKWnafGndYxcDGZYNqY1BeGyxClbWJVV0jRXdilwhCdpwz7JsPq
F0H/9Sz8cBml1/sq9sDNEmyWW1musMgQ5wT8jzyCWyJHMWxV3YSaWWGVn/KdK0CvywA3mWVKOxGN
BW5MDi0dWxe1slmzqVLkwpSdprsg1xnZTjhEv55NGrSRWQ2DOayV5yCA+0Yvw5PGRjSFAJc6GisZ
66wVti9aMTy7tfUZ/Bf6XZBbEjnV1PZRSDbLNd0Z78IC8sWewR70w+NsDwoWsNSY+1KQ+lxoNPjE
0ysXQI+nMe3wDYtBiAFqJ+spp1Js8K1KtiYtyRPAp3gv6XHzPklZ0ZC+TSrsxroSmtlcIcnujTUB
jxgYd66FFTtfRp3UPmducJuWI93oejXgdRcCG2Gl5qZNtPwOhCco6A8C50tQ9jtbawC3RO3ffcjD
5w5PDwCtIMpyhECQeg/XbBpanVtcl0l8yCIw3aNSy0G/Jl6dcjMoT7Kx5IYNpEKpnRZLsDtDaCcl
MANdaVyZQfRtdFpnlw/CcTy1+Uumzd+yUZx3i9j8KbtlU6hsS1DofLBV2mlTSd43oPN0ixQ7Zav2
o4vz980qnoG4vvZuJ3Xwns1b0PdNqtqGXvhTV6xKBy2+RV6sUwb+HHUIDZrhbFcN3ZuEUI5n8Aje
iongbKLwwGe1WmYUwoF+Gf+dB+WRBgik4JPHUgtb3fwF3GWPgxb2BxXTVNHNRWRQPIumIQP14SGy
k7dhN01Yhmq+Rn5oZ3c/zzWMDiRBWZMiD8e5cxWzTJ46HZBboiV3cawndwYSPNsocg1fDZUCUOTU
RyF9eqVk6pBkzibvkRWeRT8cLZP+1lGPeiof5TWvyDDqex6l7IygNgJlbuI8gzB/rRst/e7WzV8o
bg0fLYC8NjFLjNkUTAYfTLUkmE1rGznSxTQbWnaugepateVw4VWZ/j/OvqvJbVzr9hexCgQYXyUq
t6SObtsvLI8DcwTzr/8WNnuaco/nnHPvC4rYCZREkQSw91o+skG3dAJRFNV7PAMAHqumEDQdmLIw
WmWS6RuaIiS5adprmhnczB5uJht/PqR4RYlLfAk1T0tomkLxsuVQyggYISVudCbH9+oXE1I0B/OJ
GryXf2qRmX9OmtR8yoCgtZ0EtpZJmeWWuJihfmM/xfUnt4zkOT44B0OVUiR1/MIEa+45152XyHjF
bnD5aiEn9OI7WOYnI0em2b6xjWQTqmoMFGSj8rDtnMPQT8WrY+UvKcMKTWgWzsuUfiafqR/eQrSa
3h6k7te7JuA7G+AKvxq32WOpcfiG5O9g7QJn6BHoBOOWZ43AhnLtYE1+aLcsL7RHTUp/NbW2+a2G
OyB6ZndUs44f3YUz6du8dYHQh/WLJOj9o64D0wGZdk6xr/2qxT81z+9n4btNGzvZvZUizZHsZN22
qzhCsdeKA7zlJcfVexlsHXkz6GVMTJe+ND6LkPFZp3qzJWAsSUc9AQaiO7BgXFMAWX1MggSlTobN
ML6mpEfKZVxMOMAV7xy8C1RYwp/TKcmMLEjJmFhHtjCQO46F8HoNgBXMS7FxIAAu2Rv6RudfnKFD
mhDeMy0z8H+m9XcWuvEPII8x5Nl29VMnDL7FlxCeQPxXnFN3zDfIF7nxKZu/0komP2Ll03YF9mgr
wC5ijzEKp/s6SDJgtYT5FtCR5lNvddkZt/9XJzGNJxJhDRQ5UY176dUVi7JiAKrmxZt946ezfYQc
eK/3J74RDBnCWpU89+q6AgZscGyr0l9TlY/LuxxFFna0J62Jyw4UNYZ2Jm3b/zCrnL+8hyCpian6
EW8aPphBEVGv7XwDBBRsJebFUzc42qFvTYEJUyfOObaCPICcTOsWsA4jltAhJLUOto6zRI0DCljs
PclJREpqgLbhHAGjuf0gX2wj3lse4EOn9TLiPA71VXQUjNj7zhjZPijH6plJZ416YiDQqyPg0QOQ
6PcjDQQLswyb7m9HTKDapO3br0hukCddNdjbkCeU12NCQP35kKR9p0FKh1rZr82C6QfqUbOE+LML
GTFNk6c0SsttBeDPfcB7ecWHldfKal2gbif1Clvh8tphanGlo0VBduSxKLqsePNYQiFB2t2RYjH+
MMZivISiwZdxhZ7HKx4bEmg5G67+vWmLCuf+tgNgGY7XrRegApJGp7+80cYv8JlUp1Ad+Cwa5ZPF
wwqUiOGEN+6mF0dXS4pLOpnFxbeAnjI2431bdsVlkdPR0Lk/cll2B8WzFniB2+onakRXxoFn+Abb
FKXMV9g+edN8tJnNf1ePbf1oFLpuhN+LwYoPYdVMx/i9AfTqdDR7eSxdOeyQ5dpkK9KS3dznEX9z
IetF/SEM2f05xABEpAy1shiMnMiUuoC5iTaoG2x3rhlk6xqbULvUTrQHIEz5Dw5PgOXL4jP1wkGX
9xLFvWQA9GLtAUnwPwIULKXfgN93wY0DoH3qijPUdQZMInktYq5gIAaxJwXJSLsoCi1FejMJbd94
sx76Hpmii7D0DbGnLjUURyTRPdM5bno16BCQnjmtGne0z7VqRGBkB9+akKZV2GeSI/cBm8rULxlQ
t1mZVCDOhPGNWrrd7EeysvkFdLr+q870rQmu5c8Zsp034CQSKmuQ37M6sVaUuu5YfJuVtnNjAVic
/2JBMURaWKtowFtmDbAjJMKERyAeAxnR7J1jx4HCTkdT6wNkc+mTkAw/yHxAsAIKRXlTw9+PgkJp
qD8fzoGRmgEYljBb3wwbAogeuOj/PI0bGdlQiJshb07zZrjlbOiIztivgD+XpuXrLPow4mJ3E5Gh
wr9B5it4FgoUBgKv59yUUTmsXA1kw5Vrb0nmA+0UScptdcZagL3qALa67u1RP5uuo59Ls9ChjdcA
aXFPJG+VEniufFxFQE094n3yGCYxtu/JeD4MFKKhyXV79SEWdanJAMC0AvoVwIgpomooAg0scm1d
MS07mFMLoBInba0jNe00dpshA8auHgoLvznwf9Z0uNgkyBzS9yQUyuimXzhOiXBl2ON3VEHn+F2E
ueEIxLn0wa6t+ihzo36oVONn452pJ/YdiXKU1T80KLtrm9a+ox7JlZX8p4gcJz1GEapyVFaL43v4
WYRKpENXIE0BZZnskvjAA8TrUbcpp0C/MBu1mysUZuqXMt4YQB+7TICS4atcaZ1kQAL0CKizgYTk
QmEALfkYhKZxINc5yqRn/UF35TP5zmHImGHijQK4pNjeDId6MOuMHNNZRC4UHngj5aY1c7auAKJ7
1xXC3AssPR4bTb1rNd0IMj5uA2mHqWbuC5DVvx2SivrkRV1qkCuRIV+jB369+u1s+v1r5F7lq0RM
hmePrJl/e0D/QDirbs1ujykGNT1Zzz4M/4H5clr0JLsZkvqDq4+eQMX9+iYbPgxzANOWdyQKqNzI
sNoHngHkcE6kz+Mq2WTcZB4QnlCjoo8iu3PhMpesoAojvetSvK4plHqk1NrafVZnwUObaP7WSvoG
ebWQUWN0SIzVq/gX9QplpuHmeQYQ75acFlMg1gGW3rgulk0ePAoz46fFEhBgfOU7ebknM1Iw/B/A
IoZzofikmIBP+K/nUkedhlS9eprPQ/I0COZzVqh5ejDc+Zkj9iwGoLHCULaOgJAujLURGCYQNtFM
FjD3gKSGQ9cyAYjTpJ15vHEg1dzPUYKK9MzslWQgDYLnrPkYataRdGluhqLx51OhsyKjm0HpJOq6
TtaDnbxKP8w9IBBWX4AyWa983GyuASvwxG/cF5KnVTdt2skVezmx8kue/xqqcnoNqto6ukGee5Py
7pS3adVv3jrXXsi8l/qEd7pHffTzdWNpwOTA3ll/qumQ+VytkKAPkPnhBPx66EclXDRuavBdNrLL
jUsTabq/Xmw+es+BUjf8iQd0uiU1DTMrlj4gOmvcC9SIy7DvI96caQUccDBcKBazUmDfQdVRjB0u
MWATYjKPTbodyXJVt7GYUHdpFpOyquC79D/YgOQA+JhWjKVsFZAaFwwm5WpuaYRFtcQBGrC+iYNQ
7uoaefPI6sEmUphz1I26MtSQ6Tv5HrCCY2/WAwYtvlpu1O8deK3CEAv4KJ7CjBHkAGse1tCWQXKV
sdUA+7ob9xPHG+/snCLH2UVh3yFPgRiF7QEbO3UGKqlOIKZqPUtDGcQsRMUeDDqnSkFgS8azy9wy
s83C7WzZ9DI6saT/ITLubJIBK53UzBFmm396zRFmOUXoLC/pHP14O/yt83wS8wnRGQMLENXnWjKh
BKhBqdDWnczhftLs/BxN2CyIBnUByOQL8IzbIympAUSysRnqOvYcU8N9sM6KXFU17MJxRFmm8rCB
ZY7vNEX154YlEvs64HLdBAnKhqfeqO+ocbCqfqcqOe+q2kEmLh3OGmWt1SmKjPuob258SK03HXJ4
Z3dlGUpY/jmQik4+c3DmgpJAnQUgR8TGBQCu9hQBJhqrosheRFagcbFVQ10QFWwt7EAgMQ8JjSSi
hnORbds+DteLLSnITpbWFjN/44QKlp+uM/mo3cX7dxi59pmOLKvScfcE7uaiAG4v3t15VfZHHocH
rFXiPV2qF/P5kHxGiT8uCcGJYJ8HJ9tXWtRrT3KI43Otx3tCZ5mYpT/kQYgtBSZeuiHWH3gV7QnT
xUcd3YOBHkG3BDF6Srf4vVu++zmZeULl6ybTSqBNIiHNBCcSGhC8vR0NmWvcyMqQJfmKhGTT2om+
kdikWnNbtMOKAT3hDPIA84T5A+Zk6JGonpq3o0WGe96roztgjehCeSaLD2ZtXnEPScED6o3gfzPE
VBaf6wL1cfqqboxHIw7BBVTV7nOkayMWm7LpaNRA0hiAtY7nlNC+ClbOS7uLbVoDdZyh7nq2zfVe
rDP7lEWdvK+aWANKZss2vp+XXwDQh9KxKfsOah6QYf0nC/AEuEAOt/49xmIRNQr0Xfai+qtHhQWm
JBrHNxdhBwerUi/UDTBHXYFTnL+0aSk+ahuGJbPFuFbdxZi0S5ci130pXiyGiprFN/kxuRnfLn8D
utpRhSfx6M/mv8eHP5AZhd0qqgoAZP7+D5JRCETWLLnEzhBfkHFpqXqFIIv/EknW7BmVMqhuZjfN
PrRcFFmYI+AylLbDvtjFonIGZQJ4LPlRRm4m1UkAoHNYWTlofwlUYcTq5FaApmIVAvffPLYjqgxZ
CTSaGYchjb3Bke4T1iMdrxgSa087YMgeegbYnnMv4zh4BgzXlsR1HIYnMSFNiLr/5jRogbnBQliE
W0GXP9lYQKclm4rH+ZMMRrV1ghrvokMOl25q4bq3LDzSjEg7Z6Phn6vEsifcsoZmr7P+C8moWUxS
ZQzMxW3SmclpdljsTNCbrwGcPXmLbPFlgKc7sMG+m90moaUHkN5cBYq/7qLSCu7aqAnvqDvLUmxk
NgaT4EeCyaKgo8X4T77IJXkotNzY/asreS0xKRwSxZ3dINr7P4ZUJ0Fmf3JNTBtL6LjzbBbtcoog
H5OexQq5iytpeMKKrR1TmWmGORhe2zrmnKhGWurqCvRq6VIa22L8/+Sb5pF1zLT0Zy4AS/cztzg/
ZkPtAPY6rZE5Npn7G5lEiSXSG/EoANRzW4hj16E+tUG2DdzCqAzWI2ob1oBgaqYvI9YJpig++4HN
B68ReI3KkKm+zVnHzrGF5LVVP6bsTH0nAVqQgVUXEtm9Pc1y6mZuijUGczZvXSCVzIeknFK7P4jC
Ov/JkwLV0QhAcuAlgQELjH+haCyPauVvyuipPH5plhL8ElC+h0pvURMVAer5TyZzmHAY+AGAoUjR
HqYzCwAnbSPV2EtkHV5je3hEUm54zKc+w9KJkk0JsEjAP1Fuag2I+iSjpuhMa+ekGvhtFmtN4CsJ
O6wgpiCr2CdG9xi0dXhc3CiKI22gI/Os3MgcPFYdFlKQ7Gxnz+VoP2EvLLpQDzXjHSCkkMpM3cIq
jAP+dMFagsXt2RhE85B1nac7rY2sSYkN8N9dQQhV78i2a4NbV9Q7tuRKyveRx1oLL06f589YB2u9
D+4MD7t5ZKHc6wHV/O8jAwbT3iZa9rVzkvFEjRG1b0fULbg9nD7IqKsP/Ls5GeX2X10Dv1RpXe+R
l/A1eCb+W64aAW3eZHk62DVk3GJYD7UYqhIJYvGGPNYdWNZGhggfUqDjr1rZAklXJnl8NJnxUiYx
cjVIhqWKcDcA+Bzszcij3TTYGPTs2NK9XI/6g5OEZhVvIyMd1wAkje6Bg2NdoxTocL6eb8Ai5AB7
ZTBnJVkUmojuhY8Jl9MBKFY5UQOqC3+fYlUBRXuQTWFUgRmBIbkoG6NqvxjWJSrJfSF2qOfHGFbR
gcEjARK0zgGxGxf5pyCIcFQ4xadgGJCWzqr6E/bIQR5nD/IT8IN+uAIQGKrIiQqQhi4rPXCEaBvq
koJkyPjRALev9uhRI1d6gJDQNkgFQ7+vwzcfMgf7knxYZB/iBLWhbcguLTITdaFZhQ23bDhXBQBU
WtuvkNjk9OebpuiHuUsmIQdcraE8yIR8px6QSqumAdAKRXCp1nkJQY6oF/3NsQOT3KpWwVEFGqzB
S5EBrb7KavsikoltwW/hr3pR5Nc88rOrJqccDXBSDFn9IDk1JA/LYjylqBlLOcgHV44PdHNdd3+G
2N8AJVEZ74Gwzi4dr9mFWFIcgO0jA27afpBT1wcVs+eAZMcjB2oa5UpHAddBPsf8EwPdFGbGoBK0
qTJ/LvLHBvc2dCo5F+pTVX5mK6R9GQIWYJbS4Y2qVolrTQRuTBL2MZZ7ix7MNBqe5o+ywvI6cBUG
vJr1+mPndOmlG9sTuBMn7Iw0OhAd3SoC3KPqW8ACaoyguyffHmwQ+2qcUC8KfsrHNOX1f0nT/lhQ
hf8vZxZqB1zbcCyOSsTfaURlxfC2mGfmvTmOg+TrLnCMuUTQ9RVwuh7mOyoRLGqOWmALO2xUQEiy
zgi2eAlMjgOyqOAcD91BH2p5oJwbSrJphBCHpBm+UwbOkouDQttgNQH7w+PJZKGYd+wBiE+IEroW
5FtAAfw1Q02QDOXI72AWvyNT3MBczFAUBHihbDCLz47YMdrqEYjLaG8v0jS8GFfJPb0pBuiRjnYE
NSu8cqTCzDrVk4Zh7hwbG8ZaYrm4R2n9nslaXKysjje1ZQzPORATAWMSNd8Ks7qb2tTGdCi+N4Oo
+2X7w6vIhfvZZ1ilbKqkfcTMK9lOQ6nd4T05/m+c17+TmRrqt7Qcx7KwUKqwUD8Wt6OGt2qKxger
AZACQmRwD/4ViQD6xnfi9myYKXghA9R216hgvGJKM3k6Smo/uSaQyl1Xlj/wiFqDWxQw8aLPj8UQ
IQEDmWRAuR+spwBAqBt9ZH8Bt7hdMyfuNr3rirfUKEpvys1CVl6Sh7gqguI4p05RatScP5UiVWoT
oLat0nr3WxEZGyCcF1+CVrBNGjc+WCA0CSgqpCmFIB3xymTovCHK435Vh11wdsAecleF21mU2cAb
Fvan/1JjyH8HxlZfo2Ebggl8DhuZMYYCJb59pAVDMNVABHiQoK30ZAVomBYvO36RVcfCDJqr27fD
SabT99FqvpuWIX6dsftn/AL5x/cGqA2vpY9qb9+QybWvmLu3MubvMQGKr8wpB88C9PBrD1d83e4K
9RBi7zPnO3Bu2y86oLs8EDe4h6q2+efO3bZW0X5JUdB6cAFaDBxyWCXp8NL0HCRsMTcuLgcnUDZY
wyUwwgLr5GzaGR0IDnK3zJ+zwm8uZdk+yN7NnkU8ZM+VwzYNpk8P1LOQgrsea9EegNaQPbu4Je/s
KUeeqOpqU9Fe+gK7MioYOdjmtNELCSiEJsV9W63xMLOoL1nsKSI47DUqka4mp3pY5l4P2kWPZItC
a/1KOTjRDnTF3b1lmskD3gyShyRl3oCn/0UCfCNYg9rhPsY87I6U2FFOHgAHBHpsbJgdkG8CEySQ
gYjBQgJjrNRkY9ldiN11N9kKOY0BQF4muYl8R/dmtRqOO5O2dVzRruc4zoT0DD8swFem4tCAI2AM
jjGzPs9nE05NiV3r+gBOmOEevL4aeICBtrIHyB8Q2uoCbyItr4O9biJ3XvVItDR/ks2+726+wnWz
nNQ/iYiBHdsCNAN4hN2XqOjWRlmOn/ngiANTcBBgQB0+R2ONaa7Z1mcyw/7EmuQhMpkOgwV2WZYN
xxYPoztkPaikP+A8FUHiFB5IGYod1/pvpDWHvgFqOEBfDsgaeS0i/sPGW98DwJCzs25gZwdotuNX
JRdabfxJDsKqP8p9GzN/vavFmjCQaDuICRAT9FgTnnd6Egu12ChexG9CCEtjUrv7CYglq7nfZdpw
DzyylW/oyXWWgeCoWPdhHXky4T8APah9zntxlzta8VPTpgs44fvPYGHWvcRsnHOqcqEi3Wy2eVSx
52AAvyAIQuQnyflXoJTYL0glKoAy0bnfeyfyBhmCPa2SIYB3I/db4GJNc8rG5Bm1vv2m9gt+bpD8
fcg6f9i7oMK7xqkmPKe3ikNm15+zfLBOtcLejFF0MB+RzAkAtVL1TKwWhZXxsl4lymU+JEvq38QZ
q3RtYR8ad9l3w7qK4qORNusbxM9a+pjbLZCfTT6wVVJYwSbFKmXoSWa8Mo01W9QrmMcBU/JjVKGo
iroJgAFAPPLej1FighwBZTRbvvuEpCHhoqZuYzbIepZfpJ67exAqla+g2Pqe1ICDJIjnH1HqZ6+R
ZZdX182+k4yjiPuAdMjBo2wukTijZzRC25PWgb+t29mb/2gZ+asZD+UVlD3fy+5sgEpRdEfgWQMe
OyibIzXYANaBflMFb/2ED80xB7kLEJuVUfnBcvH8oF4UFIK6S9ip8Mf/Nrni9Ki5mV2hEMgyUCdn
4x3NMFEK9OFRFFo+k8jYaz7pHZIa+i5xTgACe0UpW7ALU5S4g+oWtKijPli7IArvHcnNNXbd6k1k
sPAJIM7Jxe6GM/UGUaBOv0mLNX6JYU8yR1kgGX62AIB/9GS7+B+CvXHEvZAVpzdgihEEObFz8Sv7
lwTC52uD32WfSazuUBfr9tLTjLY6AK8OGaNJj8qHRL+Cwdj8VDm4MiEFp65zGbk+R0iYLvY2CIo9
UlIEZ8qqQ1oCBkoij3pePex8bKhUcWav58VF6md6Z68Jy7XlwG3pW5Aw1qgbAJcC8B7jKD1lQutf
RVQBuzxs7YOIY/sB5VFvFpmO0kHBowch2bFVdxZjnMSBl9UvXsax3JSZ9MoAAFearzAyzTEET7Sr
iuwVGNygmjKvxaGMm48eHMS4b9/a1LjVDnyl2rVztfKOJdmhrjX/Sg3JG+AvAm1VYx7JxrLSZq0f
mti1KIK7Re4gG+qY581npqzaruNrJ84ylCNW6a4zY2udc7t6FGD2fmS44WELjZkHZB5Vj1UEQhW/
0C9jqmX3qJ2xkSIatzs/15EtC3a1e6SWAnLUCu/IYpE3yWCvAlG1OzJLQRAKzFvT2jRIdvRiyYEN
VZTpXd6EOZDKXetz3TeHznXiH6BBxXs9OAafJ95Nu8ZQSFhR7D4MlcBiuTJJ3Hgd+Jb8RtF4Jt2z
xcf0DqAg+SZX0UpES4Cz9kOAY0EhuEfPqakB3jarfoAt82un5ekVlFz6pwiXSBZl2lMhRfA86aAv
azP9U+DecTls8HBHsUg04gpUTa+avFdwoBGKfag35M5Fm5w3i4QnoNgJ2nQ/a1F4AZKaAOvNZYR0
BApAmkgLn5Ea5BwJdYVj35QNADxeMFjKCHzTeJwJYO5agbYCxCjKR8GRtwbFvOprZnE3ZmC2pu57
GFca9nmW+WntrFrLFLslLDjmsQNhaTsOIOAHxQS7RvYO+xYl+dbWAu3nFMYPeVeNoD2MK6/qmuDa
uGI6NH7iKnCQj05ZMfg/rTB9aIwRhTa1pVsg2Mp/yVLUIFAcmsegA0CZBgpfBoBiagYb5QGDxE0l
arGtsbZxza2SKAxxQaZbF9w5V/xAxlXmeXryjekC0CfjWklLzPIBkNbbhgcNeFL/VpAWqGCAqk19
7SYIKZrG3I9Ac7pbgiNhy7zDPviWDJZAfQVsRa0bOMib/z4RMtELQwfg6mBvPih8vXl0gOWGv97f
Z4M713AxnW8fYrMQt68YJNMrPECAjkvqsG4HD7BUqlLsb3/6+FPl/KxFnR4+yBlIRA3snC/iUovS
oy6zT4uIIuBh3G8C23FvvihSdBZATzqjsnaLx/whnc6L0r46L58RgOP8BF7JE3kuclEHDHn1QXoT
nGIAdSFdV4WcPv4KU8ZOTpnppyVIhsWwM0qIvOWbAkpuvAWNUrJGsSw/O777jbWgbMzq0AC4gZKF
vY7D+jMykPszSfpQ8vNsYdaoWEXh6WeSIXWCnzlW8kdvKlnhcbOLvNmfHEn/rwMtIfwXGowE8znQ
iaiGBqyF/XkJOJRt7yVuiNueWybnKsI6/yrXP4WumsgqkUAqL+YxHVBGS6s5J9iVbbw4CpJz1oVD
j8xIv97ooDBc3ahIT42N//mqTky2MbEV+ea5qDs7OKHuYTjMI+tGAxAzUgs9E3iKybmX+u4a24I/
LddId3TTpwfBNDgbHbuF11Y9B/KuKE7GfVVP1bGsyi9xojX3sVu8Ncyc7nOnbLDN/rd86ESCSj8b
OEVkphSpq4lrBohdJekDFJeMqvFL8G+4EfKyFgWNVJj1l2UQclAjtcGEkd4HD1xM13o1EkUjRYhZ
8DYEiwu4z1sggBfTYxq54yNS6oaN8IMC3yt7kwXhcHAHs7+QRW6N01GzgU1FXWqGwMzwetRWmJ/B
ywEv+0NpPywGSE8KdgB3CbxFhg3gV5AHFnck0mqUd2YFpgDqNOiEygiokw6qC7aLU+zkK/CvIi9N
mXWmyfdIs0Xe17tXXyEN3s3D7EiyxLeD68D73RJj+YzL57a78RCl3e1nzDQkYS9evsmytXD1ak9e
WlYND7hpLwOXOg92WhKGN59xiNnNZ+Shwe+qDrTuZWW3mMJ+N+0niyODhuamyNAz3+a6y1x1nuIm
IPfzsuJZF1Z4wko55sSzNRm2iLfnQprJGSyzzxL7t2Pdlfdh2HZPDf5nWMtGGjR1XbAAX1Mt2meo
pnzy7bB7wtNwWOnCLI/UdUPbPKSNZayQQ+GWa5bZG71MynstQDhQHrao/OTAj1W+FM4pkz0paQQK
13ZvJyR77FARKEJgIW3cDtNgR8gIM25C9C7swU0bbvSgezOasYeT1qzAwEe1M3o3At7h0jtGuMvV
GpWd9+6hYc1eqkUsElGT6FF40yUzBzU4H+SpirF4VYC3POC98sYMfAlYIiM3GiJpkRSDyo8e4LFR
u8odJz7Sqm0Rs2lvWCWo0BUKXAcS80dcn7SYSxLA+IEoHovCRwB+AvnNtf9hH+WPZEpNZJQABVDx
/2TvV1jxhr2hUOTm+CH4heh8QGof3zlx/NjGhn80QdBpri2jRM1P2zWgvbw9RrqOf6SmV8ag7R1X
VdRO3q3RP4/zMNRmt1vdEmweKGQ2Bo2pBb7aX3gMoorMtoBXwCp+MlXlBZchnxv2fkQy0pLdh65w
i2oVCx2lI8rjT3ak+M9jADjscaySZkfDSnM0qhW5/Q+nQXalxDpeWvLD8jH+NOKfZDQEljeiUxMf
/4cPsZiATBH/hvkjx2Lap25x+NcRyI2aICi2nDXVYVJIbLpqpEJwC9REF8kzx8YX455EpPxgRgpJ
WGuLL5b8qh3qwp9n7Xu4JQod0RCLyRLej91mlddcbmYthf/PzhTLYEheZNl1OZMPZ7sMQUcGCoO8
cZLONtLDHdaqsHyoQHhRD1+duF7+uEHc5R0qkQFet11kogl2IJnT/uRUVJm21szYXqVWOZxz1Rim
1p+Lpt53ugFeE9VDne9w5v0EAl9hyH3PpxfAb8T3MSvieyC3lVlfPQBjs3pI3JzdR8hYVh0Sl2Of
PlSn+t2EpE2/dgvh3pOdKKdqa3Z4NhmitTYt2NRXtIBPTaJucQGvcun9SV1x6+8tADsW8RbI5gCW
tiJn68hseJ1CedDtQv+riUcgs2MKd53GWDvJsDC9RublX026IoOeYWE+d50GdFqiviJJDflzmsn+
worartCr7HOJ5yVA8szmMGR+9oQ6vV/kGSXZXyn3zScH9bMHGhtU2j2NbQnxj7HzITI9VHcuYwMW
8G1sIGLXV+ngbVtvZHS1baysBlgaDcpKfNMqHclwddNdU2z6HQ09B9CCzItnq8dqZZCg8Fnv+WwL
CAEBJNjozVazzXrdMf+R0mf8DoiIU5TYe+qmgC/wikACFGFqAK6stEt3lGF0Y7z4IrWxu2CzwAc9
RIHdEDcPvg4MKCiO4MBqtVKs06cOsiohF0A6BV0qqy9gsO8eOi37Xik5budgogPk+Anz/uwFeDBY
lIC8chtn08WhuU9Rn/ol65CHCbEBlrBdYlgDWOhQEQo4oWodT4Z5cQEi4WEZGuj0UWteZN7nYoU8
xvpcIBNn7pImVdZISgD3mcY05I0oQ9IgGQGg7K5+pIBkN2t9AxiCvi70HfgqSgfA/7azx9rStzlW
nWPBdrTq56rh08EKMO0bSj04lWtHx5JLCx7FR72JzH0nSxcbI+hSA9AXH5TsCd+7rDK8LLa517gh
P8guHNf0wxSAhD60qktpTkuXfifqNkF2azz4wHxffEm7GFMo0tZqoP/BVwap13eh8cCLqt73phPv
sKQkP3eD72UgivmGovnEM8EufjeFBZaPAEiMVEwoNLN8tQfLfRrM1DiUQAza8LSwv0YjkjmhL3oR
bfy0D062m2ePoHXfFFFwAUzU+JWZ4KZjoxTnEUstD3YuQWSgUDqKPMnBGxi9KXjavSmaIMhnDyfA
KpRAMQ0Yc0QpQsB2MwFeIh/UAOqIGt7U2EJsCrleFCmr/mE3GyfDr6jS3TkSmf0p5mzrniJwMt+R
lS8LEPSSfGkATKPtgAzybERug/xVcBUaSKayUUjYA4jV1/d5g/S0FUta9xoVY7Yxe6SF1JHpXqlJ
8Ee/Tpp46KfSPi5y6Vf6qWPdHYnInY7SnOHq0ju+irCa0NQ9bmx2VbGVhh2SA7dyN1mb7bkCtBpW
QeP8EcXG4GPjwIWYu0pmYSPWs+LJ3SyyHm+Bdl+1d2bS5Y9mmUVXVFxsF4NAi1DzH3fYHEor89Ca
dbBGBsZwwtn7SB+O+ZfGCsFkFYCdTha8vbdkg/27Qde/RKWeIX2miU+xrpefcl/zSM4mI96N2Dvc
lcq/xgQcOQH9pyzKtWPaCWDXKblthcgP6cE0A1Bx41pXDAk8MfarRQ0QfBDf1+siG4ur3uYueCvs
YINlGPHVBO0YH+vs+/+fha5iiN9iNMNDU43NTKSWgLK5Bq6R2mUhPjUjmL44tmlumSJbY0766z/v
WOvW7yzIhsMwpxc2kq+QTGEBcu/DNkGZGQIwS2by1EqxzZD1tuZDPnyyNFDchmkRbsEJP3wqJDaf
fSAc70nbGdhYrFMdL6dK6/vV5wIgU1dSFhP3/DHon4qp95+tLFjN4l5i2h6X9+Qy4XF6l2sD+PpK
p390MO9BPqwbPiWVgZXmQT/iYRo+UVMZVbf2SzMBrxJkrhFx1EpPswU52UjPW2u40+zHwB28Ti9B
1vf7DKlV21BDlo/bRUETHiyUF9Jb1DW9MNCcqZ+CbDMFmNYwN6lOTdBWp0411C3dEnkl3WjeG0Iv
d4sJHS125EayvrWivTby42L7waymmKR2RnGPB8lb4MXubVh1GoZdbR27tfeAc0Q+8TIQnXPCrGhb
8v9j7DqW5NaV5Rcxgh7glu3t9BjZDUPmiN6CDvz6lyiOhq055r4NAigUCj1SNwmUyYynB1S6TQ+R
gXeh7Ubl1tXjLtlEiHMCsDvBoxcqi940AmrDbuTZzEBa3w56sAHFXoOroGbkZ4lgw9QNzrYGEs2Z
GjviT7j4KBjn0FnFqkAXd2d+1DxH31lpcZJlp9lgd0H1LzxOeQAce+gMVDxM0sJAIMh/ryBDEMru
SUoLRnjXRZ+7z40l4kuiJ98KJKe/2LWdvXggxRj1sHoiUdnhJ2bZPD/2KDV9CWsO7hcAtVgDj26G
aioWtXAdN+1qGMfoRk04FPFNi/ljOcVIJ8mMgoNDr4+OzG6+vFNDwqcG5PHu4b9/jtZ7+D6ug2DY
467n6aaHNIT39L9TXJlOjIKwD1MdeetJMusQhQHQ5X+zExql8cpTSLKwQOhJacz0g4seZc/TLKor
TjMtIclIJVYshj2rrYOCL5v6ckBdUBch+5Om79RJ00Ot6UbBL60WE4sdktU4k24sZL3MoTVaRhOz
rcXC+z9AfRKyRSqoHXu18E87kcqyCS1rCRUmRDmBLM3HvpUBaoiti5fo5iNTjYWSqIMBSkm/6sRL
XLuKeiEF8pUD/CJk/peg63igUWl43Rl8g88gogV8URc5iMY5Wb5eFmTYDllaVrCnFTTxL0ZIoW40
vkey+7AD0l6/GwVe+I4qZjNV0Rs1dZjxEwoSduxPOakhCQyJDcAlW/TjoE4fCvC4+FNiN/tlghaA
K6hYR3bF1os5mlj2tyrQbCV2WW1pgvQQHGf0Ifop7W1fUOFejvqiTG1OestGy+ZITow1lGWA55P2
XHSo59pTvwOAQwdAcPzNgGRMjhNKCHfIJhS4qoSdeRzKkuX+nFavxsC9MY80HA1HeieUp5vHkU/F
AWwIfouMYnB5UEtKi7oBr+0qkiC3lbIOTrjSOrtGN240ylFKiNJzNREXOGj41KUGVATWvjb54W4i
QYniaVFJiig4kSylxUMcmAcJQrxBGVz0siCE25LG75ck3WAfE+Q505LZzKyotsoGPGReF75t3Qwm
O7G7PYqwkLhqmeG4joVE+XaaAFmsl3A6jVYRohToNxYZwhmlh1peORxkMh0ire2TZ7CrdX7YRuG2
TzMQ2ZE6Jd8B1Qq16uCNsUbXqq4jKKk518LTZIFoj2WgzkLoQBM+wCSKs2YBgmxN3VlqaP1VdG61
d5upQDCyx5XtrouLAVJFQCl9b6RRlkiJDFFvkQFP/2qBBml/J1rM2lYYogTx7bPR4tytb3xyw4MX
gSUSGE9ACC1iHd5P53QniocA8KG4LF8QZ8y3WVgZfjGGplzTCmoG0818JMtkO1I0cJ/chC24M1nT
WaDKS61zEjJz7oHO9ymAG32/iNIAmJXrqijac82/cG5tdC3lQDxw2OMgUWaeG1nu03CaBg7PCGD2
5eQVa5JR4w3uuArg4d4tMl6Ir3UaNSf4Z0GPLnG30bkUN9JwM7CoVnBrL/pd68B5NiGKtMicoTVR
nlnZ6+Uz9XaVrpo0CvekF7pDeg5C+1yDX/KUT1q3T1y+p1GpRM44WpVvDWmHWCCOrjRDjUUz1JVu
YleIbEKflHhpAZIJMBIbWrhMLMP3JmhMzd22+Fa0ewWkcrcXq4rofyXQ2O6fdE/cMB1kwzJuedxD
qtr7/BkEg7SuMmvzuYt4t0F5363vZfATRWf7uA6RgdxPKLQHAUsMuONDaOJA4o/dFTGoMvbTulgj
mzb45SZI8eKN+bMqzEdwkg/frab/bthmdQWz3l/l0BZXHYSUKFFE1rcw+3BXBmCo4erKBAAZOMyD
avK9uq4Pup6XTzTRjbsIpDSP8wAOkKOJIJK/LHI5qkbiKiu3qdm4vtNV1j7tzAC8KfW3zOHVyRwA
CLdCPDXEmeNxnjNdcU40+WTgGQBm7xgEzlhi9DqAgcu8W1XuxJIVYifaqg9ac9s6dfCI4mvtsc7L
by7L6tPQNMVWH6pmHau1f7cPOIaneW94w17tuuZzbU7sRksW87Q77aE+daGy6lLPNVDrUQSJg7NL
4CiUBtcCD61u9yC1YdGHsrPFWsRtsIuMMv5ghrLYNhZgUmiI7NduP3CkjsvaiD8gmQR02oFrovgQ
ymGHuhx90j5ruhqNWf+oS2NLc9Twa4tKlhfqB/Vza5f5sRsrHL6GcQdCXvvYqsapS/AvTxmKG5wG
/5ldjmc/zZTNFFgrADVgPh36Rt/THPxryNhB3hBHcQsMzN106r8Bl9bbzPZmzd+7LevutkSRTVyg
plZtT2LWIefvv8+ohmn97ZeBzDLDdQwLmeJIL1MQ1HdJzkhwNpxhqodn5n5gccaSdWCq9wRQsv0q
5fGZGrh2Grwx1Piu6yIV7IzYUXmS3s2mgcrYBTzCP6yzwupZliDRarUuma3+o95s305q3CFhe0VK
ZBzZlC4KSOmjmBrSseGyAPlZ6o4f4QYP9oMBtw8BaGqd3pxbRz4sJTneb9EMmElDwYcHqrMhNRL1
WLRgcP5ph1S5V8+mnaa0wa1I5S6ocb62KX7DAKbjRxSgfaeROwn5mMRFdKilBr6IJgFx4+ikYufF
LbxRtKIcy0MjwGkmUt1GWqnhIElNy59dO8y1XYm4G1ALh9MoABcK3LAsXOctKExyGQXXRBMSvDcJ
XtE81B8iq9EfagtZa0UUhrNsmSjNMV9VVtZvSRbHcsTXWqqTG94Rmczvm0VWttm3sMcJYxEtuosM
dI3pWaA8SvidiQcq6B677aIYNQDs/x/fXcv423fXMx3HxZfWdmz7b0/1FBFQnBTq6rmiAm4cLk+R
FPYZdwf7TD0QrN8PaQKkGt+6DpzY80jpxskUg+DhbW2pgasYXqw70TtzCZi5e18Ybr7RBxdZXcqM
HvaodA1LG4fvLLhEdfG5FZrz0mmm9+TEg6870nnBEdp5Afr/1o1F+Ugiz4b/LTbq8UxD4EWzVQPw
4j0NUdnZbsGlNWyE1rgvejHah7CGK5Es9Y4Vb9tAH7V8w8wYwesa+AGxaqhHDVwK9hE41M4RJETA
D6DuMkM9kpHiso7M4MGYFf5iYln3zgz4t+sNoBji2f5iyyQLtM5oGRhA81FcPBWPzwqU4444S80j
iQoBN+rMLQ3bIc2vVo3EYKUaUnaA3Sao343GU6byAVo80oF7r9crmvWqGomtLhzzCojL6K1vIi/D
/Sg1pBbxsM/kOv1kFuC5JAVqqrAwLziMIwPJGEqUpWmfSS7bBot0au2hKNdxgXfWso56tI56qO7+
X8/mv7nz8EyGY8O0XQdfc3vOCr57NoPJB8TwriWepTMx302QcNdWVXAphmw6FT1IKgIdeZJvcupR
o48mbsjcKXaLbNHzqqjb6Roi28ssGV6GLNI3U541p3dy2nGCZ0uF3PHYUXsvhqkXmN2EgK05Ty7r
lw9bodzIT135H59uRDHH3V+8rKUt1KdzK1DgLPsvH6KPp2qtOd3rp6Oly6cA2dl0mkZjTaKx1nC2
wYkvi7xvB9QHsG8McdENYFBrXF5Z+tyX/fepl/ybnuVwm6EIA7WmKEPhdtHBlSD6tcuaccNY2I5b
EGfYa4C7IcHLLsv4hzeBnV1DytZA70XPlPF51qzVK7Krok0dhuzg6raRfSKZFovBDyouNmzw6viH
jMEVyQCM76Oeo9EeUTnWbHRZubjUOPVehM33UQMnpSin/NqphoYywgUQp6LHRUTydvTyK/I+2VEI
Z08iFK67OsofYMTLvOJsBP2KRu9MCoGLVig2NLeYXbTC4VOEcltQxIJlp2iaYRsKW168upOXAD+m
S1xpk2/0dbatS1S/7mhmDNu/9NGZdoE2gJ9GxDm806kpH3gL1G9Sydp4AnB/VYyo2pEbbQAxB7LT
q9/aNmK2QHa8IN27ASOeWbDN/3rVvGPi4AZ+iIChYLaO+wNeN+/KIydZApYVSJTPYKHpzshm3+vw
XB483AtwvSqHswskh86nMUsKdEsbnNWRDSTiRYl6+J8ZzrMOyj+G1+WWu8fTVBzI2CJf1s4bkNU2
wN3//a5kdlGn3tvnrAYgi4UOoE4jzn+xMvBeMt2Q29ypp6OuefxqIeV4jVKi4KvIQJkoTPdnAlVb
HwHpUnO5xRXiVVXXShxCrDT4auQNKpxz9yd8ULGT6ypzga0XkPa0D5Kbt5lB1xWVGPUKJ7FnzaUW
NOuRYvCq2RN4+6IVaN71NY2pr6JsoxVJtZKqiIEax4wuJQoGrjRynakHpJRbzhqRKn+oNe38TqPU
gnKVyCovV/8wSzsgBS0tgcX9N+u0trQBaYU3fwrOgQ82OJjTVQjG3aNnhbjJa1H4xPQ2fErzkG2S
xpr8yAPoMh4kp2wCzUwQF3D5qSFXdEKlKjWcx3ddhPXieN2ACM2GJ/VI6iOg441H6s5NPIqVlwIQ
ioad/9/ffMtkfztlOR6yIE2PmbhFGyBM/vOGMGS8FCA+qp5to+THwCltQJJKVFJFbQHPbGo+UNMZ
5XQuPHcb4XX2MKsZlRbsynxqfSvpy3QzsmRY9w78mbQkCLrXxQB+KfyBiW6/GKRZtRE8Y3/bCFVr
W/62nBbRZuCBbX0aNu73pGv6M/mVyf+Mx215SvFiIhE1d452o7ALml181UDjQEE8jd9m71ZYUwKS
UMtMVo6C5LPGocR9TXXhP3ePpWqox10F1kczuQ7mFD3id7MTYfMB6dA9tgT4RwtnKS2XBPu32Eyn
8kOYAEoF1S4lgKvRyNFT7K52uw30SEvmGRz4Q5B5e3tS6Uh5ZLiI0LjSw78Guwx2rtbvhtjJEA0D
9E+rmhkESKEGqck2iUG8qORmGSArqAWw91AAxI8F3rSjsh8rQ0xpGIW40DDnyQqpX97LCF6oRwuJ
Q4CMQK0QAi/HfAD8P2mRDW0Q+mwjEem9jWlKV2lreS8VA/bOzIJijQ3QlxUpJjVEe1llUbOJnAK5
42qCZESF6datBCu64tFcKDRRj2mvgkCA8AOYJxtZ44Uxdi5uLbS6erP9zhgNaUmitnpnFQRn2Ip0
7prG3rAMBS6VqzUH+osrGXyJ+8x6CB3N/IhHJf2zACfNuYYNKgxJCcXwBsrLbWeNJH0gJrQRUAU0
/jWc+uKLE2RAMqmq9kUHmTCSmob0FiWattVZIs7wkzqHyODpYQByMMoco34LBjwU+PZlvc6mov1g
V52JuFDafE0N9tKWiftX2IJvOENmuz96ATDCu/iXB1cZHA/nGNCNJ6r4yJMQCakNXEZzfQdIFW0f
P7DkQOUfDqv5Y5dvaEAL4r4XeyQ3JMhE+l0kAgafH8jEsdJLMrJy15dSroniPbJ5jCCMkGvig6/M
9n5YmA3bml6c7/pgEC9BBa4u5GH9CAr+GSF++8Up62BnjDzd/6kwVF+Af2+dGg62cl9nTQlkRS++
WMn3O1Eko/I6SrAv2B2ct07yvQ9DOCqkXiQXKb/TfAJ6I/zbWGJGusJzwRMg35qfIirsFdHDgsa/
J+dnxV38DRMBChbmVctzhhYhd9kG0dEEeN5Um1COGZXIL7fgqAcofXF2gCt5doFmWSOJ+JjSRKp0
aLbQ9XBTWYmLwwYKMZCjk49gwYW/iNZNbc/1C3V5y1H3p9tbZqM6MNJc/UOBf1o/L3nxa+O5Iv/V
j1WCQrdi+pD0FnwJFqp+M6fiR14n2tbIbTgV8Q8OghoL2D6NqLdEV2U2cHk6/TmcbHgLFoKrBg+k
dWPUzsoYkdW57qthY+SgCUXkSgfcJQNy/dJMCmWehsiTm/wYBH/r2hqnV8V/XHM3f9clI27X/BIW
G0DIk/1C8HACdS8oCE96Jrp4a2lRdtKCHpheSkgNyUTUNmxF3Zq64Gh9AElbgyerB8TJuvtFfOdS
82JzWwAQAoiJehqf22KllaLNcZRSslkpEuiKsQrhgG99hHPUDM3P6zmPtUOOW4R0c3G+n/HKCtk5
BVAxFZBFgnxHFLxR+/e+mDjyBsIeQKJeYx01w4z3XGdw4xJmBs+yuvJpOkuKnUji/sgNlCH4vOQ5
MiyMdA1PuHXhKtqCiimGV58a6131VOoxCnI9MTa7orT6UxZ262zouEQsELeCuRtVzEI6AG4/8zgh
BdzJEcCttMIPXKPwkfQRrSwZDQ8dvF4P1NMdsHtNDtKbaejh1eTC31D8CjnceqQHoDZQERaOvPWy
MY6zCmkjKLEFQvwIKsvf9kiuyRvoV+V1Ebc5XmF19SN2zf5udxOF2WeUr+1qdwx9o01rn1LUkyyq
rnZc3ihrnVLjuyh/NpLGvcw574PhbsACJzc0LBkoPJqovpEqLXrTJ1FmMXcToFJ/Q5Okr+y7RJ9u
ZeUzOHtebadvtkkXicclTtq2W383tcRcSUP2q8jTRiSXIfJNzRD2xwlZUJd5BI6/q9sgGKoUKLSt
lYW7A/tDjQKm34v+zVBd5t6FVsH9PxvCcdZdW0j02AC3Ym+Mo4NwnGhmmG4lCtrCudQFAMAJ31uJ
qtqzL5q0f+Jhh0+nUL0TXdtxpUlKZOFPe5asN52FOyOBxGRVivNthiRQuixQA9weMGYF9SwieBmS
K6S5lQDG0lbrJ8Z9owzyS2qU2wVuhvTIZq30cql4o8geUhi3rWtp5QZUqq9bLutIRZkiA/MNZflo
7/SUqSkIPwylffWSqj+xtNvUXQHg/1KC0DgzeeU7fekBsBfhxpOVBOA+oe4spUU0VitHQEcd5om7
Ra9WDH7QUR5zciITlAjAYfeNIOO7we6HCBeP32PdHFDNQhgmqYGzIio82W4WRk53HnMbbN5V+iEz
ne4oVVlx3uqoT5a9cRr4NBcfV28lyxnHQR6/Z22uVl4mEqPZh8Loz4uIOwD0tTr2rVHLbYnkBLiI
zXblabze0jZmoeNKBBZov9PxBmlRxXKmXueKAR+uEFve66lPE4454HpN03PXLvFgsxO4QUkougEs
Sa4OeBuYWWxR751M2q3YBsp0DPhn5C4mAyAgbWBIbizEQk688PIbYwY+GBDMf8RDusn+1HABq7Kf
ZB2ddQCw+5aZs59V+BwkgfhhpVYBSpvEwpOoQpAzzG0AT3P21CTOAAIuy31TRWS0QCrvtvWQPA/U
m7Zma+FsEyna72PNxDpojfAC/qT46lUlX1mhzH/8oQCKOySWuMbDa/VR0jMTT4t0+owU++YcNtHP
Epkk28rSRutTFaU/QXHLttxBLufaYpZYyxJ+VFIOAhsQwG/rSJFGeeU15xFEF6+z/dJVFvOMye2Q
bKaESYBJ5tONenn4E2wA1QMNqEHaLgAVWSOAKQWtWdXr0/0QJXgVqOVTN0436Xri5jwtpkjdiLsB
dYCT2C+aPGbproBnCxePDJBjOkiIkMgAYES1Qd31DfKv4UjyAY3QH/p4HBH0RgECA8PhiRq4Vl57
k8ezyl9m3k33k3FTJ/XdOzkN369drC72SBZ48EabaWmstIJd8HxBKA1nssC3gbS3ioYaUPWAJQcQ
/jgx0KcUrj+PEQmJrihmw21aqY/Msm4iwmNfmaARNYuZ2SyAol/NdJbmArIBqJO64rnpAZHaKKxU
4rJq/xhxpFS5ClWVOLDgsp01aaTWsV48j6Lv95Hy9OHzAchR9UDAJS9JA66goEexHk2QjGapAXCM
vKSI5gHmqO5Wi4F3ekUIgDt7ZMN6WbsY6HkFkvrik5sKBGGCwtwLp8yfnEHPn1DnvkJaQHYjERBl
rFPSgTAjcvwqcTfgquQPDZIon1Vhyi6f4NVyrS5CSmIcPeO8u3Htlj+QaNGgBSR7s7FoFEP7auNN
g2z80y6k8Z+7VB3S08xyqJDrppdXwNN9sVGRuadRj/R+QC+rCWSJzRONwcDq1Jl8W06dvnLB7Le+
u5bM1xHRZjpIIh1jPV9MQCfolzxO8vg6NQnfhVG7i0wkH4370k7WSFUONlruhF+Q379NuSIjljFe
v4WtqR9Z9CWIams1FsF46qVbfCoTcC8p+RAmFchmw2RebkwT4kLN4D2AkcJ9ZLz7QGbzIUu3Dpi7
drTqbRdm2tkFaZugeFO791ZnraY/diE57YLL88b0vAOKEr5MeZc+BX2cgsTDA7girrBrGs4TU4S0
KX0EZ6xSAcTEzR4i79zyHyCzdG4kHbvUBE91/iVC6ST8em925vEYZp0f1ZV+cIGTtNE8VIikIrrl
GjNeiraLjy7Puw2ersW3xBjxIAnCL3LUeyTQBtOuCyz7MzJnfVLQ26HeAPi9OGZl1704Xv7oJEH+
DcwP0yrvquqihcaI73gnkKqICan1tT9x3b7FHoDJ7T7dWCW8DPUkim9/fgwDDrUNydXHUD7ucz4M
w9bm4THJhumB4b/t2fGGdl0ghXA3Dwcd2EipI3wagqw3wLn0OWKJ80SSJrGRa5LX7YGGAnWRe7h4
hhUNqzS2H3FjnEckkg7YTHUdhIyG4zvDkF4t1VBP635KLwzONMD59lWMgGF61UZwBcjBPixyUqNG
9DqYHdwB3KpK9916Dfioq1j03nqZWPS0HGd2iRjvarGMAn0AI2kGqMyYa/5aNlpUNPwej1IAu4E+
XeRKff5ztKyOrvFu0YyByHsRwUyJU8hCHEA/UvvgGemi1TK27R8g1W2RA1xWGk5rWsaMba91DY5b
CrLf6Ucw8BqNvSYhNXYiuLH1cOdOy2QDJCDUuuPY+lELgw2hcgXMxkVSydkf8pBDTvrCgrt+lPDs
qEVAeJdfmStHBCvEeOBFOxsj+bLobZMCd7dT5sh6F6uKfduqDsJxjXOvKv9JNAai3uDG2K5jBRJA
siGq6+sY4jmfTMBvJ1lcSQMlGqY3WyJllg84Jcs49VPODXDIK6tqjygdjfO8TBkVcVFvUE+GPdSn
oMZr9BoIdB3S1iFywmnC1weVfxEi9CBx7P9C2iNCEE7vPXau+wzMT6DKRGzaWhWrdtoErbzsAERh
G6hymECnGbcXLwW7JT2/RZ6P+24sypUhDcQNkAp5iVuWXulJ/n42ktX72R4pIyvEU1RS9G/LtfDO
dlFmZ2AJthtjQu5tr0gqpWKvpF5cfGmDMHro4vFVXPcICS6qpBVmEoheE1DoOq/VweAs4+xiAZtk
8PGsf7RxrNq7rcguXptP8W404IzgNnyCSu9OmcXTl7Yr3G2G88KJWATLkIFsvIdfAehnxtohfkFi
BLzr9lryEzSLxhYOpf4MYtf+rNelsdXdLsRJF354mhhlG7TzmAd5W6xT1/6Y5LXc0ZIxBqFEeKhY
57B1bv9AfjYwbCfHulqyA4ogk+I0ZBmeFmYJpGmP73EWG26takZ8w3aR7oYrGtIEQlkFDpf+IqGe
B4+vb6SRuVsmYHbYewbeDi4erjvk5gBSZMzWRsHAZ1zEiY9fk0j8KF23MY9SHzAPxiQySFDjjPIZ
5NU28F/ycshCP83ZrnFb868mrc6j55U/s8p+rHuNfwc43We7ACNq2bC/gLFZfHUNFEy0PQBCEZeH
fzuUYhVoabAdvDZ54ci1JacojSZUOglUZX54myP/6TJ6m1Oa/791DbBvXVGIE8JN4EGYItSFCLik
kGwPzjhFXh7horWqcze8TIUVkDztvVc5ksGjf5VzEIQtdhxbe2+H7BuhB3r7MdlpdvxAJYuO7BL8
VOMHqoVkavTnXOiFDwQWT5pqtKxLgQtIdZCmBAarmstGoAECR7JbTcgiX0nNSD816VD4gDdrvuNx
fUqzGPxoXbTpCpAW+BOA1PoyN37kHnCP7Kn+jLdetdI0Z3hGiB6usUzcrCF+soyWf06b0VtpeVbd
LLspwOkl5aHNOAAzEVpbJ20yfSyD4i8X751fAEgKov6X0+a/cFPvPvaBx9Zmk+XX8BFfdxy+Rse6
6UjEXOWl6X4SrvymHta/hMTLR+EQZmn3ODmdBR4Yp14xUCA9TX3TbxPby8/gag1w/rDu7Th2wj55
xfBmx+hHhWcIb4zBkGwzxe20j4Di6U8tY1/CYcj8UfUSJQvHin9ZZpfef+u9m/1Xe6SHwlgAifVu
s+E2B6FA6WWoRwJNRhgY98NltlH0HE3jvM7ScJnVagmsp5QHq3gCU/UBfvvmWDfIdKfbL8qLwZmT
4muPsP8us1tgv6gGDv8PqBHWTjSSacwe3e4SjqmGB7IauGZ3Ye10mkcqBzwHSQygCpEqdLcGELmb
sNEQ5VaraKLUGQAb1XauWkYTfZ996JBgfmcuZmfajtY0bgg0Qwe5TurDteD8OhhIofSt0bAf9C8h
vmcP3AB5GQm4m/WHZnC+N8BVZ7NSV+D7h2C+XOeR0NJNzMtfgJFOD2PbBOnm1Qabkpj5b+tn1WXp
AChL153aA/6i9ESNrRznLrnTQ5CDn2i8TE+hC0d7ABIeYyqtPU0sekUr+FFYPoln1XcaiyXqLdbJ
yDtZP9gN3CMtwGOjek0OGHypYz9pwvEFWJ7O1uuT+hjavHhAbIWtsmlsv0VavSYPTN46SPFm0/BS
pjEAnpJiRbmMCI+VKSrjf+dG1kWIyKHduPM0pTbSbNs5KWBUoddR+uMyjmLjWCDEAQw243NRI3+I
eqFVvfZi1RvK0fhMvWVWKtk7vcVKEVfHoec/GZgUVnlumjiOa3j3kncmIIeOHUbaqhs0c3bozF4e
BE9QGBsi4MqM0nuQgFT3yxxlR44aksyubBeU7h9IUqO6bRYD8B4JoFMWrWhiQFS+dgxxoTUe4Jz9
CEjrsx1aBbhZpuzQIO6LF2QCjC/aIzFUDxnLgPgKcve41txNjwqEc5602knPjQhlHLZ8qQpEOnrP
MP7SHqtxCFDd+HtNM2ZsA1xCcSyGyaekj6rpJ58BQ/RAwwkv4fPE8cyWKsED3GL3syheQOotyx4I
U9/K+xe8z43TjMLftfjOqCGlBFNT6NOdiBYJaBm6rZ+W7GGlVbf9vehPW0ykyHuKDIU8DFaeBjwn
UxbWtxreHBrhwD2PiC+KF808chTP1J+abyOae9NExIevE7MMr6KpbvrUxS+sdZpTFADD0ovy6auS
t2Ucv3hF/DHiUbYbUclxLTXx2sgOQWl4Y0G0MYSa7i8zruMCiBHU3KtFtizWRAy0QyfJ51maAJKF
hxtVBb9sJlLPX7TxTHjdD5WXw1Z6f+xUpokAorP+nCPt7VqYhljFY+Js5mE7Blfq2fHg7INQ/Hgn
p2GF93EEv9c5dMIKCA3euFdYp7fEbnGGj7XWpyGeZ/JGvSx+8HogTZEkciCWFkgZhIRnaFGVWjbu
USQH76dSuZvACTVMs80rSXvVZh8SRU880wzD83ctncI7Rko2EfWwA1nDQSZ+R0/8JgPtIQeiqPHV
MZFfGYPJkLmOeKKm9TygFQ49agLfZJZdfuRZUcJpjlD7n4tIZBrW6yKB78FJFC5SFtYlgtGrokKW
AP5zkL88d1miAWc1L5AFuAhRxgr6Fw94SzidImH6rdGm9NHMCrEnZYPFr5PvhobRa4ew8rYkp+Xz
bu/MLZvHlGFNmnefgzZA+OfRwy1wm1XOiFrXUOccBeSOs9Ys19vacGa+lCBKP1aZAMmzGpqGkz6l
HscfWoD3pRbN507zuouRDEAzdyZnLdl0v1QGAPaipSADnm5pJ372NqoKJBP9C2fSXKdjlu9o2Ok9
8gFtIeHSxqwFvNxrG5mPNKJGL74FWhA/I8UJ8zjXAqjxt7Gitl+NJSLsX/7JGDDU4QYmkPEJCTmo
EUCWAr4Zehchs6xWWcA0zmxEMB0eGDvPruERfpugXql52lbWeOjfLZ5QGYKnI0gbYhZ6p9kizXcG
km0G1ubbgAHJHCRHn2wpBdh0nRhESFqRI4mPA1sMhaHAPuQlurbq2rH9FJtggBQDcnCQKAxZq/AR
8aK2T05QA/0Co3AwFEpzi4JCFpm1X6FSHvj5UK6ivIl3tm7CpZuE3WbeZt4BpSoTqNc7e9uMZXOc
8tTsjw1qAw5d6ByWvea9cRTKN3FnBH5SgMjMaJwHgGvLMwq8ys43PF0RFUevDc3oaprlPzuEuE99
U+AFTSKaJN1liFSOyA8bXHPrCenI/mKqY9NTWLLyCIyKfJcMlebbIYOvUTVJOGS3oOPnCowcp0Wk
IRa5G1D46pPGsiAQ/Al5795xEZVpr+8TBYreR3l+Z5fx8GuVZDEIL1yLA0gFsLmDKX+ZaucwV7JG
dhH4u3lx6IvB5n6GI++xA5wwmSd79AF4GDY+H5FPSUOayIEtAKId+TilKUyRjLcMfhzEqXeLgTwU
2slLnFPbuvFqklm/o1BvNTR40qIUefaFBUAyfgDb1gqPGzxuaVYNSZfCxahVmRfMGjSUnj1rkBrZ
WEy+2XAG+ZKagf5xsOA77YUdfWR9Chg0wN7fRDFqW7i7w3NZiP4Y632xdwDVekXxU7EZBGfPiMXD
l6Br9hcnCT9oujd8TfO09F0uRlCJJPZtUKGXqIqdnRFKBDUpHtOVCME7Rbdp6shqUR1SXRiT+Xme
NXgxrcgCioQRvdFKrK40MA8aAW5dlhytLQKv4uGuMXGal10WbENvEg+pHD+7vB7A9xz1yBCCawWf
pTvTkHoka1zvUqJgDqBrIW+R3gO9uUuKo1rcl3G01+viaVl2p5KLajgBON8XiNPCUYT8Ml3o5U1P
W/D7dSz6rjfOS4Kq8Jcu9fJD0rTdtm/r/osRRiAiL9d1HXuPfR0VL0MXnRkHgYaNqv+XOLdduMCM
ck+TuQSEuGwBfJSMJTAgZBTdrBwGaaQWvC0nfev/KPuu5bhxrtsnYhUDSJC3naO6JdmWrBuWxzPD
BEYwP/2/sCmJ7R7PfOfcoICd0LK7SYS916pHsIuVSbELcfSOQ3gk4ZYxP7rAe3jCDYF7jWPrmzka
yWtYx8a2amJtTcPIRC5dkpUZOIB6oL+21oIpsxxZHEeL49SalusAEQHMmBliBgsoLifOnGOLJ+21
rcoWeU+Jew40EPeRLEdh8hX1tjiJlDj1pyEpBg3PJ4CSv6XKotfKcF+J+E1TiZ6UzBkUEXjVQbaA
tFFzHJwDHv8VW1ImKFkFogMtm4azsGwsJAMoClxJPTkNyAXx1lMYijgbUI+akoL+fpZssHBuEQBn
49xTcpNm49etmjjoo2P3ORQtBzq5mbV4NEERa1F8LOO8zBeTdeR8dBOcOm+rvnjhbuzucrCTrhKF
+W4GTrNqSpyeR2qIm5wf9SibS5F7wUv2TXNk/hK0IVDQjPgv8tACnd8EyAqtAQkLApB20PkUIGB1
tfaB2LkcFa5LjKojd6n1ptiOHn8EhmN5lKohLTV3ssmDNPgCYdsxW05CFatCQvcsn1x4wg7ATHC3
oYWio6WLh2G+8IY+PNoWTj3HojfWk7DMcW+GarhWvBvcekx98pss3B6gqTrIALaoiz2+y+bgpL6V
TtGRqRkeKco05uqDzJ9G1hbOJJTNjT+paUyayZGE5O3TpNOf0Di6dJYpDsLCGKefRMLRhHp/dQfT
Add1/zCxd5DMt4FhCzzn4ySTA+BPImDNr4j0g3z/za3LJDuSBdn2GndxDutwALFhMmo8V3OOqBh5
mEVkq2Yld+C86MekCKdnIj366Aiannw1gCAtMF7s7+SkpENq6pGDXdjjxuZROB1ZzwrynYezb4zi
QhwUJtsxy4AYeTfHHD7Bk2yP9GbkRH08xScPmvfOLXEaF7egOJycA8x/0J2MAUzv2Di7u0/nSwef
Z/aiKSpegt0AN4TTy8Qv+o1EOtWpVlcQYxD1F9fZTfcLyBcCgo7nNyskASfrYsSaG8jGVoe3+d5r
cmjpzmI2Ib+CxdrSljZb0ssrBBzVInWTfktDauhN53OrWSRegiN59fbLuc2PbVbyheF0F8cLRqCI
OOllblwtRopGqPvbWUa9wZE9EsYGaz0rulZkF2OMs3UfJT7AFjAkLSmKBps8z+kGlHd9zEEKgawV
pFNnX+/ko87s05gNqzmG1uH9joK1RzYGxQN5j9HRKjpxYUFRnUGbtxJ+419S1/Yv1PObeljjolBb
Dno3putU05/xF4+H2a6Q5XisSu8UWi/gdRl7figlTgGdsAYLuw+0fbDufTRGYwOq1hAabumxOtuS
BiA47i5AkoSf2u/GIbircCldtO9jYPm/+5GHOzY/iw68IoaBynuwSFnrIkSNGgCoilOLx7i9Z06b
n2jspLW2RPqisUR+b36aFY2hwXkek9qTZn0A49ayCMCQtkJOVLaynQKFrK2HM0RfDrjVQTLWsRmB
3rOjLjVeZOn7WOI6UBnWmg9D6s4m1EOC2UcIq01KUDKpaNTM5qzToIlB8YxkK7Yn7WR9407SEe8N
QNypGOQ+WfXqM5BwGPXrEDp405DhPIWGdFJvR+PprwqwpDGQL7dNORYqml522LwqKiBqNHDvHYT5
QkrUTVcoBcKPEuBxykSawUd30gndzzeBZf5NarsdRkB4K8vRZesuw3+QFSflyVaN2phMTYMloxsV
3eFOXiIn+8ZsclCyHmm0i8BxG9rdnO5iOq44N42f7FyesiPoAy0wABjY24WjZx3BOI2ddtAdSEHN
bEfDFPlqJRIS4XenZiJHMdNQlUtSULwp9J3h7Ew287DC91ng0AQIhr98qpso5EF6ckuRMLAaDXFi
AZKtW9ENr5EJsIEoq/tD1ETg2ipfpJaLlxjUDidPVAJ1EBDjeOrdiuNnexoBBbuULtbLdiXD70FS
dOBMAXKqDxqoZ57jTlbJWQMwV8BbgrJaDdM0P9m8GJ6ToCsfBA6lFgHYbb+LAbxzSQIqdR42+mti
TmLAUEWH1vb7FVkB+KsC/S8rlr3flkvDs+VpGLqvo5+hsqaNa0C4oyE5NSKsb4ck032syNV+fDb7
V1unRP1lVYOfWk1FDc1Ac/1O1mZ9vGvG+PFfQ959pLzXjTUODcHA9vlZwaSbrVKB5e/4XACa6QBQ
gvhITdX6eNY2XXykHorLrZ0jwg0p/ebDjIbgm6tzpMFDeOdGst+5zHaxxuS7cw/koJ1dRNMkd/Hm
YTwgsVVrh51e696h7SrvQL1BDalX4akIjgA1nrp3evLhpXfrreMYaREbpbW6U5CxaWGljsr1jwnJ
5m44TfXv5jd63gNUV0eZ/Br5/QBPwjXwghg2Jy5OMNlgzQx4nfJIUqLpvNH/dpypSHVpAXiH3Cfy
zsBoMBU5UDwPdNGHztkJjeMEm6OiuZGAMHekDXzowh+Dc+122Kl9aiZD0pi5B8AFE3hZ5EMyanRS
iMxPtoDAiBdxDYzEAG/VBSovI3draPm+ROnxsfZaC8WszP+HmpfiqQ595DElA2ozK9luIrU1n9c0
yCaIlgMYVac9+6zI9C5YosxWnxSilkjLjpjr40lbWps8yCWK2sHJEIfBKwq8/UecdyFfRaR4oZea
saQhKTiSWICk6bgbO9G8yQ5vgDe/HKsjmZFc9ie/LqNHGsTJwE5m6V/6SkNl1pjF2lYUI6hd1Cxk
outWvTJ9L57CRm2RI6N7ACUf0y8+UHQB5mXZz/hPAO8nuPrWpSIIAFgJYHot71nLNfZMok/7XBnY
Uru1xyE2ABcGEHerYJ/2PPKrBxqRvWnhP1t00xQ5702aYkgKILpyr7vE9iBx0tr4qCip3RXrEwtZ
Vt1oHKkB4qd5xEEseBC11FnOihtDWVlxsCLVjXR20lEXfrRaD9VL0QA6kKoA55OBoqtzXbXWuQXd
1oIJr0BhkG2dZwUNccvrnPzimQZkP1tRzw/7cIPvCQilLP/nWIGIkq4PZ+CUCVJlvoYkxBUwyh4K
T2O7+RZyspv9cgXxwAe+a8waBQilhjs6B8lHSIbpk/Z40+2tvlyFiactsDxrj3o0CPtEXnox9ksc
/Cc4cQWmM5ZTCs7OLjz/iAMAMHxQ1wivPAHRGimZ0CCf7aiH2iUkWHz6wqGQ+GersyTd4IS1z7el
IqtO9OIhzSoJ3P8U8Ow4U0J95lCvO8sCrZjp1Dstb257UR01kyz47N3ZDb/6dkaDLUXW/ihHHSAR
qeVjBa7j5NFrgPKmd94v48pRB0ciQ9Ie2UettUTFHaGRFBxHrBVuEWmklT1uueIwXU9DbuN0cASF
DxB7kTUSBcj2zEWzJ5SSDARDh8YJ6sUEWqLATUAVdBAWdgu+Ii2JNKw7KRxZdHozhSPMk3zsgVXI
8a9TyljbI6notUJVN1+EWeyB3afylqko9fWgMKV11ZCiL/UN6lYcIN7b76JPfzKY5XMMUtQjVh7v
sKJeX7aHuZxWZMEIXKg8/RZ2drWl4te72lgakmJ2I5nyGvRAbu/kN+W4ZMe5fm6RZLWjIB4vv5mV
Qu9Rhb2TLXXnKGaApVEqexz63xTMgTRb5fYEeyqBo+amqI7G7n213FQ5N+uopwJlWRnsp4q6yYar
+jyBUlMP1bza838X4fN/gHS5pm6CBhEQdrppe+ZdCX4pSqNDlmD4NAEdIV9wWAee8XdR9exNdXD0
yd5iC9TDUWh/SfR+WAFqKNtj72A9hT1LAY8NPsS6qi5BH/bfxtopN1pXbcuyKJYzp8yEl4wLwXei
GSeqQEMcCjDK/YrAfMdbM9v5QG5dG3hqL1uPg2Sx9txNCZLvBzbkSFinLmdAW2JG+65B2gTq8pQN
VyXnUQWI0Yj1yDAI21UMYMsvCR6zJ6e3f4ZqRKK8fKk8wCrRwExRzmEGJT/QEBU0zQbpdWKdG4D2
zVtgAAlDZtey4HJTD6idQ2YAzi8CHZgUBYCVTJPVuC5zq/N//8859xzSBgC9Ad7jAQnY9XC5cgev
VkY8j3HJDbK83HRPnYaLGasrik0KbrGXItVQFIRCHiuRYDRyTcDT6bkDViTuIh1Y8qcJrCwDHswR
maxPjeHgWQVuZffY2vIxTMzg6oVIPaeeWY2oyKBSKuBhXl3VkMJG3hMDLrTX4kx24QvM03HFsq78
nXpI8C9RRi82UE5wH6eGoG3SDqXTPPoqCG8kjo6AJbtAonp/BV5IveVtqy1cG3C8C+Av80vc7knp
qyv1QN2O67kNhCxkuu4mM3KTHf5DgBkBKs0wks6Fa5Pb7GsqNzsr6x1vC0Sv6tz7H6AWnn7PkG7g
PwNw6bruudyz7fsflIvjKy0HaMdzVsftLlI7fN5UaCQDeeTUVeNZY8dqn5fke1LOchoyDyhui9lN
+A7G4N1CO/Vn3TRFbgDeILZ0JKh9Tn7rRfa2+gi/j2K5nog2ZFAg73wbadX0F6Asge3dyj6ko+lf
JO4/H5Oo/ZGIpPzedF26NitkU9MwxE2yD1bIzgqyg95pAMdSVsDJTFABG2qXoGJi9o5LE2Bnyrvi
yNXxPWzvcaNvLMYw8LZE1TYxutVBttcGF0trlYc9K8BdiZPCzDjN8txiSBWvPbkiGTVaNYI4pMEl
vZEiA5xk0zwekvNnO4Gr/H06YiExk9SRNtPl3rU9/TTLSzVPkQJNcmapa01Qj6t5gHODeehz9rgO
XwxAu5vmqctnYA2XD4GBk0iFr/IjMvmzqgL54iaJ3Kc4q9johpu+yfgn6WsbFWiGPzw2Nr5XCnwm
UI2sUnNpurq9JVkSmOKiLIhol0SlssBX9t1C0wOQBtXNrh+TcZHYLvCfCLDTav7CFMN1guvEOd05
8IYHRgCgrhi0Lep5UC6ucDwJcpOlAViCMi3fTBieCsiz1sy/40GzDmRB8o+wk8TC8z+O+oc5DPII
30PPOKFz6DnOr6FJjr15bAAo0o3aEdnV1GoMKb2gbq3DUx3tiY18Ek1qYiGnBuvE8NSVexoUNsBd
sBc019yNxKlDZVQYgRYDS+kE14tKpHr2Z+9O5uP44OhJ4J98WM0GJGNNq7+raTxURX1IAdUIyClv
J8dOf6sAYRL5Q/VWNO24xEWFdRVllO6kBqogF2XylwA0RCuUP4hX3LZ8MYYChbYZEPxAmCu2HQoh
gLqgO19HmTsb1Crp69QN+ddBM5sNSuf8SStt0BvV2lBsNB/GuOiz11XB9A35+hqu7Qe761c20GZM
EaRnqzDFuY4ZQw2q6pJwrJm7lNg8rqywTCcZacsKxOULsmlcfwvO6eSgqzBzrKmn3DoOlF4rtZ9n
JYWrx856D4JUfJANVsvm5wAk1HWNw5GLHksf1M2Z8ZKPmYZr2ta6UJMMZnPBRfpkQLYNEuL3I2c/
LGl6zoLMRsHEGmgx2epGWDe4EtVCmezIBtG9s7BQNJGk7irPgv4geJZ9tVrtQNUw6RCAYF3Jc8B5
fE1xjGJhS3dE+VK+8qQcV4OVesc89J0rqOPxwur66I+gH1/1sUAOQKPrexTdxZuxbdI3r0X2vTIg
zxF/9eSpDXhnIY80Qu5t/wq8RnfyDLEf3EQmng/KkwzIs2jiZsPA6uJKJCkvUqmh4Kgo9s2Qhldq
rAJZyBw0B5UUMltbKOUA4xG4LmcT6mFvog4YjQc8WBFJyjDbDoALB8jwCDqmySbX/6hGYe5bRY9A
IlGK7lg7/plE06cQsW0vgR7CkZD5YecHPMGygVWBuXNykCJVo6NpS6d29WNlCAOsFTiGAr17j2qs
QglISnqniNeJ2TX7WTRZ348nb5JSCJGJp0aR3ZFoBED4GrksWCBxIIVYqimdwl0OIN9ezjKkvMsj
Nb+T6QpWBCk0xyrg/hZ1Q0MxxSOPOejIcYQ6y/47HmlnY5r3bpjE42uCt9KpKGI8/UZHGIAocvUT
VrLxIU29NY1IbnWDPilJpisz6jVGnBwAwbX27X4RhRtXgAq2wF7m2CdJOPVI5igF9UzPj/LFnfp3
Lncyjoq6fFHYbrmMBsNYkpoiUqyR6zF2/UDoxiVnfaTGU7DhYAAzVBE+hDQmmPB5OFvjfD1BAkyc
rMgOlWPWocAi+g27n59WGHbP0vLxS0C5KCjwyvQVWObIwGQ40vIYoLuFQFJaNDhPDtLAt/GYCEBp
+9aVuUjcjvOu/dlrV8NonD/JtEaywI0p5wWbTBMR3puaCRCAYkA6p6YlFjgbiPBUN0JglCAFiXoF
uCrXWp9ryzsFcEvZ3in5F7IFV04K2gXla3ovKHH2z5NoiLoHwJuOhx6EaTczkOk8Q9rgVm2WUY9m
EIP3ZZbPnwuzmCAVOpOO2yJji7u/IZVhsPQz4GlvygJEvgCUOqt62wOBGxEy0qDgkajnCz4pZ9Fs
Bg6MSUmms5xsfw1LykIAFoV6n8oJe2l2/Qw5i2ZX5TUOfnBodWTQ4h4xPeGlh0p9DSk3ueIJ6xi/
oLYt+SJ5VKKqDWgJJAeu0aXo6/6MOzpviezC8hjEKsGDuvdjItypPEUDRCoauz7X1wwkUyhE/KAK
mpl5SDZR+LhOk+yZHa+DpDX1r+RXoap+AerbONozK/wD2S19Ei3rCKcTtJzpkYh2CgxtKZA9fZjW
P7QUmrVcRnqzcD1vspmWULJm+mm2Sdxa21pt4S5YG8pNHxfWSwaIAQDeRuU5Gk3rZcTRK66/XyJX
4v8CaYsLsnKjItj+zom0uIL5nZOvnEw108iwbm/crkNqNtA3qZHIrDw4fr7uiYqWZL6h+BxJY6Pw
JlYnCQmAPYMtx4k/YKDA+ycdLLSiuDlQjxqZaPgZzmPqxcqwYjU0QTxucy/mW/KbZDddMr8LmZp9
fbiPO42ndooyu0rpmgLI3L/5JBQ6CV2c84eZt0oT6T9UlnnVChNURdK3rQXJwFCEEpzCSicTkk0K
AFUc+7w/zKJeHrQUxLbIL6j95cjN9pgXpo8zW6DcoRo8BuxuEHTHkoSk75WRKHzpL0llhJm9Moew
fbDSbpuFeRgsTKPAJkvzUTpWjEv8UgD1xlBFbvomj5Adf3XDHCXaNpjYEwuowEXg+Hs/8tPDaNu3
ze9kEqW4qMQw3u1oOLuR4k7mYfWDHAwcEd0pyO1ujtlkmiM3T75maxvwElaH2Iyrg4UjSFCcqPHU
lSEvDzkWEGJBBrMpDWcZ1+pEX5JaD/X4vTsFIav7IDdWZuttu1yzkavAgytwG/M9zsmCRUNrJyUj
RWLFeBOUIF2oaG2nFK5WoE45MhYOrdlqpUgtG0hrNaDbKACK0XFS043jIQgBNhwIDRkbuFa+4Nzq
gp298d2uzAEJgVr6WNd9u61S0R/0IRFnoJOOawPIel9i7uDZkWX2TxCK4qWGgj6md89mG/wtkby7
Q0ke0kkbjhsoFEH9HEUb76chaYCv/SPOhvJWFoM9q7Kzfh973YiLK1XP4Lnyxa1yhpoyxCNRhJ3d
pRby62hX2rs/yby2eZbRkB7IlhqQPEsQfFuPVcrrSZ6X2eG/z+GY+Q8AX5y+GSa3PQbOc88x9V9R
TGMn7WxwMFZPvGUq00hLHnqsgh8k18A1C6SrVauGdl/U5souM7HhfcCRwcJGgCMrFelLOy52Wmv8
QRFYmTfmyksNdhgd5HOhcEifYncZw/146gGjYd119l9M1S/rJrtyWYUHU420KGE4FUWvztN+K9yh
RFqdH1gL0pBNYTpXEwd5h0lBMr+t+60z4veb8wa5oZ+hm/wbCni9OD0b1bjqHCP5PniFs86rajxU
gPh4zBNAFoy6FfwMovjAo8hEFWwKnGbmG3tkuZZPQcDzySIfgiueLfm3yrEyYBuIGJsxs8Z1IdsP
HPtFwmmZG8Jz0YpkOGtmhEze3jmSkuRApgN8Isgp27O3ZqwCOiHJyaKNPVzY8Y0zavJsRFbvrXDW
CyTKQTYb3DsBxycv8DjlsadtWy8AsrkSzo9N6nnRm2yFc6ZB9WlAkbJ0bDZ39uUIPhOKNk1Jakf/
PgcBE+xX3fC/uGXBHgT3rQceXsqud8+OksxigBcjSTEH9suNTNmT3SAnJ4pADco52MMAJMZVrJxI
xqzktR4ysSclieAIAhb3TIMiqN1DEuVHGtGMQQXEGjJvLF8zF6SprPvZ6DPRbLg2eJ+NTEnx8RHD
0O9QTpUmCVJ6ApyBftKqJZn7R9q0ORbgQI3zgqZ4TI1pQBKgcQFOpAcGFw2pKWoUNRvGiJOaf4kT
oTriUkXYhCvoBY6M6ki0D7bhNA84WWkfykqv92bNnxuQtBgL0lJjVEW2ThjS6MkOL+APtaF7eN6F
dridY4W1xAml64o1uIbcYzKVQ9ZeXK2MAMhyhGo1AVpR9SSNjQKl4NIWwJxT0FkTyFWuoK+mLkmp
cUR2a3kTyNBbgGkwuZ2NaQKK3TYoIUAGlwASnvVG60BsqYCEU92s6+6WgrTgI1mF5/WnKYnnFWEO
YOR8lXoLS/wVjrGBBWef1/qJC8DEiOI9R4GyFcBHaJ9QKQJcQbO3F15RNRvXShNUa0ABZIN1WxYA
kRtkiUrTUT9SQmepZ9khd/grjabET8szv+M+Bkc3L6ysUOaJHMIvYkl9UwmiPHwxxOCeDcfvvvgS
iE62FMMuK5NdgR3nhZXIkdTj9GoCFRHYMSDTBVF0wjZ22hlPMnaNJ9xNWOAaeiTJAIKDLSBBxiUN
S2UgmPHdbEV0IpFpZPJkpuELD0cLvCesYcvWHJstaVF8YKytEXQ+qauFWwuwP1M6pafSIufcyCnR
stbx6NQye3efOkkJk3OE2Y8U1EwRmC4ejSiwd5kX/bBc3P8mQN584l06rIwCcIE0jJSssodllybF
tU/74alpQfsFDBJrQUqSpSU40+s47/dAvtKARNCHC9EIEBaopoua954t+1xgs/wxnm3iT+vZpTFA
MTXFuVPPNnME13aLw9jH5nrggOl3cx858oNeLwOcP4fLsERt3M1YVjLdNqKrUUGt9PM474bqkclC
Ps4xAIlQPUqrTDY6kpnXmgCie+OMX4EkisOC1h2BSsWyt2hMn8AXWj+nwqhOLFUAUUqOj/W3Bo77
xyDz4ofKQ5kNyWsHZ54Cx0YXoKBrF142SEBE1eTbgP8HpO973VkXDvivzOAHC7vs9N9rEAMH/3eE
NSYunECm4Llg6rU4u4dSNxxV9OyI5qmvJM5zOdcOhWp6k/kgZaFxg5odZO1uUm/QDiRiqNnLFvfj
yWfSTf3BToAw++lGPdG68J30NFVjsH6Of+cyRaNJyft+TBry+efsFB0E0T+Apl1vNICjbwK/Chaa
2xiAlgQY4Xs3zYrgTFJqGi/XNh5j36LKxFEiA5zU0QDkXHCmbu3k8AzT2NuOafxALqJogupx8i5w
HzI47WbKBGjLvZta/bFOU1yrfowocQA7+Te7idJLy1NjjSrafGcF1fDaN9WhqHL9Gfgu+aUN8SMg
OZlVn2aDJg8mEqufsRy6NbPMZAlqIpxR0FM0YUic9srixNTDNlZZYaFqtA7IyUqulYbcmUjNRIU1
vvl5EqYHC2ysi5rudmkMsNtgMf1Q5jGZ0y/DAKPY5ENDUpAMd//Bgn5Lc2yKRUNSlCloyIfuL9Mc
WjCGivA5qpr8Eexki9ZyUCwfdrW+sgGdtSF+5kRpjbRDblAEbay05BtwHPsmJQgEzTJ4tqwk2g19
3YEvAUPfNANck8ljXjt4qStRP4TNjndmsSQlyXgbPaS2pZ1JhGRse4e3F+D0KWTHlj2SpY3UyJYF
z/oX5ASY66BBRVdQGP0LFy3O0ETcPDBHVk/48qzzMdhbuAB/RSWO2Jhxnx28KqoegXk04n8VX4n/
NwsROOFukJp+ynD7l4Ce8zUGaNjaLFrk4seuPCHDv1qjLq59iXL9kSnUT1fkk2lkyHCd9eLWFM/s
ybRQqJ/KtAHa5WA1L0jEMzaOU3XhMsoGBt6nX8dhn6NmLSwOGhZnS8Drmo/mEDjbwOQjKqrdBPWT
aboCpnPyHSdk58Lh7K8WGJel2ZRv5sDYsrDz6BprlrdrpN3sjEgBzARuu5SoTv0hXHdTVXW6c5A0
vQoqJCOHph2CRiEzir0j0h3JbJX0Tz1L9WioU4kACalx2uAPC5jWGzIhEUgkAStjAyIS3M6oCABQ
1J4I1ghIoff1Dxl9/ecxqcmQZACSS/Z14LrniDfY9a5bWwdKU+err0AtLm5SWs/AV96b6jcdxLzc
5Vox4s7M619xu4V09C66MWPKzAdf1Y0ZINeRJzNE6wAvzt2gAwUhsjj/yllu7xwTe/NRz92vEbAl
8U/S9yuUmLtfa00YW6wN/VU5GO5XvQb9QlPkck2+epLoG1u2zpp8s6BCPjAYMDakTXMsQ2SZgoFb
+doOlrYeMsa2pEUpibMaOsB20rACadzK0ZEYIby2WFsFmBvruMb5P4vUbZq6CjAN/aNbgL4J1Wbq
RiDXjJUUvrYjczKcfO7daRyrEo8Y6d04gwd8MDHlCuK1VU1kWdkGB3/hRHBLCksiu/1mTEIkiMsF
sbEQJoeVdZvWtI0LjUAv3mxLYKkvk74HHprS1p/aXmkN8L7fcLjkUbspe5CNzP6WssCBCJ5Ln9GF
5QbPMulu/X+dnxhhIhbZmwJFLG6ub5FA07yEbYbbZBS+4xB9rF9KcbYDX35Ly3G4pL32g6Q1A+aE
GTtsRUOUkcVAFIqd/eQTjU992/jXMZPOFwZ4VIqceHwZ1oHMk30KmqNSUUxkRfXe5DLGcTAHicis
wD4QhBQ01toaKDRk3pv5u2XKw+Q0m9OQTGZZUNrg6BFYEg0V+06lCqkJEO049bMtDV23ecobhc5l
d/ZVWVHZgwdwzBur0JGT1RC69hX8DVMssnJjHAxEnje8flp9xupVCQXNSFY0/KcVOWdueOmHbuuo
vNL5i0Z8yr+TtSnSwqwqAcXI57eSvqTT95WEkr66s971eLPyG7xbKOxkGQlLIPk2cRYdMmWfkcr4
hARL65yH+viMMlZs/8LUWZGyHrl9bbNxFTYoykIBU6MDxBDvYdJ2IVJOsN0Kll2obiWtpERygwD7
vAplA/t4NSKpdUvGZWLbp9Tpvk+h1LSySNjZdrJ/n3ZSKosGp4k3U/PMBWnUoGnTH0EzqOnbHFjH
dpE0B3L93Wdoi/E72XMV9/PPd7siesgDc9+oROFe8uZIPamG/y3rQlTaY4GJOjvl9v/l+7s5Conf
QZGk2fpucofymcmldHtkAGk1CqV4jGUTr6MrzsnCJxwCPKfMdV5HPdNxXjwW2z53gRtRZgm2tp4F
zmw8QnVsTp+oQWJcsjRZFO/qKMYtpSzDgwUE6nPBxvCpCsGSxbRoU6kRiXAKhD1h4jMA4SKIiFoN
dSdFtPKCXRY7gJGz23ILbkf+s2jrv/LQqV+HVOY4t3WHZ83D58hEVl6s2gYHMLK/j52BeqN+RKpz
jQvcB9fBi6MRdfokbeyZm7Ti3+JeB2y8EcR/jL13qgD2Hiz+13y5n4/PURol6zoqweZrN4AIVfdh
vhzx2KMuIN1/AihObDyHF0dqSE49Kws/7GY19fin9RRLWlG/LlAcb4Kyc2nkobg6ZmjvQK1t7JB0
UlybzDKXTZnLN1CQ7fG28/7Ky/FUVqz/Di49bRmCwvuCvzDZ62MHcl89DLZVl21wo+RdqDFUVnNr
a+YaFIkc66ZfFGMSvQGhioMD/kNedb5/+jWGrw4hQ68uVl0W9meBUtbzoHquAKtR0bA/cYXDuhXJ
yCT0jHGrC/6n6PwYHECfbhL04AdbqoxguCoL0jVtCbM5uodkHwpMc83yqB9Q8TVHV5+ETDJuIA/+
8/OQR0ZzzxE+3RK/ArALtr0DkuwwkfoY3tAV9uEzwBQv0d1sWWFJsQxcUMnoDnspaiDc6bHtX3nb
FZcAibs0Ijm+tf7VtLuNZ4CdAoBEXFtgxxIh2cQ092RHjYPn2tLSgdVfyww2oPYsN9gw8OVsE3XD
uO9HLQawC2YjhdmjrsPzvc00ovgmzxZG3NcXmpw+RinCFzseg+Nk5sphx3QwGSQdeK8WLffFQ8ae
DNTm4DsS3DZan+0bF6SUd3I3QU1EEVtYXymHzG50lPBy0FrmrYeC9c8oFBTpBs6mCiJnMSuAJNVt
69Rn59FA+t6YsfhB6Kw7h3miLeM6sf7Q2Z8eq/y3yjHyNa/89IiKdvPqJrG5GDrD/AO5ZKdYtvY3
0Vvp1gd4z67Js/yLbrXfQxUh1ypAi/YC26o+7vYo/gSCc92KV0A4b4uh/BubkicLEB7XqESdQNyC
bH6U5rgJ1JBkfW8MWzHiIKTtbXYlY80o23MZJ1saWTYyyozOAi6iaP0DcvPfm8Gz7Exl+PsH0rBP
NQ3Nagi20cCud27IRPuXKGOE0k+UzGCWm+4ULNMZkFB/dSVNT07UTfvgMUZ+14bsdCv/yx1Fvw78
oT0gf749cNUAUwNbA+oC5x1d0sfUJSsak556s/tkM6tn6xvNFPNmpnlm8ryfaA5HPcca/wJBo+MD
HDJiznquTpsK2rpasIWdm8OkyVSp201VW8K84DzbTKVuJAyNAlVv/66fJ6IexbA+55m1xgg4QQak
72VZIxu4GPDtM1kV7kVuxFsr1tNvIOAEklGc/vxPi0EbxWQxFNVXhlfQrkw8VLUOsn0zuPdkum37
HAe1f/QA1LrCnWX7Zo3ym2S6+xSU2Gpzu7KXJC8S8TbIuHwCnZl7ko7WLynO6Mg/c5tbj4kPTOYM
rJST3MhtQLqmmXgcjPE7cu/TBaDmqgM1/LP3OxnPWIPvj7JJkuLn/zgJNJx/HAQyxzUZascAU4pP
dkcnGiMt3vOHxnvEaqA+gVs9PoMMIz5TDwgr770UyUsC1Ik7kv+rmZn/FEMFvCUVQuiWBNd4asYA
LkWg/P8ou5ItR3Ut+y81LtZCCNEMaoKNe0c4+mbCyozIRIBoRI++vjZyvnRcv/vyVk1Y6OhIdjhs
QDq7EXWzayXqDXPrEr+ajYAFuC4b8vOcBte4IdApl2HESc1lUUAY7qrj0tRnZP725lyZ4Zf3AveV
YgG0RrX0RqtaU3A/l2ct7DJmYTrON3SrHe8FDOYkYXt9ILExbHOjCglsCM4hweoCdOc5JctZDqb8
764yidt9QpYUVvPY2a3iaS/aYsA3ZT7VB152fF0Q41H11a+QjsvIXnNGkl2N5xIoVFAmj60BP3Eb
aDjd0ofRAF1gWeGpDmS1+gfu8t1awBDqqHubzoRimm5TOGHA7RNON+cJxzKr12kKhng0VR9Tm1e3
vcjLlw114+olw+3uNo2sj2FQ5YvdFvEW3uATXFnQKakFNlMPE3ndrOk/kIts99++i66JzWjHZq4D
RoR5RS4qpaPiCfDZOy91hXruW8/YORaIONoFsjbwWIFlWLm+xOLcB5UH5pG/es52kQo+lFnnWcem
tAg21qEbjc3OIWB2pG5HMxe3f9cBQ/p6k9Z1hUUTdn5jH7vF+qCbg979ZXPPVbcVYwUP5bzXSxze
bzE4cRXfDqji3HTzoUIpBRSC0VzrJvSY69Wff8zsmpxlmS5lFgFj1fVtZvpXv2VWDU4y2Mq+c2L/
LsN34lhDbHPv1B2KXDNTWcyXa33oCD43KJCIRZ3RJITZKnke3A5mD7HxI8LTiEdiG67R0KXidsUf
jCbyVlZvOqD7J+PRzaG85dngfX7BsZ3xZxqKZlOI9AUan3aBq2kwm+vydpMUdHOdp2wrBr6asgWn
5Qj4GjAAUZwWe49XuHZUBryALZE+F13yI2nt6IdRPfHUbj5biLZDVC+bYJdSqZWXYnHx5w8WC4Lr
byahLvHnr6YPI0zPuSJPCZ4UYw0QzJ0jn/s0zW7weCB3CYdaf1Jhyzerpyhw68r7DoY9hLDxIYo4
em5k1b14I/b8XDMDYhmogyAbI+9gJyb2uaMCcvMZE+86pg9fcs6n0nzrmHqIQLxAfQ3e4OAYYzlh
kGfQNPimdJxmjUKS99L1OaDhsz04GNULPJZEhwJizbce7EuCIqc/YRRUrrNsKq1Fytxp58Vq2tFS
Tnj6qax+48xtHdQHLFw9OOi2qFLQ4tcQSMTJHGg+JHZ5VONqOU/kNuDCL/whFiG+fjTwuq7ZF3V7
I6lj3BLwEAH/bmmC9UPRh0DYRnlY5wQlssg5utiHhdKWAErJH8oNQJFNcE4ZJgmzxBhEEj2PziEy
2hStofDyLYU2BfirRzPq+7BKp2RBPEqO+qA7zjkl5PICW0bN6tJ9ydFntYzxzr1yfxXXTX9s8109
OFs9pw7pg6g5kI2mE5thJUcDpDm8+FWOjuGhRgWg3kCCek6p+4Fs2yH79FzThvNNy0CWqOM9VbBt
RxG/fORxVAbpmHY/IArjJnn3CbFYGjCD1/sSCv2GWCgT8EWUE80xgDwkONvl4MH5PaI9vImAXYlk
1R5n8cUQ3N9y4VeqPcYZNfO1j09iA3XOp2hoW2tnTD09cLI7t1RWfiYJf5N+koHJYw0oe6bTbVNB
2jTqx+QuMeEG5lPDBJWzybCPxapH+Cz2CwFnmWfb6WAYVvvqaLDeWU1G1K67wqKHmpJpM6Ksu4cJ
sLO13dHfVqLM96mTzosM8SO2+i6AwUu5uxxQ34e6NM9HE9iNf/Xg65+Wm0tbn4HAggK8PtWDrrov
MRsS4XiYmmcr7CgVwaXreqIvqV9Ov4w6n14Pu0z45Z2fTy9dX97v5a1+eZUvp6n+e/XQLy/4JeHL
qZ7r8ipZrZJfH9Ul+OWlv4z88mf97Ru6zAyxW2/758sr7k3Xl1fqodDNTOqDWgqD76sblw+hRRRm
0v6OJ7HEj1E6YOXCJfQ7CKJLOYtuj7R4bHPXf1Eym5apYgZMZaw1vMpj0JxwsD35XoIfvnWF9Suk
46wBCrWxhmJ51SG6Kt5hPXN/FfcgWH4LSfrl6ENeWM/RJmZIubVBbdZEjQvYyghE2Fd4J3arAeX5
tW5m7vjik8aHSUza3ReuecP9Wr72HAUtJXIV6qbkNQxa8Y+5sbq4fyr7CO6ZSGugyr6bugzKMhOT
r3IEhymrKmeve1m6qKjvvrQd7yDBxdd9mihVLBNvvEuTNF2P1gRha9C/zH2a9zeQBaxOOcwbz4cO
ZhCBQ7phI51S+EFOBn8L6bHvOuUc46797tVVArLtnJLB3mcD8GcbiHmuy4SCwXhAltmGeOZj0jtA
EHDjPnHs+thmlUBhVrhvRoJNhcoFHxDbMNNdlrJv1OLeWwyg69IFunY3KNk8e2CBSqXcNwgOMLio
tytURofF5fnu4gEeC9x5HKL6tX7Gu3ToZN3bY5NyrTuuJsDdOw/yNMEOCZ5ztomlbtoZuY7PmBxg
bE8Ounk+6ysHwEmzDC8x3dHMefpMH0YxjhsLatdNmEGY7X5Ilbw3Br/cRvMjqddNEGYau6Ff1GZu
rc9tlvcLr4CDiM4GHqvflPkJ6inwgwBkDLJlLkW5s+XFnsQ125ybfWuXh9qDy32gk3Rbn/mRwD3X
k3AwcOUskTbPcc7kpFMbWXEV+JQYYcTF8Doyd61rz5kiViB5z++kTPudSs0aEvcglILNhP9garg3
kAslWExkFgwes+S7N4o1F0BpYku+Xjeo8278sRDPZa0OOkH1cQ6iDry1LiMTM04fgAdOgzKGCmVP
+U/SNK9FL6LXSPQ1dGkYva9dSLegntYfaevVW9OLxRZLXvto54qGLfiLD70L1Rc2SPmWjM2z7JP+
J+zYB2VN65Kn3hb4mSXrVPFax6jFqqqe1kCaN68ZdtWZZ3bfetxml2ZJ8r3Ja4IKPbYC6rz7NpaK
BiawTIvcjPuFjPIE/GEACtq04tbSs8f0xq8hVQao3y7phV/s8cjX1gM2Z+e+pJGxtWzt8eR6QNkx
Dpoe7B4MHxtsMAmvOuNWwZTuWw/zlsVAre6msSBQ2eQAguHhzPrmwhy4iCzjUQBcv+0VDO2Z4Zvv
bnowWGN9Sz1UJ6N2UQDBAgY3fldnyVO3T+OwtkQTcNAou5PuET0M2t6dqE73GW+Q3xeFs6GK4PEI
qmyLoY12A8wS1mQECw97Cm6zm+Ds2HyaHKpDBpS8Fh3JWjAXO+E86H7Hw6ZW0Dn5qVF5HOTYtHfG
BDWNlLFHs1CflfAE3BeE8whMyrioYni+nztRhAhRAPVDCHI7j4R6+bZo6mHhz8ksMcqjGsmHHura
dXbvgIqlR+oQSpd/fiXPx9Vez2X+p1fSsyVQhfpPr3ROEKhm//6bIIr/yQCZFtQxV7Bab/b2fDCA
ojmfRZAugszU3NaHc/uSpAAj/5JeTotuapIvET3qSxYElhZntYW0Zo8O4D5hOVuh9UkFAGwWP8OC
Nd79NS4SajyNsuF/F2+g27SjFS9CUscf+IoaAXckVHu9CLNGxmvZuuO93yTjIZ3jUNWZ3qMmeQOP
ffq7OJ/68b4BGOGc36XZHcF+PpAfJrfjRQ72f5CYwD51MOwCMdqKxYrY8Ng+t8nQdYduKHBz06ex
VoluRwHeQVmtdIwWmfjVLZSDSVidQM0v+Tru3KHT9aGmUR1KCMGDgQPdaR0752gZ6fMr5op/g9th
tj6/F51ZMwkJNwIg87poovtzFRt3pgbetLta17x1TB/EXCG/NL/ERLKOB6PZ5hCuhk7Oe1OmNfwi
/ObVg5S8YpYCYlvaN7jylYGO221OQ8+S6SY36/bVr13ozANX2rZNf0KR6Bs2c9rX0kJJMCJ2tNKD
ZK9exTg58A+zqnsyObdV1ySAprbFqkyF2usDfJCnzYCfhG5xiSpD1uUAFo4wrgPirUJAR8EKR9sb
6K+BOlhIH1z93siW50E66NEGmqB6PtzFqzXDWg3S+oUn3oki1S1rBoKVLXTlQauicQhntnIhzCKH
2Q66LwfIjPmLdmoqSJE3dhzGZU+WaVv1oJ81LA4HrKEXJbS0ltG8ZZ4BYLSWXnHwUEK1Qx/+WDsK
1Wo71N3gSQB5b1xHe1HFjzpBD/BG1wAkR7Vh1PpsbbpNf2e69k8oqY7vQsT1wpyM9qj5eV1Rl8sB
Rdulw736dhrdd8k64xngkmTnNZAb1s0WzKUQlTDAdGEy89xRUK6i0gYLak5mStz2fpHfTSrxn2Af
xuYkPWERs3fd0hMys3AWummh9HSeUDeNCsIX8PUL9KQ6NE9aAsx9B+tt/6mwb/Qr//VdDj6e2vSk
V+9SN2HdlH55lyYFxhmInPOENhbpsopf/vouE66iRZbkPRTmRbRPi/ZjyIRagfwa7Ws8su51XJ/9
Q2yU10Mv43HNhcY4Y0Zo+OUEvh1Alx2RAOF0IzDjU2zvhRyx9/S71xDDbJiSp8ZyYRd99Ta4jr2V
TeQuZVZLuIRVP1Gpxd04maZTWmGTCIJob1Un4O0Lp2eYwKK5waXx19A+SkHKn4diOfCTdWI8gbo/
bCGTVW3wAZDd5aAAh9tVsmdOqIP4SUJbVJ/y1ixriMn/K58QVK+jdnyhZp9QkMvg4m5AcwTuXCiC
FkFJDLCjZ1nsrMHP4ICrP3QsITUZr2IBpLSc/GI9Fm59C7JLsYFQEr4THCZrAQpIzW0lc7kZBPiA
fKY9jUqgpxxZuwGQM/sV1KN1dgo+BS7GaXBO1FOMg6tAu+IwnBrEtK8y604UlXwZugEALWyYJg5x
wtS0xRb62F/iqQIQAJVFsXXmuGoAPoN//buY4zq/cxK5Q5XWC7RSUwvoXmIZdKu1nC7iTRMudygQ
zRTM3ylay4lmEAWlosWTA2RnOVQylxD9I2uAHZ2llxJviWeh9tRy2p7A0GmOs6RI5Ccw89QdXguR
WuwvmRtBG8ipJETUS7eBAVAyVoc2L3PcoebTvmrB5XXS8ByzpwLdEh/r8ksmj6YDtk/URneXygFw
dh58nd17olvYTlks4wK7o4Hu/3KqB+nhpMSG3GR9t42WAQoxTQtbTd1GN5U7VdgBYWagm0XpsIfY
e3dc1t5f5eNpmj2YvfsrH9skyQI4VNkkawWry63wJ3UbZ7YBNTd+W1Jf3eqQPng28F8eoMnBJaZT
lAUb7AQCBkvdcRmGqyMMwI3YX11i+TzpWJCnrvfS3WWmdizNWwuUP7gbxjeXierE8Q5J1YeXkD6L
XSrgUkg/L1PrOCyzs5UidbvQTZUAhAIzBFyOp5FN51l0j35B2s9VtdbuNjqm59LvsJqSrQuBqcNl
es/MjRuO1dfvj0VnCgfE7sSevnxSemoDeuRr7FcpkBhBJzLr2N+luUDdHNjXb44i235IYHgDtv2i
a2L1mVRGElADu7TEhb2bi9r0iXvAyg6NAWGQ3h4OjdXKFbcyYN+8QcLDFX6nZkfvZTMNcQB2HMDp
CXiyDnZ608p5BXlmwkYeYXd9WlorZ3DhUlb1UNYfq3ZtoGJ6GussWRZYapHKHtd5D/1v2xpSEujT
ZszX8CAv919i2ZwzQcDPrAp7r9PqmSWv410L13QTWrZYVaqF70GtzWLtFORVY7wRwd6jsSUfKm12
pTupOMBGRGDieQeGd/HPFtuN4Pv2fBdBQ/Ej6ot3Hwu39xZKJABocuumBi3GnPlnrgEH+7JJuqDV
7DEdzGbWmknMGyNTcucC4HTD5kNXmuwfKJkuud5+skGCsG2Cn5FlUfOaDOEwHivbzdo7TxpPWpRS
i042swilPhNJnEKibWKh7tVM50ve38UuY307q/dRDmRl+am9IUevjo6/W/3cMrL8U5tM6r65lcPB
FR5GLV62goypBUDIcvJ6uqpnCVO/MLsDABQfSguQgia1KTtCb22I/C5akpuhAx8E7xBP0g2b+c1/
qUReapDnYEJiE6J6lRGmkdNButnI4Dzssjtll59QiSV3MKrKAjztVIcJeywhvEH5U2/h9tM2uMXy
9y4zzB9V3lVBKsH2Ne06WTWpFe3jPPcWf94sdK4F0yzbheQ+DJEYYT5xvKsiIaizSWo0fXXXgOHi
4ymuMM2Hpifv8HPOP1LPfFPdQB4Z/o71UPTphuR8ePxTAtYO6c1kUnko4AC/QKWiww8TN1ZtnKZv
l9RugXjPvHZ1iUls4G8r2Z1yB8DNIi/BS0xS+lRAOC/IIbgG7odlnZuXXkgeOAG2w+ftuPZkGIfR
NtL7JDHTe8+zom3OWQWGFZq6I7KVs4RjOQ0vMWMov9NWyr0ORW0NIne2cDlHOdovGNsPY+JA/ARn
kakQ7H63L911097zggPsCl3r/Z//Rzb9t3oZQ6HMcaAOaLs+/Aev/km8tdOUKNmfMhO7tNZMLa46
lGCiUkIQqDMzD4WBZMNb2u9b2cFU49IdCcVp0CYNOWDrYgkvJKgzNtWwHFOzf+CDI+4n8oY9q/6h
i4oebBmC+mad9RvdJGRke6vxQYCfex0I1j5ACw3aWNw/6lFZWXmrtDGfk7JPAx0qizy/t9irbujX
mRpY9F5m5bi1LgUBUZYLfFHKtpVt0GBhdUChtD7os3Tu8fPsPmVZtNatc54eots6zx2q95L3Na6y
xrSqBNRjKuzcvFnURpFeNC+EV92uyc1p2U4eeYuN6YORWtxRyeXtpLA5YQ8deUvHgS5qyBPvQR0T
TxktNnoePa0JyOA66p/cYjdYmaFWqYJg7JTaxcEwyjVsfvttA0kGctQxfSiwwMOdYOamzcnncbpH
Dy5KajTBPLrI/A5eXvO0VVq4G+XCc2wSI/yWsFc4lW0XYHvNOBl1x/ZljP+i7vDy77EC2tJKGr6i
BaNb307pw98MbAhleza12P2v6PDuDx/grwdMquRGQynlrByL+pK/GVzg/y7wSt0BcTVIJwn8Wq86
/jqJ7nT8LrqepKYs25de9k6xUBvBqnjpFAC1eJjGhtb8cDzH+zk+zHHvL/FLPkrBX/KtwTZfKkWN
jeEKIxSza/XfzO/kNsfbzofl2T41tos1rglwcea4Kq409/fsoTr3cHuYtprXm7U91Mg6iq30+GBz
r3ppRj6tRkGtbcErfp/HtAmSkeUfvzN8F8hynRFhI+e+IFDQ1RmQujhgV/EPc5Q0XcajOKTwjN7q
SyTglTDVmhcc+Vg8A1Dobgdi9Dycm2JOG7Xd5O+ULzF9Uf097OxD6WElHkZ4joLkM2MwOz8bvcC1
rFqmwEGGsTaCEYbMb6V9r0nA2vdF29NHcxqf00Q7siOUIWIQslN/QnW5nW6m0m+NB1k48Qa0LB+r
K1UZO++vB9tzjyhMN+tLHHbpSE6tGHRJUJ92jhRQYWp2XDMGtUqYhoxEM9XQ0YpkOqjb+swrj8PU
O0f4EESUZDfaUz7Fsx7EFvzYXrpWnS11UB9QZkcPxOBZX2c3cQqhBh2PZskGPUDQftN3CZzf54X5
ZU1OJsrqgHPI/gTnc71Uz5mRg58/uOGf1/BTBW2pugffjhMxg4KnulsqajqLtE8kg1oT2tLo4TZl
RUYA9Bt09aBaC75aPwbKM7zQykr4ROi27uqnqT7qM1wLu73nj4tE9+oOCEf+6tVNQJbvaycC+iOD
cF0y//DnQ0H7mXQQDeYCkNVoqYPUKZObvvJxSIMBj4m4/jMRJCkevRaoZUMKCbtnWsydKLsAUaZs
17ppNnLcW/jJBhwC6PcRPUaRaGvoWYDvdzlgc14ui4hli9j43d2KFpxAObuj6EzdPp8pOIEFuKc8
Gn1cr31o3ewmiwykxB67C/3xmB7MqbXwvJHUEPueT7GZVy5LSdTCglEhUM+X/rqk1kECFhdUUW+G
X/qBO/jX+FIk9y6fis2Xbj3wSxtVyGCAkOReMA2snl8CLEDr/Gb0K8KIpNvFvo2q6++pz++yh2rc
2h2ct6sRulnpPwQFzTi0ijpeTA1kwyl1rAAqn+RWH6jZRce0tiH7XlnnkI5nrhVvZY61zqUDtm3W
rKRVhqoEs8kzle0AeYygW/gALk09kAXzzAA0y3/Q5HX/DYbmeHDHhU2k5Ti2Sa4hkaNwMqupqu4E
zi3A9fCXuqWsbDYD8wYsJB34AhTKX2Z2kz7nPk1wtyzMHzHcdICz/Dn13QuWGvGrRWKxHDpcAWPK
s4XIUBqyp1Yc01kIa6RQ8Wz8Z3P02ptudPGjnMNssFOgmKdypZt6UPLjl2BXs5Wz1/zkyn2bCPdU
z770v1u6j/cQF5z7Sg8G1nioAggRlYpbfYC/xxseC/ptQktnF7X5uMd2M6RAwR5FzaaDQK8DsZ+M
tOlnWf4AHLf6Tkbbh5RzNd0kyp8AXKdT2LmR8YLv86H3vfTTiOsPbhrOY0enx8nhxXgHXPmwZWSC
1lbidYvIywnghso8+IVvHq6akIhRmz8/gFrXiwTbcT2sDTzquJZnW1qD5+PbPfDwzf/8F/nviIz4
iuO54nEE/wqaleTAhwGCwnQYV52vwEkYE/lmtjSMC5M8Od0kDrBWGBZGjzTXMdxAiBQmD74JMieG
s0pt3TG35HczrvEsOwKq74502du99ZTbBwi+NW/AOOxQRqme/DEZdqJwYAShiPcP309iXa9XsQIC
Eg3K/SDwE5+aVwpCMEN04jLq4ke3qkMKc+3Oowm40UX7EJt0g01S96WDhsLO6uwEBMHRfYmhALds
oTG9072Jl2yTepIPYwNMsglOjs6qVas2UwTBjccOIhynhqocxtVFtzQTk3+nrgrg0m6/uWUsV0Dz
NtsxBmDJSOSzTihNbJFQ2J2cIJabL1sBYdlqzLCAyct76jnFfSN4vHFLs1xcYthYSBeO2cPjck7R
HVOfLnybiJMleL3mbkPghQT8E1RrP3RCKYoJZNeSBD7kuw++JxNrBcDDuIJkIg9wQRraACoHL9Dk
yyPULJw3COaEeOxFCcyE1q1rwQWB1ZP37Jhg587xordV6Plttx1zJnaSj2DLjbts/mFOqkzxdcBm
im66pC5W/lTBt3xWuZNxAy0gBxRzuGI4z4AXMdygXyYA4PYW/thozL4DsxlXIac2D6JZpCtxoo/B
zwosw5pTQiC/wiAOEVRVZj42yvCWfTnVtzXA+WuDu/6uU4nax9gmWLt5kp9IZuxjCz5JcS3TwzAt
O5P1h85pBnhv4www519nOgaCDbbObQtKmn7eghgG8dE//+hg+3i1j2JD+MujM57cxIXT1f1ffnXN
KNqpLHP+CJhHvi8Es44w09tU2tdCN6cU0j48go1FVKT0mDftJh/z5i4DqO82jstFHCf9qcy9MSxL
uz/FGf5n+kzHvvQ2Dpxp6t5btFbuP4iyDe0Zowz13OmgYOMaWHOzAX183SR1utK9XTNVC+lCQUj3
Tma3z3M7vwfiHACCyWbrKCe7JrHITW07/EFkQ7apyq5fOLTjD7wupoMjve+RLALRm/lT1NXOnSDx
AQUU4zkz4fSYwSU10E3Bmm5tQSIl1M0a5SKg8xK11U2eDD9kYdiQ4cTQeUYIYXu7M/R5gPH0eAef
0ajdltEs3VN1ob4j5KOTLTymvL2jv2FDsxicIn8apsS9bWvnm85yxgar63kQI22gYLrSbht3sLMj
wCsPhQ1xsDiCYhtcg+QO6yh4fBCrfCX4+dOphjiBaQHkhN1M+Ai41WupAMoyo6FZmV4PpDvD2mQP
RDXbkz7BBkOjygocdOjoRcTP+fLSXxbkw0qrNKiJ39f7NmZr2BOALTH/1/3Ere/czPtGchcy8b9D
0ci+gZ+Bx2stRlAY1rmpB+m036FptIFSxZ5KBsqcBzG7qp+2FcyLgLPFK+hkFRdgok2zJer8gqVt
s1UHvQE4vpQQUfb6T99gMpiaLH4ygXaCV4Ooj13Mux0qaOMastXFXR3NrsB24r1lnbjx8or8BHsI
ACxefGR5BOPy3IigtYxtNBvrHGCLRrEvcJleKQAn7pkrAY/B9/ebkGybpbb7wp1ih/+yfeStYMeu
cnE2N0ezcAOso/1Qx5y4kVhqDQQPzF7oKEpenTGV2BdP6Sx+N9yPP6sItXRIq7NPCMgsFB2cb7Vk
FuQW7PGW8jzZ4c3BjRE19kedW/BUBtK1IJUx2PXBnA9V7XVt0BsdtjNwMapTM13r1jlFAdUwFHE2
3kUe3KigvmWtxpx2S/1L0b8Pq80XZi29E6iY8q7V3zcIyatfSzUwxMJIif54WasZ1K9X4OIMC71q
k9NNOjAadkAVvHAJLfH5y2hnKAxavlFCi7kat0ZTeUsLX9di7cWyXp1fh7HE3MJVG7L6MTiHLRSW
lrEU6j5Hbc825KO+Uwv7rfLySwOkevmoH5yQpnvgB9YcnDyffzCJ7777xj2EDyBT2XBogI9K/rRt
LLAVmLS+WzyzvOu+sdqCaFOWijcRPXfW4WIL7UTg1I95Ha2IRM7Qpeq5JEm3LBmxbgc1YXsSnsc7
eFUlR9QCvDDpo/ahK5sogMlB8q3B1vj87ap6kd1V8/YiFzmUh/7VmsxsV+a+CaFyhbvDvGtpQXAm
9KKYL5O5Secl+aVDeYIvcT9BxbCfV+yXbJ2ohwhwXZJUjuGAKuAObi/Q2ZvPYtnXSzVLkultiHzW
IbuIip13JTpz72Qwu9JxT1jFAn+gHRgDLul9N8TbIXbNt5++N6i30RySrSXzITR4Rd4yIe8ULZOH
xkvMI8TewCSfk0UNF282leMRG2PiARcGWI0gHz57Y+iJKgvcLGZL0aEEwi1eLZQCD6kZnw1WOJ+8
gZY6kXH8MMSZte77qdw6WGsVpdnujdQWUCmP3WOcAuGmz3RsmGPJHNNnOpZ48LEx4vLu/5D75zmN
QX59RT2fkRrPec7HZTWL2znJNNwm8G06t2bpOptLa5MVsI3SMX2A0gZfkplBfolh3/hEZ3e1oeRq
SYqkgnodqi+jPT5GWCZuWmrEGyuj6jFv/bdmgB3PPyYIAFZBzwycwko/sWO75RI1KciZAGNE3Oxg
gZZ5NGNZLKc0bb8ZcKPrjTz9dGvUMhWesu6KcgAnfWjUeszL5NHPwYhrKLdv28hkAalbhoUHqpVJ
XpRPBY8pLpd2Bo9uNE2Yii5hxtmvUayonnIRpbh4i3ile+3cUWsGs6Kl7nUi6Nf32MRdFAlI22Xu
RKim4lZY4Zkav7lxQkF+LL9DsTLoo9z5hG0bREuizHkogdVdj5DM2upcP4OyqQus7lVuVYzOg5xz
+znX96X7D1Qe53oNiu1zymD2wYjnOT4zrwgnXUsS0+ed9XC+t6Gava7gKLQyWccfJeAGARRzsx9T
+iHTof6AADI+8MIu78YsGjcAiwwbU47yLpVtunA7t/3w6vfzkJln77HMeGB5C07PyJodxa3jxoZX
7zJp6/Td65uNzjWm4nbCj/b7mMA1wKu9+oGMhG3AxtlkhEBMGqp+JiQgv0H+/LEnpHiMKu5vfSwT
Qx23YC0mSPFt6CaOO2HRbzvfPUBgke+HaLRDqBqlJ8Ouf52hamWHQ2wkpyKz7XCaz+LorbQo4Bit
lYZaMATf3S6oQbdB6ZDZj1bewFIEFqjJgN1Vnaa42f3D463/1zUlI77t2hCBN7G0pPA8v366tVBG
hph2OZ4I5VuU7J0daHXOTp+R32eXWIu3AOGhYvN3uZe0y/j/VwzgapQNILUb9/C7PNuLaRcx3dYm
YF0qHqeijVZXcZ2hY+dhun22ENOnl349zdlWbJ6sz8wIYrTwF9MpQnuanf3Guvg789O2hcBdYcbL
AsXxXfXXQ4Ynht3QeADRzB1toxjWTL9zdA/ImM52bJ8u4atRukPH9BlQzXAUu7T/47hLige24Nlq
U2+kZl7WhClUuRZn001HsoC7oM4Vdf4PsnuWpXlis5Yp/H8+/+e/GNZFMCd0XIq9CYs45jWPzB6V
5ZV27Z4KQrGdOy6LnuWfaRHFeKaPJQT/BNvAfC3bjBEr7y0HOG0wuXCNwsUtl/nnpHronNlHDRCN
2xSrhrozTzn6bpKIc+AIgBwFiw8gI5H+6hAGNLt1B4d5KvBB0XBCqUA1KNjmmbmFzEUDBY68MVFu
Kd0TG5V7spvC2/AadKxLTNatcUwmFQL93hmBzoP5y8q2BD3qlj64cDQIrEkS0A0i96THC3C2Q8U7
b6lT6PwStDPc80vomM7r3f4unvUflSCrzCDeQxxz4+TXHBDpkb70GXE3A3yzl7qZGlzBNW6Mdrr5
74OmJG2DQngfF+U5OCVNbsZOIm3FoXT7V2haA94MVRJsz2L7R+LZbCltYGhBUnBfM7kY4NX7NkGm
AMy7MQn15hGN5AcwR/6pjPL8hKpYAiA5NpX06FlPAZwvai9rX07HkhkAqhZV+kTxwBnkDiDXA0w4
QGu3f3q1f+e02f+SdmVdcuJM9hdxDvvymuROZu122f3CaXfbCMQOEsuvn6ugXJTzc8/0zLzoKEIh
kWVnAlLEvTf7OhsaSNdA4fwAVSv7IJuiOAs/eZuOc8+36bPXPmW8uLISGRoQTzyCbjZ5HFMv/5Rx
A+KLcKe9nK7IP7WbZeNrpc6hmQG/o9HWS2yQvJrtmUb7uH+01Bry5xqoAtrE6RBYII5xAVu1hL6V
hkR9pILj4l0MEIei8aq7oanxpbGbZOuguuKwaA5qRgnWIVDxKo08yIsULyMKLjfjZPWXzhLFixVo
CjaRl3sKyXFUHhW4VUE/C8GAyffPJjY3yqD4JqlwOmy2+ikmUcPO9oe9yEa+nON5ElRyQYfa6Sb3
LqZWliH9V3hOkocQbNEuwzzML/hLTvQfDDRfcsizhh/oVFBNt3Vp3zFQ4BN+ZMEbZyrThBKK7Yo4
YXFaQnPilf4ZWhVgNZDYJpOaBZDsl/bb1KEFNNCdO3nSHD4CF4fGtFl5bubiJFzx5iL/oEzOUvx7
uz3QszbO9gF3mg/0D2GUhUQSEKgS+idpW4092mDPIYsi7Hh81P2xvyOLphdpMC3TCynkqcV2YhP4
cjf7wbkQlXwOIKh3D336DHAQa/pSa6g0QDV4fnTqevoCFZSorH3xXAGWcs+aGCoSNp+/FNBK+cew
pGEcfE+Y3qrVsN3IpzjGN4lZSbGv/KSKHNE0fpjFNSCXkCGuIU2H7q3d2SmrNzRh6eLV4hMXE8SJ
1SKLj2byWkKGh7ofJpHtlqD3cMHMMznudXbBbA4Qrr/3euTgHNVQz6zB1+32lX8eDX5Y/eAohTBT
PyV9WHRxtqM45KyRi6F5QImMV0slJLD66KXwUwjZNkDXW4GcDmozsCXcppxVoJUfx0McF3+vdNRN
iiMi0PiBt0+9+tPAIPRy03QmP5OPmm48WEUuHxcjjrPon9YRyd/9HLevnjnjd67pRsT9uv3cxWyL
4oPmqyoxO/JgLPaOMnHOfG/3WvoMOGZ5N0BJfjNMXv11ne7jLfEZegKHRJTfC+5NqPSHclmdDCiN
nwp+0WwTqdXVph7FqBlQq5n3FEd+brjuBtSD03YwkV3gWhw/U6+vW23pte+9mnF2mmMXnE0JLwHQ
75oDXj+sV3xxDiSB5QamGQL1ol/HevbvxAwVaTqOdhr7YomOo47bL5aZ4Ea1Xhl/GUdwiahPf/N3
rCaNmpObHkcAWvO5Ns8oVTfPQQraqLBqS7x45ByZwxma7zibw/jidGIbQxRrqJLhxX6b8L6Mb2Ug
8Br7v4nqhHhVWmTtoRM+dvuV/oQIVG5MwbIH24NkmwaEyihAdkBNB4KHpUemMDtIRE7yeuO/ibUV
rogB2LgH0urjfL/t7KPTyP5h6KYq5M5ggc+axy9WFx/oNtqLuDj4rYj3dLcNSgiiT654AV96di0g
VbPchdfpqTfELwA7HVj8Z+kb4xPVvHl4L9Dq/FOnslk/DaqUg8FRZvbpZxiqsL6Mtb9D6YgOUm//
c+5NxaOBqpQnHANMkGoCHppMamptakO/z2OV6+2fyIdJo4vjDZRVIy832HEo6xQn/xn7XOkDewYq
iV+AYoffM3FUnkOCPMFbPIhPUS1zaaGz2OEeOOKcN07qbWImEFVWpj6lqt7Mv4e2I0LIR3F2l/9i
F+ZrjA1wRBG06LKcWv7Gt1wNZDE1WGoCvpkrVzsiTzJF1LR8BrvIapvENrLamjG9RU4o5dyn7vyd
Blf/skIQVyGOpf9EbhaKU6Xon2Sf9k8TkB2bIHOqM5lC96oHO61CsqiBhkNzuJllud0fnKEGX98M
eJCjVIOn/OAiWbabRuy4mzLlzp1hDftUG4ez1rf9dEYGfgdKl/oxc0v/WYFWkF6xPr1bpnTNxQIh
Mv7ij9Y69r+bV4lGR9ZJC0Khm+kXD3JazJKvfWYU15x5yFwrd4fa+h3wA5BVVKYzB08QWBKP2DnJ
J5f3V4rCS6t/1J1eQxIGUaBNSVEpwFpkYpalbb2Wr7YWvy0NOGP+bGrTGE1u0d8NqoEoY7zRUVez
z5NGN/Bmrp7k0u/uKig/NEZSnZSWknkIeqS3Wi+7UsQSHCe5iKYg2Jczqsu3y9xm9nDYbqRQ4GK6
ifplqHWbhmaGuZgNXECtTdcvB+/t0ssV3i9IIcXQop6xsbQDXvsOSZK4OKAr0seGDc8O5FIAevaD
Y2DEznYyOvt1sKQe1hCiOEPkyHqtwZlHkyDglj6W0gSD4hcX+4Kj0XtHz8+BPdXBWxFJbLyXBr+Y
AJnmeQYqVTkT6rqNeUGFTPU2Zw2/XWOxy5gFoZ2OY0iRtCb1rLxAmfQ6fR15/1TLBdcQ6i3LUncZ
b6XXRzoAm0F+F8S2dlgJgFLFCkRUQTc+Grjxvc9vgtJduIUoDOXfT4mfgYbRs6wHf4Q+ti+C5ECm
ieqWhypxKyRHUZtKPmqMbCqvQZAekeUDzRr5Et88mWbhX0YPX0IlAP+2FK3SQBAhAtrm0Qkqay8Y
qBRkwrJH2TQp0OU47UAWH1WkhpE+dqoJCteOUCmwRJBfMc3f2Tn+sdUkasifpn81c+Lcr26Zahd7
CMbL6qp1yJOhkBAYEbU8DUyiBG9FxurDel29bpwtdIuqXeCnTRJa6vM6M2pm1rXo8+JX121WHx8y
J8pS93H9s2TlAarXAz6Z9a9xPeRfTQFonsksJCiV6Yo61Nkwfzbqyo561HeFvvLXfe9vkBUar1Cc
Ll9qLEF+Pvf80IBdY0/TWT2A0hK6nQASediIufaG/MDpuqGd2MOplvFGs8bhXsNx4j2w2G3I/KbY
x4MP3/tAD7KzjSEb7UADvhqlXj1Yn5wSunlrLPlTF3kRaF1cbvwQ9gFLRnC3upM5FVdhK/EmfIzl
uuqz4JaSREHT35mjKa6mFWw8x8hBi9l9bMjnKYFbGvCtrSgHO/pdaPWbmf6EigrhN/t12TUMSG2j
u73qgHzIoWXz15tL3JgTzaVVC6TEttC9clGNis8+zp1/ZgDfjHbRnlDRm20E08cHavpCGx9m8Bd0
eTXdrX69BYQfQNsZPwzEQmZ3fOBI+97OL2xkekCOUYKX13AvDHVmgMpMPNkPRi42yTTVOBMxW/di
vzdjUjQSNfPGaQQ3w4kGaPYSvdiyAQCsH74Rd7Q2B9YTzinIIP7ornXanQnE0I583VjbT3m+BJCn
FDP44U1N31G8jXvyUwMouaKnrvXexUadQ1O9H6Fj5Mf8mI7Qy7b1Nsf9DCCWxujw9osSCugOoSlU
XDO3SOAPWr0nX+fO0ESq1ORETYZABmycpqagEjWxy990qL6044JHa2P+atJAEEseNZ37RYik26+u
dZYRB4CjqLDVR71/XI5mrME0l/WQW/EE6kY7vcQbj4QOSGx38iA8EJJi14D6BKmBagJ8nmVYOl37
2JU2yPvffWTSAPn6dp/l1bFNvesM9cuzoZoqtsDbTl1qrJGDSzS1mvi8dNehJbT0Ehebvsl/W+BD
1DSL9qCWpzm4i5tHoXf7wrEBVsMzFd9ax7qg0AsHb9St09Sttw20t/EeXh8NL0WNkm8nSIVRV4Un
EwhOXCRKzxn43B2ZYzTDHmRvDjh+ICweNT3zoREl/GNruoDskY9we4To+zWE/OTyIGxxMFL3KdAY
NkHTbCCb3higPIRJvUqZ1Pud+S+mWWNhFOBiGV5FXD3L0jKOPTZrd74/aNvW0OtPqPLDfQTCHn+Z
VounRoUvoswKUERM4zfNR10r9JKNl8Hxqp0hwJkaiKKGhkznHyet1JeVAMasP0HcqQPBfwUFRYmH
C0j47Uvdj28NqCrMXdp504Z8NOqh2K3ekl2qwB4sN5t2yp29Dj1WYGszz0a9TuPXW3AOgnC8u18s
GqAlxq5OEfjr4otTg+jpEdVAIFpHbYWpb/s60S+sSGSkdT/KEgiBDbmo0fsqA2cs2xsabthpXOsX
8i9xXNlxAK76DUMGPRiT+Uw+B3JO6ZkiOY5RYoyeoJlrt+Kc9gx7XwDbhzM24+AQccq+P3bQhDyj
OiW2oB4wqQA19h9ecohZeEZEAesya/wAdTwjpEhQ8vJw8pHRFnbZgbslaJdGDuZdPwPFeeMnM8cx
VAnFuusaT37HyfqLb4vwxk8mhPmQokqtp8UCgdumkjbo20O84pdXps39CCowVHKdtGqSEZB596h9
HA5xVsvIVw31rBY4eCima+KjTeMguL/vBACFjp7WcUjhFEgLJsh3xuG6EI1A5iIAOfbPiUEO6qEN
xSxdmkmRvuH1+9LL++UJEEPWvgWM/44eBbNg7XF2BxCvWBXKmUBK9uzYWtRZUxEOMXQf40TI56Qu
+EGbmgZFYkw+56yenyZ8PyHD+Lx4crwipnYHDhgVAJ3M7IJq+L/JQtkMwuoG6Xa8JC0WaniXBcnE
2f8YAQj5RcbQTUEZEwN/gD9cnbLAYZpqyKRmSMA+4quQETDCAQLqCGwq8K/QyMjxPjwNUBPExvLn
EuvEde11dL3AusI4qlvBsrZahmImdel1Ba4bX8YewuPEGuSPaXwc8Za1MgLdEAQRfRDFshGsdSp2
ddEsMqlHYWS+x5KfluT42Z3fjlBdAd7lKu1ecOqDOsbZZyjEiYNotOP62fPql5KIQ979lTHVzyre
Mx0ww4wM+FAXCXl3rsK+tg9thy0Mluqh7o6ePXCBr7Rm1pvVpt7ipPF1DpnzZDUg4tPB7fC+GA24
EFx5W6dWIzS8OFebnBTOrdE4+pq5fKbVf/tx6NMuyzgjfhV6YNmAAWZGY6APJnkillylkcmHOrow
1hv9RNbafGCvJGeXWU20kFeu9hq+ElqqBTsxuKGmf9FwY/8cTMGu0Evnqydja99ohXEgM4XUTFHZ
1munFcnZ6cFEQP7JzD/PeA996vQsgfYndhXkL8sKhCrQSbn6nmE+sSp5MZ3M/er5KJDo1LNiMIw7
HyxGd/WcGHdpr/9dO6U8JrgPeqi3Lo2zBek5V0UsPuHaPZDD5YTdv6ub0J/5uUIWGjGb38Ls0tR3
s6vhzEzNxdEhcljU7YETaDMD+sADzuM2dF1U203Q6RF/zUjL3Am99+sReTLvIjUnjVJw9UYTN2tw
EL3b5CyzCm+f1KWGhpdIsrGjaMIsnVT5x79dY13ISnCyZukoni+hPytmbdpwnIrtUPhWhagOicF9
OwDl4brm16HEK1vc6daV88CaQC3A9CiFZgJFNHNlX6lHIdSTU/G2FJnUlPVjan4mJGYvu7uaTfmV
kJt1Z7J7YI92NEZNg6fXsZzGJFx93STcsGeMHVbfrwuB7Hi4GqV7QMUbGMY4UlcoYI4GGfDIlcjd
hNQVWjxVG+rSuC9aHs0BSuecqQi2U+HoOMgbPjb/Kx8SEm9zaVp/nqYYz/73Ff/FYjWUPQqUneFD
0Gq6j/13W8pr7/ViX7EUkDEeu499LMQmVXDepuPgu3KG16Iqxd6NdRMcXQbOv0zIDUJWmp3TLpEv
PI7LfQJVv13aOjCrJAX2uBk3NKqDfugxgPztCA6YF2pAIHtC1iF7oHjdaFFqZmIvTYMOXhOW1aBP
3Z+SIgbzXNmD9MkDMUI0a5ATo95qooBAQNYrTXfkMz2zi3TVlJCf5E167SYHCr+qcaEyhBz6U+33
yM2Rq83yDXat7mXxSd6eAHWxzoFV4+3OLwHE8ow0IkbfDxS+IzRowXlzJn+lmNnXQVb6IBftAiNM
NfzAhce+dXyCHGLSlfd+PjbXEiC6EPfL9BuYrnYlxGa/iLLEc9rl4IL1cfzK+HRHAV6KDRHNjFHJ
mwZ6c60VS0AlIabVDfmfeBeFmvvEqrtJ9Tyrmk5vqWBU/zjaphcCTCPE66T+Ny549QcBE+h7xSXI
p+Aw2/yZLC2FqycWqQ+Bw+TXYWLNcvthKO7H5phV2VOlEtHUZAkKNcfOcQ+UnF4HqCeN9rvvt/y4
WMn4c5ae13dW5/3Za1wsg5lyOQ03oEKG1H3nThMemllwLh2ve5GO5Sm2VXc3NbJ7Qcl9jLQQmzY0
moM/+BG3Gqix53Mfogbzzq/N7D4uq/4FysZjaI2ef6RY3cnloUHN8RZJSZy5NOyUoCy32cwdMyOS
Hby1WevlJxz872l0jZudHg9ici5NUIMlwuXsElc6x3O1l9WLyRuFGIHEq4K0XdemAIHNYgoctkYu
hJNpcPXfxkqw2kluHwobX4ffhf2La9k9MpJgG4IE4eyMG3tu0t3Kov1bBu6VkftmuFErmGoFGtBq
+mcEpRTqC0fItKV6+8qRzgCzqOsFl66TIEguHWT8u2IHcmcbuoNzHl+WLqhy4gvZ3IAyj5YG58DH
m/OWJr+F+/N3iCvyw2LSisuwmkw9w2dW2CRNtaUFvdioLzq4ewJzqDZA7vCox7arAg8abtamcLKI
nIYamSiInDScO/N3o+KeQvzg9v/bJT6stnQpNk1wMwCeOd9Die8zQV0aZgaASDfFhfWl9lR33Weu
EMmyGH/r/008rVO9r5Nbc3tqwNAJna9xqzIOnwA1cpBLGrZzkFirZSirmOZlDJQib9av81A5cbPK
Ok+N5QetTeZ11fWKanSNVddfrfcx+mweCkWkWZbJhtXN1uKa2GRd48WA5jVFJFRjOGWW7fsJPOqj
PhcR9XyRO4AOvAdBE3ICkcJ8dWnA60CdsVnDdVAaASY7Vlu/H7prZUmx56gpQFV30V3JR72xc7sr
9bopaSOtxUZQTXBVQz2vgWrsMk1v5siCTMJp8a2rUK+F+i1OtgCgvBlYr0EfwysCpO3Vx1gHaAZd
8/1jtAEo42QtAF2adftsdE6jH6lrUTcQgX0GcrZ+89KQK7UU1WZOa5+9fESpGnWdWW/B9wnqhHCs
/DGkqX6rOVCNUKssC+q+wTdA1DqgXWHlg/R5cSzaSUI1t/bBhK6cQP2Cuk8DAw6IuB7IhdvxWxyZ
1NAoa0HL4JssWv20ZuALrGl05TKfRlVsgSxbFM+4CrmwP/x5fRUbS+iEg+n6LW6d79ZBfjQcQ27o
quvAe+zqX9fkuGHvTKVapG1Mbra7gZDyhtPjC1B69U4uQPpYnQx8sCeVNhnzeIuykR3+nCmyUzFF
1FvMcYb6zzqiGWDlMhpIWo/Cd868yd1zqhoyf+ejkMGePumaDjqF99ibqWTSfArhiSsO4FALRHbi
dZJvNFCNYe/lXv2yZSi5YR+bD74hSE7M8pcIO5uhlQEpJ9yb8et0LOe5Kir9AczHO0JvU+ObFd+0
aWlGi2+Q0PTAKwoQzGDK0UgPD7jMxtcKhV9vr0gsmlBJQmm4qdAl/BnFvvG3dbyuoQr2Ri4zxZq9
HVhZ3ZeQ1jq4Yysuvpm1p5S38cmXmhUZWW8fJgOkyxIMx7sqqIZHU5qoDSgL74WlPsg9/UF+qWye
giUmE98mye/6aTB/9NDKM71xRN3h8NnVlH6anhRnY9DHvxpt/Kb73vAVWt3WpgSvBSgFvSBk+AxP
rJ763fqxUPWn6IC8ZvlYho2MVWfnbx+ri0sfxYcmMEzgajoVvHWfbENh6QfzAjUQ96lPLfepUToo
Rg1EY17gtu1kiflYZC80RlEZzkd2HKR1OwqgAbsZt2CNzR4oIgFS6qjZVRfSRcjHnOGT2QEUQ/F4
l/XPs4daBlqDIoQSEXdHKHiR2QuI/qU4XV2v4pR+so2rFLIw6uNORms+BuYzkuET4AYTuDFAGsxe
zSnGPjzTH5liudAZeIdljEQ7nvmg+NCg+/0eYQuZh0CeBfvBzyVq1O25xfE58CzUqyAEhrKORgvJ
RH6+WwbWOAFY3v9AbWSgnvwXBCXqgz0U/aNK2LIx6KJwCeMfEZR6ALpibBAeWieD7isA5qafDxvJ
8vxPiHo8zBDR/eE2IFSeM5+hTnDemkGRfo89/Ytscv0rso3+pgmE9eK1ct6K2W4fCjAVoUAeoDTO
JuSaIGp6Mv2QNxk7UgEk6lQ3WZ2nr16aFVHO3GRL/raFXoXBXftuapmEqmD+TJU+ehV7O6MzIeSB
w6TChTSlPRfT1wAAzh7Hhd8EmOe3Ggqq8Xufqvsxc9KwVQOFOUcoF5s/l2AExF5JPxs5yH5QSOIi
ldqX955m3Wda6b74Y9O/yCLMlUEeabMLjnPj+6rznJcg7Z7EMG+GhpUvrp7kd3lVP5MllMuczC1y
u+0j7gXFy8BTVGS4zDy1Vl++zHneH3Tg3Lc0wePttM+mNo3y2anuctsaUFPsFDsXL//WNtB4dZeA
pS3MldMq5j8rv/zRcZsVYlOAwGsjJ6lt9L7VjybVJjmnBlDYp1rVHdmx5R6zpvY3uqpUoobinXLW
j73OUMvURLVRVE/FjEOVCSlAp/BCoA4zlBpzHMspAmJqyEy4IiBG9QT2oq2JbimnH6ISQB6qwFkN
0OjNvH80l6VoGq0HLPSPQP8uDMUmB9U806m8sxFo7odm9SFn7oLv8b8Lobn/Iu5fhPhgbjlgA3v5
F7HrZbsZj+3NYv/6SW+WaYYLhC+ts2eAFQtUyX1EPWq4a0LVSTXUI1892cE+74pPq+tm6jpwM5Xi
8LjHYeu6spOA7sUz/pZpxhQZLqAdij+OqYZ6/x9fWwdby/CKU+P1/7GcU+Qu6LqzYWd4+hC2ggV/
SIm3nmqMvwuX3VVBW331gT3fylGM9/ZoFCfcXutjrqfuQzmJu2LoLtyR+9YzQb+V1qh8bjRFz8SO
way54LJj+L4L5cHYEmXFw75uwAxv5W4EPrLybxCZPuUJk98aZ/pzwg3vj6Bk+QZ1hvwJby3jPkaK
/ro2HtSVrj5P0uv49ca7mtQTWq6FA25jW5/1bNzQTFY5ybh5mw8yNPhtMN6GvO8MF4mJgbk7EFcC
ZgeWuzPhjGT55GLD8Aoex+ai41U0JDdF+bb/A2+47oJFM7zED2MLSAqugGsAK8dbif/xg9P19Sdt
BIkAt4tgh6xl9cnwPOMgwDaxzO0q9w3HRnNBn51FkGOBHJ+aawQ4VYptD+cdai6IMFLcGN0/yrkM
/rIN5x5yd+krd1i+nwGiPOO0y8fd1a7BzWL7fxnTfkpK/peQI1TZe+nc1Z0OHTKQt25x1hXiwTni
sQo22UDHcwcHp8ED8oPFHfPZbnXFAfzK1Za8uKMoGox1wdXDdzytPk2gHDDI8RIBzdDggeKKBk9l
13TLkOJoOcWVHwWV+7JO9TO3fmDZweH+X72PE08Txy3YtozzVQa2jRe+eeh2eD+CTIZyUiO0chi3
feOAgLeK8abQFLhH+XLAC7+Xi/1tJPhVX5gbGMclEPCIbQtMTkRxNvhyr2at20fpOK46Wu+Hauuw
LQNS+4udSXx5zV5ALKFVatNQscpTwSMy3WIbuBX7olvMi6aqFqi2rKH/0bpgGUklP3cDAMJ4nlfA
Z8YclEmArdr42Ek/WX+W4L0OXScQ92ssZKXeYkH6Z7x2zDgtJAvQTMm2XQ6J2kBB3U1Uw59HFCDz
qz7Vl9Ef/kwh8QYhQTRe2b81MtE+mjRKcRTyO5MGKMTVuHNKgcEdBUgHQAIX84t0sVH2y8+FYk7P
ceiLzLnqtkpwnCLycgTzOsqERy8A09NG84PskcVetg0GP7lS43JwxW0NS6/3ti9Rf9ZNfXKoGx6f
mOx8VFRVhYOySQ4KQbOXUeu1TQw6CHT9VZT5g11XvrnTPXxWmrQE0fgHG+BsgdTqjCSZYbYSsAju
XQQDPswqgPT44Azs3rvQsCbNHnp9zHQPvhebJ8MMnqnaGFuQ/qnxgHxqY2HsBD3rUYl/FUDfXikk
CYbpoiZY9OKwBtPopOENtWyN81oHPvAGB70cJFuZUcUfBDupSpziFhnOOqvGTSNRT9r6boh8fhXV
CjexNuQzCYDxu2Hg+96iY09Ym6yaAU5WK6zByHZEA16vDzf+20ULdfUP01K92OfDwB/KHhz6srJ/
1Ohog239sEE7gP/5pcNGeN5j1NDgucZrAV4tr9n70vY3S0WlbH9k3AZr0irKSAM3JZU3lZfvcxNo
2WJ3+7No88MqSO6j/A5bDuPOnrXmjIOBMaKmtvgY5Zn1Zk6QsMdml+1u/GTSBIq9MdeVWmiCNBsa
hk5hOEpNP9EochBvlyDzd741xK2nMDHd6typ31omQDmWeSiZJ7NUP8JJpmCYI3vpjo3xw2x6uSef
PppHv0uHI5PAlUo3qVEB0eE2SDb1QHLRRP/oM8FpE3mffhe5TmytQOxG1+lx2wB+YYUocIhM7Hol
V3kzQObqAxHPrssSCycXv8zXeIYHeKpWaQA/WlZZ5yJl1B5Hv+ghaOYPuRGilA26rtzoLlMdm3sr
jr+Ta21AM9ZdVpN6jprQ1RrbAS6Amna1yDqwmjdzZ1RrgLAzAVhOLUCXXYPJR+Y6kGAntQE9ndiV
ZaNtMzF75xa40pMxcLk3WSPxEtJGjvTyv9oCuxGwK/qPooTIWuwHYo+NoHw1oaLeKZQ/RaCwfji+
/YCMEro67wXDVCq8VA3/Y8GwpALim7pjqiKmMuSOs3YHulM/imUSQLu9DiIyPYgigY3wfSTG+d9p
AFvTGkIzqEFBc3moAkgJ4rjWDU0DGhp9FuC9ezKMHTA5ziv+lKtlm+nfXTB+6yGT8cIATjnYVjmc
JuygH3M7R52uirC17wJFiN9w9BCHbo+DmnTo4rOZSLmtSlZ8mmpPO5qBYYdkZqBljLrMMUHnreef
TA69y6lO/qbBdhryh85HBkvNDJI+fRaWC+rGvvhErgpszrkFFgENHOrcjV8cnFdeUwVltOsRbyFD
Xhx6BYL0i0A7MYODoV6NDgWohNxZhngMQrlJVSZCdi/ZS6Spt0uN4iDFm02lh2CA6ZB89v94Y8kM
fBR/EXoMycTxOCEbiKOAn4gyrQPUQfNib08+atzRvkfpSHwhK2VFc1/52gcY2s1CFMYrHn9YaMDb
n7MIg4CFpkRxeTlvUpOXDxAJCLDpdeP7QWZttJg4RYpRZ9m8xbSmxHGuinGCAjT+NfF9tlK+Tvkw
fRmA+0edaf5StbpzN/MRVVDK31V6t9OmboYMAszpZxgEOZ07JsY/cJoto1roeM3iTXWX2jH29UVm
nfPROZHfZjyFcAwPXrsuyyPhlhwkixUEDBV+NnM8c19I2S/EUZB5zEIO+vCFOKrN+KkGSdtTMPLm
uTSKA+FoJSCCIJ/qggV0S2uw1Oz3o1LTtQKehVlgs7MB8Bnecqtiu1KouEY3HMpWfI5jGwdSRJ+y
UL5S16jBZzOhvp7lkH6Jket6oAaanqDgB5G0zacH5qAht+00EDnocZrwIRRoygMAPClOtn7GmchB
39v2MoncjgPu2zYY7rx6FpcOwmRaOvVn8N+JC7nwX4Jvv4+fQOYHuIGTjROJ+aD35WeybuJWHw3Q
UlyTaVj2Dk5X1Xp2MkLyh4aX7jonEHz5CP8Rs16GLq9l+Wdae/lc9BHXZZj3UmZBw2LUOtelvjfS
8iHVG34txNg/9dnErhME6aWeA/6kmjgZml2Vtt2OTNd1uqeC1Q+OnbxNMlHvdmWuuUxqMzBEu4EM
NoM6iafGUcfx1KtxzhsZ0FWzBs08kD/RrAzyZBQyQod1mcfAXvJL933SumLsd2wzDTHe/tSyH6ZQ
zBo40Lp0Cc5dVBkV1uGDb+lSOAC6+DDrTIFEOjL+MZL2vD9hOw80lsWt0MDmczGh5mNBOQqjlsr1
kbmOUvD/cS4oiTxg3aqjiVKd3Ui5kExRGQHaAHpU5VwogolKOO864D8AXdutDMTrAEUzNZl8/zhQ
KyRFN4MULUWqrgUCbUAh5o5gpMXVBNgFxF1ut2s1rp8dUconC0eHALGm6bfE17INqp1xPNHh+ey0
7H3imBven2mV9MvECmDxB6vzX3TtkFWduNoVIBhD5iXDlmw5scPUF5Dk1ROkswHFFagoV12zY3+n
EJsFxlD58kCD1KtaIhsLYCFTWe6WwMX5vrgxgyVXdl4b0rXWq65xJapZgdzHn1PNOi6lzngO7hB8
F1B0i6ixghjV/hmX9Y5nyBi2LteRWILESOTQEHVNBu6dfQ+C8LQHNfdi0nwAjmYtXNdzBx27Pr2q
652LctwNjSzONUiihjb6sEiQppiEM6lDhcOgIwV+uC6Fk1OHqOF+GOc/RobsoKlqwqgnUiQAV5+J
EpTZM/mJXKt/NaWav5q/CyHfv4ijT6GuWDniP65Y1EmFhLG6mgPxhFA4LNsBR6pf3eJrCzTFQvps
KR59Mg2wpUBpJIAGoBpdB2hSYH9ZPW6paybUg7oQCm3AcrIeTA6ZfSL6PmqIrc97p/RbfTchZALi
sjVrz1rmC5SVL0SAayyvHQGlcRkcgfiGQqgxP7VIGFx1HQ/G3NLMr1CSYyHYIqer38zaUyfSJ/LP
hdPs+NC2p6lINJDxH8jtN4M8ej3ongrUCnwFCVuUYsfwwhNPXvBNxLk8rdqKYYMTteTexxnR45xZ
qGzC1XC4CmSO6w1AYrfpK0BPS7w/xv0BQvCA6ahldfDUIfuVfeZznAMv3+XbucLPWXNq0D/ytthP
dapt/ckrn2O7RYW4vRijUVbPds+Gbas19p4CGF4R7wFRO3b2XD2Ti5vQliiF5h/JNDI+XDzL/UoW
NaWS+/AB14loyXm2/FPlgHGURqtxaB7qCm+QefC19EEpPRMJC+tARg81lnq/2F4KIFphtmBYNUtk
Jfoaby04enokjpUe/Mt89Ng9ka0kioQYJKsrTYta3NWn+Uzj5OccgjuqkHhPvoXhRV3ERNVPuPro
Qrg9bnMcljo1EA08nuMIdEFxRGZvzOAib6mloWXcDfhOa/UZnBE/59xMJPO/SLuyJklxJvmLMAMB
Al4h76yss7trpl+wmd4Z7vsUv35dQXYpK6fn213bh5ZJESFBZmWDDg93ZvZir9vRl7EXOE2UBfTn
bGzWAMYCOo1uy0FYfLVFVgoO7dVvStD2oPXv1FGPPQvpWOSH/onwPW3wNl0xWScXb5a1WJDdfyqw
FinBXYYqeSjGq0CbuRpv/DfVBPo0ZqCGciHWhTwA/h7rlrvhMWCpbfFktXMOTKeTXxZZUE01dVwT
hHfALlFcPXITEuaySwymM1cPi9Pq0MLD2EA0RA2nBqEagH7QGxiyJz3Ni/UyifvGIq98uIu8uybF
q2GploJhdy5bLJ1c3i9+5wkHqJHJOuDc9yu1bKtyLpOtWzh5LOa/Q465jpOPwzWY3C74N6nHGtxm
4oJZIGga+ldASWqfDm9z3b4MTe5+K2Pb2unxMBwpoo4gMkNr2Y8IqxTWzqnYbQSthzEduKSp5dyP
oWs4P7XnPe3Z5w7jG6fVuyM1oYO2Mayl+9pEqX3hkrKb7NB/4sjBd0F4LNcbeg5Fi89ho7R7Fjb+
/y3MkqNRdxrt80WnOerXi4Ib8HpRdW80uLwohbUaDhVMF7oIWZfPfmhU4iUVRgwi1xr/Se3GeXds
79gnWYHdcmwCzrkHmeiPCJ6Du6kpIndDQOWWlWCi4NjcUwjkmWGXHHLa4IGUUjRUhGA610tzeaZe
YobMyqSnv6mAAl/V/zDQzHLkhveg/rOZuxwLXZfcfNBB47IYsiAene6NLONclIGmgSGSVNBUPAmf
UYhRrfFjb5zjKF8O2TL0Ut7E3HT4BH+M1R/0W+FAkgQJBH0f/yVAKzQRxFZ7DeBYcFfggfGaCcAB
HAm8mjaIc3rQs/6o3OXEu1Z7d6NF22Z2ZZz0smqflwJCqBQB6YFADFn4CuXi59xM04faBPsR3TF9
FC2t9iMmyM9kAgIXguZA+OziEJJKEc7/t06GTNrQKaxzPIBeHfyWP9tkpMK0pxAMyIPhKxvVtF52
oeqv+kEWxMZsEsKSIBSAdicQKOxvb+7aA0lurbpbUpbLK7T0WPDpNzIB7ysP6h2ocjmG/TdWCu2B
hLpWza6oLjMKZjmkYDDFiXb01IZ8BZ756sl+065ayFynySO9INZHfFc4/3xBTAxyWfbknWrDDMA8
Hj8qWBcXWYwkVMcEiYP2Excm48CRFSErQdraCkqGOHJr8PYPBrwp9ccuhK5FyqdkZ7RxDQptZ8gu
pTfvomnsTqst7ZF530GRccrAtbDagMfOdxqWwoCMmc//mT4bZ6CS1PETO5xnuoaum47nMF337nnd
rbgHgdXcR0/jCGBi6Wijn1XAhBWMF9te7vsXZqRpOw42U7w4PBY4mgAFFeT+JgDBmPawVslvWxZg
kLE9BqvRY5i2z5pbVpSWvCeYAEECFFbgX6EDw2QnG5zlZoHqcTfACkW4G8trIY9rufElQu4+3tRL
8ftdzTLH8ve4w9Z3CemAe2/XlG9zUuY7psXaWZP6o8jBaMddI8VOyFhrNeAHWeSTV9mpSYVlzE9d
U7BnJqBQmS3fp8aL91bPzb2tee7vjrXF7o/ti7jDMsyqkcssoWOEH4vLV5C6GK9kMTmmgiAFxvac
DChcqB5mcWH6hE2bpPCINQx/2SJKQJuZ16C9nXUn0HAAvCVjU7TJEzg/kyccHxr7GJBZPIhhW6Pz
Nk8uejcEZJs9D5tReQY6IKBoHqlATrUVLKDx3wIeUzMf2/1XDxIvsWXqDOeFHBSte504ZlX7ttrw
pxOP1AN7aGGARDBncz+MC1qEPMuAhIkbKIlqdXcAnXL0OHr1tWixsAuHDgevsCQRlqQ4gUZVrkt9
ubG3qev4GGfAymNi/DXtm+mEgxV3g7Nw8d2anZPe6dVX8JpNp2QCHyApIUn76GGG3OH4f08id66F
ZGPsoOonnIVCKVOvwIo4gdCKvHXUhi8Vm3zdDrVXhoQNvZzYMewdsXEiPQl4jSyEXZqAMIRjAkSn
Y7FRJ5Nvlq0JwoweybkyaaJ3J1yoTkIooEdad8iXoQi0vLCPsdQ4n4dkAi9E1++oKYxoOTAHf9Zq
6uwvTBfTA3KBgciSTdApli+zpq+xWoL+uRj8Due6rxQwsfS3sdbDCw1GlyrqHrpfunMh9TgqhBct
6WbAgS+3Nxnyb4MODAZPQCr0Ty7DiRM4Vk5k0tkkcN9gCTxDgG+12TED7bMsKujxnXHUcCJTOeAJ
N/dJcQg9PSC5vCIDxEoXufFUR4ZAJuBSbsEgyyEGC+kG7li6b0w5cqcAq3sPR3N54JII3ylBYr6U
YJE3gHysAtecb7y29FJffYbeJLjz53d83csDMYWrvu7EJrx1LeZrRplne2TZgnhs9JytHTKc4vSS
0IoKbPdWl6oSFZDH2D0jb1RbyT7hNmgz0njZO2UCWiot1b+FhX1yZF6LjmS+IGbN9KiHM3LsknYO
KBNGdMaBz6J8H/qiAAp+XHbr2iSRCxZ6FVFh5RpwbB1kX7ZmLx+ftHQxTfHoQMb6YOMg7QiY4UUl
5gjOcGZNaTg6xJqOACKuXpWeU09ZBoE1y4sujTyhXWL8eIYBRAwd0sKfTPnwoFrdJDhKj8adY+el
tXrJMSADOXSB9FKxZA+NFkQwHHnH1FRFXJUWCNtwCbnrfIwr8PiFy9izKtAYyMs6koqQxVTpO/AW
8eOIpJaHkRQlpL022qkEwQeqhVOMW7vQFl/FeCQuodrAvUEwl2l9UGIDbDNDku/NtBNsNTMdXBdo
UWHZ/Z9d5y4PQApjChjay65M2v+Kh+Krk4x4y/Iu0bHAo5JyYWHTTJzH6V0GjrehDB9cDb+A1Czn
rwbSuLCroM9fca50rS3S1gO0euoz5u5UYpzKk8ujeQEdhkypU+7RHMBJPWv4W0rHTW6dHYIN7Rqu
eiLZHT8Fi20XI4FSTgqJsSWJx21aQv4mX7qGIZ9NGqW7WbLv4MLkBzJllokHObKp84c4tDYqjGoh
sgSMFBeUvxcquqJ9q6eqPaTSNNDDixzqV/gRsv7W1G+P4ibku7TDCBbn0mEnSHawUyFrw6DxAqpV
qHaqSv4+zkycO/a/8C8JaRfJUW6q61g3w6phqqJ8ihKu7e6vdNOdosHtfRox0CH8LB9EGkKQgdIf
Bkd8BfSf75WJalSQ3hB1Xb1iuo+NBWhA7LiAiKEGKmIA3NPHbi5x+JN970AQ9JVN0/CM7+wLWXGg
6kHvs4hAr8Wr92ax8m3iNvmBvLoDMfAJCerYzQW03PNeGdTo/BjTBaxvsSymBfK6GAZz+fPspFAY
kEto8qo4Zi9YeSApBSq6ZbaN0xaPoIL2ZsOnkrhKms9NyNHJndvwiaXIiAxkcO/w3Id6qp1d6hQo
aR4mlXsETbGFkyWeb68KgpC5iBfJ0BZMAlLLxNtBpB5E40Ea3rEVd1uWVniskfvKAQJGRYwEFxmp
UNQfyqbbk+tPRtltV7lvNfjaRsrx7TirkQbCPBcpbjZOvoWdRUBcCO3UOo4GAAZqZGvT5F2rrR54
Q9hxHneNmJkVliD2+Gc3SzRaCeAhIm+qamw1xti3Mf6Xk5w23kvInJITToDotqkhpmNZ9joQznI+
qorVyDL+qkdZuzfjofPNWNRbRcl3x7+nHIqT71chUwdoVYa9xWQAMWGn2V80Yywf5kwU0OBFs0hj
77lOnH0NFagxyMe/gKCv33RbACltRd+SFvz9FNkJK8E5twblc9kRwjvNFmTFC94ZLf9ipll3sK00
2uTpIp4yHh+TWYAbAZC96ZLoGUCTSVLvRAne00kWQG+lAgcVqLYZXmfkpmgqeDemSBs3vkaQuT07
OrZRQa5nfA0d8w+nY+CMsKe9Ntvpd5Z29QZA+/rRq7AR0Lj9ewPFbJkEy5G9gZoqbmym8IIps6PA
jiz7Pvgm7mMAcMfeDvWrawge4r+futyvYtTQ0MT7cU0XaSvk6+L7gBa2XGfghL8O0mmYLoXbFy/J
adXWqSNQACzx93Bg9XYGw8t5rHr7yTIg3myaLTIitawO+gEEq7nkVkWqCjuIroCSqqRblQXVqFjc
VHS+alM3ZtiAMf7s8atud7Y6jZ4z8E09RcVUnhsIEAaMN9Y7eI6ibeiU+kGDyMR7K4pv5pQZ2NbQ
qi9QWMPtd/HTAPmAfSYJLN3cATOmrFHRgVlpM5tsXDkyVypMortUTJeq3+oetD2bHWD4Poa6YdTU
c55gTwR5MvEknt3kPAAy+lJPon35aaGG3dXdS49zWBlDlkkGimsvapDZKxwV82kcL3W/eqPVRkyu
OvBmzwbviSRjp3Gpz8IRj4Y0KTsEeNkmLGtrM2CVjeyByLtULOohm7NwMN1b5tHDbBkQchAq0qEp
NT1kOGAFiSzIXujl6qUDV/LyHOLS5E2R51V7oK2RqtLpXOdHbsRusC4YgHA5Np0ASV3q5Ms3DQTe
GxBC2E9sNqy1sFj8gkxjyBZ82D2oD16sOg4oStnnvvT2mcjAWCa7K0c6xHYgks7cdm7JD6zSfutD
k8U7J2zTs1tUdvF15qwNQKWIe6F2nedlIJywzLIDxAEaJLvqw2l2LSf3jQSkhlMeVts54oCN2WHk
g34LpMWzFh/D1gbg2AalWJjN8fvUQ2zXjMxx48omw6NmW5UMKUdOGr+nNeiL3CouLtTUZjyqAfd6
M6Ed/TZBCreFhEVifIkN5PyDBm5kmyoFrLMtkH48jk4ceHL/v50Nbzn08jxAboljBtKm7paquDFu
rlHkX0PJldKuP1WtyCl817KSrZD9B+yFuVsamtwx2GqA6KrTbcgnTOyaUkTnGKoyPLivuhTg5U50
XqsNgF1HB2f/v45klvbuicSpzFctmkvwPsSALpURNj8XfdQCTMWrbNM7zAyQqmmea/1VdDEYsRaT
P3EoeX2fMKXG3mWzYNNDb3bQY+kfGJRKTsgdXvYh1qPPegFJwSJapnctG3/oAHj9hXF40QDi6mz6
BNJVCeQEDYkYkK0J4EnVEixD+hsoSnSZCpPg1OaAewRRsGxStgyURiwfuWjJkWwW0FMvLsQ2u9p4
WrD/lGNGiNPxGO/xqjO1ExVrm1w37cECAt1ffRbjLBgz/NooqscO2lnFKxt1V44KIstHN4tBV7Ar
Q7Be5rqx66RWIHPTYWvGUFdeNHv89gv7FI7hkxNlzT4jUGos4aViCe0z2OHsMzVvPNReyl1fgIKG
wpKwfBNWhEylj3iy/7Lnz+4DNkZuLmAb02sHEWPuQAU61n0wf/OHyKzoPzBkpTzdrsFLAaNtL3uo
5nhHNqcWlMkyHp0MrdxRFnRdj8NeNOYjN9xrYjSI7oozFdVS88qnOHKTkZpUI1s8Q0IVfwv0obxo
qlHhjnYcOHNTxpt2LsEc7HutSDfpnCZnKpqpu9bubOHM4zOk43B03lQ1yrtw8udMB/rcDkGuLse5
CVx7em36W4WMWCk+IFwPGg4FZvRIj7uTDjeyOd/F7jytDvXon+r07ySdoecIfNET8jS9p6JYjIsc
o9CGU5+2mAFJtgXstreXrgvbGTu6aIMIb2N1eKHd2CiGvObkVsGSQFG3ryBG7/dTg47kHzU3Pzhm
/k6BgkFjGAcBfyh47Uyw3WUoZ5CDPEfGUOFcTeJ5VQjhc13sva9IXmoq29oF/192fV8kR3AT3+GT
yLACj9o6dE+zd494IiwRC50/Qa7zAymv7pmKnPfX2r0t0WxQNyBjXMWVn4P/vS8Nr48nPMGRQCdb
d7G28PJtFFbD+tSg/+Hrk2F9StD/+0I+UAx6tlBAu5u00TupxwEFUOjts2Wt3z1SnAh6VG2Oc1Iw
wGLvm5Kw1yq3GHIRS+tINi8rUmQ4UOI2favuCDhOydkPaIOKvVtAfVKJe6W63gQGNj32fIEmGDni
nB9M6OE9kileuHcpw/aEXYcxC2gQiKUGtQktNlOKYiIBGurpmRvuJ4lLBOO8PHU1+IW84D6DdEw/
fnW1wXouTO01koBIw4IWgchc5CW6TbqtUjOKhifNhjAIbUSO8fSjabDlRRuPHiRZbLDv9Dc2CqON
SGnvO2yeKRPVPuwURSYq5NgqXnUqGTbIkvZk8tHe0Xn23aE2HVtXwlkePGd/d9JOPnXM3fA+3mFt
BwL5z8fyKo4cHnKcfbpgZCTJ0eqcb/hnfEmzytpiKpHsuGxGSN0GRexUB+TtYqt7NAT4gp3B+DJC
tvCLgDSLjCTLzPkzxFy9R+pcDCIJBGQ5j7Hb68+dAQ2pJsYbaNCnLSWwpoAHP7hpBElBrFm7oO/A
txjqb5TO2g0pTtGaBnqNMhMWm2Ppzi7aU8prfbtiSlf9Pg5eeL+IbQFCQyS34/7si0Kkxta0OgiA
6jV2fcx1U57nhxBpixtt2+cT0nLcPtyQMdYd8JdSdUitEKQPiGwgDLfWFhwZalvluRmIjGCHn49T
6666DEqcQelG3Nkq7rWb2gUlPTlKuTCiGhU6LYxUm5QdAMK47UJeZ8j5xgWhw8ZJ29I9WuEAqFvE
wLcvZTFLCe6vE1bYF5zS1jtMBjK/Ia1M8nObY2tlxCN2dekgOAPTgOw6VcIzdtSr0kTmr20u9Yqt
CMcNIgOoF+uc6OzQVA8UbZjqqTbzsG3jrz4yU8AM0b+z/h2wO36KaOKo+nHZee1GHSDp9hdAGMku
Chs8zOmBM9JTJklfjMK2Th4BP28clh7WQVs7xS71zPEc9xHogOehfaPCy5KvuT0WF2p1wnX3XRua
ATWZDBuxG2WYi/NCJgggx9uuQRai1ic4iILC8xMEGHbkXAyOvUxgC/0hZvWRbHRRHdvEbBS7CDuO
2PGNrflBhB63dvbIkW9qYVeuz1wLW9XwlHGplZuoTyHzoIPWS9puHM0wIFnYiMVDWYcDhDvidkO2
No9wWpa6vgPY+m/QqH32Ki957ed2fCms8Q25L9VveJ/wfa+B7ykrlhIzBRP/tcKxedTmXv9axROm
LuhdNZ6AdC/INqiJFR4WCvESn9dm3PpJ4tbfslzYl3BG7haNFlkCZ/1RVB6oKW8BSHlo5Tpi2UUW
R5ahLMp6QvLRiFR7aL7x1aFh8wDnJjkSoTuOszwZknLLZP4abab1pqrCGUvRFEY1ztIZvq3P8cUp
crYOTc4iKscdZKgcf+id1Nkgad14HLTiTSyTgeeDbNFQdteVx6VK3ulC5KChGHQ3BRueKmvYNmGS
Xswaf2tDFiFSTk9zrr2QaYK0ODQsXUAce7xLNiqOatZQ/Tm2hjgmYFp9GrCH/AQa7/GRAUNBAcqu
9d6yn+IOeBkZqwZKIdwZuGFs7FQweT9uLg7nxxmZwAczZO0Z9IvXAnv4EmH00aaaijFmbP65EBZQ
JhVLNhxO3Y53F0feOxsNEDUu/nRIAYR28s8BfhVn2fZ4rFqoK8rkD62z7W02Skgmbf2q9rpRDAJE
G4rjGUR6JX819YFO1j9sFNdjtrXR0rF7oWAaS/UVH9dTtv88XgpMZIATTKR5QRuasxsZLRLU4rZZ
n6M53JFwFhG2rcJi5EgtbbeGScUxpcA1QvNX9VJdqfbZSUMabnSYW68+qdPEqpwgHFbq2Cb/fMKI
GVMzgI8Memy1wQ7Ku544UhsJ4bedWT0i7Yg8sh/wR+yAY7122JCNR87fULTtGpAVpt5lSpwGAmVj
CB4fSTCQSjIBqiW17oJBSjyA9PvWTk4qCjcFU8BdN+Wmoagz2UIkMPlh2ANa9HENFczlxVXTJBIC
av/r5ZGmpE04ClNRN73UUHe38auL9+7sIXOaAWj++TZUsLPMBrQJP9/5XVPdqeFlz0tWDXs1HsWq
b4McZKvoW/xXdyb/DBb+DNRjAQMGlm6db42gX+zl+tFMZtCXUltjvQXqTmml4qZtUNQaq7WDHhTC
7AJm4dAPCerhtcPa5nLsMNVAlbp2I4Mz8zreUVVdHNO6ZpaSo7LLOvraRVgN1qVidrZhgR+vUy6P
TbqMX0zDFQGIBh38JtEUGRLTGGugbiibWc66B2i0JCCr0sYvVuKlb9iIJx8VcrB27CFmBeomcOxO
QtI2DJX5QsXCw3cdoOOzMqVSdduO0idNaObLxJvmOWV/K7+DeRDmrfmzMrW91h6X3uvBfaRfR2bg
nt1h2YWENTkOBYMLbNwUk+vh8BJ3QA7LdbkP6oHxQDaIHzSQdqSdRg+KpAIpMg32/BJozbl4Va/t
oUyssxla2AADw1rjqzYZEzaaZy+eNXjyTV3V3fnGRCFUGHIEqq3BFLSIyNpf94sMzzP9qPpmt4uH
CV6FeQfwFNBgme0Z4MpqMnwObbYtlu/ug5Xxqj654MXYgVIjQlYVM4q33Fh76wv4LzUIXWxAVwdS
eQGRn4cYb9UHt2futhgkp4GmXW3KW05FOvoUGEULuBwcE5AYwKZGn4JSYBvqjeWN1QOQ6zTC6m2R
Fu+b1sy3A81hRxefRY9GCIvL2SvNbkGA0EiMLDd9JCoWW6NHutw6ZyZ/2CfxETONxzqvwmejx6lj
WxdryxqW8Fl0eAQ3OkNCnoygwjSArDE8zLOVLfMY8kQbywiom+u43rOjzdmJTelfZKJYa8TP3mZa
sLbkFagW9dmWjwX7+SuG7pLrq/dcMYOPd+gxkaXXHr3nnNmIAkPDs0C9N+0PWyIguDBmno1jVduG
cGXHIciVlK1PbTMxUJ1t7cEr5QSDmuQZZbaE1jLT94Ah3PFclM8jlFuRRtU7OxzhAq1o1SNo/Hdl
yozfbXNqAp4Y3SufjG63iKp78OzBPNV1re/1ttOPQOCKgM/6nnA5KzinKexgKUwd2bDA6kBxsnsy
quUmIsEOeDDLCOrwERF1PAv6BUzWCsrB2RQB1yWRHwQH8fQwAeonm3YUc0V+SKDITWRqhiCGtcSj
GgermBnS2pR5DeIIFhiQpjq703It7DkDfalqC4cNZwC1Kcz8iL3pZeK0XUtIo3QGWnc79BZUDZLE
eOhtiGvqxXwiExUQMgBeQBaa5QCRRXE1BAWPtTGebmxrFVyexX6qAfh9waLtD1oBFxXEzopIHB38
ju0L2T47ojxK+tdZsoXJYLB6QONywN+s05GcZk/xFiICEGh12v5IPdfFuAH05uhBMeQm3xPgHKwi
kx4IUAd6IGu26OBB77MsvBn5xouGJFFHHx885DieJyP+ZIuq6YG8YR+OeEigoNoCiUpkF1nThpqQ
e8QfVwU28VdRtdVDPTv1sPEwO/LTBDq8mmTcybGYhMTRBCEyI9IvYWnLyVKt78CqxiFFbSSPzDEd
vOvc/Efd7vF/o/0TadA9NDCFva9Yn2Ag0G3XmG4KyCE1YN426n0KLBWQgGDlJm9UgcjaF0gJPkBn
6jWhJr7Bq5tikJdtgKErsjbk8CCAcbgCGbBkAdxY0mA5gFgcqTq5M7a4sDE1+zEDF/baJlcG0GaB
hXsPAbhu2EVjmULcGkWInzyop62u8qk9DE3IcTZS6MdB5z65wzDH0VcrX+hrVfUUT6ENehACGJaN
Mz3k4fYKNJSYQ97ZJQAV0iEyPHidorsFI/50UPeV0mMO8w78hY25j4FQ4W4eng0QqOxYVKR+HHtA
WZOxlTiF+3a4AKhAnizCZhD1oaZyqM53tnWsybTEJrZZWy9vSLmSKjJt9ebFbGc7WXFKEuE92Ebf
tEgiQNVYKXal1EDN2PbGA5EWNvqDwZetrvcMWopm0qz9IxPTraFD9qAcgooCG9G+4wzVljbz1937
deOeNvvX6j98mhGGe3w7p38Eydmakc8Cp22yurTmSeKJDwrF4cnvSjWxFLVAsI4tW3Jgko9vmoDH
dt2gSpHUXhEisneVcAuqcwsL7hwquHDAjGBfAW6k9QAyyD+tDIsLjRkAvd0C4Mif6cmPOQPb8K2f
PCVkfbGXhGNHekI7Do6MTGH8tj6Q16f2HUCPnueN3b1jBT3t1VNaPefvbF5mBJMz4jAsxwlyxyZw
MzRGvZnaqC19MlLxf23rklVOdf+fxjAk1xwF0S1kU33A/h+WJqE2nJUKyp2mCnn/F7ah6ERQZ6mx
irKQwIrqRrX/kw3v7+t4qzaLVIcp8gL7vr19pO1PtVkqQtBV1q7db5UDzFY/N1R/uXlKe6v3Hmtu
IDvVDmLnlmN+9LLaPTuyaLjm3BS/siUJsIHIwgNv0L8F/+fxRjfZja3TgQj658VmCJPMBWv+nMrs
tZFCSJUsqOYw8HxSrfYYxMUt5gTKhpRyqB/dBeo50J9jGB3JTgWNZ5CmErUhc9IcoWJ4UkNRLQcX
/a4d8gEJ5qBq79gmkUeypd1ivnbDDOTi/TO1WbrNyUNBa5UUHbMCm+m38XKQ5KOTGuhm4LUPIPLI
voyB5eLJkuO1CB72DnQmn1TBEikQVufectUOozaJgo3VezkXoI+Q6mJrv5vqL/uRnzrbSynsQImL
gSNqOEFhCQnsYpN4QPET6TjRja/U4a0nmcnJQMVEjOOALI6QmaA6makbKNu07TTzH2Qi0nGyr9Eq
bh0Z6YNxslPWf4zJ8/TRrXDkrO6JxlRdZvnSfdbkCTCWaDj7pWrUmOW1Sm0qgC+AIAl5QrDXnqkd
zbq2Lefkx11cWTEwzihjAa7R/ZWVxDCtZwcMIU9Dn7iPHdRPZaOxPBDrUc0twt00YulADsPjuuOn
OQ7/nBzCS2QsQmgBGf1id/h/wq0arO8VeH2ietzQzaW1E8W79SN5LVD4Pt2uuiH1kah284nXj0jh
WTEzwEcxKAUVgC1ep95OgQ1kbczOIzQWIAWfdMhatjK8E5GFvXr0uZv7B7JSpKXF+VkkYF0NyAjB
GgDJoS63tEh4hjzydC6sUEA1GVM4L27xv4cmaTwKh32VQ/h9NaopHk39mmLmoL9Lve19R2o37h99
Vy0PWpU3wYIUx02CPK/zLM92M9cesaP+0aYaFebQQnvHAxGydKqCui2y751NNUs+l1sIhCJd8iMO
Wtw44XJ6QHu5Po7bPNV5AZhvA9Cpk7vvIIwox2eaACKRqAcOoZYiPViXU1p+2lgWBOGgrY05G3g9
yegmYXbOUgYCmcHGPnuSgV4XBxdrYEqBZMS2IZhYhHkNHCCrvQ0FBApdEMQeoKD8fJO+MsnsMEUS
9zlE2amHjmOOyUcOcLdPs83S9MXvSzmeqsrk/wVs5jdWGtO30cjs7WhxdgaJuX6JR6FvhAeCa+SS
lutaq8IZcoWEKYE9srY4qvXXbA36g4GtFT0v24c4YmxjIWvuWx7nfzMASP6uG3DTg9kN3+P3TpvG
92Io20029ONTP5cGJv7gFm2XIobQUbWJ5hGqe78QBwMh9XRpcH4djLEhhfmwGEZ2z08BMerSMD6t
7nvHh9BXXWhTQBehAX95JXkRdR/rhT8GoCaNQvdBzVWUbL0FGVjKiyj3OoLUMVNjqfugW1V9KYRs
KkR57z4XXSiRX5ly3F/t4ztRI6vx1uCPD0xN5aVBQe9vHBeOheLHp1IXW/8MDX22jwvd/G3UWOpW
b74tNZD6sGCGhoxRK8lOPxg5ImBLkIkGBK00ZYpBYyXTIL6Ntbr61voIPuor0wb1uyMHAVMLTvQ4
EHKgTbksIyRNgf5G0qEkMWhG1ow7atuUGfQ55h9uiow892LIcdYuZEP+J1IYaczPMUDThWcHgkaQ
MPHW9JA1H2RCzlEuXmeGhbfKEFmkuQtrti/4UPj3eSZ5W4AAL3Owc0T9TehE67oAh4XZeDNIA+oc
UxxwaK/3c/PBqEoFBTUFYCx0b1GaIiOKquQeiuxVh37NLjSQwGdLamUmZ/RUu7Npqd0DlChjQCw7
7Hu7B+gMLRVHTQDFrkNR8/9jsyDJuWmx84Rl5nzFJIOaVjvF4k+yrJBjTTpVRAsSle6mR5QDOZN1
kBSIorYAEP8D34wz9vjhZgwzhULFVON7NaX4U5u0zd6b4xd3DKWsilSPWqvkvrFOIxJ58Z4Mta0H
qmI/GbcWYN9PcQ2qjigqCst3qvr3GvnmR7KRl4owZNWGI9l0c+dIl34+FNiT8lUw1TRT5ihdr2CA
3jh1eVPHL3ORLFviQ9UiyLn5eeX90LGbtSPb3DnDeZBsq1S7s4HoGT3Wfm4NKeRZWDiS8AT239sJ
SCMBKPiW2o5thvulG4d4u+SQOrr337fHbih3S8eir+HShVvHGJqDNdXN72AQhoSIAElEpdfnEolh
QTmaze9QCJmQx2Tqj62AdCVoUl9xsOg+Om4zT2KnTRUQ0tgFdPZlbhXn1PY2OjbKj9QqwR0EpI10
iAIJ6pPNnMpfXdI4SSN5yIbDjhDzIq7PhyEa9muTPFrZlGeNZT97U8eb0TVQxTrIj8OYi1VD17xx
QPh0N3quYYuHrraOTP6ErrmG0t0tFR6PSxcV2/Uicsyb4deu6p4paL2z9SPKi6pPKL+PFNPr4zpE
bCY4X+8wQdHGHvjhlUSUyH5zySfqZV4CSHdc7chDBTkgbIeVTuHE4NWTZKTK3RU88WvoYe3WGPK0
afhb05rOTu0BU412fAEyx2Mq7PDs+tgxVlvBN3vHVSLwk1IuCle97xzqAr8aNoRemV/r0bzRPehK
KvFHcPv/1ZimtiX7vYakiiP3XV/VpBqJVVJNDrrIB8CdXSlZqliy4VAb3KzKrfqRzdPTt3aqogc3
s603KBw0gBa09X6i9MvCNs5mUYIKuc3yVmJVtvhv6p3G0HgxgBa/6HGzRYa8Vm27AQxLXhRjxUJ8
CnxpVncsRXioKKQojorTRqCpfGCVR0iKtYEh4sVo/8jAP+mBpOu0PgtSd3m7aUJI6g0aFTjM0hII
rIMueLRAWOgr0uCVUxiCxLDe8wuvbegLHd3SKw+K4phqVlF9H5Hhhrw85KMOyDD4uWQDTVq4Sdx0
2tyt5WxLf87Zop2UHWwg5jmMMQ+Q3ZukaXdsBJomKnBEaNBusyk3nlkxzac2fSO7ToIKSF3nKehO
ga4uImhaTKHMmWKZtsmhxhNQplRctfOFamtKVdxKwlfppmSrmzyrNfnqc29KwKLe5I2dvAiuy1at
HeudZkJftFnmRxAU9M9cFkyr6s1Yi2FrWEh68CMG6T0QXQEpkfbPVFBwmIALsDPG7qgcmTNagKXn
ljwkRF8KjBIXFA86mGc4NkRoV0QWs2WBDT0FSx/ZtFl0WAGbf3qJ0ZxcMEgf4gZYaYCSBABqPfRJ
62Lxsf8BikveV88J5FkksaVra2UIEpZU90fQYkFSABF5OILycpjZPknBw0q2OTKirakDRG4CuHVJ
nN65uNAh2DqSW0GAF3WB7ocNVqIWf74uTeuHOs7R1HteBRN4Qi5amvkCLOCJj0T8a03aJmiFPeNv
nWKRCJrjnjQ3o6nIsTBFWxXezFsHJM4wkntBkovPIrfYKNsvo90Ej1NQyrYnkTNtAxTotGfg7P1K
Tczepr0xcvAtSi/SVueb5n9TdmXLceNK9osYwR3ka+27SpZtyf3CUNtu7vsKfP0cJOVCucZ9584L
AsgFpKpKJIDMPIe0FhfNl+q7mjyVFcx0EzkL8qVoC2++sQgfJdbC8h7J5uHOcipvJsc//p1jB2JV
UF9M85ZLLetpxzB6eKMC4Pn6p/0DyYoA7FBgP7/+mX35l/+8c2DAARKjv+/zjl0Gy2IXmzDyQK2w
7OSQZKT1vaQ5I99iQXLlQEMfSGPy1F3bkCJ02sECXE1u7Bwn/vFgTHOOIYIS6QiEWHlpXuLoxwfW
93bgcY3nEIjf7Bwpkjiuii6I7Wb6IpBd3Ud1dlV+jeIsujiWb49IQEZ2ZCXSPcl81D18OGBdbC/t
mjsrEjJfdMZKTZ1jebbE6qZY0mdMG6T5UxnDCugWg//68OHP2ynSetDSx632VcrYaKMScNjabEFm
lQQNjirzBJYgdgRHDqjadEAmR0jBC2VDvcHo9E1hxvhnlVqjq8aLstOBmLPMuspHTgAU5KG0flQe
LCw5DyRXE/dpKzZGkg8oj7JQXAwyRKLEJnLsOUQi47czJgCNb3Z3srvu7P1rLpomESWqMci5rT8u
UqYjIlScT6257AqW7ppKAz5v4uXXTjbUAzzXtyBMsgONUNldXG1kXO/MOgbJ/c2MFONUf9M4XnR9
POVXElV+DIhpaSuM6nPA3XA/P8VVCe3UIPeyLZm1Vm8CeqBTQ893MjG6yJYMGuP8siBFMb9QxhDV
V6L4UH8I5RXIXF2AhnQVvNWfROU9pZqGBZbpAYQ/GP1yMY8j0GGc08oyxaLUwAlVle4x0RtYoiwV
ECZS7Zl1BJg6q1vRkBSzi9WP6dEpus39ZHSd2EK4mkeN2N7NxtmAugX/n7j6i1Yyd8uqilY6tPyx
LQu1LHfrH7KlccgC/LCG73cmToJDqBp5oKhPyjodJ7lT5S5SD2e/JT3xE/luiGQzTuDASLpyC1I9
4Mbd5NQjmW6FTzrC5TqSQ72Tn3TmMpbAsqFs+gE4M6nd5IC+xtBCtPZO0TBsz0lGzQCqpaeGjeVO
KWgW8lWKQkO+8Oz3MD9ZA5LxbQxSEMgCFj5cdWNjIxMNDbjpbeCyWsWx1f+Xsgc837GVDdli94js
ZBqTRkcsYAG0m3RDamWohqxkcFFj6lGjsaZfCzts5wmVQhnPzqHPf4ALx1mPLBAHavDZjzhalWMA
fg85IHFAOD0yE10rNoX8cn4ZfKhgaut1uxgaFHPeqWenfp5a+tOsyommU8O7y5Nmdn+8/IN9TzdG
rtSwYAO08+oQSA5LNjNfIhHn4Eu+zLuxY2bTFvR9x1nmPZiTO/lQj9TUUwo7BUkaotGYF4saYExQ
d5YqJ+S5o1LRNj+rpLak9MNlUSIbmFNi3L+nsc16SowbhdMcinrE7xp5ceSiEub+mEA30uSlw3qA
i2ZHAE+88govTOSoDCddsj8T0zM1RPdMPVIEgJU5NDVfPsj/ZEvTDZHprUCBoy3+dc4H39vtgBSi
OKGKtNN6IPSlXnzCyfY4bahrT1lyanPrBNakbufGxRjLWtd4qbeCrwSSIcGaKn24MbYI50lzhlhC
shqNMANgl58AmMoS2rOazvHxewaPyCLOjdrY26NlLJDmGgDbZcT5GpL4rBWrUDgwjx8eQZHxOTMt
drp7btFTidxQpmYt1YOLeiDYY+e5F325c1Vm5NrquYU0BdjOl6WH4XztjyuqG5ktEHnEQQVeHBoe
pss64tq5YMV9M46JfXBFs1Nyp48CsaBx44zP2CVU+z+5Np1mrJpYuEjv+W1OMgaiiaUmzm4WPEYe
w8Ji+rOGEp29cp0v28lJ47q/n/TUoP4BB5EmMG0y1zQPqLgzD5OBQkHUDqI7q/KwB0aOY7VszbHV
2LE6X5ue01qAT4MRqal35+NNve4flWq2RwXtIqzbyK/BQG1YqLMIQUAeYsN0rJ1hDfiYEtmLaOrO
Ky40vCnJVMmpR0ogeq0f5DQHKfEimZUP7hrYzBaT1zfIMmWL1PLja9R54acCjPQn1+FPelxGn2aR
KLst11rwDkgLarR4EthAAFERQcEPu9g1rjwyLLBJw6xN0+rqG+NCOaUGD/ZjkmJDbzVpugROW7U2
W54DGObXJGaPtzXKfJw9+ZHCiNiCmWVyHYZBx7MkLcYBtN0y6REplKdBkgdoOMvaFXrxTCPeZpW1
Ia1FrAK13bbLMUpanFv/cnG0YfDOljdtLBQq7mfD2afz4mLFG6fetEEIlorcYVcDNfzXskM5DSi0
2jXJZkU95jvNwTpYyUrbTACqkOyVaPI7BnwNB4Wck7iQnEQmIFpBPWc1+1BehgHxyhiBsyd/Gfo4
ZXgodNM2zEGeslClDqbUIFg2bcnwTu1w/TcfXRMhyn1u0k5O/FBVQVo1G11mnpI0Ro4t5l35hZyB
bNSsv6xL3CXdtWPoE1jdfq/bkI73M1bdwtPCFplKN8AzHNGA1BvPZIIuUwogX1vnwsQpxO8IaTRE
UfULCo+CPY1KMeKsHBB2yEMEgv+ahKlWiF0757CbWe8ABjbEutcuL37negdbQuUhg34E2bSoZ1nh
gChkgXy22c6uE/9AXtT8QU6i27xkTyI1L8nmIV0RcIlAUTridKw8gndRf6LGRzb5U7+hvhF0H1IL
HFhHz58uypCU5hD1W+Bt4xjjNoOQXu7YC7xNDHP1oGhRqYbnUMK3anby0HDoVwF49IgId31uOm/F
rTJ6EVqFfLeyHw80bHXA/ubD+COy9eiFRECjRBqcZt5bZLn4QUoQ/oQvrYmEGZqDvKKmdI43CzJr
yujaoVq0AgjIAAy4vZPhWURNHZgfPSWLhyYCZgdSdEjW3kwejMs6KDZVXAKB9jafmlR0tiTqjoFo
zZDbSb5qKmWnfBEqv7s9MU2vH7n+WRz2ewDN411BLwzZJLIBIwSgxUgIHmy8a4IKSY7glZ9HpHCQ
xoa3/s1RzVPKdxQpSHY3WavmRRyxtpYPpuR0ZzRfKGdPcQNKOVDzWgcdZRSHqPrVUzIDECOrxujB
yyNNlKJxez+fhaR5UP+/ZGpWckuHMPivpjbAJDBqEZKIK4BwxMiHjuLgq5273b4cdH2dO+2lq+rq
BN6UE2HjMG+crrcRwBznEcHoRCGe01mOPDkzHstyP9fBAjfo6A5mvPdBMkeiu/LZqrXeU1BE1ukx
xs4YSWZ4zoU6wKcqrdzTSL2R6WVs2IODVPQaKWu/3uzqRX9TkujB/V+n1QOxx/+p1u2D0G+3tuCo
CpKNMaA+SMiGhkk4/ZyizFjTSMcRwyynIZmRAw3/C1loZzUQVeT0HxeyMCZHNY+6uulgeSKADASC
pwm5O6AM8bMsAK6PbUQrLmWdboEfCXEKdqSGu3259dv8ixIhn9GMVvMM1FWqtEBBkgh7vlKyO/Ox
4Ua3oesgbX1VWx7OpnVAvKcxEnNm2BLCIFHYJXc4JQ9QJ8pGuVBv8INdYbFyRxYkenAlGcGe1A9Q
Kcrljza3qUn7cAdN76Ji17LfCb6FWQMWltSlpgD2FOPxiQZl5VUDqmdd9zR3e6tpVlOB6jDlQb3H
aWLQVJbY5yizRwtjAk/Bn6aiy9WOeCkl6V7rV+mZ9wOCriL8VqFYJ95atkgBf4jGjHi0Mgc9XJU4
0Dn7mTEB2dcr+QiaATjmbPrWmEjFI2vlR0ole4sLrL1IeDcPjQPRczB4YSWxLJldH8Ym1tzXDHS6
ZeqLUxzh2cGdrv8iLAQnESgOfgL1DzuR7GcWe+3CifzscyW8ctMCwBkZ9nq3DadYADtRy1DCA3Co
NXh6MiBd5yZgjzpwjQMD990tbUCBIV0ejA5hw9bzWFoHToI8XbtMVnnaBhfkyQcX6sVagmIrJLBt
SNaWlQP2zQrrsKIEpKAynDU9gK7ypr80coJZRDNoiMds5jFNy0esGGmGWajmifkazHrgb5b3QReK
OcDSV1Xjb129jU+gSmtBYY5iNQOII6cpfn3chtIOMkVpIaJOkw0E3BFbWrUF7U1eYM8Y8QVrQpRR
yJUFrQX6st2mWMQ8kQiHWWKb6sxZquVFBHSbrGhBfyuXEmSh5iAvOUciLWjUeAXQgOVVDEvyCwpE
0B4S4JI+Ng4mUExITqlzlBhHjbL93UxZYMecAgwJBRy9PwBbC6zOG6Ru9Kh2jh2Byt7J2+iaVQOs
ypnGXQbckG1ROTuXC+NATTsJf5rHulUhu7BrPQMArHEMJIWblbIn9Z3l3CU9qZQl9XxrrLyjElo1
3ivASArZNjTdHblYwnYXbg1UXxX78XjBu5Maq8AWAI2Q/kmaOWrU8ipdZwbSO+Yw0ZCD53poghVA
BHGiwfLgopoKoYRzwt9IwosC9b98Qh682dXaloStCxqjRZ+AshLoccEiCPNLHxQHV4I6UoNArns3
fJB1GV6x/9mEPHjSAdlRzfowDQ3t2zWHIGv2WsVmh3+dPgtRWNRMJViG5Ikf+GTsQyNviIYmVmbF
QmmoR2oypCE1sXRWQ9IiqQXOyvDBTx9wkj04+l/K4mGqhus4IVR347TvjoUjOMrQVVVVrmEuMo5s
jrn6ai66aqfa3Zqs/kH5urNs1rcNkpwb0YMxiWq5OsAmgCII8eSKgFEGrW9w1FdGgBkqccQwovBz
RUI7wS99g/gUWMQldWqiZczYMFlUOluRF3Dq2OLOfp6vr/kmNbGcHivgPgCROkeZGKJPWVkPl0jG
pmhomDqos7FGXJOMtMrO0rtPcWsKsIT+cqUezwFq0hvhPKVS0hzqgn3jhshELPMtmEDd05Bmhb9p
EuaBkZVvRZr09QqVOO5p7rpVKhY1j621MblWdRklwJoO8usg4hPyM/CsWhgdaKnJh6Zs4g4l6Hz4
dPfV9YkwvLX6ku9+U3cqx4+/uUIge6nGe21JX/o8ycOP4s5n/oGVDiCojZD7q0aipdhZAdgVlzc/
Hc9lm3lIGtdNpxP1AgmzQsMszPEyKzMQkdxkZNLk2H7NM4YxoGTq+C+yMICn26OOHFdSHnWHOqsu
0Cctx+tML/a6RNCJ8NTpEq07zL8T+h0ADhulkQk0LZLQDnc/Ey5daJzidtYRiLYD8DaikFHvwiVy
YeIt50G7RAwYYw3hhD0wj8A+TmMzbgwZwf80Gn4bLgdj7C9F4KxCy0qeraZNnscwSp6bBH9SZVzH
uOlDoEHqW4Ch62fSkanujW/BpAeH2aIfdI53ts53NAc1SGpHwNdvp818rQZ7iHWDZIn5Yhq+iUsQ
+QuzMsEQhVoHnJyyBulyIbgIpYx1LRRySD2SVTUOPrjFjw9mpNSlV5fZ03ZM9b//dQ5SpKMIFrGu
X5wk7/E5aMjcs6a4XGnpBC7BhzHP0h9e3IvT5Nb9tRXV2ZRYpkKOpqbB0g7skG1gzDq3ifRTik8U
1JVGv00z/Dv3Pn6wW+aJxn/KWgOpbCHIAjQuZDmvfULCuLfDOhfY74FE/aYGaT76SQRJtglG8ASD
EqJZWHVl7XzKEgE0dLa1AGez1GgM2O7uKbdeWTwBs9p1cfY5RPbnvPSataLDneoJNUjT8EQix4zd
U4aDTRoRr25hTvbG6jvsJSSvLjWu4zA8EVxkEJgGFh08qzY98uqunUyZike9wxobQ5IhMSq85gN7
yaMRL3wpJ1Fvg/MxdI3PZDqLpLJEvsLS0ga8Fls/9RbCc4KndEkGwzRFV02Ls3MSN+vOMssD66uz
XuF3a/nZfRMkYbMZAAq7eFAY0s7wAdAbA8trrbSkoCHob14tywx2NLE3se5u9s4+N46unx/F8mZA
/XK2XFA4Zig+52nMwMncsWegJG0G1P5eaKTnQjwF4LUFKk2XLOMgRBS2136Qvds47Lk3hnCLjZ6M
i8CdFF0HUtgqHftNgaP/BP/aYE7imZ4cyAV8Cdg3uMxZB8mA96dt1c6BmsmLgP0qhAP8WfRI1lTe
P8jymtamMkOdErDbpZ1yo96D78OQTNQ0yvdfp/L0zMMePk8BjuvXgFqkEhvVjOOwBGlCv4/TEvXT
pPALx/Z3VJbj4mSzXJDUpm7ZIhnb7Iuv4Yh85aKNUcwki7fnam3qUtPgiDEJEN+iKm4SYYtYnrHB
r1c9qlAWNYqPfL61QhQu4+0V199YPwEJSgcOcSv06pufVz+BCGNcBZ6U1zEP/iGxoTvuKuxHd++U
VvZtWPuenu+RzYLcCZDKrMqmkDQttvUKYPqzM4j0k19z45PVlccuqK3XNG1iUKwCZtZhZf3FBymi
cDPjxDNPP6GiUp97JGOpOR51/7vSmUFTr33fMEDR1BZXs3pFWjT4dmSuYiDQmJbTrieBxxnJqMH+
5qclRmdbAYxrH/EBLBd2iF0nGhSQgB5GjadinE3ASwRFejP8g4kSUS8x4ujcRMPHzDTTiDJzUQHE
BAALnWx6iaXgEOoCjeeuOzb/NI2kl6RK3l7Sc5Cl8iFZgVil5Hy+zr4hgKeRUlKuLbMB7quwsVpp
fZQ3mPiPAcY7d6tL6gOvAAjMZGJIOxfxlzV2iuZakzmLAMvIjZei7vRhnZcHWrADFmbCoarIt3k3
3a/1IxANbsWoT4t5oX+3vKcumQ9VsdD96VkDQgW4KYH9qzEf/MTmuCUQYBLFqBrfVIloVzQkRZul
33scfK15y6P1YJXtpk8L4xUYdweTN/n3bBwQXhPMes6jJNj/3xYAmSmXtm6IrZ3axpEa0Ubm3PvP
sl7ELwj613euRqB9tzVPBxxu/FE19XuBFbbxX81hmL7yIbDX4JK2jqFn/JxLZP3AiQ9jLauQTQAV
Yi/lnlSDsi98h5zjKGdCVcFJtKA6h+jBAsjZ9zJrjJGvE7bFto/0CXgj2nTlgEPZtqHjLjo5JAXo
Noor0CloEGp1GSADA1HVIvKTHdDGPyMq+GLe0MQHp3SR6qGhxv0mo1402gj8mZoDGPdf0OPU64tu
WYLK6QzuLABDs9oHjmQWXwcaiiBaWA0S12MRlacJEMSnwulKRASiVSpFJEcaUpGt7rrYZrGFDlLK
ld/5UJFpUqUaQJtcowFbw4BEwAhAh72E9J578tF/N5SKOguiFWttbzYuGwFQQ7J26jJBlsDvUzRy
SDJPNwFZ28spB9f2QUQnu3fSmqZSDnoOVI0PkCI3AHYnne3N547/Cp+szgkfjhbVmaBWYgGdakG9
/JPx2JhLr8/qtzZBZMJvjVc/s91xVcZxtMnDYASyUMWPDzQUTSpQvVqAshg1Q46/mMdkKWpUgm8Q
+xHg1tX5wXSzH37Ogxck4Hc7ndvGtvWi/MsQlF+TMMm/o67+RzwF/26AEgOgDWfOtgiG7eD0qMGx
jSQ6tYOJIhvZC0MvRWrRbUxCvQGfa8qsfv2gmOIuAjwsGrKbaEYaDyn2F8gc3g5t2++GyDt4o46z
uRpMyXNIfx5TYH+O3lM0X6v1zlpSF8EC4C1Qd84OmLsyAtTpMqdgdhs65HeMhh5giXJzmLu90Rm7
Pg+w/An74QV4iMDlACk9SOWBPdmKASTnqb0mpTvV1pNvOVtShhHsi9QGdy1+8weSFb7B9mXrWTg6
gdbFksusovXdnjpIsBMXLjJOTnjgGiC+8aIv0bAhbgEa9OWGeAd+aXSJ4f5rQBpXAGuhiMG5yIoO
BUvI7kNbMcMCTDiiMKEPMBUqc6ICpwxHx8l+GNp0XQorWBioAQIRHEh8q4VgL4NAHMxB2czCkfjc
NOQSIbznEeJsUktNd+spBdn5fQZQ8f/sQvPHdrRvinJAhmfI3xIvxYFsU15ihF4vrYfEBcCUFPZR
KgASipB5DbrLWT1iU3nMoEjB7LCt/DBdMCDNHq3sJ5W5qqrXGTlIoQ39MrsDFyIluRH+EA1xODDI
2Sy2rLB0Oj8ma/SCnzW+/1N4SJO6mt0FnZRziPjYmSUHijmBHPC76BIApkqcDAVpUSTd2tGtfK9E
CuXCz0xZ0lXyAbw3v7mRrPEdfan7lg1guHqcIomo0DwLCRNp9dX72CPDl+GcO1q6YXs/TET/bnDh
gnUKv4flzbguAFEJwpFG+VdmGj8HGaq8YnM/+ABX5l1f/mVaP6OeRX9zAbZpM67ZsUfCy7XXkTtc
Wm309xiE3yJgLrzYOKvf+891M/TIzALvWN4lydXEgXGGJ80LiTRh/OOULchWpKhDWdZmRLAACYUY
agBTVvZkEff2nX2r6cHGCZAV5oFH6TjWvF2zKXwdB9ac2tTQPwnWFqc4T99Kx+f5srcqZxkgKWVr
hJHxKQL+wifEJEg32jFgo2SlPXlSA0j0V8v1p2Xp1Tsmq59AJG0cqaeGOg9RNWgbzvpBoYbKeIyz
8hCBwYkywXEOwhEp/ZyYDMQYv0ZNUU0lUk/kv0VYLQlLk1I6VF5HEtoL1wK4tsooUWZhYy2GNtMl
2QAHyQMQvIXwnwbZmABSAPSxdnAlbALJJ5z/HgNTO5JIyetQD8DB1o8rkvnc1bcCRKHTc6r75gH1
YmwdG5l+8IDHdp3MwF50ws2/B260bfSyPXs9HtkzzQJ4jrtV4IIFlsgSiEvhT9QKpFUmvDDEskuR
PaZQgUKCAaJxZ+ObxuG6hF0yNbbqWxP8uje6UoUKpGQzcpAae4n74acAgqgHjFyZRzjoe6dxkmvo
dxuR6MMLjsaHFwE4JonMHOwnKXM9ZJw7qSsWs1bK4qnb2iCSfSJRbiLRHeuhaU3DrGscPIabatdF
OKBuA/0TNYPfdBtwxo2rLir1fFkY9aVCheN5KGvjU29bQJi2m/jOo/bNfGkA0WpHE2AjFT3LObkj
jGXr6d9CbzRXLLK0YxyM6dWZcncxokziby2IEK6z269anmDBIKp4B0h640tSdlcyAA2gWER6bV8L
2++PbSbCdaF70d8tCm3lDDQ1n2J/NbW9wOf0t5bF8XV+toT++7+OYv+9zrr4yvsIzyj4GVb3twe0
hk1bgU0TEK4lTqLkoojG1Lg8mLwTQFUuInesLcnqvqMUzmbdBnbxmo2fieM7tCJxiFwrBriKz98Y
Y9myL1h7msAo/2p7d1ax48Gqj/mbGaE6TFl11RcSI+uWHyo7SmYrUaQfVrkP9iKm55vJEAMokGOU
q9dT9BKYlnmpen7QWZhFq1oi22PrSZvQeds66Dnf6n32rraojxtdMhFheWdCe1eQaWN9p4WnSBJe
ID6DM4zsiQaVZL8wKhC1IsQKfDppoBR61aLKDGcd25RlBlsESb1IUPbIS6TOGMNa5QY/pP8K1PGi
xH369pBCTA4pqjRxqQTFazRmee4DkHIKgS4NROPFw1x35pqIljhkcw/kp+ZGIKZYoRgOy9GsGhdO
2MdXgIl5CF/39ZK7dvIOuqPXVuTVS5CDZaswXAPpDJCnvNwmg+d89ZBqsTOBybPJwIz9LvqlJwb9
LyDvOZtOZ9UONETWK05JVqQHI2C81nBIfBiKJv08et0nms8Oc4DHDnl+LhrbvWqjhvWOvJCpt6hx
Dp34iuLZQ5EPAHkSCFw7VcXf8q5110AcjXe+nYo3VutHUwTVS93Z0xPqohHfjqwPM96M8Y6Gv5vp
mfNsN/kKa4ANDiWdz/0UVRccGPQzh30cIH4ajkW4p5+oDTPQihpIwh3KlR1b2otbNF+jQjjvFQO5
sm9n1tPYjvmZ+3iUksKJsl3XdMmrVwt/mwPTfMsBNPsaTvaaDJIqTlEDWYkTgFXaq10igMx56rwj
y/c9RoH1i2kl7aF1EU4nuYtSRCTnvIe55q4rp2L7zq61F2fqvgYItEcF3uYTmOg+dbaYlpWHtPT4
RnDP0/Soj+BAIFFXRP2lwgMpSUzwaBQNguEDvt9lCvrjFIF7TJCDwPhuApyS/TcT0PRB17WX2M42
rcSgjjusq3OPH5GVXp57KSI5DalJapSDdmwql0pGPWXHRdacJh3cvc3KC4LxoBaZoFpn5YrWm9Tc
TBhxq7rEtqpWpzcbnONNh9KO/glTF8e2t4U4Lclj4vShNTmtwUmthtSbbdQKPsyCeDmwKVopQ/Kz
3QC0W3P8x9QAacAK1AuHXluvI1lRY8uKmkT2HKlgGhinSEEy0irFKAtsSKYUSOL48AhjJlM9kxS7
stYukfhHBUKmlbJlArrDQ6o13rVpU1S3yjMlc8IJz6gZb2kZ+es/WURus61QCPtmaS4qmGOtWQWB
bW7BAbMf21SAZHgItFXqRWwdAUczx5q4WuXMi65NnRqfhrKI97ytkTdC1kiFrJHL05eHsLf1T6GW
TBc5V8gLxLGqot148rBWHefOZ7qJaW2MCSfXwU3Log6IRsqQO8XF7ZHvRiLPHpNlMeFA1LURoo8l
WSn1bPx4OkSMlBjEDcjoaPOcr3qstpcTKogEoiW/3OCBCjrEmCSlKSiVUU5LymFqPjwaqSE1Kdxc
vH1sH7BuN1b4PuwLISQh58ZaRY6WrrA9/gWbRJBIiL40MTCEyWzGVEqlseek2YqEdx4w5k6QzcbG
GCeXj4LovN53rdlvsQPHwi0RVy+3/X+68Z15oSOTjIc1qq2nH0B7enc8Q3trUPi8zLsx/BximQd6
cVc8OVmMTURfOaj3TtuDDiqHnTArlEHkjbce0nLYOHWO4GlqgD5EcogAyMrbV1qwViKSUzPZbOoW
d+NuEHiJ5mclIuRl8o10lIUh421CSTmy7MNMjy+48+xLr6Vgi3LGt0lL2j2zG3fVT834pgPtGTDQ
iTjr4B364k0ItUqznDlgIUo80ERo+fRWej5KEDW7wfkdKt32gVsGyxKoC+ekRJKsHuNh17cGUKmQ
++tlRboP9AZlHWRCjZaEOPyvU2vZuq09bMkP+Jry4e7qq2g0L6Xtf60jPO+9Hm9NU9YyZwLPVhoa
stJZDUlbSuNAGuvS+MGXtFGaroDZgkhuxQD/MLcRsl5+9Ue3vPVzsHe4uolcGL83jtRY8uhXDZXs
3o+kN+f5Gv9LT0ZJgy0Pj9JjVITW2ZgGnB/qYbT1DQCgYFUEITWehMDNkBzZGbNASSnlIq1AapIh
eA8q3z94diPD2ScqzfGy/DUlpXTk2HxzZNeDtt0B5BldRpmgmjhehzbKfkYnKJcM6HmIKoC5I6ui
4SmRzdgjmu+HwDAmBTWo+BmeihQo4lHl9bsHj5gnbwle+/sHhxChca/AxljNQT1tbDZBzMcTjdoE
gc1FzNKFiyOBi7ItTAMZQsjA6WKJmi8bnJEBohfr2XlIsiDLJU6vFJL6zhoLuI6Bjv7GlhXqfgEC
ScQOiTyLFL3pv/RD1JxIhOrrZOXHIfBpGpetLRvBJIDylGfERfAwpa5qjF7fGplWHpSIekw+g2dZ
ot/PQgpfatNiF+MM55MfDPjf1xpEhOXGDvuXYZ/nWMuAThNkPL4/rAyUc15p76fj8H7tRgzsACBx
fbGNsHjKhb+Phh5ssw9T6VU97IfS9BfdhH+PPDXdbd4GO+QARS8gWYxe7M7FMQ74era17SLdv83j
p0zzZgsefkMlnJsBeyoIAORXgTMM5DcBcJt0F6nzpR6caFxk+P56PxzWNDTBkKptSM2xCF7haLde
0tArIjgy6ai8WTl9t22t2amUREpm9E0T315allu8TJGcknd6sh0ZqnJ4GWlzumIbgjWrHLO3uMvw
rhgyy75gz2dfHD//Bwll7Y5GSp4PU7zHf8M33WjtiymbALyw57Bm+deS9V9TBL2QBrSYiBuz9Kwv
DVYGb0GniaVpxvwZwBk+/rhAHPvEGcEVUGibBp7PKDPGfpeX1lsxtV+nKKrlPEMzud+EZr7QkQLy
EV5reww2NFKNYnYkWeUX7kwR+WBSd/6jv4vs1B6QqrSVcxF4Ghfzdq9JtEXRILWENGoLiEM6tgxA
BCNpONon00Y6pINzMcWshuJU4wRq4m1uArJCa3JvO9NCcNTHh2BpXQFiffjs8tQ4Jzl/08s46JZ4
g2Ru8ZnYJJDdAcSXsjqTny+sP08zeJJLqvGzPUvbcRcbkdgi9tR8MfsG/KEp4gZa8tNIbfdlNnAH
vEZcHPHpVrI1/OY78bwzSg8hUnhie6eGNDc7ErVIDluJvHHwNqjLOgLlRmJfLdkUBv9pA4BnPzLL
upI86EtvVcVCWykZL/HK9C18szg80IKFngf61UMdM5xGZkNid8bdRJ4DnM0JKwgwQ5uCrTsR+4fR
dLwD9Zo/DJUJ2QGC8sNDuZVJu2giS98rWzY2r4jb1htsx3Uk2/5+CWVHV1RD6j3cBfk+2E0ggFtY
Q1MuXQmw2LWIYuWF525sOQRv2jg3pCWZMsF3BrybRiICKsOYAy+TZiCXthPtHl8syEgmT+y4VvG9
3jjIL/G7Yd36OojsbKxiLCuL/maJuetZCOpa20e+nWc430GdDN6miVlfatzpys987UIzATqU77Mh
AVWFXwxrE8lvFz/K8h09+d3AT5D8Lb7Qk5+a0ubVximDZjUzKDKZygyacqSkOdGYLqfIWlhaXF7J
2mqLVE1gJIBb04Az7GgAuHI70N/hj44KPp5XBK9BzR3gSVixv8w+Y5dUC41PoG7vayt6oabCNnDt
JLa5TpDO9II1aPtUFe9lkblYjWLds+oCoMrPY+4AlH0CXNMBvKHQAztxwVM3ePLiWHvmDHfhdQJ1
/3XwnPRm8OyV4N4tLERlaEgKX+RilbWOvyYvu2HJE2okdaTkIe4anQKfZUdsh09W6bRP7dR/NKXn
ZGs/TzdhXxonVnt8NfiJ9z6Nz+1Y5999AL3jjov+4tsBaBhM3HseITfQYFm9mZiHx7zrY4MasMZd
qvQ1wIshlkw5adQUSMzwBW/2tRitDwW4bfM5E84cubHB1/FVr02sI0x2RL2HTPTKOnZ0cVPDvnCB
Sk1jG9wjK94b7bJskYk8DCjrZMFflZXizEPIPEKi6aNeA5rVPXDMzmGW/ACxcvOlHoJmownu4bi8
ApbeWGcrl4XjX0U2bLQkcH9IU8d269k0HkqBHLHEOSCyNVzGBJgELoBfX6tJT7d+yotNJkzrVfg4
QRGiTM7/w9l3LUmOY1n+Sls/L20JkqAY25kHp2sZMiMyX2gpakCCWouv34PLqGBUdHXV2LwwIS7g
nh7uJIB7BPXir5lmnv1lGRTrPL+bpiIEEVkJ7kF3zitWrdF0J5wDnVMoagKx/97WKLm+uf4xfi4P
UDA4hSk88Uy34ucevzE/klP6s4yfndE1vhsTlux5lA3nXrLhmkATyy8hU7/V4xByxSon5ClJc97l
eBNUD1S2iEqwF4UB+MAGf+lwKaO01Kn0eYqiFOOWTeVPfCohSOmQ0Vku1OYpEVxRJ+4az+C3XuqQ
enQfdk24Z64ckfZvOZI6UCQ5t2MBy6kSqANqw7rprYNKE0VTMR/xVEl5DMfxLoJQWJkhf6mc45Ej
qe4VEnVus5S//NKGpbE8NMxGOmuJoe7cTbUrzwRQTcHwCM2mcVv0ARKbcSwvWumWcGzSoi/Slr9V
inOiGU+dpdW/CnDQVsBijY8w5Bm3xpBlpzhGXhnY/mdD6+vLiMTf8taSMJublndGTYXtHjws267/
/Mf//a//93P4D/Fbfpcno8izf2Rteoc/b1P/5z+Z7v7zH8Xcfvj1n/8ElBG+PJbnuPjXhAW4pfp/
fn+IMqHC/0+YVFWWNbl5TYF83ZHUDsnqMDPZ6gwcx6WJlHeW6qy+E8GnBffyrRM30SzIQxGfxH46
z4PAK7MMoPuC+Mxt6BxEyCz6eJzGZ5wx489MRZg4xMCFIYaqdIHVRey3sX4fjZbl58hXfodHuY+P
3/41wj9olRZa8aQhB7XVa54cjXRsbqYV455gQP6NrH80jtN97PXEfnbUozp2lmKfUPZyqc8OfFjJ
BCthR+GezPHGYDN56/n5J0Ust4Wm6/CMKABIpHql6qOd8n4NsLR2jnFzA+nyPnNd4z4KYYVejc6N
amYaDbeuaX1HIGHgd5B0O4E2/rTEm33M9/BZBOWbQtI6TLepHeRrmoAu8BiSa2MY6m39/jo6DM1X
RuiIwzx1lFkPEDlLzjS1zqzo2nsRFKq88JHyC12ZXxOsZC9Uk4XO4PaD1IUT9Ln/1980R/+XLxrQ
pS7wArZnOcww7T9+0aqEizEW3nTVHUOcyEfJroYinM2XZnelHOy+KMLxytwN55kTlHSzdq6HHcvD
9R9j9KkI6i04mbi7kYShjsfroRkbsQpGI70jRUPqiJvhJ6TDzAPSBbBrGiO2GfGl2mpilcrR+ZGp
B5nRWMUlhHX9xWMm3guAl4A38u2s8c3DNrra5SEfQMnaCRPKdKJ2rXUD9fCtCV0jsL1KqfmUbYIq
KCDplFqqrASOomN6sxOkWeYa9ISnXSWS8gzj0PLaGAAL0mZO7d5yMyt9mIw28/btPUIfWZr7SVij
14reegX/9td/Kvz0P/+tYPCDm4EJwIcH5VFH9X+4KXSdNuSp5Q5XwDIDf5jcs+MZ2qNR1u55cq3C
LzrBvmITaq5A3S2urRkXD7ahPVN7EGpyM+XmdMApofEaakerb9lXUPr6/RgZwYaibGw/7TJxNqKt
m72VFPUtA+5koxKtPlWlN9W3UF3a2PzYUYCZd2knZJArJn2pnrgBnO82mSjEfpSF+dJH0CX0ALbJ
art41ltoNaqosRo0eMVgUNBOr0zUDajBMeBTOu47a82sPJ+WvLnn4gQ29NJ1zdxzwPT+a9tqgV87
vXmL3Co8wHEOHz92s3eMleCOldP0LQ+jQ6Fu/nnGz9aYbaQWor936wfPDuNV7jbsSFXmjdZtSDsc
jAKP7lduKnYgswSwdCq0gyYdnJhHxutYBPKHKkCPN/4RodCrFlWglveuTJ+WGHTtWJaUJ9otLhfa
N+IkwlnDuSf3qcPErWb7N98e0/r07TGYp3uWZzD4u0GM4V9+6bbJXXw0FRhosTUBEwGZlMkXcVeH
IGnqJdKFgg8/y1GX16ru6kcjSeF+KqAxiP3Qo1aE5qbT2w5fhdI74Ic6baB45D7IDAC+IXNAZXdq
9yEutO4c29ULuLhd5k9eKSHN7Bl7Cs50cCBBO9h3cTlkftWN6brIRLCdAt15KBKTb3Fu7OjfpyjT
762pa7Zg47X7KQrGV9B7VzVupt/CsGhAFBjavaj68RWJ7VXSeW/tS3wCKdOl/Y/xNE/Wxr96F2pe
BK7RYXywswIP6WoC1ix16s5S0Ad5ZwQwFRiKs4Cv+5mPGdQtJxsXqfWHPE921ESdS5gBK1x1/Iw4
IwKSzG3d+JT3XMfRCi4mMnvXNtefCrhGHfpEFjuemQmwZmJqVl6i12eXikOTyF07Vt/nKgQn7/Op
FNsxgc4Q7Io7dswmTz+OdYqS5aGR6h+KH0Ln4oeAeZiaYJlqHko9Yd1Cba7EEU5RslMUtV+7MTS3
jWxAKjFGDVfqwckMO32oz+FqDJUqE5jRPiiqzVyl4fMkUEsHR6hY/fVX3+afvvmg11ncNWzDASzQ
0g31DPxw38Q6q2M8QfKlGrJwwvENAAGQcC1gOcCsZ/leysfwrW0p/du43LLwt4mC7j4LnipTS75O
KQACXtQZ23jqx29u+ZxDueorU80Rnr3w0zbLSxdnkJfJRQDRV1c724XVfLE6HftEIBSCLoyObLTq
tVSwBqNyf7gRN+JLopfjjU9AU/gigP62o4nqIlK4ZXisNe8CCOJcOwAccdvFS3t5AVUMKOXctcga
f+igERAGfRsxWuBX0wgc8aZwYkPHBArCPCKA6c63REpMZTl/czuynM+3I2baNgBTcHUxDSxyaQX8
4Y8yGrETi5DLqwYAsF/arnXhxognvAcr+MZkvwbFj6Qm6qR2qmZST09mqG8+tVOVLmHfNWunzbV5
3j+La1h8GHQQ3HL1ystQeoVxgGeZE7OXT+30HpzM7Y6yEDveSvdoqoueIlUPIqLtHAdtQJG65iK1
Up1KkLxxj0vb5xiabummErjPewGxgX3Sh494uhvbt9f7t1N9eBPLXJ+m/vzKFEjvbp6dwpf3nULv
OlWvvbR/iFteZZlmaRu06Nnumnob4E939OIY/pRUpIuEldsRp036cWmj0qc2gH0GCLyoKejyoU5T
zHWnjCAY1+BU/M/m+LM2ehlgk3Fo8Kk7hGbmqtSqbMs8wK1YHvwGCDDQEd70pUkqyONYRX+xh8k5
Ah0Oi1FHix6RlYRsKwBMP5WTU9JYwW+sYN8h4zx9sd3+90Fqz1QWQ7dtCueCI4UE0sgsyXwnqyfQ
8ZA/0DItvMY9vzBaXo6qN2/jt960KyLqBXAlfKQBUxt+HE8REcbrwAdsezeOtgPu5mfHMBM/76Dk
X0XYVAxGDDdA1hpPbWsCAVmUX7FdjXaxCQmJfnSKr0Zm7+2BsScaPrqAWnEVtgz38H+m4Uiqh/B8
xzHTjPtlmu6tw0bg//oO+Z0hwNTj4qZYOlm77qw8edXr7urUhv0LuI97psX9iwWdsE2fWQ0k7jP3
nJpmuElrI3n1hmYJLSUcdJrQfXbLwrp6tQN9sAYyxKqWOIEJ3bcJuQt7ZLoPjk65oTjqoQvYrJDI
wIhP7VOGz1Mfq2lj9KAGaaNo5qT7kshf8u29zbFBTrFHUjn7OZ1PcZ0JYHAbyLexNOJTrl6NxYIX
fkBauCPn0jjVwOOmYodsf7NiXGzqJpJHassLD0xc6iicSTtgGWvDKmryCuAAlcBByUt2pBJXVSot
Ha2SQ+hIDoGKFG2RigEFQdkBggbLyLZMitXo1eB7eFO3ddLmJ1ebwJL1b5epi2DyRnUdKYdq1Sov
3qV/yBMArVLA9TJF6KJLrZhaFdG/qD4AQbsyAt3exApNtwSC0KwdBPKA8/+Y/vORi72WjRvHbN2a
qg9k/tCYfOuhTwrwOObLRoFUuzY/ZU3ydimxzitWS526R0Nh56mR6vCaMjbYl0arued/M8c8m11X
W6npZnxx0yJBFgu62JrneXdI3fRHhu3yZmTAlgE4tiM+B0WU+K3cGS7UwShCh57vqqiydA2gEj9D
AfrQe117oBpdPNW+VMFtbo+lqAC7B3G5sEQOupo+bEazLcsVSS/ZUTue5joVw5JnxZaKdEkBu9HL
3NxCy7rND9RGs1EpCgrFYFGzc2iNI+tjN+esxhmhrAHdu6ee5XVoDLJmFfDGvSb9qmf5gVDfIxRN
DqXThLgLAkdObf225oE+l7mOwyYKd5XfAiiZH8MFtiu+HWBFBxV7zzZWbdf9mpiJV8LxwY4Y09EE
NUSqMkW8MGsr3TSqd1JV6jVkku+IUD2mQQqrBOMvxi7BNNblxjEXibuqoDpwitX3zEKCEGb2ABWB
gKha9WLKkKkHLdqnOtbrCKAiXaSRdptecGAWVCS19Vkk4i3VadIleh4S9N36r5fLTGef1svKpgPJ
X8OGjSzzTFst3T4szRw91GyckhoXoEllc3C/6vLVdEp/Abt/wsgv2Pd/GwKoinZQk4QGfrVNACvz
oLvhqDu/dHrSQI7B9c6x19+n7dA8UFNrFPmGt3WLbSciqONPBmXBeE8BdKnVIEcNWiZ6H9RbXbnC
+QG2VuoUqrAghpkn7g86jkphbAMXhykMV7gPlwdqZAZu+nLosLvcpa4mNv/iKoSnjYf75bEnjyFi
52REzKGiAZvHrWPJAg+0DPCB2P1lFQ5WBPn4kguouhiQKLo34TmwjUUrzjUkUmHX21g7OZn81uEo
EZh6Zj+LYayACOjdH60NrXvktAQIP+7K63cedvUnsJbhF71AIxIZe2urxoFVmHMxrBa8xFxvDEBQ
1MCoY3+ztvf+5ZzKcm3LdnVbZw6oeManw2sZ5E2Jn253ER40yIQJwYFVOZWg4OeJb5oCVa1M83Pp
uBlUCEGAg/FAAV/HJLXW1EgXDb9MHafdU7CGj3TtBzkzNw7HoYWTQVZ0Rfl02ULSvc2myacqXKgB
YVQXil468CE0NwpZOiiORixThcpJUC949i2oc2AwQIx77CMNbu9uBN9D2wafExxRP9A56LDpKwRa
ij0HisCvVTaofXdwohK1gfYW72wtfyRnp6X9z2I/hCSBse36blrJcYx87MD1c2Fb7pfa/M1WMOQE
VsnHzAGAoBmd4ZWiqrDXz+AFel949pulosoRCF7BgQ+gKGzFlMoy5qIozEXNSxQNorkYpP/Of3Nr
sT5vxRmQKzYzmWM5rsmwvvvjrcWAfm0belZ7saba9Scl9E+XUDI4nNqQ7FraqJSOgw9FKHkNhwCu
NxTH8JT7EIcdWHrnVCPOx2t5bd1IHPrWqld5kaSP+K0T6ofQPC4O9vzIkPaO2kAV0s9OJ7/NQKAJ
h1YadvJnim0YFMES/PnXFFtlZfmYnefIPhSe31aVOc/TYol3rmXz1Y2B5/bHKH11HYjY0zx6a0y7
0mg0iG451TrH5v5Qw70BPAuGYzRHi7/g2HeXl8b4rW/Dj+0F2JrU7hXZx3YVL/V4+hYk41eN148N
t65QwsA9UvTBncvylwin16927eQ7JYa6TVhTvprCurxhNKVpAcUqfuXQkLkQDFDVJiGCC2EE3/v4
1BjP7zVCCL7X3sdB0fTDLDTn+ziIvwQXqmVCzq+QxsCZCwFMvZrq3w1OEP5Xb4/e7PtboMj3tze5
tT9kLfipicP1cFUahQP/ale7aV2fwhieF48CuypkEpriMdPtt7aldylRnNbV5t/8FrzPmReV43O5
4zDcKnH8wT/9FNoeXCGR9smlcEBgZU2HZT4lxOcsOZQUd4bVTPBl+T1dbnolQDt8OGtThYQoyHA+
NPzsJ00T8QW/rN+E5PzJGt3gvrGHtcMS+8lTF6hMwCJoTB8owHPKn1K3y8tcG6CB0bVNfqBQIDEA
sQ6Z2FKVGfG4Maz+K2STkhXEVc37NmvN+6qu090QakD5qza6NGHprePKaTdLm9YGsT+GjrPjnL/F
gXHwy2g9fmxNB3kvIOx3SSCKK41K6yy9z7EMUq9CLUgMlBdgyE/LDGaXiOPyjmLOQyCmRHacdDDT
87rmd2D+9ip1I5Gcy6bvYws4cR0kL56Mon3VRfmuLHTjNQl0nwIMkRrrgYMENeCo5cF08bWhDprS
cX1NC5EXW2VB4hz+5q5ofr4rGsywdd2wTMuyQFXSPx1Qll0kBnjCaeeQw9xh4bRxgA44Us97oqst
7Qu37VMbR7537boCjDqQaldhKqYP6tILtzDM4ZWCbME49y4dJGFtpHBoobFLhwlMIFtRD8dhNljp
9V1DRIpcBxAzloBu1qpoAWy/9SwxrqhbQ84j3lGxRbY/MIQ44r11R93DeiDNteK1gCSdn0c82+Zt
d81x6/4lePWpoLoGWdS/pqn51DWgZVJdf4hBijZZmXwo99XG9sriRurRLq0cyjW1zBVqrzYMy/Tb
H1oAoJWrWlc4qtxr/EwpcaRKeo8u2WSzs4TwWkPiekgTQSgpdowfZa45+w9xapgDzsWmY2HrTy7I
Eayq2KaPwMk0x8MiqxUVRdusSK2NZLaWiyKbT32x7RR8CUfn4SPvYe+J5R1Q96oGA519gHMe/JJb
G+x4GMUnCZxVe1CKqhUV6ZKpRiq57gQNHtnam88d3fj4119w2/y0oTCYgxscR84J+VmTf05c2vUE
cVEH2KRM5Dghgr7Gc59br4U07Np/gCle8hRBou2pzRio/VzyU2O26VMsC4CvZckhv4SqrsEgB5Dw
FPhLGzyv1lMCvQ0OFWSie0CnxeWOcsp0ySM7PoelPNE6ntb71K4X+QG8qni41xMZ7HjUak2hlL02
ofZraHBbwt3vu+ASaBOQIcCjfq9SLzbs35t3zEr8e8QMT6EIiKLfR9jzzWlhyJQxgMWR4aZEsmtm
7Nx7yctAZ36d2TKYIHZvvbIZ2LlFb+mBAfjXfwXPU7n8j6AS2zCRA3QdLMw5s13707q84XrXm3Y+
XsYE6B4DRtzYmEZufqLLGCcFHKlwSRqghlZUHFm7GTL4KVGIlrbFyYbH09u4D/U5Wo2myKVaB0Gz
tQItXKVKfzNCXneTO2V+kwPLb1RqHFj15WGQrD91TNC+24YFlqzUEaufKJUgYAigLNa+OM/4fapE
zReOQXSU5vC4zE4RHnxuz5k5bT/MoUbaWK1e23S3hNM0NKbqMz+FdDocsmN2ktkwXMsijXDMm+Or
YafAbKm2xKgTY4VlQgkANyBpKcO5b56O5q+BR6tKWhZMl7JHve/s14IDIQN7kuFu6EG7qGEFuGEi
OCHfW5vrqsq/yb4Hn9tG0m/3J1UcaY57uK3iVgzgia+NcJ8K04LtBs/QcUO3dahpKta33fQQrYfF
4q41DQj6ILkD0NltjoByCNu1xaSv0iFALA14HzW57bRrIEd2nWb5AdP86RCDDYYN2HuNLFsTmAj6
09i2Et6I6kv3DFVKzNbealgGtStoYk4QMIUcKiRmvHztEi9uHuU65alANuJrnXaebwDje3EMwLdw
5Futu2gafrTGmrDKrQrQVQAce4MDk8I9EeITNpPOFkwN5KEHhexasKAzQHSC7ymA7EjRKCAtXT4E
hu/di4kbdDIxj7QS0ONhmuZn6oBRiPBFCydYAlDNmtCkLi2dxM4hIGPuDZHcvMF0HpIqi2BRA1LD
mCEXPoxJuRnKftqMvXQfKMSYXkxkzFcRt/YmN/lj4Fraus5BoCih5PMYIrtw7ov6GwS04CSadcg1
ZFG7lqVtYysDwl6UQHwPkgzTcbC7O2oKPfgKrYrUaY6Wx+6RbZxwcO5ANU623sMyikpj60poh8VP
n9rbGp4ioP89f5gSYgMgezTuF3rRggy0KtxwDm2SvVLbPIl6XzAq6g56bH3loYCaVF0DomOx8nun
2INLGJDEycG1gh9e6YldAuOCFVdH6LXis8FNAbw5LQDgSLP9T+0UQW1xNGZ+50HD0SFqHDWGim7X
MVhkqrEU/KF3Hmw3b+MomIYBKuX4ENjLwBWOIKFQZz9MwWEmkbb6cxN2wxrnqNqtH9phN3QSPsY5
Fo2QFit3EimHu0EM9dpqAvGldHtYf2UF+5HYxh4iQFG4aku5ipNe+83LzNe4j7zXMRsq347T8goi
JGQboTKdB0Z1aEfzhRSj6bJQN0Yv3eo4lztTe1cHUPatIDrma1lTbRbmxtxttdXBCfjLHLfMp2bJ
2u5tFh5vi3JHSSQdSV8wSJ1grjrc9a4TsL3UaVFeqrQ/RthVFlxF3B6WRJT2HkFtf5yjUrSYwih+
cTiJYLMQn4D/xbkX0M56bIJ5lzrJ3EYwaKcb4BYPg5eV1Y0uRDKVbmVvGhswZpKj5qbs7DUJxCvn
7kAJV6rudIB2VgKFcN1JL6xWdthxakQnU2LDRe4jaQX/T1nbZ6Kz5gGcDHstkkCAgApLF+qQBkTM
Q4GM2NT3OHV6Y8X+3pjTb8DIoJGvhFRn9dRl4dbrwYtZj+CvLsq9v4v0YlvnZe5LNPBq92HcrMU6
YiBTA+doQHvTFYznIPfSReFDE0OVsQyzp1ZdnJK9hNIYLiYQH0+NhVM0Te/BmjGb7KliSXrUWQNJ
CBXbJG34UDYRIJ7opAF/HK5FoFJEAvB8o082AUSH9q07jK9QS9om7aA/Ba1eX/EUaCDLhXamwlwV
1qtqXfFt5MX6ExjVfmom/RnamxAQ0LXxFYvuRKnKefswiecZpZqxsIO3GamdXpjCtBRoqwQasNiP
dk8yChXFvHhhGheXGMvzleWI4sUQQbVz2s7eUNUpzc4PJJKyVHVj7wLVHOOe5shTsabmkUsoNqg5
jPc5ohzrzUqz12WSa+D7YKlPi/42h2IHHvpz09KOna/pswBUaWqbNwJDCvga58nLXJ1gAF/aPfSX
sdW/FeYhDXh3zSpHh/2wGK5uPBlHobc4kNFsO7mNDb7LIHcOO6NGam+d5L0EWbsTG6wr4MoSttDk
6xxxo4sBjvO+qLVkVaZhHqzddMQnaew7t3+L8OoUROsstr9D/U0c5iqNhbUaWyMZj4esiu6iNJwn
lVrbHzrc5Clsaafq1Px3bEkLSWn4WFbgbuxgvITliIAR+QFc1qcO1LtroMX5de7wZFf4neEiSwQM
8Qfrco6scNAWUDwkcPEnO/PZupy6aOB7NNWMujxVbuAevY0JRdgP9HX6eb614uFV3wb61XqQUO6L
28xNp9+1vYbrHLRdI/4s6lxbV40NsDug62O4imqrRcZ6MPcui9rLmKkUhIbsAO0gTNl2vg3q9zam
lEHG6jlm2WlAeHDaYccDOwGFoY8VzP6TEH7u9ieIIVWHRfmeSg0wAoqvcYRc7j1YZONTDv7hg2xj
mHeh1rV8fOq5vARJ3N+oyW4M4etDJZDURWcAdOgGSzV7Q72TrJAYaLJfBY9zyN3E3de6G7HW5ro4
5Xnrfel47jd87L7KXPN2DVI1WwqTrjjjniyeYrtNLshExXOY5tWRPzRdAUBVYD/GGTQtM3yBC91x
jnEi2wdRsudu1CHRBG7Wg44d4cXRnXOCm85Dpi5aWeqbvOPRZmkzjPrBEJyfKSJxwR7J4H8M7Oep
N3T+PDh68+Syr1TpICn4GIIwQDWOv8kjMKVQTQ/t5yhkwQOAFOs50q27B9yR8MsO7CcAr8oY2h4R
OAiFFgEN5uYZRM4NML0JthXryIwI3MJujaNNtzGFSUaQm+4zdhXPi8RDLmI8jUhsrHeg2h3sSQ4C
jgQNFr2sNHfIRE4rqFDeIcmVfZE5kzjPA0YVRsTaA2+aeEWJ3jiw70wgmr4IqLnNEcWYiMeyKf/H
EepVAg5XPCPWi80I6toKys86TLtr2Ax1DWSAwqHf8ngQYCviIb7Gie246cJB3llhCmpi6Mq79jDU
jXajVrrkmWdudAOL7reJVPwo4YgalRBnV7U5TgZ8p0GLeNXi15NvRml/TdokPNK0c5wt82PP7Jc5
oogSc5X2GqwkwMZ9e4t91UFuVE0AaZG3tzjXtWPeRtptmQ6JQnNTDTpO4WmAZje7XL0pIxnEWnRO
udPy7pvD8KgqYF3+rGp6WX6oxaFWX+vUMJ4tPsx9ddCZz7lV/9m49z6oNuWrSGqHljv4zjX9D+l1
2AOoGgzrxd4NwP2m6sDzL6mLs9lq3GQBsLGjUo3q6hz66kFV7DpFRx75iN+Rpz15lDyowulHXKfV
uVGdUiRvE869vbWJPAsTFXrvZxCF3NkF7iOxPc4qo4veqFtLLJyL6EyKpNRemtBy0HM93JAIKbVN
XTKcNLu/o7Cl/X14EmggIaZFv3WHPoYT/aR97SfjrbS0fSoVUyi+TVCQm0e4VX1z0vrUTIUFL+DR
+AKuDrwptOEBnFYAJYcXp0qML+rRf1eE+mOrYiAwZJ4SaH6sbFtmlyRk9QbY7uohN4YzJLStF9jR
OYcxFNiRKm1jbXKTNQuAi6AqamdbDu1DWnWg4UKf29KjIvCJEzXgfx48i65BLi90A39mT1VmFu9H
B6KaQIWCHaI3F1u9sV73gH2wwwfbKrRn2e6oVYYVh5KJdqNaDY3vc2iC20/VRO/0fYEb8pqqjUjZ
Bh9+Pg/NeIEjxajQjw6v3L1mY5MJLR3DXIHAgAVFDZGHAULeHtjd0wCBHpgjUrUyB+8aGt5vUewN
e9zzwL2Cqcmx8yCr1Vd1fzPBt75J0Dd3hQ7L6la1LR0j/oQwHYea6dJGpaTs6zWDCOj6U4er95U/
uk2ypY6l17Q6pdCMwwR6SeqgV8NR+Q8vbssDtUe2M11cb5o2fPwaABmB77aTnalUw+GtWVFRtOgJ
PZxkrqwgjX02eSOUrtFI3XSR1E3FLuXAwmadtjb1HPgtiGTXbsn3VBP9GEPTSd27qW4OjncSk1hF
qoN6E6in/Q1ywnC8zydspofdrqtz7nEPvKlPJ2yO64VWX4zRRa/yYTXDFnr4WmKBl20XkEKTQ3K/
1PsrYRRG0C2VU9e3JSD9N4OQu7e3DbJRMBAQ6TpIQN5ddLZxVoKj5vDn0kKlJTSAsr27ojAv/OnU
hS85NKhGI7yJxhFPhQsp2mmAIgDcrcMnHA7rkM0fka1TvZPlBY/IsqouaoD4K442tNo6Urju1gnu
aRL/XRUOpw3vWjb2hWo0Cl7Al86bEqRNTbbqhRQwMsBXnvdZcKygRP9cw8N0jQ1ytG9UFVakYFxb
ENajYAZf+72Zjdyn6qAjrRfZA7iIKriojfI2ZfJujq2RsIVJ5Qo3ENH7bYKnGJIWD/QyE0ufuRb0
VwrtGH6zeOzHJ5rHDu1VDcUW5MknWNArzRQ8UsV6/GOVegHcMOZerXI+BoOS/rH6Z2PLHOoFcQeb
8kDH0h72P4+iL/nJi5zqHgdi9b1q4mnITzF2FffUXujG3OQ19TorYnCZDAdqb5Dt8G69gGm6q1bn
cevdJnUJoxw2HIP73xSwtGOv1kGmPEi31DFP8j5+CQ5rqGsMk96uCZPFXeS1415+I/lOagKz7KjV
VX4jZFZcj0AqJrzZLvHIT36jWllJdm82IBWqczibeOvE7CGOetABoJlALhYMYXX6RkFZw7xth72P
3+ZheuNtob44+fithtYhPr52vEFRMb01ScRWmUqiNzgUnTtoRARx+w8j4N0+AhuS2jiDC/Ud6e7i
eAOLLe8JmHLjuck+VH7vobBS21PY72OGOnpAUs+Dvw6wlyPvzRcmx/xYxjgAIiMebAjyvWHWPL7I
SX+lxz+tDMAG3mq2HtyoloFutKELValDRdASgBYJgAIznPLo4ZGqVALBHhAeWjS8T0evABnBt+ko
OMIX/eYGuG9w/JLtsMOvMmTuoW3sxMeTw31yZDldUnP4TjWzS6EhaekTVHud4BBpY/TUaZ2OBZbK
mKuqFafFLcTiIitaAHPiKbokJmwATFAgnjRhFOsxTftdV2rR01TBN0KCXLuioWacZudxHNaQostP
IkSOvix6OKBosqDqGBg4ZdGyLN39df6DUZrpD/kPx3aYhzQUJGUMANw+pVnNQhYMpxd4SAutOJoG
ti5uof3yAm2r9R0EWKCZOrQA+igeMwjlFtQGJhOMLWyIf+L28N3SPPHNsvD9Ap2Ef6l1iZOGTOOP
Y6dN6wzAhvui7MS2cOv2Kodggny/LfHwLtuDKCdxZJ7VneAMIffdoFvYfWbtdtS0/A6IM7Exq7Dx
gQFEKg/LTd+phu7FBV4QiWij+METcYEu6ihWefugN0UEncFebEovhbuCDbC0qZZcLFDkP6d+Ro4p
X8fBmN+PTZdto7KYLlqusX04sBoMoR76KtPAdpaQGiSBkIgwYqy6k8YUB5tz4wSOt7diQWV8sQYn
2jtmo2FtheqgA0kZtwOHxy2qsLwHXRaHZieqep75xSpK40Y16bYrqI1aT3bVxY9VKLfULMyquE7g
ns4v0OfsCI9Rq/zBuQX5k1VjQNMQLC/kmdoYMg0KhdJ6kq9yeypPhPqo36t9iGNXHDI+BkF63w7p
8JIMPXDj7QTcuBO5ZwPWRBtAoOJXJAeujLX2Lxxw3SPP2L8E2BVsOki/nqFh4ZztKGFrU+Gt+qrf
GWmZ3Y2xnt6ZwJ8DzzzCEtvGOQBYwOmd5kFn1YRPyo6qFPweJ82y3elaEMH4Sw4bLQM/wOBw7qGq
BSkNkAoAPF16CYfq6hX0e7QoPtNzJ7Q03xRF+Ei1FsvUpWZPYl3ARefkxroFOFQ8S/PGFp522AC7
kN7us/NQm/Z6GNLsu87+xxGycDsQYwvvz+aQ+mT9TWrSZJ/BMLYHCiBYWqbNgHp2HZW6/AA51QOQ
pLUSE1dmD1XJRViBxBeimMUb6cr2/1N2Xs2N41yY/kWsYg63SpYsy7Ykh3bfsDpMM+fMX78PIE/L
7Zmdb/eGRQAHlK1AAue84aLF0OgIMlxUFuTwRYJBTtI0Q83RvEB7QbblTHb4HQpNv8UaIJFHyxZA
5so3AnXvigMbynkvm4AuQInKU9kphxMofCs7t9H8EoG24REjT68TP13nOtkzlQpNkzSAqk46Z4Yk
vpDgti4yAHVGSb+VTbQF88cxmYxbEVfJODud8kcZN5BB3l46ZQxaO08XUFwEHnPpDmKL4E+/JDJs
NJp6qWtBe0A9llJ3Mlz6p4hqg+yfNWs4iniJMNNa7WO/iAey9jVkIb61y1w7KPWoHeSZkAE6hN3a
G6fsQzcOtTPJ1Mjrd2FW38vQQPExPDScR/Acx9GORgdwTus+ZFRLVw4KCCvZlIeya7JtoEx7/N3z
J0pZ84rkVEpmfKCpU++LPd9bhJWRPRls9pCLsJa2iJUTANU8kwK1D9fpSeWmNzJ+SkNlh2bp+3Qt
JPnhwlPYdXWPYUaHawZib6ss7Zq9CgR3ojjOKiqqrRYRF/NVhvWjp0wLJdH8aWGwC2UhjPK+nCwP
H4JYpl4uJvvkta5x8qpupb/Kfk11mp0SmHdqX2glytZKs78ejLhsPzQt2VTHiqShvrqGyTMZe4kQ
F/k0VYZ8fg0ZEzaBu7byJFz0ua6Wi+vEVrYbJaZXXlgOTVHIogYrBXav3SlJXAMMtdovKlftTo04
YF9ULFVnTrayKQeKDveMNjzJScLNYVsalr+Y9aC/9OFQYkI0nJOdjFcslO6t5jLmVkAxY8e4N1iN
4j/TNN8S3bj1LbMOFq7KXjH3up+BCuSpwz7jJdCtETp11D9ElVdsZxbBN/zZ28BmSwI1WmAxC+Wr
Chl8Fk+DovR/ebrvPmV1Nm9y1rBsewgdDFdZ2pXtf0U1Zi0fHC52JC0F03oojWcULqZ7tXa/9Gav
P9sJytWsI75cx0bP+lKprv6s6CUSC39H/ss8EcnjGUJIE94Ejkkxx4mmQ4xEKuwhZPZk33XAEqOy
6SLxjMGhj1gW9A/2amJyFyjuuqrreq1ombsBhOLcVnk1wHOCt6ai7PLStNq3tin9v7qoXISJaf7w
UBgEmV1EZ9+wH/J+eA5d1EIXk9KxYhCHUDOa22ikkL34fCrHYbg0t4kcv0yqgvYy8zr9Q4w8jZAA
+e+VnvX5aeKopmnrYNA9W3OgmX4iMPSTbSGu5DZ3LfZwhu6Gt7nWRYuLxohsF/P4d7vKWFaXYnyi
TnSUwiJGGo1buGiLWjeCCx3PVSbnvq8dnChTyHomvtfI9nvVUokGj7WjAu9s2ZrW5rozQugmXCSJ
ovCIhrSS+XGEzlsyXLZSQAeKR7RC2SjZByOuqZ4IJ7FPSoiYHUybKTPKC4LfvWokXhH9PjZ+ONU1
uyY21f1/v5f/SGk4ZOcBHhia7ai4nGifnsw6KjkaQnzZ3buum5ag/3R5hrkBP73cy/wNagueu5hm
VGfcfnp/SslHF/WVW3twkNd4kKJLvhv6dwkPtIWUfgj0JNlMZUNWTAg2NZ6BbgxbwPvJ6+eXf07K
EOdZDuFYbAeBwfJ12J6DEhS7UigIyT6rUepLn9UgIyQHAuOPuE7Mvfa1pV4jBRbinQYT0W03jkM+
0guyE3IKwX1eje4i4P15y/IE2rbhulRa2+o0VPOL7O+y1FqRncxvrSYrXr2uXA6db79pjfjHyGne
yKaqzuxirejVC9XqNoKGvZLTxcupmZae+iQMLy8n4+sUlyj5cpkP4O2/P1geJJ+SVY5qI2vpuZpl
gBj/h8ZQ0le26cDkvPPqYTF75vJdcyfWo4eRplTokT8H7//SxRdveRHmkRHiGvI3JGfyy4kfRIRs
DRVATD7nPcvp4hYt8mSjg/j6gpz71mYf9MNQ8Vaw3aA6xmNNRNEITa/8ix2qxzmsmuNQRlgu6OFW
fnGgOqr8amdeMS6ResdGAgNNM9nJJipqHyZpQbwtDEVZQE9tN7EvIJB/HhoN8P9CdmIenW2tdjj8
W9y1r1LzA3oIpv2VItSwiITXTWybxrbK5y+ydWW8ag5uOKEYZM31BU+I4l52XcPkzJnBS79vHEdA
Igu3u5d2G+7cCekJpb6numbcqaUxrioo6N/n5BLQgC9chnZV34cOSPX/CrD9qtzNnreKwCKr2fa/
v1X/wBg6hoackCWJ/aZpWJ9uFzn5m3ZytXCP8Q71tMUQ9bdZl2gvreks3FjtnpykmM9+rK/C0lBf
hgkzVr3Kv/txpb609egBVsjRQRFzvAzaleskNWazxE5V5q94hXh7uaIFlVC15hHLHeaKjafq++rD
75dTfWdljJidXlGhUTHOKw8d5fW1L/V0+wF1NtlzBYqmqv4xVA7I0GZYykpvPyDSaJnwvvj5lFij
5Cbujn2pNhDdwCXYlfnW9tzD4oH/hcKc7IXWbd4HPbnoAS+OV9RTtO2soessR9M/L1E62uUSnTbK
S2jiwpGpvl9CzlEbR71cIhDoiOtfkbj1r1n1g90VDwU/5VF3bUBBEih1hVCFnp7ycDIxMheYq+uA
Hib/IxHjiu/AxzyMw3PZBQxseJqtq6hz/LnZs6vQtOdybm7JNwG8FinUTmz40fdhcy/yrc2fTfCo
76NWrhofgpva/O6piAHFpZmvW1VNN4HvWWdP8ZH4N5NXOJPWGZk864yUwcGxWqQgRRc2m+/xcjBB
MeMQt9GrbP2Oz1lm3F8uWNUDFkETet2F3Wn4E/jRViLH9VQBrDUaX1vEEx5qcZD9Rp03sl+2Bist
770+Whqtm2+cQU/O1cx2Jol1yAkgNtAB8X9lE0R9FdsVvxfmM1ninHUlcdeJ3ZOa6Bz1lgJtd5Ph
hCBuh6go2FP8ZmTTKcdQ8FeTfg2LOPtr5Ca8sIwmfkkhrK1SD3kvrN2CXWg7yiNWF1/aUnGg9frx
Ro1U56boR+dLCgVEycfkKYht5X985MZnBLirQfkyHdPSbd37pwRLMg6mNudUqNzeJQ00KYdOQxgo
DVt1PeWugm8nfdeD3wmNNzP6ee2SZwop/5WOVtFqKKaXAV+jv3rPx3eXwv/CK5tVG9v+z6nWvvpB
G77pIysU8MvmeY4wGWu6JnmoFde66bsx3YdtGe+n0MhI/gOZLP7HvZC04qcvOvw2Q3X4Ahrw3Vg8
ffqiJ5bRkxIt6r0JTecOdSRn24Fq3bVBEdyPriVW51r7pHhkchHFiL+rmNZVVdmRFyvjFTUz5Uee
gdPXG/CEuqGoK7VrqofcLuvtNLkuhjxOdYDEYoJu6ObzyB1zEWU6qcqZfJW8UtixecCd+6+5yEKk
MSz3ZQqscmXwFj+q+uDc6H3c35KM0yGbRNnGbjrr5CcYg/kAYr+6jvZgZRbSbbry2Lt++MtLs+9h
qFqv2Iz5S3mJCF3++oFfYo+9wzjdFNALl1fLMUWv/qOvEa5kMljGlVEG4NbC7gxerbus6hBExTjU
JzCK1lzrR99M6pPNrXyXqPikyrFwnNz7dCQLxkdZvoRUOoBIT/033oOHqgf3tdC8Z1+LHL4nE2X0
xu1/ojb8za/4nrCdjpYudaJ7tPLjZZhFX6+Lx6LpASDoyVe5lJRrxz+78gTsWYGc/00Q1suiUvku
/nkWGwl8orGo0NvSOPswumbfBhZGr4fmJLeRooXg94eWHJObyryY16aIlJvK3/MascUUY3KeHCtp
/b/N+32V3/PkVVAP8nZeZ4zrOpqmvaMp477M1XQxd6V+6Qtgn2Gv+vdBxl2b8kz29SmC3uR1twMG
OxWUA65XpGMKN77X15e4qfrpqs60U50xPzkwPW6iMGzIItDsZy8/JagMLkN3breyrxV9/AQWnp6V
j7KL/FC5j8zmh2x1QQwTQNXUGxTuSIcE2GmIzJU86DJZJU8bSow3HXliNlgiz5XO6kGVw7LdaSFw
9amJ8FIQCa7rNeRZkEBHQRElujHheexIrZNOBAt8sNEV26Nxbt1adXgh4BR9Eky7tivVTTlBGE48
A5cmpy13k1Gg7BO46aHLy3No4v+QGm5wvkbIvkxEACg+y3h54L7zr9eIneKerNdzZ0XRd8NoVk48
ml+w/7Y2g2ta27LWkufSz48yIMQhbTFqJO3z2EFLUGmjFQa74fdKa1cow5lfski32dMg18DiAwpS
0PkbUm4Fq0iamhlE5wzshVtnQNBFF3fF9wg5KPv+jJDXmEyrWAE+r+9r1T6DGYXOrkWkEOO2fozB
0yzN0XC/485FigLhX7eB4Ic0Von52vgeW06hdTe22TZK63E5OazJzbTdKkWg/FWaJkhRv3prvTZc
jbk1PTRwU3ZUAaut7pU45YlJg5jUoieHD2R7sgE888EkyVOhZDs1t60vvZ36N4k1hpuaJCPiifPX
aVYctM3t8ugq5qvsRo1OAdOI9QPGUg9eOixTo3KOeqzYx7awnNuysH7WKA/GsMVr8Ppoifpu7O5C
RN/eEpxSdOR2MnPeaRro5BRzije11n8WaWk8KmXfkC/oyXiJMOTXrZWB9OMOMb+Iyfmc9K//vZrX
zM+ZFBcVCIvfpudYOloQn1W6fMvHp1DX4n3r9QZcam0QThRhusbcDAUCylZrNxzdH3biJ4vabPQX
tYVhG2jJ+Gh4IUJ2htns/bnnQBLjRhhxP7Zmim3ATJlNz5pns6NAiHJ8voRk0jw7/dzvqT+ri0Q0
Kwcobm0N8cLLg/a5VbvxnnX3q5zq5m3+WLjBQc5UTEs5+q2HaCETOzV0z/nws6Was2rC0FmVo1HA
NOHQzUG576OBxNe1rWcRvKZrW7HaO9VOhhoGedhry17QzLtozB5bW89uYAIoC9l3PehJfWu0cUkt
iVh5+BCL6fp9lSpvuGd5i7iOoPhkrR5uwiT2F1Qt1Yll5aSsLhZyCIMb+4r7rXSFk7KQV4sB2ZSH
mcrKXoHNee2SEz7FyjALd9WVNaaqsvBrzX2cNOPQFFpx57J2UDCLwyEJOoKLWIFo20AM1tw3pvc5
jt8p20pJ8K/p+DsXQVFqB3LyG3mxyxw2h8vAMaZ7Tw28RzmAynO0UKPcAJR1Mlv4BKpEJwxkcFt7
OF3c6mRfDptmZWWIZH3o7IYBDp6tkDkQeAaBcwC6f5l77ZL9lS9svWNH/x8quXJH8nHH4rKOYwGL
KrBOCfkfiigDjLjAaKd472QZpMOKZDIp5Ix9alihhZpHp04wMwtF2D3naDWF3ry6sAyxU2fGf/8u
zc87KMQMNfRfVY+KtooH7KeFZRxZVkmCDKkQR03vJiAOfFU5yLNrMyuQ+WmmkhSbGOVO0208t6wp
r0/4KcDavK+xyJat68G1u2MWhdhViyh5iFGJXNYx5dsoM8g0D4pdbnM4R4uoxzklqTwKuKkQfqrb
Ud96CdqIJdqIG8m1kj6o8uxKsDJN9e8QoeEvRz8cRN8QGqf/ft/Em/NpSe45SJLYZDQ112I5+vmd
axp/hGfUVre5zfrX4l5qrX1bHQ6NgImyOwkWstlmIEONGhliwyZt3gpoaI618iLx3WFVQ2ldoFYU
Hoq4pVBvZHs3r8OD7KIAB4Jbtu1MOanJ6B7D0vduJr3P17XVKS+6OkGhxkp+J5uKoyaLxJwQXhWj
KT4npefWT1VTzif0tLd26CpkQ1W4LQV3Rtl0ox8qVn5bM6zTZdxAkLCRin4ogGVMTgNdorb6J35k
yyjslKMMCPqywdyl6vdyEOVN1HDTdtzI0VlLNBhaGUTuXFlAUCxe4eX5m5ri/kaSJhzfzpddzM1c
jrJ3uI3KtD4FSW6ezdxZSy4FtzPMIkVCBDdgYx9CkFxCEFfMHxQ+f8ZDidOFhynaJBmw9Wuc1vZJ
8osMWPvr3kfkt+qMld2mocARvwS2oYOFysPHsBhYTE1G8FbkcEkmQHA7gInhmwLfVu+z+LXpI21f
1rq2lNPJHITLIqsjFmRd+gwGdYPfodgYKsG2H3x+rgOAFHPACWFWMn/bRUOKgjha1Bc9IK1J3typ
zG4vWH809qJFbLvxola88gZyygSowDyqWLae1CnQH5V2/Cq7sSzrN2aUwgsT0p59Zh+NKIhYtBIV
duPXQUx2MrPfyGt14XTjk3RmjyXYV01qLhVhNh4KP3K9XZkmXybZQCU7XZlDX9/IptJM+QGY63Oi
2ngUjZ3ybRiM9s4XVuedpq4tG1XteYrZHQsedVVGxb0dayeUxfj1+66y6inXHhNBwVa9Qu5/5p03
5NCFmrK/mQYcTyJ3ulcsJUevPRpNZDOHF3+2xkd5ULCFfCwSe4uvknt3CcsiA4B8G07rdMT/qDAi
KwpY/FcvDvvdTe5jFIW9rv021NFfhRcnR4xVcBWB+7Iwx8Z5M1Wk3AITkdTWSNuzGzWPOAk6b5Gv
oYZS+90uG6MeOeZneZkoLrwbxbDHjWwGBu++p7nPLWCyfeKY+GFMMNdCbpQLkgeeRia48jaDl/+4
NIO2DPGcRKuhWLRBq+20LoSRl4YTj2jkD42u97aR789LPFW1J7cJ1YNeeG+yZY5eew7LZyUmUvbw
s7vDEUN/kJMtM7UWaV7Nt5fwzKqx1OuXJkXWtYpl/KkUVAkNEkqNav1Bdql2MN7lavFEOkxFkDrR
grWc4NkVdpOO+RJMVr8ga8CrBHn0UOozNasUiWQ54BSB8TBB931QG+PjgC5mKApmVJ9mXAdqcalE
qCo3cbnWvTrsdhhB3YSJ426CMi7ui0L9x1n8e3S00543u7CTwwTseskSnhy/37zAPMBhq9LRH0nq
YE/OnhIYaU0+4ERjp1SGPx3lL8jc/l8hdYG+T97nGAWat1TmAhZxtYkfasMcy1WxDDOvc5I2+dFP
jX87+KSHW5dyDkK2zk5xaxsOGAarjTBNad0QjWJ7fL1GmGVgH9XI/xxRW3O/Bh//qx7xJQr1ARMP
y3TaTdeQFHG06QxiT3tIIL0cOrvGGaaz1LcmaLjzdOVwmNgVnQ1/flT6HL11P5/WNl4y23Cg6a1w
1hnfdMWIdy4iMKjfM5nN1xGd9OA8KOPjABJjkzZGB9/Is8+BxkdeOZbx004P8m1KG4BqrBWs58wL
8QgbRvZwodruKUatpnHa1nx72N+RBe3FocHiDONW61F2eV1VrIDhNjcy0wkIbdpPDvLT1qD9cDwn
XpugBxcX/nFhbEdbmJuNcJNVjXSHQ25ye6Eq+0hbIzGwtTzktwDqI8Xy2wrk0u6CUaB1hXMIbpYw
mowh3bTt3PD3DPH8AtcS+IOASSn+ScNk9UnK8eXGWe+m90ZUn/2hFs5oql59L5vBqHAsctL5JeqK
8iXP4O9YnREeYNYZr3WBZlNgvvS5Nd7bPdp6sttB3BzVmSTbDMYw8leHeIsY3OLscprus1zTV9Dc
4pVsmqJPnslDa06PQ+J5OzWNhBeOGA3dzL+tg+j20ldDadtZcIS3mm9prH7ZS0eh/tRSK3jqlCGj
QuB1G7WNIV3ZKHKJgAYr8JUDO/qugC3z2MPpHceYp7FSdechG7o1PDU2yp0/bjXdiYSc2nAH+UTF
q64tjlWjYGeAL9ILep0Zz3mM2mdB0IubHHM54F+umcW/glR5UVDJfTPTOF1macHqaxp9QFMsGqKk
HFgPKsoWmEr/pDbwXgclsVZyFIG2HMf5KFnI0USpvFPQk9gSU3txCB3jsQ+ocCDKMuAvSxa347Z1
SFJrn/Z1cpqEPbCpQGytGtQEZPMy4OJyLifIPnnQZwRqqAHdy9aY4kLoakO0oG6JfCUABpL5QfWU
aibCHxBM/XLWt05e4EQrCKam1v5VWK9aaPlnN7e9dYYkxx2JKP+WjQM+2bVmHcFb1kuzKJqvcd7d
4f9i/tLgyXR1Fv4YAOkvFDMwb7XI/mEprXV2vhcscc/y3AuGdAnkP9s5YqiPxmEXtQVCdqJZDmq3
VDtlRMwdD6/B0ftlWbIPvS6C5YLXrDuc2VykI4McfnNQQhPHe/n9LKJvAHIKwCAGVivPrnF/jkZm
bS7MsG9unKoxt22qPFy9feSZ9PGRtj7Ihxm72rG2QYZtWlTXYDjHGs5YYmR/tHu/cdaNwWt72K3O
3sGFanrwBnbd0LWDg53MRbOKEH3f1bZzwEvkh+bH9etozU9Gqxbngvd7n7BwW120+PmWqAO3+7nV
qMNmWrjCEjbeDcAQloBaAo+vQRF+NTsIs89jpX+bHb9tzyjT4urkdRna8VTvjWBqt3PpGgs0xEHP
dwZYLZxoDOTeGL6kaq990jxIzpEx8hJuhAlaIIzIq9gGii9Q5V5FFdqwIBIYrhVubVzoVrWfmfus
XWXC66gUd7RO3MA+NeXAta8cgbHmWr9r8HJHgHdQnj3A4NJ2wGpQF+0jI7gdwJRd+/0JTdJrvxvm
W/mWXeM9CymUhluzUDiUyoWBj3CGWw072SV1DH/3jxRgd7JLR7Jpo4qcElI9McmHNsCAR0+OmqV/
6+OpesO0L13XaVDvEpl1ajZDin0Fa+Ls1lXUeTWKKDbJ8WKE9VPXCF1btVaS7taSxy6Nv5EJQzmx
ZnOhSmDr2BoLLQv7vcTLy1HZ5ENBb1UEX0dTETyJuYbA4Mvm4Nft0ufzWMqFadw0qD8mIdUwsU6d
qbfs5cJUNgsV5Lm9uygKodSYLoo88/ZpQDKuLhBAiSqEIJCStPazOMimPJR5VS7ayZvXKXCDenEd
kYFyShrwyI2zwmRlaJRqzZ4Lw9lXC+TPQfGUhQMadGVnLBklNgGG58GM4hgabGCcbJtiuMAo9FET
3woQ0EpGoZ5Srcq4esRtJxuPl6VSorrCnmvODyVp8jXcRf0JAFe7UJXe+9GF6dLmafbLAJ+llub4
1nbYZo6NFR8pu4830FY6jKKLb3glWyTKERkHQIZF3HRnq1P0vYqmYUW1QogERyWeP38HNOVdFA/x
99ls/gjQk9M429xVPC9H5KLIn8Kkf5DfStVAuPtf+rUeeRK+N8W+0fmgRLz81mtK061ClydN4btz
o0Mpc6O7QRn2ZJ/RexYFH1kJEl1GWkDPlx5Qv5uzgGclVuPdX6SfuqzLD6OfsYWhlvodnd2FKtB8
EJNbUIFdce4UZbiBSd7tvDLIt1OQ2bDnrdrGcq/VTOu2dPOPT3Y9HTZ5o+r768NePvsTNkDowRYv
st8IjL8f+1Bp9SWP8nQtr5Q7acUN2JwW8v7jzj3LOxxL19fK0ac+eSOyf8fJpgz+3McSE10Z+M4F
4KfdXCnfWIg2DxdNikz0TYb7r32D0Fu5ilrEVaHe+Ma5z/nm9K4Xf29ZqIJ1s39a04hEzjh758Bu
kxszEURKWzcfEOWel5Zb7qzeMh4zcDyrfKraRzjQPEXtBIkVxCVvgfAobEmn5EFJYSYUcEOeEAFy
kPqd2q9toR/rSCyhNet9TZI3wb4z+/h7N/GfheHgPI9z+jL6Jn4YY9rdSIh82CL73uDscyNXhrIp
R+Xa8NqUAPom9t6D/7/mXq8sX+g6N/zzz5Cvy1vo3l8Wng1JQ8B/DWo9AjYBtAI3S1Mf8wPUsU9I
igvkYiSzswSFPa4kKsMD+7KfzHbbNIr1NGukzKquPM7WZD01NmoxueuNd50YjGckf/p2VreyiXgu
N+mxHNcy2OsDc2f6JZY7Yq42ZN4hbbmDi1Yb5+4p9ceFnClfSlg0D/Bz372HbefJE9v5wGInL8/c
1P5W9mZ66/Qlu35LrZV1Uine0pdZANtIpgPmepumV61bcEvWMrMauH9i5ZU5hg1pNy8Oit1ELwN/
Ve+iDkJKzt6lib26vHs87I/NNNhwgAJuhobj2Lehzysk+hyf86INloPrROuidMueRCaRqXcwbWQV
ymC8QV8+ecRtoFlhHZq/UKUrhNJF9QN51c0ACAUiSRetHECoPwtvxOYo1JPXuFKClYVf7ePo9OGN
KFrsB82I9vKabo+vd6N4zl3uJ3CsbbJOo9vpO60ik0OlfT5DRqiQ6OAHo2GTGerFcMy82V9arbZ3
kOq4Nyuc3HS9LLF9IfclXdzkQTMxWBVsMCUsq2cvsXd1H+RHyUIfVHyBYFgdJdN80MzLGIq11SZq
4XQgDResU9vK9nNg6kfbNvKFLNLVnvsT/pJ/MpqgvHWcgWqy25bfFA0Bdcp/agNBB1Wdo1G02uUn
haIE61DRlF982ZwmlaZ4/F6b8ieF6ZC7UsO22hQxptkCaCmdEavIPvoGOnVXn0SeTTBwpvDu4s4o
QkWXBrMI0q/3PlF0yYmkDMuHWoueOwWCn23XQ7jUmyK+YU/2RzviLrFQeqpnSnyTNxP5t3x6P/nd
8/FEKVQvZsmMDIA5H0jBYv2ggwRT1OBe/rnyr5Fd5IHvA7mG9DUiRPP6P2KfQ8LLDTzqfqiQzRWC
nGQynRUGlva6DVCCngcN2zk9nVekZKzhMtkU0NMmrtdz0A+XV5QXFV01nPRL1O8uOfH6BoVRtZZd
ofiYKkUF7VqNS7ZbxiuPCCwPyQ5uZRORqmeyePajj9MjBN50I7vRd4/2qxTKzENra+KvTU4zwLjT
xL11CxjIFRacyUkeUpQUlx3snM21D8j9YxTmDrBfZuVhXDxoI2kQfgaAn0NdWY4UEm6yagzPHva4
DwgWijQZFAuZ8+mK9AjDmi/8XDbbTPBXJYm1c8b3vivN1YhrklOj9GZqWOoYCm4bMwlaShz1Wxs/
yjRUPWbWpTsb0/oNvrfsltEk81yZAlChM0ea9rMRPOeuxMJYrZu9EijZN+gzHqmyaURireGzYxd+
KD0vvPWKKNuakT0/VI7ar0zkGF8aAaHqFcu+19XkF3ws835ClI+EmO/cyGaf+SiFB4qi7vTBPZsT
1T05IA+zb6arNFGf3MKbj16dLJGMTthoItAKG7Xybi87SG3wbnrLci9bRpyegtUlE8J+ZiOBs1ri
eFsbS96FbMqDnc7vfVfIepjX730SskvOG1HppAu3tWpa4BMp+leeFZ/kwVfjFeKA6sOlpSCa1YTm
UbawvktO7UCKdhwwyrr2GTn6MRU/g5Sq6CaKW6x5xQH6+vtZD+k+iKxDZILcQSSDQR3S3I3r4Txx
jU29iOG+pBCQi0tZZjwu0yEVK1khZ5bn6XgXQxEqhRra1BgD5vRN+S02q2AnNcyaoiQuC3N17UQg
82Rnkkz2prcqbes5Ubw1SxYt2qzWZ7cv6vOIb7tRoqmTsl06GxFbMJ9k3VoOVo6PsomqrOWgnAQA
OVpajRHtZASijQbio2L18vuSmeu/6CN4dlu8gCJelI/nrqhyOMF6pC4cxAJWVdjWzrIiRb53mqBr
7wwlTPdujv8r1VR65UF2yklGUUK+c/w8SbYgSdRdikBzBgsyjTZ1lLXryMRIdTapPSaW/1eZWa+W
qYIktUZ7pZRxcN8GKkpkvUOGy1X6k5uFAA1b8hn2UC47QfkwJ+dVb/PitaqgB8pJubm1SY5OBqys
Biuix3ikFiEPasfvrlBR7KRHjpnsKtdZigKOS9LgQ6g2YlVc1Nr99RJhGnjr0BmgqIlYP7AASWsZ
Jh2Amc9FjyCmQICO6fih9XtMwkEn3fzJMohVfcfPp0l6/Qku84yu7xQfRvzFbmelQCrNVIajVUTd
Usvq/Gum6XeFGmi/VFAKEDOt7ypssAW8Y4ByUZpu5iou0H/vu33QDcYm7gBSjrUbLj1TH741Vrn1
HXt+xgLi1endblnUrL3IPVtns4jjW4zykN4TTXlok6PrKfpJNq7xQamYZ13ERxrZCTk6G9650dXs
AJp6PTeJ/2AKZT2rADChpSHmq6IpxfMq6jcDhtgPsstPAZk1cRZSyxCeo/8yWonRi6GUuHoz91Ty
i+ZbStp2UyeAQrN6+uJls/4Tc4vbkmz2WwGwZeECoVkYlD23tdOjPZjXz0nmG4+BUiVPdYA/qOhu
sD/fK34/LO06Ml7d0PZX5PosHgdwnak1VSxVgCC/SouoTKsH7rS5u5VOUlb6pSgH57VWcu2WHxMo
TmEwVQ2Yy2et2zxwtzSPYKBfbav8ggf7q2cm85fChpCAwP+p84FVQMv+WeGT88UbnQyfWFjWfRE2
izQz2s3c32d6aJ/k3ZViLxorZq1vZTNzghCF8NlcDEZonYvCts7E58OGmnZ1SHTWsLdNn2arpGni
hZ6CwZX/pFrCVlAAgt3It6AkIbqouly9t6xBfYnme9lNFdNHf4hJUHg2Dg/QYdp48x076sdK7+F8
IkyXP5pmNS0ctkHbFOYNpBkX4ruIEZyIJQ4G1kWxOFJiGzKWOtxcIem8Ge6+C98B7YE+lrtLYaa2
a74R4CxQ1Iq+z7ECmSlQilPpUarLTMpYMsMcLBQ/D76nCr9eLD/1W1KZ9UlODHTqjU6eR7umduvT
iYw+1ShRlwJIY2yh54OylVUosxq8Rcu6amtbs3W0wo0leTZmSTLN7w+XfFxJszCn4SB3s7Pdmaty
nidYn1mBIRcHecZmOVlGRmSsr30VEOkPo5ZTkPgRM64DMljOdcSoHJAHCgzvcdfR65VVO9wZPUmU
qBi+uHrHL8iPcZ0KTGBUcR1H58avhrukNJdmrXULJTPrCyA9m01zgdgi1QmBT3dqF70+MSrvXbJ5
HZXB/w9zkd8EX3atoobc3LsUxJord1whyiXLAZj0RpZXZVznuspuwDNZtrApSbB1ao5xLmxLyjxD
rXl2x+XFCtlVURX5P4yd13LcSLCmnwgR8Oa2LduwaYaSqLlBSKMZeO/x9PshWyNwtOds7A0ClVUF
UmI3qirzNwm+OvVsGbe8oOyTdgoWLE3m/Mt2EeLL2FHicwsq/8po+eNpLJwa2k7Rk6UZ4+SzIJma
bG4xbwezKE2vK/j0lq170dCXvSOeGj3D+Ddtpwddq7G6bMuvpZ5jxoChyMZ2tfJVisq4uhobsDpQ
BZdUHha09sEb2OpKL1+bU9RQShGpT8fQu12OT8NWtD4l5i8in3Jxl7vINuOHxjFepqnySd146CmX
9lPnZx4HNsg+a7zq9ao/SNBXx+KQ+Foyfx714qnLKx8pZhTBjYD3Y+lrV52jwB9ujScwPkmoLpgm
JYVAseC0+NGjsEVgdWZHZwFLCSNkZZCUTXVevp9Xy6nyB9Pto81vCWLJIUuscN13qlvxcc0tr2PH
1gJSSPJyB7a7fxpC52fC22c7/lTz17h/3xy2SNbBjjuHnAB+utZi/lKX6qcpKbuXtlbLl2ZoP0u4
JKG9gwvxEHcTcnlqa2R/NG7QP3tFerBFZzgO0a4uJsdeaq2sd7wVj7UdtTut45SISKxjOaf3DIGg
T3URs8fhfRxl3ohLcmag5U2zzXgVjjDMHzXKHijboueXFFX0WKrFttRG6L5qmQVPnu4ot9KfPrnA
eU5rCCHE4Ml3nH7HF3XYyTDplQ5jmNl4a8MnE8gOSJNlsAwZUDWSHyNjQW4EZEq5cGiwNp2dWtAN
ad6nNUu7WHo+BH/9kvLQnI9eh8COnZTupbQV5zKnrXN5kds1KM3/KfbbENOydb6UqHutHe6vR6+x
357HDn184FR/jXrH36AsbP6UOr5nnFLVzFBE8PaSU7rH7ukmGR9GhnnvugeF3SNzqNfvw0Uo+T5n
zVitP4dU93RAwFvdNP2osYsZgiOEA/uVVySsnLLu/gKtRmaJfaWNBIlazZgU+WiXtkVuPEaNloGd
ZF9YV2XwBWrYg6LNFrC/Mn3L9HgnkKc5S/1Hk1fQRpr1ZHgPcUYuWppj1Sb7qvc4zCz4qLzPJhI9
sX1N6tA5BxiI7gPE0S5ycVUExQMnS/CzpWOwA2REJHi/vQ9KU9L+cuuMU3VBzODn9Hu322kHfSyC
HYuvCSXq34OT03bJDqLQfJBjknR0evPawL2+SihMAhPor71dJ7UDGyB50GyGLxFQlKusikFMEgPV
tGyrmEsNa213Uq+SdpkWFMRwl7hxeNlJgjisu+ko8TVfLGNRn8y28ujfni81MbeOyYFTrj+SmdU4
PVT1IYTuTYIjsbTTrHj/jHU1Pd9jjYOUXqikqOODQZDLZM23cPG4jOsSKYRUrpY1Jtsk89r9sOgo
3IO83JBUWC561m5DUtAXad0n3gfquAT2mvtNWkEEKMTI+mDb5qRHHhu8LDd14Fr7zHaicB/19mhb
O1NFkfi/wAIBE+Ss4OdBrZGPokb3YUiuK8VDYWn/AHOejvgA+ceal/ZnVEjOQeeE31WEWrahXg03
1R+DmzH149ZLqug7dfEH6P/5lyIrYnI23rOt+SF7IISicE73ng0losIyeG8SmvqHtvCSN4k4SXYD
IDA9SRdg8G7TD5l6kU5L5VSdJdiGSW9j2fUBo4N5L71agz9FhQ7iVnorXlBXvGXDzf3BxgnIROk7
L/M4KvvRzporLBdcQwLzuezL8YJoC/pG4Givo7sYh0q7r3hcvRQuWQ6PiZIAW8GGUj1K21U51VqF
URrIAZO7M1D62dSk9k+T21mfc7TJNwofcoAsNOO+e8gDdXxV+MN84o/FDpZwHcXTkzMW7yQLrc+J
13jnLgaNJp1hmKXHsmqtvTSjrit3QaQmJzdESi6JY46LanJIMGzfCyalRRvkhp42+BbwKsFC6fPD
6XPddovrddVdzKjBoA2+/AcW/NLklLgFSFlf1rgdikzd0ltlYbKfQV6zz/53btZb5clQx0sPMpzq
TdRNP297N5koFI7tAzCyk7RamMrF6T6GXerlnsY25m48BHbQvPhuEh/bsucA3wQkM9c26Ajj5nvG
Vlkq51I+l0tmpPEZZ+PjWlaXeJda/rbsA383k3B4asE0mwNnr22ETeA5MPE6SDrdf5GLq/vGvmhK
cxf9ioUpKfi+qdUHGSIdbRWe436mSr8Mi+PCfuiy9m80q/ZBZ6qvclECTtY4Y2aAKNw5206Kfxwp
292k168s7+RoSb9ZZ7Qp4DL0D9AyrhLtdZgg4Q5Ft48DPb5EsfZJ9mQr5foD21qCvJeuThY3D7+N
szrL3YP3qDZq4ZG+0d2x2tVKqm9XVWUAePR0uvN+B1oXuAueKtNzn5zF0aKOQs75szlsraUpMel1
3fAfKILFaY2TuIP/E3tbGcBiS3lDHW8omWmcU/PylitNeh5qteUI3iavdoLs8lh283d1Cnd5Mfp/
e9n0ydNy62noJ2MrBzfZGOpAy3ax2aMSoAItXTtOIeXZ56nyrhqAExJUnvVgtoN5w+bI201u3n9K
KThvRnTb/tLQSQO4i+YJ+olHquzN907RMc3tsvFN6SJ8XmuIhWZsNbiDhTMaimy7YpQLBWlrlfxv
ood1TyWgZ4HkP7JtWxA8IxUCUObDSfdLNT+7qtFtXY2tV4cWc3429Zq1dqCCro7v0ghZoa5DEzmb
KiOVg3ql3gIyx+4xL/uWw0Xud9usjQEkLcGxgmG5U9fbeiici1wkCM/iwa8i5UFC96fJ7X3i/TYg
IaZH86ON0GS9+fAwK8MPsBvDeqcvWVgE3PptwEq2l1SsxOQuyvDp08dx20ru9p6yrdO/9FhHK9rq
hr0zNtNXtwtQyA3zv1gfgm2Zuukz6L/k8j+MGJ002OrJmD4vpMuLr8/2Vq/a/DYiuPBc16nComYE
oKdoykUd0RjSEuNVj2LzHpL43PsbXfPIN/+Kk3QfNzAkugcZURXJTU8Wf6JFmH5MHi11SO4C9RKR
i5vO9mJZrh1sPoveDgFZ40jpptzMeT56uzYb/7wfemJEwmHFlOywTO6kAKIE/0Pb7id/f9+QdBzh
dknrf5pYDu5LCz7QZba7rzKZh7Lx2P0IVdxvewQPNprK/hKo0YmvrnFmf1QbOzmn8047qUtMU+ZA
26xZAZ3BvLmM83rYn2XIMkOeEhlZZdzzCL+evB77//uk+48wFFikOj+6KDOMpFn1dZA5KO2F6c0Y
sBpDvqi5r/pwnM5q1VufQ/xVjmrf6UevT6MvvZOcuslFHUqvXgzf1m9Rkr3fk5P9oN9iI/7QylkH
J6p6D4YX9HB8K7TIYzNs9irueptaPK+T0qiuU/50xz2MjrX1o5ltZWV24TblfXFvY5dFu/vVf8dE
WJb+c7wgJiA8Fc++fnMNc8Y9QK5yPpbjshnm3hEp7zcJdR2G5pRHcv5LkF6NAJ2iWQEBV36RNSZN
gVxIDN8ItLB+YTSs1jY2EpNfYJ3rNB1aa2LNNfs4T7TVXB6TNBoOckYEGf9nNrsA4PmHvQal95JN
KRjlOzKj0Dlm10APhI9QkfZ8gAi4cPoAjWmzpt9AFb8MS0tCk/IjcH3lVRq85MEmzUV5pz+kYWLu
wjpLjsqiy1Jr/dWdY9L36GZ+WCAQWbQeY0xGZR1YF47AQ0fOHniL/dbRNq8xkqoD685rYab2y+ia
z6HTR++0OmxeJlIprRe924XFApw37nVRwv2SnYoiit4rpdGuUatTJ1vm9FELjSEK1AfppaTPysmT
/fLtXkdrncFMHp3mHQ9H5YjVqfZmGf1XoGzZX3xN/hwAirzNUFwf/D6ccdzovuXLDkzz02Iztpy+
ZUPWUYVJHM18BQTmvHUTif5l12b5sLaTyP0qc9BnM86DMzf3XZteheHRaD33vmsjs4b8Z6mXJ16/
Adu/Dq4V6r98qEEYdAP7gjEghdkuWIUsypMb+t2f+6Xlp4g/6kmKNpWSL3uj6hiZRfginSnSsJui
qOurNBPS4dsBX8MHeZDhKMNiHwYTLS/wu0xBhcjrUGe7vQlGB++rXy9XyGvqQXGpJq1vUaMK62vE
Xx9Elvm8xp3CpcbaWI8Skrd00xvOjjW+eAzn6lsW58YR3EHxyDYoSTjz4rUx6uYXGeEvHb6YLo8c
FHfsqpxt2KfffA4Hx3uHDJRLn3DsDWLnC1KxqIfenyCTg7D4FjppQ0o4A84cZJD9dTzDT5UPWB28
63Jo8838ZYAmiT/kck4czfSlBrnDdp6SuutRlPYq94LKOUbPzWLKeL8FMFDulXFkRhcU6Nxx6cSz
cR0z6XifOhFrl9unl9pV5yd8Yryjl2XZQ9Gk9ZvnTN+Qu8v+Co35vZ5a7ERB3S/AgQ8DRKamKsd3
P03z18HLkn3umBhqLBe5m+B0ohauReEjjMJ4yvor5KoA94Ef1A/IROfju5Yr1d71wYuaGp+fwimT
naKl+jcPZkBZavEPrJBBeHql9kJyIDnZhYoUe66UZBKUf3Sv85+xpKfG4wSfA5RM/wBynF6tFtF3
NdZRIebUmjT+rUEyk/fXYI1nCoE3iSE7hbXjr4vTDdeoq/D/+xWSYa2nNDuvQNRbOgxkeiBTHG2z
qzCZypO/0uhbj9PED61avmWjH/+haNQoAmw1Thrlj2dcJ1ANc8FZV3b/iMtW+QeM+5O3vDRyDF5O
OgoCO2mSdq9RdvTx9156q/5bHPfT5xyNg0efWzhohCEZ4HiCWc5RRiEF98U2eu05TGw2EM78xY/L
nqKN0qGUwx0Vh/5+h/DDl0F1jYPELVHHX4d4uA6VG6WY+ksWDsmli7INBKXyoRLBatTbrA0M8f+0
c9IKu6gHetwNJjT/3tM2gukMjXC+WNaChl/goWtT4KEyWHqrLDDY50SfhN8eY4wQs13jSAupPBmm
/uQX5N6lUy7hvyOkZaLGdrIN9eeIMG27h2SMgR8F83c3qYaLY1vNqxL25k2NrGO3OMtLCChAfahK
u92tsWVS2dm7vvmiL3YDvdl9JYWTPkPst9+yJscbGtuBVMkREMUQZ6u0pvHFhDm318MRhmSoOce4
GJsD38wCJZk2PGgqend3C78AugZeI0t0yUyAQGaQOLDKXQzPwMYK5FjHuLmNCJZ+Rv5nPmKhOeyl
WSyv5Cqz2pM07Qq8Aypu0+0+2J02IdnwN1gP0evUKWfN74MvNSeQK68va+P584NW9X/5RqLg6QH/
sZs8dacUnn8UwmOvRKhqSXOhQ0pznDVjM+sqTnCXskpf1w2X3CFojuvJYM0H2cCZ4lW49kSkDqiN
U8xJ6zA/dEWuXapsN8/B8M32/XHPW6U9FzEKJF4a/SObNdNAAlmNAvelTIFpYQYW7/OejXqN44hL
1kGN1c+dlWk3pUMBUvAvNiX54+Dm1O0ENFMmCM5Ng3+VJpPsvnQPkd9AFVhOZEqoGLcY9SNprYc0
f7EXLSy2TPfYUliLtRHWCBVEHznlkx1YrOUC7hiSnYl5w50cYHtKvtXtIDx11bcSvbhjiT3So6LW
/owrELfky9ttX/fpvksM5VFiemHgGlNS93tAY+DLz+Yyeh2jOMnezrrhgmVmcHCdoIeu1mGI5JVk
OuVWJYUFDJtLv/T8T7Gho+KQmtPrb2NLeYoE/exaVrULNB+DXowmKItMKtn1LE6uto5zYayfyyXV
71oVjmu9Y11jPcmfy3zYVPkw3aSVSkgp9L1tlcFOYq03LVmknqWwI29bNEF1GSVRu7YlmAQz/ya5
vQ+KamPL26UFBs+cQIPyswFZ+PMZEqySQ4Vt/FPZOcqmLDCqlvO2/AF1PamulGTOciyXOIm0ATF2
x9vIYo/pZ45X5HVdvCW8Nrugy3cBWlXbteO+3ocIL/0LbvbMPNp3lTr+DiiPFiD6ermDzu8oc8Gf
J3XJB2KZCNbXzKmb9WG8TzlgO8XGGawJqb4k2n/csMqutU/AQdapG+2luV4cNEgUp/cvKooDziZL
cuuslvHrHCb1I4ZEnHXVcTnhjs+e1v7QJsc9rT4yrYLvR+qgtSvDwOhPz0ljOtii/Jw5D3Z/MoF5
eUetcJOvgY0ZO8jEYp8EbGMcP/ySZ652BEJgH/3BMT8rfnoW5GLGBmwL6AEjHntMbtOIsZYIkqhJ
cmLjO++VME6Obty3l86Y1W07OeN72LDRhZQ3XAZF798xa7CU4g1PjmOpR8OzN8J/Xai1iUJmNR/A
DQsfd/a056HIi9fFl4ulOp15HyL6+lnx2u8IkrVHVA/qo5gLXE27G/60l6BeNfVRjAW+SjAbsd6p
fPi12mC1jzCiFZhyZfUVaaSGzS8An3Bs6092qx7uoAfE4I+DGhn3ZpUXF6er4z/g39xrCBmnHjS3
zLNUDGK78l+c21peGBuzP7PFiMFNswpvYR7g51q49V7GN4Y5YgItVlYRFSDMLOzzTMJ3LZDK3Xoe
lEKqNKslxROiaSoYsfVH6nzkdoCLVFDNVD6kY8GH+QtQTEKk+bUnKwh36ySBmMmDepwVdroAXROX
M1EVDk3y2Q+C4BXKx33tDufpEIMXfJJlu66M7ugEgbe9r+nLYh//LyNkJ1CNRXpl03C9w43z+ptb
etNzN+np65RkLxK2qSAdW0zqDkOB5sXCXt+JgMe0CG1DdTE6rHH6GFCJROZF2ERp8LqQWMbinbua
+pgE4+dgIWu6fhTt8yrTTyrQzfeuf5w72Jq1EnYPJVrEB2kWVn+tkjx60yfMzLzMgsW8zO5AA8N5
Uetbxy7qdXlqGX7N6zZLfgy8og+lUpcPbeCwv4TtdxS/xs7pVcRNkaeSpjkW5Yve4tFTOnC3gRm9
uph43MTNsbXayyBkEvRCDSxd8DCxPXc8FTGHREtn6U31Kd1XSxN9jumid3G9kV6tUuPXksOZdMql
jpHV4eT+JC0+COBpEc7SZwOP6jadLqnjGze3Kkm5hRXsqyL+R0KWPoNGsKXDyr7ifhqeJnx98HdQ
3oIgKqpP8LirrX8su3L6E/B1dRw6szsaidH96R8DVtE/qWVVx1lF7k6iJLSC/u8ZYWu7dLzmULSR
8wKbFzFYvw6e47QoH6yoAFao8t+P1fxwRdmJLfyYBIemUeELLh293QxXuQNwAOdA2vfbyq7PqaPH
J1sfApTml9nrHFQtjGxxKBjC2HlRO+OHIGqcxM83rhsgSubW+YX3bLAXDI7lHgx3KL4Bntb2sWUU
5wYA6bm30NlGNxw53wVAjgTspo2q+vvY6iNEpdR/mszRxNXcz4+wZow/ZGzZ3fwOD0lftXAzSDL3
qmU2Fp3ZsMW6Y7xa6FZcjeViz2g7HxrXbzdA+4DmtFbY3FIP9zctZHvTW/3Yo2EBMU318KxT5lS/
sme3kVxQQAI4zYUNPkZd0mGUU3OxlotfG+eI/OQx8sl+bV2/ji+FMmsudmfcWn7YooVZJ/VD06PQ
io/qhRw14jZya3lpx+I11+2JUuiH7L2hOd1l0vTNPY2fLD6JoVaS0ZfbX92rRyI1eY6R0k7hLGbB
jASZZ4YPwCHeM8OqMDL598Iptxk30p48yrZpT8XG6j8Owdy5vs+o2inbujF7yw/T1mfBwcoOGXWE
zknRb4sBBCMCBxDcqDAkNZPiJCCbTjLLqZflDzJQgv4CH75DdJbRqurmJ2PJVEuvXIahyx9q5GM2
0qGH1qkG6H2eVLW/DcvFDYyYjHrp7VMEPG5rh9z5YXFOGk6r0hmGCpaGy7BWVeyLpaDBsLQkLuOl
2WmsUXOACJU0pcOtQr6WITS/GsTbExz/z/hLoLTX1OGTXCSeW5CjS/yDwMr9t0NViwcrKbE5Xjpk
sNwZcZndrPyW49lm3jsl7kz5A3xPzAlT4+G3PK4cIdJOfU+pSDxISy7rmaMLpnds8NzjWJJBeDO9
KNveMyn4w764jZPsgtmKbkpSBtfE9cs9KbH5na/52W386IfWcWQCLFq8UUTF2DBuYkwBJv2l80Z9
I0MQASULo83f5GkkYuttO/vFsQgcbYf6kvJJm2Ocx5su/lGF1hZqNBWaFhgVfrfGNzMDBF/ZhvIH
mhPYDhT1REJENU7K6LE0lkb2lKrFvMAXT0HIfi/ONfcilJB2Eqhg9LHZuTUwlOWsJoOh8X1szrU2
bqrU6s9IY2nbwIInhm3cVtgqAA8531hd+Gb7QXQMgMGceT1EZz2gujiNGeWgrrtYNga1xnKRO1fr
s0s6c8jPk+FWdf3PuHTWnZEeapXahTTXXpkfaOgGNNSiD2vv+pRfP7DmuNmxL//DtrGYaZy2O+GB
EXyta1QskuFLxjJ+8bvG3krY4l3BHsKrH2EEW2/ATY7WIgHjjTjSAAQH1bXMdtPoTWnV8LWp0Low
HfxTnWWYVSCW4E7hk+RDJLmxZkb+P2IyJNdn5eSUNorGpFLueZKhewnnWKOSBo3EavhAF+OZig57
bjtmz8geID38lkzWC3ebpJ32uMbzFJG9pTopO/jAUg4U76rznMRdtXOT2nkoQvexT1JA5vBR4UXV
Cy8q79BTtNJyPNxH6paNht2IBAZqmdNzZbcvJHPai1C75JLnebLX8e7drZwvasjZ1cS0QybdiV4F
U81lqsTWqRrmDrs44R3A+eznNOldxy0/tVXLhxLJmYtw6ko/RJo2TspHada/mkI8SrzkZ680P/Qu
nGFx01nnymA1s4tHYSmtgxOt7PazOvGvW7yBXbbESh/uvcUA2Np9aIRHfJswBndjSnQkHji+J6Z2
WS9zE+ofm/wWIAR+jckKUkbYv/81S4c699EubyoHQqBKjeIl1Ef/bMJg3qEDMv0ZB8Oj2iE03cR1
fZSj6m8nVzn8hguSSXrlYjdZum9bD9W1Xx29HJXXtgyUyW1tIBED2hahSkQH6sVnDds6/4FDxIu0
JC6ma9JcR/RG+zKNYB42a4eMU2bdf+it8eWDYZsMqSYMW8PUOZENehO0ur3g1lnu+GI0SUsijiYZ
W+xnnepNWnJBmpHSyIxRtsxqizZ8XJ6xjpBnoAvy8xkyYnnG+lPWZ6w/ZXkG5BTnMpXm32quBW9e
6n6yAUE84goXvkUVBPupn6uDdEZgZS/YhOCLtPRKTAGpWVDbeJWQxyl3O6fRfOqXETXqd2TMgOVK
bxUWzXO1mB7+mg435NhY0AMXlnZa7X0rD/9BJoK6Exbmn9VYMylSt+qtUKaSY5c3ATIq5ye+jFRi
vUz7Es/zV4+U4dlECqT63gSQDFOq3YbzxS1M0luuP/1ZGVTx5ynBZR3N03aOURObB6R6iDuKTzxt
youKLAgfaTQDNMPPD4IJS2N4n4am4ZwrGDPyYP9pS79rD95WsGVmHryGphPvQLOM1savsvE8lcGL
6Rd8cfqo5xVX+s/8G9RPg5NyUq5tY5s2dfTd9ize+739RcFK9ZgOXfGQxVb4mZPsowxoAfdvOQlj
P4blDsY9wclpYai4/JkeuxCDMsSxnH3qevVnN56/DFPr/OgM+xSbRfPVUbpp5y9DNTubL1Pnfxgq
WqH/HcqSGZ07ch8FH8qrW7TlXvVL7X2ABJFobfzDdYwA1nGXvyE+Nxxdf45OsIzMFxA6KCEtQ8rE
3aShM37LZytl+zOENzaCIbmi98bM8y11HMB6Vl/8qTShd0Gse3zNVLd8DCvlyWLlf5WQgh3DrnTs
6PDvhHwPBE99kl6Qi0jLFMDPi17NOcGNlrKh+mo8SLdp2Dnnj2/3qYqnhSCrsKmRzqBFU6WhRn1A
ZT966GY9A1WgxU9N3fNOSNJevbYNCtpLDPOH3rx3qx4+kJWXY2PcRArvQj7CodGbxx5R0Z9jokxV
2e1VfKTWifJjlB5pDgWjnRBhuqurqtCFyTCd7ClBtnzQOJcv2aWkNctdldvDXvEX1GGusl91gZf7
VZA/+SUGgrFXtM8oPoV8XbwOxyeaE2ymZ0Ry9COqroCvpfmrI8HrWoFLg5PnMmyJB2qELm0G8yR2
XQiJKh+ga+5YZ3nSfVzfgG5schdwfd956aGaXP+sqbN/7lCFggW/tNFNfxzSumF38isWGdXPgTJa
xn3orqgcKnvpWi+Fb6jW1muSfPkCpXByInb2ZeKoOF/rlnu2A71PriFMMp8P+ZGXPdbzpDBIRLDQ
byc9BqCrGM6j3EWa7aPCNP+xxlNzgHce8sZ4bHEp3mRpNh7tJDfmXbwENW26T5HWh45BccON5fnD
UXrkiUPHScguqGOTPIsRRtlmxdjh/x6Oj/dImhvDvQ3EI3e6x2npS2W09MmlB8JIn8xbo+7clZwX
vX3rpgieKhZFVqziX1ulChAGOhgFjCSAc8gH+4ESwVJe2ora/1HWo73Yy6ivKgpDl2J0vjUhwh9b
DhoTuNGmPcbDTjI5kr/BL9Q9GrgybSTpU4qfGoogT1PbtRcZ0i65H6tr3WOWh+oHOVd5yjK2LdOf
YyGxX/i3eI9jmzQ4gNnJWX4Z3Rq0G5WcU9z46quEBgvGGauOCbuQX3dAI+XVxJIqsUusOJdQ4AAo
cYG0btZZlGH/aswfeTtTwNFT/6VuwnevndSvJDf8nTXYqJhNXfGexZ+KPtC+9o3GO7WBnITppPaV
JAdii2n1lo/lfNUio93KbN8oqJPAlbvlafc0uqgxDJs7Wo5cLR/MwHHPHKGVjbZwW6BR/myKz+La
lN51sJgyOhEeiGk9Q8YsZ+OYpa1KaboD8Q137JtiNntWQv9vJZ4QN5/z9zIIEA0ZUqpvSW+dRlRS
tsUMUGLmrHLuR6t+jBJ4xkFvOW92WjSbRPfiH0gGbByzMP+JY+3ZGZTqa6552rbC5gpClaMeHQ9t
fMdq4OM7QXdm5VNOQWq2v98l4PXOfR0op//3OLZLxWFAZgq3bq1+QQUZdt/3UUCdrZ8ujbAsx0f2
+wY7/qCxDMSrUCoG83W+F73u16Z1rx2Wxx/wTNYv9pOW+NdymbEeaO94qKUjZcU5eKm3/LX8MvwE
b/EQ6oH1TxpiqEqF+5uFNvG2t7rqtS0i+6CGVnOBLJtf80rJDhq5rT9m37U2qkmGaZnugH3eU3HK
D6oN6eMHruqvNn4UxexZJzv3Jwh9NFMELjcphYAbu7saWe0FX7xUydaLNnR/BK0D+H6Jl6npHzLP
dLdOAMrDAsp335SvTdnuS7NKwuhRZAfW5odeitCPsvuX3r5Q//nJhW0chXq3k3n+PndN7+yk0Fge
5DZd2sM0okEht34Wuz9HBejmnJOSw1JszC8DZiQ5pG1igxX6Z0Ab9qEYhj+cYUa8YbmYY8ImX25V
0/0ZXLslNijGV71sdYw8/p3W2hEsfTPAbLFmV3JGBwTfUm9uL2PS2k+VkkIBH63sr8jhkKBW5s1z
9O/AcLUn11SQgHQhndmQE23ArASHgaNbkNjuoR5L/UlicrHm4ObanMmtquR7U4+KfrPtFxnV/hqK
EjHEYXP+c50tna3lUF6s7Neiq0mQ/gv7Slo8VPKkvd7hZtJcRmTYOrcF4jfwtECALhc5bd4Pnn6a
U0jr44PE1iF5SWVss7aRhobvBZNnLwMrRLApEU8ekmA+uEg3LcyzrsI0dPMi2w+JXyMrn8T71a0a
7Ij31M/zOS9z5YKuEIScGMe+B1MLTGiWvH7/znBwGgTDHfplWW2GBb4tlw/tD7fS5RR6cR4X2acR
2I43DLvC9OPvi49ErwBNsVzwlFgfVLBSk+aEIXJ+HDVdezP7/oeMcBwYQYjFv+cgUvZ5WehkPvPu
5miastV0tvqKpQBMc9J8C8etvEJur7/YyeLwBEPLGLRznPE/Ic3/e1QEjeAdqdSfo6JFSlZGUZer
rmCO5VkS9gdLO+M2EiKoz6PXUVX3nEJjOyXREL8qAKywOtDC724OAMemus4eNZrPKIi0+z5prW/1
JzVIou+GkSAPrBvu2Zx3dcRpH/ottDgn7uDrLcw7uURKCzE7Vbz9GiPHBkNvGS0xJHrBJcrAuE/9
vV8kznEs/E//q7Z53qtAvX34h6uuudwh5Bo83hXSowrNGBkTL6iibgjqi4FsOuJOqTEAEyI/HR6c
JT8NzJz8tClZagmEksaOSnDsGE06Owxo0biXjHWyJK/vExxdg1Ib6zow6irXr4gIHpW+Ux+0Wp+A
1C7pcgSiyJF3oM7QSqrRaKwt+wF2GfubcXpnIYpPM+qS+0BFoNCrErzC2jy9oQc73sbGI0dh9Mdw
QP5eNENEEmSNrVolreX/HCdDZPA6TmIyWGIThwSyfwtYbB2zPn99VjxgY1hmrU4xEf0iIYYJh2xO
tHjX5lC0pSkdd/JYpavqY/R9HWpWfrYZrSA7dBPHXWhfsX1xMeLY+IrV7m0gwheJyZ1cVPyymoPc
GpHG128dHuh5UW+kS/PCtFsk1f5mm1IdwqVyLpdEKuVyiwgd06dF0w3E5xuLRoXnKwM/jKkbnzHr
dLmTKXL3a959CoeAnz/Gyca/ipGlg1Mgn1/5KCOK5ZwX/IF8xCV073XuqNvlgw+DwjlnEJ/un/t7
P1+shiw8fjWO0TaXvicB8PF2tI2XMvLyo45m0EXGGGFW6Fe51UI7OwdjNLPZmJza438lzJpN3evh
dYha1HV+3bnsgxWodKff4rHMWMetc2OPz201LKnEX09ZxykBOUfkWP4jVpHPSIEs4hVq2nTRIVYc
76A3ymvxS9Dig9YFelEM5yA4bntZIUO+EbvfGTodBlEXct93bo4QdBIBXnYafhkDgNe9BF3sKPY/
1duhrpfbRoFm0AZ9/iCFStQKrWNo4E0izaGY0kcSkd+tOevfgtKP3zgTSpdclEr74g2z+SgteVbk
K2+qqxn7ro+VL3ZVbGOQ5n/Cmo4P42Th3wkeEyMK/QjZ1NpEy6EzjGcwvTGnUV5a6k1i/XIkVUBC
7HBEHvaRnEbn5TSacRpNEOzFpXw57Jad1gGeZbTMm3492mMFx5LAOumjZj7JhX+AvSn7ng/KEnO0
ynya28B68nzz/1B2HktyK8mafpW2Xg9soMXY3FmkztKKVSQ3MJ4iCa01nn4+OOow2bw9bTYbEOER
AWZVIYEI91/sTa9Cg+DX2BSZjevWHK8vITkzUlJgTt9h+byMBSJTYpxl9TtYeEAkQXzpW3Tgph2a
POOtHNo4sG7yUuvZEevRRuTgqVL3JwNgMhkBbOn6TMt2sT1OZ2nGpvc2dlnwEDlx86oUV+HiTle7
WQfyzqmir7YbkWvM0GaeEoq5vdGDafc6Vmpm6/C+5TDV8c8hSo0raUm8nLxtkrvs4pZJqAE6d2Qc
9o1ltfiJ6bBXQq1A1myZLhOoGY+HSEd2UWa4bU/RMgkttv5pH1bnOkcfbIPfM2bpy2FtG/DJLQUG
OZDKPN1Jz3qazGHBCrsyD1YVfk8wlmSTssQiBh3MMtd5a6EtAQhgyb6K2mugW9WuiRFPu8Qubgei
DytDqmXIbGfcY+74FJI9u4pdWKgi6Q0u8RM4lfQ5KObwJsPEEClH9Ll/xVMHma1/E0dlK7wJ2+Su
HANU1RzIup2r70UM9iIQ20hlVdqm52u4qfHeU0DAB8fLSJntswjfQR5wyQWp7KWFk+mBm9TbrZnz
vWEmGFvR6IFtQMUiNf+SmOj09CLyU/tge81Jv7HrSt/F5WReYSPwXgRe+S20yvUk/vvkV9dyghdY
9U0iupV/tZyvpT/ctgtCMa3r9mFpCZox/5fWr74MeubW5/d0XoEKRj7+VFDHx4d0UfYqYtRop9j8
LFiGyLXx2MxPorYY60guAq3p6oVB7qeA9X+JK/4dljEyWgaQ7pfR4zCQP/3vF5CRzQg+wSnyn3Uy
s3I1oSC6Zpme1L7EhUObpms5M42A3nUMbhOpspVwkyfmqRgU6CoM15lMpiTFbRW7vY8L/jZRBl0O
l6tLDIIdYqTZ58lv66sINdCdFNPaSAdkWCGh3eHR+Kyr5a3EwzFTwAglIbcINTfTcG4aHyF8dv/9
XW2P1PGXeBL09c6Yq/YKoWTl83cJGiGfmCL3EWX4GOIiC1vW0lhZWOxDFlDLW6F/knA+QQlJoD+v
P6980PUHk9P113L5QdZfjYZw/9Yx+IFkUI8y016rmnyTDdHQbubBrG+MuHG1g+FVn5SpVo9uGDU3
acnuxEY5n3X+ARUU6xl3ZLTODc/ZgJ6xzrh0m89TDUE9d+xyK71tBMGhK/ck9G2v3iJIhQD4zYTA
+I1m+ebW9xtrWxsqqsG/Oi7NNA/mZoOzynxyAu0qwM/Y3pb5FFz/p1MX0XzQzENcbMD5z1dzt5eQ
vcTlTC4hZ5WO8CkanUgDzWhyf/BfmugAgk65kUqjVCAjo7fPaIl/Nc2BLZZ09IaL7GRQGvs1WCTx
g1m2GNqCxq12KPRu8niXZ/g0zUhhmJsQ4eb7eB7/4kcPzs2YpvfVcrD4Kt1rao2egrVYzi9Np7XA
ahf4mOwTwHwUKhxqwFNs4Aps+u9/TKasYIPJQe8xAcC/kV65TDV6W/kEEiJlc0bPQr0xPD28Ngp7
sbHQHvqx0PyN65u7TvHDu1aaaT6n2zIp02OR+eqDiQjiAxJSFlhGdn79Mk8mp7nr3yGn8xGSuWXZ
fkudobySYXJwyX/s4ZFou0uMeur6KUDJLJwp73VsarR6PSM/xkvVpkY3IS2/ShTDlV9Rw9aLr4mK
rq9EuzJaxs56rzxiZV5vmgKBl2Yc9K9lX9+2TgCWoUC4HzfZ7EcfgUIAheq/5p1e7uLYVe4ju/fw
uuvqq7BWnRtHr8Fd4DzwLFcyG1aUaZ9WTQRiFiR1uJRMEmxqDqbipi9sb9LFGsb63hbzNu9m69ug
sFLwsni8bxbR3Sju/2pHNoq1raOIatqg+IyofEyLDvGjCIWrpSCI6wrSbssIaf4aIS2ZNCSGumvy
6KHBFGV9NJSK/2q2c/bI1294jJJwfTToLd4IdaRaB9koj6X9amZV/hgBD/1jFMpVFu5HuC9kccpq
bHmWh1nwpCV5g1YLLQkZy2Od4slT1/v1b/GsRwGrGTAbGBZTwWkK7GE32N14i77weOtlaLjmkU3C
E8XJPS5DY4jBnvPYBUax7k8uG5DfNiRxZuGaJJuR9TRLFrMWytobD+f4zQT3/aF2ydupEOj2IiNq
Jj0ZZN61i86oWXcJIgnhfMRBddznhmadhkWrOx6/aeNovEXubFzZvVYAgMJPLrR5h7hJW1JA1JzH
yATgs/jJtYkFSmBQXgwbfIVBnugx0RclH5cUoJYF/qPKj7zqnqYoFPnzd0QXPkbGXvoxEmUh4Ksm
WUfBnOBQ4bbq92be6aQbblfew0px0F4Hu8lv8VKDGSFMiJX/oL2GfpTjgoJDHqJ7t4IpUM2vceFU
9y57CX9TuhXvCdZbxxWioHSBBd5qydutWrVxrByR+wSF4dnpjbCXwOPjTkXy4ikyU+2c2cN8gFGW
vZGsubFLiz2nOHWhakBesCjeMgjFNxA61CduhOKmL5y3QAjxmLFYW+QRmqP02pY6P32XUzmQsK1A
UCXOtm8SSheJWr2RpoEJWSs3sQngYpMMc77FtWfee0pS3PVe52wHtV+ENaj15iRyHmA7hneaYUZb
Wfsl7fzRoVPtuBtYO2/N2owwhV30ZIsK9f3c156p1JQbZKid7+1A0r9I278UGHTbPsqoQAaheS60
uThGrPV2sDLnnZYPw7WpjuVOHi9mUj3qgeE8S7xlf0PSh4LzrzgYy1uUxep310zzt7LolfzcOhSp
HLXNbwFLI5y2yPmRictvxxocmJQN+mljIRxzB1DEv1ZY3gqO60+419IZuLDOFyLMBekVDV55haJE
hsLVfli4VWpDSdbIvRIj1Dw+jWVqnxqjgReM9BwaMtR6nmu/RN5rGLU7x7Xt29KgNKq0kH8xYjxa
XdG9YWfRH2s0kJZ7p3l1DCCtxZw/gDsYNv2UFju47SZQdVt706r3ZlbRqvMa65QF40QVj6aBphIJ
Y/exWESkar+vNtoYAQZfZjcRwkQWVJgP0m4ECQWKSndas6yqlX+0V9Ivj++P9m/jdUPtTno2GNux
LScEIWOwGEDSd72O9pzTFcEhcWr7MGG4+WrEGmUI3sRn6SXHkKDcnlu30uvE5snok/IpGxwboe2T
DIJ05TxoVXUvLcOOJjDVIVW/5fpZX5NjTdHezeFFdJbTYdvgZc/qOwDV/rlfDmaOvKWOTtVRmn3t
ziCzi6/SkiluE705phrgosZ4IEz9MUZmcRcVnnHC/Ysq6FKHq4wC+kQSVlup10lM6nCDZwNZQCP+
EleUUDssKdDVllHGSm+eALxdxkooT30wt9XE5p/f+Rbk/KcqHyeMWcEz4DEcr007whOKysEIIj/3
76yyeZUSBBVK/85VylcpV7ih50mfVCusZaTDSEEf/Zt5y1VkpF9AXLWojx0iNTvK8lEWjb6CYr1j
h/GNLDNDPwyOXj6OO+llVZo+zMbboGMpvAgpy6FE1vrW14bjJeFno8cnoTXfhxeEh5V5f/RrDwWb
pEhPqV68+QszLQ3N4dS3YwwKEt6aFQIhb0KtJvNJE4Ls3myi/iU3o/7BwlKiir6w+PF/uMOPBOjG
90zBbSmcrfIZOzzjEIFjv2YDhNJbYC3OFWnz6tvluxdP884N7GaLLHgBfBX31ljX7KMjojPgx/+l
Lf3p0t+lOl/hCrrI3/TXue6LjRDyqrBrnvBQ4elTTrcSqpUCecVYfxYCnxyCpfJKGhJd2IXntx7+
PyeVIcXGUdi4anjvFTMfJ4udfdx07tkVvQO9c9vdB0O3B8R9cGKP3V3RVgBXJuWTBYda8r+2a5tn
VHWmXTOxZsGMIZpf6xB0YEpiaCfyJyJPtwrv9dOOGi1uy7ZhHWHSP9tm4dxGi0CXnMGbcm7biod/
WLbT/o8OGTJQZ8G/ydlJK89wqUtHRELSybT3IfJseyFQiL+wZx4QHGlA+MC30Ert1FAuvNIwTJs2
F4jYmPtnLyijKwF9zdIrpwIlIw0AuH/8l971CkuPzJNLDU6s7k1sX1ntO7ykVAUsv1P1mX5j9O8j
L3dE5Ml8srJgMW/I6ZIobbUCKUA2GQ2gTW3TBNDDs37Sd+vNJO3RM/RdAYBbPV7615tpSPq7VfAi
Gz24JxpCHkHfKtfxrKmHLjGDJxXvUbi4RvNlMNynWFSj+f0lhaX+9J3+i4o08ec0zOF311HwmGKf
dxwHZziNlv4+j91zK0iqxm4wF6G5fg+tWLeuO314jkplO7f6qiOw4kFHfl8b/pY8W2Wf5SpxdIdz
7brhWmNpgmULq50agXED8GXQvAzjqL51O56fxhvFOh3PjLwDUuIZb5jgqofIaIyD9NYuNltmaAEb
sTow2maJpkLnRSjHmdgNLHbTpjaF13aLc6z89SXW13G8MWxg8tI0VOdjiDTlIFc5AiUeTtqsJuqx
Du2vszcWH6hXfhKN/FeyrZJs3FUpQlZoVLfBUUjgcrj0XGJyNghFXE61DoMExI6hMUXalT445ziE
i+W4xg9dUW+Syg6+5wkQGBicIM2Sv/pU0b/aVY7GQJ8nX+oAKvzcghrTGqBGMMbi18BHym8ksf0y
lLq3tbsUqqbOciNN2VHNIY/FrBzvNM/K7iiAUX6tA/Nb2rvHNFvQfBDxo65Wv/Ue63I9a+wngEvj
oeIDXxcTz3i7piQslmet0iVnRR9PokcmITlki3vQxRRtHbuYCcm4wTSyc58mJ9E0k1ClTK/h4PZQ
Z7r+eYIq2yXYTnuLtSOEp2Tvhz4ogaUJozy+T8P+yqeMgPAWqGlKyQq508zun9Hzq8++thSVlyuV
ZEHYJxqLyweQV+0X0PUCeQ0qR682MRi8g+nmXy6wVzn7bVzCfdUivjG/kjExlh2eh0plnSvho2zp
kh65PPhq3A7LjlBiOsKVujuHjxLiRkViMOPVJ50Tguo3EGxfkVTNXyInn0k7wZvvI95Xro6b7cSa
RfhQOc4sWzAS1dnw1OwlAv96HGcj2ynqoBz0yi62hRJ4BbyvSLtBYvfgz0Fwtcb8tH7O+8G4dzal
YRYI/2QWFho25cBlDWcb2s+8KgbQjcb8MFjWDwlTLfN4Sjv62ciL8KWvquMfNsRWpMG0CWY4vEvd
Wg7I4fR3Y5hgi2t9hCSelYF+6Goj3fLH74GoLRY1DjmjG5EBW921XLXGYYY021ZUwgIr4ilu5/mm
Q9yB+jnM+rKob7vZCR54CoYP9XIwi8jbmhbgAumQmPRGYOvVBd2xjJdL2IHKA8IAx//HNZJC/Wss
PO0sE6XT0IdPSPIZJ62HiVO4OPhJXWY9ZBayGIuEhhwSu3EAljjnS0jOLrUfaQ6W/rP2n6AM56d1
h6eFyXzMg9HdrAhzbZyih9zc2RiNNXs0YhCAXEb3TnP8sOw02MCAu86t56EJ7Oco/Nw2/vAkkTQf
RtAVzXCSvqCc8iuldEmEByAs1z0U2Of5cIF85NHE7X9pC9TjN3BI2+SvFJ2C42WIPmK3jPVNehZD
PHQgLaDoz4jZolcTFAGWfKF6I32574y7qZybo/RGLqr1UTghtwtw/EWx1OpuirR1aj1p9SZrFiz0
GJhbdCRyijeLJ4tNTuOcucmPEF2MZk8qB0B+rNyuv0OMM/fpjLZpXWg29WeAOimYx4cyKOu7GNb6
Bc4jcZWfBA4aYz1UQX4bSybkt7H+Yo57GTuV408g3sCPkZgyiju42ONRmZSC5SEpXc3P3ptgrB5q
M+6ewFHeSziq449RgnvQ5/L3UYZ+L+GQKoWP6N0urBoDWZ/Ru9J9PEhZ3hrgJ8pmS8a7/Bo05k2W
YNzX9sPO0JX4PSzcmS9HFL5kSefu8SIstvWEuiRqtu2TjWrjOey8ZrGaaJ7kMPJyZdXRq0c4I3it
xi7ESJSvH+IFzd7ZtrnW2+yYjXhszvNJim5SP5MaXAdwdUS/6xKeTT/AH7l/k0GXeBE56V7DvGp3
6eix2v67qFk1PoS4snB3PqiKLQpIGCAOeCysZ1o03eEQ+5RayOVe4tKpsw+59rnNQ3NxYJCYHGIX
zmjn6D/Z23b3uQNSsbRhdZFnehvVfr4mPZNs8eAo36oRXVBbiTDbsJviDYacu3FSM7uR3mA2D542
xY9diiantUsLP9lLimYewu9WWPln4X8Ip2SGfXmwHM/arnekGyj2LbyNdYIMSUeclxVkizE7xkwq
t33nVs4ipXBvh0BDvyme3dtpOSPx4P7eG5uv5JuCLSb15meUSHbid+OzVt0F9ejejFql37s+mXuh
m48KxoC1lnwaXNww/Ka1DgEQ7a3dt84ZHJ25DZTGP/oBL0heC+3NgJWyvFvlnRlF8yeU6PJbaRmL
/7I2wiuU96uxuDPzCaRPDi6GV8CzxNVkSEi/11Z47PPOeGyXg+16OQbZqn0OZt6g2yYzbxrgvrdr
01POlAH9BxlrFbw8fGs4yPQCaOfjXIbBtaWNf30MjxY/a9KWW61r2R6Qk5r2Wo1stD8tV08VX93K
J5DZdtW/TYaOAcVSosxIkG2dtgz2l+qk1CQvzcsQ10lIfEoPUBsqAVLvdLVG201zpS9Jtt6o3sJ0
eGSNQEa6nq4w0S5/zlr7rS1HNJAq00eWPzERASsXrAJ+nJFdZZRfIZTkuVE+QfGttmXngJLyihtt
HmqcBknz2iyqrOM8OX9WtKehiHZJwENQvlOXA9yVF7aJ1ZWE5JvqBPw2Df+7RCjwIGIY1Jj66bNX
bCRYO8pu8HzEsIwR1lU++96pT+tbY9FBRM616jfr6dptYErZcz+gCrIMh0FOlS5GMTsonfDemMN6
oyilfjQQcLwf0OkzN/OEolVsKLjHLcF14HJmUP29UvT88bfBctpYCD3OSXt7Geu4inVqXOeTQJoE
whRngbsdqDlvc4E8IfAVX0u3HFZYkyCcLnN+g0Vdhq9BuaYMzxrku/nBvuEg/N2WfXxE1hcF3/G7
uuzyYzQuEWki13A3Yh8iHeu45O9xbjVHJ0Mdvw+/5IFbbpZbjcL5rRIZ300gjUfpjEVbWE6nSE9v
2lbdXMb+Md8Jsbyyyhy3sF8XnuLwrNlQuBunV+5xMJFn1IWf1oXVuCktvzxdOhpWF8cS3MJGYp3j
zfdVciv3egGbBDuv6cmnQmtdGbVCU+ueatybi6Md5trNP//xP//P/34f/1fwo3goUl74+T/yLnso
EK9v/uuftvXPf5Rr+Pz9v/5p6Z7LdsaxdB01Ldc0dZX+929PKOQwWvsfgKLHIgry9Apsd7a3ogQK
ncuXfMmNSgZdMucGDF3S1frziNNLo6fji87b+4xrmLvHZn3+JgfKle6eFIV2jvN6evGsGnmdhdKq
aSkK/+V0p/ngw+thRBrXjNVvqJ8+jWOnn/RktuGzDdAartDPM68QtLsuHfJ62JcvrgL4hG+wpvcP
dq4qOlZ/eXCDOuSBkjZlJNxx1wxdMPrYBVQwwLU86sFKLM0oRW5JxSnCKax4SyoixrGCQzKhjw6s
LD0Cd0jWWDRFt7bC/S8jimq270acjy+TQJBmJ7lQmuI8/5//Gq7+r38NQ1U9pNnJ1liuZWj8Pf71
r5EmBmkXcBdXaQLOZ7KC+iF165qCodbscNst9xKTA/4R2m3ZxGsIHTlYWx3wa91s4h0VV/Rd0mq4
h0/TrwcMOXKwogXvXYDViLuk4QBKudOOUzQ00b5tqu/o9u4+ZD5Kt3HvlHYMtqFKdhlRLOiNlzaF
BipYc9Dc18uZdOgV+QGJubkDEKFr8daT4Dq7tFodxYBjahk+VGQ2jOsWM0cxYy4+NpxKy7s+1YyP
DSdygTGoo/pKhsqkyWzYdIadcSWvQDgVzflyyTXGJdPasx+kJZfsijE+SBM9v/gexaJ1zyrXlUuC
lTbW/0Yu6emKj8Ybm16dL9DpP/+pDdX442+teY7DV440sWGBHFf/+OYpimtgNpaHp6hUtasxdcnb
N7hD6CkawDgYuLs2nMDz+AXpOmlPXWrDjXnWp9i668wSw7wG/9wtklb1fm17kdLceAi7OVH395i6
4a8wxujlGnnp3IWgv0+1lg1k0hPvZfKSr9jkze/GnL1gouR9mhApOxhK15/nKrAfedbzDHM79T1o
W7gBYfPFD6kUzmQkr7HS8RF+aDDunIf5Hbm5dpiid9u3vW1Wd/md7o84jXO/Q7GxaiiFkPxM/rck
aOyNZw3Kw5zkKaL0SHuYXvqMNGpwZUCGu5eDWpNuCPOkQZx0duHQQt+SmPSOetQdus4ItnXft4vt
IfPCgmwEvna3aywfF+Zlr+vnYBj7XTIkEW//FI1rX2/JQ3Hrw09HDUcOOjmFxmZbK63ZGcZb2xqv
L4LXFtJ5+Cvz9F4vMrqUmRsWEfvLRawCDQwgCPF64bSqqjM5sAw3wVgjOYjTAY93jTJSrJV3WYov
0ZDoJbYnVXlXLrEWNjqvOdf+EbZRfFpHS4/Zxm++0wELkbnLDJkmTRi598oAkE9C60XkVCucs9a3
BkQVgwtLTK7i6cZrYUdHq4/j634GsDD+Ouh2gaQBivJgiSmj/9EhzTBoYdFUwIqlKTMu40xbMc4Z
urV/xC/NDqUzx8PN7N9NH+wJ1lgGAFImOJ0+78IQydoLzUutnZ2rhNl1gBwthXIhiC20saXDXzou
oZVUZt1mLltI9atSZOO3LqqsTdOU471mpuZtXbn9VjrmbL5DnD7/5FhzdY7bNEFPrsy+IZwp/RjE
dxutNE4qoiN3JCHbO2d0OAB+35ug8rfW0nQBRJiI0FPSVgFOHKwAZPlO5qhVfm/glX02XVfXNjLc
itiRg3JaLieBtc+vavts2u3DOkiugRdBfoDN6W5kdA9/+8TGmOw/Gd34uexPjo7xXtnpNw05ZpT8
XfMxMRAQ0qK1EZO1vzW69Cxd3TLI7vnyUejLcD+jKTGT/RelRdjI0pQOc1F0xksjJbXNOInpZD9w
sR/y9Xpy0VILWKYtkJ3lf5exQwxSLWgfa2O2QCIb820ZIDxlAwGZyFqGio6aQwfVDr/ZGQvbuDLu
e1817uWsysx5Y+vudIyQpbOBgtDtqcWhmRzzZo05StzepCzgpXONDQ0FCki3wIbkP5Cuxhp1SMS4
P0jzt/8lJTkyJvXVuPzHEs/mAd5ov/iyeQB2lnhZTOQD+/D7GgPeefufXxG66/3xitBV1/Xwa3Ms
j1PTWpYLvy3OeN7rDkks44jxx4L4Sm0tPYyN2ZWf/XM8VsMVMlz+g6kgRtoOVfZuquqxwtroc23y
KqmK+fcRpHrGz2WGiVleax7PAwroVT+iwe42cIEXVt4ctt1WekV0WnrnDqawlavGb4M9B0VfvloP
7qy0hyYaIt5ELhTwZCqXZ6yLfkw16o/xchgNAFExXt0niYVR/RoNtX49uvZfCXTOKySN9cf1oCpH
HNjjO2nJcDmT62hJSwcjENyxH1jlltfaovVueGFXb+YYrehK0ZZ3IqrvzaQSXE+XdpDCoPm3Pag0
erP++4BlvFx5Xi4vk6QpZxKTZsfac+/7AZY1v/4HlDJ4z/72n/2/rmXpwyMlBPV4ud766ZYJv3/4
y89RhHlzag3t+vKx1imXIfK50iw+6xkQv9iz/Vu2ScZm1Jzsi4sX3Ra2zXANItF5nTyQ5CzsUZeZ
xoO2UFNEZek37aVVdYknHArByxbvckDWz9hOllux54fIIh2XS4we6hSHP3qsvsF/swucbQe//8Hu
jXdULfzzpJe4vkGCqTHK0tWtoywucLOZko/K2g2yf33Rup/JiZSnKVbHA4pVCHf1P5JOcdawOyT5
zq5s/5hpg9Fv5izByTccFe8mGqri0C/kD2nGS0zO1pF2Wfo3rUa9sLNr81reLI1TIS4fasf1PSN8
Y6vTgZFHuv7Dn9Txo2d50ciYyDKabd1ZSPax7joarYPfqhGnb7brHLupML/ZnuNusT0MbrHSDR6q
mKxwiQvpNx+W6YD6zXNrjVgiYJW3lzjf0qAb6m8WJlj7sMqtc2qYyUuiZPglzsF+rikPsQ1eiOkJ
Vnlq0DVgNJBKW4Mu36zrHs0bieGsbt61hs/WaYpUb8OjsIGdSVC6q9gDY+IBy9+Y6z9j1CXHslb8
a9do4qukKshN9GpNpS+vD0BMk0ce+OUO3EfzqegyA3sIPflqZ9UrmCXMPsZ0h83feD2G+KN2iqLd
2blOvXwsWMp5qn63xjK2pJto6M8xT//rtqs+OurlzMwxkYfcyN0n4yQo86gkvQcRriNVFwZ3cXwj
DrUBSuKqb4V3egzXDcyscpAmMEYoSnURHWee13fiXBvypj77cdArz2tiXvPMFkhP8yBgyTFR6l0S
5821wZSXJS7IJYnHTfHwnx/1mustW7vfNuKkwTRbdQD1aRabAcv+Y+unDkXKJr3XD2NHodgH7nfW
2iagIgSiyKZo/Q0hq13Tx+kP24p/JGbbfYrNEFZ2lSHIV6TarQtafqe40/B5TvM73ojf55nlCHqC
7W6inPOGL0e0R101O0nTdNhHhRQ3yHvSa4TmLsf577nUBu3JBFEv4bAxqxtzsE1k7PirlmM2n5vp
a6B19ifNHfuHLjIQ61bLN4xX/bMxIBMRLxnfUClxW0rV5CS9ZR+96cpzh2Dcs7ggasp9Ow7hk0Ta
qkS1eOTORkAuLyijrJ3qWGWnMADj7elpApj078NYjm8VX+yjm6BqEJRuvHYaaLfx3fnVlm6ZhusI
wrVG4Owrq7A2pubNd7nXmNvGDYtPw5Rl22y23FdyCjrayemMCQm4kBLLna9KO7yrAAn/KjL1ucNM
9TsPjutQ9aOfoNcOujrG6CE4gOFYl8WbGEDeqGavrZrWG/w6hjcXCTooqR2c/EJ5QtDqLGEsFULA
y8qrajU3fd8PxdGyZ1QO/Ew7L7F87kmE6ghAbaykSNjtHJVS89/RLyf/ms7xI8Qy7xSj4HxSXVJF
bmWo6Fp0SINryIFn/22oO2bxxtZMcO7LeNgJf4x3QujycmkdMtFJD9uPS//LUNSMrJegc9+juVZv
wqyb9ioAt09KbvwsvMr+YQ2vOF7k34uOjF2cqukzlKl+U87RpzE0yH45undmKZi8FBaqjNFsADcz
0/Slx4vmDsT4vWpiwoVdaHhqlKB8KIHTbXWQd8dm7CBFKMPNkrq6lpajhZO1Kcv+xs5a40ht80ua
Kuor4NRvFs7cP2ysvtw6NN/zumCjXXfRsxlX7qFTM+cqLHADs2ygSfkyCdurb84yCWjhphyHj0lD
0Nu7tEVPWEAKCbKYyMDnt2sLVt3ZC2e8Vhfgw7+O0BOMrSKlepgMRWNx2t+u4LtfzRWbF7YlTBVw
virC3uDPS13p74pIKx9NilHasVP6DD5Q5fDdUO17H+nY697JbiSUGn1NCSJtpj0YEW8bdYpNloOD
DM4d7tA0SxHJHNLG2QxKHVzpHQxqCN+PssEd3OJKtQKKJ0tIUSCIhzx8LptfM0DHrXEpCV8maZNn
7uugM3YSU9t0l4wGEu5Nd6uavnWvLwc5q/TW5rvXGFvyVNpp1GBIyJMgagM20aODA3RZh8+uHlaP
RoQ65vKskENqp9rO88iwyoTArcpHH/Gaywi5RlYU1r7PYLN52ouLdt1VNdpY3kizbbP7fmzuG27R
buuF+66ykhfpM+3kU4e2zJ20nBrpfJzAzq2vVQ9dXPp7Nai0XT60KOOiM8SLgkz7eW23+RdrTtyH
yVRicD3mfB331pe17zJXelOMAp4u8yUGQGu6R99no0LimSbWxEPBR47hGT+1SVQdW0zcrubZWFx4
qE3nWJW+zZX1KjcoSupb9dekzFCrJz8FfY8m2H2lZ9mdXSqoc/vmkxwyNy52s5KzPLe6+k7r0uQ1
dNmSYUHw3IxV+Ar2upuS1yxU1OdBa7dsEJPXPJjaxxnzO5mgghO4t3lPQOBDYBgRLbzuSyQFZ0SO
pFmSa76uy+S7tMZlxGAVGSokVXAdW9TN8FI+tC4o0xHV+EeyjvEWQ0Xn3YrP8uwac1TXjdrqn/JZ
V44y1O7scB1aFKX77s2nroVBb/rOc7NIFcLaD6HGu91RWFo50CNA+Fq3is5L76WZoZ30++BlLvpS
tyl79eu6Z8OeUTf5Yhh+suURjOdbVNbP7JkfJK5o47Cv3Rw6NljdLxi3opca79WiQJITtaltNYX1
t7FQThhz6z8rbAFxg7C+NUmlbPKxcp5Gr54O1hjr184CFOtG/P+iID1FvpWeZLtlun6/o1qTnWQz
BsFo2I319NGbUove5ZQEYJXryW7K8W2EXWt8GvMsOSlj/3vTW5q16uqfCqv96L00ZW6Jr8xzUfJy
HEKXVU9GxcQOYQhiTPEl6qtjUA3Td/DpPyY/dV58L7QPUVFQOKhrsC0dFc4MsYS/4uGHjNRTZCXn
gnpBjjLR0WtY/ddmWV2RtMNSvIvabbk0JRaAx13P/nOspCw+B2xZWWXY+K+DwFXRiw2O83LqWna1
HfIRa/lmDCmgptGtnMkhA7azd6ZW36nDIgOho2ih5sXnocIkEa/Qft+WWvHZAWuyiStKwFlWR6+G
gcbwMixAF+0qbXp320/JF3YurfI8VKV2sNCWZ/tijV/biGqDAiboTi/VAsUfOkToWwUHiVad8tEB
BaDaiNi3dFxmSIdnkdOZzewxJAH/BIH0zOLMvZOWD9fo5Ad9vJWmHJSmfWXp+DrxmN/UYfZTJJF5
QJp3wi2Uw+CGgMq76HyJN1HyUDggKFTFVPaK6ugvKFUVm1S1STvuJq3wf1iWn22i3nRfVKUf90Z0
MLPCfvB6z0QKKVQ+48fzpHWD89Mbv1dYq323bTfd1PyuPimjg8OZSw64MKzxrGNjB92wu7KyPLuN
gtBlTZrNn+HG3axo+6EEXVYkbzhUVVstsq+MsEREoijz97kvTv+XsvNablvZ0vAToQo53IJglihS
smTJNyhHxEbOTz8fWj6W955TUzU3XegEUhSJ7l7rD90MKocV7L4yR1AuZjZe5yoPvwyapvohdrrP
JQ7Iwcx+5ComGA56p39u0fO5yqIZajwh8rrZfLTJqwVDhUUAZ/5on6xe2xbAVYP6z3zZayZnHGbG
B0yuU8+HPeGtPHKf3b6+0ZQKRSLPy78JdTTOaIEuj2ECLVwxibgZ9vIom9QJ5W9Lj4adrMqOOtH9
Hi+/q7YOa9LWPlgmQZPWiAfkgnkOiR7IYZWqV5Xz2dkLgVumQNa+xZ9iqxi+JVNiBYrhOud4qqvr
aKImO0Lh+qaO9v0U2uqpydt6Z6YhHjVSW/T9En5bemhmpLL+Zcoi7Vk+FEvfu6WM6bsMqZFH2SFS
inOPDOS2AIp3r8S1s5lztBiWrFpTRX/qoE+BDTlg/msgHr7wyFH0pZ1+RlsZe9Lceyy8WX1qsXdg
7Us/o5YZ3TsDFkay6mQa+do2b7fFXGSf8RUnCQ+dF3csBuuG8QXDzOFBdjoWOfJJYXeTxrcChpev
YoT6XLTqBA9YKa8Zm7P9POn4txZafkKMQz3kQ4XzRWpbW02du0exxCrujGL6PKggVdW5rb4rZnFI
J4eAdJ6TIqrGVWpRPOizVn21RT75U5yYz0mrlMFYDs51sTyYA+Oo3i0LKrxj5MZH/nP9fVqyiYcK
b9/S2HY2k+Ed675ukUeP27tIqCRL1quPwgmdeodmY+233oC7HAZvHdmdtAgGzlvqfmC/+16verUE
wrgOko11XhZBszZyYuju2ib/FKkVn02oOo9q7NmPA+JmiRg5yJDuf1wcYzhnVvZL1mTRtY0FSwvg
oxyfFkl3CY38fbyilM7jiLEqNLsp2UPaRovCraZTm9ZzoNZqeSpUc3i12kO2csJaSy+P3tQV20Ey
x8rkKxKUxc1JRbnpJmvehfgx+ZwdyjdtYr/X2zADJ1iXrwnOVWvzghA+frHolL1X1e5XNITDdVgU
g6dS84MYV/Vm94LsZpsOx6hry7fB2gLKVl8Lo0G+GhZSIJubsBO+OTgaeXt1vpXZ+Jr1Ku7hkzve
uQhkb5d40A6Co/hrGOKFQxL+mZ8Xhp0ZMWC7XqzX0XFFoDtI8CKwYL/OiDa4UYmDklqeXYhsCJTR
3IYwl3oTxkqSQS+aCiXfhphsvEws9i8V+mI3e6lxIaeJ0Hp6p3O28mXVXcL0UMRl9D4haROU31n6
D7JXjrPJDu2JWXVgtJfXJI6nczrpfL/WIqsLv4j68kray7nZPaaRMfrqHwOqBlSSU8Ee/GgLiWHu
ZncQQZ6RxdpocI8Q8gSFKO8iB8Ju/1Wi/HiSNdkem01Q6Pi1daaZB0Zsj0UQRuUI781G6h4us7ad
83z0TVufCqynwuFOK4g67FBRPmjWMuFORduihbPyfinnhClEKdkj7yavRkCnqeAEk7hTf40E9ORZ
iccvhiUIQtdFfIlGLbwWmolz8NrhJHzJHE2B1NHGw42o0i8DSa4vrqj6jR4q2X3jVsqtSfRv7zda
JXRV8YRLZx67y2UoIDY4KV4HYpnIDYG40315mVbdywoQPv7VFinCOuluhFoMc9GrmewAD+g4sBzd
DOS0yBjcndfAbZQSqBrGblor4gepn/qnSbWc6MFqq/Ym21Wip3KUbFqsViO9DtEJ8ZuS7Xir+Xq7
wIdw8+qpUa38bOgINruOlgJsssoXTbFQf5SDHYLJsPi7jRP3WYXUrI5UpRiusldUToRGYp1tY6Mr
n0Sc5o+m+fg+FLz8t2QeP6NNWL2/sjCa/mIm2FCsLyzv0JTV7zfzfkMtEe9vRlZlUabNX2+oyaP2
ACEDI+/1JeWd/vmmeqe/i7rofom97IoUfX5NVZPNA+EssN/QmP60961GIlqE1e6jwyWZfklKkn/r
MNme52oKX95d8SQ8Emtdx6oBDjKHGKqgc8Q9Ue/HErYSwImGbSfxoOQge2GahQ9Yz0JX785lMTYn
8rhYVuFFurXQFjOPom6mbZzGRIDBsgZhGSc7qYUmi4nsWVBjh/FXW+5p+AfgF7orYxtIISYajTk1
u85o2he7059qJ0p+mIkGzjcpiK7g5iHY7pw8N02ugKXZV68jRv6gqlS/ay0RaUvv+gdPJ8hBOjfZ
JbauvJSpcW3SEWF6y/1sEZV8HrD+2dmiaXZ6YlxrpJIhwVb4Z+PH81ok1hUV2vBnYzQ7peimr6MN
f05nS3HT8jrcz7mYj3JSGmK6nevL8pozSboVD121g701/zVJGEm4H9dJBZpaD2OiQh1fJ/15JWdG
NSDoZjN/QwJK2+pKhhafzm+9hj6Dm0Umvo8R8p7/54iZEUiS/fd7wA/PvyPh+34P+OfBYkf5fVi/
TbkirrLQYXlfa4jCQQlNeSu0zHVZM/r4gWHp0rPfl+NELLyNg8BUlpK57Sc3MMsuf1FykfiFomk/
0/wkCtP4ZWnu584qw8/WoqL3YoJU1gDpHTSlHo5ytvNntrfOVtVc/zPbc6HTzYQ9ePzhu9zbji95
s0WVgN1ejPyqRdZykR0yjF1NKt9ZXE0klE7pU2sbO6RgO0mB0x/bBEXNTN/FVpsdVK3L3lz3WR5Z
mokNTFmsNJHZyd7sv5v/MVqeY+TodNRsf2zrtz7qLPPI87S469bCLFehUs9hT9qWK83b48AU8fhg
f5flj1raGnuyH9a+Xk+oi1Z+d1Se4IM56M+ISv5V06ll8AHBkHHSXUfKWtz00/dCefI4ioAb0apn
D9WhhTPE5yjKdMzc5vK92o95tiVZMB1kLzpS5MtHkEdoNj/pfbEfdM/+nBjafEKMjZx3nhK3nGxt
M67vVxL4JXdfFmqXdIdOM5Dx01bx98qwydCt9Q+mv14VLRo97F6tqE8JH+YWAS4vheheorRvmU+y
yZ7n0m9KUZ0BG1hPqhgwHPjnBNiPwSid6q24QTKvzYK6RPbdjNXlLgrjASY3cqXye92Jp9HIra+A
Z5egwx4XLaF2uPAFYMWIxRsOXyt8G0IeYQtog4Y37WTIUkdn4YYLk5/OFSvmR6+r6snWhvy110j/
cJLqp33fGdVr3Y+fgLU1t0moys11wutkVtUrmGOSYIpibeUoneORP8C6u7RmBk8QLYnzOBuB7LQL
Szmqjgvaab1jliskAEj0nGWvc/O42anW1uFECU8VOdL3ombzVPgfda20f/c0MMd9eJ5iy+HfOX3M
K9rYJSI0XfQCwVGUle0jCuHN48AJ6OaJxxDdn0fZksMmOhROmW5kVXYscYQwQJHoB9kmi6LcQcbH
mCaDfy7cft6Moi6jzYLK6RFDlMoHVZ7cZDG6iLWMRf2QulEVESVqxwddZ/Mlq6hRlzugf+VGNVsr
MBILrRI9MSc/rbzuXhZ1WfT3y5qEBKv1QzaF1dLd/zXOCdPkXNYArdexckhOLOeYQo5OS809cVJc
UInOQvckC/fP1b975PDYnvMNKqMIZ60DZZu8eh89J72xj1D3NaIyOUOJS87y6r9V/19tXjogTeFY
afBxPxjiUE0hFihiHu9lQUhivC9XiHkFppLnrLv96PT+DJNts4rNaA6YRY6XM2HXID8tL9WxTu8E
woByrJw6WtEffD05dWM7GY0GUNhU7yJjCQOgKhhnJ9C+7DZRe99JBkT8FF3jWg4gPhi9DzBrUtO/
Ba2KsLvnYCMeE1XJbmb7GKEiniHlp4pjqNqqr5uomqes+xUmgPtkbo2t2zvxK2LV5KobD2VsAqmf
MbFt+WG+NpGW3pX6GqyMq+R1KMEGqgA0jrIa9tNdrqAx0QMJvY2Z9mSJTry0Jsi/CYhoQV7GbgBa
yaqFBa7th73yihqndpRtzuiOD3DFGGxUR4U0x1nWZDuEM3Ex8AGVtpdJUsfnZUIsW1b7xnWDSnWt
AxtVgxSk+skDknwt8TgoHTXQ5ty99EOJlCbGRyECE+1jg2MJ4SGoNUGC+Ku+KuT+RYoStqGeb1kz
fO4HxYJFOkaPixpCBeiAxbvRY5Hk0SP2njES4OKH7B/XQXWf5bvBhVUtR8iOOL142q1KnWciltXV
1cfopZyeJGdFx2r30qplTnSXhOasduVhxhZnK6veGogAB2G9E1zWWzi2CrcA4s8W78UyMHtTe1Wy
6X33hN4DsMp5+Dq1Rr2xkqW8hVOkkGbvpmOiG8lD9mcSXtbvk0qwGXKSQVinYOe1LgByxRCoG+pe
LG6yZuRgcDpIauRDWVMsF3qtauYgC9cJsq1okr8mzGCLO9wPs/veFM9dlH4Xq/xgk4XDxgYZeR+Z
vXUjlPWjqvX5C9LX2IgqqG8Mrane+tj4KcfrndZsIoP01oLT5q12MT+XHbGKiWc1tdO9llTVaqIW
w48Jzfu4cL2dJu3F1qKYIkSKe/KMq7PYR7ustlY5DohkFF2AFxmG2/8ck4DQRRtqhNVtCxclX+4n
cKg8/qaKTa72bV66F3UyxWs/2mvciJ1yraFo7g6jehSJIi6RE3PI09LwWfRQJ93FbX92Khtk0/z1
z9lOY8bvs2Pb/Hv20EWNz6ljDmQQBpuh8pLgXnGBVadvFMwig6EfIJbLcEzdxfYWIM/3Dh3CzVyH
zgPyOdC0BXRvNkyk1I2YdVpvq0/eZF1mzPVAdRGOXZq7PPa0t2aduHQLiUDH+T0x7ufh6qUcWyfX
K88lPtKbRrLZ4znmnSC1MxKCPr7v/SSbYm3r17b3/SGf8HtVduI37B0jMx23drEFjuxcbbsBVpHi
/flR690AWLl7zSbR3tB0a2+0zEb/uR2T6gEobvrA2UL4RtTMr4TmUDSxRw56a7UPMR0k8v4kh4Ul
WcPSNBEixk1kEyGIKSFqluCzjY15vJNpEOOfVdmLP9J4N2VFtNWNnhVAmC+zWmXP5HvZWYIWP2RF
Gn+qCuO7tBAX0/Ji1PrvAbpiQ95LjK1iRe2tJpd1nbsnu0GR/aNliJ/e5TxkPzXZ1Wp9uDfGWfHd
xGG4TWAoGeLikK+fhKUOv9uqpCoOshr+GSfb9EQlelVfEOJ2H5M+P40VyW9ZwyRHOTRTwhLYIbe+
sUb3bQmFuJO9utNWyGTphHPtYYYzw855UGftKKtyIy2rsUPvR1X2FvbuHfNiGPrVinVw/LzM2WlA
Nq9Yftkkr2KvUc4i6g5EartVnqXmUZ3Gh4pF5pDY4fTJ08ovfRwjqZi7b0XnLZ/kAHWMExRkYIFw
zHsfkGvhW+2OvwfIO8SjnvmrC+Hd/x41KXV84NT5+zYOr2Ogzvr9z20+Bsg30ormi26I6omTlb1r
WsVqiNUu4RlvBk5mugVew2b7dZaN2aTvqsKqj/9ql52y7X2arIeuvl8KFFL3vdC0myYAl0O0Vnxj
ap23yoPaJXScZb0BIzC2lq8jIfn/GyCkq577L6qO6Xie5sDQMSxIIqqtu/9Eg4LbKmxbq6wja91y
iDFnWDaeJopTy+ljfr/M+TeQM1lbCZwOxwpWjab30c7E3GGrTbX3qY3DNTeygBBQbZPgHm1xV5R3
7VQVPhkp75PAHZGIoXXqHSwxNsIH2+V+kiOTJTk7Gsam+jqw7dwCpQ1om7ITcT2LzJRrHmSV3Imy
JSilbOXgZMLaxY3cNwdN3w20BvuTZc8cXTqi7LJqWKS94Dzt6qEhxbiO0HizXRnn2GBTS4rsBY+o
8iJr2KPHm0Q301Pfz3ASCZWfzMibjhOBrSBGTvfQj6CUvLSsAz4itDQ6NIlEw7pdLqn33qtHng3r
r6+OcvBSGRvNxXStRK/s2HdL9zwguh7YSSVIOFP1VKyxeV85JF7RPYPPiHbx2CNMvfbqeR/uSjHW
nHuoKoYS7qcom4JUUxMYeWhmEvVL7521YK+c3i+26p1mrw9kDZm03+1y2Ecbh0NgfhnHCdcpf/al
Wt7Lwk7K6v3qo03T9OuUOM7ho4mAEx5mayHbkIqE08MziADGPzpkrzKHCcoWSXMijGEd39tCxEe9
CHjrYmVPCRzv+yKPQkDfMIl3Rgo0Xjb+1fNRHyHKe44dwWZj3kfxfgdDrOLPZn/VJv1371K6yBlF
uI7oi1AfZ3SUarN8lJWMh91+js15I6vqOiC36+8a5h9n2STzbqWV3azVBkU2FShVBJAkSbqvbV0X
x9dyqIKKLxjRzgcbusRdFI/jI+EoQPECPomsyiIzddBFjZMcUQ8dH22bA50QOCqvE2SBrBayS6zl
6D/RBvlnfEyS6qc1LTiIr006ttCXGtdEWZP3mRB+2DpOWm5lG+IyhIgry9uJcrl3EDi6F0nVP8aN
1dwhHvEsa5WrAvPCHht+LMJcsk0WiEUdB2QALrLWQc49e1nzTY6XTdiZgNtvnBcjG0kaqW77ZTB/
KGNvvE5KtOD5B+BWwK7m267Dc65d9Tl3JiOYND0Oeld8sZpSOeElW+ydMps2hegrBOjifqMt2jUZ
2SkoxkK0rGvUt0FL7jVXeE8Jnle4+yxfwYC3+wYGHC8yLluUTIbDNLUxwg0F9o9TdyKGgPPNlB7U
IrLvIytM9xObajyWBufSeMZz2aDF4HYcMTzehKe1+bHFu2rrjTAGx0bsa9ts75TiHtcSsR63vAHT
A413NNoHLU93mVFlh7S2UmDkOWoc0exX8wINpYjtmxriem2oynQq4oSMpKu91M7UfUWimedLZaqX
SqktQDUR+yC3ivam02jbbsrNB1C5m2rWo0dZIJKgHhdADtz8P20gLbNtU1kNEMz/tI0ezvKxkodH
nNzj97lRaxBiyPOrHKYCZbsju/3wMUmtlZFnT9ijg/yfSRnky42mOelets2ojt2FsXceTDAavtHO
9YmUKOY3sl6uyAtZl4WtAJWNZly3UZTL/fdSxyzupCEBccqUQVO3sq4PZnWSV1DOGbqs/a2cJVt/
T1WryQ8F+R+5EslFKkpDtOXXQrZ9VD/a/jUulWuZ7H6//Oj/uAU/Vuf3gvd+KcSAMB2EGtxTT1Pb
/S6SCAuObC1Sx4pzX9Zlt2yUVx9tHx1Z0iBe9NH971t8zP49Er3zfQ2zbxPWiT9GlntTkA99SvLh
iErED+CDy4M64A9jDpEetIB8gKeL8GnJReUrRHF+WubPKpoAPYzYzPIUj288B81D5bUVTLDYvA2j
wA0z6bIfhXtIDS39WYtpQOsqFE9KV7X7UsvNo6HkOgRNtPpcgL5f09kJFhX7NMsDoh4haBBYaEOe
jaXKn3EXOlq4S7zF+ZDs3KgB9TdiocYE8sVRGj1rPb/Mvk2/deQBn/VBbB1TGKQ78+4tW7Lt1JvK
89gu9SFRLL+bnPFs48NyRoQ/PzfmVhfdfPTyYk25EvEgUFkEht14B0svjsmSGsc+QugBDFl9rmzj
dQU9yAd7usYdXQ6CQfjM6jnvhd2hnKZoyVvakLDjA31Mk+oQozx2IWyKCYqZ48i0zPuiGtO9K5Zg
Vrp2W4s1MV51iBsBLtsbUaSSAAMxzfcmO84KgjwOtFhEDdwcL/T0UWm0/mDO7HDClEA/GGz7G2L7
h7QkGR9P8XjXZ0AxWVc2QsESTJudn0uU3kxPMckhpBtzzJ5zBCu+csTappHb+oSl80tZReMlRFZy
g3ae8rV0lXOY9MWLjbbwoUDHb784HOEHgGxeQ17dTfrvFZgEf3Kb4QZV0z3mczrt0lBTXkAcXMD/
13eQsotAhIW5wbGkOQOAz1/VectTUNssgi8MunFeYMUQfGu93Lf1VJxzl2S2U5cPnBWxYu6ifNPq
hhlopJIeBs30ggkNUs+ugrG1jX2fmN7F1tVXcH9oUHRIKtaYlRxT0mWbONJ/OPaUnRAYg4JmPrk8
xpysLE5DCp5aqdQVUxdVx9IwXLRAk5oQU6UebEWczLHWNq1d+V6Sd4GnF3VQIpl8cewkP9ls6KB9
+EpX+55qgxub3PBzXyP62QnPeUqPCftKZMKI8zcemxNLEO5NgH6qrrGf0/nZ6OviqThaY3IbOhuD
bWRt8BYAnxMTd9rZWcNWflHcbSPYhc36AwbFyik0WrI7YgLatxL/BOJJqZcS/lSbuz6dbrqdwqS+
Kbhi+bOYEx73WX8HgSUK02P4s09nbdfiJnqSRe01eTBjnzeXbuojjtOd6gqN91p4yHcV2cFSzF1j
5rq9tbO631SD/aYywNGxAhrjJ3ZC3a7Wp/IkC91LqvcrWVUquzx5ayGrEQ63PMb/jP5Xd06Ejpz/
6BucKU/N6hPI0W4u3uttUX6LrW9ObfE9iJ0N/nT6qRS5flrM2OKIzv42h2bYVaEPYPkLblJYvfMU
ARSMhTBkIm/ZyEtQz8+2Hle7uJqM05jaxsmZoWlCGpnAvx3DLPH8Mh6IkIwYgKVC2ScWKXbfc7lD
2VSbNO1Z9RswxLWLEDUOHLODbI6HLPSGZzxAIx7vRkqaehI3e1T5fqu+qs/ZsWnsQttMuXhxhIOl
2foOYKXZnlod5+65rorp5EXjdFLWwlODvI7RXSyH4hSuhVxr5BUqODEkHkKYvh0pWjCOqJ+p6dif
CAJhArdeDdbwvWrKTzhw2H6tZnwC9brEEpWz9jMrAsZxDV/zMdwtSXZBulw5Nav5oyzCBFkRJTcJ
+2eo+7Xz0Ur4w+T/TzPrFws077YjzHIa56U4sQHqlXw4tXphHk0LgIetCc5oDtm8weiLran2qKEg
K3oqPfHFKFtrW6jpTDKj7HBRqYuXSPOaE79SeHZ8sOaknO0UI89+hi7kOXv5h8Uok22KSoD/SPTl
lNTdcrI6FKMIn6Md5lYn4hX1ib28u3fShA1JoZ6y1UdONFX//jH9vhEfk7zKi3p4v8rQez52Bue+
EBkP4Pi62ESlC4ZUbZZda1s3oxRo5kUeIvpK3J5k4ap1e+ozqFlYdoCthKThV2XpQ0xvTyIJv+D2
dGtq8IBVVHebVNcCUGhnt+l9NXTPmjWdokQ8pjUoNAMcyHGImlNdEJbXHOutsZXwPp2GZdOlxa1M
xYSrifYN1XjEztvxLEjXogYfIYtpFy5sD8RlbSAJmdo91lkbBbbNjqip8naXICu9gadL5rU2EdMC
Nwl48WXWQ7FD4iUNEAdotpGFJ4WSjBEnP1jCSsUPzsx3Reh+zRQC4JbdPc1lNQVTFblM8cJNo+ux
by9dvos52UPgGp9ih+zqNA+g0NcA2JpczSwbw3QHcSlwdfigOitvP3X8edWH6Cx9q2GdsEMuB7QV
x6qAHxVcQLexDmCR1V3rdWwOLLfZxl7MIiFugD7xyFRH2NHRZB0gID14UaA0VQS7hd+EFhbTHr0h
g5eedFTj+HvSeCHeOWl+xBMf42Cdv7JnL0OUSYTXPIuQZ809ZR8l+XVKre7g2t2dHSr2OYurY8qa
dUrCZN+LtOOjHBxkDrBQzbES87HjEttmKZctNBG8zpTokiWi2mRNo255ttpbbKmBeTn5C76Q6tZO
IRelSo2r0YSiQRLn29HTMaxHcnGbudGLMGHPjSR+IqebLix2D/yGmnMRYz3tDHfrsupDun9TUcIL
ElI6m8I1wI6w6w5c1SFbqWlfBheqfNc18Qng9sZq7Blb5BaNmiHJtk7f9YEX1ZcmTo5FbIAQ8MwH
DGIhC5WeCcsm1zduC5S8z9s9v0/0idvyppcVDIWm3fLPWg62K6x9bg/badRbWDBm45NE4kst7LMV
J/xflTR9XAy+crpxXAge7jhMXNbd/12boJ2Wz1N51IyBo8GgkqtkN54tM9D9noWezMZmrJA2tFDL
Oudq8iudewFWf1VOGlCoJi6LqaCJs5qKfBBQXTxPMxY/b3yIstnxLWVBKQL0+13eX9sFay+14u/v
5uyHVdXFVnMV416xcP0lAvPLM1O0s/LmmcPUeWl1tLstSMujqz6kKWIJlbfsdcW7N/O43GRa550s
Dch7paEjk6XuLkPV/NJ591OkRehIx8mTU0whx5/cOrjK4ATEkCwoP901NV00/Tif6bbnnbQEtfN4
DWR7YXgPpRojDkJkl7pulIfFwi8LaK9e1vNJyftlD7n6S1lquu+yLb6O43OZ53g5jLhNs+HTtuyj
xk3TWHd2HlsHBO1RedWa79PMdgUxjvDManRJc6s+zNMDsnmWb0HV3jeWk57tXCU9Ht873tAGBZnh
Zqjch3jCdcJounTfjSCSDGLwfhpmzn29qDz1l96GYW1q2HyxoxoH4QaRJ/RN1xuVrwGA202V56OR
5jzCONJAyZfB4AlnXbgtSPxOvakH/JeiGiNLQltI3ILZg3iF3GhvrW8qvcRDcSXhgs5gFLZIkqD4
mnl8T4RNalLJkohUn2Nv++WEVhp/PsTipXbjjbLAz0cosvB1l7CcZg7BUnkvc6azRCMAt4+Waoc9
5hcdulcQLqRrEw1UaFkl+UM5gTUED72J1Knj9Qpg/oVVbcYYOALSn9lmJHSzmUdnOo1Cu+pR3+wE
y/OD8ApYFRaMIRaB+BpF5TOmlnfI3V16wssXlGNnzMVI9FXjLnQH72Zawz6fWX9qURtbW1WREq0T
8TArs+F7U7/+PWxFi9qed41aPgH8b7euUfdBqfRfs0J0O9utcHwSIC6MCG+/LEYizjAnUIGcnPhH
cNgPF3UEq1SieVclIzRxuIaZ+7yUpvLJS5UrOOmzjqr8PaGPYaerKQcgux0vWtzt3KzSzvFa67tk
vNjCGC+qElknGxcW+M6MSGLQzjwhNjmMz0UoEJQ8/ZLEi34RsNeCFrmhjazy0D5Nc9piOtJO4NaX
+jUywVd3Vd2+VtU4+r3R968TTH7fs43hlZjuAHAyml4j1mwfHiNsSE4kfoIQzKtWzD1wB5Kb3pL1
AFoH47XtbcjafKFfTUzpkAxpnFfgUq2PgKD7yvaD0w/M5mDqNATQTWIzFWj/V847fKOaTvuctgug
V8OMP682Ar4RiuGlimM0/9ETeG4SBWAn5qdNXz/bMIs3ndpZn+K+MJDaiKpPieCpPNvkzRwvLA5T
26IAhBbKIxQ4ToCmGYHAuIcZnKBYB0Lb0oCVLY2jP3j2WO8iHTYobEQMeZJmvvfSxNyneTfflU4z
Hkzsoc9E2etj57TaqQeWj7In1sIu4AH4VW54UOYcfzw7zQ/zWBunDjDlVgh7U6eWc4RH6AT4LPCW
YB+jU9Lm2y5ROcYm/S2f1X0ZteIKQrs5dEjCrfwPC+2l4lOTYeqYLtXnErpzAEhI3ZQmvmOFebYT
8w5nMY1TkPZ9aI0XULu/Clsh8MLmX9XrY8b+ARCwCKYaNsXEQbyP+YEv8fi7GDLlVPBefGN2vYDM
6Z3lxdO+ceYXFAvHwArt9bk3mbtkROilykV95nTipwX0Cs3RpkOBwNhmQgfQdw192szY/m6c9SiR
WsZ4NEfxaHpvrqPqz4Uy/4wHTuYm39dYOfRKlD40ecFhwnNeQ+iJfmVZ/bMbwfyCFQ94qKl3aURI
V2l0YOeKwWG87S5DMrq7yCt037FnbFOJ3w76HdR6NIhWMYbUzV418ONB7Ymj5RFbNwYeqImI451A
OhRJzuRxJt3ua3n8UjktxAPfGBfwNv2pShTtECvJjYUrGM102mgzKkG62vxCelmzmxJsSPeLgOzI
at6BclOTxLci0zqJRRu2S9EXeLA351h3sn0Zaq+0XmGNt0hndU+WotzlTr6zKvCTCpvA96zNuJ4a
8/KZAABHSiQhCQi6hECLXTPkyV433/RSGDuej5/qoSg2ukjH+54vPGlHIwoQKt87fZOdhQFQdaxG
WJL2+Dzltb2PwrDDumb4orYlIQVTbBc75tk3hcN9QmjADlsU92C9bsnSvwmrgw9k9M9ROCcgPPx8
gefXN6g0KAkrk1JV27LTnG3usPDXPRoMMb4wEHa2EDriT627q3PMI0t18LC3QdjJMy9L1ZPXReEl
jb3lWrKTttPhu6IjQaa5GcqUIVI6tvMk9G+TQ9CMXDg7zql/uzlx7v7w4KSlmBiAZIU4UUSnsNUy
iE4Tnt7j4t3QdLRPnT7/bObC2Gfj+oEkbvMwO6j9bdqEoCe6vg+Rl+i7sVjaU4tXIaA55G7HNVYg
6nYkVESIQjSbLrOn5kHVVb7gice5o5o5chQVruAAqvsjG+FhP8tu2dNAesK3tU0ZLxveb/BXn7yL
LtSTmYh5bzu/sjpsjkOvkDdp3I0KDeVk4GyPOw/UNK1S7QMGOZsKdvqm+h/Ozqu7jVxL27+o1qoc
bpkzqWBJ9k0tu9uunHP9+u8BqGN29zkz38xcdHVhA6AkmiwAe78BaVctjO2tMa0TiljPaN5cUjRE
l1HbAePK0aYdKT9+gbqKR04PZylP1kMLNVxJch6WoIXI32yV3Hb+CGJq/1iUshAU88qeC3L4Pk4b
ETLPKkmoRdIYnPPL4ViG7arruxvltXKBqSUcVA2AqW10T92cGcBDShMiWbsOg30YoJNjpLjGTolZ
IUMh/CGzJFtPYIKQUQufi5T1Ck0zBW/gybNbJIgsAz2+2l/5fvjaZajP6s6h7XvtS5e+qqByUF4I
6ktXDD9Nar7bfq7iXaWGlM801rcZaBP+ZmuomsayGIE5KMp08T0kfsq6+RL5NZU5/5c/5Pmr6vff
Od91CJA3mynwhaI138WyTC42Vi57THKDpWfbayR9vnIOR/s66+Z15/gcdhv3G26h6W5W8LYx4p7S
keHPi6xyggXWO3yu6rfEtAPOT83PesB+yonnV6tMNkn+URWh+d2v2rNdV9hZoHubTe9BlhULNMex
tpyKZxyzuo0TOc/GmL4XOS7wUfM1GbUvftf+zFP2qV3wXY2mX25U5+wovI7KQRBQl4vUo6uhfGRF
+6bqtqrdzd+rCF02H4NfPe1xQK0WRUsqRcm1aqNVRruOrRwefvRni8sahauiPQ896pSZmsaABSu0
PL1hrUVNs1L0A3WELMGpObP8X43AZlkORAJkn9Vb35F545MbOZghp2BQUf2Fg8zuowey4c2Ow9na
/6a2g7EqrclddNn8LeWNwW6e80h3KyrD24xZGd780bRAzF0Kz15FHJw/nGbcW/bgL0yIc1v0j78o
bhZdBY10G/sKS1Tr7UhHe1sW3u8KojaFagT73PeL56BO/kDvcVy4Gl73uqEcfzg8INg+OMUhoNS3
QJofO2WvT5fuyAN+x6472SeJeRlcdl4FKbVlgWUlKYUccKxq8JXAJKIyynwVoYPG458DVQT+ZjOT
clmpuomEW2GOF3lntKRbHRhp6lDAK/HrHgpPHT3hX74PmtLZ2batLIu4VC5GwZ/q4DdjYUvDRzg1
LlU0WWfKUvmCDZLy5k0A5qw0mcV+SXkzZhW6emCnO91qwpsSFzFE09BGpthLtSuw6Ia8ikdaO4jn
em1PLT8Jq/L2BSQBWt5pd2oDnxpPMrdIWxQgkT5tsLIEaHsfntWep7A5p+nJjW0oPFBZl4Uz+2c4
+6vWDtG8rYb4pwpRjN16SO5PQ3oUp7PIhFBY4X4QThSkyF8oeE7E1kKCdeogq49TAptJMpoLz62O
Hc5WC4nsUWMS1Y/Bslc22VAurRj7t5RErigM91gPBXW2itRw2GSj711trfi8DD56B6BWHmHd0DB9
nEGOtfMsHd0/h9YKxvfxBG0FxXR0uTudUiGZQh6Q8NHhO0wfDXL8lNbc61TDS6wnZCFEWI6yXbYQ
+KPdR7kcs65zY7nPutWfZRghqYvjUflL4MhhBVk/Sa2ZbkDfNU2SI7tPzp1OreKlBUpWdkrlGhkS
I0gX4SAkm+I1jETfQ9kPWaot5yYvevazwpTsiuI4a4jKvwmIgejwGJA5aCzOHLvWbLkAqZipO27D
UQsQchBTKKziM4bIhJySl3O5suOEQpIdf7Crml7KdqoPKmmXu7Sr5p9rVM2/OeHUbCp0hveaFUx4
xPZnPnvz93BSB9JCqnnOtaa9Ou3gLGQHJJIPt2zO3QigY/JwlUibhPokAOet4sXvfe+F2zlWKRKN
ICb9PMzfjKj+kOZ/cQSKbzb7r4XOVgsGcXdK/XcefPBxUBVY2nYHIzPW+4RyQLtJU9O5yN6g6Oqz
lTbnRPe7BDKRn2w1T8XZSugzmEj+X0DxvPaqvVKAZz5XAjlVIGEtW5JXIFpTnejPkoHwe+Qnxspe
mW4yreLWuKIujRqXcLW421jMVos7XIZE16Rr+e4zKPr/YX0Rj3a0F36C0oEctK59vDuU42fWbEmh
v8gO+IcFOUbYUse7YXkxR9DB7wbd1eA6p7tOtubky7CpjeOnbPC/muhV47FjO5um3jmO6918HAo2
hj5rS0805QWaWnKYiuznIxREyPTCG1+ixGEqKLUwFmfftVOXGWDNf80cGzVcuHln7amk+zeVzP9t
dsnU4S9dbuQ42YGyn8tZmDTM99iABFKG2fiUZJF+Hua+XWVkUFd6WMdXTdPiq7wbIwMpfHeqFv/o
mOw5PyVWupHxYU568z6k4Qxe5cCJ5Iu0dd+ZC7+fEd1Ug4j0Gi//uCi22q5K+COLrht/SgX6fJyt
den2DfKLQq5+0sdFBQPnLHur0F/ajtK/FnOjPrldfInEqIR8/yHoa4AxIHY5xXnTuoCfv6kG5O2l
uVmbkzqNLIU9n/A6wygCx3rTis6yyftz0ju1e5KtieXRHt60tNeeKmAjMti0dXGOG7QEpL8aB6Jh
bzRhsOrGWH0Lp7wnyUeFzXTtP3QPe5Ks6Sv+QcGvIDSVvSbhlIGfQQ1cLzHLGkLjoyjA68qxqjuT
TeoidyPHWkb2ObUXpihyKkfLz6l9b92nxmORvTqtZVNCdpzNfSxZE4jwNUVIUTSunE57xZoguXru
eC1Eyysj7XXO1ijOR/dGlqtfeESlF9nFpVkioFfv5WS9A1I1Da26lr1RHiYHOI3KIuxg4gWkCK+O
0VyGakg/skwLgf+2Ll+IoD0BZ6zX0zz27yWfNBdJjz//PtR29c+hvepW/xg6TN0FDdYq2UVhCXyu
C6obODobuFDxpyo8W6x5Ctacgaf90EEE634hJhd8LXvkr3L2NCs5SE72MZG+wXG1b5aZ/mUyPNNp
L4fVnEMtvFIes+Vr6jDAF3K2VZOx66tEWfojILUGVdOdFvnezQ2Vbjn41JerWd/aZLp/jrpx8eYi
+lqj7iC4Nc1VxWxvgXc8dRThWqL2A8mRedCXsjllSvRsYQMqWzxHrJc+GUYMsGZ43IFCCTd20vkt
Sa9QzhqkEo1qZwZqCmtVR+FZBqGZwOrCMmNh4JZxHzjVJtZtQ8saDslxEXR5dKoHL3tVhlRdt3Gr
rGUzbzT4ygEoGD0es1fEaNwXF/qDaMgBZkmWjnrfacqb5mCpOPHAupk/2oCNd1Ob+kEu0DYU56Zt
31lJKoB4rX5TOd3n2qxcAOwbX+I+fmO1UmDu0hJ9mNYqlwhfy32FYfgqSKwF//k/q3n+qo+az9be
8Mnu9yYrWKoepmYOt3jTmc/WhFlHqnTNHwYPGS1vbmUjLVvj8WY6q4CnbrLI9VU4UJqk0Ey6Nrvf
KKgCYs5DKeTfxqhYl23K1sPRyRnUXd+Qem8Eyw1zSHWnVmW2mry8PN5/lGkLXUT8bAySRNKjaDaD
H7DmgrMM5ajirkmXgPETX2TdlhLT9gwLmwmCwPSMWg9mpKEQDW+/RZqgxWdNfvKSNrihJotzUhE2
P8bORUglTN8Kq3O3FNitrd165Vue5Wdyms2PxgEGkJuKe23Sujq1HJBXlel1x7yHCiCJMlho9btG
S5/7LiND7pS/BivfFXpd/VLJl/39RoyRkZGbwYEurgTI4Dk41K4yBMT3SB5O6I5Mq6pEAq9VqSkk
QMQW8mMw9bG9ioew28vm34dBP/scNjYfeuS9D601hGt1TDCoUmZUwcaBXInCCVioJkgUv7xz2sBZ
mZqK5AySDiuqB/Ue4XgPc9Ncf/rHHb/eZ8zIh/LoemF6C5RgM3Puem4yXf8iWo2hFs9QS3To5Tre
qh0Am5B9joJZs+m8sumxkCcHYVMI9kVYT6csBHdj8Hk9t66v7KSZjqbjcx0hALlhqQOj0kG2PZMS
2kjTnUhFUTdRVCM552qIVQ4Cj9OihV+2bSaeOyg/wHzKyzYCZAGmD7hGq+6UYeSoE7qU2FFlzk4I
R8ULytJ2OU1oSLoT8Dfu5IVzzbixS9RGzN+xR+/YwGlUOZJtZazEFfn+AsbY22cjOmFhraNMMqAK
EQXRczaX07G1d2bVki2uB4rV4J37BV9PXLF13ceRILcOwGtgeRCSl75BRhN4SXypzXk6PMbKO3We
x9UkVnvZBMrk7TqnwGqgcP2n3Gg22sABsBOtiIr3BctFCoG05AXCSrk3bBJhjxjYqhxZQy5yluxw
Sdks1Dyr0CRhLtIP6dXp87U7FOS4euPKr6s+z8hs7Vv0fMleFWq2bLqOM1c9KCicVtpzaiLzgyDP
rpW9IQzxdaYr+BlyjM2W4vUSPeyvCfDtVHGQwuqcE5jaqzLODryF3HlKNQVecBIBQhBN2TFiUctE
P15badfGSyX0PVz7YNsH2IRTxDR95ErM8SRHe+K17KeUA+79JaM8MpawJpINFFGlaJ3LYPZ8a6zk
v26x9wG8QC5Frh2RMkWnosC9b5soTrhqCkQzGvaEK2dEqWHlIFJDXRFrsUz3q/tlzNolq2x/fMQH
KgD9qiyFLaVnFLw1DG6LiYLGY55v1s62zPRvj5C8u79MvLbNTVjXwa3Vfz7OZzKCmfn9eNY1QXDL
sl+pVA2dc+wsLDvA5Bn0htKudQ2tHysclJV0xkA9cU/O0d9h6jeTt9dxOE3aatOYE0LeoplEPhY8
kVZdSk0P3id3gxWG8W7Amjkh6F1vpxZRDyndxYL9en8Q3G2lA2ts0Yd3v2SFbp/uvnaWNe37dETr
WFidgzjgu0+2aqWZQfQyk7pexcGQbSPB7Y1qM7rh5LGOJJnXFlotsJI+e40qjm8+n1A5Nk1Rvek9
o/sLwxG4Vb/RAkgakuHYCJqjvJMX+Wyvs69ZMDlrhVz3YdQM/dymrgLPCiHNLAu/Sd5SC1aHfVr/
RzL0ZAYi336OyZttkYg7tk3srwKe7i8mQpH7MQCqlggK9CiIa62xzIEJvsgIefx8aXP63aOAe4iK
wHgjoTcE0/gjNkbEUfn7zk2OmE9NsZ6ynKCLsC90gukvA/p2Vs5mQLVIraf2uUF3YplbJnnTIOiT
fXbpoCNfZ9fk8AgK4Y+EhDLcj/AbqorlmpxTf4RMEa6UEaNeH7Egdida/RKyqd95s01pd9LsL1Nn
PZfzmJzcljN4rA/NVXe6XiiLqVtTuL/Ly3/qkLHMQmWRCrm9cXMPfU1DbRehOoljMk0Zk3fyokyz
ekoDUwVonvO0p5j1Fgs8umP/y542UbWlUkbRTXrajn3XHiIHNJccIWMOZg9LS8DKFcf/GpjG9M3v
00vdhMOrEmTREdbauIJwOH9Dj/gedwVAJGmUz7jL+FaMt0U8E/EY9dR95rRIWXhBvAAE5lxKxHXf
zPQd0ozxHg6RhUIAgqxOqsAP1Xu8plHn21qiqY7ek1oG+fxGzsNeYc8NHU2aP+pV8IJVopeiHVST
OW87GIp70DQewBhlbAOquq59ghQ3k9UrEay19O8FHuLPdZM5f4m3mXqPRyrzhx5cup3bGJp43hJv
KPWrq2DdLnbX+tCCdQyGb5lRIQ6jF8PN7NR+N9m1ssPQHtMxx+KnG6jEJHbcXEF42YfMtS6oHA84
5I3IlhoIH8gYhTc20EZTonShJlgwmKXyp8Enq311jNZ61gc2aV3X3tmlADPU46Qq8VIeT9PMrzf1
3Jm8V5xDKf2hPJen2Uk2nczdaFbtnbGKf9H4Lp6a0otX0pccSQd2TpRk84SSEgKKFJqKIfiiFs6T
m1TRD1UfhVvBaF21tIg+mWIwvKZdoLfGmkMQpjwOHmJLNTXLBZowyl5T3fhZXmrvZKkG8Km6SJ47
zy+Pttb/kF0yZDmtKHVAOZHW2aGOcA5OpyFPmDG7yZh044ZU80PTKhfuCZIrXoIQbzROZDNQWRnO
LqWIUsXZ9h6bC7gCYRQdChXec5Bo1tPjbs5KdxWOpfUUsIVdYSswH+Ipu0SalSGa4iG4rTvxCnJ2
fov15PPiQQkolcC+yLiQpF3qXu0j2MWONIoT7WnqES0IU6Pa+KZnvHsCGC+eOI8RaTB+jjCK2nxP
iuI+QqfIsiga9dhnOWhryRi3/3LlJD1sNC9LgDJ36gnTn8ZRyVr5OLfPxhTsg67/Ws+WcUFZ07zE
eUkHTs8/kY7pdlXUYvPg9j/Rh+nPDfaMrW0oxTpVlH7pcopCrUBHxlKYNLYahiRahvZhXMMYcwzj
hj+3edPFZfIxT4xLluU2wgkHvSKAM51ew8hgnLxEbeVvctdEDEbMkDFfGU2Y6/khNX1gkMhRcLz0
SfVuXaFJSPaJ31ZxlEU2qf5JxqREoZQtLJuxXZOanpYypuOzYma2Wf1I+va7G+Gqp0S8HykWBwHa
YQh8Zf5KNhUq1iSjTJ7tVohA7awUh0bH7LxGGG4JwQEnywa7nGvk44cuDT4pWFAUqHp3d++uRyTe
keLL4GfDpda9tdwjKHHfPD1ij6xtIcY1vYCVyrQtLhef7cfeQs7ryxo3H1Vzb/LZpXnKxZpm52yK
J1nhDSZcypLvk3yaTVZ4lb1ybBiW5q71W3RngSmAT6EAW3r1KTThAstLJpoJCLwlQpjD6tEx2llz
H6L147zuO9QBBn3okMaa1p3v1U9holBCuD8ywyqidtywlzYwdToAT89f58KwN3AonZUhzuOUFarz
VDdfO3GQb8Qlq+aF1TQlCn6MDzW8BkAlbWO9U2DvgPsPESa4zXP6eSdjsYiNIhYPVrEZgSD+UTVg
ghtvDA9W5YUv2IhWJwDoX7NqDF8cq70MlorD9TDwzMSReDqrFBr6QQn4qPkgQGEVbypxtNcc10Zq
JcQn4O9NKQoLxd9ZTyN1Ta+Fb9EryYLqRP/UCaVhTlOILSGys5LNGK74C5IBVDpSBNYEVf7TWd0E
deG16dzh6MuXygLztqJQhfWvWIjlkowfDd3U/X+y9XQW5Nm+R9rsXislTL4AcLqLI1h2icnghD2a
J/y1Owp/a0vRqHYKrQT8L+6TWq37X02aglw79rX4AysEX+TeMgBKtJdNKfyKv8lnU/aG09+aCUY4
98GJroCMCuK3rDarVemimYgW//RhF80ijer5TVUsB34SuBNljLKNqc3BPlM4XXqlUT8XIwkazUN5
1cQR+UfBEZMlBv/NEk6oYiKbZxXP3sTOwBMdHuRVBU8c+SvO6D1f8GH4kL9h0c/qxZkhkUNR+IIe
+D/7JkaG9YgfYuRQzLQaqi8lpESzzKHqy838EAaA3Ode3UsNLjmmx3H7P8ZcUciRQ8Lebrf9AM4x
XM2RhhpzVl3JcbhXS1Sh5F0SkcTOY7B5/+jAYf3cIU5yfMQLkGZHc4p3GZoZMpcqM6iW0RxQ3KWs
INK2cQKyDJXvYScTtbHudjtwPMZSTpiUTrtmk3GY86Q8oOg9LLU0QR7dDsK9pbTWS+7r2p5zC/py
FJxfisK2XlA6LdWsQhqICOv2jxjgXoAuwY/IxrgLA5lwQCBUjXLvTIE7PafxUK2cnDpKKz//rc57
LPaydllFZyqbyHbRkltZGW8T9R6XoVF+Xf8ek8PkrN+vIccOIKvuL4SMzhoczg10LcjdKP9j4Bi+
GK22pvA5BEc+m/M6MzHOECN617jec2K11q5hpY1neYmKejwH4iKb5L63sQX8fAQDujABkSOCeCib
DETKMNVPvXge+qDkwmG6mUJwT4aJuJkz3VrR/a+IUblbxBlIE0NzYoeEodHynn9Ry9LYOdAyFzI9
I7Mw8jJaPlSduDv4k/euDVN4LE0Sennk3e0oZBVQd9KVT3H8IpcPeYmgSaVW8xmSS8/viffjqmg2
enNo9RpgWqaMt7GuppveFNADwVRsZMwetOkG7QD6TdJynBPj7mVbB2SNgQTcRa9/jBPeEVHIhr1S
NXxGouLAuSpayxyUiGtd/hlPnDRaw7Cev/19vIxn7PJvYOTiRRKqpzYNzZcx6LWzMoGbl1lvWzFR
6POc9IQAnP5FZWN5T5rX1LARuxk3Mgs+V+S9FCzu2hw4ZVuheLbqmwNgrfByb1mtyAvaaIorYi/k
Vunz/VHdqO0XVI/VJyQz8Vl93JEJR9i8Wo+4UpKRnIblPGrqR5TmX7VYj3/Z/Ve1SwXEA5hcnsbG
90EHwZGOlv3adIWyKrBVuSgKWL1x9mKBNDCopwYV2PQeIIkL0/UXf0zCea2wk3Mzz0DVes16C73Y
32BjASleNnFRWXmd2+xlrzk4aC1nrn6uysJ6E9j3Mqu9594N9dce40Q5CaRqds0C65ucA/9pPqhl
3y0teBsXL0Sr0cn8C0fZatUPuOU2ug9gXgbVFgX3OKmvsiUvaPmRRhMzXGM8VnGvHB5xc8x0CtLg
JGqw8haw8U0knOaryPKu8i7AfSaaOPQ94lZrODu8QeOFjAEP9a6auMgXqdyaWkYQ3UhPTxXbQIE9
UdJ095AaztRjMrnqcXS1aoue/0dduwh1TYNZn2IlhVLRK1196gLv3p0MFCVXMmbGEHY3AWiO1TT1
JfIhq0FXzUOn+CQi415NjvfbVNwOvZcc5Z28WAOQ5uW9HYwz32Ax6B7FnUBzavPgzza/7uwdK1Hb
l2sIMDjMlKKnf4/cl5zyVx9N8dOEXWW4ZLBsyVXl/zNdoVi/i5IWg4amDq9eiiBtPFO5lc1a0UKS
inRAoikPsQkux5ytYEdZZDFnCNnn84AD8H1ukTSAhvR5+5gmO1IVXUo7zJbYqY4A0dXxJi9GSPZ5
QCGqFc+JR9zqgj3FD+cUKALxEQQoRD6mysFyqhMnb3LWJB5F8u73VIcKDhJqCTqRcqrbatO+4BvH
ts4zSIkrDlWDON7fm4pWXH2ce2TLajXzmd8cQSlPDSiyluZzIS64JnQlu3Q5ygU6hwNCqC9lnxwF
gu8FioB7ki0VDfqjqndAGMVsOSuxpl8ZDElSD+Z+kDJ7tQM3r0XGSMonkZJMX9CPkn0yglkFNKD/
y/i0H3wYttG4cwDsrO1hsDa68GOzfXeC1FL+tfnolYNlryoGu2Lwo/cxVxNeboqrg0eqDGtjza3+
5R9zH83Hzw0DkNKV7mxjka2uUpUzYKstGpmOdiYn37QtVMtiMKcMaL5/arzGPbtCTsGMLeuAtViy
MGSyuvSqeIn8zrQbUN99Mp0fhpHnO82lIiUVI7XpGxpHykeXBH8NR+H3DrPBj8doqUYZhN//MVqG
x/47zAv/PtoMXWONhiGfaKHzHLvFOxyd56r0hDpRVH0J4AfIsN0l+hnZ12rRdmX5Djbc2U6+12A9
1BXvShbay/trZN+cGodnE1GrGCkNPu2tCdPCas34gl0HjhGDZn0xZ3atiN0XP630Rap85pr+pQ/C
+qOKEvLd5ZDcFDKwu5qE8N75PVv7Pdsux/ynO77kaWH+ErNjxMg+4oA041w6yS2DtrYbeudzdqBB
c/Tb8kWzBvxy/BAMo+OPXx0NEyZTV382sPZ41KKXP2IaNWu19ydPsm8KuqEf7YjR0aAC9BksihgN
ia6LZubKFhV079CaYLKc2Ji3oWm0V5Vj1qppk/Q1md49YGaLWGvjP1ERWAB6Vb47kRKsRNbzkve6
ecTEsFsnZVh8mG57dBsfuCFmVWhUja9I2pTbCi9s2MvYicSgCYBCJvHeBmZNza4Mj3GCHYlAOqVa
5NzABOu38RDhP4cGktcS1svX0JmL4z2GLG+/nBu+LLL3PtNE16QYEA9J5LxqhF1kB+hZKmdXicxv
gaf9kjf4qd1vwKT80lTV+CZu/sdjxPRZzPrb6/z79N9j1Clb90YYPFu+06OuFn5o8cCZGY3K14ZT
FhLe8bNs2Qksodix84Opx/krGWS2DdDFVq4/9mcA58nKSLBoEp6Mhdt3L74DSVM8EWLKdi+/+yg2
3/skFk/2acyTrd/zkN8AnzJGxdHKqmSb+6SQQFOYX+y5uchD2Vz64bLEWeKaUF45F8iULQO0CH+o
qI+Qm2nekCxbzIJ9mBYjeIuC5Gss7kDPft7JmOyV45A9+G96H69CUgfyUji1+wnSOJoc2tfec0iY
6lG9M6NB+9oYT1Wsth9hqJh7f+Iny1HV1L3j1R6Rl9D7S5BCQ5RxCjcNKpa1ftJxzH5t4WcNnheh
FFVrz96A6bZddM3N0msF2cFcxdpALb8GpYYqCP5OTdEra2R657XXlfVO1pipd+yHmkRrj6vAteqr
7F6KDoHW3YfJirUYxjbbeJlt7HNqBE/uw2YPcejEzZaqEhoChllsC7Se/+u7/36cm2rq0fT9pdMY
xZZcxv/8lRoV+/YQkSJkA5trg6/IskFtbVO0DdZaKQzFRTPhZyEhFkGY9Vv59+the1N6pXpOh7S7
Ia74w9Xc9mRU1DkNtdFOcHV/yAKPLOIEqr0PNQPKoKj5lILZaoAw2chyD+KN3SIEbLWFqgBU01Tz
jSyzSbSqvAN9XVyg+dj4YXR/7ZVu9XKc1pjrqUddWFhpeZpF1lixkvEs245CDkCFJ7ZJnYKEKP5V
O+ycg7O8FP4cnEmVLNXAQ5Hmd3wgwb3TjJrKRtScZrEZreS+tIh3vaLZRxmSF63t+xbrczVYOQV2
jo4D1BSTtvrF1HjPSGOgt1fp5U3rwhZ6Se38UCC/9Ipv/9lPL3quP8v3FfYwuTEvnu5vc2RpV45z
3XPRAymCLPBHpevzIrc7QQMDL+1tHjX4JtaFD5H2SxbeZdFehfWvL3y1TpaVXYCZLf9VxH+MwVQY
j+rCO8lSPUZ+zcpXE3tr+f0XvXOMt7mu9TUYR/xUSx5FQ9QYFNZ15QMY2hFny+y75iIdWsLcQeYx
W1qF1VzdIXKm1/bVqgZUUUKfjbBpq8G2QXJ0KSUDpXigjKVVPi77KdxA8+9O6jQX1jnpK0iksryD
KgKUN04EO2POarb0nnGTl8Gvu+ts/pGNcPTvcXRR33J9dOHRF+Z9lCp2nUYBpOwRa9rY3RUUu4vq
l9S8U/WBj7uRWOEuDJsSJiUCeYa4yG7ZEQk4uQrHalkilbmVvl5Np2s73QD+PgmkqYyVXs/yGGmU
aSRUFfzxLXM86ySHRFi2XQcH6RAxAUchoOcSSIQ6XXu9H++nuQayYQ7x/FZF+7pNvGaDb+y0n5t8
jctQj2TjzEGl1U4ZpIhTjTjzaUrhkmqd94pj1rCFzTg2CxmTQ2wJr8hqP9qNnfMyySSNrjj6wTUm
ZD+EkrVnJcbBsodrL9IylY4VTqwlyMQsR8cLl/KdEO+Yj9DsXTRQhuR7JeJehfjYI/R7/D/jEehF
m3TwEk8M3nW/b+ZL4guqHb/E75b4HcZRiRf4AA2oQQHF0W4yYxNH1GdH7No1G4vPf7WoAjTrqBDZ
ebYsV9tGj0DpMnyhRDPL0vYIsOR4/8tVf4JwEfp7qdmNOdrtDlvI9P4sczCdBicgJBW2uxuJej6e
pVnr9LtPwIDobzUwTjI/wz8VUvp9HQproOJshy1ES3k7xnOyco0eJJ/occq+OMu7x0XGAB6rHmk0
MUiF87z5/JI3ofdVBu+viaIK6tYuHgYy+I+Xk01P/Ai1M5chCdPjY9jUVfU+gv4QbTXhCRtr6mGw
9VHfC4OKdV7oVLpvOdpX5GN//39gIRDt6fP/v/td9N8Qx+H30Xekqt07Ur3PQElGWe6t7kB0kgLO
rg+0hiwHezw5ENl97+y15voOZw9ERwAEZ6LscY7lDs6bTSGlrGF8hbruEhdMewWkRh++23r6LdKd
YdPpbX9sx6Q/wtasfKTishJ6UIlrzDBr6OCiHyzvHhfFp7BqO9PuEfpPw2QMAFAPLmyK70gkiSTS
C59HOwDZpWw+Lnk+tawN0foRktAllBv8S9oUUGHqGCko8EtdYNp7JC1AOfj8K8SmZy3NCkKdPfmW
s9Jb6net9+tu6BvOdbh2M0VdZd2ISRHSdaox2tdeTdvn2SjUg5rPyUJ2ypiXmJBXXDfcymY1qR94
WLnUp2evG+4YVT3w15YPzcYy1BzTIXQLZBquCwGTZaiEn3MDZ8DALU/hMFQkxhQwygZudn4w+QvL
dqytXJADFKF31Zy8Pxbqx3r8985HvBrqjU/h69BDzrwzRAxE2846Xhmf/BFSamfZK+3JSXP/tbcT
zcdc2YuG0csclO13HYsM6JNwzuX2i903abNgeh4VxCuDKP4znjCqrfthPAYjR4dTP8TJxcJNcMlO
ce8V2H+qjQ+xNBq/dgJ+6+qOge8hBIig8dudGrfzDfOtmfRpqH4Tk/yhP2oaGWiZXx18Zz6PoQLL
WGRBfqdmQzf9MfooJcmQvASx2EpnM6Y2RjlcEm9YRSX+qlQoP2kpA2UVy8JvRO4NRl3BBKJxi4vh
NPdh8q8MhjhAKnj+t2FKOWqXSgAufXQpnfFJLjnxmAhDM/9P2ZKXhJTruiuFIrIwq5SxGpfVhaPq
2eHT8dJclyb2MT4U9XsqWf4RcZi/Z3GmH0KZHcoQWFrPLgnsx98ZR4ZyKkxU/8RbYtaTt/IVx13J
NRwG3BWIBOaDfOXvC3buQS9yyb9u5Ai5ahdmFO5A4Rj3ZV7GBo1NYY3A42NHoLduiTaiplN9rrVk
3vbIlVzAZ1DPEgbifgwsK5l6b5tW7k+5MHT9tKspsx9l674PaOPxLzG5DYD9WS8Hk0PFUw2xEALE
wjBrF0+hwd5PNisaa23/7haYRwtAwH8agYdd/w5x5S8jmkboiFotSl1iWxPFinsqNHVvRAlbGvln
5nO8a1I0uB9/ZpmBU/I6IJ2PGNyYcGs5PnYwYuuTsNbtZzeGN6y0P4Yhr7/oExl2mOaUQ7qmvlK7
BeOH9QNZtGkBP2v8c2pcPmF2C7sJA1fSb6694y0dn1r+we5DhGOmmnt/yJcedF0UHVy4CYYdLIok
+sh0BB3xsmsPNV/Ig10FzcbBQRRpvqx/7cN+PGZ4ci2qeO5fa7S3n+cAC9Qi8tuln7anRmuna2Ml
HuR8dfp/rJ3XcuNKlkW/CBHw5pWeIilH2fuCKAvvPb5+ViZ1i6rq29PTEfOCQDqQokggM88+a69s
k29bEJvpQ02O202nIU7JY7Ui07LdyTgRGPqPHq3o0fzfeiRdVsEx6D5dw5vLdq3iFLdEc5FsXS1O
l7lNjgtiWb++U+L3bnLIiEsm0mL9MDZ3l9aObOqVWSWbTC/YxmtN41WBFLqMAzs66l5qvpoEn7Kp
6J4npOl37KZ9k72KoPS2ltExiD+BP2064JDIlK4I8BGQp3av8LXH5okcF+EtADtj00ciN13AxtVC
8VZdUAJ+EcWrfllSyFPN8gBcJeby2lB3SJwtNs1WvuNlK28gQzhNjb1jDR6CblQkJDvnAfNGzHBI
UhZAEMxwsFwEOZibz4bW9XsYGVDunaB8HXKUN8WUTrsw78pXNUYXp0WGeitbQ4v0zXl4IW/RvetN
+61zI3xqMD9YqBU+obYSel8sX78xrQwv1Wx4n7w0/dlo8xsmc9bb3EYdM0+zfQxZwGwQ0oYnN9fs
vZur6i7qh4EUEiNdqWQZxPhcbqRbljTJ0tOcu6qog33AHDEPmo/yIGJ6sqOss7GbuIyTdb49wJPQ
9W4jpRJtiiZFby0m0o7rH+do9o9TpQcr0mmVJaAIu2e1mylH2Zzp0MRBjy4n1f0LEpxzdz3UVp2s
7AELF1nndqys0C+ER4zhtcO1HxTz+ZDHLbA5xqepHS4K350bfenHUEkCtY9PnV2uK3Zl7oAeWXfy
bBjqZMsq1hWQuY86r9T7mzq2vk+RtdRBSD+zm4GLyByZ8Kq88a2bQKSavaXuTQFm96AIAv46f4h3
RKRYxo9lYNmI9S0/heBeliwtUld4xXgbGVSuRxTjmRL/lCFpLBy/EB1zTpo4yDO1Vd/8zGt3Ift/
7ZYVerhTG+9r5LQfPVq1mjagulh7es2wS1hCMmEcSLKwi4lo9qBtIzSZp0sRtjz7tkVRr2SfvHSa
e7tucdbJsM7OfYcnMIC6MbSz93zKLIAH83iok8F+KUcomkmTvZNEO+3mAZiPqWOoQfhpXJCu0+xm
g6FTE5C0CYa0vpTZqeRr5OvG2fS198m09Jcxn5+dRsdyvY8P/ACD9yTx9VWCOORkjalzmP1cJ3oD
ZUv1DNPDg9SuFLRkY1etxhBL5qI1brq8NhBhkdZ75DaRrIPOIOwt+5h6bR/JnBm23Apn0gRUcEi6
GZHoXTwxb/zYvbjuV7DlnMD3Qyx99NWnyYIc5sRrCFv93k75HW1nR41QSiTY1piFc7pUkg6BqTh9
NgkpQosSa5+TNPEY+ImaRv2K7CC6TTp2zmV1qZI4pvVOv5FFOSjUmnpp9aO7lIun3KkU11uM/E82
7LZ1+znVzim3+HNa88EUJjgUIdD9y66M84Q75Kf6Rjynf+8/sxJepb13qZ+gFcX5Vk98kvvlKjcV
a+D81wH6t1j6yiOZGyS8YLaxIT8N3K7dP3ekrNz4MMdW8qW01t8Pzjw8Q6isPtWL/iExEaGdbk55
zaLd8M0Hy3HDc2lOe3lnb02P1LnOQTRKDP8VfnTPmpNVhl2mycOHyApWPCoizUrJzcJBpo0QVCum
A00nbQhoDYhlL5o/2SwPdppbCOUzvfrql46/r2AfrJwsG7aeABzMIT7lU22hC00c8qdKN31I8Jds
jY7UP1GVahVBMuY+sr8Kq1mvy5uUjYLjn88YWQbMprEBVEPb9JV4o+qNshyiWr+FHwpyUYvZlrYM
BCZKN+xIp8XWeaytc2q146Pv8quiMJM4f5Oo+rfcMYNT1BXNcqpxGJTF6yEh+H+SRfxtYXqgbdxC
dhpIFHD5JCyW5puKSNKemMyrM0YpP5Qq3tpCNpcrYX6veg4LGaEBLhT9a2d3Klx8JB9SJHo91GmL
YqN2vlyr5BkGOeMJ9sZ4so0UiqFpXnpAAjmHpo2fW5ntW62Z3key4lZIi91T0/UsMzVo+lGuZi++
qb5hImd/J2JFYCM86krzqhlK81iNdUtoMfhZBHF6kFUFlm537ZhvZtFBVtmWr27iRMlWedgZIOuG
Zh2MZYKrhBUspR62nFVc5+LJ3uNR1RwjIAfuwsi/K8DCtVpzHlh6OPsqcrrNPDb4MqblQSrXkZN1
C1sEB0C4cYcNwtskb0gSDYznWtWB5lEyiNhfSuCdvhkhqJ7RnwBuScFPw2p2MarxIQx1/XGKkPm6
uS50xajVoGHuawBaCIspRmMXrbTUjW7kD0AMsiYLWoXpwhseQoR7s2cXBxZUx4tDMLtevNMwPILl
ye46ucM3aBtQkYJrx6cnPyHd8ael4Snj9vqxWuWIRNmd72UVsJ/gJkjAHU5NXLF1i2onx3kE5bRV
rYfJKd+VZn73FKN9CGtNv3N4EixkPexE+OB+2N60sZ2/Nf3JGcrq3XGfeh2P6zBNprfU4K0rJImc
SPf1n8FjXeqtpDL3xBhgNMTOaizU+jYf0ce+yNtKAJxCqh+UqHBYpoG/QAUha6QyItY0bzNPcbj8
oyEvISz1tVrvZIPu+cHOt3zzRoevNgbVs4zfWOkynCjIdTEt8C6rZ5CU862mIXcRO9+2+aAFLj5V
/PSK7WDgUtJolXbfVFUqaLrZjxqrhywwf6rK8GzzzXsb4a2AndTTew9W0641TGOPR0B8O6TYvmDS
odyNOUwqCzLGicBqcyyH6pnlIVBWxQz91dzU1rrHFu9RHjR2Fewktk9Z3gHJdP1w50aWnpxQcmhb
M3MfSNdQ7+Q3Mk7tB75+KnutfAdFmywhefMeZ21eB0O2qS3u/JOjYDk8MrfUkty+yaFDbXQzzJ9J
Wvo++Jn9XXQdzCZbFmFiV18x+En2PVtht4UWv1hVGVxKuL4Wt7J+FI1WHb74xAv3sj5BRqwt7OR7
bZivtTc5bMVwMHiGkkUpTgdEi1Og8jnzAJWNbtp3MwIntVrpeKauClg1m4sc6ZKG5yT1C27q1Sry
mALJf6TTTp+L11YZ0DOw41v2Y3DU84Q/97dvEJRuY4V4F2rQ7w25Xt72XlAfrvVN7tYHcQ1vqotN
NWNq13eWcRrFIatLBbJpTMAiJYfkU92lT+Nku2BS3mWDPCRyhDwFC5Ev89gp113df1ww2mJOjioo
NKz5q9NZ5s4XhKOwbyBMip9jFDqYQ3kqWSuNGz6r4bSV9WzfE7TCw2sji5C6buI8qZ/wIEhPcnjt
BC8XgIBXBid10EPnfQq9s4dEqcR7+ZD4ZXFgiR6ALnJVhL59hxSBmXqEepX2lu2DciFPP5UvAz61
ea6qLwyjLHYgNd07R2nv5fcyCTv3DsnbvYYJ43GMhwx4HzC7LCvLUzPmrITqeulWlvWEs2bzUDoz
hHBSNKYqUG9sttSWhquWrz5E4HWLxcNWDup+6h3igvkgNcyx7ln3VUIypN8T4u0m6/5XW+AX9qXE
FViRaOHtUJI62tZKcgM+3WDjQbtBBW7BuR2DxzjLblOZh1Y5897wkSp73dzcuxVkB3PG0+5NgXna
QBS89WdrvI/trOcWHr4rZjLdy6pLfdJtG5aEp5CA2qWePzVecbdnPwgAyOkSowmH/Ebr/R3GXsqb
NSfpOs7j4ugBRD1BqC9XJsHmL5YJIDfMkBK05M15Bu+U1Yi743GobQ1LwTUicyGrmXr03XWVHbMr
f3+ZBrWO4a2ZzPk3bR6e2wn631rvoS8ZZlvuPi1VI/ZmR/MwtyyMbspRJxPUyq2jEQOj1tT4Vt6i
iNHFR7WYXuUtSlYVqkYSFHutlzuZZsfVaeiaYx3rOzbYjPd2jjo2rprg1i28+sBoDHZIeHzB/PBd
LgR+da1Qz0JRjz66Nr4fbEYjCV9gzV+7en3lHGcj+SFnRBhUB5dpkWMqt2ThO7vrTElOlyZbIz1l
Ssiu/5WxUipPVeAndzKHRWat1I5Rr53JK1DpktdS5tqtorTurvZ1JHNOUIFqxpBpHTYOurlyUPob
0Ed/TQP/1TDs+vPk6/HZRT6Y2T0ig7A/i2frMp0jdyuLXqLiLDgFX2RJjmmK5mWKp/gkB3mZ3wKb
y+IV4UwV+5hZXbMvHZzamRwXdi1w7xQhV3mQDfKMbbvwaGcZGV2TNy18K9a/9+tAzLPMuAL61xvu
Q2mSw+p6iKhmFUu6NGVaZA55uk5qVOq4Cj2RIRR8++0EM49Q1rDSuJy4ZeW8Wmm2LTu82bnbWA+J
2yIPxGt9Pfht+LUmj7drcVCwiPtbTCludAu4ameOP2S7HGjDx1qWjZ7eAerdO8wNH51g6M6aQKfK
3//Ms7DEFmah2E3x2s1C8tUBK5CtRQre1G4zbgBjFD0Xqrluc/RIJOGReRZu6x6PXGNovXc9vFSr
YFi3apJ+VNN7VnyM2nxtAIP23Ig7B2uF7omCJCDIQmRC0iRLoo912SLz0f8uBH4NmhKvoodLnrnV
FQjpbBJysEn9y00BLiSscG4dnVsZAkBEurA2n9ym/QkgefpiaT47MONrg5nSbiZ6eCoG1OrbibqO
x1HC5vnThDaJjMmwOEmVmizCbS5OUqU218DFZCtrU33TxUm2Mi3smwZd7Q4OnrLnLFbuK15TeYrq
7lLUEmf8S3YrvK/qjAZmLmHMis1X/lXvRHi1pyjqsVrUu3gX1irwRr8dd7apjQ8D+UByRSEPqZdY
K72yyk0t8msBR0/s8n70qE2bhYfokdtTCamRdUjoVE/wnvMHw4RN0hhRc2K+FT/ZLqhhAQvBYcXc
NF3abpsZLUloWxuXWQ+JKn13jLMafF1vN7CGxIZyoWu3aNjCc2KyBvB98FwXI96pUVZBjSmMbI1E
a6DQKj18U8MNznMTrOfKTu4nu8n3ic+e9wuR+mQXpsBiDBW3gosktQD2R8yCsiPTlmQZfOrf5bk3
V90MpZlccBcBJLm4QanAOs0gO8milEBa2B3hM3CWNZlXArQU/WPR39Kwhbj2l13c9h/7G1meLKIQ
O9BaWLj2jqGvlLyZ2bDwpn5z0VAXyRCxLSpivFqkHOc0n464Bcr1ba566a4ksrWMxHLXaJ2cvAzn
KFfAcs3r5DOuJFV6L/tbmAUyYTHtnQ3a9kBA+R3AktAQq9VTXOFl6xUoaEE0NngwTkm9zlVtXtoN
c7nLW9AzeyYNg1mK3GGE40TGHAAA7nirgCX8A6ZA9YMLhOS2Tx0hbeN9K350KcpG2U32UDJrVZMp
va2Nmtx9MbEcawwpvMw01lHksTfza34pz/gV5QffM8llZ955mXJehk3NXk9mmwhfE4Ef49Nsp4C0
4bkZNyZEdMLZ1H06FAMUsNxrLl2uDdMI4WrB9984mqn51c+IdcuYSGEF7UUG0UUa8H7RIGP+Tk7C
KDmcVDp+NFx6y2iJbPZE8FQ2eBomWz8KN61wOsby5g4CiLkdLFIf5D+sxV73Ni6ie/JdHOiWTrmB
JGhd/nUKys5lFk7lfkjG4H4KMREZpul7qCpg1sUcPoLob6z0PAPW/BrFaKW+okmcyLRgkR/yBVnF
KkHkP/YBLlmksrkhpnhpvm4OyN5VNqtLF8zYZXkwhUp96Hlsypf9tGLAlYUZQQT8Rr4V11xgnRJj
Kw8U2M0rZWPagOXgqooltjN+Q/fEYhdzT80iRzmo7BeIM8F6TJt4PwAhXMeCuyMlWWnqBic0t6uh
KiEwyKKi1CvZI0Xs77qZYMdG5q08DFX/M2f7YnetUtFG3QZTGO9JrXyT9XmmkUNg18LQNzi5VRae
5Blwr3ltZoCjrnWywdStaFmW5bRJ8yA76FH/dv1ONxnYOkBwb5H4IURwyklSlTnZJMzw61V69wDZ
MiGeXhAE8mHvjqzmf9jAxYvR/xFZpOSpg5s8D0ZurfXCaI6qhlS0Mb0Zm3WYAJoxAbRw7fiiGfPA
Rp3muH6RgjIpI/NxT8tyaB4kyo6LtCvtTX4GgB+i9S26u2yIvppmJKbqYbqHlNGvZLFFqbPKg9Ld
yaLjK98dd4ruZCk/z56FF6HcFpl7wFCtDZgnM3TMzwQ3aS4KA77cvWEMSb2sBDsp0/roRpKVCCPm
yy7UN6qQjslsBZnRIM8uh8rCRVuJnmT9tZui+/XayKuaBK+iucXTfn0JZPxRTIN6N5hetuyzJjhz
Q4mXhAymv0DnnaYmbEh6HcKFg2zqx2yMP1N+Gq8YpxckuioRAZ7W2QI3bW+MxDPxT8MpTS+VbGMP
9Y+0y710b2dsnSZW/aXXp3H4MiOMhxBFdqRQVzCN/Dhci0U0sVEsy7k/4SrCCuOf+sk6vVtDUAhO
8j5li5sVKec6N8DSXcgb0/UGJltlMfACfY0ZxEeXa0NjQQ/RzLugmoq1T6rsChJtfsl5lmdxdKdE
Tnl3reY29LmrMtP/766dlVafurZpdI8G9BZT1Okh6RV1M7hWflTmYboJ1dbnuY0lQtcW+ooQb//c
90O3mJmRfW25xV+Si3xLWxh2XkK4Hb+5+Mu91kNlLrvaxS2ATUE8HSp7GaIv+KoA5kgHNiFrxIcb
P+r9vV7o5iOLYtbUogf5TN+g5A/nxCu7vefPAKD1znjrTGIjosMUk3GKR0d5CwdPPzk29zLk5MrR
5aZ5UoTQ6Hro2veumbLjtUaefepKVtcK37Fxea1jl2rlEBO8j+qm3HQeYhXLzudzj7fjvQejEznz
fB5UZzqXjdWz8tTGG1m0SyXc68xtUAWGbbU0+hdNH+pH2WiKtciYststi8zauMHN1tdLV7+F06mQ
fyQba4c5WZsFBwS9mFey4XULwguwcxS38IHxryY3lU1vUZq1iIPoEs9Dt5uT5LusvxzkKAxziuU8
JyazKjW/KdBMLeyCJaCre91dxy9yRYZN/wrMGhVSYP1Mk6WlqPlPKOTAY/z5xfNMnY2g2rxFpoev
e6z268v218x2ZO6vEuFk5Q2VC5gdtW3sedMbAXmg8ThzHuIumt7ceJ2JXpOD5fqll6g22Sn5vZcS
Vcrna/3qNfegvOW1/n7FOgpXfkaeozKt3Ax07jzG5mNXxPEWXjIpB6I4IxZ67MlUxxF2PkV9T8mZ
MFbT7HKBZw3Z4goe5njg6vo+EM1hMPS3Wt/eyPGXEUWDiQ85dpsUkiUjptXQ44FzyaMeC1QvZY9p
TjKO7OHH7PcI9HuBpbucAiPdh08DiVs2p6I59MOPZnZ8yKIUo90Jo5tYrx56rFw1QHctaZUDIck/
YgHofQ+23Vr7Px7t11gANiOHMtetvZwvyG5VrAw3I0SdfwpbJJpxP/e2uqtxAxsWsguyF1wU5IL9
V7Ns0OOiwOZDRERkK6DKy+CJDeG/R+C7ComdlTms2uQwB3C6L6eyXIpKeda94zqp3MhzUwnTS62t
5PS/9pLNf/SRxUDpSW5Lk/cs8+rLnzb0+Q8jhgpOfPBj++Gf/mSxS6GmfX4ZJP+Q636FHDBkORxo
Z4IEWQbCnUl1USUExb6L9PCAIOrjgD0HrWAfgnBzra3dSsO3VnS9dJBNghiTORh+GqW1bYQQatnN
+YtqFjYq7dZ5mJKIgw9tnMnipRDxvY1d6+bS3R+DfA+mGqa96B+Lg9oYbF21kb6SI2RDECj50hEv
01dKv/NLRRjnoFsQjgd6c3DyFosYt/dBQ7tGi8ZH1GZ2EuDUonjrP1ss2Z8kC2JAw8pPmvKuTYwK
TUicfasJ/edxqf81ILlaz3Hmko5A6NRDWrwvDH1RqV78gKWpgcgIe6nNx/xeGb6AL0he/aQv972w
MJGIGxWfeScYs0VFmGOTD46PpqbOnJ0+pTdz2RML1VxrPUUJ7nMjtmZljb1dYdt8YR058Ws7vomD
C/aBB7qxECYiYiOBiWuCSSRp2ewdxL7O7Kxay70D2ULh2vJ3t7/HkAPIFkiSG4SvepEb2o4Lqd2V
6dTVRL7oEAEi900hzxh/9ZHNMhPb1vN/GQeCBOtwozn7bOk92YHzpk919s2bCnjvVfOU9cQv0FB5
26IpgoVVoNgj7hXdoNHDDq6d3Ncpt3jusEeQw8dYuLY1PPznHp2VPTd13GJx2TV3F4bPSP5S36MK
cbUQEbNE/4g6oLrK8Y9+qqjLMWrfhmrD4h71/ibXyuAYKmNxZFLtrPukVp4MgzwS7M/9HxZO3prx
wxhdKJ1apT6lYswUzsERFk9x9AfTQSrt+09kS3yM6Y5/jJGv4w14TsZu9KJxgz+hUdXW8Dsw+BRB
gG70CALAzTXY66Q8D/mPcExYm4mSD2BkWshxLObz41RgHvOrr6y/dDH94RYK6N5z+52mdfb3RLfe
C0BAMDe1cNNUanXojCHEGwCVBrFa8110rfJ5Xvhp9pPInNfgvOz07Ray67TmaY3dhAZJh7tifY5r
60uuueHXEnf5xTBq5QNWu8MhgM64kttxkXZPaMD6K26M9yjuTXRL2rRTfcAykXgo4npWso2BkwKI
pvgp99g/VOJmH6iOSUoq4TeeWKDgG82pVnZYMRW1J/Ol7dBCo/yGTFgEcBXTKQOuiO4wWSU6u+Zz
pMD/paHtrOQoHNuWs1tah1Azz43hR48D6X53bOPj3gLF/30IMeyp/Knby6Jdvvs6+2RBlcNET0FN
ckcJ38OBTU3XMppTFLvGEz45W1kPo477YOKxiBYXEy/iooJaAE23d3XR+wd5sN3UBwptfhSrKSbD
p9Mx1/rVpUa1Ea3ccVwMvPP1VPrdueHWcdOOOMnJoj7rPRM5vGKCRLlFs9KftaLMsKDDTEc2YhfE
ppxlL2WjHJT0eoClmFLsfbNjBWNWI1+lGYM8p3celWpI9qRXhNuwSpoXu2YJUuXNc+/qw00j3OsE
v7AUB9f2oxtuGCmPCtd+kA25qqAR9+BZaL7exMtQQAqBvoTbSzlzte9J0Tk3vsQZinHAm5dmG6t3
8ioQz/TbIS42g9IVm5402RvcpL63UZJ9w3HgJfSL/NnsK23b2tw54nj2z7VR/FOHasy6Xd6zM6k5
ySY1sYUlze9H5PvoJz20kGbvk8mfGl+jAe17F0T689BgwxpkfCFinlvbss110B9jfASvTq6IMTQP
M8nmiNV0/RVOyndgBcNtKSI+8n4c9t3aiL3uwhO1pgF6wtA9xOMzTP0Iqx+9QFmduq+9be/lH0Um
CivhFBxyn+MswuwsP6pCheCSnVSooXEvS3lleXs3soHji0bEHO0jgIZxOZahur3WYRb45yjL0JuF
HCC7WaONHxDzl387qs8J6ZAQ3Ag5KQHk64hLWbxGPXUH7hb+EXFkeB4Kb95YHhkz6pAyYcTzih+T
w1eP9QCKkFjdhOylMIEVkpCRVnbygodGWw9sSL5aPeuOUB1wSuq8Y+gCteoFSWpOVYJiRprgaMkN
wqCbkYbjp26yXnbrMpAPRG+ntwqBrOwWaMnH1cZfV3PE1WRRdCvRmy9m5MUn32QNn8oIJA+MV5uA
0WZ0gGihx2MpoITChtcN7jTsC559PV3Keivpm8MEUGiZhMzy23bSVvpUFnvZOvLHVNAqH+1pNB9s
f0QWw8X0mLgrSV/BWhbLmXi44tb+QRaD/ieetRX6Fd6QH1grIGj2oo6hMc9BFr9BUwPtYNYvE2C1
W6DcLajAKnqrR+C1eV9MW3AS0ZvuJu+aYvb3Tu4SLyqTvaxutWraZyNOLnJQFYzkEpb+eJCtv19b
jQum7OI1m8z6fG0w+++d0/b3SVsM/3RtXbyDfhZ5ir+u3eVv6sAem2EcZ8cIIbRwUNX248wouY84
hiIhZuFtNuZ4NsqOQDD8VWokgP1EbwCrtMjRo5s2+6jrHsi8jW5Nre20lRxCTtBCGULzOJiVtQPk
+hJB/QTzqaSED8El9Wpt4S3UlvlOKUpW/36rrWQfy7Pck37sMGLPDobmvuOZBe5BDJeH5NeZOdvp
ip2XPDPHTS7QS6HL3KV3wgfHHLQHM1XOrJ7hIoUNmIQSlyQp6SS29kcvOVj2UqHbw0F1zGXKPevG
rerv+WDFX8RJ+feJyVaBrJEnc9h9lyfa3yei83/V5z+9hLwg6tITnylTRAUWljKU044JwPhW5OMu
zdvoqctEBEqLyoWsl918A9CAzeTpjYfLLvTT+Amd2r9088TVZDe17z51q3qFRVMIVvp6tV8vOk3Q
6sffr+Z6aruWL2oR5lqVCvbFYYQRWTKR3yADWbJoma1ylGGulNvLpVXiFq6tEuQwKfb/61j5NuQL
ySsTF1eO19e9vsnr68rW4dfbmKK235JX6CwTy0Uz4XknKx7MO1WxzTt5Fjd4ofiJOWLUIhr6LnIW
laeri3xux63sqMvKpq5WqV03p+vg/+tFxasFRWreXS/c5glGtvI1f134UvffXFSOTxHWXd7tp4tq
KIlVJ/z8bkMD4kBgKJeP4NL3zz//1+ciL+ra6riVb/z6N/9vF/70+rlvZ2ujW0kAfh8mr10Zq9gW
gt9TXDx02e0Mt7JIMhyCj6zGuXIQOL6y9R/KiPiIIPHJHoUefhqO3ee/DHer/PPwxi6W8mK/huNA
Mi/KuFFPQccmpi1EzonxJZun6BtRUpaxEKlhRrqkE2LguC39PjkHhJ3/oWtiNx9dR5t8HNl10qof
yTAsTSdKn43CNNfpTOoHXqzuAeEf8lPc6p5msfdW19PAimTRcrP/UcCDoibLti3To4UmwhqzOBhl
7y/1wcRcTMRBrLqHUQQN0MTp9Sy7yXonsLDZUXRCpj12LR1U1oM8ux4MPBCIObofXa4Nf3SWRd81
ymXmoAUkCjycEr8m4yHwvkIYbgCj/F2MkXMX6Fcd/P56ZV4XRBRgiKQohqJ8EnaQww2TR+vsQxJD
KocDtylgbgAk00c25UlG/gkjMX4iBbh9qpUXueyWhVJ5kQvyAkrt7y3J9Knbn2OkGoDv37+OkRNN
0zSaJ7V5lZe288DdeIoD9356+W8G/uN7wh9MX4YjTp6q2hVL+XTCsEBZgvU3b+QzDJgnE7L+FRla
dvTciW+nyFYIS/NzL007kVPbv7J8+eilzvXXtJ1zVHBqBMBy1Pae6lvnePDfCCiFXzsVydZsDC6k
U5LZpxl4n4TfxsWPUXWLv0YxkHxMbd8APzi7ofsm21GyfB4YBxU8HHHFPv8pBw6oYDeR8dLMVn/T
JD5m5rCV0M1oJFZZPDJH/0V+g5XI+96WQfJCiKBa6+6QnFgtYdH5D2Oq8UVaU/wa04sxbZgnp7Eq
soPTGvNGL3aNqegbJh0VbkKudeiz3hT4BHDuNb+xkKjae6qCciEFJVh49aIsC198n95KeAJv2Myb
y17tsgdjjpPtnOCDbGQCvoqWNzxj8umtZ1P4Qo5jctc4o0YQfIi/leZeKrmUKI2XUTxO90z7vX0H
V3aTYe/0bJfem+yhWfpdYaDULLsvSj4Z94nIdJtLDNmwAiB4S0nWF2GBMcHMY7VUW6bpCj6TGzPV
/KVslgdbNYjeZ8pDLbvE8etoY+yNKCI+GU1h76s+UHeEOqZbyzPTtevEzVMzYYsTotr7AnjoVNRi
fZawjjdN9WdZTC9On8Tv06TVyxRl/2Ng8N9sMxezkq6vN/K3LQ+5XY6AZvmpO8VXK8rbYwmBba8y
gVgEbEq052mC+u/dKT1beV/BkxZQ6snRXEiubRx320hz54MjM32h4ZUbp4sVfDBn85awsgapNQoO
cY04cura5zpAIpk4+riLIZqdDVf7ASCjuA+SZFoWer8ktZXw3u9nhTlBAAqSDs9YcfZ7K9NF6lhE
frT+3q9QG25PLn6pYtSffUNGxXL879f88xX/Xb+gPGZOoFZfEVinJLqY6iNPcyB7zTBCN6ZoW1l3
Nxb43KfYgS79au7XEXPq9dAklPFK2zYsAu9k56EKYHapbCzWVaI9AurKtgag1XVJjAUw4hc297x1
kRj9PszC8lmfrRMZNs0Xy00AzIOtOtnkI97j99QtZEOacbOdRrt7yPFFPZY21ufySopT7lGBN/DI
S2vXVma/aVLH+Ms0V22FiA9mTLUdbZ45JPE9swMLQiGtvktJfB5qzrbIrHktM0bsJgjF+i49Sv28
GNSgmCpConpgo2ZmY5ezoKzJj46pG2VdgJb1U2viNMRtXA2dnT6u1dptkPygW8eRYD/Pvn22LILY
ZCNDnGn86ow3GcY41Y/cTuxvWqCcqqrhDl+Z/MR6A5XChMQ1Tj2mEoGKp1R8GI0SFYhve0v8IOtb
aw7Q7LOBte5so3ovzXCbZ7HzbdYVUiaccn50ZqjFrKO0bazV1RNe3j+sOfbvnTADcxyT1aHr1tcm
qNl39mr3yQ/0dD1UTXmrq0G6110l2A/22LEytaO1levRs1Ua2MjykXxTZh+7zoGItrhSk+bzB/w9
woADqlqTLHWjt9moGsPbIpzgYJqj/cVi6etyy3whSt7trHnEDjFonLeQcJS587KTlN4OY2k8efZJ
0oJlARmbbJkBqomWT92ykxTojh8tv43RScYkQ4w7YjLCRimtbk2oRX9nW30lszOGugqXFRae9/+5
xxwV+QFlfR22gKMW+MNiFpJjGB1glTnwmQDE2Lhc+m0iF2KTDOQ1abnZImXMxkuPtBoOahWWrxVm
9hu22DpmbKP2qBhK+tGjsB/avHSfsR/vtknLrqlWm/7ZDfJvlxfp5vc2nIcnjWDurkGkuAWM7iwt
kT2IyO8+M5zwMXDS5qE1hidit+WbqoESY3OCp6koauTrLYY88W4zN7SeajZ4ZX2hV85+ULSWDBKr
fINaQAiJOdpRtnpvBTy/t05DDFKpuMSHrle8dZbE1bXjXo4hnWyjD0r1xDKxvFNcmMLYWmfPhTaa
JE0WYLMfeIquCzws8T/lbNYHzsLc/lQXJw127CWouGugDt/rcpUVE7eKX6ExGfiSRXsswmP3P4yd
15LbyNJunwgR8OaWnk2yfbdaukFoRhp47/H0ZyGpLWq0dXb8NwhUVRZIqUGgKvMz3asGNelc6TNJ
vDx77cYSwsrSBZi5pe6ynN5Cbk05cxWcrDt4bZvfBlK1GNBWx2Qbo1t4IXlVjidErMdTkwTjyXJh
G147ozpbV5ruHmXgFiIzrnEy4siU2/gtHOSoi6RDMGx+ubacemnirVBcnDZRpVknHirWSc5uh1tf
EsZvJG6pI1p1Xq/+FHLraxr/PzGtFVznTeP4rYW/+VFjyVXha/ilSDP1oTSfYmUEX1Ma5jFHCvMK
05q7DAP6JMMfDIjXrZQrZ9K3RNigrs5Sz5V+OfzwDvjP6G3g97Kx9/iDtWn5RnokJ2Rcle5xucSS
p3XVza2vgz8E6V35qv8UxJfBRtt5o5JclfWlB75QwgO5aY9zvwgIk7ndNS4q1tCk+nRPSataXdvR
FBb3mlMX9+PPEemDjR5ouBTqxb3MiU3sJ6+dISzfbdyhsY67zIPfdOGH6wzxVm2Ruhi7bsCNLYE8
DIbpk+Vbj4Jah+/7gIDSj9A2GXDmCEloO3BE/xBaa4q9Zq8Lb3YxNIn1oXmwQstaOzFu8Teh56u+
MykvcgUM3IJ/G5ALpEU8r5t+ShDfB60oOJ8BaNh6HsDdwg0EmSidN7iipTfj2g4qgJR/ADhK3+0K
t6sKXGhwpvHEHnFjlmm3z0eAp5pr58/wfPLnBNot/m2KzbssK57dpM+f6/mvxg68R2lUg2fdVRmW
Fo6lI6+vU1wHOh+626HslGRNJf/FzozhLJeLAHfeQ4fbSUsucPvUFLj7tuohnd8U/EXa/9b0igXj
55nx+ibtL6MNKpRZ5nd3oVd7sG2FsV731t94b6THNjDslZen2k60fTvsXa6av1bQmHtklcrVTfRX
zq5x3cVSh+Qaeus2wbauKE/Jy24EpLpOJg0j7cXYTJpe3TZHeUmaw/xj9NaMluAmV62joy9LP7/G
AiUcv4N7+is12uQjyhxtPc2Z+eRp7YJbJR3g1257p/t4AYdYDaJJZZv4onXlGy6Hw2qexuKvqcZg
U4NJvCprygZphJ+PQNl7YAFO07+mc9lt9S5DSqQJekDrFB+g6VOjWkY1eHCPnVLz02XwOoGkeOc3
03W6VgUDBUqYnFkYZo+6ApemyiuUnO0RGl+Bs2Wd+wdwOfNamsDjtItuaZ+l1WH1/dK6ZDKIDBJN
ey2MHj1jVX+4RifAZ3O/n+6iZVDvwmpbN6O5jagIiISChUvCunTa+k6aWEI8GaoXPGEUlL3Fzsx7
DN2Fqo/nS1dQORmHufiU4yi99+aw3/a8P87GUP+Th0Co5GAUbnscM7aNPSoDt/70Z4T0ySjCpdhq
qr6/reeK59LPGTLwW/M2DRAdyXkY/Zvf4iTk9kGODfJmlY3aZx8qwP72XW4ffruoXOrabECX5A0y
3ctX/t8fYS3/2g4mG5KmHX52oEEapbZfsym3150xaYe+USwSK2q907G/2aqwV1+DSNGPOc+CtTTh
6rsXRbc/pIU7o/2c9OpKZrbLdDUARR+41ZMEKL4PYsm0p3M0W+gHlvxvVMpUX4CsbzHsw2hxysLH
bjkkAK42sxlqG2nKgIToc78zXbB6twmhBvWaUivktuUi18OIDFrd5i0mKHF+kD65UvGfD9SdcNtf
XQzGpD0jMhWtr+VSz8WMjarSuL22S4+3EOtq73CrnzaqdgYRjqDZUk0ls5A9ISNwjc8V9OaqWH+R
4qwEBA36eaTpkSm1dOUeitGavXF9FmArusmLpDfZj7u2cq/i3TKqtz3aiXJ6jZHTn4ECja1l8nVg
AdMGCf4azhyYm34043IH6gDlhja4M4wA09ymDKZTZ85RuZNToLvTKVQ0SPSIj5FQQ5B0B9VzX7gu
9K5J4ZmA4oplYzFfIGRSxasCWm2EUAkQ9r5FH/PWNyLceBu9nf1f4vo/zF2uNwQgMMQiOUh01FbZ
tgVloX3+7axoEv3zqJrZaq70/xodl755Gf3fcTJKwuJH3G+fcfvc3+MiNNgKhPiXXKXogIxWu8HW
IKLOTr4S7/VkA6sb7cql2eQN7J/Owdw+7LJ6vQQ7uR4+iarILVguB0X5R7CM6u0XFlzdY6mZRx1f
7/e4HsZ7mBt/l+7UvEd4351Ue0KTaBmMcME7qpqbQvZkNLUTh5K85mxlNPcsbPsyGzGAJbgb5wUT
EJZ3LCnr9zxWQHiqY8BjexmN22cTTd5HaQ1NDsXbGl9Cz2nfwOtIb5G39pOPak43uR48WqRsFKOO
dkoedWcKtNkJYzMckihUPqtRwZ7GaI0v6OycHGMw/zG6fpujTfsXJHqsncg7vZhWF22b4HkRy8PC
PMjPuYYGydLSFURUwBfAP5Z2POktFd0p3l6bi4KKnA2j4tw1kbG/ZpcCZZg27TQgGDdoMPfQjsZT
r7s3oxmZzhldx2jthsaL5yQ2CDWtCnekD1iGylrLV+Z/MlXz7ljrtCv2mclJHEgstSh29TDXW2kG
rdJjFTr8M+O0AaXJOmmZX76Id8k8PdgQtL/aHkuHqCrttzgzxk3jGdZDWLYmfE/NulOKLjhbIVj9
VjcLaFmVu24LZ/xUpf73Afncb01QrF1vsWbQnGHvl639OgwsqV13gnczFUfJo3ip/oiA7fiEcmn5
Muf6IeyQJ5hdd4DmAGxWcjEyKceZOKmB3dbrsEpxbi8bGN6t7ly6KXAvt2bhVis/sdvzXCnmDK6R
uCoOgm1iGcO6DvNhmxSqu8KwrD77gfrNiAKc+8YZ03uf/fDZltPJ1kuMk9Nqmzp8j3p0LgB8+LTl
rKiDfl7+g3nXeEEDnZpOW0154YQNtHKPGxfxBGftu/YXu63Gu7CZ/aeCysn90JigrSrlSbrC3nMO
M9SJlRko/pMMOGnnbfSgYb+99MmhrOxqlfjA4EbqOvFimLjJqrh+CJDeXmcqd3k9kcgMyu8NHrWr
zu7tNy3Baruq2uTeQCvyGDcWG7iQ/OwmdOfqwy2dN8t183/6GvD7UYmhbKIyOKNfoY7kU9ESKy3s
8jQrDp8aP8aSimwC0lMAi0GL3UKdNFD4mcbKIUv6EC/S/4RyVUNx09fInKdVUvjDLirwY+rHOlOh
2EVrlEhebCzaMDBR661eadOlpcaC1Fln7QHNGrx1E2vt+6R6Ib0+waMy/1EQHvYjpf2WLpSUJC+r
fVNp3QZ/sop9PK60Tu3WkGCxvJf0TabZz6rDv/YWESCz8kuEZbrPLX+st3zQWbrhC7L/hSdEVQC+
B7tEdB/xbSAt/CnXHAMJokrZtGGKJ9SYWa9dH/G7WjQekUk1Ltwe52zRf5SuxlC0DRLq61Dzgi2U
yPHZKOrpOVQU0g6OdZEu0JXdyTXab9yIRYamFepOtus1e4mVEFTYtZbXujSCeKoOho7GvzTloIBb
RaERY3mZ5PV1/OBgy3CLyGs4q2YVh9fvoXfup3gBSAAr7UED2+m9pSnVfQM7cd1bUfRX4CtHFW2I
d2gQ9r7oLX3Pqy/4lLpAWpcAmTn4gINbdVx5/OL/p2oqukXWerb9aiNxcvhFfJW0qnHWy73f2soO
3CbOxHn0i9NoiZcNQoFFdycy1Q0CXQcIkOpaGEUNfjrPMXyLLKAA1APjQ8kJGRWkXQDo40y+15dm
iTvp1ud5wiMNWZXbqGgHyCgqNqRrfwZLM8maYk8yFEtet7i46qx/W05y0LZyEgRZ8JInNrm3VcSG
w7Y2RTe774ZpU1vH7OEyu1F9BqUTb/uoiT834CEGBXb9GOOe7mjUPlvdN/agUOxDWefJs91jdich
7ErxaJ+d11xnbWMYuruJqD18MjzH2EyBNR2kObWQeTqImBdpema75bmrvhS6Xr14ZsNfSVPeZ7wf
LzG+7ytp+mbfHOSStcF/7w8d28hwh7MNYQEsoNo92WnWnrLBxbmxQ1Ve0cHC6soXC5mRbTwoEZnM
Kn8xDe+vEkGGjxS/BrStu48YV3tKTWr7OCyHzqqRYHTL063fzOuctXOsQ60gVg79GLkPSbG79cjZ
mMbIJVZwPG8DKSWRO30uP/JOnzb8Z7drPdCcOV+ltYb9SR0A58ejHSuP0Iz2BVLew7QDl2qtRAkY
oZTpFDjFm7QmLW6e/t1VLzYyyjBfo6T174l6TJp9/XOSsjgRTuWo3mfxD0drZPWe80n3jyIye9Oc
db3Z31QZEkEy0BQlzn6pDZwudcLfg8vM1u+z+WscknA31NNVEEBeZgDk6mzDkjRBqmaXuMM/eKrZ
J931rFO9nDU1iNXVL6cyFA2DffKpDh4Ks7lIV6AAGbUGVjNhomLvG3XZEXUAhGNimoHNq0Z9J6tv
v0jH3HYBmpTY0g1jxsID77Yx3Jh1WaxMbFZPCZt3VCH+dYa19Y8+ADb/NXqbEfgpko3qBDr3D3FD
+djXZkTpkYD/HSofeIv77evIBwaG9YGwwXhX+I1ykUPlIV+kKe2E/SqwktvAtRmOrBiTAoDlzxm/
xfE6xeNSv9y6MRp31jVOZzwhqjpWgBeUFYXaqTrJWRzMJZ6HS/t6ehvHDKFdG7FlXOfIgJuSIF7J
qRwmPXIPUaEd2nn2HsrerO9hMqxCOJrZNsX1cDdFA97Mix2ehMhZOCL2iQSrcbgNNEl3ndsvV7r1
y0VKp87Xvw1kfQ02armIDMjVqz4la4GitTOrnysHq8Q4a8pDUoflVowU50Qp1k0cqScRpvOsbBMq
qf1qmDDo/zBJonwH+Au/3v/vpMCqzafSdr9TR8GmwPVQL6GaM2JB/iWGXbHxbKe66OponGt0bfjl
hdpnY/R26tzF38KaB0cf4QOgIQ5+SFQHQXH4HM+lkYAk1ZwGnZBsPnYDli3D8oism8x8yNFxX436
vMgY9ZcusNN3VS99YOCevrfafnq3PPskAW2Qhes0i7qHKpzss6oXGYvspPoLuaJVzod+ocyubCco
LkdtGIMXHpffZaa1UAmtalaf277AuXVsLfSrk/6LiWyPRJDsqtG6ZBCmNzpBRfgaj9bVASPXovGg
6Vi/VAuIbtZx29JdOFj2oIavXWIepF/CJgMfK2uB6qmuBuquw33Gt51ArvZbmEgaa8vV/h2mp9kH
i1NModm9PCQTwnJqNfYbnMSgX0hS+dYpSWXJRd8GDADtiPmRs74lqb0YE+msggxvqqje8lOZ9oVV
G/sqDe1PUWdsSffPXxUf9aYOwtZZVZTyyQqzYhU2k/qVKhCCBAUKuZ1uomEMIm4jM6YOd3d+kx8U
JyvUbe4ix/JRMLH1N0gV3rUpMl635lUZymDX5Vmef9XCHpu4ueuHlwZ3r1UXu9mjnU7545ygZw2m
+y1J6+nu1m/gkniQWP6s6MeN/4q79nW68SNmyKoJCpkRbf3RAnevQsUpePecb80Y0z1pepHDm3Y5
JGPWPHFzr820zh4gUjtPLNitYzlBkbLSDpZWSuZ4Z3l5tQnatIvXcwFkEOeHcn9tK5X+VRnww0Q8
wnliweU8ZVjwjlUYPsoFYZtX98gm7WVM40m0LYLK3xdau1eLcv5nORlT63rS/+fkv4ekR+2N7TwO
0S/u61k4Fkf2dV/lhpjFDeFnn9w9GIri3s1n/BInwUPrcAt5xf+hH2gKkA/Pqa/FC6k9RLq/vIq1
R6lJXLffUtpIIVYcfX1+tHtK3Kt60WmYlXHYBX2hrfshm1aqg6FRaoXpWxiXKLMBYxdD5Bq5mKsh
sq2r2zH07+w72a9UWFVuettRL36ntRcMSdiaRl34d31E/q5d/Xh5FLAQDjEAnmLlRVl2AvqzVCaj
Fh2SpTNI+uwkByydf5xJ85fhX6bfwm0tnHdmAyQunJQLCtW8xLCDVC6zR9olyEtlJyOujaXBxllE
YIMMzoLEXMNlvPAN7ULlXBrXHsNdBQiiPPooVCGp49wLASEEiHqyre7vGyehRr15w/9Vt5OIORjL
O7fL7vUSjST08tGtWMoYqKD9p7mQ37Jo/tEUtN2tKQi5X4J/zs0Xwyk1N3PUTqOUTCfUobSC0VgW
85RutMgvsAjgN7jDC09fJRWlnxZMmn00p7w8UwhOgMTPgbdDwuKva1NfRtB3Su0jum9oDvj53nEr
ZxcFkfXmzD4VIDAYmd699bXrvMVeaO9AExlHuN/pU8RfbxUveI4cfqMHiuBr0Dbo4LRadtGgL6LI
NI6bAF3jL+3YrOmx/y6nFtd6X8ufqiHTj64xOru5tMbj0EIJqbr8i03i4JvdFofB9u3PtYI4hQPZ
Ca1RtTw1HakwhDO9t5+hAJ2uoZ1p/jnU8MvrVUPrR2izhHaD+uOqpT3+ctWUVBV7EJAOxTyeHcR8
DqwAnhFV9fJNtPTJgBxGtRzPqLaO58w2tlozwpRZuvQggV75++mULK6XUTZuZPKfrnWd6LJrPWCH
s0bdDtv5fjW5QboYDRpvKf4mbBm75NwvrsW3UTE4ltGyM5Izm4gfwaNfxpveQe1u+aEpIB8BjqVm
dvKXX6N05uYwrpySTeCtL5EfpwzLQUZ+m/dLDHj5foWffdgd3VI39uUCm0og0OzdrGbx2Jnq8/Vg
Ataz2/ksLbwglFNjJF+uoKypBwLY6dq0l1GU84tnRCblYtKT5hlCplWmrBHvUDMQiOlb/e+rVVzt
Cum6XU0uUHYTxPR4HQv+q2BjvWvdJzcZ6n1dVO1jWqNdEUXu+D4ZcHO9sDL+jqt220oR0A7tjW1V
wTfNx4i1LnXrXQ2LFHF2VX3McyfbW4nan0rDK0+UCep969gwP8YCA0O2Gg9yqNLJwXm2z7e3vqB0
wofCU9y9HSOe/NsAd5PO85Vt9M+LyARpal76Etq2f5SW9LdTeCiA1Nxlif0UQktp1l0VHPQIcM9Y
IQYyt6nJLsirDrCRo1dPV+Lj7NjlWkY736me9Lllw17Hr5EyRa/+pHxkkV0ADCU+nvjyGJ3VOxns
LHc86SXfO+nMBiO0EIBm179cB0Evw/HxVfimTO1MPdjrNhVnaTo9CsIo9D1Jqw6jz8ki3B5Rsdr5
aTo/TeQdNojjoi1OynhlI5LwhbXyKxo883dH89bAlOAUZWG00tLB/yft6oeyzPSvc2VWqwJBnHcc
03Tw5/70zNpz3HpqbdxjwWEjZ47KXu3O893AOvsweL5zCZZPjg04Tn0Ssj9UKHIafencI5lu7ivD
7DC0I+Vr9oAmzdYyL1lhxjts3/unPozTjdt02lubJOjtu131xSnmt6CZu+9+mSPDG/Bd2/Fb4ilR
sFJU837SSvsr+qgsbPQk/BSDe1iXsaY/yycXGYhXRcv0TUduzNiUrMyR8OAFqTbdqW698NHqKR4r
Q+JTMDeCz2ZU2GRm4KjnZdsD358PFk7JnzOlUNGBKdBaWcJypMFU1aqe+zrvHqAHs8hc+sFoOZtM
j9Wjs8waLe5qzf7ULqQ2QwvBK6WdsRbe2lQgeDVpg34qQjv/sHEZXmhujtcXJ60vjbWQ4CSqh4gI
HSkvPiwMfH9GUTMz1sJmu0XJtdzsyqADW1iAnycKPUp1H3Zjyj0JHCSvVGtdxBZ/m2W5LYd+WTXZ
E9m624AEB8uM28AkSzHpLP9wmRh28Ak+/6PsJmwrcVaDgzcGUMLkvUBORPr9znaOje0PqIZjGYKo
Y4thb9C/mh77Vc/InmEU969DFkJ2VVXtJIOODng0cC1tJ1AAlNr6I1qXSFQsU2szax9MO7/IYFAo
ygGFHG3N8s655r1y0+/2fu3MW0mDjSkP9dTXpqM0a0X/XvWJdS8tIy1WShNmLORU52mGsCsJtqHq
wnMZmkiuFTbV/cqxWH7lbVi9afGbT/UtWA3h9NCiWPdFwzt63Ta19qxBHNg1ZjmcNaQA71DmVff8
A9tHo53jTc3y4JPRB9+cLMs/HNJbOOSQSULDfU0yZ276laur7aaPYUTZwRStlMLrUMGLsh3lpeLs
IAB0ImHr7Gq8KJ5n3HeooJUKorzlnaeb5j+OHiNp6LZ/cVFr5XWlsnVmW4UbXbq7rCStLTsWihLY
TIxFdqia2DzL7kQGJM5BcecaV8jmZZrzQ6hbcPqWXYzse+oR4+88dI9tjyGJqIw5IkJW81LY/bGz
q2N3dQ2S+FvkUHODeEre3uUQAh86NAv/bXuhF4g3IJ5KdnexwjCQlLuL4+FzhH3qwe3Z2nWVgVxg
HUcv8zyd+8gr76Wr1owfEaG5CGNElXpuzOnHqBF6waHXbfPkhJGFe1OivWdd0R9qyyC1Xxrqez5V
6jbCrWYvo11IPt0xzP5ORrOo/Ad1iPZeBks8b4LYCF6MBFndSPl+vULRZOwxipdrS+MljpYEn6ZS
j3NqLNqRA+nvFC9L15LGvjUlje1ofJqMShr7l6Ykuf8wN4v5/UmS+5fgUGVpvVwqWUblg3JsvPch
X8XJQvuUK5QnpDqX4SKwBb+bHKSkp8XZ16RxvAdVraI3p2bVsWjsu17J1i+Mgx2gIvNTHzsnALED
RZexfFbHxbtpND75UYnLVuDmG4vazyfHdRKE+U3/2NbRHbamUA1V4+jYVvMMK7x9TvMw3vlzosFd
pU8Othl8ViPVO0lLtWwElpmU5vwI86J7VFx/+vLa6un4JVQGhA4No95PWXqa7QL/dBxDULdqrVcb
L6BVZY3ed95GqJ1N6ZCvrDJwXiM4dtskn9Mz6tbJeVEzdKf5YUqdbpuVQFQGscSTdhkiEXTdlJax
n+6TNCzXtp0/4UTe3YvI4VBghDy1PIulacVee8w9JV2LyF6OreeTb+vbMuYNj9Ji+ZR4C/XYxHTT
/elwefO6nBeghSbgjGA2tK1rOSha3TrllDwWqWI5zVkZXoNu13BUfARMDLQR7yy2Y1wan3QejGu/
UOeTNKO02CApZL0OJQrkal9+tqLE/OSqRnnwAu8wTe4LVcm7eOGJiLWRnEXztA/jrr7c+jMV4Iln
1PUvrkilqfo7v1bgrC3z5QCjwjz3cXHnZlixhfGSwln0K6nomBsntI2diMqZHVKdzeT9nbkuXC20
57ACgZYopaFbrExVZwp2S6wMSleIolzg2saDZ1TT4xXbkUytd5Ykgpl59n6em2Z1/ROHtvajLcOd
AYQPVaZvohoPzSzdUp2prprfqQOBd1Xb8UvN6/+u0R2aYZZGZw1bNZlRRZb3UBc1hLvGrA/9R+3l
CgyfwX+iwKKdePN8DIXrP4Ea85965DV3cF+ttfRJLOAg1DgLO99LnxzQ23sLvDZEsIALTaFqPPlf
wgDx3avkOpoyyTrsKv4otTawIOCsmNxhHy9nqNP8OJO+2yhYnhgxysQ5+S0br2au2y0Zf+exxsbg
0cElgrp2r7Ogp4+aOgOVGl2CqjhKFyIgrcKLC4/uTlfvrxFLrFHCtHOtuTne+kqzHjEL52mMsR/O
qpCh4/qSGVaFyYNaI5ewtCme6Xc9G9lf+iSmkpgqiF9dHcVL6aurohlX18igcM3N7bqWget2hRSS
2rE1NpVUefBGdoztUGV/+xjyJZ1qfS7zDOepP0QoA3YiQ2RfIxqVOyBk0fnUdfFnL9KV98rGs82L
c2S4YTXdTXoAHF7vipfKgObqFRhGeMiLZJPzvap09mnDcaWVpnu1JBCleKNm6anULjwcua+k01Nj
bWVZ1gwhDPl5uadk4Dr7esvdZsq4RN5mN7rbIzzk1+96kG0qZJU+pZobHRsfw+HOixd5KJEtZRtT
QtcLEbVpAaxuptjMz+CryRijEblq8go5U+n8ZVzisZsipVIFe9PWh6OEXKMbC0h8YoWgKZ32JAdz
hM+ymu3YLFfSkamIKtvGYmItnbYEXMOu50ExtSdzSLrTr2MyOWIbUhZ6cPw1Pio6VM5AibSnoWbj
u6gcbQSynQDLQSEdaS8HPLeAuqVfQNxNr+4zIC2n3/olQjPRDFpmyuBtejtijaFY3rfA67STkWAi
JWd/akqfUjqUcuW0TDxvE4fcIDJPSQcchib/kTdvfxp5m5xaIHnXM+lrloHb6J/6NN3BaqMYd7/F
quic6OSwxsomQ6y2h2QGVc3aMn/ozME46Kwaz5bbu2fUCQt/V7YgljJcvtZWa4UoX9rDdMRx0yIT
kE/R98xVY8T39A+hU/KuW2Nll/1tzQsWjB/TM4BuWIzmPNzV9exe4KK5G2wtcn5HZr4pPSt+nlvs
h/y5Undzw4p8XRbBs9IYM18hxfwQg5OHqoRrusTKQQsG+wBe2VpJEwdmdxP2gPtRuOQZPNYPIDGM
t8oaXtic1w/6suhZxqQlYzAsf2n9HJPIZZ5ZOZe+H1MAmMZwuXEWbvwGRGG+B7M6wqshQg43vTpp
LhFtDQ+fpKK/S3Q3OKZOc8/jR3+rVRXjnKC+r5ekUzSX+ePPsTJx4jP2ANAuSNJaOo7EneoUVPda
1FelM3dy5aLXSbkfyVvCkqF5G7Akr6viwmY1ORr2DF675LSJAnbUR9FvGvRNGVnt124ep21oO/Wd
h3XHszKo32XcyxaB5yC3nwKYmyc8CaNtOUD2wcXCXDuoEJ5G10VTPG4e5IB1ZPMg/WxPTldlLhn4
2ScRtwmVAicLiRMMUhBszTE+/ag0dHm8ym65QWk6jn1MIhUYW5BpjyW6G0OIsWGrBvreiUcPZWii
UPtetk0dt5geQ4xWv5BJQ5gkb/WTXNpGnvvQjd28sZYCadEbJ0Ag5qkyPZwlli4P/a47V/cRsqFL
Dt1SH60DtcfzSKGU/zOWDLK6Ntlmr0CxFts4UIBgRtFiSdZan+fMeM1Sa/qnrt7Z0FG+q2brwDrV
+msIM2q67dS+j0OwpMJc99EweU0MRZ+diyas70oH6A9FWO1erl32UbSe7DAfn0YnbB+Q2fQPAQYz
24En4hcy5muqqton7hH/UCoOWz3dGr8o9MdFnVyQZvvoWoyumuUgZ3JwemXVpa5yJwZY0jWanYri
KJWxqVbTnfzrQ4TIPVZxF/nHy/9d6VfDMYqGv6ULPyEV1Qkr1dZlEilb6ZSDaU3jyo6yNwMo4EPd
BBvXSdNLtGgpSxdWCQDRJv+AQqXpbHpreIT4yYaAracDNDga9ooG6o+UbY274i4aBwuTYpUsTdYO
nz1qVfhLfqALEt01po/mdKb0nxsj/KaNg/KoqjWqFXXH6n4JRykz3ThTEJ1QZDffbXtao509fCZ/
Y+5n9Jt2Mr0Imzu9VrtXs1KMMySqai3TkbHlmYb916XolOhF9zGeXS4rX0rJ3RntdFvnFsMabNFa
XuOKhjfXouAkB5ilM/aRz2KqNMa5ckiiBBeFnwF/mjQ710kS5ccKjh5u/mOSXMhxZsrNPSt63Ys/
KTg6npq4r55ZxH1Pi6z52nUOjuadpj7g2OFePG76dcPO6Guc9M+p2lSvcMSTu7KK+q1MsOa/FR/g
MhCwYB/1WnYAPN98yrt0J/OsMBo3KjoTp7CFaz6j4XgQV0o0rG1KBLFF6etfdpXVykGX5XGKm+p8
LRnjx4mv4/LyVZdD7PgnDyDsnbQC1XXODYpYYR6z1vFyZzsNAT5QS7OW1XWW2l87T9WO0scjzHtw
dT29mGm7la5pWSaxnWWTPRs4eikIQMmXlIOkD+xuenYSRbmTb3v9FwRBcUgQDTQQCkhD800oM0Xg
Bw8/W/VchA9RZb8J2UZaeAtcW0M2hxI5g/7AL67K0XjVG4XKb6FP6IkU5oekq7q6AsFOgeksuSw/
9rSNZyL7KaMWNdxDi4X5NdNVYutwb5fAkReSjBzIPbaZk7xk3Ryc7CLsVy2oIFJvCruovkChrySt
JAPSBAhRvSROdzGNiZf4rNYv9liH1EJhhcighCX7EqFsROy4gh0U7Wb28MeScKeIp3uvGc+368lH
FjHlOwW92SEKs0cjIcs95OaMWHbivWqJlR/jGHc6aS5y3Gd0rMnML6PmWLmPjV4epCUHz9w7Fp55
0qBWeo8s9fwgLct2WgyzalZXy2RLn6KN33aAJJemfPA07i3zo3dzZLpnNVH3fYFvxoJ7B0RZx+re
gVq+Nce4XmP9a7LcKmwEcRrljp821QuISQUCaBmON12DfEMLS0ypGpipfZVhDOIVp2HB1/ECf/RV
x310tDZ/r+F8p4XyXkwW/MjR+pBWn83FnWH1+lqaXRcujqlk366xywWjsT4jq9ff9+Fc3ucKtpiI
ezXb1o6BOMY5loKhMSKwz8Erw25nYWWF3Fo0PVptNF10inzUj1jpQAAgtwF4hYcATeh/P5qSKupq
5b+aZqT9CP5trgTLaJ/HFoZuZr1la5td0NNNL41vpRe3rs3zpG6kW3puY90SIH3c98lOw7R9JaO/
XeMWB8AtQ2+413e/xQ1qAxpfGfZZqDg9a2U7nqHwTc2+1SiSSNn/mn+5df4CPtFDu9lT4Z+XB2gX
siVGtkAYHWXn+HiHbAfLDy/DnLUY1f1o5aNaS6tSvQRhjXFbIt16gdDlbhzHmj+GfD5bS7k1zbWX
rmqiT7nrDVu31uJzoWTTpnHN7/1ivebq5rDF3hyO0dIUY6M4rp+b3LHO0mVAdbsEoXEvY54bYgck
bjtN0X1qFLCuHT5os+Op7wVU/gsF53TV6YP6XlYZmTNFM9cy2jWGtdxX4c4Oau29Ug0MTRtHOcho
Gc68hWd3Po/LpWYteQi8zHuUwSw5eGnvvv38uB5WIY/0u8z1AnQRh/JT993TB+U9nfz+gYzSV3MR
7Z8tTBljte020lQmU4M1XYJ4b/8fZee1G7kRresnIsAcbjupg1rZmvHcEGOPzZwzn/58XJSn5YEP
9t4wQLCqVpUkTzdZtdYftOKL0w1/OZbinChnK/tyTO2dUwyUHmczRxC602y2e1PZb0LkbTl04keI
syLZ2CCwd3p3MsjrAfXPIBINmGBcrKiDLhTEI2eT5dbxWkxXWjJpnqdRICv1L2LOupq3gmmt97Dd
bZIYy8+ToREpdzaISon/qr2oY3fW/Z3kFtwJt0e7SIPtp+yB3MplIntwYee9kZahondxJ7eJUv0x
gS5cV5GuT9kJilvAeFbdYpuHz67FQ/dZHV3zucswQ850VT+UaQNu3G5y8vxe4pzWduak566dtatE
913ZwCjYBjUo561TToiZFc51Dc1b4DBlSx1ZYuWC5FVx8Ky8wJSTn2Zn7h+ol3wfvZZETYgvOso9
19hLO7Z/Ia9FNcj0o9Yl7pOEBK4R7CN+Rbx8LecpWC4LoeU41Ca+qMsqMtC5s79YUO5vXdKvhWxM
9z6VqS/tFFcHOAMhf041P+PQOWy0AK3fME/PEpHFVXXg+xicATjMz4mKgQu59fz/EhFmsBOijAO3
5Wp8dlVnlzoawJb1OplRdLIU7fUT2mW95ZtwV+RGcFnRLgJjSe0eCSkTPplSHHjsp2+2ARrNQvrp
rzYixV34f7WFhUJ6k3e/sTcF3uOTu0esTLvUtVUcgiLO3nhmf0yyEYdtTf8vr4a9VmYqpuOcrvZB
Zc73Q6l9TNIVK7tYMElWpj5yWuUhI0F94+j/yuPXFvq/8P3x18zqTYI8P99A5Z6nWr3zw9J673oo
0aahBH/pSCXzP5k8OQCK+6qs3W+upyibyQvK17znbQEIB3W61Edi3x2CIzaozqOsBB8I75GgVc8x
AOVzGWrfy2Gqn4XdnC5dCKqsXWLlLVFLl7QkVLr0Dmuqho+ydE1Z/kc+4j4JQ+Qgiapckl29pej7
nM83dSc2cGvnnETf4rR1Trfc11Dyl7Z5egi8+lzYvj4AALQjIJ+rNgfeaskRM+M7Le3n77x3I5zX
+/k+ykz9yRmgucpAlEQhRH8/eXGbiNxSrRpIXzAj9XE6h1j6NRtQN8shMh/ryY6+tJwUNDSoNm1T
xJifG/1TPfcnYZ32C/W0wJmHNPar9NhV9ZpSynsQHuqUoBMCnbo+y2A1IARQZaZzkIlR50RH/NYB
iy6EWJ6+7sXMUFyTuchx5HvHi7FVi90/m0iJTmva+iflP22tT/3re7Ax9LVvxdMJzJInxp/tNL/l
CkQmpw3Dq1yiSPlaVYV1d+tiGxVep0RD8CQvQM6gBwCmQi08dMpvdnGFoRysrs3OyWIoJ/29U/xl
+zzOhtlV93OheTsUVuIXuWQtD7skieOzs2R3pC81jlYTtM/SmAItvYSD9edtzmQOvznQO8K/E1QS
NoOYdCml9kWDaPga6SkVAug1CKKVbOBMqwTw2PGYMtXwFR6qgZlt0pH5W0bTqYJMYtioSVD2bMXu
lr1cBuSycFFZGVGndXrrR2rcV4sh0Fj1waa1OvM31YmGPSgB51514fLoRdAdsrAFbBn5D2jG6bs0
rqeDPnbwj7o6ebRnoGRLSy5FmhibrqPCIU3HiL0zDMdyI02Zpdn6k9IkzlW6eivs7tzKBW+/LKK0
UY3t2mnyu/ll1uz61VUr0jelvu8CfboT18nctZ78TBme0zmpqDTOR3Gd9NtkPGstBStpVilcvXqR
rv0fJ7kpXL1pKRPdJuVUnXlV6dq2Qmcfl1zwD+I+jQJadBr0NAcEX+NN7TXNK6Rte0YJ59fYoemj
04xK4jbAKeG1Cy2JjWOTNJBn8yREvFXZqaD2qvwJiKK7j9FfPMCm6Hn44pWSuBiG3DmLd0pq4CWe
1vbpV76RtKk/ZgcFmufGDlsqjb8G8Vufi4Z8qJ9Z/yx7+1lqjVmn4Y6qku1rBZiAwzn9uOLdjey3
fg7tp3JAntQ3koN0W24RXzI/HLcCg0+n2N/ZDWSHn5PUWsdMNMegTpvjXydJlJuimiWTIrPStqna
j5fQAUCvjQi+YntCKr9MXuuFn5flmXE0KLU+9zCO2VMRguzCRqOw+YenDsa2wUz4sdAjnt96kR8M
GFbvfe/9NihB84N3M7m7bvrijRj8JnWjX8rIwKQW/NMuxq/o+/KDqcp1R6fkhe5kCRwmr8z2lqaO
71OfYDxQAdTWxxyJPBuLl6xR+7OMzj0KQGYU+FcZrdTg3Hi6+yyD9l05jS0y33Xywl78JCFm1SQP
YYzWlrMsP2eNds59jmwyRX542Kn6tjLzo+mmxrfSR059MaV0re6vhMLyb4Wbo+LiO8a5U/CfiiHc
7n6GDlPr/PAJdcia/Geok6ufVv0ZGg/dx6pKPyw6efanVXO0f3U9KV8wsigOepsrd2Ql8bAGtaqH
UfkOlsq4YKtuYDQ4VL9nSUdWNwzTBzRxslc+xI8Sf5seDoShRv+f02t7/JhumFYq02VZ33PgWiVQ
wptil7fjh8aICId4Rudi5Jm+SqvRfdMAyUJIVBmwNrrhIgOtPUNSGosWD+qJb2Av7Y9AHPlQTXj9
NFnm/Fzhlx+p40q6C0DDrb+LmUH9m6n4b+JxppoemS3qer/eJmMxbLCiNXcynmlKcJG7Wdc/7m59
n2bLsOeiKfDxvgI3u6vcfHpI/MDDhlnbS+t2sYDIP8DGLfepbUw8oYgFK8x3SG6dCvakNYUnPk/T
w6dpsY+whzuQaQYqJe9hf0SjxkNp4iBNGRDUOob0nwfW93LecDbxUhhGn86r0ulGpn+4LStLuMva
/4sBCY54yo1eplwy3a+uSsoOqQz1s7TkkqsF5dVlUC7NFPTYpKnm7peB3FSrq/QlLHxEUvkVmSjq
sW0B02Yjk/sCq5XJjVFbXKpet8ut/jXYBWWuW/sWA/MUaekwrtfJSl01B5jaSMcsVrSym0A+aTHx
WTYWWc6/Um2EJDxkAyKdueJk8HXqBttrLfXXmb1fJGdz6A+QbRvKdPjCiDnMagHjQ80K1Sw8O1Wf
6fcyvJrJrON1GT10UKxxD0v1EKh/HnPwjDDNMMhsXgBqefbW7+iVoQqJkjLG7aHrKh84yBIugTq5
ylMx1htrHFr7INl1U2lQ+0Tq4CAZd9DRU7dxmkgF9rwk3m9BaW8TFOZOgWNv/T2tlASZGgOzstjj
NDy3+m+3pkhbSzPzIDHqC6flNirS1rfm6u8ahaDWc/IoSGoWufsCtTV9d19se2jetczpXuK2uivN
uHknDx9jne19XcdUe/lFTJU/g8EZ/YRTSk2ExBUzm8AAnTCO7JKW0XIk46LoQ38no2Xi8uxzJrYO
y2huYAIUhn53L6OwSd6RT+wRGGNwkaCXXyw2Cu8018rwIcolNdioa5DbjPxkvzYXYa4Pja5lxCnN
j5Ey0kCB8pd+dP4q5HUbkcKvrPafC8nITJZzu3pmKTHMe1ytTf27p7rPk20DhandcmdM6EpKE06S
+ZQ1lnuMUaLZGEtTBtRU7eD2/ymNWyhWqO/AV52zdI2zhXmijceMRYbvCLTXv9iD6190q0RA0YgH
4BEkwSCmjxghL32ofp5Uq/yB+stWgDyqkisXDneIvywAnnRGvNPpOdwh0WN8ye3xj9LSjMdWbcvf
lklD1TZbe2zLV6tUd747Ft8rsMpbDWG3ZfMALI8K8UHnTPqmxm64wbbHXRQ4CJnsjpwpbi74/zYv
MHU4VSJKGcEs3xfV0B/7CcP5BoGkLizTL3WvxJc4tsOd9Mv0BAZN7sQ64s3NorgcjgEy1BZya9je
ImbmpPO779n2Q1/p51gtNG4A+/mDlhy1KIHeLunbn6M+qLJXtHqT47yMSnBgjQ1bj5EWL+QwjqE4
vSv1AP+fm7WHobBZej7HDACl932q4ESSKeMTyZqUEoivAY+GPMK5HtZXMsdfu1Adn9zKz/xNDTo9
NvT4Kn1WRekC+MulJy+3d3xDZQPzT5VxLZaZqHyyuT3d+mOeGFeIkhgBU4a89Tt+t5vAEs1Ysgcd
cl1ZYiaHNuD0nuZjhfqLOm+aBdLyHxGLjeKzj4/FLUIzUQLX01BD2Derrn2N9sFPYqgQPhO/8Pdo
G+kru/TGDrXi4E81aqeTkEiln8r9BCwmDx9is/gR9fr8nYMrBKqyKp6MoFfug1hxttSx5u/+MJzG
pBzRX8bgxTBS71BbTv27q48bCVBC7KzLqA4vpFrUFy2IHzs5s4G0AaFdVd2r5lffRaoAMnvDFl/J
nsuYMphvokXXLhoGg/KSOKH+TTcDb1/2o3dCyvxu9bFPDernlJ2GLZIT6e9ZB4RflJnJFpql6f1t
1dnXPjObr02LgERGducZiY0ETJsFy13v7EusYhfTeZ69KjyXY4LGazGjvUjJ+TUf9XqnWIl9CJfz
qIm02FOlimpzdU3jod13lnWEw9yFW2/056uDjAgURbh/0G3+s+m2+mHgNfNbAlgUQWJ/vgMAk3zL
kZJKMOEmPZqytUbzU7r5MIbUfb79Er18RqmwvioQULdDVj+qVoj/+eh3HtAOHupr2zQ5i2GG1R9v
AIw4KPY6TnCP0tWMVnBdFsjUWNkkiq7eeZOePQWL2yeQtTe34yubak2+diV63x/dAYU4f8ypSPLt
TIBOoKqzvOhjUoA40Sh7ad4GpBmhAIdGlqcdhrIJH2M2Nxtsi6Ae6xQKjAwokzTdCpdsJdGne7wo
jC+Z+WMm2/Du5dretgOrQQwo0pB7hz45TgmQE+x17qRpqf1HX770+UtI1Kh7nVzfblicb9tB8eFe
oS/gJpb5Kn3IitZK475ITz24PEgLTolWET5pfR/ewwWrzzZwMyQjyumbZcfnNh7Cu8akyvfeDChI
6Cq+r4AYpjuEbCM0YHV1Oxtx/3tYJ09pFph/j3G01UPP/9MfO/S5mtB8q5Ry3Ps2TBPDMaNt3rR4
dJrlQ6zauIxRmkg2gW80F88J+9egNa3jUKnF1i9BRm8H4KMDaPvnNLP7V6ifxs6zHBh/IWyUIUQn
ZFnKx0t8M/hwIW/kgcgO3D1uNMNWiAEysDINJtvZB87It4l3+DXzxi1K6ry2mgzSJcR3//KpXas+
ZQU7uZM+uVilh1dWwgdEL/1Hb7Z4nHZWeQ6t+VtgJdOT05c8cN1BO4Skna4SsYbVnFjiNHexmiVu
sCP9LjZVPIv1oL84PSrVy+dRPoby8YxN9jGJnjgk8P/5aII56y5Zkz9KxK3fjTV1E4PsXT/ZMjCY
VnKZ9KMXaWfy6sG10hf7yWxRpx1B4FGO1bvhRJ7/LH1ySZbR/woZqBXeg0hnqxhTrleLh5XDoiEf
dQ9Ob9N34R8QdLRDGenloogT/IbsvIe/EQnaGLHmt35a2EG5/R4uLaqR6YsLLUnGJF4f/zTRwn5t
wkF5c6b0MUfX/1GGnAapg1xHnVnCVZN6uz3kHoB/1lI1aKz2Isono5OdhUc3c8qdMpKJ/BAUmac6
RDkpx7BBwYtlF6t9sKugGl9R/DfWC4Ip+NspbvaAD8V0kgG/UY3rLc4NAc0alXpeY29zg7a4a3Pr
IgVUtVRJAzk+D56lIuuM8V2dtaAyVMfhkWsCu6Z7jFr9Ovd9sZHmjDbzMeqwGZBmOgLWVMY8B6SR
aQ+WDbbGr9piI/t7trnI06TkAScb4vPavG3wP7U/nQ/WW7hBuAbr1gXLqOReLmYaTc3GHSsKQW2L
4Jm0ZWjmjUSls3fNfRU75p2npZDlcP27iN1WGMFYAu0Tb6Q5OPAAES13Tv3ZnccZY+/EfIjzMjA2
BY4qAJV430hnEDNSc5p/AFpRXFfT7JHUDmeg0ncwcXOew0VKeFpqCXIXSy1B2uut9NaiDwxuf7xb
5uiU6nYfTOU4DEFY8LzLMfl8r1EOuXP80tunSxMX5nTnT1l1mvgSv2MQny91qvkqzb7Biw601Evp
IgrhNXiCLpMmu64egyj8JkHQ7NFCX35AiCjcqQDpfPCAA2E7UuVXvUE5dhs1tQUToPsiyDplsMpd
H/ndsYd1huqL/9G8jRa13h0BhwbbPKl4GUxebR9lYxfp92iq6I/rtm4YtGDLF7C+kz3cx0bO6Y9W
3XUbmdAv20EZYGpsJQZfp2X3Bw4g2JZzUsMiqwpkath9H30SuRtHdowuT6XHabrkds2DrG+oxuJe
jlNgt7OyKbkTM3NTH1zyI+ARDLEzp/6B/0IR7B01DZjaR8eFv4xB6PIj5LfI/66h0D6tP8QoyJY7
Fpbm8mvKL3ybtf6iGIPysPyT72W5/h0SFfS2RQE2NNe/XKZTGouOntU8p2Z3iiEi8cJeZPBEEU8k
7/Bj2CRQ3u4LePb/6OMtgRzulV2kuMPWAMtyjJzOIJtaKoiCRWkABc1QylOz4CJvTfnnyjvHXEcF
J3lryugt2OYV+sX13W+dVzlodDQH3zKx1zCs5FAOs/8HOEb2c8CIIJLDH6pts3lAmTY66ZUbn4pu
qB700MWrIDa9t6B1gErjXnfS/RQstA1z3Ezc+CrQUd9WE55waXIVtKiMSnNesBeBw+gt2ArUZ4iT
2H431iOC7fUzx8RvcuppyVQA2giykz2U1e+DfaaOx7sNBdBhJ10l3psbw47tk66k7l7rnL64g9+F
CW5G2ZtD+8QcH+7gVONbIx8s+RSkww7J2vjjY4CzjUvhKZ8/fYwVUMAcypim1cE+VAu456Dvs3Bn
VU5yTCaw8LzGdWS12L8gHTYPPDQrHTQNakkI4nX3talfQTu0hwiE/nqaUaMUKCC5dCimfuUf13ac
d9EDWHESuqAs1z6ZCDfpEk3fs0XAQqQsJqP7MnWASqUFpLp5zoLqSz7G1WWVw3BqkGhL01e09IQ4
nApgB6EZwN2tu8uUUt0IYuBX8ADII/R43M6Y9+6ACmlUV8c2LECF+zW2JJmuqPseBbuXpPHVFwfC
rub2eIcsraHkCaYYOkp+BXCRbRvW3YYntXIKKIK8RLnpPCzr5VjR75xhwNFjh3cCALfEUZ84HMAZ
0/o3uUCBPfSx6j1JyzEtfaPErnqWZjCp1t5sK38vzbyuuvNszHyHvXB405umOcRDY551TOEe2f8G
2zEk0w00LAHjTJ9cACzq+yJSh62mafFjE9u4rbDNHE591H2RvltwoCjdQ1bzNrds3ulD8gisejyv
k8gPaPcJtneCKurH0TwXlhKsrDGBB0lzBRk19ufR5t/NbmmWaCZvc8Mp7xNfS+Z36pnaHoU73vWK
T24F3Z1Fzch3DuWiuXS7dItAUwLG5gCgrOfdxaii1pT45dYcVPtqPXzqkW6ZJWuqE3wdbaC4AZkZ
PFCW+NcotL0rFlU6DiYVdXEZkc5UUQiqE6QwIIVdjHJuVb5OhLdROOyAECnAbnrveltHRk2VrStv
ZHTIiP20lNxWflttQocMsTRl7lQ2R1sxmjtz8mDUOQ2ykNQRbLPNTo1l+7t6MVryB/A7AwoLZ91s
ObNNY7Q+69cHeNp2W/6hugf55stFTbyBr0U5Htb3WOQFHY9XqrdRmH/5kNHnGGRdS1PLtmBy82O3
gJTkAqmS5M/8nOZd+5JUToHYvg4/ewlIqNjdV13vUhKdw1M1WcqL1bbJkgvK/gwU/WkG3/duFXl8
VyCcneaee6dEbXONOQfvp9Q2wWFY9qKc0n+3m+68Pqf1GE/kLGx+NDixwN5ljbBVF596o3nsUr5c
Q6JSe7AVbO8dVLGqJMaqWMU6OPU68KGWC4WsTt1zRkHirht89RkuXot3q5d9G4zoKieoFg2LwiQv
YungwsAM/q4ObbNXkoC/zcmmq6t7wzEw5/p+Bp4zd/VhajODPTFo8aVgst5JUwZ+6St9W0H7in+g
20Cl1D7/8ssKMo+iMu3bsre1h5If65vp8TYoy2jqoJ6d5u8ywNg4WxyPu8XdeO699i6bBnRw/9Xf
ByP7SQkp/GyRG8zenDiIrmaf9qeZDDVbQkos0ieXgvPgVe7S2DOwHBx+l9anuFuIMlBNTdQKbZRf
lrmtZQWes7P1viBvxw++DfzS1KbW2HaOUu5uA2owRFszycwdVQkfJECEjjo+Qmhe6KgW6J55lgG5
qLAUEMKXq3RYS6Dc8YQpLhVy2e5kb+Fp91tL5QBdYD8OUGBR0blpdMjd/1+oQ4aR/fuQ/rjNu00h
9R1tyxBMql2VW7Pgsx40aIYudL6A5O+z6ZxiJUHzdYaqF1lmftFi/7u0pD/UVfWgI++3kz65zFna
boGJTABZWUf6MniDsjSWfMHGcQEpTAfL8t0zLIL64peUgvWZwwDHOvNBfK48wDxYiiTDwZIR0vbR
/ayrAFYvnYXdSRU/mCUpgBVfnKt/j2PHbnZh2ae6PsCA9tsVmaz5znzMdExYZJRSbvGge8o6M144
/FF/1SLL2PVl4e7w6+ofbNvqH1C7HB7M2PzLca38KF3m0r8OLmFpuS9tLVgjbxN7NjhHdSy/ygqa
z38bmeRT+tvZ2Zzsbmso3TvWKezolzPUdlJKBEIMLItzC72QvPGP2qSBASnUhvSr4W4N41k2kn1h
bjkAJ69yZPD5UErL7xV3Y2qByf/iUW+rbYDmMGSXYfTWW+r4aGxJ73rbxLq+V70aReNbFGXG5sLW
czoavVFsbzD0Ltf7Q46twtbIADncBvQcc6WwrK5t2L32Gnw7KSsOrQPNZoKzqob6Kp1269cqw7tX
Im3tl2KgFBJ/9ktXW48ovJZA2m6l2p59rwNVBzewzH+49U891RSgOuP+1ichOho1gHuU32/9nkuC
COcSje/Vgo9FZ15HNi1Pfrc9fJKz2h2vpeaYF3NWjL2fjjMqpem7SRbxxxK6gH0+hQ5+Yl2AaH6E
okH2XhaGLaEByOoD34yyf8dwL6604l6wZoJIg09zNzqVff13l6mwRRDkmfRbqrdG3bp+TryB1JYu
mTin2KmEdV/upxE46mZSxuo0qurDzQIFoPF4FQUx6fMSuzp11sSnmTrxOktu5VJVUX0a/eGhXjTF
bv0J9hgXeIA7pdZTdeMXffgwc+ratUbZfe50lxFXMcNj1Kc/1miEdhYX5UWYy2/hcxPhASF6CKMU
QVGZsFxaL/2qsQ0+3vpjP+sP5ZIVGLuguM5tCbpJKbZTQ3p9J31eEi+mn0AVto1VRagCELh2ZjUv
nE0xIWqqMinQ8zS5k3G5DAFId4g36KnDy73eBj5mm5V3zAcf6k2wTaIguZJvTq5lH45Ufn+2YxeT
MQgSxab1yuQqA6MVwlCQ277LFzktGFrrxHoJmvIkb3f68i1CuuDkp3CC1iVduVWa5e/8149F96HO
ivrcU4i+TOqcXbopzC7SlDvpY4uCHtR/xeCdQf7caME9s0A0GsTJ7W0F3dVc5N3NnGKXjWD5PGgX
tW+6hyKF4zhkafJHA7zUbfzoh5V7Nho+avlMnaQ5kcjN72y90N8iJ/0hEXbuX0o9S74iRY4SDXsg
yXmMi14Vsjj4dHGm1v/dVJcmKIyPUc9wP4INu+5PKIXqfIcjV4/3Gqjzs4sY1l2ZlwPwvJQqW2QE
39TBuVoWKemoVbY2emN/tok24h+el28VhuX7qUu9e32qAAqs6zVGXW57FaCqmy6nqRgNXZHalT4O
VBU6DstJc1xilIr2qsu7BDY1KAHpyyVG5pA+wip9FVu1KE9uU68JlR01SX0DIlA56MvpJ/IrzkbL
3YT+4T7xI/cj0EBu9Kjq059s8j9CJE4tGv0a9RkwQKs3N9Inl5jTatb2+UVa0axDP21Se9+20OpG
MFX3XRSx3yjaE3YwmLr87JIIGcSYJKMs/pKx5zlknmXu5pE8w9bsUP40tfG5XFg3Y9MthglgKqGO
f4N+pG8jJ6ieqhYvzUFF+MDvGmxLosjZBmnk/k4KFZG9wP8LtN4uSKb7fFZqnLohpoZFPV67vkLB
UFisMVpdUZk3y5funz4JlIsy6O8y98Z4Xeeuy2QIoSwrq3PJpw122VZwGILYGJLqA/8pfZwYHHbv
8OdAc9wgHbem3Kmfoz4hO25haN/d1pGfESXIpEaDPu89KZqN4PlPnFhsThv8wZ0abhOSgBdp3f4O
ULbzGU7zn5F5H+l68d5UffRk5s2XLHaLLwn58lMAYGYHwrb4YjejAhI3hyC9NDuriTc655IHaTrh
lc1RTHnNUTZosiKFZ0XWnWg1aZOFZURtv/AMVx79MvtbunvYjIfxZxSyRJ+itCH+FGW3ZIEjz5u+
8gK8gkn+WKszgr9F/2ldSx/VQ2n4mBVVRvZWYMy6M7Mwvmu9KkOBzA/PUVa4AMoZ7bvKefYwYZTB
YOlK3fbddcjhlNVfLTCLuyLJh7sOJvhbY87Bpl+Uy6cxRHMm1r5CVi/381yF94UWREDGWv5H2eP0
HdrCGopUAIqhSW4+T70JDLRrfDZqy2bMjft0Uy11L9iagKlDxHOnFJ9WN0cpuPg7QGcRZ9X+uUjC
cD8O3sfd/PPuNnq7Q6JoeB5Bte//F3HFBAqC1/Cdn5ml/sUd4y1VoQksI9hvFQmIbYye0e+9lr2s
OHmvupudsf87H5pvtYIZmx76LriKwH0q0XvHNxsaKdYAEbqFrFMoarUxs8Wmt8WcY1P3wHgfO/t1
LTL3nJAts2tRDU2a+87rmt+QFzqws8e4czC7u96s9YMLPO73BbTUVl7wFqFNfbVrn2LX0q+mM2/1
qaqA0xbDycA25Xme8nu9qKx3w43UexTZF4Fhg7z7VAxHdE1BBy9NbD5hvSiFcSfBUzVQpbVxbJHR
oBxf8j7snmTQ1A8d//DvTV9gV+WGb8hKq/dmP7kFO4H+NPYOL6LcU+9tw5w7SuSgfee6Vqp2V0Be
mn4EyVjvA1U9FnWuH1oDNl/qYakFAUzbRImTvdmaNb5UebaRQZHGgQbz3QrIsEqX5oE7rOeAE7gZ
HPqyqb5mHN3cup++gcNlK+Hr1oXcSPPYjBPHLdcPDgZEk/1KwBlTkswkU19vWiJCzymtnpL7T30R
EmOHHCHE82fBEAm0+mzYJn1qYJ9jgZRbLjLPT332MBRWLU7p2JjuiqGx3gxbUy6DlZaYUljWW143
8xNygUdpKRFdmE8XUTe/So+axW8qTqCAxhnSNcRSHDsszrKW1pOOrPENPEhTflIbRtCdsLKjohjn
trqfKBffTJoSPD0zDlxg54osnQ/Q3ep7YFQuwmmLOhDeuUu9eBkf3RqV8KVTgmIFjsxBXdrSqXfx
R8w65xaZpzaJnjm5w1svuaS93rdUvLmdAz6PgAK1k96X8dFUcpoyIhcvt0zvqJm6c1QpzodVN1/g
eGAwLrdQkmH2aT0+2nFWn34d/hS53g6Ro/B6nKbN2vYHY76g1TApW7n1K+wvMPE65dZP20tjyItw
V6Q1YLdGR1FvKXlRZS3D1UhT2nJZI+W27iGumc0cb4RoI31onrrNAemCfwgRASzuFYPWKfF8dKfk
myDFfhEO0Rt1ksEVW3Yb/Tlwg5/dBsPMnY5pnH9brSRlYYnzFB1Tl6zlc4CaFfggtv1qh/4n+TMl
2btNynen6a7GqJmPahtYjzDVcpJP5cMaoTtJcMDyfdreQlytMh9vS6F2sAVmsbPmjCP9qEdnkxzD
xpuU/s0ZnPQpLuaTDEpXNxZ717Ob5yqe+zcvsJGJ8SBWyeA0ZOO+QL/g0I3q8NDrEM9Me5EP85Jw
L6Vu/FOLB6CvJBOWOyu9D8YI2s82GHPnUVxWeg9YzFBOHkJh6IOJ/Urglegs6p5+XENkYONl3XD+
sIGYnFA79ZgZi+pYnJBQL4LE3UrTsJNxFxdBvY6qffrk24P2XESK/myWC/fG+Uff2Q8ReVikGM0+
ROZo0XeWZj+3E0Z8EEMHyP7obCMFHeZ7kYJeQyfoLwDxp69uiFSnoVk+uUjCfllxCcMDafp6E5Yu
NUSAjNjm+4bKejYo1dW0DOsVW68EkjXVI6FZ9B3CmKjErIPBwqaw3eG97Mr6KgESDwYQAO1Cy0DC
wHzw5uGKJLP1Kl3aROLE08JNU7B0uOAs+G5PT1AJTTT1UNHxFySGXExVc05dEv1165I79I52jdn5
V2nJGiU/aWs5C/tiWU0GcN9zTlaj/JAuCfs53ZhIzK8/GFHkQivrFcaM8JONfiGcUAEkrzjkG5pZ
LZPqftK/fEIm3wDOyQJ1RtAGBX2/zu7WuTesc5JRgC35YACRIuub5PeRNmuXovRQJEmXtLDmXZKl
S8bFC9QrZnDw0mZQdauDVf/BK0O7rMUy363ffml2BiTSdbQa8rfOcJJTOhr6c9PBwikXMLzUFsuK
T1fjRP9q1vB2pNQowTIqpcZ6CZa5qBH6L6qGBTLgNgAWFNRQbYiib0sKBeZFbF7VZtSm3WS3Obvj
oOIEz4iC2P20Wedkjb9FBVeTtMs6J2NntQ2zGhHgUxkVr5JBSvoOgk6axIeVV31rSy5KYuQut6d6
y6kr+giUtkyU4VvmCho1gDdJHdkp2dnSpRi0yg+JHJGvWu69r7n5GbGoQyKCRYOnviyU3qMhskSm
hbvaOg8tthPAvbOkdiSZkzatAT+y7I63dE8Vjx99oRVz7NTs5dPVhd1RMZd283O802zatzV+ba88
xwwRMTv0jENpsUEqW/fd7/CZlUtINvxBUVznYdLDx8bU6jPWdOigZsDfHiaMVvauRn5agqVP7pqC
5Go03t2my926boN4C0fF+pBUJBVBrPDD5EejTvbee91jNqjmEO6asjQwqrOCkoRfWlz41youcne7
VL4Xfgz/ElPbNSNBryXnfhFZXFa4hRgRJml6k97Lu+n2gupa51VVg+L0yRlZRpcBgyTO6QNkvQC3
fw7gDPfPjNtSCqAImSHvRXQHimOtAxwcCs3HlTyJ8F3u0t/mCo0o8mgPTocW/5yq+gtWdFutDzWM
4fLTkqF9k8iqIT+YzNmztEDifMnGsl7nYSiCTjgyMhcZxABqQFkHzUZZtbNCZ+f2iArIqFIhYO8t
uChp6ibq0ImJ4m4hv1BUIXil15wOl6b8uvWM6nLozv+PtPNakhRZ1vUTYYYWt6kzK1Xprr7Bqlqg
tebp90dkz9BTe3rZOmffYESEE6QEwv0XaD4F6RG+E0gj5NjCu8bVoBok7vhXh131Hy60ws1vQYor
h3e39i3ScbnjLrFCC8lxycXSUlP9WNS9ftRjjPkCijjZ1FIkhbcFfvqvXRGjgr9HN7oO1qI5HzxU
edAu5k4nLJaADbw70XUbnaMlGaif5Cj8/LfWQJLSwX7t6Ftyi3ic29725j69KuEzWTFG0WGK19sf
A8XBentHgQ8Ho2mmDqGR/SBVA2r9DcJShrH3SfIPyEJE+DIYZnfb/D3qKtzGqFExEIpAkKB3MNKP
XCC0aoNYaAWrJfMfbfNDzULlXsBzc6VJNzLMzZUYExsn/yZPAaKBNuyvABHvKe2z6ZPtrVcTR3wx
v+saL5aV3iT4wk0fByhbRI/nj0IE2tM7E3ujai9U9A0Oc//tiLmtdN6q9JLooTNtZdg5Q1vs63S8
b6WJ+6ZV53goky9xgjNgoHjO0bK8+mjXWbnORrwsc4TIWrRxlhq+46fcNoyHdjAfEXC23ii1emBi
Rnvfwfd/xaBqUY2j9ZZkTb9NqJSAOyDMBFfnpJjdNImiHOBIY1I/hQWZ8jUzUJ9E75ZEporSkYiH
yhmitBh1J+xzVoMBBrx1g7sbtea33aZ3/GUuIZYjOm/QOvDN4e+ht14egPp11MnSTtMxEuzgIWy0
qWguyfVPW1bdi+KX1gM5opPtNOV9ZaF2evLswIVJk5jHMQHdANwLhvzQh49VkNoLzZGzNcaIY3qQ
8Rbe3NAJrTtQ/eq1V1ldDBArX0MrClEqws2WhKv2qtWFvWlAqpK6pul1WrcwFdyButCgpMbNfT2E
2sS7J6XrNzbWUyFCYNjL2Ri5e4so5/MaHNILCHotqqIsOZ3urdtGCy+OFXu7kNLNQfFt4w78XrR1
wYpPLJNyhfim9YxAR43isinBDUuNFcRog2eRluxpoZD9QsIFRzCxKzZhpRaskdxgNfeJYwLL0RZF
YTdLF6Poaxcp6rnlSjSjZcVeJ7v+qsNDkrX9XzDaVinUc4dIteiaIbPSEAa/xaINrO8L8Ac7oT/n
ZTgmO/5wnAXrhmBSttMbXHYGpOZxrW9NeSXGg8IFEulbPz9p3IlmPIbJOhlKHFhnOIgAfzgo6i3B
eDdr0RSbW8zQ+NkEDXyvzUpvSeQAJvFNdelO8I24ACwdsoYWAqVik77GqStf5w4D6MpQtBIZDeRQ
heIpAg/j0nfl4XacPmmiAnQ0N6rfNnBqaIq+RI+Lu8iSHkWXOBS+4ddED5ElSjxQ474tvXTI0G/G
oak2otmo4KyLFgUG0bQr5VlL3OAqWs4Dgsv6S+QWzTVRmsfSaKSXsOqdg5gPsRTUynxE9aPufqxa
+du0k2Xebaf/Xz3/IcbrqvpLQA5ttD00+MPixQQAuNagyx9jo0uPdhSADwOM9VzZ/rfOQcZfg7uM
Enjx0aSUxUfN9bA1aqETeqO6c6sGBeBMqpY62szvOb9sv4iaH0Hpfi3ttDlrDajrwWYRHtpq8u7C
+MbcSTMukskqSg4sQCMYAb7Lnvnsgp9H4apFj8KezHfKOH0fAn3VAyV7Naku7gwwstsCtYc33biK
CUtJttb6mHZ71Lr759CH3DadKJc1D/WTssEDsejvTQdItoNE1FPk9fva1Myd75vVYoh7lrJVA9qn
kfS1+DrFb0J8uyy6N2nY6Kfbdz39VoygaxDK69Xd3Ff6kbfWB6rwspiu/Ht6Yxwp9LjB/uY/NNca
ww6Wlz0qW1E5nPtvZcZptBtItIpRr9EvwK6yVeXJ+WmI/X4dxpn+ZGXY+clq6H1PyDByQdJ/jlV8
9XKnedNUXV6mPDzdU6sA+cxf5NCYerSMNEW96IabLPxWt5880D3r0BmTY1IkwRGxG2lty5b6lNkF
VeCisH54K2SMkmfUTs7OlDR0p2ziWKNbFZBcXNt1TA7RtRPlNoKiOm1LRDaTGMoUNB9InqiFS1no
20nWZy7NDY4Z7etehrVE2W2uteVjTilrjhMjc4xoYgD7VzFvrvCJkZSC3ALAw1vX195SgC8EDCPh
L7Qa7NTnP2rArkuzHL9wlOcOIkagOYpIBqNpRlfR1QdVdRpIyuGYZ2Gmwv1mx+3Hww8ij7aSrhTn
NJPT9rsUSupXLVHbNZaKPmysQbuKTQ5v86Qm6bZEQu7WJfpjazgUPOEdg0lNW3SZOkbKeE8gXTYd
LgYKJ6q3YkouZZiHwEPzeteyF7ndrcmI1ycErpLrMOn6d4NbbVpyrcsm6JPrPPDPWDEoa4ADXcxZ
liJMaVPoilI0HhFZnDgj5vdsUs/pJD1HVE5qt6nftnut6otrZJN0j1EefJAt5bHtSudQOpWaLqzC
gdRQ9Za7lmv5r10RcOsVAbfYmmQoBdKwXYlOEVS4bmkssQLP9jGyL7UfAd9TCsM95vYjvCrnhDua
c+o9vHJX2iSuOijc9FMrxy2i7ItuN2rFFxHoUJwGgjFN0Jf2nVfWAcZ7U1w8dMHa0PiQRMwIkZL7
V9ofJCOVNyWU1ukhpXtL2wBt0DD51iOHhSZ4mlwt9CDwI/XEY8wtQoDnTEv5PSIHE7zQgMH7Vht8
CSy9mRS1nRPWvd2L7aDJQDc3erTDFfTt7NoJvritMawKp2/2YtRQtT2/reKxiRv52ujhlywLgi+4
dCnb3LKhbhsYMf4SZFSCu86qvEtZqNHRLnt7pbMSfm/B2glBJgmqG6tiH54n14+18MYrmwC4bmid
edP4KoXea9OBhVUmBrJsRJ/Gaqm2zv/pOLw5uo3CszgOgFZ29nXvUnuBTf6uz86mmmRn0S/2/jno
JY4PLGgKmQaQzbH39XTUfGhXJcqu7+M3K0WJplNy5NxBRzgTJsLXQmytpj1EU2HmVb6z+jQggoMu
a7ZYIUWL+Yh5lun9HaPkx9zDD6JVSDLHD2NZ53sU1LJVXrrZHudGRDKjaLz4VapuxyoP7/Khre8i
OW+2Pb7gaB4igivzTp7lEItte2i79zxMT9iQTHKyLwXmGt6iNKJLnsreO8Z06sIEAf/U6vBbwCaz
Ji4Xreoql9umktULvnLDSlIbffVpIAIBDqWCfEogOZoJuWyKtsO11oHfu/V5rasdbVRYUThVL5Y8
YlMQSWWwE2cSnYOWfAOPky8BTwNBk4KoObu8rjrVz7eu2LUR5KjifBUG3ogdC00E4QfEotGB4/E4
HoCHTWAaRXW/AQVXudZPrS5jNTff8LCS+KZFYJlElzhgvhGGevxqe1GxFWl7X1N/Bgpmw6JFApDn
YrE7bz6La4Vp9atyZ9UP5SQDZGA9mcWB+Z6YMlkPyejudds2tgPqqntzbKwzANiKNaBdfulq6R53
KBerbFffe4Ch0qprv0loZ08LoOJJdTBAbDGhOspOqx6wl4JhErv1PUl21BgQTXzzkhRZQF37GeIC
gPj2Q1z26qkT9hNtoCw+NavCT7eOrCZkFBBUD0nP7+rpki6uy+FkSlkp+rO4wM+X9TlWDMyxqD09
i9bcL2KjAB9JO8B76aS4yCehDoAvTeKPS6uARiWaljIGx8ryfojWAAvsEfb6Qx3Kw6l10/ZRM5Jw
a0EPR1mewdZM+4fQu43ZcKGWI5DPrRRr5gVjsNWsj+tWBozJwXSW1PjlGF7I5OhXRvKh6Mv6YWxf
BsOvz9HoITasu8GOtC0+xb4KaG7qmwdMHngWZVH+6qunvSLVgp2P4/diDuZmYbtRfxTQpSYzTFx8
vK83xNMnOJMANlWjxzfnuzf80yDwUyQg1jxPpgtRdZfMSIKNOUaLIUstlHifcoAJjwZ1vSevw8bU
GUP5ToT2euRAVpCUie6jrrGKNdbiSzHl9sUyx/YgWmIDAEbZuSbvav6KB2njVIOHgoDB3WP/GyAR
HCosWgUw1w216EcoZy20CaYosIyK1VvhngylhRFHNx4KPZGXNmKQW3Qh8A6yUBROlLK/wuiuH+Rc
Dw615fGvimSazqBfchc1jKAGcDUD48Q/dRT/Y6Ouig3VjQ77kr//17fHVzEkjjQUJKsjA6rgVDSW
x+Znb9TdUVSIka0t16GtZ7cCcxll0R30WkhZU725zBC/Uty7LDaje0pAqwY3NFBBVuyuktQHsvQ3
NnZGycbDQ5+pxklAZkks+dtW6IzxKKspkLniyZJEkH2To+rW46PokGI5WjZ2hcztNO4GAc83U7iK
uhOU96kQPd2WrGlT1HaKxuU6jnrjpA8Z9yzRJTYxHs5Tv2h4+DjfoAOlw78p94a7eTO2OcSxUOvv
srLJCqiDtM2uRLQ7zw4iTnTNR4g9p5epJOXnrtKCu8byC3CgiI83IKawhEn9L36afAUc1vE5/6JP
6Vb50OtJ9+bbEwPP9aKHvhyGTav4iMvXTXBXO+2uLnR9gck5YkPTJoY0c5Zay92UQa7cBkSfGM0M
ezg3OA8FeDKvRFftGGTGqMRvM91Jd1CDsNgyqvI+c3Wcjjvq1rfSiWhHZf5XOyy79CDaVgGCaplM
8aJdTSylQm9xGqm8YjPIlFB0o3XfKjtHzBM9xjBuDw4VhK99NemSIJd97bNRwccOQ2VJH4PrPw/q
J+XH6aCEnN7XcTrI+ZeDetS5sUoIa5RJyYCXqqSeydQtixz/E1lNSduHLCIRYfBOEJdYE06bxokB
bJtetJv7POCJCBaV3Ur0iQkMKFr71oDVXUzrSdGnpJPFqEURocJCASItG7EnNl6iYdloFtwxFPnX
gNJ7MnCGv5rkFCfl4W5yeuFYMSBC5llyI4kXtQ6wc+77NEtedQiL5DU8/78mniexvM6GRnuce8Q8
82stSinaB9p4/dQfdSz+xzwM98X0jermBEqB63L7vm23/72psZjpurI5i9hG/TFoXXwPKLE95BBg
Fze/TNdEsy7QWwvuJH6bptqXV03qlzf/yw5O4abTK2s1G2hC5ToglJifWUzLD6xl9loWG/sbREKA
J24IjGKVIUV0Q1aUXUmqwFF2oxKgMZU4yiJUahUr2Xo4z5ux04ZzZq0LJwvOIlSMie4RrNA2LCCL
zPEB1ocqgHOmC5wEfMx0/DwsZuj9jZhu7hZ7mVL+Pt2nk81Tgsq/8p8ID7fKUmg71l4KtIdP1SlR
iwIM+hCLgKm6NZenmkiX1p7vJMu5nDWP3qpVc1uUxoIpWmtcaS1OJEatconot3uVTPfDjDvlcKu1
TfKjlMC/iS5R0hObqauuMGC6VegQ0Lg1Z0A3tGHJUq6Jl3qXUbL8Z71jdUql37oLlCx4jkqMnTUY
MnsxaoVjsfbCUt+IJs7s1H56xViJYGWkkC1ZZbYUox0EMiBY/Fy9aaq27CRwFwblZFqFHyuPufFV
DN0mw1HFGbnniFahVw/iVcUKaHYSlK89vy5IPIX/Xdc6GbTG1MTDNjjedrFnYhflwqPYQ4syOCIG
UpPHBjCZGR+Kr5kH6MS/NtrUNMamSAHg0ik7konUq53/anelV/7vXRF6O0pM8K/t+UwiRgGaskT2
uSUJ8ddLsMSJRduyBhkryHJRS653jCpq1o7e+8e5GUx9+ThEkAHV/toqnb39FELRMa4WtxgxhTjG
6rUQNxasQaapxSFi8NPUom8eEHFkij4izdY2c39Osra6vco8aceNrSRoiIKkOYQYIR7E3r81/y99
n2b+z1P5f3oZceW70WJ+gf95mijpuJ/8W8wfX42j5rBOh+Eqjrqd7jYNNIB/nPr3sX+b7vNL/T3+
tzFx6O0Mv/WKs9/OiIsYzF7R8b9e039/3t/PLqYRh1ZRg5/BPPc8Mvd9flW/z/R/OH8SA3r4/AX9
1v7ttL/tipf17+1SHbleWW7BkjRID/m0EXudYSSfm/8WIuImPNlB7P3x2Dlkjvt0tj9O9V8c+2mq
+ZXOZ/vj9J+O/S/O9v8+1R8/l0aS7hHoRvR8+uj/+Grngf/zq5VwU4lgKvzjm/4v3vQfP1Pc/ciA
/befyTzN/Jn827H/n5/HH6f649n+9fOYX+X8yf9x6j+GzAOfPu55KhNNsiDyEHVpsL2zFwMPEOeB
1fPS6Cq8R8GVK8AO6fQndEzbQLePssRZi0DRN492bQjXYRqdB24zgGRlRDNA3E7TINb8a0LR9FDq
WSK1h5vEmONYUZWrQuvlk+Sl/THKPAn5CWt4sylw12mgPjsYDAOfk7VLO22cwLSPYWyhfE9LbAJo
7Cz6k2GbeuGkqlRJ5u0IbwDMFumNcosWgeIQchBUJbP8ME9gSp13Qcr507yONqKgFuMD6vaO91JV
irlIu7G5KzrNf6EEXFBPTs1j2Bf+i2kP31BrxlNoaqUhYg7QDi+iBQ4e5UAIRaKVayMZKDSDxKxe
/Ch3TrDI0CfY5GUxGU0hhnX4bVd3vVJd9sCHfvW2866IJf1RISYXIhgTgCsEHG6g04zKxMo2XWnr
fvHsRntJMHOmLpQ/tnLkvfa1bR98P8QHvtQQMnJZXmt9Um/EaJX37TKIJOUgRtU+eO4pqF1N1wR/
QVFTmcqhGRKviwR0+zvEtm+ILykPvhyiou4HkxdC2r1bab+kNBFskxIPLFfru4uFgu0FE4ZD0Kb6
nSPnarDWJKQFkJo5zxE5wjDnSnkXPSYBJnLOrXNX1xiiTvPk7aQjTKp7h6WHcyIx+eICg8BVSu6e
XISBpCx4ssg8YHJ3JNlgbXRMzy+mo4Pdq9HRG0nIWH5mPmN0piLW2CUYBNI0TdLRyEQBKpqahW+7
W2Dn6gppeePZNLDJxKDF/TWKruR29KIUUhDBWo+ObgIKdy2C0wGuDBJKxq/RYSw2YdsHGxGcjtAH
FBRaNiJY13VtjYqBehsFhtqsFaf1kISVmVlW4nWMBMhWBGdZ4az0QVa24i1oJLXwU5K8nZg5Vp1q
xbK52oljdQ1sdtYa2s6UcO0yCp+MPy8X36Y2PebkE14dE9cWm2XmmEbSoyMZWCRO3b6en0K9p2Y7
juGr1lXBzoiKeC1GfRmreQn1+b0YRULvO2wb96xneXdyavcst324smzFxQBcKp8ayJo7W+sQ3pma
mVYr5zSxr1I/lE9aU1ZP7ZAsvTCLHsJSetGBmt1BUxu3ehZly7bWe5zoOmzJ27Q7RI6ZYjmWfEML
MHqogYlvkwk8H6s5rL1g6MINGH90VhxDeW0jtJFGNSmPotloOrYN3BL1yUPHHbKnDC5pbgHwzisp
ezLkCMVQRBAOcQQzi/+Luymy3gT6p52HuNTRIlL1ew2M7741EVcSfT4U43tL9tpN4aHRLfrEJkvQ
o6ojh4TQdKyIUwuy8hTHY4RsmUoMqKVzqdpWPgZO6E8OZw+j1iFtocC6iKyD2gT8nF2zJ7nsZGwt
1P7vxEYMBfx1b81aTt6HClsyH2BSMGKeaISF/whEm9WfVTUvcZ9R+sD08mvWZG/ILCHUMxg48FRZ
va49fdhQWShgzRzmjRpVFf7VU2ftVr9GXPLUi6hBP67XsvLstd8bv41OuLq/9aWTbM0S5bQxcHUQ
oOrKR4ZHsdUjho/jNTT6VdCY8S4eqnJrZbV3z9LfWKpSrl+zWD6n8E5XPrjsbRubh1KvoNmCk1hq
UTXuGjs7xHpt3ZulYd1LEXBmdSTvK/qUTEcKk0vOovKH8F5RrG2IzuAp4QPuu9jdoyEpIYfHptS9
YitZXrJARUE6WYbZbvqwqRagruoavW04KrfdLKPKnLdttK5RBjk2E9tF7IkYmxzxupbTaNn65JMU
QA9pp1+SNJCvoocUw2Ro4lug4QgQA6Uj94gQoi4t+nRLiSjPpZhXTBXxXv+WYgt5nm3vzRpfsQDM
y0r0iU2aOulVs57xVY8uNmWsa6otU0zCn+xIfwqRQzgXcV0+dxMM1ICQdpIqr3xGSw+mNxwgJINY
nLuZl907Spnds+zYDqFknmwkDcACIKfIn+5hEoB8yK1RXVm5LK38qRo45n26jzwwGLofNJPc7wIo
Ybl2S9tc2p7X3dl1eIiL3r5vbKeHLeGra7cK4rdWir7UhdTd+0PJR4lwKVXQMlkokkTFKNUGFCmH
d71zm60BWOaBGrCvy6vWG80ftmRese9BfiOZKoalhoy9qvf72CYFoddh+ij6wHadWrVADTHnHhhH
WbrTgmI8yoOkbymLhI4PliMxtGtTZtkKbcTgxaq6aoFTXQVypzq1VqctSlvtKIQM1lFs5AqPwLkp
9vTMSnZkpR/TokEGXfS1xlT4M7V+FWuGtRlwJVtCqB6Og43Xt+eoOEJaSvwFT6alE0npEkFbaxcV
pvKM91i46jQENTxdMu7dWFpiEjUeWnP6hErc4NaFFCcLqQmfB3/KUlPeVcu+/2kM9btmNupr5jng
7eo42CHbkm5MAMNmf8EKtb/4PH/t9bruMVT3lVWWR9rSRL3+pCWlexgqBOtH9YiQL2Iodv4YyPq6
lSpwC4P5VW+1+GiMZCpdD9shK8vTUw9Jcd213fgq1dg5KFvuJKq0SFPNuVqryOjNq9iHFetcC0O5
ZlJvgqOl5bklMaHuLEAU69u5byitfO0plbISR4kBJRzlXa+gbjn3oZCXr6A9vuUyK+UcYNazG8c/
4qBRfhhOuRizpqL82TkLqCjpQxMgcto7Ml7vKpm4rJWg8EUOTqpp+pZi3pk7oX5tqYZc7dj6MdhK
+lY3irdW9bbb62VL9SCvuZy5GYTeNn2oLUN/KhsbbBXoN6u163PNYwWi26DpjC6Abx7V2UqMpi5u
5v5YqFupq+OTWvTGogW6WelIbJrtQVHq6hojIPQ0ZrA2zcDowSZZ9s7vCm9tgwhZ9XJtXnp0JLfy
GGa4FDsmLm2QjOq+2ildlW2tIkvufaiFiLml3rfEMw9F2javUVySy0v0bi+nyfBgd1weRYQcDPeG
1znPsl9j+gKpaBcoufeENPBH7CCrZyXtcMZyPlzHVRPeKUZl3te2xdMmInYfSdX9cPTOemjxhOFp
EhHyUjaL9zTfWDikLRScDJ+0bjh5Tqd8UYxUWQ2jZpz41Wd3SCelGzsNAM77SOZ5GVZXedYvk8qK
PlIoPZOyQnW1Q9Q4rL68y+M6I5kfNpu8VaoH09dyxKZq623wzetY+RAFEvOkmEn4czSqD5hf6uto
2d6qo/RzDVX8561KkrcotiGgEaDT6FN8kZoIMrumAD/TyjOq5fnPVpvk6WUk1AYDlao8eVTk0vxh
RMbasjTlPXO6YoljVHIvm2G4kw2r2OeZGq+bvImWtcsPVW0MfTcxkK5B2WjLWkkrrKR6wBGA03jk
Q6E2Lt/4LoNV4Dk1HthluW9aZgNrCEmgNAr+9PcREmNPsB8t5A8CBOGKOlsraEFc1GxwUfPP7KOX
wnNM+OYOKcR4LrgFKNPOu6JdDVxdYbUU4m59KSJj2DgB8vGea5bbwi29k6XmyQ6Dd+fOyaJwb/q+
fSjy4KdpIhsj99JxwrqipqAi/J4Xe9ES/WLTTRFzWOOb71Gktdu5aw7zvbZZO1HPTbayjKdETZfF
mHQP6dTCe/Jd89Xh1BkNRla+Wi41YGB70bQH+Y5y3seo6skZb7f8igeKt2yyKtmKZiw1+TVWwbea
Oin2KUJ0iUEq+mAGpcYFlBAXYIwRJEoDr10VQ1cvokqzj13Qds+t/tg3YfUTAt6SGxJgkuBNyWyh
woV8BBW86xjWH2mngI1ytO8N6tlWUqN1HRqXpBquWec7B687GxDzl3JoPmS2h7kgdUF72WIuP8He
wCsnU+9tl1vFsEy8Md/gddrsDQ14QdbbxYtqOeheaCBzRdPp03bdV6yZfdXqFxZPFfcqJIt7G2Ld
olWMYT/3ZWP00fSWdRgHt7sX/ZHu3xtmmcHO4Ca97HprF6MweBKDeO9+R643AVqbIjzfVe1LjDDI
oUfpcInDccUKPnzu2hiXdnd4dq0sXdl+9VVAI1E4UxBrkrCREG2xAaBGZ+5729zXMKUnRPQLrCW2
jfZecZpTITf+nSaB1pZcrr081fQLQ227s5Wn0oM7mBf+08lb1qD8i90NcJep6TTO2uWpNNOPkpkE
PE2F/bAfA+8BK4v06Ds/siQM79pQT4+9UV6VMK9OqadYeJwqcNUV+VkunfjSZOVTbiIZ0tn5dezy
L601KKfMyJQT5FdjHUpSuWw8P7x3I+0hL2TlrptaYhMOMe/Pbg8CbmVjZ4YV94TjyuPmYCgqhrRG
Bm8htvg+sSS2DP7xddRdS2zrP5TcDhYexh+X1G2+NIFmboa06fkNxPrrEFf4KQ7OnWsE6boo3IOu
R/0uYuVwlxmGta1qDOT6iFyARf0oT2xr5bXJzqmd+zDLnJ9AfFrZgHLodXAuIFd+622NlTUwoFcT
JuCypca0NTkPyBA0cRVXbz701HyVSiS6kNpfpHmGVK6HX4iqNOO75cqXigvkg+24SEsZ3GEXqPsC
8RwKb9lmI9zdjKTipDSxlmyzAqIx4ESnyeWdl7mURYPC+TJqOOKqmzQL2p9S261T1p/eQsre9fgC
T9u4E5uuD8w7fKq5EIXFfd8hYT7Wnb9UYZd8ixJtFbmD+uaZ+clEZ561F0L3cP7d7Rjb5iswGAjY
bflu5hYrdQXL3KIZtIehKD8gjro7nuWUnZ9Vi9htg+84XHSLNsi9TaAGfJ5N0T72ffk1DkpApCAt
H91RldCfwvqXa80eToy7w2sqO2PEmq/BxSAhVoVXTS7QB1D94VVLgCg6WuW8NUX5vQb385GE7X0w
WvCYikQ9ywH2NU4RSOfWrBOk2OLvWVQbb1oQlCy2XecQ4SNwtXz/yUaTGIc+5aX0TeUCvO9FtIqu
qHj4iOtFrmZTRbG8zFiiQEYMNajScDMkPDXLA+5UiS8/5XpvL+TAqe8azDtWdeoauNRk7iatoHBk
GNmtUPzqN1OZdp9NJU7ne4918j2ql66hWefMM51FRC5r46QWDy1cqqvL3GlMTddvzBVl0XxhIumH
/RgqehCncJ9ukO5tga/JRfcV5Kj5DubitjP1/D2UWaPxzxg56s13i2D0aPolng3puVd7f8H/LQM7
YlrXpNC/dY1bvMly6K89ter3wsoKkr5ZomS20FtfX/EWyPBooKMwum7dvY81waXsIQgh3ud/+KwK
s6Fwnk3HLKC968m2CGznNXFg3Fdl8EECTV/iq9WeSpgbZbkSisNChljsCRViSevMY5q9fOqeQ3l4
WqKRhsR9Gywcf/LzUD1SNO1QrfvJtNxOrICfZhzvh0hOrmpSpNcoMHDbjYp3EcEKd6K++zZoReiJ
6cbTPPgZGAdd3UJVSF6OxdZPneHRLUqs6yfZsh5XQTUZsg8eNCGJkj3vxux1cEhwOVZA3s3y8tdI
TcKV6+X6XozqcvMiVTXLzyAOX+LuXvS6alGcIxuNYbfJwH0guVHvnRrUGizadNUmGuSUSUMTGob+
DVQnD4J8pYPEjUtypXjLC80exKbU9O3QhspZtFI1qDZYSO9iHzswxzD5KWK+91X1dpLk1++joQI/
0xRlb/iu85RH7QWx8/od9Fq/hNzSnezBs47jkAQrz66jNyvzNgLYrCpwrBSAQrj4aRb/LuRp/xkx
GvxEuyAzDpAPn1UpUO/gTmqrTKv8j1h6hRDQfdX0QFpDQDX3yDum6zJojEUJfZLFWmosW2ysHzNk
EO8HZGF1qTYeG6vmkV6r3rXMABColsU6kVJIzrzLxaBB9MljOedZwEavS5B8q6jaFJV/UFBIOI+O
U73kpn8HJKW/Z6levyT6JfXS4tkiyfnIPwxSBb2mGrmX0R0e85RPwTPjdqV6fYHpvJzki1qRsm1r
F8Yd3swp/E8soGCjPIiN4iBVUYXIZPFs2EZLG6rmyiv6eGOOmGOKmKKzwTXK6HxNh3WD0lynSfwW
+3Y8LLFg+JuPZcgAIke78fiI4GiJDai68OBGztvNkqMxL1IWZtCRfT5yyQheg8jFKgPB1lfRl6p4
Wn/aE6NpZv4eJ2XwfDI7XaiD9CUQro1aqd9JThdegGMa5C6jcO3DpNhok2jB2IX+aYoFoREuc7WL
NoZge8zPLIIcYsU8gAWVbi/FgCSrpAp4lJP6Fei89kHsWWR2b3vO33v/Nopi8skSf5HWk3l0tBYm
2oTfk5SknexG5iO63cl2yFnA5aaO4+2IKIY1BtnHFAvjXGddODl0SFBgtEYHY65pIK4bc7wgP9xx
XUXVqDOQsdKngfKfA+IINZAvYRu++FYNqCgItecA7bCtaFaJqj6z3lG3RUY1Hb7gasS9+iCBob1K
tZ8vs1wJv8c/jFzTvxmwJ3CTZ9lRj4F6CEDmbWxLk1/caHyQPOSaNLd7TkcuF1Wtt+i6NNXaTezn
oJCtHIakj6W5JGvRKU1D/6zFeXXhu2n2Uul9bWWXluiaNh5LhX1gB19FV+IX+c7XcRfgd8kf08u/
YVcQnCIl0O/UNGvIVV47s+lPgaDaQknrT3je0AY9ckDI10z4s219jLMQciOXXsKoXSo1C8T/Yey8
miTVgW39i4jAm9eCst1dXe1m9p4XYizee379/RCzh7595ty4LwQSgqJASKnMXGsdGDzmy0S2ZL8A
RiIVEmi9dKoXS4n6oxqgEJQB3r/FS1KdPQEvGqQph7SAwRuYoPpWqr3lDbmuHIUS2gRlsSdb6HIL
rTNxdFway0vjemncNKTIq8kYPTqF39yaQD2NVgPRycJ4mo0+WrBp+hTV0JnSYxfNqsq6iINkPZOO
2xA5EEfbwckvc1PCsrWc6vREcWCodRu/196yXkoPbdqkKHbw1iFezA5zUJf7wkh3qGQyXjmdcQfW
EoXMpSjGMFkKDnBxDzdRlQV94yWhTSe1Fu6ZAmiQrMTNk9zrHpOdet2Y9JaqIEi1a2k5wy0JElc2
QZbiqslfR2y1p1hD+lZkHWup/0lqbflBX/KOdTqgVzZaeBTF0YySizhVGmGey0HX7kIQRHiL5+Re
1nTYhbdyprWzRz4O9AfL4e1ApGUlgBFotGULrY4mjqc7Awfam6EwCMOJjO9CyxBAJeBZWmX4Yw5+
KVYh/UwBD2q5hERc25ITqwX1gzZFwV1qkYllNGH5khUJQdLZDH40w6+2KeG9++8cPZuzPZre9YNc
F9o5Sp5636mfWNaVLrowzXEd6UVZcciIa5fDjm6NmCXz6GnNlHmybkYHkYEqNgTtoFdq5N91IrdU
tBvIujrMy+sQ7fyCpaWqNQYfGLFTV5LIBc39tngNdPJPxV70Z287Kg1EJfRYxrUKlq4dOvuxNAoH
6ynov6W6hTOhUT/FLfipuYsKTGizfutqH5c7DUYLIT04AoOnMRkKPEPo4k1GpDHtHUQD3VcnmOFy
6aJbr9Miqw0KnACHdkbLMFsLoprYRHzSCp0g09Jqa9rqur2LozI9igPw5KPal6KLWWoW4iHSs7BX
xYPmddp3Wg8sdXmuol5URY31vD56UTRoIQ7qiyS447fWnQ+qIdGse2ELRY4eXnxHcVxRVK2m2DcQ
GZyEEaSNaEjrExhQcdTufmV6oLwplTPfps54yVKpP+dOBPI7HWAdA1VQ4G1HM9j/s5e1MoGXWrsT
9WKzNRPFLE4gQGryyt0OQAmZHrVoTneCCDfo/P6BAOduFUQVdYITl7kyIv4N1bGo2w7YIc42k4x5
d6vDaSufhzj+WsDrqTg7ubUf9RbvikhFFxnqImE9Aqh3QS/yKqrEQVEv9gagFdD3AAN5R//85wzR
JFOLUNttraultbiW1ueHeoGvCd7F0U+riwZd9EbpKOoToc8F9xr536DZyPskURbn7g/4BebjiEbr
sdOD8bPezcfVLUnKuRtEifGQd7V+tbSOrPZSQcfICu5nssg+yeEcn5wZYKDeOwcMJPku6gr7lE+D
fCf1wf/YYwltn/7WLjCC+1bM1RNUU+MTxjecPcW9VMCHJAwSa4lL+Mbkn4VBYkalfgp8pXHF0UGy
YJ9zxkfEt2y4zJgrMCcBxS9FMXUAIexYY1IUE8uYx73bNMgsaGkYLRAU0v8lZJfhcovvxU8YkSwd
UoexRRzVnCq9RXJ21MtAfzQIhq0MqJP+ELaNcv+bAJWiRI7DvTioplCAT3CsHfEUNM+d0wKuSp0Q
NjWKMDi1z0XyRGCvfhI1Sdsu8zns9uKYlGUQ1TomVHMpqsCp/m9DDL/Y9+qyCLGz4CxA/7k5Swcl
yjsQqQRIrMSHSbzVtc9FFMKCFvWvlawBMDf6z61faZ+tYSEYTLV4H3S0quu2w6M4aNW3dUrHtS5D
cRB1/tNanWvaY1ap05eKZarnZ051N3fIX4dVfJML4676zeOaLvwFxuzkV8XvpGNlTeYhJgj8xUYH
ckBj2hxL7ZBN96u6YdyjDtNBbBbXmXHvgFD1ijh23god1qOOG0Ah/FUQK6EURSxEj9fSckyUVKPV
3v60FCRLW+m/Y6pi6EjEQCIkFJi0yRzdMUNIs9JNBCi7wrp2NaRWC9O42AxYq79bgOBEohL+n67R
1xbipO0a4gRLgr7nzzWmRNduo0r0UAEuAGAouUixorzWUTPvfWnMDzhAFNgipupMakjjiqNmOSbX
vvffwoS2MvqIr4q1F4dE87YuH+XeSh/X1grcNBpczRfZd4Nw4SVCb3HXWmN6soR/oTKAxiqd3ByM
BYCnLZtqYbMeQnu8w6ByRalaKKzXveWgaIYfb7wDRP+7xVKfVFG3i3KkcKeotN0qrGCjl5Ha6y0S
Bia7/gqt3PxgBLl8mgbntZtS+UFUWaAVRs8IYweqvdhgvJmArlT94jAon1CHmYAqlrKcPYgPYJ4K
6R4L60n0f1EF4xvcpSpxn+2j+ctJhEXWb0i0cpC83Pvy2O7VHNes+/86IfTn5nn7le2X/5xkJUV/
aioGoD7Ly4sOEvTSmH15EUVNVpGczqPGJZygI9Y8YiA2U7436XmegXravgxhEsFR6xbAK7P9wBe4
sxqtP6njqFo4I6P5Kjk/15KmT9m9PfRnGSfcIVAzbn+Z0cXsLSZ/I1KyXZXVPOw/B8Zh6K49A4Zo
oacQKEWmEx86Ylu3cRyDA51NcWeZqEY9ZeFNHJg044ZKa3SnTE50LTLi7v0U3ewmls6ODCFipGEe
j0tdQzRfcTLH7WHgcSu1KewL3ArE3rKiPQQyfLJerPnyQ7ZASKIivrMwIqBy0PKdEbBW91K50u4b
Gdpf0Gp+jxjf8G/B0HSvAz72zCAlflxC4EMMwcKDm1RXsZEQoFz32lY9WgEYQ3WyRxckdn2dcgOP
SugDkYlKiCItlnMe4K362gZo5gBGgsS6l2YvHOvqRW0qZJ59uXyTVC12A12vPxcGK0EM3fYhSaPQ
DVuEGWLS3kj96OjI+oTkuw29J44jgkn+lwnBIG/QlfKTVKKmUDXffcOfb1qry0cboowDKW32zp71
7iFxrJfEBEDcjGV5zHEReXmTuGFQTGAm2SSZMh7kCNFzUYfw1Pic+eNrWsQyMSlkViuAuJEUk2so
t3XziG1fBrGV75F/6PaRLSVeJWmsNv0oXjdh7RxGq/fvJx/tc8NBn0uGRf0iNikJxPB1ZsVDAO7P
k7tshInHcD5VuEJ2SlJnD2qQ+59iJTtCtBqAbGQI9p3QE60CHc9KD9pxpxWIPwbKWJz7YirWozqA
HVSY4hHzgWvUiWLvrGGsdpmaqq6lZPklgKz+At/U772tThyIiwWcLQ5bKql05DDRXGxEy+3ErW5r
Ivag1s9JSbSmfaf2XyZtNHG1RVylqMz/e5coFLdiR2TXzkv2tCiLpmJP1ElTC9D3Dchxe1SdqLw4
1difzbZ81XxHPWy3HyXh6NYTvFRtQRLiKN3p6iLxRfrCZVgS/bUlFdycjR+FYpYkb4TGzjECyWWw
aJcRo71UjY2TbyvHjQklRZ5n54FUB9y8KAjWMjFsAQ8QFx1mNW7+UZZLE4kjatySg3IplenaENEn
vbTa13rYQbrWxScrxq6LC3I/XGPOwQyYQQnyF2mBfH0j4tGJRyw2ayO/VXkl676oFu23pqwLzdMo
oRqW9Hl2apY85UkxsuwkHmDB0NoCq+QFDB1BX0RNl8cOR0SOqlWuVbdJexiijhjBUr89fvEyRd36
irbD25GtTuxtG/FetuKHdl0k887b0PRPOrQMaFgQzucFb80k0StEuSOraFpvOiXzc3KJ7FSw0qQ9
Oazc8bbZ7l3UBV1n/z5RlMWT2VqLvQ+nfCi+++PbeUpfc/PIEbJyTcbXWNfseS96QGup6ez24Po9
aDXwQrXGmO7F68LZnV+2F70VRd32RreiJJUkpG0vXBz5eJ5jO15eApmKArUgr0YuZUKsbQH9B5ua
GB39OZOa2RUVjETt7109I7UZZZbXqcctOBYXg7H7UhO+p3Muu2KD8mz1vpxFUEJ3LXSk4v1sj+vd
Z77urk83r8197/h7S/0+2Rj7fcCsvWzi5Xloy+/8rfi3OnGGOCBO24qiDo/Y70vJA8FhWRp+9Ylz
v36p4psUm24ZCMSeJUA7oiw+5L+1+VsdVBK8lu3Ix18QR8Rl11+YMnID6yp2ybTDC7T87e2dio9Y
vNgPdVtR7H047W91/+ultst/OC10rAqXTdDvomWMjGQ0J3/vLuV+6UFizHx3pGRRncJtwaEpy9gV
p4ryehFxpT+nT6RboOb2p1LsqX01H5suPYmLVzCGerO2l6C7XL9n8ZmKoWubFD7UbV/y1u5vdYWy
IDdEVxQNt8uIuq24XUZ06a0o9tYvfqv88FPbZf72S72iwhgYvKVaCxvzMpuuo9/HXXHuu8p1Jv5Y
Kxq8ayV2t0ZhVPXzOpAPYox991ui1cerYnnl597/vg0axpIUthWTZWARo4uoE0Wx9//bTpwrTkv0
1JtjtTmtw+p26+uwLu7vf+yK9xGJkVzsBqQ6kcDzdXsQYqoRfbtTUP7ResDvchDQmcUQlhJQa+/E
ICHKGWmLSwLlnyGuQmmka9+2oVVc66/D7TJRbx+aaPKh3faNiQNx4EjEtyd5neQ/fMcfzvUzCS+W
fFlv3sy/T6VcnBfjfXYhD4HRbiBwoc7pQcfRwj4q9v8Za+/Mg1AYGOJGto24ayuIURXX9ibBjYN4
GNvIL4of6lTxFMleE8ZZE4byXnyzudi1SY8+6Xi/jtKof5lIbJ9dYW2hIiQB91u+etHcd7rXIYRV
NWrsdzboevfiPTa9Iv02NVNhgK7vVBigYnftzNubbpDllfzOPIlOA1lf6klzPkEe+ueJiH+8vkpR
+a785zWSz6fV83jeOtPax/7YvOLy4me33ir2RJ04+reiqPvbpVK10aFN8fRlbS9uTjRtk+KfgGxY
1gyVtw63WsUKD2IBhyxelnBJP+2gT/nZLdadGInEHqoR74tFmGV7M1N+BZpaXZIOLySZedXFh1Hz
5Ed4Gh76yoZ9JyQGo0gznAl9dXo3pWEVM7tts6SYGsciTmZ3KApArsQRdmQffN8ejNgTm8Yg+1/L
20OjPnYx6P1tjpZIZD6QqXgVDaXRUDx0e1kHAafm0susnJJVeGqAOsHIRa4xQglRZD5XjQOUfKyO
YsyZ6xRTpgBBvu95ZKL3ii/bMTomo9k0Wed3wb8SrHVIcJbZrmsawxNNlAZuf2gQmYDXjV7z++2o
eOJJig22ENwZ1lncpXgz61A1IZALa579IuqqOHJ2uFhupjH9CEHVnDnvw4tJBykjJv5DfOJpEe6V
uG+5EceVR/UiPpPa6U5Jh4tonsc7DKUMr5yK+mbxjRkj2eNuhE1+ed3b/UnkPe8hufiKHtIbyR3S
vkEyYnZbZCjOsYy7Dk2wdAeV7b+j42h7o5mqC4aevqcD/CNu/t2qbjWs39Wun5owt7f+PTR2taRK
4Fn4Y7NtT1GxEiIjbXsSn9f6yJa1pejb4iIfxqD1+xaVH04pJcK2YQk9ImvxCbEnJG+EYernh0KH
HRp1LGKHiEsxyIP+2mWD3R2msXzSex0/EFmiwPZPxpA9ETjbKXDZZIF/b8aJm83tk5ndisix9uJX
Eyg9l4jjDrr0Q1Cy7qYH0VmWjwtaqZ1hlAj3qSepaFiepPpZD2ttXaSuq9jVshAfovjON+PgQ50m
Vguizbr74bgo/u8GxnqO6AaEbw9yUvjHJhoOoMisdbn0v1ofplbDu503x3Wg1XiM6T91GxrHra/m
pu6SMzScRBURdeYTMaasu6JWlMWe2JiBRKMABQvsx+GgqzPkG+j56I2x3waO1QwWvfePya0WZn1O
6rFAnxbvxx8/hOgmY2wGuw5pb1Az6bsPcBtFxUe52jPOLMcnxhTci4brZOF4Ej2SBJgJqIHqQjTh
HxUlPYjPT7xxIm07tY/sk+h67dyvDcRvpzjdvLyo59VUFHf24Xf/Vhd2zhKaje7bnpnZLUdTPpDF
9bgOZ/XQH+CuvInbFlczm6A4Zu1vd4q4ojU2Mi6k8Isa5sq8t6SZaH56nOFJFsffzfDivteJcv16
xKy2fk7iHxpKE13mF7PWvbaWitPm+ch6TfW6Wcl37wxiWUUBs9T1fO3W77rgu11x83qSF17Qap25
a2CBOxWZxSRBzsEhjemFYo4X699GxacmEc0OyugA7rI9x/1LNUfmMW30g5Zb2KaiN1lNGgK8aaFO
b7/59aJBUlUqbPPLylp8EeKHkamcCfyQjLd1P9GxPnbRZuies8L3kKc9zXW4IO/+81q9e4LrE10m
f7EnnqJMoveuGVv0c/8MW3pXTF5RRQx7fywFspEuvZ59ZqTHFwTD2mISGbkZnUYSCtCPZBQWa9B1
Vxh6ox6ahBuWa7zbnf0SJ0HlRwj5RScdRktPtBY9OAwqHq0ot5DIL6i31cQRv/du0Nm++hpzz8vG
QF0fkng0TRi1Xpmr0FuLVb2BI2GqknMPWm529VgdDyoBbPG5aln7YugxiTDr3D/gQkCb4ss7k2si
fW2fdLB/4XOeTNchEIyrV214GCaKYMs//P2ouq/tXMOQK2xQ0S3FY+auLiHc+4uigNMdt+fvKASS
4mW+2+pWW7Zd/hfkiOrqA8mV6ocBn/c+xc92zrNH0SVEb5CcaeazHtxhBiR0Qr+FbCBGJPHL5mhF
+9CC6fHdVyN2101h7FK1sk7Z0mPwyDn7CvWbcwl98WLASrV81BTAQOOE2x3ZeX1d+xtWBpoylLHK
lkFOvA6xp9awMkJY/2ckXW9KHFs7jZLI817sikqxEW9N7GnEsl3/p91m1lPZFR4R8H9RSVLXRZ0d
6TnpalI5kBSq+6hvDf/57KyulY6NVXaqO0BFKZ7MatmJ8UivSFw/id3VUSle/ro72k1wMfRvrZ8O
522th+IBhphuVrsPi8Cp9SFlnVNYNJX5Bfxntg/SaZeaGWl3uJRC+Zcevo4EPE/T0VjeI9Q+JBGI
fiKGrfUVW+Th7pK7Tl/cD8IGXPyo6bLJl80MCd4+CtJPokps9OquRw3gLJrn4c1xuOV0sYLH5Ys0
2xqxiexNnr/24f1YP6pAQL04P/Sl/ti3GpktEmFVyyI3olFGVzGBuWAsBGl10skHh3Yz3Ok1ncck
0LdnsdXtpFpBO5NswkfNNpPHbta0Mzyrt2BR4orifD76UvSDZDbTy6Ve8pwKNuCAxCSc+VZDqD0o
XuFONdxWr38Xy5JgFlxEmhsFhgcuP73EnR2eNE2TjqYfZcBrCVQUs609dWVdMl9GBFCXIko7nyPV
qA/qHO0QCfVv8/Q6a2jl5eT93bKUdCfZySzUeAi/9dLEBUnMcw4RkMWXZPrVkDd9K/vSvBktfUVK
6w7odgRTsx05nxogrB5ZtzIjnLRb9UCrwKdLTeBQpQAoZjvdo1N9l7N4aGTIVVRYACJJ1slTMK52
PDvcqBc5Y7ifO+0kBXX8pdQ/z1ooH5H9Nb1kkJ6VJIAjTgI3ozVenpfaZzP8twc51Cz2MApKSAUs
QU1kbQn8/2qG7Aj9JVjvvv6lISsnubGCaUumpUfC5+xBaRa4VRpX3jwdlESdL7Idf4q6EVBThiQS
fO7yro6L4WDqenzfKyhXL5o+uWTyrRbmNQ+CXTkxOHamDZm/EbdHBWlEL41LDeHiID/ns/LK/WiX
kbSCi+MTeuT7K/weBGYmtqTCSeCCDAeBtZrfE2BEsRlSEpOrWe1dc7mCuIwlWtvtjzkHqYBke/rm
FF/HEmDO5AzWW9RUnwy1BT/axtljO4xkSIazfTWHKXf1yGj22wS/LqMgwU+8GfSD20GuanVlfoXL
zR0CHgLKv3fq8kq1hbAisMLUE/N2p/uOm5na5JqdM17TUPFdH7pIz16KsibfQCeUpPioZylDCx7V
Q8JdkTrtEflR3SYBlgV0oSObuFQOag6H5IxsQ3XMnXSX2p2CXmbSnbKyh4I+GhMv6BLTs+YamKkc
7VDwDa7bpgN7dXHyjCQ13m6lEzNjfbpgzh4m31CQ4YHLrZfqJ4QgwPHVo4ZMmQt7d+SqjhHuWtt8
cro8viO64u9IyyWTWurBI1hNgm/7yW+VGHTHGEOHeG0Hsm3XzaSbqMUWtzhVDZS2ok9tnyKc3ZbG
rrKzc2IliAAEFrqoKJSQVi+FV7sM2qdZr9unJq73fQ8pnShp+ajcZ4N2zso6uU+WTWpBi19Pt7kA
zqM7I7m4wU9yQ/KneU5OdWGNlzFR9j8NOEVJKLPPsdprdxDiVyfI9nfjWBUukOAQAWaDOYjIzWGy
6VA25Bie7pfjTqpm42rU/dG0suZcDwVJZUx8d2Jv25R+BFJIS/Zmh3bqMI47G7LKm0+p9WXdqy2j
gI/Xfi0QCyKTIb06RlG7tQ27rjEnzkmp5MaDghBoo5EFl1Dr3aC0pe9J4VxslEcnKDtaufW/Q3Cf
kIJQg5kpplY/xnF81IoClK7R2f/ESfSiFGhoSnPQo1rXENSz4BoYkLCAYLmUd20VQiW+kOBLeWmc
0OAjVAWTn9sWeUCwboKAMCpRqzSl4JJ2gZvn85e6VfxdmgIuCAeoSyv9RTfq8hU8LKB0BxBqyWvM
OjPYW76v7cqu+9L7BWpGafJFquO9bI4VFBwRboGki/jbzn0Zd1/1qIhgzPBRlvHpS6ZJzD3KzfNY
QSxMFy3OSaY2yBQ5z2HWPk7d1J46QH7ugMTBPSi356onCC1Jzi4mzn81FVnaZR1ZsaB6F1oAxmm8
JrJrIATbJpLlJibVkUbgswaR2/5slcxVWPCBTiNdLPbtY7vYAQ1UwoQWFogESRAnuwIC55DvAise
Yp56iyRkImteGYQ7J4byU+ksQENLZyQPtNupkPa6pN47u7kKniu1m45O1tY7syCXRUULN8ktg6A4
j0/Jszdy6jOo5VG+M7w2S1pUocYnXK2jbpkPje7DVNgA6IFTO9qpqjG6hk7yWZM9WFpcfgql9rsC
nO3Op6y/Yf5yr2jwVfzdymcwq1sJ7tlGGsgSBysVqIG/T/IdYYFdLunGXmhBz9p/GtE9SMVOHWFQ
qBu3T3RWgUnpdUOPwzQrGLKTwnI7Cdi3BCCgTyt1p8uKcVMC87Pj6MZFairjhtr4r16Om4Nl6uga
Jq5WRfqpzvAmxNGPAUZm5DGyz2Y11CdjumW6rRx0FEhcwl98pmQ870AcaZdSnVW3lW9pWbYuw6F9
n3bKt6ifYIPoYpLX/CbdF3URv5mzz3qD8D9+DIWAmKKV94qJfnWq2GfSWPFZaFNwsUBj3cuKVCEh
D9Ox0gNXmoG1ZLiFVOV5Wuhsuq6+jkWlPOdjUF9Izf2VQBBRGO4I/OrYmdJVyb5WtSm/Qaw7ncOs
qDxTkYZjouB8NNrefLCWTa53T3VX3RV+qJ6bOgTVkagTOX3yt7IMLGA8irbvcoLtkHbu5DohUE6S
3J3RQANhSDGpm3XkVmjeu6kGUatW5I7Ltwwi1zC/hob5rfCD9JA4ubJ3FHs4aHF7ms2ycI1eD8Hi
DSPJHm3l2dnonLO6PDY1VlkNiI+V2EmC1v0eY9V3Y3W6pebYooiddOiFK85ejmFIAWbd3lt8iadK
Mt/avqqezFDCLTSqXgrMZi8NqHvNrfo5QbyVmW0id1In002rk2ZPP6gvQ2smpyDX9iqeUSkw1L2T
qi/F2M93KqJQu9QY5ac0IM7qF+p9XiPwYMzSQA9D9C4th/BiqT+gI5aurZH6rBtluDcSeWQW6D8D
mwXTG9kXUsvRQPizie1yrjE9qZwcOJO4DqDy+TWPPvnD1O+0JpYPmR9o98aEKmszDZlrJw9y2Di3
uX8qdXJyG2AOJNfitUF0wusr3tA8at0BkyLNpxZCew2NNLSFD0CviNkZqE71of1iY7sWEg7RqIFe
RtXe0h7B9q4f7PMie+mRTyDRidNzoclXqbZqL62kcmeglMPbCU6R7I41n92MAJqnlNqdIYfGnrQe
F3w/sp+1FR0Lol5dU4xAE5RfgzPoh7TrpAviUJOnRDZUos0yzMZqtsucLyRIuI2eEylB797LevSD
5YoRcSzqM1ohoJvQ6MI6OiUoibmpUbwoTTx5GZ5Zy6m+xYoOjRAglZ1T9g8SemG15oMVNqvPqS4T
hM7T+7ps7Ack72yUrZL2EDZw46DbRTqlPJTkPe2rgDS3Kcge7LEGYF3rQ3mZBu3NqMOeO9FHoP5m
eZ3JMT6Hk0UKvZE1L4pi1i8Jdq+cqfGjqOqx16DnRv5YHOzLZHj2DUh+wh6mBieW3KCxR1xUnGlk
0/wgKfWzPnb1C7lP2t6ZAiwqB5BGoOTJoSglNE2QoajGzj8zovHDZMov+fjSXTeM8rWJfZL67Qp6
Kl6fJxqLOk3xzFFzSAYFhQZR8pPWSvXZNkqivm3KIzeaFgKOKg69Nqi/jWYOv/boZFez6i15N8oB
UhhF/PyuTuxaaTpftLC4iJI4jY8cjSZzukdWi9BFP/RHgA7ysym347PliX2xMYIGHt0B191WVynm
P13gx/cOOVzPVSSP0I8Ob1uDoW8DL60h4NrqzO7wA6l0ksd7cuBtWfYvqpP8hIgheCYRKnjuUMU+
JOCxva1OqyvAaw2Je7maRmSC1fZx8O3mKs6YC22+YmsdRUls2mbAqzypOv3VDp5N2/ZUK49ufQ0d
h2pqyVkF4/Jc+Kn20JnToyiJTWPAbVuBOjiJopzH03WcucmlvapWwUvbAVpAgdk6ijrQBN0jEIYj
VvzSgmZThZISGNxibVEpWX1rdBTM1mvQggTsztMHtL5FXZpLlZdnkr+vul+l1FnPAEKtZ6frx72d
RQ1i7+jNkJE/oq8jhU+iSZTBzJszYbtyq5JjTv7tfZNj5ppkuj2rzUAwB/2znWi8boZhIRHP/VMZ
gLkuOu1lUNFbxgjoXWspjlYWvZTxUR5M7SXBnnmR5zpwkcLozqLBwCLqHM8S4t1Le9EE9pTEd1jw
BqN+zkw1epZKJ78oE/QHaVJHz/GyKZfU0lrPCjxVFMXGDlmhVqRVXvCIlQmyMlBpALjvZb1wSSjU
X0vEW9xMU7EY61x7xZgb9oaCAqg4ygNyTgu03i2cWXsNErN4KMbyu2iLxNH47FfheiwZfsg8lmkO
KyS9zeQ+b+NfCYwNAKTr8FL7VvNIiEt9GeMw24cAWVOET9x4KruXxhiSR8liwb+UxMYpFtVMvxzW
Oj/QNQCsrD18FT0ye9m0anEA+x3f1rMQR9ozQE97cVBGlvdWofO+XbJzcnNHPqlyFnWoek2XcGH3
FyeIOr8H4B+C4Fpb2IQHcmQq96I46lH5NPqg3Za7zJHOfMyk6KR2Tuya0OedO0WXX8qWlHhZY2FW
24nygstLeRkd+lavtU+iyoxMhNZnMzuKE/zR7O97bfyGUaS8iKo0dh70kg9DlGzVMklgkvq9KEYm
D0uu+n1VxKdKrZUHR2+GZ30YYfoo1X+ZHIdnsZntGGUYo1WWCfN3XenY7lwo0W1tMRU2cQXy7DVi
AcfYgoAu7JCoVhQ//Kn1D4IxpZjkbwCztU88ANuT9Dy56pUBxV+oKEdg2O2T1KIyV7Sq82WqwrM+
z+UvlKsvYy5FD4MTf/cXLmYHM/veWjZmZfm7ClTxo6YRN6mqonnpyvjfqZR4bIE208tzqDgq05Oc
KPRyoMnXZCdcBGENi8eoZNVBlvR6pxuZdLJrNx/Va9UrkMnVkXOyXrou2zvSF/IU9UfkFmsCtADN
R1MpPjW6c+bbDA6WL1U7C2KHPleeLRuCivZ7kyLpNMDSBTm0hfsjtJ/yHvIX3dFKqKED5yR/zhsS
hwPZmxBNfuGvH2rFjG4F4+OcqM8keE4e4FuHpaMzPhhzpeyTyYApZI5dO9SSL30ymIehjnE3FDnh
V8Pao6qsIOKIz7UdQ/1OAyuq1dHPoVPlS1Ba3+0muZsLJ9qr8wyCRq3Sz4F5lG0V2w6xrAIvsOvE
lfxJTi3pEMaRRcw3Sx7bSPoB4hE2mSqC6c8ixzL8zrehfir88aZ31ZuuZNNr0aQSWorVt3LM5HOy
iECwnkRlExXJs2K1UJZBjYYx2qm7OEniWw5kjJxt2f/qDBffNKF66NNs3SgIB1fSCK9YVM47YU6n
Wp0jj0G4MBrn10GH19BC/DUZ8/iK5k6MhWjme6VVmsMJktHohwW5hyuXkfmYQ5KxBIBNzLbyhzaF
46dmsp4Twwh+KFn8KTds5KUy+L+AlhB50KvwTqlG/2L1dXqq9bG8QtVeEEGBhhM7NHhRMiN3IxKA
/3Us6c3qy/mXAvGMtSgf5X5K2BluAtTdp90Ql+mbXU26N0dhc4JJQNkZLA0QZK2a+gL1IKZZICNK
kpRoCoZ+f+v6rn1tfbN9nRaImJn1z6KUqjlL0lCe70RxVJVyX6pldxDFAfGwcwpCYNe1efeamMuE
Bn50u1qVS4dEtYybaK9ElolErVHC1cdPGXqSHcIhHvei6IAfvUNfg7XjcjSsmfoNY4K7iJLYoDN2
tfUBF9pSRfsWjAAE9aJotgOQPHLaPVFECme+D/Dg/76alenLDCaOifszSuvzbObqg7h3fzBjryf4
vraYsppVuDPhpVh+qmC+uKZG/iZKbT8FXqgn6S6Y/PCxR1ntkaSFZJfFbY7XgTqxiXtf8ZQpIOWj
NiVvAk2PrqEcPCIODOc+DKqPkizlF6vSbx/qRTEEiWr083TftzgJdqIu6FssFRLbD+L8gdgPOfZO
vO/6yrlOYyUf6xG/Y6NZdGhRKTZoy+16mQ97q8JB6FwLEurddoyt9QLiqDigAYw/p2n/D6r0V7ku
exZWaqERQQ/NaxtOr5Mtz+d3dRMYpf/D3JksN65sWfZXrsW4cBPugKNJy5cDgGCrvpcmMIWkQN/3
+PpaVLx89W5mWlnVpKwmsqDIoEQRdPdzzt5rb6loAQ6cH1LK1roSXcx/sRE32Jy7L37fpDohqaiY
4v15+2EI1CkfWUdD9XX+P0ZXjVf0879vfH8B/sOdIEkImFt6Bi7ft7/vkstSnBIcSbKQ1pV5/vL7
qRAXF94khb37/uYAnw9/ejdu0yZfryDdyiNuNSJOufX9LdnKfTSq9WaOlwMWywbOzmQ+YtnnHDTo
v28R57fj1Bfe9rFrPmYq3TarVd19P7IVRbDm8/r7VrI0my5Z3d+3apS4pFVV99+PJAnca9d2uU/C
Wj0OksLRHNzf9+XtpwwpTldXOSdwQPVjXYitHc/iNp+c6lHDiz1kaXf9fR8IUhhlZGdftnldbM2M
cYPptHcVWb+j8hKJTtGwHLSdWtYxBmBAnUf2Jhnr+3Ql1a6LV+MOTTsVQ6qfW59LuwdVUfrw/rn+
ufRyiru9HOmrLKOIPMMh6Mioq+bgDgtboKFbNziQxIWau0vj7J/OFic6TjPszu+boqokWBmLw5pC
5pESLjgDqvEhKzqbGOnoLgNjttOWtzZtk4+I858Pp6y7cSELevj5MyCEdr3jA/TkdDAFKy0tg1qs
g18WZ3NLWZ5q/OLQlmCDpPeNGNQH18eBoko9jiY9hQh/bJxn2jMCf3x+ZJWu81Am9JQXL71ypGNG
3khCZOtI/SvTtEs3NNqPwk1fmm8M2UJuVlcQ10dj1dgTjPVBeMmdimQCdbjJ0AiI7DoyQuPSrbmw
z99Kz1++/+XoqbHDCJJ6IU4vqErhPQ4uT5s7d0ea9fowV/3N6DbVe8osEUdMITwDuJJv51oPTU/0
F1K29mY1bKDFdrOgGtQSuvPts22510W4s4qsRRHDl4RQKbxJm6rUNEK3jNKPx+I+XzC7VDXx47k5
bAfh1EHB2udH4zTt9TKy/dpKJeCQqt22M6G1UxnGj+WYib0lse9by5gRltHs8mJIAss41PXUPgCW
Yo8ZgFaCWL39vtW74dOgzf2VZVv545KAhcKNhGH7fDPT4sE3xbwc5oUOZB+xek65/hxmo7Er12J4
lMA8gs6wFNrIybrPQOrS7DhXzC0a9fG2SGT+IOco2UX2mAdW3m1//PEv//5vH/O/Rl8VbNYlqso/
yuGsDSr77m8/DPPHH/Xvbx8+//ZDcYo3caLaBuGSttBteb7/4/0uKSMeLf4Hc2a8Fmmc7Ad7ec51
6/iNMm1W3eEvKOfQY3OpCM09356juLw4P0Ym1WukVva1uhG3EQv/pipW/fe/vr9XmUWIjIJ7Y/L2
eCdJHf1+HLBCmMB4nX/TdpYzY6eGf0tppor9N1/n+wuHBw4dRXf3/YjOsbzvF/4vf3nl3fdf4qOq
F/Y8HLR/vfnv++Au+Lfz//jHI/7TA3Zf1dV78dX9bx90eb99+M8P+MuT8mP//mtt3vv3v9yAW5X0
y+3w1S53X3zw+/94686P/D+984+v72d5WOqvv/34oOfen58tSqryx9/vOr/VQrn/dGmcn//vd55f
4d9+XNK+/fio/sv/+Hrv+r/90PQ/XZelwHWVYegUkeDzfvwxfX3fJ+w/+QazNF2BJzVNZfz4A7VR
H3O5qT9dKU0HqqkllWtb1o8/Ooyy3CX1P21LGUKXjm3aisbTj/948X+/bn+/Xf/9dSyU4/z1SrYc
4fL72SYlIE8svq/0f7qS67SrGs1tvlZzyrMk9+ueUfHKKkJXe03ASMiWCLPVQcDxIaIwAdmi1w7M
QHQQxDSa25khrLhbIJowJyRKuz2NchTWgRj50bnPcCeyn8K/dMNrDkIhrqqeU9BVEZmWcTLSeUqf
9AiVwlFzlFxM/NALEjaMqetKqwFGVI1vnGXRa6wMJoiW9ExaC10ItTMJKlS+NqUNO1pkLc1lmcXM
9duOzu7FAp1stXalyECTbBAoRWu6LezUUl+pVtPYdxnr9Y96Fymqp8gyo5OZkZljjml2CMtsZr/k
vbsmEoDAokhYpyoDmT+PKvoqGkVftNDTHuBZa1NK0Vpokhm39JQTo616bbnEPqltrZjttC1dlzNi
t+ypyoZ9peR0XGLFpjLHTD1aVZ/WTkx7w85yANe6vBAVGBhvElW+1c023So7c2+1GMK6VA5DMl2f
drTB3Y0m5u5JIylyVy4IfGZKtlNnO9nGAI4MRhB2Ju+WFginACm2FnF2X+d5tKtKXZie7PrBb6m3
9205KH8tOOLRUjaReGATWWZ3vV7ntXytiqQhUhJ+7g2CDE7LpE9ulwiKHIeEboegVezr2dFO0RAB
K9ZyNwCpb+4ng2NS35rJAePtcCgqaWKEIC8IysnC0bM7J3JZC1jluQEv2i517IexqN9miLpBYkFc
cmljAEpNRXY0THPZiyzsDoUhUMH2YYh7JOqmy86q87OE2glEkQyntK+NB1vpdQCIXFAPGYzoQZI3
O/reiuZFujwtiDsPa9iVaEKnHDoL5hc3szpiJjAP921aDu8Or3W7WKX+MhPwbnkc2mr56SKU+DIp
njW/mxcgPSBPi+rRyAoreWinGjVIbDeW9tBItC83AiLvctfRWsKOm+iG4ZHlF5/gdreHqBiRIGid
4mSXTq2MLpsiTm7MXOQ1WOmVMOd86tOTa+V2HzCistUpz7XkfiSZzz1z1OSr4iP0WhNsedK563oh
HaDwDGOsfi4Rrb+zzy5avdzNIjKOmxF5ZJKtv6aqw1+nWxSjDD5ppZI6my/6pmAs9VkAwEdsUahJ
vLaMXB/VFBtwuww4npAeEtoVwmcVgDOpIQ1riXx0QiIbjDi0glCBvAykW5cO+zOTkHUtoVaFFpXp
3KAfoNDRx9FvE4OhYc9udcyXca122XrOy6iiRm2V1aut49ZMwTgOkGhV07zAZLfY4D0Ksi+Ft9pT
99jQLXjLC7XYvqCRvu7E5IjqOpl7uZyD2OwF/llsv2dCHZNUTYfIRFtRzSuu5xTf5lCuKfy8c/tD
dzlKJfj2r9ya6ASJufqZNOvG61ctPuEvZ/7q9A8yzsqN7MOIqXuG+i62ruNKPU9Cfyin+Y10UJLM
1tDYOiz7/lTUxoZUWfXG9evSB8opkqJfxaS/2UoK32xpc/IDZq9rqzWoFLylkaEsueBmdjWBBQmS
kopgCpOPBRKeb05nzzSRDk/aKOadRuDA3uITiNxj9mOZXsHiRhQEbmNjh60uMfuFdpDrrh8NADSL
LL2zelHfnZlYD7IbVrDPIvzMIsMpvG5Zvlqt/uwcdNb9Agwmggy+hqSsYOLmrQnnT0AVOQEPU7F1
256xtB5JrHUiv20mhg1ZZ9/OYrX2GHYeknUsOSI69butk0w75ej3KHT5OdV4yRzlAVDMg247QTY6
18Y6oc12ywBUo0Q0JnbDMlt+l1t7cCvALkAsN3GGMGuK3h3NCP2EpOBynBGS1ZY3hLCZ+8rerrke
e7mW7rvKPBKL+SRTez/J8KmAeQqh+IN3+8s4A6S1QW6XWBzPf/MqqS7c2NjLOv4om+xCM8VxQdqC
vOsVhgspLmVNzqezH/KqolVWrztLjNE+b0bts81byPFGzM9U+W501VG2oSd1NF4d0oPSuYD5Gwi9
88jqvICJ7pepOKZSbajzSATPNrbK9jpXEpftVSXKW9kaL2UHmRVl4/S+zsBzyjil/A9jKgI84rYn
iSEQZrqTjYP6wabbtmxCR7/PxowukOu6N8WSLkdLzwVp1ikJF701ei0z09xU10ilt7quHYbU8AcU
JEOp3Rt6kmIYnTdOCKQ/t8Qm6rI7WS8BaTBfVt0vT0aSNjRwY3h8TeMyFnXaHcfVcGvMc7VJ0DTd
pwVdKIuYeXqJxDaL7qi5tu1bIhQ/l8UBV8GffrE6RsBjWb2UNACQDyirWrewPEvGTpRwWTj69JXj
jxwjf+7VdaJY8usyiIHyM7aff8bZ+rJkKSELMnujkyApXNR16EzdMa6XLUhTWpgja0pZPqa6fCyF
qZCvdPqREXR43S+imLeNyNKXehyIaMUfAlwWFd9zKsCgJdZmgPSwSCegWIcXCIvBtK4qdKlZZB2M
4isdXa+1pD/UDZVOfpHZ8jlv6VQnV0n5MYINsLRfo3MViZcKZEgUKj+L0p1b18hXlo0S8eGsXSJq
9y2y50NcTh6HIKQI86VsxC6PH8P2HYlK1b00WXER5ZxGoKb7JcyARIDRPr8vpklHB+6WFfGDcTKo
0ctB766jRHRX0dQIAy7cIIuxsAPXKezJb+fhaVDxO7MXPiLzq8aJLM3Kg6xoW842MjTtiXxwn97F
HhXVFoJqUjAfaLEYz2rDiPpIDz4wUAJIY1P2MaAexuAAerth19vaq1YZuynWscrAT9d1LNzjRZO/
i8XwiWV7TMtlm7brg0BgirDiSPCov9pPWvpJLXj2sGzH6aHSjFcgYxdN9prpzHForqUafyzrPV0j
4moMz5qcwHXyIOuTG9VGmxnaLXEKft3VgErzu6Lr0bapW1sfNnDUjmZTbSyonkUWgRFng2l4qfRa
UPISmB7omg5lBXlbHG3CzthXOk4sv2pJpGUUHaVQDCp2Atfc19Zpja3NEh5njEawppvGSL2SEM7Y
uhynk2mlz3Tb90bdLJ4xhsQYxJVnrc+rqe/zGnPPGbjU0yqadCbfMPWXxpcjJFS72ETu+zJll6ta
N2Y6bFr954qVPCcP1502K3iMWBgbN0Q8onKw8LH0W3f9wvtCGz++cVYUQ2yZpGP3TDjG5Su1w808
Rpdalp1Y0wF31LedPTxojcOfxxZq31i164vlkPRvU/9EUxmPBRPClcb4DSdSz8258BGOiMZ8MGrw
xNkzUMCDGPb1QGw7n+VK7EU+3oiB4GqGlqZ9M9a3zgrCH+eAoxcAA5OgSWy/PSc1JI+CQ0PH6U2Z
kpnMi22iKXDfHEZMjFZ5nx5XDDrmcJelT+wRj/2gB+E6nuL6Mhve1lwLUo65xBoQ35xg7AoRGF6f
ZbcuqaeVBd2vdvbEf906Vc4H/qqzTC+036cEnUJnB6TNe/zWp7rrNojGvFxnTsOQhA5NUn0ahB/Y
Fmkm3b2emv7QaFdmcqPFq9fO6WW2HKVobl2i0l0+XNbPbij80oXJoS4TrYJc5D6tw0Gop5g+Gm0A
P+S0Ip0QRotxNRX7Wl2xXOy72TnOdgZ+SAucmYpncfEtNZ5TotzgUFhUZ4W9DITNTpZbgSrKwIjo
vcJ67NaRWIV84yxggUgMi87rnEl//ARqcYTtTysHvkIEmzRdrxvtlw0LBF/cueGMHu58YMEswwC8
sM7CSrm3a8vXTFCLCVvIJVk7ngV01+1/ZtHRNacLZQOv7G+lkexEdFLjE+YopgwuZikd4wydbKPe
d4jE9P6TacImBA7mPGbYekSMrqfSkcqb0EgqP0uZU+VBx6uZSTWQ/eXUI6hJil3m2Hcm2/aUOXwc
8ZOCcUGwtumThcSZd31l6cCeFcYfXCbeKpUfNWjVYs/il7ecx9CKNybKksIlgaX8bOiLaKgG64g+
Htxtt9rMQ+VPZgqip/CixAxcJHZxeqc10yYxpr09ACspH8v680w1JkeHp2pvF0Gta5qBZb7ExWmd
OBUqAwhPFThlyfCT3pz9opdXZ1Utl1CovXfaa0IgSjahv9OXYEWKRCttU4TXedlzfX8IC+BGWx9q
nkQnsZa+onCeJx1ehPWQmJ+KKBttGhhg4sc0MhS/ji9r4t6t/lEye5nPVxBvXG7/1IyRbDCu9wiL
XIyFUN6E4I0NxsgaqfQOl6BphJ7FtMxMXyvnUbOf3aJmCGP76EYuokn4C3JDD9eIF3ZkyQzj+ed5
roO2hqwdMEnbdXU8xe9j289IhiFLvulleJqb7YRCj3RjAqFpV8LGmu+6udsM9s/F/bLct6FfEC3l
m2H+bJPLXloHvbmGyr2J5thvGBbLWbvNlohjTEqzfd7Gjriewg/pfnBk05JzBLydbuv4oY6EubfO
MgddXNTWBjXmR1QbhH3l/sCBpa2YPLdHpV/b9sPUDOQj/OzCt7K5XvubHnQuKD23JCktn+8dIo60
LH8owunpfKW7Y4vTouVs1fvI/m5ss7p0qMRqKEghXcfCOaC044z7cmZjZzTIiVxzunm+xdavAIY7
IW5FQ3L8Vi4djfrOGdSvvg3BLEOk8rtmuIwp+L18ao1doifrm3KNnb2QktT3oH3Q9sOvirpDn7vo
qPMOroeEyEST3/RG/G54R+soQPIJinyKP2brDFZI+C2oLDG1ZcONtUQvmQtaNs+CARCVga5wF6su
RyxljkEyOtaTs+T1Q5OFxkWGLsLLqth+RI6avvftcJG1A8e5Tmu9mfkCCoqeLD6N8ZBnlvLJKdxL
XTEPNpLxmqX75MRRkKfZ4vWl+xqNyJbmVd3XETqBLORT3+koOm2tS/jcc45Jp/laFuttbMTiDlYS
DqJ8/kzxdX4NkzIgHGXzhZZCOjP1ep+H+lXcAmqz9HXYgXM94yqnx07nzcDHu9HS5rEt5dXoFoHs
0ienVsfUECQ5ddbz4CiufHSrOJXfzZVfVUJc1fEP4Je4bDp43xm7tBsFlT0ejZB0GKdYv5JxXD2p
OpJSdFN5dFEKP1Wo05gy9BwI5wEQgjudsvPsf8Wtt6J3Td3p3iI2aWt0LTk9yn2OCjQ5aoEvr3DB
NepD75aXgQkeMFhSAjh1LPaBEZC/cCjMl5BQFbN5iXvxFdugU5kyIVYM+bEkN33RSNqljg6f0Bw9
StnFG4GKI809e1KQXPsmpDvlGM/17I5+FbIGWeJXOdWUR8uMhqy8l635a8rf7ZV8JeAILYQEt0Ok
Uu0mhEN5DUU3JZIiT1+bsijJptBYy7HAMEe2+/4qIv5HZ/QWFqcR/9jgzyPnuQlS0rbj+Lgxo7q9
Ah43b9OqmU9igJVGNgweGRezoJeazeAPnYG2xewvUUm0wUCvmymzE0PwTPEUJl29KXN9PFHi7EPD
fUgHWmGIunF8HNN42kZpfpSG2jXo0CM5751lJDAxk1tdcHGZs8BOFRfwc3tYWmlGPaK78avSiNdQ
Y9dsLQODSdIu09FS80gVXqibMtOfJY6TE7GQ0QXM2nZTpujpCznwhte1+TrgZblE4OmFBVCpymgD
id0087OONkyjyvXGrchI4AS1o1nwi96Ui/jR2Zu5BjfWaeId3bXCV2TEJHtHH26XIqL6UsIKTAPp
Ei/AOJGD6O4WC4kS+e+Tz4ff2ibn4lYfynHjLvUpN03TE914cCpzvQyJe0AcHXN6xMhxUc+N2k9N
+q5bg/jUkzBgvHICKs1VRf/NX3DXNfF5x01Wjnl8WLMBjnNI+WG0flFyfCfLwR7IgGzg1BTjefWr
vGhsDjZyryGJ96V1bn8CKxxrUMu1dtTQnMOFHF5hHHkVMl+JPyEaOTYDNugGCyT+8lYivqFBGs4n
PYYQMfakW1CjlO200xS8RZyABUlnxRi+jaa+3tioC1iYT1V8v0Cf1vTPSSkfnIknbAOFb+z32qtk
R7Wzx8K5NLLHTjwPHKLlNL2ng9wnpMn0g723WIS32kpHMYt3xKkeYRy9uKbbk+YKRyzrREDvHVDE
OYdtRO42eCqlgCPlQg597s+GDvnW7G+yFUXbcGi17130tqBHRjiXN8d5MIXM24ZvQ8FdYi/MZUck
l+u+GvOJI2xzmm10f0l1hQLoVJv4lNJxUxTJNoqiwAIHE02dP6BnpPNKDTJdcS0amnwgpuvW7oYJ
rG7xRrAgF3ffBUvXbGyA62eWouVpNQeCLBlvNE2drYrHpqJli8BKG1c+MBwz1unNxMLCQBLiQnI7
Kv1ED6vzLDnfV8lyFJHxdH4PUkmdaEBJ1U9MUVFyw+WtwzuKiqtsvF+idDNnSEAZEAaVhhtgVvuc
nTdimWPkp59I1zqVutwNE7IhY9uENOND8asWnbe0kF2NciIONGmpzKqLqrdvENEFbZZeWA6pLO75
1MdR2TJWLyMNY9VXzh6EMMjcR1rrn2kedYMhL8HOpFuBXboeKHcuBc6kUcRQv/ClpDLHKbaT/fTQ
LLhS3LMdiNq3psVm99ehiC+KpPipLRLZWkyI7ANqEsINxTaVll9V6QbVX9AsrCUiL+7XcNpotKgg
ntRkDoQNgQcDryDJY33vAh3xW4LsD3Nkvdlmd8C94qU5ajAHxgSFkNnnAFLGg1vklxzItiFhQHDN
jswfNv38MDiMQMdi46D+1zD8jCBq4rUCqV/8LFY1+lkbXSdLvD/3YOumu2RkbGEGrtgqDRkQUfYw
pj1vXMoJeYmat9Y5zaO8hpQcxTsnwmXm2/OEGJ8WB0t8vYJFEKKuBW90m9b4fSLDrueanrBlPadR
PxuUvvRz0F9kRjMhcWXMoWHVxK9jlK2X2a1DZmA0nZdBWzJhqP0idQA+eJUeMWCsLS3Nt2MR2R/6
aovnYmGORUVUL426wqjESoCYLxtFoJeiP9vY0pmIRLWYeIlTt8A9INxpLg4G5/Jo66RWweaHqjR5
l2ucIUBEZr/YHXpwlt6cX2iVjOnP+wZ/UQYJWyR3i7GbGdekVFXKpsOCzYmpgLeWocMKFRdRv+5Z
J4Hp+HUJ8Bt6YEespBf1pvYznQcsCbrgirm1hEstlMfaTDxEVUUJyMZsnvPdlLIsAsGADH6nZTEp
FKLoGJ/TJ1UT2uzENtBWzqaaKNLWaR7YmNsm6cTlGGoGsHq67bwMv+q6tjd20RCu5r3bLAXkiTHW
CgyyjuWGzy1OheFicMbcfMjcnAn8Br+ITnVKVmE3G57DQb4cfVS9Q15uCEoxhqOjL5N26p0SyGs+
ElRxo5k2x6t/mmb+N4NuZtl/nQ/akhdvGigwEX9YtmEo7v+n+WCk1RxPxuhdLkW27Mxk0p37uE5I
eAir1o2vlbZW1qfZZYvFTtLMBWMkWq78ZREAkSQcXSDkMMOGRlVNmNMp5Q9MNCNmYpMamXNISPyL
LsAimhlXbo3JdnBJBis6hUHUg5fbtaiV1SLmJ8uqGdZt2glP033SM8BBlVRMmamfdDlJVfso/DD6
2UQ/R7nsd0tTZ5jTlEm2BweFtDHP2JQkLF0mnEizhpSJZ0jYbbkN6cf0x1CilC9pP6ueEq9qJjMD
sthanykils+Ohrmz0fXBXnkHBYqmz4iZYHnm2wxYVbpeo9/qMRCcGWzoutlwoeeE2BH2XcvhIZyo
r459qhZ0gos1QAidYg5CPzXM0KnpWb3tYKAsYneaPk2I2wu+jpSQuR1JFGV0j38rfMvGPgHvPlWz
/hlqWZXlO9ON2lHzBQtZ85n04USnCA4OrDYSkl3DZiU36kvVCia5JZpxvD6T49J+TlKbthuf262l
Oe5PMvd0ojg1op5SX+tEbN0zQmBR1cjIyQ59j0HwMtKsNX3UM01N7y3maTR4A5JVADWRFl3xWeLn
GSvPutKrTEr9gToSjaWKbCO+KaIsKtH4NxNdyjYRDY2/wcX6Zw0gjqU2uFHvSTxJQPOEzv6pEI3I
w9IMWvGLcAhim6F8DYv8eW4Mdy/tuNJmhws6Tf8vlQ7/HwoZpIW+4B8al/8iZHh7L34m7/+sY/j+
D791DIbxp41ri6GB1C36cu4/VAxSoHBwz0sD3VldKgO1xN9FDJrzJxoGQ6ERlYZ0hS7+l4pBE86f
uu2aeBAcBjyWMIz/GxmDciU/558EOQ7hIDyX0nWXrjMtDlP8dZnKV9vFb0Qbp58cWFvsiaFbNkem
Az7yMZ0zWHzb0jw7kAKS0ihvDZ+LlAzebJEHS7toUxrE5UJ9hf3njobSsGmKhvF9+uxW5a6va5LC
bfSzRKn+0qJoQ9VQ+IjGglk1B2dnUX/h5AQcC8ns7GW/tBCDBavOIWe0QiLPKH88Q5uDVWTxxeQ2
b5kGs8Vx8OQU+gD6wdmsKMYvn6I8njdahQa35uhgG+u275BKMBZ8V+hrPXOVEi9PqAVz0QOG0tVt
WV87ShF+ME2+RN3k1cingpnKgCKsx4UscB7MTRFgUmCLRJFuKsbexkobuWGyvNPtisMf4GHCveKv
TAwhhujuyyUHOcXIFmgEkngS3Ybv9GLc5Bi4QQ0sIghZIq8W7DO7mZkxXsHip24y3c6m+EY3SBHv
zSXZ4ahTG9mkn7FeCH8o6vUK3fVjqUftnS3p86SyCIop8TuH/1vkfXJNIJJBaoCyrxB64cBO76Iz
JUjnoORE9rR3spr6nXHvTTIsjAjCBYXvu0VFGkjMb7Fo57eavJx4lR84Gzn3E2mJCpu+VhkydiBx
aLv20Ue0pM7loKsX4qSotXWssA2BrZpDPC6ZHBuipK9Kve8eiVa0987OafnhkM2lz0Gx8F0tB7Jj
3/cCr2mp6/kudzivw5GpdkNmNrQshnM3sbCPhmNuIzNl2Q21wbeqkrXUCGXgINVnMujITZtxQLdW
VGXJPFyIMDsYmkZrlig8u7axqlZWhMWqj6+LuCH/27XoFBKXB4PDltdTJ0AI5fq1E7ofUV8DZ6pa
4Rt9QWfVpSdlxuGhGVMCEhPry5rTQynQOKzGmm7yOO4vQsVHo5rN9hCj56AcQTNOyvsD5XYSj1/5
QpvMUQVpKu5OJNRrXWYND7FblKfBsfYhkUA1QgWvMwtx0plbH8Qs2evLkxZp05Wbtk+GqxcPXW9d
IkRJrocmLh/sa2FiX03ydtrXNgWlY3cukJ3rVlZMCYaQKOXIeU2bad3XjUtOuOwulrb6lMiFAnvu
S2LzZtPPVie57ZOpYXqYaMdGuA0g76bZto2l7oYJb0JNCu2LQSRlLJ9ct1e331+Sqk7P8tRiy1Fz
Vc0tIYjp7Xfw+hJN8mrGdP99CxVJj/ogOxaJ0d4052T27+/bsbbvs6G9/P0A14zf6TqK4/edel8N
vmgzqBy9BWoKqATRQng2aryr/jRH9gkYav4yhpdmAhGKId8hFZIhvyTsvraZC8j+IqkQRdATm3e5
Gd2z381Xme0eiP/5osqz92VoF/5bEzEyZhGTiEYA6RUMX/LWEayJ5W7J8ATItWEctpBn1EdXoz0S
rMQwyxtz+9ogXySAZb2NB/RaaGU/Erv7IGQcP4ytU7cnFaFemEtBzbebSc8emnB5t1qd1EH1ZI92
v5FWE8jeKPfx7Fb7ZE1fc5Q3m/BXTci3bxrneoMDhleIajs4xkCffGAQ2l8ZcYLscSIDJC3lBU7d
dl+UPThr4it10qCDn+XYKS9zYnGYXGykkHHIuhrcw6LrX04ZA5gaDbQrzDiW9IQHwfbz3uk2k7ge
ozOcI0kZIrm3Y1y8gwmRXk4dR279lvHzE2LahT40qjA0+cG55pukzqQ/CZmFtMP10tY3HP/7C6dh
DjJjeNZW+ggyXgY/OffKO9fapwOHmAL/+zgvL6Ehn6IKPTKuOHszR9k2wt/jkTX7WizZVxaBFkgd
pFZKDTcNsYMePHd+TaGhJyWiNiToOCjOGmBp+jUJka1ZmFcyJMoXv5EvzdjcJs4w8OeyDL9WbBV0
Y63rNZmudRFunaHS3pIBVfRcqiem8sYp0yaIHUuznzJxi6bd8UnKYVPiM8nKFYyEqDJP7HYrCrpN
kuDDyc2Zvgguw4DN776FoLCVdev3qImuWtH7upg1r60Si1BGcirZZSOSFLLZ27g06mNSJ8kdmrxy
oH7V4icjtsbNGusttr9+BG/BxmjTebLSUTHDEXvCLWClBKKaJZJZrMLzKXJDctvi6QlqVTTWzdZl
MurlS7LsQjVtRKMIAG1pgKJz4kpPcXm7MS5mp/lI6aweqdzIgnALptnmEgWuGT6LSF1wVBn8aI3m
zdqhzZvQKvSLvqsB3RzdmzC0hh2CQrpcDJv9RYGSbAvW9GXJCFWhkY3gnOnzFAZEHNCuHCMg7DK1
dsQlykt8p0+FrfU++Eri04VJDkt5oPIxT4xJ/Ry216Gs24tWLQM8ZCwK9mAcMDSwC2xXjTakm1vV
TrlNTwN+DBAyElB+MZk2V8kIxbPdzn11J1CQVLZengCGVUeSJd/MPjktuCE3UYIX+H8Sdma7cSNr
l30iAhyD5G0mmXNqnqwbwpJtzkMEpyCf/l/p8wPVXTjovijBUsmWciAjYn97rz15y7oxbtEt/D0X
AJHUatV42gfHwjNQ4TuZzR9UfpjHFFmA+Syd7R4UzMio2AhJ66Vek5vLX7LOUyR/JPQbDx6WS1nz
42aQOeZoGLHZU6Ihi5VexZJxeGNlZ/of71TnFSzDY7WrS7vbVMq3X8XS/jKz9nnkdIR3SBw45hUb
c1qsTRuwcrkjBp7MyvbaKB58VPO4Bza8wURSw76MdWuHhNu9ZpMz/D4H2DlKVxVvJR3JHOMyZlq6
2FWrPInWtJlN2b8Nf2of+sp8cEMSdPOjN1jjh1N477V9lhK+pUExn5cyjRE0o25DWqNPyg1hpgoO
1X0FimKYiUDcZkCkTl9b3+8eMwxd1Ap/hTOl99TAX1OrMg69CzPMy+mqpM+ZN3MzjWj24Jb2biZ7
YOzug7MSJMC2wOWiqEXFNVE1LkNf3VjUFq9vY1J2V7ZP2Yjs6aCB9TWCl0lVLO4kH+sWxpofDiaL
pdyXeqK2S5VkHaaZ+++9rhV0RgJMk7Pt83SOpLfwYfbjmWFxmzjT0ZLVVydzShJw2+0MNb2UScrO
pz32/Kfzdj2N68tY9uiXvXPP7ZiLa3gfhC8Pvh1n0k0IGGMuVZQJTMVPb2IHsNoFXaGevW6ZQUHC
ajRsztWkkjCf0CRT5zSgEnJCZEY2qvyGYFkubd9215n5+gS7iIIFWFp1cayXcT2Gov9tYnJ15HDM
V6AQGhmU9Hzz3GtcDpQfpkcnpVNRre5LO92WYbPd+xCG6xAfQU/gnk1JQz9SsB2h0RJjLAy4QsW1
aN3+AYmJlaFXNKD2JGfMtTafGBmPaRtZiZh2LXfrpMe34lnFgR+9E7O1PBCcDHaEqZArXeM6y5KJ
vZ0+/f1AgKJmPzD8WEuTjfVcPP/9YNhjvlFKq8hKKfGT3Arv+9sHK2BEWSz9tDfd/tFlc3Yy6dN2
EZ74bWsL6X1my/6fP0n2/fel769Xn8OGaPwjxdNe3MPL3OTmtTOtBp4TO7wCx3E+7RAt5Mbs+3WX
lVP/CHxigFrREjsR/aNPufIe/7nYgHA5sZWvuW+yRll98DSmoX8vxBLcpzAP7hf0vhLgTSKDaHLz
5jr1FPtBknRQzSfnDu6Qc+cMYBUoVv/7CalxJuiBu+yLW5e4IDPi0OM9FmwCGcg8lXWEm4EjAe+E
J0EVlXDwlaTugZ2me1Qax6prpA0nmOJLD5bxxtbwIcx4yh1RYz8n2IlbKEzfUmAolcnsFAkoQ1Qw
zOemnFhTABMEnbjWKdgD9BmfxRjGFV0gR1cyxVygYpEpBDsk+21J4ezGQrzYUJCpMah09Z7Yur4i
CAGs0jJ7M8q5uDQS/vLfTx3FuaBZldhlhnFZ/WPHRu3B8OzfHI9Jv3TLcleYjnnkOox9VowwxDKw
2H3ceH7/gnu1vrZ/dBuCxgitbOt1ibHDgPrIAv1Sgdko+upILG/ZuEnRHdgAoDGXfvAQhlfOidM2
CNKCi9YewHLwYdHzjFI9DZuSrYCxsqtTbNQszZuL+PtOeB4USNcMLplrm1w3LJ7aNKe7IgxMbAM1
Ew+qk27796TKxpdGGfcIS8Gd71PD3Zh1sV26jnFKXXv7LjeSLUqT80zlb/iY8ENmv72jgo6nQrjz
o7Ksu7BiqcscXGgkxb4QlHF5dPVvC+7Ao/QGvXc9e9j2My/y3FOmsoTOU+Ox3fdz9ZYYXkatupc9
zrIdjq5ndZhB+pssxHYYlTx76urGeZjaF87ev3R+EbNj7IympnaZnYAzDSo25759YmZ8mZJuuVpu
2j5Rh+pcOS/hlOSzJsOIgmxIuyWG/9vTu80MuewG3iVkfcem23aABWLmJydDZPNjJkJYSTmIK4FD
l5Qjb47STU+LkAeu+3YDhzDbe0F39vLyQp7Xh7r0MYbs5QqP99mKYe/smAcZoJJlWO9vjhug0KmK
sYOXcJVIBXVtSN+nJ3+MVP5crLzm90QttTEIzoV9R7ndiBs/8XaoZnjck5Wkw1QBLxn3Vtkl20Ub
AwuI2CbaDy4ym+je4+E0HAm3uC0kynZqxh4uMFGj2qPeQPlhN9RKpbczsSK90p0YDJ9hUJ+Hwn2t
bpWX+uZAqaVgoIzAEWU2qeF8vnmLvFfsu591b52h/eWHOZ9+UmzfbMLcTffkIth0uunMEevLv5HK
LGv8RrQ5+5rlj+RrPGZWcapTz+VBrx/gFKGCQKBQJaaJlMRqr4R+wsNaTZ6BsWV6rWuBHTv4UGrM
YlX9yTDBXgioNpuGnuxIeAMsjrR/w07s4jBrip/uPNqx3FaT7Ajw3SOPSroYsA6NQYozJ5zJ2lbp
DTcRbFiD/VtJWYkl7Ej0mYLo5Xm1CYRzR04jdmSHec7nWCrGH0WasKA7O2YQ6qO418AwnGRtfpol
Zj8fz1ULMyG2p7WEUVR7G671K3XD+EozZkwmaD0mtpiR2PGX2jDAsHMiH4S9YYVXO4zampBSpEJc
biaqcbiKe6FB7UxOyv6zl5+uM+fRKClU7hbhHRRt2ZOAtFkN9m+3zl4cIOrM1XJOFivnGKv79sAk
42Qm6R6kL0ntH4U3w1srmPGlWdudl0FtrQKdSOKcVJZs8M7SpFB1wHD7hKkckVyeRAxjdvAw5uMc
zxh+Gd+ner8GOBA1Z+J04u8UOTzX3p/udDr/mmYQx/SQ/5iG9U8dYg86ERYEtOhShTY581OIdwvX
th1ssS8eZF3ckpNj9rCOCZH45NWryo+yGoC2jEsep9a8W0NTnWw/+BHijjmmLJX7anLfAtW9rj53
NNcRnwl2Eepxge2p9Z37gTx6ZoPpD4od+5Bz6bJXUGJTOMGlNLjurNG6LgZvtFLqZivd7AF0aGyW
JTnjm88sm7OoHVx7x0Dm1UsxPU3efJgC81eYWOU+cfydJqvrjFmOi4gPPMO419OD1XfGYc00ic4Q
g06KKVplDiCSFrcK6lxUssM9pHTDi/lVlCkCuVqCLavyIWfrhlFtqXYpi7hbODvD97Bz4h07cn6/
wi35BXqPjAc4ayoCyt3QpT9axzN2o0Mpd2WdQic9F9XwKZeghLFaXWEZAHOEuFDuTTZ0uAPMDwB6
97o16eYMGN+3uT7eaBYbUdTWc3rzAGaeEZnFmxsGA9wr5tnpcjBEgASV0HCo3fD0nw+Vj5kAKYvd
Z3NFnG0ZsTLPrRkucoOtOqzwNyGQHSLu7mnT4tu+a0ceAMek2BH659IG/OJNovFySN7/AyzJ1f3C
D/qu6A5TYTHfJ0bRbX2CXRFD/WlHJRETlIL0V1j9YLaSs5nkyDlw25lohGV/Xq7dke1Ovx1W8T1o
FaONqTvbA9raZsytV0Dd5vrSgk/Cr1OtB2FezFk+jp4DNg2QirFiQ0unep8nILNtBnBMfP7IQXGB
ZjUJcny+xsH18fTI0gnipKheqjReU1NEXSJOVWlzfHUnKrMBD257TKDQY4evBmDqaI+/Q9P/qXuw
1YuJoyhJChwoJnoZ1ZfgsNL6A94Y+9GSvT/BuRcomtpcb0+rcXHw7e0LllQkE0+VdDnBebD98Ivq
7CHSjp8cyIU+CmAdYeeW20aSrS/aeoqn5KhnKfEpCOs6WuKpH1UfpZYiY6uW16HQRKjm5MUKfcZB
+TEryNPpbH5NXVPu0zVo4uWWO0UGfTWdH03h/uHFflqKNWYhAzQK8RUxs8ThbuormOs7BxE6JAIb
p9rkF800dWzNvHdAIJWNAb0rqOuo7/IMu8mAxsmer6uy0+iM+YnQ5rEacy7r4uaOKjL8/JfQ0QsL
14jx0OptUHkO8rC2iNXeHES3TOvO0ggCK4wf0QUFKETYqY2RXAK7yXZjh9HJsBruzhVYNSgBRPth
bhmzT3B5KU9Wq+KiQepvK4CerIhg88wneptdsGkYjdsh/Jl3+pXjHUjWRBXRgsPZKiWNtvIUrF6P
L1TJeM7du6pljDh2N2TewCkbb9i2kh5lhFJ/9aWl8UyonpRyXNq9OoD4TzZL+OZ9qTzoIuUmWZyq
Cw6raptC94jLwJsZ86MHm925VebwSBTrN0bu5Sr+SNxyfscxIK3XJg49JuOOaM6zw+WP2r6lEAz9
dsae4YnPZbrtBZg9+FUn7mdNt0B3q46QLoc3Fw8RkHcnGqQ4m6kISIUZf5ye1bkBGoDpUbnViC6I
+GM5baRE4rwbdrSoEe5Pad9PhsckwYicsiTTAmw+0JjgvTWgcqHnkVmKc/DKYjqkXXFvSJAXjcaP
mtqfomlLyCa+ccIqB+zobBuEOwcd/qEEwYxSs8XBoX3ou/I1RNjDi2yUB4JjmOuXx4Q9HURnjGrq
sWybn3Xtf0s0l5j5YEAbIj3G5svqm+aO9+k1MQPnMHOt3kih48lYg6PyXM3eifevdpzP3kl2Y+v8
yDQelbkr2r1lEnsBJrOVhgGLVTu/8sXfrMDdo9blFfJJQDIlmTLx3Q4O/IBe3RceUpu1thR/y4IT
oL03HPzI+Vi9l82Mh79zHmkSJiJ2viFOPZF9L6X/k8GveTVS/YOx3MxNmgBW186/ep9r1d905GOR
5TkRWeAx2ibEu5BzC7FM+NJzCzHBRFsM2DKydXQKDtrhxLCbgx6wSYrNlcFRuAg/u3F5oMEOpniO
bFeFb4mH6GWuX0Myxc4cikdZnei5vl0EZH+Z9pGxmptiW4AG3HYIFZsFdcfqnUeMMHU8BNUvn/cS
DL5zPozGVmDUq8fxyQFFfc1D5w4ST7Zn2wgODCt5nntMhYIPJtiEF/JxM2msUpPtcZDuvhoSfMi3
rROXnflYy4mjkb0rR7ijY5KEUe09M3HXD83i/rCLOd0aTfBqjeRkZmhye/+GVa3QUtzBZVjkZQix
mCvwQsUM9GzogrSteEC6xajU3TEPPd6pszwky/Jkt9CDXaKgxdreWp1pTCgFtfLhls0anFNjcnkf
vxejcI9L1Te7rsxfSF8Y29YIP/Uq36eqJUNg6veuQOtFpMJTaJCxyN+n3m8v5jBlccuuGL5JuvUq
GEEuZMxUlNl2FsNOTaLcNQvrTqeO9IJnB2JOz7g+z/nqTo8Y3lSevJiyDg9dwcZ1aVa8XzaevsQ8
kx5jy+e7jz1+4liJ5bmfrephmjd+URmbecosUE0QgLTNTWgoOl7UpN73WoB8UzMOWOsrs9hBpA1A
JGUfqx5fxGovGr4nZDsPKCXnwGwdUKhDTrBm2L9qu7+fuvnLHXnDY2JDQjWJeHKclDfmswmR1fX3
xijeUf5frLTO78IhuKK8IOCvGXs9P9lVPpkBVF+x6wcaFYvwtR7sp6QQ6303jycPPuamt3y8/N2K
XTchT2rnROhMaR9DfCmRtCnPrrHiuS7zSUAujP5kFnui/1CQj6/gqrA5jrveDFa65hnbMZ3ZVX/r
gPvnKVnfKrK6DAJqanc9+ZKm+p7lpYgIInP2M97AaMdNzavESLGk4ovIRQik49D7zWEYQEaa0zzs
yrmf49y/yL5yH12GGwTtRohdvbtnDJVveMM30eBJnv7c/Oyy8o6D9YwHTeq4remDSEvKTMX6wcJB
26yBY5n7qLC7N1HOJ6/kHu3KEvyZoze2371nzVrFy3SDX9cSjcUItkngvwRFxtQ0D5+15+6QyGdg
dd0fzDfMc52GFJGf+RE7PGohHro0lTsy5vZRcc3kOpu2SzOrfZ5pKsQG5iZTjfAdzivnJ+8Zqqt4
m3T/mUz9pbaa9r3x6qeFauFCZbRfq3LXJTj3idde8AniPJ1PcqD56TYO47Iz+i1Q5pvTvGrI3pkU
s3MEgMPsuu1jYuNVydG7G8laYRrePfym/FGvQHAlC1hLp1LrZM9YlN+scRBkzsTW6mbu3hU3e280
7kXm4VKCP7DJuKHHKSOYSXlvLIMY3gGy56Fb7MJ0xMqnuz/2EPrUCJsPBZIs6tBgwTjDQSNaUu2d
QPRhnLz2+RiBXb43a+dQrze7o0zPYs0OqnQHdHMiaGsxb3QlfmGE5jZx8G6II9lSoOGSCYhczDNB
I+PUsOV7PXBSV5lxNZvOvpJNvu8LtzrD1nmBt6X2wuWOyksNcl3qbYFZbuMFBGZzuT6rpHpdFUd1
I2sI2RSFB16sZFijXGyrB9GGT4o3E8Kg/FO5HxAlBtT4h3k17z2Kb5zJWeIyRyg21x2BjtYkwtKq
8lvlxp78lIpWOInJ+nvGzSzLYCDTnsO4DTFGFkExkf/pTvbq/clL+4pDFNA+xhGi3eshHVvxIPvl
xO/sDIu/YyH7wthETG6CU1bP1kCmzbgzPZ6tyejPQrGvnU1ypOlyI60vJE7ydthUoL1aAyLAilXQ
nuiiWsYHElwfRp/9bi0iSVTCOjid3z3xxPgetis3/MH1aY4O2RoArbvKwv/BXE/GZdGGJGKwNDZa
/pZjsCnG4taXwvbYQEzQufFb540XLwYz7GYcgs0UjMEOJWQ+t6Mx8TLvQ6EJteOMjMa3BU6dsw4Q
b9P+LWxRiJj11ud2ocfBHz9KZ37J2woMdcsbT5tDtXG+MPVt+97H3H7TJFZRqF0aTE/OaDB6Dp2A
Tcyp9+FYFvgSDhYSqkuA7cEeCaa1ibdP5q4nxwgI0m/Jo+T+kdHmjWvPtYlMCO5LX5b8Bgpzf96S
XlAUkIV7HkvheL/CoDjC2dbMjaG0+TYu/LS0sA+a5blfHYzs0Jq3wvQpB94wG5J3nJ4ZyUGR2ln8
HpvO7n4tDQhX0X0OiqBE4BY6CuxuD8ehiaaJ/Mgs4ezZL6bVlrFNRfUhE1w4c6OrYyZccc/7YLdm
2Z/Mb3m4QLOiTomKjV0xPpbdq8F1Su4mATCBbLn85FHxdS66GyynPkyNXPbAH/YDJg/Ls/9g12Pi
72xNZ3XjwUeFL4oKOHLYHOiN1/uU9oxp7cJoMQxu9eFinLrFOFMpgLQVIkZYacNsmE7upQkvqs+h
1c9VNJjZEs1O0R9Trb/rtNGRI4hb8y8tB2lnRWTOx8mZ3lOZhcC8bLnLXW6gw3rBjrp11AiM28wX
xAj1w69NdjLlRFdFkB0KKfap8gnDdfYRlBGeOY/yOdv7qRte5UzcgvgEzazEfjGsAgDHxZBA2/Eu
B7umURCU3WOQI3HlZFOFAaBe99uQSN5apPdZ7q9gGjmi9f3CIoQ6UA31tVnzF9oEkxO7YrAq9Sou
SUjQxZYPE8SIJ6269lhntdpWtQwj2eh854S5vdfuSiwjLOCqm2sQsx9TW3f92fcuS7y5PBd1ynGm
6gz0eYjLY4P9qi57ylWCHnzzzfOgPIfRrStjXaIqlWA+cb2Se2ruyE5dWpSkzXAeJveuD7vssJb0
iNQ8EwBk3G2LcLvJwurBaJwqwrNvEoGUaHLUh3NzwbQ94JGIXZWGMZoAUGuzK6Pea59Wm13eWDGf
Z5HUS6v2nocXGlNhjs/BelqnqYzQOql7UWrnyxwaBtuPwfOTk9Ha38HYtLvSocBqwFcyU0bXeDhE
+AfN1daHhk4oQxvVlr4cEn+y/6Wd6hGdoTzYq/1QhDA30GhRaSr1UzPJw0Jl3nXS/u1NUPTNXu6n
Fjd6nYykFeuO7cFMVzia/gEUAjSOGQNxUVkEI3gu6umF725ibwbi57pIzVTchiSbqyPY2bfVrB8U
/vhI1NkhHKy9Qchl0xceaUnobGZ1A24u97h3WWGr54Ui0NAH10xwZa96RfaY/DETaA4YnHtH2raz
caWvzSLcksrHGc9QiD3r1e6aJ7cN4Pb3TR3PRhYxqHhLsNFstRHNYwsQ0qhBDPf259yYO7qB5g2K
LDiQIjwslbirSykjhaecoPBROb7P1BkkKi+YF4HmIOsebAJP3iVZ0z4ay3yxB3aj68J8oBhQFhot
zkYG33qyrZCBX1/vgwDMhIJrgyHFYQ4pMRORAIFXp58bzlNTv6JUtvnD0kj0aPwNt7qt794HPcPq
f7saaMTJboFYrtr1ZDe9iFiwd65P0IABFZiw8hwOAM7KUI0P61q9WbOysKaYwZlwKnc/GQAkS3OG
Ye0Q5R23hKLmgtS5Ul/zUl5dL2jf3DUR+6xxxD6B+fe4NvVPpHu8JsXT3w9Nmu184Qe7wOmKbR2k
GXS8zo94bP4lcQf/8vdPfz+ksqLMs2DU+q//8a9P/36z63w7AfLnP3/975/+9a1dHRAu5Ekiw/t/
/ax/fTOeqOGk1j7+59soGP/fX+6fr/39W5PksIqqtuz+9T/+9W8mU0n1zjD+/G/f5szO//nQCZec
GoEy9N++95+vGUZCNdzEMeifr/39qf/60X8/vehl5o74/3zcbcjBFEtB8v95fpQF6Wg2ytM/P+if
5+efrzV2/xjaWAWGwbsA5/QuKp9q2u1vny/JQJSu7/7zf8vS8aBN83VbMzjdzZWSW879NGIanA5K
lxCQHzjZ6yByqlgGKz38/XThJGW7GFWMkaCzNbVh1AVVTfanjUmDJn+S/GnBKot3qvmA89Ud/NEq
d9P86ve6ehgtCpgyAXLI6ab1NGOJcdcyiMXQZB+GCQMQMNeXgma1hXBjXUm9O5APqXgoF4xUqTRe
/YHwjmYffecVdvNcJBg/PZurUNdkzZYVJ3pFBjZBW8M0Jd4yzlBRd0tHlmruOJYXDE/b/uzqZxHm
6a+CYYjZtJfZt8v71kXJQ/k76KU+drb6pKCQB1MCMFnmbW59Ed/zzn7akpdsPblNoLaAGcyPq52L
t4M3oAehCR3cibWe29pN2anGN1Rb/J2S9pSBeg/RzmgU9hOsX3uT1ozAyua2Ksph39TDL/Y+zrGQ
7Amw3mx1h/VCZ8ZHJtrv1TKLmMxUyh43owwcbXED9vJ4yz35TcFovc7J6jFE2dA0u7Pn6cuQ6lwV
ce3SZadWzMi3TTD0rIh6ow1GXw9xyCxjfJ/JiTHBAkPJRnFTxnb054IdytF11t/DZIfExswPwuOJ
5qJWIu85I447Tl/bdiZj6eDZ32XmY7ZWzJMKcka4lPDhvFg3Q0aGKWFF3kAuxZf3TXs4OwXXdHZq
JNKjWYP9xBsPko16LDEXsKazKZlmcdYu4JSC0Q9WNFK1yZxGtB/UzH37D0eAmC8V84Nl6c1IeSl+
3rFaY+becTiHH13CfTjtK/wSkLKqL+JPxTkVDYerDEpPfrQd/5gzMwgSIJkTquuJbVni4AnS7tlA
eTpkg3swbOsT14d5DtoxQjvC77T6bQQSQhYkmWDuHSl/S3cQW7g1ifelBorqGxgsc2+ao3FQD4uP
E2RcfGYPI9yPhbTDRqSEfRZW9SJkb8VKxyKzHSp4NFayflDQsp+7Qe0Nt3oBbHPloHjAD15tMAH9
XgBTMkjG1pZ1BoCBMCB8PquW0MQwn8P5vrx12TmW/dLUnFkn+B27PqQ5gwAH2IKtqFLrwF58EzYT
9ZkSJs7Y44Esc++P71bE9VqMWk1rVmDC6cJYDELv5YrXamDL2DXfnbu0x8xMn9aOx9MmcIZX271n
B1E1rKwajFrCw0oMi8aRvKY+wrX3eKGX7ahb9q3MZOPcch5lORk7RDMMg9OfoSd8xzYPB4W06Jo0
OwK7BpdMk0W6qLwt6FRzl1c1xhbjxaGAYJt2BIhzk1Na2jQvVkc5ad5aFFk4HCPUKmMcNkVkGehg
RTnTeNVzBaRtsFFgVR+60bjjvU2jbUY/2NwzQXfad5PCwC2sMKjLBsQhwabHSkcZQ3lPeIONF7N2
Y5dZlN95adw4xdcAD3AyZoVaphmyc3QVyIIyXT+MArnEz9h/BUI9dQYyDEnWuHRMGdG1YG/30mL7
M2Go2uil+KKN55tOSIQih6u7XfoiHm6hW5c7bwswPFqWob80/oePLQNeUgK4gKn5hmLlJZ7y9Xsc
B3M/HpPU968j1DwpMNxOgU9aqR76M8kzoavlNKLVREh9cLjTh5BJ6pYTy3qYXPfXNAw/BoSBYGYL
VtSge5xKR2OovP0y5MdqorFP0AAae/nVxB59xH36ZujxvdSs9Gp0dtSwv83O9M1h8buahMb5BJwW
OiVcGgTRGQt6QDlTbqQIyUDdBOG5uBX3bL8ZEK51xwG6iUqvnI4u1CgTWGtEwaqxx+vQer7D3p8W
q9FGMfv7LmvnZdwkwmijpe1/336VUTTvrlo/rQagMIYGZFOLsTLVvLqUTzmA15Oq5gUtGVvd2jnf
lLHVNBcmz8mM0qeyIF6LHPTLUxasILVS2gsoPDFT0Blcg0CIEu9z9L509Ts15y8DYNLWgle8xZaU
0woIjRB9uGHUZZe85/0Bb6g03dho8jROJrkbZEFJmGO9L5VZ4/Ma+gPYBi+aQEhGMzWqazYgc4vi
ZQqzp0kIzKuS22QrMBWY/cNEem0pawQm02UCm18ZvWQfpcRw4zhb356Gq9f2LlOkOAHTSVW7Hved
AAwj1+rZaQGDV5b93uecGAxMVoPz7c+KlCX597olNJBCDGCWALZtSl+6hmmLX86YYsfgm/ka+pIn
DtNNmyrErqvxH2BzuC8X5Z+pnaVnzBm7eFuUPBehp8+qhpKQgktX3PQOqhpj2Tuv5O7HaGWNi2xM
pBUaPZ95bDHM/o+tgEIx+64ubnvS8EdWsKbn/Iaw4Y59KVMJJkifEIFB3U2AhfQU7OWtjmSkF4jp
lxcFhkKgCdtYDt4zLedMJLuuPMJomrg2ESaL9jenC07eCstYMGWRn4XXKuuzeHC4SDVRZGKnFZIi
vXOD37xaM5AMgnWXsJX7vJ/Vlvw2LePtL1RH7LQBdHqKzHh+R8LfnNq7HGuEmc3bsu1iZQb+fl2G
Gva9eq+5wiOoUGprrvMhRTAaMjd8KES7Y+KecArR5UVzMuOstpJAYiRHRoLXlzzkJNx77I0c6cuk
OQd59mrkb8OSlNzuMu7Ls7pJs80aGQ5eZMqrjGvrMwrBJfYZVJmzFyF4DhqO0lM6uRenx37dFz7u
mcT41Xrml6zs5Mz2vd8oG5RchjWcKIob5elrq/JHp4I/yD0eHp/cAe02DlizqOAa7mrhPTNVAcbo
BJgleybeOQ1Eh4QBm77VrYR9wzTNcE+tDdHaVZC6ZgYB3WQvpALtS25jM5LjHRRQQonkcycGa3Ta
tQBCWGNc2pVqdnODV+49kZrsOcaQgejw1tCYEeXgxtXZVcAjoI6mka40Muetx4VtNmDScTjKhqB8
4nGv0IHmwPpeORzwwZziQa3JEazj7dbCLzHRAk5e48j6vmzqSv6oa9BHcvK+V7P7COh4ooARprR/
BIfp7FoFMGIYD62HqX3OrJ+8JXDT+Y+W6PU7uxfmvyHOwipdfhVM6JDtwuWlwOneuU4eKXkr2svM
o+ZgGHsZr7tt1M8I37FReKgCjPugtDKKbIS80+UNSso/sEWG1viuRidDfjKSbjMhsyOT8Hq0Heps
nX6Y7YzPuiSWLTWqQtXFQV+p2B81a5QApITHxn07Vs+Z6HnLrBWzuNH+bU/uA0Ybf6+hWTpq8iAU
Oj8GJH5jFSAPPDDi0+ine7+q8bv0BSkf8AHhHUZAI62rB9mGj7mYPtrVsU9TzRYLskbshVV90n3i
MJ7HJ7MYdbKVtOycB0nPVWBl3qYe/9i+fjDU6l9Mx20P/jB0TFrH+7Xx0r1dwfhIZ+MYUAXrpXDF
VgcLvB0LP4Pxqp6KBpI70ylzTzENA7XKiFaFgkSWiP5HmQ4QISiHtDn00Aa5QHT42fVOgXIn3uxS
PDiEIIphppaMNnBgheUPhhb6RGPormeqeEhYDephOmb0oG0kOPnIVUN7KoOQXKAq7x38vycop+3p
759gQAbHgOH17cuOIe7SAWAttFcJUckqhpvWjhrYZ0BkGH6G7Ny8CjAKi3qGXsvENxZ5Ph9YSeLB
bdEmmpydymz7h6xBX7Nsefr7we7oxy5XLz2xsWAbW58S6t9G+08zjN2uAbi7pMlNNqnJwfrezL6w
kieXvc3JWhYVN/b6myJfEYs1/Cz72UT8Wh6LHPtwlSMGBwsGn9tf6Uqz+8+HomqogBRMqwd8uyfL
u4GA5mXnjeA/6Tot4sLJ+wjeMpNB10eCGtbFjEts51ma3PPOGG4yDeeQ25MTJq0+rAYRFA4ky7a5
dWKjE2FKbrmRQhw0T52PjzwP7O9FL1aU5CNbZqQV6jbz24zxpMpZbUboBcfBqtFnA+bYQ+BRvZnA
y6xLPJlFOzA59UNaKSwmMzrkzpiE68QN3zdwsiEL4dT50tDR2fmOAqfxrVuQhPMm83xGgLaH5yHh
Puax24kcF9Bo1wvEIw+up03CrsR8UgiOwBUe9iyvvouaYe3/MHdmy20rWZd+lYpzjwpkIpEAIrrq
gjMpUrNlWTcI2ZIwzzOevj/Ip9qnHP9f3R190xd2iJJISSSYuXPvtb7VCv0DKOyNjgAEpZYntuCO
HjzRo/PUU0NDkAUWIdVRjiNTCUpvFypeuWkZMh0bMZ9NNn6yATRspvgcWw35eUG3s8P6h7TCezpS
PxAgGhS69dc8tNbYNU3q1JGFtU+fMnyF0xA/Z8fWMkDNZAQ0mzmgtoJd3evedMWBSBlvHdfadoAF
3EQkX8yu59DUJxUpbtnkOxd7k4eXAU8XesbeXSVM3bd4AEmRJpZ012ZQpgv696Z3maqouvJyaCj4
mPBX+daNDwt7bXKlkLrBsHVCAGKhM8Zxfz9MQKHUCPRLGVmzTmmiFxPbTtTiBOx4Q3dz9pQPetPM
5I+6JMuslymj2ZLeZ3fpYxioH408A+cFhsXf2Tu4LOZaXUcFtbPWNrttlz7Ax3kS5UxpQT2YN/IJ
iT8QTGs4FUNC86y1DsyBn3zRkyvrStKOguiCFilQRIICKaav5KzyMGBJ6RFq2bBcpoq/rqwtGF2o
GVlMB9ADKR7YEHm+cNKd7XTvHQLjjRjifWw0pAN6pb8NsoBjYl9fkagFJbudLv0hnax460iTNIol
wMUvkuNMhVek8jFAh/IoaNSWoyYd07xoWzss5cw18mYJ/SLLNSr5M7XrPLeCrEOrfOPc2uwGYGzx
mDoI7oCUgdCINpAUSfzZM0S5bwcux574XBYjNsrOIIM29JZuRbTmvG1sS9cGWiTnS1A1R4wAPEuT
a6/KDOemhufXfh3BjyMjsdErEaMHu+nV8JCB9su4U5XFNTwuY0WOmDyhNCqF7rdZ3bY8uj7HHFSP
QUoAEWkQRDYUe0oe1ELUXDs3gfnD3Cdcz42CXsmxB9GzpqAJn3qzzs6FcZ8WZJqm4GAat35HbfTg
aFAv8/TBgAyacM3psixua5m+oINnzhTZLyWBR8SeVIzMM/3MhA6PoskUpO0zACxuggRVgxb0eryZ
7tIAcjOkKFB1VdRyJdWEJzf0WHiSsBxkgOlmu0DhGxxMspY3UefDM2zkoQtzf1+O874R5U3o4XWK
3RZWYuFfc9ZyDzA0LTJ29kzErLVXceqJ0wwLHdNeLnxw6yw6RJh8w3wOwLJvYcaP5z6nT7xIXdk/
eE7Hlj083k1J522tSjABpbBnwc12o35xLMa3QcG8XcFX2ViEQTXCWk+agkonVrdLCkSPhc5LKEfM
TNKUiIjYpRJt8jXCPaYHFXq+XN13UmRXnUepq0Byo941hk1CvJPtEskShpAnA9SuTDCuXDR5q9aK
iYmj9CsynFNWO2LuKzQtRE4JN50OvV1JA+RYIqPqau9gzOFxtoxyP3Qp0ulsIS/l0QTaT6W70aYI
lUP0Hgx+DkpfAUHtZsicQ+VcmhwFfeky8Nd17ezcOYn3oKOxBHrYyJxagOqx2dbkg2DCAaMR2c88
gZYq3kZiBk4tT+YYK4Ym+L0SxP3UXIW5S5rpJkwyb90sUuH6Nh28Dyq6mw5IxhpwypJRH4EWlUm/
60Tz3Wd0vZsriIhdYd560rgP26uSGg0iJ4xkz6qBYIzCPQg5Pi+O66jrMU+ySRsBz4vn1XBe6vzZ
VtYlDnq0zRG0qKF5qdi3v9DXCTdDa843eoCiU7TAOlW8QYPoHgkNeHLzEfNcZfirYR4fUhMzjmmk
W5MSaovX59ZNimffBys1ftW1Mo9EAlBacOqZqU/Zc6BxjChTzCXWkOQpn1f+2h6x5bJUrnvPmjfD
XHwk4JOp99N7WhcDbyPOfrhC7U3UHi1Fxpnqbz1X3STlgnDPIA+x+tnb2fXPaUYTEftUkUb6gCDr
gEETa2lyQzo3yr4sPvRTxdsgqBGtFvgLhpjoypZ4TQR9w8YbWceLVnyzo7rYFa7aujxwS2/v2HTO
A9Z+kkbZCk0XUspsTiir1bDuI/Yh7oAecQm0icKzHOaHKVZ7JFEQ1M2vA2rkdUclQxR6va3shOF1
JePz0MWUKhCij1zm332NgtLQzOLp2NzTsuS3qrKrkOd8q/rqR0eseNehArWkuJUWHmQ/YMOtkTqt
KMfiPRxA+mfIibtEvpVV8II0QWJCVFQaE+ZV6EjNuMewTCWpFSIt6jZUPGS402Y4dyN4g3qc3zyi
Ghhbjlgi+6C81sV0qeTXCVztRoMysNzrOKoSoq6LcR3F1tvyknWRwxqbcrCCD4BnvI3utWcfpVTG
1i/Z3CMLpRG4l3yR1aLtfarRUNfVnG3jYJh3hB5cOrBza9upzc1+imoU5GKSBw4sICVf9IiqreYS
XacIV6ewjq5TlyupzFsP+4X6IhSErqCZxWm0sq8E9wG2qGM6GYkiw2+MSbNLb4LCepMdMTVE4LwB
CefMBHR7JT2XQ6QAVt46e9jU7q5D9qmQUScp4m7Mma8tkZz7YqZPZleuu0PEl0AnpVXcVItaJESF
SjZOVDhbr+c8F5Z63GEqUgwl8EK7AWQcd+Cio29v7STxO+sWcaUojBlHtFfvQVR/H/oB2ntpIAAx
ppusqsZ9wjMKQ5Xi3StZr3sPFH0e3cyNn12g45AygAEUE2eNoI0gi2ovCHlYVagsd1kBbgmCLKeO
/iSXgv/zPzCP/7o50cBEcn2k0QFpr5hf52zENRCK77zs8U0biWYfjZTu09wB4JLonqgfOfHTIkyN
ctvr7j0XvP3U6Lzahn9tB4l/KHhbrdH4obdgU3E5UiC52ZUsiLsgXzxx+6AH+83ZApqtQYdU1/aB
+PdPS02x6jkh0FSWV143oCXQIYKU2Lht9XAWTv5Gi/nGSSzk44N6qc36UpCKvRqyHHjv5MMleG0k
DT4TLttadR1jfvQwbmtsi34iFH6Q91VpfO2l9lBDGPnW1PV5Cphim1nIYjx2J40UZ7ahG/dsluvZ
DY4FQqcN0YQU8salscXGKS1rE9rEUzALfh8Vg1AcH9XSXHk1KnELYeQSjuqHqKdvkTd/Ge3A36k4
Pccu3i1SybCdkn626dWyS/moiQ2hD7S8wK2wCUg/Jgk3dPW56tBpSLpDczsd87AMsUZjCI9QCxYm
+BTDj9fsPk+zQwUmGN67yRH8DGjpLgKkPVd3yoTpip7ykA7yS5M3tKdl8th5r3mSRqBAEOokNN2Z
3OttxiFxTSP8KUydYJ0QQLPhTQUf/eQ6eGX6EcgLPt9zppudDEfQvD8chRSz6oDildaj4dNuylwi
hhsFIzksNwzZmY/lBgzJhkpfh62xagZr2tUhGmv6UavBBqhKbANJX+ij8+4Igx6NL7yQ2JDEySq6
cWPp3Y3I3Ldt0DNXob0edigP3czy9qBOOKth5p4JmtsM+b0fMn42K0ZO2FhHtJ5Os/x3FfeTs8ll
VlLARxpHdpRuQtYL+NHlbViXySmovR3NsvQ6bKqDvUhbw1qftMQYUPTdQeraODh58LVtcbB2zMd2
uh++lqp7i83X3GKFx2NGHsR4FxYSZW5yF5iLBz5lQc/Kl0miW6phw0dZa56afrAPbjQl6zHN1wLN
JGVSfol7mWxzesXDtISnfarC7hugykdMF2cYVRPVKjmCkWqDKzb14Mqw8ozKThD9PWnnNGJMEk3c
QdJL7xKRN/vM1FeTG4BHTqGj063aALbHNSDlvtIT00WcRVF2UzFsA5JYRafQnDj0+o9WXNn7oS95
N09TsA9yrDepQRxCXQzlPi5AAfIOQog5REfyPu8tu8FaVXIgJ2CbUL5+WI6H4zP78ZfYF3eZRPA4
B6cBZQ71b4SL0yrP2ELs7TmQzmsRdtFOTcZtbr3YRpYeK8fjeucUVhUhXWVpg8+lQQPVPQLhSrMN
4gxLLQXI8g7HGAiDhaSodSYwZYxYkuBXQ050F8FFBwXNJZ7NUwW6MH9FOox11wQktzPNiuQAdyb4
bqJpgpuHuawavmYj74vChfkdgyy2hhK2Tjkcrbb8ijbqAwxofqz9B+EPhGeOyUr4jbHxS87QnmWB
EvaEd/HDlenIO7TK2IoUxl9zpKlmdrDhPGvKthFA8WnfYoVE3EnCkUn9xQw92g+ShOmmKnd9pEv4
QKwMFeDCrTXRJZ2wUeYWOckuDQIQYwc7aNm5p+HSlfpa8voxSgTyXhRUQnaP1iz3gLmZI5M+e4pO
SY5XKRvjm4bk0XZoA5QkalyN2kY0PyeQeqUFw4EmTJpLPOqsMRlA/y5Xcm37i1TLpdw08zTY2eOP
afGIDv4yA2cmGRUJg9ES5YwRhG+OgnKBN2qDT7ZeJ9ES823jZ1k4ewKqUlUHO7+uX8bMrg4RJJvc
wKvdJdOXfpLPkx+dMifQ7Inec2tVHTyAKr1SKr20/phdwfTBW4FIUUyMOFvsU+C+528Y5g5pkbSH
ovcuGFqCXcHbZQ2LamPaMYxojpmGKPeUGORyIZ2h1MRhEOf92W4cG1z5PmbASN1JbZV6qLugyS5Z
oateS6ZAwzzB5/Je6UlyveP5rsaFgl5psByMBkPrHJXnFh3zZiCJo424hCZ2LsNvKmSmtG5sls5K
9i+Auu7jSQJ3za99wTGBPhRc1YP2EzLec5YNnNAMLeKLSPSlkVN+UGI8+FATgYDhDWpleAHWJK+a
EBR6n+8dFlWfFlaGjPdg5UG6UXYb8z6nPjWYoMO1XEVtWG/xNIF1DQUuTq5Fo0WbrmaTznCMlktO
1xXp8oDua8izhKDR3zwD90MlJMkNqOt6bznrKvS7UycecMhjLCEivhGcYpIIRZbhReesSrce3MmN
dMNj1Ln3U9fy3o3C2wkTIatqjo2CN4MaYX2kNhtvOmMLo9uxnMXYCP3yiZObBbKcIEyHzFfmlqsh
4Euqq8SuN4Bv2qCxUsOiLUK7axDvEtMdi9oK/zF0KxtoqY8eEGkHjouYMHkmbwgDuo7sSLr7DOuc
abNMF6e+PlshcByvcG/NDE5Lg08XbT0uSoG6OxLRXd40LwAuAW+RDVlU/pXpdObOnwARq7lE9e41
2yHhYFj4iCZQMx9oln8hwdPbgd2ZjgNICSKYc/8NmmBMGwEhfhzmD21J06or52pNusiNy8W2Nczs
Wc8P/giX1svf5zh8SZeL1TeXWGJOSmaWMB0OFInlTgHHZsEoqM0gQ+c4Ad9cabxKuqFd5IQ+Zwf0
IKEZ4xKHpbSppvDVlkAnamsmPUPswxkS19S5Z5hBb3FZPbWGOqS5OR17CriqD/ZIRrEKtLiRQ5Uy
u3afkomGRSCFQHqx+KTbBBh9IL4kznAEwpVf+cXjFKXVlZrzu4ZcKUbX8P399ka6KHB9NEAbOdG5
rPp7psdPvjOQ7xNPnLDBXSS1ApJDfB7IN7Yf3lKPWVZD/K+Dr5RQ46XB+DnasIrG+IesR9STOSuO
PxFZrpS/8/cWuwpVoentbFE/WYlO9p5ZUdSXE1tG3PXfOUJUG6hKE0J/gFMkR7ssspnFpDsx44bx
b3Fo5mjT+I5aZ2Dxt5lIwBxHeo83hPGOlzIIQ5ULv2fa9WNaH4wGL5aHPUmaRnCgORkhXyBDl/SE
WWqbhudRtFV55fvL1lvFG9KDvjuGexf70blB8XUQUQPsj1EjbZOrQev5GCvIvvN0M4jhXsMUn7Ml
krwzTWim5sGO0mu3jSGGGsZBUhFyztPZRuNMnGo8hlXdpIfAKFfF3PaHqp09YNos0InC380SECLN
9+orxKSnmNp4RVd531MgruCtnMCjXILW8elCWGAtO2BODUdL3CEQUSuUQkxUcs+Ca4YQUteYOgEi
rzlPG+t8buwdh9t1WMkSW8l7CfeIQKkIW5wqPjxJxHHn8A7rZXAMbTqfWcW2azcMZFycJmv5ndnk
o28aiy2CAaOjSIRo+MXk7B+biuS8CsMyw9Lo4EG6KtCtE/uxcblsfz6KmQyAw0tBZzSjug9ye16H
GtxybfK8Bzc5VJEjJ0/U7thesevzNAMbyxyPhp4SvFkZPyG3tqvsWfgVcVJLiEccqWPfzw9RSRu+
0v53ohMh6FUd4jIUrU1o+ri1YAGpnhF/LtwWhIaL8M6aON7QtdyaKTWBB9MGM4nPbhigQzc7fQUs
a5HUfmNwYB4czS7gRGTecMyjy4rezRxuas+96WL4PGJqbwZnKG7lNHOl08cCe7bKWL1n6OKdb1G3
sE9vLRiOPnEa23C+AUgBX5ZpFMbPry4TV241rNstCnaPFN3StjE8htc0Iel3VVDzypL6DXQBoz6K
u3zwoTlE6pAXNnObN/6OeA1slQvK88P1+BpUl4E2HUWrSu8UvZA8z/v9UIANx+Nor1tR4qMq0JFb
VYnHadYcXplG1CZknnkcz+Sp3RqoRvKkI2vL/xY3jUaIahgbnU53WQhii/E9vtaGN1/q7wYIOqc4
ar/otH5kxAd/OqEjw9bnQ+BOvk4MkkoaKsRJbOjpC6rYyqXUS944QnENVBEyJpSTcNTRUoxuVOFL
ZZNPczTmk4JmQSVcDox9zIO52DIlGprDmDDLro1i37ZQXnMLBhJD633fsKkNJhIX/JnzegpSawun
ghNuS5z6yhoYkVQAy9ZmLw+RG+EYb6prDNX0Bwm7K2v7ijBd+8rN0psqqM3lWmjJwu0OoZnEJwn2
h1/MzihGVb2f6fyBJlXH3KKsL0BPiQaFUMvKapqsxAoevDMDqxOdo062R/0ah/1LGcWME+gfcj3R
OglN9Ld2i29O0b1erP9JSID17FCQ11ZCW6Txr2quqCb0byUJqtBi3vPG82B4mD84tIFSn8+NI94J
0UZLVfsn19PcLTBGTtLNTeqF1SZQelwNpBVtgSBC86uezIxWFNC8gbWV4KZavhXilsUSUV23Sdwf
2GGvZhyIdlPkhxKBvnSQMRb+viFrfQ2FFL+yJ5NNpSbEJBA61+mMPqY6DhVn/a63npGdfQg/54g4
0ei1MrqOzRK57W9rr8VdVqbY1hqkyYhrZlwVmxG+AIqAEe8AI5EK+c26BQG0A6hPrDv55sgv0Zd3
IO7dJD769oymEHvDKnKG8qqgHTpxxYeogHj6gpEZs2BTYR4goOvLNLgurbY5eUn9EfP6wViGjVw1
fr2O6mDdaLYDb3gMmwEZXp4S7Zb239AtMvsUpEEa1d6CkYS9sCGvnBTpTDJNkLSDEpzJOy1phc3i
i9G+RA7cBXNGOZBr/NTjPG0NOX7vM2eriySmtxbgW/8wIqdfKfr1DChW8K1pR4cl0x3jKkFvtc4C
17pIezlV5eosC3YvlbKb2iXZkUl9L8geZJrLE2gWDH9oU67bPHsgHvxYeTuPcMO2suvTGBQ19eHw
50fkcf315q9v+fV9v33L5xf+D77vt7t9/sjPzxmFj4Tx//lhPh/g52P9tz/q1x/x68ctlnVG0P/7
5+K//I1/+1G/HsbON4qs8yN2R3qQBiGtJ89WDJhJps1PQcq0EiGVEtUOnNBuXr5uiiw/qTxduurL
bTkgV7r6/Gzf0jNafX5IL36C6Ld8w8/v/f2zWOjQ1i6PFQbYYtmh/nX750PZfVo///pkiT0ZWEx6
/Bytk42RnT4/qgODH/n54e+3CXUIIG8vo/hPUSltXm5/fmggaPrzXp+3J70MCX5/gM/b5XL/z49+
PdLnRzJ2//XwPx/u85E+v/Tz4X7d/nXPX7/4r899fvTzv9nstm4wfBduVJ6AwxE16Be6OMWZY+eH
gPSyk9AVouLPz7awMv+8/ZcvfX6WWXKcrlIyIEdRE3dvtMUVgvlvyJafg8jAmDs4/cmna9TCXAyn
mZdh+a9VCVDD5SPPdk/ARJiYk161RemLJb7AxpQV4CX0gPG5VGfDd1+LgboqIaL0MnJMrKHBxeUH
miW2QQYGLLE4hSeyFBgfMpju0RUYunmbZosO98InJsOjXaZE+YZYgGybp/nb3M0PqBOv0BgB0auZ
tTMamVZDWAwwpvCaYuT6jtHJXFXEVQUu2W19ehdAeeXHofmwJCM8eGdR2WFU4tS+yZNgqxzQBVGD
8y/1CYe9Eoj/V25I1FxVETGj5U2WOy+QHDZpnRc3dZq+8ANvvbGfdkZrJWhTEHKF8Q5gi/mF1hDk
nxhWl7nplra8OTVUhFVCGnTCZMGYESlPvrwJ0XOPtrB39RjcI+YiSqyKvsVirjdFPrTYO5t+U/Zb
EI9fcpVoRmMDipApwufb4JtV9sWckRuOc5yuG585eNGQ5GWJ6Z0UT7FOiAXeaItGSBwYj0Pq7Pus
ab/5bkulkVG3BoPzJVzK2nw91BTCrRVRgo9vTVsHV8gdw0Ml5m3V+ccJixFe4OwDiTFJJN2AwZsq
0u/KS0hMKCEatIYGn1QKzwcp0swDaKkLGmpMAxywTtCrRjiDGJerDtF8OeHptQvmzAjc82+ZZ9yb
tSDJAHHlLndGDFF1N6xSP5FErS2hQQgoUKUYW2Yt35bc4W9h9cWuffHAqIJ/KaZn0jNKBp4rWlnf
k04ilrYja4OGf2bOqazv0xj6W2tYDm6g+EPlXHu99V0YC4ksF9XGlCkq3Uo5Gz8rghe/6bm4sYBr
w2bTzdDMWqZ6bgl03vhOdKEN/cWF5FV6MyhCFV+mXkJoIBhs4o3C8OtK2OVzpOo11u8VzZbpVrYO
kphyVmtd58mReItvHjozp8RlKEOfBNMwzUFr74mDiFFDjTQQBk7Wg6afDPXsIRFi3HpWgagsZ1w/
eovqKbu3lfEx9y4JLcA+1hQTPpxLeTel/m3k7JsaAQPnr++5oEkNinoklgfvFEy7W5Ocvzqmj9mb
5FiaOBhbuvNUftl4i2gArNOTE6WwFRvKjXgkIz1RC6Sx3SEyrDXO0Kr7GPP6nBr5nWeR8pfE/RdV
f7WSKN54VOVm2hQ7lTIuztSRhGKUTgjwFrTGogxSDTPZ7JAE9WuOM3ZdCDJFWuYia6byzPD99uBm
kHCUYnDTiis81/kqsaJH9BJ07C0a4X6TfC8FfPEMbddC7kgq+9mQiw8pkoJeQIHhoBD3XNMkP/WM
AO2D2YIIm5U+mXWJSF3yShsjRmDykceeN1oDRsDmntAvc8zHqLvcL5Hr7hP7kguPkk70yE/66H1g
9gPfnHP4TAgchfa6rkaOdi0zLyEyfufRYULcZ+Y1R4v5Ghs6uZqZe2gWPn4Qg1obHaXlRoWgaRNc
r/PnzYaX9nqynPnsd6SEFjPmIKU1Cr/lw8//atrOABH+8unPO7WsiUR/92ey5dEd//zccidjrokQ
6/1TlRGjvReqA61ZDcfP79Ac5hrK+/NUYheS8Bn80XgG7oP+RXZXjWlh3E+gwYru3M/ZnQv5+dBI
6xI06kjHhpUyCE1yXFmPcw8dHLDKdIQCi/EPMkmEK5DoJPfKWtIw54IWJR1DJsxeAvBCSn6aPmZl
TYxm1Lyg2blDfh3tjUUjaYU1YWAZCFarQhQhsNp2bopPxTv1NLu3ZZTcykGl64LDMEU1NJ6QNMs4
fCiJUCcJ1aH9yvWzIiOGOJijdriuiK5ZVUNwSoLoBWyZv/jdf3Qa5n0Apo/DLHom3uAgnJa4nADR
ltiZAqWJpJVsOBAiJuYLHC/4Ali6VVLrPQ0EkqiEuCU+YQRwou4IXnI38B3QPoJz5l1zrLR+Jw3m
YOoCzUk1D4w06ueKSDu71u2BByUI0bKRH3qcVZ7wf8tNkGQXnoOXrnce+X12gWW/SxE/eE5+sXs1
bIl4PJTT/JxN6aGK+QWF8jZemd7Ys3xtI5stZyrg4YTOdvJmUsUN69R3j24FhU1DNdJTj95qKLdT
0X4xmwwBBLLjcBBboRD1Kv/KqmcDC/zF6+ht2LWkHWBALyVKh9SqNWGI+KdC79qh07+MKDEDWfdD
1TdbU4EXdDueRBWmdz5TvzUU72DjdGS3znyn8qdxn7f0ADqrAGPp0iCJemDNaIQ5eXhkxMvkQ59m
CwFPQYQo7ij0nS2HlJZgsZUR+vcVYVPtqLNzbz/WjvvdIzCRXm94dOiOTArBv2nxqxA9gVo4OIuu
O/LO+RgK6DbdkPwwpdgtUMDWbH4Uugsg53dPcVbfqdw8u6n/ijQUblWJSs703TMHozVHZiSIceGv
sz6mv1f3xz4o7tog6beVJ5+QTpGl7GfPk+YSkZSK23p6FKnGjtxcYOM/FtQFnb5MfviCguFU4wJc
hY7CydMDI0WA+dJm2dUYpRGXrfCvdD1et632SKxwvg5RyqnRblxqpKUrRbZD1L7WQ/7FmqKjY9kf
eRa/MrS09mlbX00NL24s9JV2gL7WzzqlQW+YEGMg0mZz9wRssCfbm90/N5u31jikWlKNeZTCBPis
0j5E4RBVMFxkXiAq3zsJPMXefZmSh5ROCumJ1ZFwqiX9sDw6AjQlnUC1rkbn4o5c04J2xXamPbLx
81ytVRm/jxWoLaECaLwhpjRsN2jQ4oDLlEMyACBqr04RhohNy6++slzJY9i7/QYF3doP3S9TSDpV
16kHcujPRniPnhZcCRwQpmNI18v4yEgEuVzojhz56WBN0uXAklWLt+O6gwiy6zt1Ualaoi1PgDiR
+7tTvV8cW5bCuZ3rYzIY84bkoGJTFB9Y51cdbNxd2d2ZUzKQ+EFVAZezVx32+QZHUDWgu7X6aJMN
zj0nB/h04tIEU4j1nGR20uP3MzSGtXbdj05gcfF52fMoloewCDZG2MMu984E2fnrIvbpVWcMf0bt
M7utg1sD/mCeQq0VRoC12lhKJEK6QeJBdWrs4TTNP+bZWs/oP8F+gIvswiJaeQI+SBiVm6akqKTW
ZtS4jUmAWBl5d29KsjomdpYeP4OLhDGsBc+Gkqy1mlxe76sy/Hfb9wPeneXTTBLtyujKDyupL9m8
oJIpPucSG2E20pNunHvyGxi9WGLv4SLY6uYjgCRkMndhGtETMjmKC0JG+CGk2IdM/6nu+1XnwPxq
OUdYUXRWbRFtCyf/0fTBlqc82eIsuZ7sstvWwwpW3SkZMyTU9P4JSGgIaJH4du0At2Qj3Iok9oIA
JW/feZ/TsXOoKacDFcG8dFkFVHAZGxNZRfuq2O5hSLZ7xsvU/oCSwJ9Wp95iFgsdcs+iAXywoUGf
h/mNYSF3Lv0Rqn12x+5dIh6s3hnBcrbFjpYj4tCUb9Tc0WZoqo++w2njkYyZSaqCDgjUGpAECHIf
oXeDWR4uGZKgYnycBe1zWZRfhxmRzNQ9NYH6xnLqrfuaJSdIrgRyObquvstbqNCoxogHzMon/vzr
MgbdM07hm4vbZiHo7HIccsYCUjcK46NL3fKmtsJDZqrbuZc/HAYV6zH8EUn5Mvcokxgns0DUNILb
wDvWKfJJZoInUdUOCbOlsc+d5r6YjVcQjgwZF14ByytbOIhtntks0ndBCelsDhjiYubYRh36yEgn
m0ihcs/993oYk51VMUIyW0Hye/5aDvh9DWekdednNHpyjzNSfuZlSHd/LClNS4BU8F78mdDW/PN/
cPtHUS7wwrD97eY/D9v77ec9/td3/Pv3/3P/Xly/Zu/Nf/ymy8Pu8fdv+P8wx0qTIvXfx1htf3Sv
b0X91xyr5Q4/Y6wMx/67IBjAhcAiJO4OLf/42/DetP/4w/Dk3wGf0mi2hGO50hV8CRRyG/7jD/F3
PuM6cLw905ZCqj/+1hTd8hVDkX7lusLjDiaxU8r5v4qxcpaQKmj7QZEf3/7xhy34IcLUrI+eDXnG
UyZf/0vWnh+YbekajUdST0PiBuUef4X987/Rd2kn/Lr968tk7tSg4RT1QBQVTwgO9Npsku4ekQMm
Caic0DS6Ye9FMVttWXpH6eE6s+tenmOSiHdEFDk3jSUWdmnXPCwI+LUFdP9r6lLhRNqYXqXh3A5Q
uz7qgi55qBFje+b3KeV8G9rsQXWpVm3sZrf98p8nbUa8PdqzeXwOmacd6NnX105Cp5RTX7f3Kf6u
/vxcU1+D/OuWUpTpfxv+ectJ+EJmobxpy2L7866d75Ay1EL4deriunankNzGydSXut38vPX5hXAK
i2uPeOZLhm1s+dbedQ9/uaz+i2BE6f7+Wrkmz70iFc1arie1fP0vr5UtaxAp1mQxjhrcDZmVXxy1
xDpVYbcjZYBFf4iBS6pp65D9vg37YIQ5iVYsCKbpHJTtIyuWhcMF67r2Q7S/WUc0N02PfWg017LA
tGwIwYxR5GArU/zlgLiTw1zG3bboCOVDzWLvfK+7+c9/mcX749+vQldYXIoag68tbSF/S3xkxCdE
WWixDQcbogxA+8bOba4cr9i7PTHUSjrhjrrYA+xVpru0cHAfmxaawNjZ66K4CsSYsOpX740Lr6Fi
qd+1STUjPYiR6iRpcWDO4+1dHSBH8OLnwRXtI2/CvTu4wWXqGmxfzZgzb47Obpy9BDV23LG2Hywj
M6n+G7FrAuuj1m7/M/Xv31bTv+UdxJYob5t//GH99hbERmWx9dPm86S2bG2zDPz1ZVVB3tvOYBC8
DsJtp8L5NNYIIZhznKV2hoOuTHtrNuFLW5lojF68z9+4aPeNRi7btU56ArixNx2tHkoohEe8FgwX
a/vOpe/wILpRMQIlPIfgAsO7zoMeU5/TM1qrk+Y4ZmhVHU6zR4TzD92isvvPL+6y+P31xfVsrVnM
tDSlCWiU///973OaYe7cNkC9F+e3Gj3tLksFswqruI7zzr2KyFKqLCwvKSdNDLb513pOomuMtO2Z
KucFCCtIDd+9t/HK7g3PU0wGJ29t0E2g24mRc4yRjLq55olQUfk14VWrZbiZmxLpto1PwLG67Nq0
3Dd7eHNDU56csiJtacxus2VK5Wl/HQ+ptetCc7wdgBlvo4ScunZeoo9Vz4iaDXWrdWA3tDmJqMjL
e2My4bynPagBTKfD/dI1dEIaPdjCnTNYq4Vq5BN7S5TuI9fjzXLyXmXt/yTsTJYbN7Yt+kWIQKLL
xJQk2JMi1UsTRElVRt/3+Pq3IE/u9Yvwncgh26UiRWRzztl77fLbAkh04OL3HlaC4aEOUd6PHjKY
+BtrKKHyx8OfViuO//45yH/EqvI5QPIRDseQaVgsuH88Z8gI6l62KJdSn7waTBci8twCgHqLac60
/hA2wBw/64dvB3FPHP0awTQGox1/tDpkTDufIBiYuhc4QXNXA0Z8w62SjY/RJ+vyVyMlz7uv4RbF
ZKPdqeguTKwF83TGpDIqrT1T+foB1c0eu+cy4S1MEsibcmvZHBAtF39UyZdxbJNjmY7TAUkCy3PK
YFEC1iOHtDg4Y0bhnFX8VNcdYSQFCIKXzfBncZNFyrjVHC4EAL6pcrBP6aAByY+vo8BuIVRYb7nU
irU/qasZgCFRLQK3BizXfjKMo9Z0wwlvL5Q/AMNK57OuE0SfnfMeWHN9dtsYst0cQoEmcOZMZM+i
ERjfzIkyftIAlXSaEWxAxaWHf//slqvAP9aQlFI3yJcDGev+v60fzVWqNQBvCAnEF5HnHHrYuOhv
6tseeOYKvn/4UMy62saZQ7p7Ovsn5tP9ppFkRvz7izEF149/vhr2KoOLDUmuijX93yu6SIaxmUE6
ezA+xhv+rAh1R908WPjc1n5dkbc4y7+gbZq3NIqSbYhd7SscmeimfZ2gKUsH1m2FPZZAxTKMa0L0
fNz2Uv8gyqg+2VVpXcUy7ZAZykGYCt4Qp0hLtfSEEbjh7cbuSVaL9MONCXtKiJoYUbKYqjh16tog
4OGq7utfCQ1jglGkAAAGJJ5UE8Ou3YefL8BhwrW7PCZh4fu4aAnVzg0V7wa8jQfXpedulRY/yB7a
3YBq/TDYOrOhDoDiaAbnsE++Y6UK1gjfBePd8Wl2a5qmNp0JCTgyGEHUJivGTghEt8FNkQ3fGP5N
9xENOAJhLf4qknKHAz0jodN1CMx9PNkHmEgOLgCXAqyerMNgNjOMSFd7CmJkc7IC/2a0tnzo52/G
9hPwuSx7iBrzyTes9tVk9gNkm0Uz6dmIhtxu3xdCqIY1Ghxl5b8AwAM0rdMRrLKDT7pEoWb3aa74
I6GbF5/FdDRLRAGthSCgLlvc4xWStQooMzJ59yNyIvJf3ICij1DsGo0/3S2t9t8ssud/zqdimo5R
qJL7xLd7Ss5tU9Hupn1oHzr2jz7uNJzQo+4NmYEBakb1XcIi2M9mvWP4CgTbr8y3/CmX0aOCDHKc
bOiOxWR0h8Du3gtqYrQqLfMSFM1ByWct4gk9KTLYm9u6IzkKmKsy2e+TOWgeFtKaImwos2EvWiHE
bWu6Bb5wPRFW86Up8WmZaFsn0nR2Do/NHQ6aN0+krs6hRrfZectMFHImg1RUg2RVDq3vrvAgtKeO
/vTaX4yYWtVLj/0kPOUBW6MGgW6wbJRzuOr2xAh0dfngqIlZ4Wg/kTWNjb7huoUF2QNGid5Dm7TN
DwQKyxzDx6R/LoKpv/pgZLaYMlBb5JKsnJGrbBMzkVD62YiAuxfLQpyoop1a1HffogOT/OzyDUIq
yGn5h7WcPnHsa2caw3vNChpkDE5+GLFHPXLy7p0a2iZrFqcdyMBd0Lhk0Czh1Uqv/gS1Jfc9DdZj
+lK2AwAX14yfwlycNJmHpwKRalF5f78KcEG2afUHxg6EMQQRd5rYqR7zoN0FYJRgEITmS26Q+JST
pY7PqLBOG3T+5UcF1ydnFuppCGk2GHjQeXaTvsG7Yp1FbOvryqGz/ffBgEMOVwKKa72E6RD4Mf4R
SYshT4+tF2BIeMIDzTh9ikcvpsp+8DHFDenr4okJedjZzFkfRILN80CeKayv+i6RqHipaNxLRbTC
vmzPmZkgc3HpKCMqh8hUa8XFb2qOjuIhRHbyoLtuhXEeSJXmWFxaXIyRRYYdpCeytEwyncBNBJ5d
ARCBcLzvJAmHs2aEn4XTBsiD819J1uZ7KYlziVOdKiYxpl1VGePfe9NIT2+toLSt0wJu+2xzmA59
8kQL+a9Zk0jejHgCoyKz53Am4tOR8gQum/zuXEHRDwIsTT/VSZ9n0yZO4DXNiwny388ERbLzP44E
ZRjKsHSbGtIy3H9cLrhvpLMxZybGiYF0RDoiR6Ww3I5L1RDwfM8RYvHOKpdZbV3dwp6AJ8rBfNPo
qDQxcyInJMiTWDa7PsR1HD31LR7FYD9Azdj5uX3XQ4HliFC1pcPObtm36hA1DWikykY56QrQ3eYi
C4yZZdq2dVBpC6uaMnU9c+W/jqpbNzQTzxFte/qehU03GvhNw+Q1BJ2hOpIwHDnd0JWnrxAeEQot
F7SfLwCzyT2Rp/7n1ThWyEty9fMAoyLAMhAUTXmUVXaO8u6aG3HJmiOwDN3RHlorYQaNbnA0oyll
8gfiK4a79PMYj34/+NtynsKjEQURF6IWZTw289T2613uWBNOQmouJetDgrcL0W7LH3Wq+ZhGNEgt
J3zyxa9WuI/urEVP4Lar/3H5sJbq6z96BFwc6WAYrm3yAf9kXv/juJ+g7DPQsT2iDtVGddD5WGg9
cHouIkR4g3mCilJ2w7MwefyTGouVAJq+60nMwW9XVMdI4U3U0wSyeUDowHDsGbc8uGVNxluDh9IY
wyMjrwcKCfvBDziOlbYAEkIYtGLuTz4S5q1Dh+SIhCDc1D1GXF0PgAs4cfPQ6CgpR58cVqP8SHkA
T1YcY7IAKuYL9WxodrIxTKjZpBpAkDWi9xiYz+bflwD06v/6PTkkgFO9SmUZhrAkDpF/VLHKNYdB
6i43ZLyBWy0gnteISXaEnLX8phLK1zU+2tHL0b2tQqJdDn0Duh7336kRHwnkomsO9uyctdNHXUWv
gPSdo8AgvEbf45JGwrVBTFsJ7+JezMHh5/oFPGgijKA6oALBPZdk4wmEwnRzF1unyiOCKmRLOFMl
T3U6MX1oiSIc/PIYhGN6DcZ0UwNr3oTT9MxkcUKs2sCQN61LkVxnHWasH83ztsLzVBOWBPLHfiGu
9EJY0EDvoAr3qBgxkUu32rWMn/D+QBkYG5ZzMRFp1VRMjSw3/W5GwrqLOX/m5kh8eDwQqJqNf1/f
1bylcilP7WR9SYAVo+2QYhQ5V+y4M7xav9nOKQC/UA/zWz6ehZpDGDMmdAR8INxzr9UAs9VMiepr
ERzzchzYQro/H7gLBsSIZ4gYy0Aw1qjfW2IsiNijY85m6WkJpBvsWBn8CtwPmA38bRUK/eK6NgSs
Jr/pbjGs//1hMf67GPt5VngUDAp/0zRc/afX8x+9nIzUABVhBfNqYx6Pc64Tc527F0D3warWAvBv
2fDcNNCFBW57zRio2MiBwzWQfbpJgIEClezxZ8sKdHXtgdiS5U6rP2jEtXahxLRgUVgoZHIZTtNg
TtbIlpSNSUC9MI8m9or/UReo/y70eU82+FmWuEmbCj2BWP77f7ynqOgNzdQQPfojm5fn6Eb8lZBW
10VVdyDJtj0UM0g/K/34uZsbjNVJ4lpEWMG8r0saWGNOaHWbQWWr2wkieGwc4rB7Kgq11eupfYya
KVrpSXYS9LZvGKi2zEaybVrxgEyjy/wySmA6Gw6z8KzH56yY99XWH+UU6mlIp8dBTy/N2LFlEKLu
WQl8gbisBbOQdTO9Z8unDfwK15Tp20crTLyyW6jxy8IbCVT7u+GY68Xlp+CcciGeI1umhEiZ7bHi
nYkkmG6+8RpmWrKksede7xanvA71U/iqbJi15RwzOjrMMidIZMr2ztBh3ncjd9fGADhk9FayjWz0
ljQTLFRYl8nbOmM3dvdR5/YJcSTyYRY+dvWM/0MIPFwQl3dF4j6HgzwKNzBf/Ey9/I8nlg7zP/c3
Dk3bVY6uQ8+z1E8X7z8+X81g4dhzh8ALUFSD7S8K8upQtsdcaKCRcPDUtLRXw8QhnyeioILRj2Fn
/FYxouVSLxrQRUS+GfpwNQVYABGnFFbSvlpc4AwCnTtirQNtMbYkibMZ3eWazmrYUIcCMAz9GgWJ
wBmWuIzTLH2j26n0+Kz+zBM+iFKUQI3S7GHEKLVqI+NMO54spMkeLoZsPGywOxE3AyKPydiqaR69
sa5v1firJGE4aoeBAFzoexkSwKk2bRhd3Zem45pkYnk08+jFgkDt3+yYRBZhgBbrJo9ecH7vO3tf
FrSIykj9of1hr60GxEAW+6tYvSj2FHzJHIEEyH0ktt/samMxFQqPXPSODork16eXLdkmPP8DEqoN
qXi31i8kEsCxu3UGOOw+iottxj13PbjlL9NHXzfONuoLuJIbdurg0NBc5PjFxc2CYBCmyw0+wN8W
zxJKkGAfJmqJIWRwq6Aq7kidKlciBqiYttUaCvxO5DNd5AmviLL9LYlqBpwC9OZtRKkZMTXNRgQV
0a6omxigmIBHHuM+zqOs2bq047DyczBHy5d6Zk3ZNB9mpoZb20XiYQLa6LirF3i5YJT3M/ZsLLna
Z+IwqEN4hKN2/G2O6XFojHlvOU/k0CZnCk5UehjhisG4xHRxVmCsSV0M/IOJNgxZrDyYbKDOQH/E
0vgVBIJpdWQ22GnqncFWAY8k1PdtEYNcGF84IcyXtup1AkPQOoCU/ZwtmdMcNsgl26eagoBVzBE8
AO0JNbKCXgyoXCKw8FQKLDWaoWGyzmI89vQ1hTGU68HuoKzkguTRvgCX7zj8PHLOyJikrCeCuYks
NCt8vpaR4mu08oNvVh7hKuFFBHA0c/1qWn8N2iBudZt9Db4JgRKgW8TYMQuqN4uaCLed/UrqeHcw
nWDlJOgB4vCLLX/a1BOyoFT7yuErUHwYzgqapHZSlTz3ockoxjDFupR8RrRpj+A0LoUy/J1PhM9q
qMTNaVAm0FDFRJegCYrRKmPEqT2E+0eMM0+FFrWXny8Neg5gm+68Hlj2fUhGsvB7lKkNLrJsIAlA
6xCzrkttbLYtQyOEhyDPYUV5DF2sFdNc2mvFua9p0pcKKUxFX6Su4Ou1TXdQFXIZkUWnvLWMfZZE
pCpo8cVs+1+qJSCEJjg0v3SRPKEOoPf0ZQzar1TjJ8PURCuG6IEwKSjyPU4EQCJPUD9IW0BSaw83
Vo1PJyA8mVQWqaj5tKNlRg+grbE905wFkx5M/igkd1Jq3cqC+9L1fN4W/YFVihV9JbL6qirSVcae
DQdQ2QGW+rTBWslUXLnVOjIDcWH1xJ4JEXUi6E+PY3KnUu1ZgfonAvkZVSaDXJO/t+FqhQIARZmf
fyo5fIJue5zY7UVEskxpQuEKYkQ3TsoGS2fVi6pGcYo0/dlPKDHpdC8TbvsRV8KWTBCFbHPx0kj6
DVotobzNBPsYVbjWVEpuD2EKtFirE6mPSUz7Vnui9/PNjJLeT52B1ydZhsmcx4z9pneNxJvaJAer
/NN2R73z6bFHgSAWIam24Pt2YWhEm2RS2FfK+SKWBAazU3tFI5QyDc9tbnMNrpoLd3bKmET7sGfE
PD7OfS6E535J6NWa5JwNvExrTIh6XeYVltKvLcEjWOsKS/a/ZU8Gk1TtyVSjf3fKCUsM110+4ltq
YkjSYmp43Y4e0iJqr/iKnnlYZjzYsOUJYcge8bTqBfqcmjvBwWWI17nx3Y1m41ySsF00DU7EEFO0
SjdM7pG3zXKRBLIpF7XR4yOFvAwI0DUsEEsuJWUbO1e/ktGdPC3N65g2gmbN9lYur6mMx4MrVXS2
He7mYdbegyk4+iQxXX6+m9JofFBoho17SPKvsjHt5RIqGPT+8ED7ERdnwNZeOum2jnhDs2MN95+A
YLcgqAHkMYZAi/LCsjc+25bXWP68kXkxeKH7K+kr7UGVGMlIhH0dM06ejl7F1YK0HtM+7TD1P/Cy
9Ru51sSYQ5+qlnB73IwbNwQh3LXlfFellXokTcEX3lQaihSRg3dqdHSJdpzfF4sM2RpBGJaeWb/7
KWGZ7RAQfBA0+j1E234pJvfw891cQ5nvm66C8xMthjKYvf7cofb1ETVg2+ZqqnfijlTZh3/qU4cv
3/YJicXBVPY4WEBwwHkn/h0miztYFxto7KonQeFehiAejNIBKEKi8niBcs9hOctfeezo3pgqdSPu
hFMqTLklWiV8jDDGu6iT1VnrX0Exr0se9AWjeDXjvr6gDcI85rjxHoi99WgLXrxop+IKEAwDE/+/
a3l6mPl3CR91ZSYsK+KBtuTL9w8ZNe9Wh4Iq3NHYStOpaJiNv0Ix1r+zskFqX3+TaC5v8OibTSHt
bUzZdQoBOeB2pl1UJmQVGU43vZlRf8Ofo/+2gvbeKR+1jhtauyTjzIHD+duwUWO/G35HnaQV1zGC
UFLLueJAQDNYRfyFgwa+qqf/hKYUl3lR/46RSm8cYcGoHJXajHi6PZXD8y7sZrxMJTT/2Hagc8xY
quPyNRAYnRPBJSSr3WGr+/2F+0yx0wIyS5irbLVwbtcpCGrSglEERblee+iqqbgH08vAY3wKk3yV
IfTLS5oulkfXCZeycNi0zWGCWgTLmwyiEowawbl20DCjw3S6crKsei7sNt11SI8PTH89o0l4tTHx
WqBnsAVaoltFXW4+lvUF50L8LTATrpO4MaE3NiWHZ5nzKhuHx94fn8b6Pja8ULruw8ksAI/PhDkW
S5HqB5+dbL9jOfy2xra5mIBDzrovl3pydm+qyd7NXj+1rbxPjAxera78o+Whcfbppq0ahR8ytv6k
VCte0VvfRetcMGYfEti0K+mASCDihkwE/TholCRjnT9XTbY0fZk7F+3TaEi8zO5LbNTnnu2TUJYA
9IdfbtNSNrcJZsCRGUZSfgZD/R7GqjtGfGi3MnTmWzFmB7tN1Fn0QQK8jZTiKsyR8QacdX7R/4r8
fFjbqGvpbaK9K414vrXBEN2c2VtMQIckCTCxLH9ThyPhFgTQLmvOdnJHtymeJtoHRHaFba5uAw/v
KlkiBqhJ7RXPqX+iL3xt0667RnEGNDeYrqGFMZ7kxQ3nVOT5bgO8ozLFJzoxZIFWEbNNJefAAd5I
zpbUNp3T0n2Vp3nEWgk9nrP6EogvBbdhO1qCoJxZeISy46ICdJIn8edYZa/EgmDlbpHfOy6YfDe8
EZfy7pcx4Ybgwww5XMtNXaK/InwLwveMprSsNn3OpQB170yUxVqZGNLrJ62fzonbPUVsHlTJj0nH
MGdOJ2trlvk7dpP9mPcPc6ZqzILoV3W+shGhVtRMnHvIJ4+19RqWSPat5YoYKcZNU/jRFyXJuNxt
ncKEA+yC2dPSezr97m0a7L3KH1RDY1sGYLnb3OugYgZ1lKzbutx1qIc5dRqXqx7C5Sn+ayIRt5yL
I6Gjb1WbfTb4bT0qXxYu6vS0PTlB8TIMVXasXOS86AJvacqVwUhuE4c0Ej3/25baOsMgyr4m1oVE
wMcTzqKQqIm5Iqy7gKqFwDG+sUwvnEjFG8Y7eNKNGWLVbHzn0g74oVS6JRORR8XC3K5limBZ7WTa
8acIm9eR4TvEkfyau2RAi+BjoA0WAvMp8CqtcouI2ZFDWEvcNdS2U7XgBwM8G2tC9tx+hPhnXUoh
L01Nu9Sd5J+ChIEFurZUNX/yko19yA+NTXZHK7Q31Rrdqp5IEsJZ4rJPYuxttRc91Kl1MjxBNgiE
KR5ujtOd2eQ3smFJOO4I5lF1t8RMD0gy/4IXcp6d4AwlxaaujLmbRMa6RMrKiPdtHrHiWMsybBpm
CUz0Z8wkIyRMKwEzTGR9Uo6eGcvNQJt4SxrRjVZ5sEJb/2tyCazOrI+sr5oVMNQDEN+tP4jvwZLG
hmSTtQHhTuXyjvoEkwaZ7hrmJSv5HRfRe76YcrDMYuOHuOFK9KBF+ilRQjaW+VHpes2ilt9T1+/N
ITE3Tp72WzaDhxTURwXtji3e9myYoUWELUZvXsHRrDjf12Jy3jOnhUuhQZ+obeMSOTOqio5+ed5c
0HArjCKMxvkNWa6/S6WP06N7LGpAUZlg9h8W/e+ReefVMYy3vAFFxKaWbrUBFpNAXtmqeLqaCiZI
S890beeHCO74ikHJZ15RPFbSeHSI40OgErw4ZHZtmyZgITnzUTa0P9I0AAkd1LNXROJPY3btLhHx
2c5eOoGhuxMfXTY/chv7qx6qJ3NGSh8GdA+16WuKQ+4PJevH7TNAsZXzy01gQHK1D/2rLpx8I0cT
Xr+Gk7pYsg3xHkQNsliwI5fJ7Ek+7nsGYkTEGuGAPhQoEU3gi9Hq31Pb0b5KihfTJqrSIEIYqy2k
a55MP4p2dZtctYhFmdmTf3Dy75ADCpVA8EkYCwGl4sRITZHXjpeOUyVYBWbwOUJE5z4Cxzn9Ikks
1JmJQG6Yw+KU6jLYdn35raHUTXJcDl2xy0yfgbvU38dCO/QaZ8jo5kT3gR0te3HEvMhSHXchK56g
oY8yDTgS4aU30cHpU0bkprGzVMFZTci2SgJrxecNAx6vELrSV7fovaldDB+C4F3g2ztkaZTs0YDW
GR/RKpC4xN3fLrLprevon0pdqgqDZ8ubIEbA+R4TNtig30d1O+xo2DL9MfkzzIOf59DBCCPsTdDj
jNMd0CRW4LyYrs2BRoKSAvEIawyRn8NW2nDi7NzwI+z1r0LRLG/KekO+w/vQjFu/4/IUxMIHTjVs
aaj+RnPUbOieg2emqsJyu43JAydWgN2fRs6BvtrMTJs41MGYLq7dUTN31mlIUETVEzB3A+C6LlCb
RTQfer1fO8awBhqyKpf9IUm5uhWUA5zxDOYVYRwTAMTEQuadQdeEtiOpg90Axj4kaTs7jN2Wy5hz
rtN3pk/FSyJMhONN+2dwgXxGNt3YJDHCaxIym4tp30+zNXt+QEKKMVWwreCQPdZm9ca8CAinAsuC
qFzuY8FcRjNmhh1YjIeheQkDejgBQXRhmEtiSPkN0oEObgmavn5qC08LoCzZddd7hSOfCECfyA2v
t7oF4EwzQ1ILZLnuBWwOnRvOKsY5fnBS/TCn3b2jywP/sOJjAk2hLVZGeEpMvJIvvbaOExRdKM8k
A0dWjCzI7Ulra/c6BDu2gXobu+FzEkFzzIHPo4tjaDOYuwhAM3lElk8PgV86DYFYuEgaOTgxITwh
ew93ResDv1hISBlDwoXyvwX/cjRrcXAafoNWOAJb199aEBs4QUZ3PamCEffSnK1dBqeaTuJ5rLcn
n9uMbPcBCFzEnzSSshIeWvhrskG/D9VANkY2/44NmhhFY1gAGs7YIBL685CMyrIGkZc7RP0iZlql
MmXDl/7ix8mvWR2SbNTNBy0fASlCNVmXU3ub3K7b9SNJa+C0/oxxoJ+6jv4F4bnQU4n768K4XofU
a+t25jpYlvNqmXYpo4D32+6ZulAxcDir2MIEoZ9p5RNEaCkiZ6HIhXXNicKTy80PylJhPeblAIHi
i4SL+FpYfrQpzUh4Ra3qRwC8B4LF2RVDrKid/DL6wnzKICHpbhKdSgM/lb/u6t4BZwA5LjfLE+yZ
vTGA5mtg8G0yKtltNvovrDtrdkDSpQDTonyj4TWtO3kp8vjoNOQXRxVEq+BW5WwrjupaCp2YIKIQ
o6iyaWWkaisq553A84ROwvicn5Dv4htv6K6iWsKlOgo8CfQKW4dBQoT1N6zOhAddRtcm7mr6jurZ
2RihBjRhYhgaWe47ra6jlUR/TJm+ibh48pfxTxsCfXDovxEqIMmQc/8aAxl6Q4oyQZKvHTxbLsBL
FMerTBErNGv9nzpGL0HYS20ltEYb81xYZceUAlZ2MnM2EkHVRMW9bm21yEx2KePcddHZf6WGU3ps
V28KnEKTqx0Ch7cuJKE908pPrZCPnTbdU50fH3DcIYZD2ehHTxKQmr/AMcJJf48DshBpTbb2uJMz
7qyhgE9rRxlSVPs7IC3U9RnV0ccap/FzhOgwjP4lwU/IuCDgMm78KdoBgOPYX0cHi7CAwjPWWbFr
xuA9K/WBesm/PCrovxq+dOwjeoHJMM5j0ljDG1ahPtW/qybHsBmLcBf45IpSj3NONnCg+9Le5oK4
xCGKGZQ5YMnn4SkYEEaLSQ9hu9U+sJYwX8vSUSjCfUBH86cytEM0+WyLtAC1wGYOACt3U7vs/SNN
VDMCn53OrJ7cenaT6tnmaQOgBYJF09N+jbl65q4zMU/11GiGHp/ppLfTtjG5JrYV3lQgdJQ7D2jJ
J3J0AWC7KSc3jl9jGxXxjrmzuU+bOd6OZCmvJnuCnSQCnQ5cdQ8dkn0Ki+51p8z02phgJ3U3PfsC
LlkVfFkFftjacBB8sOlvVHhEl9FT6PBoGnFo752SuK6qPcZKe3XTP8UsEw8zfbPNu4qb5hTmu3YB
U+r+sWwx6846avfK7vLNWLHf+nHwXI+UC3gl4dfy38JWOV4QAIth/tNssos58m9NY5YezkpKJdTg
woJuPUtWuAVbqivI1ubMI66BWN6MZkkd3yq3x6SrwksysEcwCkm13vfg1KdbjI0c1Zl6BbzPjN4e
x0vCPxcpmB/fkNZg+LZ1gWUYq1qVJVtf1hB2Rc9Z4GwH3dibOqb+Jmzg1gbyWlRwcPjmITQDPoDp
e+6xR3WOdmZn38aI9kAwd39sJPacsgg6svKk19lXLZoEqTOr1e3dbzB6nSeq6jgV9kR7Nb84oJrP
Ldb0M1OEqhxPefeKwqQFsNqiJfafu1CczBK0DvrDpauKBX22IB0N0KG4WWAtz1VuEk5VAI3J64e5
AtVnNghN87mKPbi12nYK/e0SH29K09/3Q0uwJhHOiMKHY513YFgld8MSM98uGuxHtxoIwSKeXAXH
EOjDb03Ix8rJvLCeNxiqyk3hlPNWaAbXkEy/jJzTuOnyaIekMV4XGdAvMXDXqqV41ywYnXZn2asm
RQFIZ+Xuh2l/1ZP+Sukml6wX0GY52Hd5H105750gRDJbYBonmZeSGHdhawU+xEf7EyyR8jj7KYMN
/YKoa4sDBYa1KV47u6vg9Q7RjlJ/x12UTkuEuG+c5SUM0RkRYHoAKDevhE6pbUPs25FGWHoyx6qn
rATnuUWGLkm19RB7upGcJ1fTV+pZJmRl2CM3JmMm/S9K5VtKb2uVOcFDpbjKL5Fnro8EzBw0EtAn
EuOqiqGZAuiaYfjb1cwJUHqHnl7krFfe+3awniRh69yCOIFKv7AO9twf0sGByNTCT9KM7NEnIevs
9KjFZKLdh5STeLjPUyn3U28+UQt9axqxCGlTHSWB5mSi8HQ7dUAIcI6WdwKcZ/kwebrm3OrBX+OC
5jadudkTqv3Jj8lZxKDlE7b3Fw2pCrbkod+1dWi/DCmpilNqG7tUiV2wqG39BUMV0BreTUPyFPpT
QUVfpRiyq2vct62XZaDZJNczlOORfXXgMO3agBiyoiunzzaNn+rgA9q/uc4d87W3CL/y6+Y026TH
Za68GsFAZLjg0WJ5lV1TfZld466rGBgHrvzXfjCrJa9r3v1MqTMuMbpZGJ6UBDjruGI3ERlTm1yk
GgHG7KeCboJI32JoyB+ZLHFU2L8h7Td0fALxlgj92NUG9/5mzh47EV9m3I8PISMXVDXwcwsx32NC
GLYMsAucfZFx6aF6/q27hAD1o870Z+fYzbNLpxkiGgvg629RA5UfpC+OegrvkGCJrB1eUtAivYr6
t5zH9JLTcV0ZZv+CsdO+1/hYcVOX3VGDLvfOWZzxBo9VlJKIEMicIQU6iIMlx6epFGqnZ8PCeuvn
HQoCgJKtpZ/zxKVRwCtaF6Um9mxZSzQPfnpCpatdoaNKm2sCN4ZidB8Rgx6TKqDuCthoXD17znlw
rHbcug3xHYRcZc9pMWxTvWGhWvOthEfC4eoezRS3KxmbJt0D2B30bPXxMePRIxC7os7O5m3Pro/r
KPrSyttY+wtRrrKwKS9asvBC5wc06Y94evmSMVe9TyOyXMciDI37+tVPSHpO4sqrxuSJ7KbhSFHA
JKTsQiIZ+vpgxwRhYwK06fTmvK1FdTAx6vE5Uv8WHYRPWv5llATKtC5ZVNUcyotko5RMMRgREbnS
+jI//3zhWl6cA3OYeLSnJ7PRulNW5y6edKIFnNl+gKJegCFrP5As/6oXoUW7fNEMK3/IbiaH29oU
OvRAl5g/mWruKVARnJuiSs9kAtAHV1x0A1qyJd74aAXIDZMSjQQHAXFja7/hUb6kDhPpOHqPdLrM
fZuKh1FP7T1sR33n+AMuL50BI6DPCx1NxqQ1Aiq34sIXD7Oi8mG83oHG9Yg6qjeV0Ej+GYYE52sl
H3uHMzFz8JoE5qWWjFMstAaZ1PLrMBQz2mX1q0zr5GgGCSPOsTMuZuHPBAMK7jpmZl7jjEYVNhic
98RvPsxx9xYzRdPJVrzOFYC2H+vC7NOQ+PEe5RaKRMuC0lzj9JSiSPcEs9Oqi8fs2QmTBy5UPUVb
iEYYSc9u4s5o9xl6oLIQ8Ua5fgnqq4ueHbf4FLNYJu4a3SMncYlNEJ9DZzUPI+/3iiTm15D6R0E2
yVUMqnm0U0xGbZG+KUCjC8YXTYaNPh4tgrtFWIrAGSgg6pZcEJ2VwIpHjg6AlV6sW3bRQyR5Ovpo
70ea+tBTBtV2wi7Mct4PeX6pScvddUjtvB8Fjely/rkiK069HbzOzXzxQru0/tZbJo5hQ4+v9o2U
4/fiuHOsiOGb7LP9CCj3JPGxO0B0noADtdQrZLTbAxMPPWAKXDcTogEFurAznv6PvTPZjtzIsu2/
1BxaMDQGw7C8b9k6ySAnWOwCfd/j62uD0qsKMZXSqjeuiZakSCXcAbjZtXvP2ccfenEhJ94q84gz
Sg+yLwyuHVm7WxQ/JseBfRhoco8y4GgBATo7fkGdZjWcPrUouIg+fE5MIz07uulfwvGzDnvJ1YS4
lgmSFmnZFE/lOo117W4oS96uOLGeRqbjCzVgcUzLyVnFCeLqtEjui0ZSHRvNTW4ybp2i8RZ5HZNk
aHMY0HhJM2uVlENwT8ZcWBW3UYuA48u+0pmzIcwR72Fi91uTODw0rWycSRuta4EPjlvOasbmG2iT
v7WAThz1AQw9UvGJNjsq9anPcqyQ4J+B8gybWhJpXzmgQ5duy/nbDALAI/O/zMbQO2n5q5Yn6U/A
Swt/EJCgFE0QhoyBYAya3uZGXe7puTvn3ibENUvWHvGZv396xgHaH6LzIDLsvS8sgaeMFJSoG+W9
Ct3VZFCUDh0lxRJZur12yNRZ6obvn1DGIwvy8tsCi4fWFBtSasc7q7SGmxCk1MJIY/PJx7dNqoux
7ThYXGQ9+jPHlgxFQgwCd+xvvqxGNiKXu8zyN1/6Wp3oyGmKjhoBzS9dUF61ZXQOHFbjuGLM6KHu
sUT3xFoK69jHk9DSkDkU8wB/QHyae0a1TSQ5KXrYnjK65bd84YGm4q51suJ60t3xnhsN67HMVi4D
mjOtaCKSSNU7C+ck/bRDpi8/YGjUsKcHc8Hl1J427JVnwTDS+9A8krV3rdYQHniBDIjl+YDxEBpy
vE6QRa7V2Bxw0E2vhQtRnWYluWfkYpH659TM4XJGnij8/vg74xjbUUsEbsF4B7Tlqi/08AI2J14a
LdG8UWcRw1yBD8T321+8Gs29i1CNAOK+3UimnktWSf4z5YdHt9MBSuMm6QBvbR2ikxetKa+Zsu0T
s0zejIEmhMh7NkbsygshZvVi0o0vlUD7P1r+z2nAOdmTNfKkD9aymBXZCUzmrYiH7hSMvPrxlMoF
qVDDTVX3waIqhuKHCrP3odXx6wEtLHon/ijVsCde5EWx/R8j10+vQWy9qNG5sOV2lxrz6qqsvA+G
gWLXd5Z7JUpdrnLkh0ne6PCsECwXDGHfwi7ad+ZjFRjTax8b+cKydCZJBXnmwKhOnerfO97AXVWL
i1ZF/rWHU+dgFM2u7hCg5UyaLsRfedelPfMJ+CdNH3987dKGR9zil66fVqd/5lynZjyrS/Nw4cG1
uR10H9y0QsuLharal8yvz57S0z2SYjLScvRT4McB5cSRyp9K9LNbTyuvem+eq9GLv+9IweYITpXp
kCcNe41I4fU0OO4ZJAOZrF/7Qilbd+sbfX09Fk82a9MBYIn5UAJpihSwZsy+wZ7kt4QozTk3Kme2
10R9tiuLYp+N7unLg/G7tTFzMZwYpaqwjfgFIU1l8giLYm0LetNy5t5Zts2JNiGZWtASdIzMfWSz
2bSwO1NrPFU0H6/VGMIe8Qtya5p82PqlhtNwWos2oVZBg5Auv9bhr78QJXdFPmy3+6qjRWkilWah
2JYRslhQgC3PuXF3ypvRR2k43uTIv885JFzNlryjibYrZx+7N4U6okS32JS6MhDh2duCl2eLNJUm
UOUzIaq+bovisEYD4ss52I7WQ0xb9Kxwd20sfrxfC3GcEKH2+2IrKhccNTmPWh56Z2VFu9yaNW12
b16xCFDLpNmrX7jOh0K+Qpx5BHMYjUNaeQ+R25+9Bja0IEcTKa82rGxSo/ZmNCbg3KqUqBN2ZVck
zipoSCths1xXaZ/fu96NRR99E0qhTlZvvoh+sF/hq5QLOyxxr1Sh+UT2DEdAhMFnE4/rg2OrjUK5
Sp3VEJXZ8qixFt3oHZqGRmfiX1Tjg2QgtkpVCjjLGPXHcQzWaIke/SI9N05KVpGGZ6HkfRkZyWnY
5YmR6QsCi4p5at0E9ECZOASTduOWdLSntH7IISw7Lj2NVieWriYEtmpg0xBa+cGcjS4F4kwzY3IW
dzeFzcQqbJ51o9bIlQL1jRat3vm4gJdaqRFtgQHPb8gkkfptP2UvcyORGfC1MiuebkQlnmfyvbTZ
cNsaDm6lXWVacDWMgbOh/wcNpg/VgonUo53nlDPptM0sGC+Aiu7N9J0sbHPv9tOp8PHKFM6n63ec
sgQtIK+sbkHdcWN89WjNw8p0BHDph6RAZy+G4XpLgnHulDnHzPtXrmf6TBSUsaSz3zHLxwRREgDv
eva5SZyLRIzppTqR6WjGXAdF5qh7uGQ5/lvABYVK0WXRB9YogPGHZLso4G/itnwADgyiF83zSFQy
qTZXMGoHsjVHDyRbgazLchmnl5DxVNe/piShN1ncYNtK38LWZux+0phkl2I+rTnXGE7CnZPyMphF
/1PqHudoWzvHsPR7hZYaMxTsr5SXNB6be8fWDmkSSbx2s17DnDiIc6DAQ4HEbLKsrX/TB+g8prC5
ndQ0Q6EZJUdBeTDJB/P1xj80uXft6j7iVt5k8iydpyqXKNaCa1TDHxkF74mmYzCfcbN1ncFsc13z
0dI2KRowDrVzCGM2vQVXQS63SVj+NEYXTF1yXWORWLVwKxgjrxOM34h0NtgvKpKhqJqbLNvRgj11
KTiqVH72WhOt47g9TvNcl6i/hW06Ykmh/+CEM4PKGn9kpnsKGoDNmIoJq1UzyZ6Uo/Qgwo5TgMZu
5/nF1om6bGfj947c9om1igEHK7yiYbfyTG3VoxmkJ8Bm2ZesSnoSEScHTsCbnnRfP4W9N/8S/TtS
xfZGudVr91gTS3QKTe3SJubzyCCDxk30QulD0Gn8EuNxXPNcq3JWjqTXkN6z9FHPwSmHc26QcopH
kMdVjjSyHN13VqU3i6S+Okx/uHTEyLMxEDj1SX/Mi2yvwRxZDgTSty2dh8rrdjSJiFdrl4xTCGyE
cjlwvh7Gsl+paocm0KKxvBwsrkz7ZK2c7KfQm8cw8Y62W3RonIV3xzzRdugE2kHyUxsFNlrfePfd
/m0UN5PjBisThSdjHsiQyqqOTF0Q8EAUNXCnoPbQmTY101Jk0T0cuiXDsnd63m9jHzx0NYKUmP/f
g07kEITwwKRWZdhCHoPR3uCV2xWOs6kpPpogvuUnetYTcijsdGdUKAeyfNWl6C9znOU5MFUGhXgz
k+y9U6cBG37sKMTl4J0csl7Ksbuf9IiMCCV+0qQ8OYNEVjVEEy7b/EO58/3meJaZaAfovvUcHJD7
k6YzhpznneaYYJtGMVFeawmD45JkDelC4tM4+rk5qX+19cgid5Mbs96UYakqMiJQKuR+btM9BkBG
SXIycKi4lw4d8XKS0dpIvX2flxcB0DKrsrMpK2/nwa1apel0sL32BuzPrlQmoKF9SsnvM2pNC4Y3
ffJSGvFDFhPcqdfEw9uPep+9aP0tlIV9gw4dI9zCvG91eUpy/w7AyY+sYFZolSVvsR7c5QVwPUNG
zkLlhKcPun1peoZcOdV4OerIR0L3dkrhAThhfvTMlDZkV722NuouUHq1hzzORF4tHZJoSFC6Z8Ty
xonsATwAK1xYH5XdzYnTg3WodSJv7I+ckYR6jav203JeKi/pT9bEb88MGuba+75ngN7kkBy7dP4j
nxe0/ZQpRlsdigOT4Pg0aSQNqWXmaU+BHx0ck0mm69HdrAPn0dYGzGdud8NYqGt5smGO7R81EMwr
Jry2HmyihAhBG+ZmAQeULm4OWkuAIkUxQ1D3E89gMWjVs/I0uufzkq7pOVbxCo1NNOWfLqUmGsR0
HpGVWwusF32iAJHF1C4J/KDTbdC0NwTQMGp4HxnBIWo4rDoECwyCPbZLNkY1fYTS+vDkfG5k7+0c
KdjH1Skg0BzQH6V0B+ZNdMSb5yHJTCXZVXMxIKDQtrQbsWL41P+y3ffJXEirGF2298mZ+t6Jwjcs
Az+1ul+hJMAWpjPxLquUE1YEjJMuzER6WKLZq6yOX3rUGhXPEB+s60YPIMxoITXZAzQE1GAJz8WQ
+ocT8tYRrXV0xpqp3cRvzjIB28/NRmXs28in+5FD1s9c+7Gej8u62dF7WtnDHLlnHOG9LNqfjkAj
MjH362yhVhhGkJiU+7or9XVZWM/tpP2olKgWRdlc8zDiq3stCGo8sKzRdiFu5zCWTkd/B8aLYCNE
1TCPx6Sqr3rTJvq5jYNlIm+Ykqi1FKRjaHNHTxKutawzzTg0/lMo82oTQKthpW22gCHag5fyn4Wo
HVd0Oa9kgnSsovvjVVZ5VvNfDGLvsZdcVU0+rvW2xTdRyfadWzbF0JEDYOyR2NYiilZRr64jz13x
k7aWYEjiZZb76MUcm5k/unzy2GA2w6MzREyHx3x0SSXYKPEa2QEdJYgtk6vdFD0BL+gEED8T89Gz
k6BbWkAcQMMPYRna3divsBRTcPeg/yeiNoBWunudkXCs9zexnk8rWlsXKDO3A2O6Erf2TlLquk3Z
L+jKE3NYG48EnlobpPcPgPWZ/aYobQXTmab4EY0NMmDsAWyjksW7ki4j73hP6gbqQRJwVk1qrGst
zIhXZhYFUY6vWvU3bp9fELReowZMWQiXSTzxEyfsI6KW+TIu/R+uLG+zphrvPv0wz36ljwl8p/8e
V/afmY/HJnn9/l/8wSuTxm+uYZmS2BR8IALD+3/zyqT5G8ZuTMCuwA9M7wuQ0f/jlanf0Fvb0pUC
A/j8Z/8NLBPqN2HrEoW1LpVpg676jy9UnP8NNfc///wrLOnLQ/uLF9nGg4Nt3bago3Euxw78Z48h
HgMdekMpV54eridw+blDGgTGLte408+2/+pr5tYoCSNkZlRCszR9FEqQdglOqAttbc1HZxhKYbLr
QelVpJAyJDNZ6VR6jVP2H3yef7Z52nxcUzHEp1K14YaZzjdbvMZhq3QM2MyD/OjUsy/46XhX0DZA
j8X/4L/862vBc5M2E1fnO8pNy10WPmSuqxB9E4tMBYfcHCDBWij//sETzlvwqyX863u5RPDpxmxf
NdQ3q/PQuDT4HQ71wFLhB8Ft9e9jdx8y7dOipwx+UIhs7Jf39Ob3h/zrs/+zvfTrXvJqWZhLARhR
Yn2jzpCYA6Q78mkkYBIjZHKed2YPQ3Dz95f519vIRaRweJkNx/iXN4xTil1GKYljkXWCd6nRkzLH
s9OdUjRX/3Cp+fH/+W2er2Ubuo1xVnfs+bP84qgcJxogZcMjMwHhcL3YvonyFxfrZG8UJxlemfFD
U9m0ci9Gf0qZtgB8yGxkqdWbUz2p+fhrbevmrSGIhCoIcHBZ0th7q5Hk6ohsqoyEmhuz53kYtJDm
alOsqCcTeh6vpfdW+gfavTaC+rFDh4iI3Qbi6982DKPb0F9p9U+HeWFT4b5goqGGaBP0DOf6tyw9
at1Dt/acB6Tk2xQISEeno7nMDcwOldSovYvPPkLnkW0caey7VkfYxrmpfgtJgvr7Oym+8Sd4IW3H
FpSQ3EzWCOeb97hs494B0o/QJTLum5KmNtSEgrffRDZpARQ3PbwtBB6547XV9bu8wv7dWv/wMYx/
fUf5GDPnTIA648l+e0e1wC3ibBitlZ1fdIn+jH5DlQcbEdobvSvuVJC/B0l8ZHZkcnTlTEzydk3V
I6yfVk3RFKnhsaVFC/9gI8rgLh1Giq/0ZiK0DbH1Rp+V/+qtg0H//3MHf/noM6bul3exiLSpqd3J
WgU5VkjSlhlZLpwOleLGB3tmG9DJnTsRt7QIrQVj2h3yiL//DP+6qvz57s0/l18+gllqqrTI+FtV
sHdcWVKPvupgHi0dqm3Y7gtNW5Er+L9eo7mqyfDJ1h2HB/ft1Uk6C01RjUaqEwi9LctMFmn6VJIw
C90S2RRopb//mvPi+P1XD1PDUFBRWGjc+Tb88jVHmgDIa0q+Zuwvh/FRJ26X4ec/8d7+9ipK//Yq
BoCHAi+seBW7YOV/WuE7jZjUPMnoH77OXy2Y0oRcyH7g6o769nXkKOXYJ3wdrM4pXaaeJGmc6qA3
3ubEr7+/d9/QY1+/c/ZRXacUYUJmf7vYDDVIWhoEq7567yN9MYWPf38BYAV/ceN+uYT8duPKPk1r
M+b7xBKFaAFTY4S4DV7fw7yEqG5Zp8GWVOeNai0SuohFxqsOSmmZUeEaWr+oxwUunRXE6XXnyU3G
NLQwrUMi2oNZqx3q3vuezDPG8CfHcA4aCd0enrvCReFZ7Fu0Vm1ycRqW+Dx/4RSGYCC6JDHBEPqe
GWGUHqFnkfjtbFo/3Rp+TENdrGeIR4GLUaO7VHB4nczP3Lu3Cp9BLpbxiXyEV9nkS0Cq+LLVGYTJ
nqCWTSvrq9QTxzolvrqv1wFwscKId61X3xrYWoU3qx2Q81gvvkX0SOvQZItnR+uJAKllFAFktwCx
oBTU58hwWLLmiJQ17nd4AI6JQcsgaQ85+ewhDeWgHHZxGhCJyJGKS0QJGgFCXiubDpm4ddN0N9Vw
B+1uA7WDQB1Y2/pjrh+sgvAzkygWjkZ5vpyxYjqSIHssV2PNVw94UCXn3sY5D2Z3p00D7KcXD2t9
3gIYyuvraBpO89myqpJ9qEenlAEKopMl7bZNWmz9oDgWOuYUX215j0G1VGtiGtdM6a8n19lVsgIW
hPRrwgbu6vvI7u4MLd5luAdyDpGIa86tSSYz9nHNLFeyqlZcjnyD2VxTMuhql/A1yf2oHrIJSZhx
sZs7EV7i7toJrkdED316SwMgGa7r8X7Macz3aGX5epQhDJSdd70CY5ZNZAYIRAJEkY9nj64X5I2F
Tp/MefbkrqsR/d43dosfT4C1+oitehFrTC+HCCfdugN55QwvReoTEhSvdcZDStyXlDpFZDP2W2kc
4eXS1jCPbCCiELZ8M1/XwcBTE3Bhp8m50Kq9q+pbUwx7nZAdsocgebRL5VafyDshjrSn0NlhBVzl
rQFdNv7Z5PJuqIMbu3sJwbKXrn5hkkPCrwaiRlpwz5Gfeua4VOF2PBm1faKVvC9t3NdgfLpw3GSZ
ZAQHuIFUPWZyDNVo7JrhhgxKsGzhEePwDunBjiHpAR3rsyXfeFTE+kY35L+cGlFtRPChkczSmIgB
U1jBSUIAywjFKbvrVLkdh+EtGvxDn7dXCmdslKuDDOTOtqofCRGCvpBAxckMsGiCptXBKFH4Khfi
eLPrArqbpt/sMqVvLEss2VOu62DtTONFKqAR7n05/Zhmvxq+Adt7AlGFsLjhFqtDjvR8YpaiE2ij
ymFr0y8wo00SHnJyymPtn/b6eQn7vgNJNh+Od7bhgG7/8w6kY0v1hnIW+ZbZXTaJU1WQ417yq5rv
rdbuSjbgZiwupbr7++X1rwqkX678vUDqTIRiiGCYfhTWMq8baos739dWaeD/w7b+V7vsr1f6Vs8g
RPIboEEcUZJybSZ0diO0oZBh/v4L/eWG9D+38ju9d9RCyy4Dxjl++eoNR1f9w370VzeMxyEtahSL
ovLbgReKlLQKiCMrcI+FvkHZ03oHpPV//y3kX23ijq2bUNJm0tf3amFoi5wgRg5X+jRupMZwRGqb
hN+JsJqX1kbk7CDNlANTtgH9Ndi2gfgPCv8R2bprB2sfi4Hi14cCj1H17L5770qcbFO16ZEqeOKQ
QtfQY5SV5kQgpr5mqoxtykAPgDOiw3VgP49MoTpcABHTihlFwfBnQTosRwjSka0rEF9r17344a2O
gK8Ph2MHNMjBITVYxH5Rq4rqpBVPNacpP37LIuNguZtWcfKphyu/b0+uvPK9YTUBpAMOvOgCSUNZ
35RF/Hv19X9dp3/fdeKV+vdtp/NrEv655cT//Peek/WbYVlw5RRtkvngNP+E/kDkC4M/o3MModVx
DENI3v4/Wk5zZ6j+nYkvdFpM9JdcaUPGNxFK/29aTI78Wv5+WR4dG9O7MrgyLCt4bub8m/ylQMf1
RGIYSBuvixPcj2ywjH32GvIhLNHwJnPvOc41Z0tmbFEEx0Qy6ot8p51ZoW8scOdCSY+ZDfSDTAL0
FASM96BxfaOTWzleIKpSL2Da6qKE6VnQGxvDztcFE9skdeN9pwjSnXTU2bo57f3hISAKfYqi6tat
6J5jZ7mrNMzrU+Yvo1JvUA2OZOOCTFhW0B45pV+NTZcQRYajZQyetDIjrFQIjvYifJ9Su4NO0iSb
oiNKftCHYTfMnpjG2iQ2lZvlOiTh6dW97OZMphJbIobiSFLl+ZbatEitmKjjeE9Q0MqcCsqPbYqz
qejXmlMiRm0J+UlxtMR7fNfPpW8SXyHbYTu0P9zCP+NEMoB/+tqyps7ywv4kU4tNEH507++7EMtc
I0gNSeD16Fl6IJ7xZ4dxJtfHFwsDYgreDX2agvyu+ci2m/sMC1edJUfI13djirpEWPlKL/HrJtUe
9emOteAmzON4m2f3lVlxn4mLdzLE7ynmZrtkdeswEZaifLVcUlsmqGwo7KgPBPgS2T5NedRRRZpw
aMvhMHr4VIz6hYLnPfOKvZePe0RpkH+Rbw4BitWiSJ9TofhYhm4uo7o6lWl7+dJSBdbLqA1vowVM
CVLmKvSJwMOYmvk2kVJVsS8Ii1rBS2hQLwQo1FvGYyMz9zWxt3v+gfkvEJhVi3SITIQ8Ptn5CMJW
zw7SnC6ii34GsFQk53O/og2KigudLHgdvdLPFvFBgGoIZLQZziWWcjeEK6WkG+7cUJwhdq9QSlqL
WQjL7CjpN71ma0tp1cvRg+47jb7JjKbWBp5DlQ6XYnC529qS/pa7CybqyKZIHzp17ibDIX1LRitp
NzhU3OTKaTFI1sKbDi2u/T0qXozyWrBlbjEumlUttt3IMJGkxU1ZNwdtymajG4VREeCEsBMGfB1u
Xpy0n2YHNsdhjwqB4OigbNhHItjr/kcTAGGwx+554l07jBwAusJ7ztRrpcX4aIrW2gRZxiYTyHbB
EnOahxGolJeBkY0Yh/aAtp+MAYXYlC97kR37zg/X8OsGOA8edPAxPlJtkXvTd/0qMsdHo/C9pdv4
zsJxtf0YFWvkQNuiTY6A7MFV4YZdGh4ukMjwqarja4XPfFTpEfb+wg0Z77Sg8CDN7W03eTHRBq/o
Ppx8lMgd/biqBX/n2+cwokEHXRjt3acRlrgHZLgOk+pUgcpdFHV73RbDU665rzkYOtreLl4fZW/y
2uKTlVOzYd+PAMPCp1ICBB76BqO+MsLG35O6CM0s2DcCma0K9fPXOU4CCavKZz0Hlpe0+YsPYSB3
tB9NLHdUKxiDwcmOgXyPYs6+GSVyT1gbbj/1PIRfwT2rKHNBQjfDxZjKu27K3pogzxeJRv+N2bLp
By2q3g6j30BoAdKhiAQtySluwtxlOyjUZiNKt0v9tFkLv0SSGlEMNA6++kDiJujyw4TiwA4wSCTT
nV7Lx7aFNhYjv9ppuK4MkPaLvAtvINU8Nh3n4Bwc1ogPB6rFMjKTlpNYdewRJeqsnAuJ3olZ4VHA
m3dzcg0D+prUeGcRee+DGs/lhJmtn7Fu9UYofkmDiB5qiUSP1gFc6LHetj390o6AdsMDCNSdA53k
7oRhLtat/LGK791ohNqUO+XSUNtg7pogBuvXjUGoohHbJJY42T7y1HIc1dqY/NcQY62RE/wUtN3W
KYdHsMMEBIX7wab21Js9EW7ZoRhszm8RNZXZmmtXA78aWsV+pG2Kcy6Nt5Witzc7z3y9yiEUYA7W
zCFfs1C9Gk7dcjR3rmDBok82iZPTC9Kh2b33gOH2jaaiVd7UBmoV/YffKIDgA9KJUmktnncU7sLZ
Oe62ThMTmST7GVChdd0Dl0JJgjOV4QAD9F0hm26TpxzBsjuDUAS8u6Q+TgOxjeMIWKbFLpb5DyyV
eB8mA36pv4wZ+4fhLViEz6Zmj5JaaWxGdVMTnAHGE3yaXftLmdCybrV7S9TPpgjYOVdFGj76qjjY
necsY6ayGPTEfRcaK8aor46VmMi+muc8LGkXu36y7H31pAWKP8cUgrV+0XXRRXqOA6Pcv0awzK+4
si8DuotNwcl8MfRug8FDx2Yc3WT2QGZjP3MCcTrXUFBs3R/WfflOFqYXufZpbIo7y6SrFI6ttzG7
ATNep11HyrjxfP/IzbzKu3QWVXTQGXy0cij6EECPaYCLPuEFsgXZqr290EX3KpoYoTcM76WKMdj3
cIm6Ll8pAc9ltGeJQfpjEHQnsjBJN3kPb8yI7KfBmaEtq97uILDEzaOuumMZY/EnehtgmCv5lcFZ
cqqtB9CpIjWjcVkxh4zzrj1hXK1D7BZqDd2mWWhyfBlG/axFJLTbDOk9LQ4OOSQEeB1tdV1iZCkB
qBEzsfR6fW4NCZIAYhN6RT4+ZXl77qII17aerkWSX9oh99F92S/ecGAChW3MrHe1/zQmIOV138dS
moLGavxnGVGfoSqbIS5+dvz9L3YwbC2jfZKmmzJ2K89YMSpaHbPKQ2rrIqGzYFOwdSFqN59UIeW5
b3TgQoMjsNtFC3+qz5OBeFTGpgI8YK4Bk5x1M9mqBPXpEPXPtHWfmsm4F5EVbGUYbpgBXistO2dx
Em2UjzWLj7CK8/rAEVV/ICUEfK5pNGs4KYSiTgjuc/EjCqtwZ4zyyo0viCoXuB6bXW4791JTR/79
Sxs5d3Vlsf+Z6PCbAe0jfrOXpk/ebN4P1D02+T8TBnC7lU9ilrHW2mxANE62W81rn0WtEIHG9RxR
XePDdw/4y25Smya3MpoPIwWvZJKPd8FaJCN3O2eEHirLS9YhUB/cZDuPYm0VaBlRZJNMVhAncJjA
7HRiV4fK60e8I8TIUADmyEFvkqEijiN3ZgNEBNYSi6Bvmdq25OOEQujbuLee1PwrGQRcjH7Mj05a
KrJUWbB8QkDa0Ep5mwmtDuhHdREPzhD0NWE3IBQp04gYy44WjcQogCMAdUm4Vt1QrhUKbq0K8cMu
qxARQ2xbn3h5x0WZoHWIScY1DkFhzFl6c3a2dR5T82no8VoOKtxQ633kkty3PEbrHPdLp6wAFtjd
uPBU/Vh1aHU94xi4VrdxYtzfbnq2UgoiTZQ3jjbuazE89rEzQDX/rDS0vLLHGWIBMlccEBZjMWwk
+P2jNegXNY6fFcgnaMPqZigQpRSGxrwPJ42PwUYCQV/Z1kDlpn7YU2ZcKSwPtDwhqEY1W7sb5Xv0
wCsnop5yZVyvCORaix56zE8HE+WyqiShWVm9ZGvFp1Hpu4Ek3tX4SR5ZhoAlLhYkqsJH3fkT6aZO
W5zJlwh2hVscS3R+HfM8A/mTRqheC14pkukWPf0jTEWoA0F67itRLpUD1MaPP4KYPPGoenK18iKj
aQHXpsNAab9h77kbGh0MHgbh6LYtUAfD34UE5LREXnu3fYkWVPfadrl1JVJYNFx7t9U+3Q4ezIQA
loiXH3VoLkK/OE1+9yhHesQZqJv8XQnkvbkEIJjp7c4x43sCnBYIBvE8j+6nmfvWIh/NbkWIFcmz
9meQNz87S49oLIMYLIVvQxiv2CYxZXTBIUI14JgAwtsEGrW4NDUACTa/d7sRZzUHHQaWuEraZu/g
aF1kwbgdBv2W8d6VR0SZXYwHXsqnIUnRyMJJqsVrJRNqdpnAoqSvO3bXWome0s0/JoGE1c62uja3
rbuCrSQ4TbPhKQ0EHvOEMa5hY4OMEngVvbBuopvK1jA0uOIQpiNa0HhEtGWON30jXsqFPsEoSjj9
tUH8EEX+lTGGx2mSNirXkg/bsxpJ/cbSBgBqoMNHN7vHOXcHz+VJb/HQ2GNOTzSAFJ55x0pxL6Y0
o9XuwBW0vfjewIS8gEr7NI6vEV1YmzI26Uw4LfkDJpY7P5CH0iSHvvbKGgitvMsDvdtYADq+Murx
Lo7gcWH25mKPNJ8aUBQvZUYjJ+J4aCqWDUzV9zoq36zj6EPYyMHB6LEQHD+02GOyATR7YbZDfzAJ
6FSFgcHVNyEe3DsVj5isAdizQf4x2vLEJBMUucb5Vit0sdDdY5NY9Dfng5twUuxpc+D3UBPv7bHe
wfpvJz9Zj0F5raPzolnsbLnwCofJCIm2vxIVk57SNCkhiSCqHsb6idFkvKroI1cebs5h3zdOs/Z0
A5YHXuRGchx2QvEOt+u5Rkm6KXlj6aFxOIRoYOIjTw6QFC0M27CCnfdO1ERrTxSaAdr2uuqJsQiJ
xPXadJ9nNi9zPF4LhBfLtBb2NoHFWFaKeKP+YzJsgLiUVChCd1jwmCf7mLNA+pLPUkvcK299D+Qk
YHfKO4K3Xc1bOKP/s6vMn9TwK8cu4AI5AlLqADJ5mvlavmhvsZIEm4onegwFkSpEVlB0xoRO2Bzz
iZa7m/I+XkeZZzAISv0lJJFVqdhTMtN/r5B/b41exOABHbApQVstJoyFUlDHFHxP7C1xjpazQG5I
LUkHMdCrfm26BE/1ChRJNvELh1O2LEMkZESFXhXV3Vj45S4FW1h2yQ/do9fYabjGOoVezsr8aFMH
PRrUIuvXxoNnUh4zVNJWIXDvkxvDKE78x9hoWLUrejdVzVgjI8sIKN67oi4gsSi9buu58svQNIdq
BLNUHa0EcBcMhWkxqJrxyMCi20VsalrPoYFUsnuznVZ6obC5KeihQbfLGjihjkYFU9QE//gzTVly
SGf0AifNeZGCAZeh1sjlvSXBht7KUckjYE9Oi37fr/HA+RxQnX4DV7OkPup4LQiEGKL6kvg5h319
GcsDOh+qAZYOgwSpFebUQ+I4JCVfQLc5pIYUc4p6tC6zLptpIcyzLZjF5fwa2vrGdyxv3bZsNgHu
/AD0hh8a8gGKZbxgOgAIKrxopYXJb5JgEDEo5bR0cycAzY1ecAVjqScmO9hiSIqIq0d/6jhuzn7T
73vLuvew0K1NIk5WsB3itdUSRQc9w/4vms6ruVFt3aK/aFWRw6skhLJzUL9Qdnv3ImdYwK+/A5+6
L67e53TbskCsL8w5JvmFjosjq8v2rYQDDSFaslhZ3HXUcBCOxo1UJDiiAMNZxOudsZndyyIx2MIw
LEjKtjjkKXubysbGnxIsnzTyU0KOj+ZnfGXJDifmxp+s8a8bW0Hfl/aWqd8UiHphVev2yyFVSN6b
2rC5bA1FbUbvDbL05KPI3Mo/s8G5Q8RK9oKl7aGlrHCytCDGAvqKNwLjzXixXvYRU1tR6bK/LDq8
6XFCxWJOSNxzP3nCUmadF8UbrvFIhaBiBY3LCYqKYVCLolfQIQXxKM/oILd1itG0Nr3Xeeq/aLqh
akcj8kx80XibZSrSV0KK8l1HhPYBLfhHHemElWv4nYulCfQEE43W5SG3+EecDmm4gudXBsQXGgBE
5Wx+hfef2RIbzGrkC4/KO7Ige2z0cGCfuJ8bjEiwDLujPNP4g7gh2QxrCORoPs+NzGsw5+5P57K3
IUkG6iRzHdP9cjVI7WbElwysd1Ba/nunpSfp4I1onW8F+nVfeJxanvPJkUeTtsIxJXcRcyfrhpWr
Oe7NxPtyqylHjrcinM10oj8oSC1v2Ob6wH/6KL54jKoS39oPBlhCUatqa+huj8YNAlkuZ7jDBau8
gUwwn8VzqfODvfWhRLX+HrfPpkKOa2FiXRpYvZyT7TZJmJaSs1BBtkfwgVS4kR3AMd146AbEVc7I
nm4Asat4ksSj4YZ1ibwQV9aDPxVVEGei2VWEph8cFMIbXOIc2P680NFyW8NZhw9iHDLYEw04x+fJ
945jmSd74Cd0WMU87rnNm6AXjbwDabBsP9Q1su0rCdPBji3EBPCkj7QsoLGdvbmg6VoTrvUEmXFU
LhCj1m/nNNANc9JMd6b/rttN9JoCawEhHSya/t47LlwrnXznikZ0kuPV5lHw0C3mG3Plr6HFQ8GS
hQGsSMHP+XN3cMzoO9MjZ9OjXo4d42/vNN+xQW20pB8UqF1Qx49dOahgtJsnleATrJyk20pB4+d7
OCELNOXbdHgh5Qc2EdhlgLIcllbRHlozIIGUiGaTIqyei3c+ylCL5vg8gvnBftprIxudOr7ovjkE
sDr6TbSqw2cPq3bNOho0YntuSTTbqSwnqU3E4owaIsbQHFKCfGbWaGyHrn/s+FDty4WJu4MVz8JR
u+fzTJpGxXiVwJu9QTXBaRpEik9gWgMktjyjYyL231ToxakAIWmmdYTMIeX8Bick+HZQorxMM4PS
Lfe17ZnXkZIwHgCdyZFpDoThh2io95WpHT0L2iwG3aNrx8BXa4rdto1fmI7EYa3PQNmBQKRDjfy/
w79tLBWAkomIXEg+dibcYw+nUeQRdXvX0SQmzb2fo3+ygZGb51j+FHgBFmnAx/WKi+BK5nquelez
/Z3CvqfiAKKWk39gttqRWx1s9niIZ13fE6j3qbkI9oaY/FE3Sd4AKa0GAh8KNsnneVqQITKnH6OP
rqWgqs2MXN0WnEs7vzS/XX91w9WddzZTzGmUxDPE1+rLUvqnVQCFTzFFhdHIPi62GaJCt8flxE2i
RR6A+gQsPWv2IffPueVvWmNCM0/LTrIclmLRA06CGN7uJLz/jTGpFk8a7TnMz1pi562mZtmiBtKJ
BTPeKx6VDDBIyyKaHkOEl1375rSkmRNQSAN99rNnK0VlT2/pbcigFQeKm3DxcDTpWY64MZk3qeuY
vEWJs6PlJCnWNO+wkr19I/vTqD/2mo52o++aFwKbeD/hYbWcN5vOcZJdPBh7UizDdLDjx7x7qlhN
uFg8TXCLgJDNMRhb7g8L5z4BjTZmN9vONpnH7YWUdm/O9ogVg2SX2XMeYnKosIAdfMcSR18ky7PV
w1oxusLF1Do+F+ij93mMbxN60TmtjOahB/0WkZlxzRubdMo2/Y7q2gw6fFcBAv6oHfU9HbO5tZi0
HI3IqxndbjszyUIlRly+eHiesQWPDAQoMnvNcm4WEZwjGuYnfBIe/kT1t2JAT6aT5z9mLn6eKLIH
nFd8azsncIUoF+ex09oOBYb8WcBOHIDqwC7UKM8LyIY6E/2YGIwnBtzqlgMIrKYMkGuLHAWxtDrY
y/QyttRhxqLZIfRY6rC0MYIYF7rUefI6ZAihwYHVLRi4k6Z2svWo3iEa984kDt1rowxK4Q5vs26Y
LxrVLA3tpS1G/6Z43G7jiZARIATvCzWPyo1xLxfj2ZjpH+eIGRh5HuXOksvryCTlaY0LBQ1cP4MC
zrdjkg94QHDW1BNT3MUUD2xIFBpayCPNrIdlJepAmrl11PI1kA8+WdzjACs0SplO1VgnDWCSzKUv
etLyy5CEQ9aPG7hOA106Orm4ejLZF7jY+MLDptn2cyL209+p4JY33DQ/zo1QYa8RmgBI+Zi3WnZN
cPuRtjXejNLIYfXKiPMlxz6pCRICvO48gDKZcONx8blWrs0/hp9fgVLtTksz3BbLzLhzjRCUUwsC
WLqUHl7/xM9m5gBR/ajq6sfpGLtqmX0mgMUixS67gBelgTG9R1EaLGY8lb78fukXJKv4qDD5wMcb
fCCdhfsnqxPs0kT9+vkstnOSJ0GJbne7xjWr2XupHZ8oPENvgqGI19oAeRwRM7Ru9sm5xsZMfDgl
qUVQMqeeLwNFhBNT41U0NVCg+RAKGIZ7JFn0PWl9lfehljy6JHHrXeDGFW58jRr/75wRLF02094t
G2N1ITY7Qnf3XZEcpsxfoGK9taC7w76mfOqNgbhxbRzog6HhVOhjKRpAvSs50wK7wL+IbNlCLDv4
lCjbsSChuLSq7tDb9r2ceJQDcP8oTbRf+eRmOx6A8RFCYLI1HD//AIRP8IbqN9J3WKBO7JlqwVi3
bQFLi7xeo4lyRgUKiWDUH0xbkEphF3idyvID0vz4lArqOaP8N3Rx/pD4GkVoZaVsIlChESE/QG4i
0LQvoN2Q/aIlsHxrM973A9KrYoBcG/2Xdk5/cjSbDpBchrOD2T+09ak8UN7v08IqT24MJE+q6RTn
+d+285kQ9jdpojacCqRvHSAwUFDFh19XxjlKdO3YRCCAISG8pJO2Fc7i37jibOOksfNtZsUVIIQA
QcqVpNn805S0+BL22bWvp/nAzAxzkkfuhmSZlKniWjWRfcltRunsRDsWB4yyEybjZpZuDJVwYRkg
NeB99iOq6efOlcnVbElm6cgPcHEuypzjkyQBbaVK/nOXJ4xaUUAH8koY5sDZGiKLIrFi29jIyqJy
/Eg0DG2DO3ucHBr++nKkAIUph8DQJD1Ay8LO21PiI5kbBpDQjrGtJkqmsRT/yFfld82Wz8R2/qvG
niiYeTouIu5O8ex8Z+Ss0vkMxLq5Lej7vqRYNNgIZ579NCtSOhozImO1RosjoGX5RhzBKPAOumQ4
WYw5E5KslttFL3al5BWAiaxOfuY92BlkzXzNYAL0wvOdl8GkvvWDApR0oAl73oI5QOdlsW2Z/H9A
XbIA0yEMVqfoLlqt/Sy5SW6c/o8uq3lY1ZVRmaZHRuevihBpGj+qHnDD9oHmDntb/Ccr2HR7OqbX
yGmJevBWSfOiJTt9hLBq9ZVHNwdiCbwO2ytadiF+aG/agzmKu6bpj0MGcHxIdCbGLjq4IvsBqiZC
h7lNgiBoSKANO9JgebAO170xS7fZhmzUu9ML/4Q084tY0+wiNBR67AgCUlZ/XCmeOtvFxWosL5rb
0yJG5V96T3I1ouIwKMlQwLR3Na6lTcKS/NyI6A+OzjV1qVC8HbDBukUPhXbpDJR7hoFhTqXEw0wr
bJgIZpbzdmvuOszJ4Dvy5N1sSIQYXRMTbUT3N4TMmboHYufXHYXGyCl9IyA4f53N+GbaZoyeikF2
3xvexW38OcgEY2wj6uiOsngV8rYGnCE1XbrlAZOzPBZZ7u/biQiVkWAr9MdGEXhx/cTjOQ1maBnH
MXW0B1UTfE3MxzYufXWO+uHDXxid514WFh6MVOyLTliN0U5EmXMuOGO2lsEZVWuIUX5raxhxHmig
4dg22rvdnaZYPk4jOjrApQMPSmIq8r0c4+sYMVOvas8IDK0xznlK4GxkNYecre+5YSSbxhLTQMON
kHiChWMVB3E5UOpmeX1WxdmeNP9UpOZ0JnhlJqWQopnkzJ01zWVo6dMbB+RdCki5HerRaGTEg4uc
XkOyIm41egJ3Pv9+KS0PjzzW1w9jYWySm38ztrSnNH4zUpN9+Tin6yfhVWZutMdl7dJX80Xm2VuG
4IbRDvk/7LJeLaQ/IXb6H0XzHSTkKzW8WfAlG6dlEVjV62wRRMIyHVnWIbq1SSbiGIEjrpYvn9Jp
3zo8EqZMB1/QjW8IH8QeStYTIPMxbCoNOCZeEXDSbXdp6moI495/zSpFqaggWvWqtc6Rz9CTbNBT
pkp5GbRID82leRqLwt2zabjH7G63UMD++r31NuUY0kEC/TglZ4NWIicvWPhtf79TZcQisFXFPpiB
+ZmIBXAzqb+Cg3MzEHPKzDwpijNGHRI3RzZqtj3X5wl+xuCO6M3hU5sLor2OOFMOFqZT5mj8neJJ
7kXtuOHU5w/DyOjbZsVMyRI//H6/fEgEH4HoWFHMhgugFjetx7PDyJcxWQWc33Hrs9s+oIEh2UD3
jmjvxalav+BhPSVOHh/WyvfEImugLj0BpJkI0iWMjJOS9Rw0fNYhACes0ar5W+2848nuIs3YwJl6
aVw1r3cp+mUmlTubXxw66wxBCTgYw+uYJlyXtPGyH74MPiFtEyNQ76wwNsunshyH0Iww3ZsDCuzU
M0v+9f9/GWoK4Iz1SDgsd1N1WjDWPLwIPENk0QBSL3vbDSMiF4q+DfkLu95+MzE2hwis8hz5vyfz
51hG2jZfmHiL6Msp+juUzOoxtxm1woOKj37NGN6yl5vRcvrLlffQJ3QUM+8fsxF/Crl1Y5S8S3Zy
8Bjs2GK9wudo/ounNHAn+aM3nnvoks4k/peRgT4pfEg0SyZgttQh1dhwdCZz/Agnct6Kwu8P+nhu
1zsQMQmyfGYSm6Ed7ZNuE8JkIFaOdEI+c+V6ROEw/eoa59m1yLux7Dl0lj/FbGzHqXzl8s9nBHuA
drFeg/zZksOWH7pCbWWy1Ld6trqrJUqWAv1pEsS++gkqM0xAxXXhBTJHS1sAJLxOyJcnNA9XnBTy
oYOLM5mRe84i9J/lSu0tRX+w1iQK9r8ja8e4JNkRqJ2XEOBVEJ1JJmjyINPRvQKJ4AiICK2gaUdF
Bf8gSw56ZhLvwUW00vHFacSrWLV7ZocimteMA5/HM3UVK5Haf5x4rmxLMFU7LWmeaxJcN9C5Z1Bd
LMJ9lZ1LDHxPcPDa7eh37LUS1+c5NVcXmsPnUunr1tXrWS8xLCGnJdkuGjwMq+hp5aXJrsDpQ7bx
71ABZoQt6s3skdeSbKprStsoQ4c2n8JKkGn3EqcT8+CUtsfvQbf4+d60p89CN5pTlvRvfacSVv/5
ExtXjs5CP7q1r4U60HR8IlgPWdYRnYFKpPY3ZkI1WoN8zeslCgvR6rs0ZbniMvQ6ORUDHYZIYmN5
aACbBoEFr9puZmIgBi7j1Mv/MhfE6TiPUdgKOo3ff7dE/en3TwkDy9AAwdykzXwi1p3EJtb+ae49
Ly3Jf2zuFBoDNuGDfpKJYB7GwnnNaEXBgYR7ob3V6tgNiWZkLux5E3gMzzqQEWispImZ285qD/26
D7EzO3m1ZxDM7EAI7Irid/eB2yQ62G6HGERYguYson80mXZa0O4ad8BAwsTMFelJEaiM/pBspC+L
GmrjsSylWOXUtFJnP7jZYz9GUQi+e58giD7FUn8rGs6mQa2LebYeM5jUTevO8wmIlx60evxtAgc4
Ia1Ydj1t5MYaGOMTHDhsZV6WWwzZMCXh3a+ufirbPmYJsDVas0DyhTIpTp2DLn4f6fVJed6T5mrI
toTTnH6vb5RgZJHL3o6JVSnNVQO2/n9Wk+Z80NGx6jrP1N8/AZPlI4SsZhsVDFqLqQI+bx9j0aAS
Y/rU9PqD3/PMKxcuiENDsqu5dTYZWIkj1c6mTSxGs22DR1TG5PgZyXus8WEdyYAqLM04mLVoTtCt
gg56YdiWaLTRP+Sy+5lnn2/ZjWILpo9BHBVAgg4U1NfAJ1X7wer5FpcGoEavVzwaIJ4yKY4PHdQt
ZFavOSHZe2FWy2nSug8hKG1zJK6naWzxBJNcNOz6DIVBGWc3bMVU6OJpoHs+/l6nwQK2UQ8HAIar
D7b4yUnRgJ1DZdM/kkJbHB3eDNtKJjQsw1prxk8jb5cW9GyUZJYxvaz4bJhpFNa1QLJj0jF4ujhU
TdEEjELWdJauPVnFhNzEtd9pBfmv9UsykMjUMNLccmtUp9/LT2UCMakbtcDMQIJO5AqqGPByuv5K
v1+qLimxPxGSXHBVmFv2J9ml67/uQ1aAvPiBk1BquX6YrZU4V4CBMIy6OWmmwXoFOabGsOOkjRTG
yEjvxmDuyB2+Ke7i4xy/zWU8XRlVQg4H7UlNKcZbWvdeqFvDEXAF8i9PXEHgoCXtqZwSOJ03atqZ
x0UH9KZm3lPP9SkaP1jAZdep0HRiAo1j3bjVjWfcPlVSnQfRF4yJ0u9SyND2jPTGBIHIFARKG2jn
THoKVkHrNn9VRh/KUXRX3cn/dDXR8doi/asOiiq0xfxTMmg4KwVoP4OAos026E5MZ5hmEqTPyGAW
LXODdZRzAynhk7tU3DxXsj8rh2jHdi0/8/r2C9hMHVHzsyVc/4I2YGuW2ANqg4FCkY4mIXFDtV/8
DIeBjp3aSfLpAnaE7YLIbmzJO3RDvYVQKn9e+vmwMFtIPPbtz8ibsPTJ8m9GPoDltIgUhDcf6L0Z
sctA0wePXT5qPZj1fExV8ZLl51qJi+8BurGJB2GYIsH9SzKNkgwzjoguKZhTnOGoSfqu2LnjMB0s
e/qu2OM3ZOzuAbokW36tvHCCBEPTo7DrH1U+e9GIWLfQz5OK0Sl7BPtgfn/gr/wl7foEd3Pfj862
iItd/rhG5mJf3DI92FQ8gGfFjlnKl9heVXpL9MD61t4ZPL0GD3xnq+dbCOvP2RqUqTnFqTNgPyE2
DadGtmQfAW92PAwrbpFu7c8WdxHR53O3T2ur2FUeYb+OeDSplkkvqYmfjNI/g8D0W/IDWa4aTdCN
3xyF3Lqiq3cYMbdsDlc+aSMvsm5D/D3TLtWSaEuizoMdfyV6w6mFcGvnG+jCde8tdhgyoWRgFA3p
qx+K/zKt3U8jHvjSu/eJ8W0I7VjCxic6jzY1SqINO5aU9M9t4jBnZ3sIqJll9WZcR8mGc0tnoD+I
cKfwiMYH7M2c/bVmVeysqkLDWiIWoBnhKNV/MolCYTF+ODYXaDZJi14ygVi5AUwatCj8F1Gfza5P
kZ9rYj+mxKqJ+CGarP8qh3FXqdhHAQD9QiAET1q3GVB4CZuI9FPmuzjV3xvVWDzCrBSODAt2l0oZ
lV25ggYXYAFUY3mqA48azkIUO3O032xTHSKiY6SLAi5qtKcsEkczmkFEzswSyQeGZtz+LSL4bwtS
Sm+CZTglO6K4ZDh1wsanBplxVs+jRqAUTFzzu3e1D69ovuTQv9YIWWvdAvrUvUcRtxQ/mAGH858T
0YilCrlDJ6tNNTSQfIkub/ur5vi4SCdU6gI1Rq1hSFR/2ekVQYeua9s3zX8e1XNoiPHR8cFckWD5
AkcazcLsaUfhN6+JETt7wTEO/hxJEpi7mVtMo3wZdI2+sLvAa9cISslPsZu+xKxqguxK4imWV+Bg
ErDGrq0tkq2n5gVfrc5WDkS6LrbKRKtudxAuVeJm4aTKPWGQr8pengw+lVu3KlnAJ5j2ykial8UD
I+yuZLV4XkkKmKL6Xv4bMtsI6ul5zvgnUyKwDs7fFTGw22K4s+2PA51TISHcO23zd5a3J6SK2W/y
WyySwI2mp5mBZ+csEEMNRiCtxt4+QmSKrsFltbRhyYoGCpKeqcP+awEO7lzhdqcxyq7WUkf71uJc
sLq5OemQWRmE6NuYkMmNv3JgeSZD/U9IZ3ZVxVrCCs18CRO7+qdZNbpwVZKbqZvQqZgkOcuENIgh
LAINhrnu8GkbjNQHH6p2m+EYtrT5CzUqjkdxsAfxOUlra3nWJecIqGv7s49sWG5cPpeUqKLhGYUG
M1Amv0GDZyzKSc/qCziLQPVY2VOgsWN4TvWc86QQRbDe4KPdttdoAqjlDeemx96KnWWzGHwpE53E
CqWZhBUTFJBMNTGB5A0dU31hM1dOAKDhES+0SbuWsJ5N7/QTgxHPhVxLaywzWpBEBxKdGO2taxGg
lHYT8Bl2w95sPhAOVMcqhctvP+ZLZqJI4vLP5bZwpp8p0r5EsyqeneavhQucxQdPHGmcVQNYv56I
3nR9nA/mxaVC3FuJyIPObw+o/U4UUuxkItT3hf9FvuojRgnS8Bj5IYcl27RwWIYjJmEhCca5F/vU
LMIlAVUrWcDxILJzEh/AiKw0XuNzTrugo/PO0qOF8btK2QH1GA200Qp8xVK7mN/bdGIcGj9GqOaN
FRpa8whpVYVVVfJuacpFXRfqkwtcl0klCTxfM0R/qx0Oc76PSGNTIzR2sPXm/jZ5TOAZNLTEXHMz
ZdM2NRKdNQE0kLIE8smc3Dtnf8aO6GWvrk8kKiNhKzyoLsZwRYA1hoRhfVeMHPZ62BttttMQgmzn
iu280z1nrf/ZiOkMl7/eyymbAt9+YJC1IxHb35rskYOqiWsSNOVnXEb53Yk8FE02hD6u4b7S5/oC
prhlibC8jbnyzzpCr91S2Ugromcj9c5YtEBg9HMoGfcc1YrAHz274ngDoL0s3sW0CNob8pjxZsZR
SaAgQyEm8FtIn8gdnVYAI43iXaaDP8NehFR4IG0aRmVFzExQalpLRZtD7YzdDimLdHhbJmsvHQfi
GWOfDTSl1RzBxiXFlLHUbfHC5wz92Unp+r1VrgQC4DwNwrS2cq55DRkSqrzM7ppn8o3GwJ7yJchm
5OhOjZBAxc6uNJmSK98bd6qnra/4L0ALxDZ0IABGb8RtjykHvW+4xIwv0X0TlTyPmyiqUIstEZqK
VcFTFkyj9aeSS0gX0xzzvhsPxI5/kVkyI8RHdITsbz+gTT8o/UcblXWQq2+tJh6EX5PnhJv+EwC5
63ilwukJaIASnG1BfuBA+AvJ9slGksuKCLbKA17LVUyozdkqMaJnBkt2mNU82N7AS6ox66k+UbcG
1zyk82IMyLTGA7Yc9awJY4hCzJH9i92XFYOYXj/Qh+2AMzAaHZ1LB2I60EVxzkbiSyN9t5QoG538
sah9/xplZxXzVuE7KEhose2NUYxXNPyHlHRarAOuAQKQfJAJ4Dxram15caQ4z7iC7rqu8nAqDD7/
qPqAIzpU93JZnybJS+rV9m1usMSimFuTQmHxRamdn3LFw34pmvo4nvV04Z0eneyslbI+xQvmDdeq
/E+TpTAKLUWRpAlrX6dk4DhwH+ZczZ8gVNMjngWyNrAMOWl1R9L3N19msHdC9I+DyUPci5/asp7u
k2eonY/a7UQk84gce2HRnv71adzuLILyY+NnAKypMr089s42vzUlGFlHMoejiL9FnbOl+0bU+BxV
uvk5zcXzMvETpNkrOj9+BGv+nWWPJZJEVYYNQoTrXHFHtiwuNwaT5KssAC0Si1Pt0gZKVqkm9zNB
XUQm071d3wqaSCNCGLh4enk3QOZr+n/onMyH2DpGQHm4wOprrNU5TaI6pLWVYTnF1JkCNC0ywJ0a
kv41qttjahQhMmiKaiD8xFv1H25uV3ADhLOZ1p/nL0LfGiTSnZUOJnUhKPLgILD7/e2sMrGPmpi0
nbVU84NymImVyw5Q8dFtOp2cc2lcf/+ECOi50BO2CRGBxx50nyJ2x9sgnhOE4H+MqE92uWpOpTXk
h4wDIpBI0TeuhSsjnuHrCC/76lg67doOLVCp2Kww06Rhbi2mx+KnmsgCnJzT72018vy92C33g6yp
DivitBLBIzvmk0UGwmkZa2yQDhIlrBlYewYNFYZV/jFrLuew5BemGUw4p2iPQ416YdRefRtjIlp9
Yj3yrwZN+C5KMnxbmsQ+PZHaWKsceqXzqKXoPzPtb90AEkkGDxsYUt2ROTHsxgN5zHEgPBeSfUbZ
mVnDPyRa49EUbKGIryiDrONhXcFkQkX6QBUNmiIGiMsZcPBV96Ivya2J0yRIdXw2Ri8IaCyNOYx4
vE5S/DUU74O3QMNA3l/iq6qMK14VVne5Gk+D/y74BiI3ZSgiQ4YxQcUGfGqTf3F27T9tOVUPdZ+e
OQ32evraOwPRNz5cUt9AAmcVzX4ZLRxvI4lRrorrm5gg+9cXK63bl2nNt7TSWzlCUGQ80TySRcYS
gkoWMHm5MxIyJTttTiBIetT78zD8YcTIME0BhG0q6+ypzjzPHXF7vlFfdbjy2H2c7Anr/2tpCO9E
n/gPFUF807Amb1tCwfZu4XE/atxc4jbYzOzcyBFnvMqXdE5uSsOHWAEFxT2J88HttOVMP0vhbeTt
gZUZjXxX/Ivy6qv3Kb8RKcLumn+TJRsUDgsZjDJr8eqvC1LcKtdO17pn4qw+u5xWYGDNdS6S8oCB
GImsX86Bvr45cZaVL4Ouv2da6f9BEz0RJleX0KVF+ui7T3TNlPatcu5xp8TW7muTxtp862cO+DUC
eP699lMDk8/WA8Rh7R+JAAujUUkNacYjthQxBlkyPThj0HPaukabXhhPjZwcK70gJ+yols9gXjxV
EK6u2OJaLTGyDBIPxDlv10ls6UnjQ8CiODYqqgJF8fshiFv0TPdsmKQ86Z1ESbkW+nBlghzSzzWO
8gz5pH3i/lOvqfHW6IIx9sTH2jQZrrCAnihgNOns6hkQr+XUhMUva4vvUuqI+jvp9JPdu1YIyAdL
oMpPiTniUE6+fx+12Zqmm+vQXTICQ5GP31KHdDIjoQy2VX+L+iz641sq3eHlGjZRp8uArK7A7zV6
15qxgdU3Ycuq6JghNUT3x366l2YbFuzDOaWziBwoOpzBot/3pPZikeHLzurNyRnRUB0ZO1IcJhhk
3ANcu3X8If6JSuwJMXgz5yplKpRhbtVoWBDGcvC2nOODpX0IK+KEKFHlVA6SUb0Uy7Y1/A/Hmj7s
fAiFM7xT3WSXeulPcy+fLWf6ji0XjQbH69RSrvdTQplaxDSF1J3bhUuVzu6zbXDR2S6N7Lz9oDKl
c0AUmbACbdtj3Geo3A0DY7H9YmD9nEDkHlqtOEc2tPfeYTmUyfIu/PpJnyia1Poe+7mf3pqy65/T
rHmLIy66JXgWG0nsbZ2EXGM7ek0Wrw201c6H/Qw7Rf9A6oHsCWXlqE+PrY6bsln1C1707WWsqHPY
HXfXXE5tp5mvfuV753GkqBuaeeevB/YkkHo1rfUpfTocZWlgT0fFUdqB70n8pAN1AetJpEzvGq1o
Hkqf/G34gO0hS7QhVC6ZGs6iv8fghOeZj4E2KWbSbcnOnrQ7GzKVHSET7nmU8fhnyJjrL2myVM/M
cf7C/XEPHEndphnN5u7jUWEkUpO1ypGQpF3PBqiY9rOq6GwinINxfpYcEmpsYHOTH3JZea5zMv90
ORdpFrigk3bcL1H9JFrqBjaS3673GueN+FhG+6WRNiVpUdwInZYhkYvGHX00UAJcVv2IxXEk5HHW
+MD+/s2ZhxFBR9HAQOK3sEKNwCiuFu1JYVX4bNW7PQ7VO0rPfTot97blza2I4UGt8UV6JL1g0wHn
NTs+38wJuINPEWJbFhDmlkA/72CNiX7m0S0QkWzhS2qfs1HSec6ZFlQ4tSlxIv1z+t8x37YvRWxZ
9GQ8ClMVM4zobzG2kruVdI+ohcqXbCyna+8schs1Iy9I8jga2JNdBfiwl2WIHn7/fqLHBivWyjm0
nXst5+pFkyNh9LZLiU/iyGRfdUFNo+GBOdQLJYtnCeM+kE+OzVo4WMkGpRgFoOqFlbO8lNZU3bWM
xyIpFtwchqjuJVeTq4YGFTUT0bkZB+I0GEd3ybkz4mrlnHCsk0L1kJjxjzY4JOukTv3EGfU51HP0
KRgxkirnIvzIpPispbWfmeZusyZqQ2O2YMcBrZLkPu3JhLIYMGvTZzbMuFFblxnW0pv054O4apLR
rT//gUMR0RnadPKUpSa/2b0oNeZVo/tmoei5iDknUSSPk3vWVpAZy2teTt6Fed7wosfD4+8natR0
FltTsvBhr8h7E//+9z/LWgsti9lqPWD5y6iw+yiLQ7P1724iHUb2fndTjKUgfEfO3bFgJetL3l8z
Ylye9SZ5REeRZi30mpIud7YGiGwlr4+Pz8CAZIo/8njessW272rqfvIWnALkvqdE6gur6HR4agWq
ZKbYPmqSz0oj99MVMVojjH8vSbq81JF2q0I6y+rZm/L5UOcUu505vPQsm0NuF7Wjzdu3JTOQEkDb
psgo/hFS+Z/9R1Y77Zscm5A3HOGEE6MdqclVYUHGIZx4crOgar2NyzNaa/mkYvaZjVxSQki0+ygr
Ng4tC5jUZAvoN//H13ktNw5cW/SLUAWgEV9JgpmURnn0gpJGEnJGN8LX3wXadcflsv3CUg4k0N3n
nL3Xjqk4JGszVm/Vog+mLfXSZDLwmILjC1K8wimSswmYHxJpj8HDDUm+PAwdI6v/9LHbl/z9xO3r
/n7s77v/9WO3T8T//4tu7/6nj/39Uf/1t92+7X9/3X/6yf/1Y7cf9fe3/f3x//tjf/+C23fcvvjf
PoZTiNZhP/o7DLxOj3huYllOtaNj0NDQEh9I1UzWwxyVC/W+Iwosx8uv974657UVYSJZ3ixSvMi4
/obhjHkKq01MTNryLf/yNf/y5u1TsAwHzommEdy+rzZcn0V7NzLQPukCy/FU6KjypM/pVxOoJs34
WRomDZil+8EILl85JRzySE3/zAPEVF+eb+96cx0dengbHc1H9Ix6NJ09SWU/DnpIjrkYz6NT/5QD
cgwhunA7+MMfz3amDffHuCZkszrRW4YX79Daj8zvZGir1RDOdGZAsJNZlA8ASKzrNISvRlZhKXNI
bUGbbyuXG1Q7KHeacT9RrkWTzbaZvnXK+dMhbKV/0hJaOWXmXvrJg9/P9XqcyHuQTfwRis+mJhjB
nrtsZdrkVk7zqQdssOkMLWNzdoJRji2eDIkouwqsDvlHufxyXi8Hr9AiLKDo4iRCFnXhbzAp5huU
lN0m78geC40ZrRD7OjNB+PV+9ttO6PkIHx+V3a07H3SIaEhhX62rgVQcUC5kGjfyZNTjGORh+Lyv
C+Q2IcAeekjNbpj7C2En5soYk6+ust5DuvhF80eO2B/oJ5GF2Tcok0inoma6+BZPnOEQUdi2lBSu
LPZ9qr+xHOpnr9Gx5cca5775a0oVtUUCazBraw7c4VGKulg7kfeF9CpIrdHfs42eXUvaG5c5RUaB
2DAqpRU578mDf5C1QHvD06jzGjmwKdGFtDTYFbhfrySON1EDfhDNXie9c+8K64QmrQ0Iq0kR1KEr
VHWE7IcO3sjom0kqiB6lNY8V1KJ16NOhtRPnwglQoVp1d2rAuKC7sDh1n4Nz5D7NuUd5IdAGMSyl
s0shuPQgUPg07Q8u42s+TqS/OmJvkMQJyARMg0RCFeckBrkGWTle8p43E7mTSNQ3t6u27/vxnOgo
hqqwQCYMrGFrl/KDiwtptsM3kbR81Ptm4MlLIRp5FGZl5RBTa9OWy0YHLTOyzpA88W3YLcAh/kKC
RHudaocn2Ca5dC06o91gk9qaiDoOrdoAkMRuS/5BYLlJTLPSjs6JoQLB7Hnj0WyjUsBPyFc/0j1B
bcOkh0+OpIzLbDen0YcfaiA4BpJ9M5f4P1LF30edk5zRucdkuYOJlYPWD0uToysB9ml5gqrmb9KC
PnMUc8Pe/v+4tSg2bu/n/aLpHWjoQWjpHExLXvSO+Yzn3HK7oDV1VqSsf9TAcpqW+900SMl17PQd
MXFrCDHccTMvJdWEvRkbem59g4WbTdU6TsRq5crfZ7XxhVvQ2SgzTg5cEIeupucTUiu3gs6csHot
mOV4N1b+IXRsLDAdwkCiPzuWvrI/U8rsBHeGw6Bn48SWOLdlzo1kkdonbJ1ILkgLaxu585k/TWyr
uPzxnKE/Yx0hTAuiwHaglYKUKg8Ka36JqiYJWr062XqJRiFrxIbyYZN78Ik4mtesksv0zn2l3fdY
YT6ntcjroS1zfKH0jWEpnQlrxs49MyZkl2WK3g+dTR9wQuIE0qFNcAqhwwP03FZ7S9fOdEPMumvZ
qxe95Dg+NHHobPAGnOhtBpYHOzVx0vFMrtEA6SHdqNp/HGb0hOHM4MUhB+i2xN+W/clwBNloSUYF
1YLbkeDKTgYLTkQhs0kj4hd8M0vPlpPcV9bsUdbgNpWSa0EgdIw8iPqd1xw9wY+uWpguhJFk57QI
H/qaCThnxmlt1NPJAJC2p8/1Bg34mnPaDhzxaU8psgKbXsKgo6PLM2bpsZWSNIa5LomTnelwY8/e
JNf0DIISSs0KYwJxW6J/JcGXLKwqW5EmhaiI1DMoVqJllQXR8loXslv6W9nBkv3pti3eHrJSLGqm
8B+bpuvMCnQAW+Pfr7i95dbTn8pIPqyKO9lk+ngOJ4y4mgsi6PZuT8F9vr2Ve4N/rsba2aEKf/Yt
AutaywqXiJS7IbR/680w7u1xb7pFSS2l8GRVPHUeMAnyT/HqcbPbz+QEfrYD2KrJ1f7EpEsVqXUX
NtljpIEHMlk08RasPNCoXEPJIzownz+E1SxlJpFYbMR6RH5tzuXc2tYvb4wJUY2ZFAm/O8vlYdIx
koOI9MyRH5RhhugrZ6EnDpxT9acybtI1Dsc5sMzBQbFWPkVCe3WL/ouO1HNNmBFz4ejodyQRe9l6
lupnGWKRmVe9ejZKONdxSQibPouFAtK2wgmaZsNeG61Q1XC4yGjZTiX5K2XBNpaIezt111phmkdC
b/RzbSlK0xQ+RZVAY7XpNRrotH06U2HUJwGoxpWvgS/D+I6cHKNuR4ttC+VxnSXlEzNqDO1a3QVW
H9YE147An0KokmbunKfloUCSSWxMkQazKVP0vEW0Df33oTTKDaNojRJPuGS6ZIFDcbw2jEidGwnF
zgl54cKcYWbfZGfHBRxbaHV6IPD12Iz9RcGhY/ykaLox/ztzkkcSkqiGK/Myle13s7hHbz9FDvRE
av/p9o6FGGytOFHtmZZeUyJL927rwyvwH2syN2HquXSwFuNv3J2TSbTnxSV/VqMtjrYDzWV5ns0p
nWjr63iqknrt5tjXdCcEopDVh4bu6RxHdVAYGmS/PzP28ZPy9frcImlhbmVstITGVb3cV4NhPRkd
hBLLT065i3aTomEqGLK16MTO6fKrC5MVQA3mUzMD+qzsCGUPJwx9Xl79lKRp0EPzyp/Gh3SOrMAU
FWw9/vilgdtXCVluvHN7kF3WkwJA0nuEDW5ftMkvlXewMEivX6cdspDb6qyYhjQ6KDrTzdityWti
Zcf0vuevVKtueV6xjy2rVTQdNV7t2+Y1DVpxFlpVnq3MJdoMn0zgt/VT4s3mDg1kc4jccO/4vOSE
0swbGlFBbk7xsUmFPFfLg1k2J+ze+r5hvoQ3iihDxeEF+8xX267zAvEd/S9kHxMsMj+1Pohd2ut2
UdPeIpEQnepAtY8CM3pUMxuvX6FUGIEWj2jyz+MIG8ZAisBIfoT9PGRHGZ+zYWIqN1G9UaDhd0WB
ZtnvcZJvbU3/dkxrhw6BetZm9ePoPNwzjT93inzVkXMKZJdNvUCY8gLyFUo9Ug/gWVV3FsTWXZz0
XzHHEVEx2/M8Ei1v5QLRQbgMc1gmelg8FOZIw8zmH0mXqrLRd/WsvRT8wvPfBx+Ww9nk7LkrWXkE
vOYVJwos0mHGQaGXFTzX3DkUroWbvr7UiXacMiDb2HhoVyLvL1PtuRs1Dm1hcxw72wqKeXhoiwQ9
XE1+VW/dTzq3pZbmm6bbZb1Mj4hlmdw5dwVG6D07s36Wy6FKFS8pEtV1DuGEooEN/3Z1J67HMQVj
9B5B7RkADZP4/KvW8RRD+PDs0GLYZ33Yg51DSIcv5Mvu4CfkCKCsXSN04EBuk6lmlAZIQ//r9kOd
ZVW5vXXb2f9+7PauSW4OsnuCXJbba1webm/9/YZ/+/56uTyrrRmnm5JMz7dycKpdE1cTFN/EeGtK
/VXAGf3lqbz5NdfOy+3DVm/p29oCDXF7d/LyX7gRKwRWWX1f9BkEa74Zrz1gDs5yO/Ad7d7zefb6
ZQIaOd1wRdeOURgM+84uxHC9feLvZ3vvNEaddbl9KYwLah4OefY+NuL3v1/ldGl2rC33mkyVeZ3w
fq57raUBv7xrjD32K89RmzINjWtDCvyVrK7bO+BHzOvtrduDhoUqRTW5IqIZwjYaJXo0aINLcTXl
9M8HyeB878RobLB5zq3qr7cvuD3QmRHXDpjkpgFCvCl7rDmx5UE5UK5zxePwTML4WxoNzE8+FAaw
I6n1J61Gc2Zn5rOv4wDRW+tS2FQ7OEhf/tbwt+YDej6OtESKTw6l26rpUTqXCQaNBPSh2bvdCZM+
M9oCQF2//HjMN+1RGuhi//GWkAgh54yB8vJZl3kQ9J9tmT9ENhJJra39jdfp4/H2MLCJrYUDNNNv
fP+4KBGok/Vdj6WJmTinqxnxWVQmZ0SUIOZE3NEduj1mJvraPnabY530QQbQb98u790+5JWMuyRK
ba137E0s3sXihzBdVR9hh1HI+u0vfzCfOUCfYwMBbtEUONGWt24Preiy4ziA/JwPNQlpDNXbeSMX
EapXDD5mK3qUqE3YPiJzdI/AmGYAuepFdfY3VSPxCG35PRoUrfMQK86nljxmtMGDxDTfbh+iPeXh
IOfFKVBR7PLIrI6jLNwN8CG4K8u7LudqhLAFyB9cPAKEPc2ncEz0fdSDRZ96bLYIgztZt5uY/h5i
OyAKDWcNNhWwUrHD+xzNqyOLA357Xoi2KlYiUzbRNv+lmzU3zlvBxDwYFx23KRsI+7drJKrsi621
TJHArQRp0iw3lc4VIpNDYvxQASJycmPqAzXl/N7FgSfKsiahxf00TTEGRdkwVV+ej388A85z3QM+
jcScbxl+PasaytHtwdXCcQfhB4cj/rMiRSiKr/L59gLcHqYM1XNW6C+hHR9sOMDIkFvq27jhwtt3
s31xxjzdI2nNKt6Vv0heqBCJkps+qhdQqN329mxy4K+Otycbmue4sqvcQy5thEGi2bvJF28EX+ar
McMSwiVsi13VhSztEkf/0hj82xlrZN6AATFeQ8f/ITqSUtVHk90CoTh6nDtGojdWYxR+GVnxdPvV
TKCtQ6bt/vF3LC+H3uYduXG+kvsCGda/9cq6noY23XPAUUYVn/Sv3hznRUwvwUjYYuto2nmuErlN
4XcWxM1nizeH4yhwrTh5ZRJfHW8f6pe3QAXXmngSOTaUMLN/Q0xBO5il4MdnVoXbWiBxt+C/W/5R
PwX8wQBHHLhlgWroERHGavH5MhhJPEiTQwTDPhyN8jrhq78Ko8c5PRduYLYkhhaNfQGIkiCVwi+q
ffWC/nsiUK7aKbmXzI73AmLyD7UnHp/+7LZO9Jbq/XMY++4HZvzvTPUZLRIO4hg52TnMCUTXDCcw
7amhNDRB0zhdyypYCqsy8b0z6ZnmNRs54E9LScF9Ffgu0DIjTP/5oPrpM2cSDikJCurQeeDEpgj6
gGZ/RFP45NkwRsiWjE+xzlNu5eHvgf7FKtH7kK7e786XzgE94y5Ow2RflxHcMdUPlLgsr8eIk8yq
C6kEGAujndYw1sgfGieMZMKlUfGE+9bh/p4BdUyAnZlHrlglVwBtiCjp3L1h4u6nJ/1RSUzA7rTY
5kfwHjMUzbBY8lmrqcHeQ7ZG1uLUyhNJumExHKawva95CbYSx8za1QHt+NGMZHv2j2ZmAsdLtJNv
+yVeAQBLlVDYlbMe7Ae0O86XxxaoxYHKn+9dNozFpxvW/JAwv6RdTigLwthr63obx9bMa5y58sqa
sR0sA/SnksDgEEc81iD56GjU3go+hWD6MGP7REHu/eQFWhlV/OkiBaUnFdSjNdtXoRL+dkDbSFfJ
3hxsnRHWe6EQaHKkHUuGslatjmRKo9IIvyxG4gGSIPIy2Jg08mTIt0/i45i9DQV6zDDW4fL1I8f+
rv6IvHHHRPRXr0MG4vD0ioZw3E0W6I9y9EfW3As465TpsbzTvU8sWiLH719oC+aFztkmgWa+Ggo9
kPj6NgZNKlD5yW5I3qlnEHKLpgy4W3C5gcerO8gosSAn2mrflLEMR+aKqHg03GsHU0s+M2uQbki0
JEe5jjtrNOq71l5C7p07zRNrBB9Lc2Tk8pzin8FqN7Vq3gHmsSIy7xzmeGvpvYVitY7O3sJdcjAa
m258KK35WEeljywobYm/1FDAt3Q3kvRE15G1NJYPuC4TRv8A1EvcxJYUR/xN0zYHq1ZoFGyWPd0B
b06AMolz3Y3Imgr/xW2N4aT5ziGXS7CPgvnR+MjKHdtKgwFLSz3iAmxc8YQw6I2W9q+scYxd5M7N
WghYfpFlQ0qksd54apG7cFNoQBitMFbYWarjpFkvbAGIzXMaqLMGAaTgREGDgMODvBdmoQUOkurQ
KPxTrcqj8pkQD5l3arv4UdJdpW5G4hdl2inLWB4oP6aLciXkGA2nhytTWmJgIrYy8fed2f7qe/Ro
Wo9ZZzAOMToG2LrRkVxOCFz5JPe6H5+YDHXHLIPNpFnXXAdd3CH6+Kgi/0MIq7yvW8hAKdlgKbF0
fifMVVw60cVFPrExkKPipXTvwhp7hdf03y18mFXphh4UOJT35PbGW6NL3tVM8C7qrfKcZXG972s6
oGNEq0cvfuasdmlgmjSrlz8jOQ9h/CchDWWh5hQB7ATgdnX03ECFQNRoAjCJ0INUGWkigjwJJwFh
y21eU7cK4FwjqpeFerQDVF6sB9K6gfSGxspwUPyWqOkOGcoV/omtQYHKf9zsKaOuBWPKXeqX3nFS
+GcLN0dECt74hBkgFOWZWjPe25XxPhkskXB6o43e6c9dp4y9V5Aumc9wvqhwtzCkbI/NvVQcM0vP
o+iraN7AtnGKhIALr6yJcLf3onMeBjl82pkDjdIE1FbQ2SBoYx8p+NgZajZ0smW3y8srIS7Dys+c
8BITo0ReUqn9IlyeipggeMjKNa2YMd92jDzUQCNNyS2f3luU1SiqZx3/nteRyxcfPQszmzd8ehUo
CuYLhHZM6bGhx7rqcU+gzs3wFRbNugibizZXJqgWmQeeP7wW0N4NOD2ohQxItGYBSMwZ7lpuxTt2
qUwQiE0TstgRS0gmJaOEbTbi7vAS7betO9N+MuYfXgvcey12fYNh9oqfyYK38MAb1HhB3KbGdpAc
r4t25zM/O9D4Y1RvSDgwEr9z4i8sm2GvGfTQDNxLu4zcIAfvNbJtYLTxeEQyhSrAnRlAwS6rOTy5
miC+eMgZiNoZ8UOj+ytP6ofJ8V7QcLcjmgDg7RVjrxTCNTLxOVWrsUE3jU3xBQPCpU+Xyv9+aCii
aP6++FH5gQSHfPGFhElr3MdBvsyvP512oXzRKEb19m715IdpuIt5bqH3DoLnpU8aKIaNvwMy3lwK
vdgrXWxLaSPUK/MGw8uCkRL6Raj4SdPvWgfzq8hgP08R0IEZvTcrGwA/6gpeQeIY0NODr+27GgIz
illw0gy9GiRA9yG434xQ56sqhiWaeGSln/W1NF8izCjs3vIrRm9NO2NkFo4vsJn/JAMYV3fun7XZ
ia/W0FwoS9+0kPGRIwRuWsM8AYVCvBZB4fW1/g6TP6ZvutKAQjnIFQLgThxNa0uTz3oPeTcEjpJr
1hddrPvBN5GPEKsNCmsd5qRIlyD3X3s0eVHuX6ZuHl4Hw3nqm9cYRdpa4fvFqlb9VmidGGPn+8iE
qhdaSI9RZ5bgSRBXM4DBUlk6l3oc0q1XtgdDiAvdkBH7LsrbqdIupjccq8L50mcHkxFoP5Qpai+V
umvQfgzdz2z2RmD02XYCMdEtApOBjEcoEtoZKNkfhJHlYUzkEbjli+U0r2413jWHabCfisjjtsgT
C6O7iV6qwM6TkFXuRsUx8rwfWqGR7N7YwpEAuejDi1ijyDR+DUN673JRr3pdfqSAFFd1qjbSye4o
A1w0Xz0aWb1ptqA875pWh5QMbwNht8awCl1+rUz8ZdrF16ajRU/UEt24stoxDzAjZ058XzTiPswR
r2F1kZAbML4bxFLSBdVjUsGS8BFBHG4MxeUoHo3GMC5u60GPdJNp30fMQGuQz3Iy35SlF2sTU5ui
2AGMqXZh7RDMXX9g5HsKuQJpx4zHMdV+Gv+0dOpOYyZ20FUDlb24E/Ut5syz5R7H0id56qcdsjtB
ibty+/Gz06qdgz5h8kmy7S1wRxOO6ZrwnrAvNPziGKHgDSIzBp0ty++k4A6VziKb+KTVJHN5nzGe
tYb+y2/dakN7Nl3V6Ad7v4EIbqvA6eru1+1B7+8by0iD1PP2sZla+7YUhySmCzXhdd6Pfew/OLp4
QEPf8cKE5kZRHNILvqKXt8/Ik3cEF6Q4v/TTHLbzue2z77SfEUkx8eg8rgAWTpigTvo5lexqurDb
k1NS5WDCJXijIu4s85iwtQ39VXOQgcCGB6eQflnVvHDBpS8C/3fiAZRO6YXNCJfXox1iOQUyFzN/
WI0uyjfH0t5KtIfQcfQUVSTbS2vaZKdFeh0I7LZrI9Q3/eCPgdvnr0wdh8Bx49cYYJ6yfjsiGQCh
usadcHsbeGJHgEjb1TtePRoDDvxNhKtoZAWARFLuXLVnPh8+t5YbSAcmXzi4X6xnVWAa4E+griEx
A0C2HdMJWkLtrJNofGxjJqRVb4UbNYrsvuki7+Did9aJ3MVoGO8jsubh//gcjUrQPaKmu9cz19zY
Bs6RPEYm0dvmmVkvuKvlvAMdSw9iYAFECURtuqudKF0XvUUTd94YwKVos5BjkvX8/4tE0tNkfHLM
Z+nbxtGPhAB21l6sGOfCoBIVQH8+y2EiKh5XM0dNb61DHikZe2/VDHRhxn7YODMhAJIWbpZmjxC2
0tZ/CM3D1Ak4MSEOws537U3ToExnGq4cFJgcFTZ9xC0F8FEz8oMWLTueAXOeEJNdU0TfhT4Shee5
Eoo3kkxDsIx1C66yjD81C2+529G/TTiRQjTM9tD9CJC4m8knGXqdg0uTfuUY1I6eU384mKkRHnIJ
uWdGoMwaZfXHbUw88W4HINryCxSeLhIxEMdLwGXmGd+2YMxiSGI2ahoCq6z23QPpP5Qphbpv5Efb
QQT0PA7SwCnhn71J2yC8/nZPgkJGuOFzTR+jqrxzekQURYED7rey7ENZ4X8e2U1WjFp+FVZ2hBDx
ivrcYjrIOaUdLP5fcJKR1jw4mQcQLafvHFUH0uwW16wAOR+iXaS6at0SHAlIRwRnUIyhrO0xyAQa
HeuyYUBstucx7LI7Re1v1cXGkxztag4HTmqxVuncOGXenYFn1bz08keATYIR/DuNQ8qZyWPMXbYb
bYzQJLZ6tFN6+uIBnAyi/JfMnS/DdjNeROovojNZonOU6/xMNSvz0IL2lkQdoPRLwi24x+/G8h+l
nIdtGJL5uTgVwT0YCA42qFlI0wR71qfOukfWsnU7NLstmYhoHuBWj+2hUFKtR2ZdQBj5h+fola7/
4nePfmMrSBl7dc+TPp4LO+KVqSWWUpLv4nY60rx4iEsYZcnsBpZkeJ+pP1aTPBnG+CqijmiFeD1Y
w08qSi0IX3SKJYlzu5T4fjwyGm3iF438EybaMaS7G8wc0yB4oNNPJtAYOfptth79E8vce5fUe7f7
pCKyLyGe7HTKvmeDTbUeYoTg+nGsBqYdHLfITtnGBu4ZFxm77SEix1CyLcLyJxoSuOyJ067DiUWe
zglTmIbfj4FpzExQyAMNn+gaJMh53NQ4GhHHsJKhFLyXb9yC1yjKr6KMz/iiNFTvApSs9gpKGnfA
HO2LjCGXY9vsi/K1yIAPENrJ7G/0trD1HotCahsAOnRhcvrWJZ1lIznWRstUeWD0u4iky7zf+ZaH
ZCDDxWubrb+uQLWxbZQHKmuhZa8UOJCwcu1kmvy4qX4dYpMKMGej0qOF26CemxZBQhp/5gN/Ig6+
p56Vekjdl3FAWq1n4PcdhKCkFO2mNm6v2K2KNURpQXkoCux14yIdhFBFg9qgwCQaaTHPNpW39/JL
MzbPdgwBojDGXdF2Oxb8+8ms5Bau65ljubsabZ+TELNBd7DffXjVAw4kJD3+mTbKp+00TjCP3X6f
9OVd2GJYtU3/muagMusk/m1Fw0631TfurJ86SX4ndbuPtVFbqfxeUc+LGQOEXZcghqzwo/LjiQQy
VARZwrE8pc/G7Tob72TU/EzT1LE7wjBSkwUxz9zWocsG3XwJbaC3WoJoZyR19Owfi0bDytY55y/X
gMWGqy/suMnvAzTxfxxF4Dbg/7d8wImtZuRlea5OSVw3G5PDvFXGewbM+EfDGV9yUQTSSpmZgtfs
XJZa6SBWgWm7SngWatKo7RkZwqRHl7FuvgaRgA2BlJLn5g69WJBZ/WPu1NOGSifyyOWuJ/nBtvRs
9yh3Bw5neCu0JVhEjhytdfGF1uc5LsItEVd8t+VxsKBuSplmg0/mmdU1+xoHDanK6MRAwbtu/6wX
xRdKLqrEvniZ8D6YXRevCLl56ny95fhQobVO2dfHkog6IdPvhS7lz6NFGSLrswhJs6YP0xLXurZa
Zocx3IHIB9/ipVxqkIg+2ZO3U9R3h8k2+61e17syQadi4aaPpAHQrcJxAGIABX3WIl7vEZt7WTfv
PQMr2piCdRMLPld1LRSwk5AWBhL0sytljPGR7PYRFULL0qWGXdTGB0emNBbxqvyynKMmtPlPmI5v
mp29x32nHRxn6F6gKS/5TH63MeKlGgMpo/f9coV668zVur0Y4o7SQhLiaIbgrXQRbe26IS/vrXLr
M7EeRxTUSAuER6UzaohqwstADzxAg3eY1ES94nuvaYNwucKJ2okemZb5E9vJ8+xYFyQ+DKFB4Tlm
QvAH1baMp+eplV9zWjyXnCKWtfaztrlghGpO2mxcXdKlQJNtPcdaQGFq41UNVGXhXvN0RgfntNRA
rrnxXMFgX9WfBpVktVBKo/HVYN665WDkcYWD1sEVZDeIFyIf9ZEvt2ZPczmc56NNkQMc3+YsZvxO
zAJEqhv/9PVFNCnZ8UOzlQWtbPbPlTNm2znzFuO7pKVmohCS5mYAObNxjPiX5eIpGUf2fVMdBoY/
dAl8nPJOxT2oPRriu8i6bC1rIGXEiiO6p1xgIB4jBNL/IO15GC24+PqEkRLqhePlH37etqcKjg6v
VvYlh3hEDZk+j1OV7S3f/gVdyAtqRxDPIA0cNeC+y+1cNTkRGoDaB6Rw9CD0vXIbEcTI6rKUtp8M
d3MRnZuc6KCKeJFBT64g5biIPCiILMugnyVXmd0sQqny99g6BOEQIFZ5CZ6Dyk02kNnEGt5JuIlE
cp0HYkk90hknU//yfME/UXkvTQMIg0q/2Ye59od4LOhXGq9IOzR/isbh30aoqrT8d1dDuUujPwzQ
WBNSgmHCFucRmBFQXT+qoK9WTi9gZDdmTuWdlgbdl6J8NpZeirGQPQHb7y9zVb2KwsCtkPxulAtG
INUC2jJH3RnRwxjee5FzZ6NNu9db98lkEmvbX1BT+OVo1qAo3XeFJ4GKsBp41W526JOznyG1N0ta
jyAOo5b4Gddt970F2jeDrMg4tUt7XDXFdErq7qBiExq9y9Fb4/yxCov4SZCAjXege6BVSAuKs006
ujbxCi3Rr8Ux12lqain9yslajijxymwcfVW3NViWMDzbOYYjAizY3y36trGPQmTg5Dw72hrx2Kmp
8+uIjfTq4J6By/RoDtF7y9RlOzQ+6P7yzoiZasMIQp3rcINk6jNjXL0GamSSgXGv45/QQlDt8MVo
rNxVHXqKIYRF63uQPKBEdbHyd5NsoGPqgBuJnehduSBtiHKoqkuf0ORp1c4o8PXPOZo3kzStiHKB
JvVDOzU7zWfRqcq3UF+iz1FxJUsuAn2ue4S9n/ap0E2CN5PxEzTWN70xf3I+sWi1ASl3NJ2VRmhA
6j4gtzoOyEdXbV090yEAAOFeJBthA3Ngh++GgZs2nX2ltqEw9MB59qP+Fe3CS0c8Noto9FSRqUQw
nf5pA36/ijbbF/jT65AwXo7bqPy3qkVM4eJYt1P9hVxpI5TrQaKS6EAfLPvuquvjZ5dsg1jXk2PM
CTvTN23PEzmYd0iWkk1Rpifz6usA1RoNJ2dZXBOFXJlaF81RM5/Q6AQRPf5dGqMKZZ6Oe/u+0NJu
NyjzXQ9F0EctqXU1NE89cf6Udsh42v/Sa5Rbrl3B162cR4iCIYOhfa6qpy5x3qvUSzhC4UqNCwoA
tISfhXuhCXMB85B81Ij+CI7ewBNBmaqmrauxKnl0OBZyqWzLDPrjMB0IcHmkDUlLw8q+XSYhNAE0
EVjx72gmv0gmJkVcEp7pckz0M7PwEiK7693+xMh38R27MFz76kVUNHLLlMPv6HIeERTJVjx/DXQu
CwJchBdtLYHFlq7gERyKDYoS0IPjVRZxPQoFbmdxXiiB2XRUGStfigKKPH06E9MXVy/rehRb5GRu
xOB9Z/i2bF09RPVU0egzfoZUu5o+juy6Iu20+jYbF3CnrZ17f/EGgjvX7BTmxxg/RjZnrcGfXxWx
Ma1VPoEd6DZh2Ban2rDh5wrwOtKI4Gli4/by1yySD6NWgvIu/QfGrncOco41zIM0ALTxXXU0guex
5CjqEbozuUsSUB74DoR4jPz6FMpgcOkBuDoWzrTB9pMM9ORfYaa8dAroDd7iK5uswqdP7JFURlC1
036oYXjVBGruo8a/l4b9jqkluRRh98cd558u9B4td7zzUCe280tq9oojlvqVJNwYKFuO3ZIP3XTm
ydCOY22fQfF9Wh0nfJvbSPpvkm4Tpyjq3oWWrKSxUrwszBMPE5N2jtAcBJOe81URcMftPbv/qClA
uREobmIPzvIMOs/268Dr+7uOYCblPkUkXq57Yv6smkZMiXBpMzj9d96mGRtO99CO3n0bETLX1z38
bGsH2QZ5oFE+FpW7B5xuGgJvEHul2UT0JIAFhg6ANqPCEEiQEgawa+PSRRgz653w0HUZuSWeVkK3
bbP8NWUq2nT6AzkX7ey+Egn7OWfqnv38EuHxDcipgVin1CGT9QX8kfscEnlr0OP3zekKpPo111J7
2wyotaAMnk37ZPXfcpzZXUH95gu01dIXRx+Rhp0hdr40wbKJ5kml1QdwcOwMqr407v8xdmbLjSNZ
tv2VtHy+qHbMwLXOeuBMUSQlUgoNLzCNgGOeHcDX3wVldWVXtVnbfUhZMkgpQiTg7uecvdcOODHo
y641St64e6B8DC6D8wC1dWFV01ZrQP1AqJ2Qn4AiSRAgULP+MkV9b6MfqEjhKgdWeAyA4bJnHYfa
3K9MNK0EUtB90CvrHI8ERDJjaTZChy9apolCQVtuvUBogLX8Y5kT0CJATcicfJCBwIaSoXUr26eq
dzYeOXn0hgkp0Wia5G2/in2czYH4VkUV475kVGSM1yLoX+IusW6tlEl9ypTc1HgbUxbeoEZd57iw
kQzkrpDFfRZduWxdkyODzZWsqfLbjXS6x9ZKIz5yndmJu2rrVYoUCmmT/l6XGie7slya5ChrBsq1
RhxsFWYLZlSeWT4xBO4XlqXYrJr2HDRkGKrsVTeTXeVVlxJgt+tzaXWpDXwaVKWOlR1pETe4DdtO
c7mOdXUTTKQ9efeuYZdQa9REQ/aNs4i2zTgu2R4RF6HN7dNFw0E5zQOjLLwTk8mY2HYuXqMfYzQO
VPXatA598yVfR9BKIfIbC+KHtz7cGtgJDimirX6T9BC03f4RYlm8LWjgLXwWd895sEbw//2dn3Ss
h1mCApbcSIVyYGzvAFHoCxQyAb1XaN+0UTcWDRwaryUptJq/x/rJxhTCHwzDZhcHJhwtApwgROks
Mwm5VhpJhsxw/UNfizuk51xQQ2NsgjCzR3idJDbFo9Ey05GouuYvjk7kQ+g240aMqYeeNIf9FXBr
QtnyvBVS2A5oYQhMPkEcQIta4zNQK3alTchJeWnXOYOrhrC9lo9Ba8Z1aicHzjlMXcw8ZCpuMJvy
MKgP0qzu2ir4JijRX1GIVcsRPCMq6QibwwW/1kwO84mlkchkPf+DT+Szaptqx/A7BDvBUNdvmpvR
qoYFeh2YdxkVDkmRuH5oS4JxVgdMRemakYqNXJJMaqNfyYATa1+ifu2aq23SVNQmoOtRckesFYaQ
HlFhFUiSyRhPp1Z16HOosZHXfPEZwBKM8Yp0doulhHW/c9tP0BgbLTPv+pzTJENE96Ta/mA44FTD
PiPyK3tREwUoqWAacZwd4BmLxpUdyQ8tV/kyxF4M1+EydsOz4RlEj5DzHCBNwQmz9prSg1N/5a27
txrkjJiXeHmdvJhjLw6hJne+cUXqoBZtMJwYsY2LftNaIWQaExS3yZlRVPTw2lhBDi4vHEKqRTs5
dwV1QWuRLIxBayMCCSC9AkBHXWZzQu1uuJvqbTtxu5JK7le/mJT7O0J8acds6qm5c2DJGdm08+2e
7DHEV4vAmd1vY87AjlzkLLeOAf1mQx/Ns50aZ/hVS8n+uKpgPSM6KiBmA/Qq+hcwzby5lPV5n21B
TX2junhIEqbxngeLzxt1KHkEtVJ/4yooQtrZDRZM0zE3bOQEmxvmitaeiWvTfWNiXoOLQDBGCCdQ
MIAZNroSkYSA84PnpiRXIIvr92LMv0jDKJeE313tUfR4kzHMTU3nb422eCgEDr7Ss+fBCOPWmHwm
3R8PVRhUK9ERlJJANbKj/kqMaMbSQVVfBkWyiW3/7BDzGWnuutaZAnWyfjTq6MP2wmElekKS8xy2
kLKfJ6P2IK5B9Ij059yy7rNJiyFQmbsk8W+1GCPHILqYBmWxtZvS2rpNFay4Ffvol2xQ2ZH48G2x
qgxl9tynAZGRdALzOzs6Tk365EfI18iuY/NFMVD2XzhjP7So3EiIPSURlXEjXnVUX0u0fkTh2eVD
HBHAPATULz8pacwadI1ZdqKDfGFbKhnmVewjDNEy9nNQYG7wrRSluYqovzvMRjIY3zl50MR0WRIK
L0VblnJBt4zjeN+bfRLD4nfonMQ9GPiBGbJfG8WdWPslgWmhKp5DO3mb/RUrEwZpC0dh6VJBr9m3
3DWtVUqVeEgpgidGw/Cg3CDbGIrune5Q/YKFfAgKOnFAzfeJq8RS7/Zu9BFz2UCBqFYYGDrc6sRD
cgeiKQorFO34gtsyeDXJlEMmsHaxKp2HF0Xg1FjU9tZjdUJ8kcBICny0s+SkEQXlnrL8Hl0IFGAv
fjGgy6ACaoiplCRu2o5zk2RdcOuYLBWKxnTpNASwGOMG/O4FNI5VgpBuUNetpPvhusJfCpS72mAU
exfJG8zbOtk6LNZ1rK4VoaZ1o5+1dGTw4t3HyHbWka2R1Sjw7nl28jmvpxjuXZJWGHhnvns2EoRF
qtybomzY0Tnu4xJKqUegdEoCKQiCodhm8MXfTBC0rvxtSQTqMvTATbkOtKIeb5tVHjMyYPm8nqDM
FWjua4EeLhwW+KbMdUXHattV1Ycu/CMJIbSLfO7XIjAfxzbaQ1+xyQZpL03T3RPBHCZ4lHLX8LcI
DF+Z565Q8Mq9LWBLEfDe2r26KzPqEZfZMBMNgh/yCoeGNn3rJV1yQa2/NnDoZmO7VA53ZBz397VJ
Ml+ry1VAyb3ytHFtuxzNIrfcKW14tdD/Qf3i0ufzrU3pbCIET4HLmTore/PGBZ/CpgcJq+XotAXo
C5KIoRhVIpG5XjgdmhSeXhQonyse5URZAy/t060/ipJ5IfOtgUzCpaLuRphSlZSq1YYUG7nLStfC
RcauXVihwbCpXlsBTQDLLK2Nb5oZ2rb41DFRXAhfIF1oBuNUdOIAzPwcwAaUNTFSFQBk2oIh/9eD
GZsisp6mnsWup6pqwvq5swiyIQkdTmcTn9042ulzHkvuvwFarm+TEFhnYhPUFnbpMfL3cc0EFf57
eqgn/0FvUWGNFDRJkn73dkCz1kC6YvWPWtgdy9TVV3UQfaOMTRYxUoG4OUvSsqbSz5dc+/bC6xFL
AOCHkxgQnj2EOwxf2jpvh+eqMr593WGJbfNlNII8rqIXusUOQUskwluvHKjoEhFdWSM3SofqkLfd
ThvbfW0AQ6u1a1y1wcqpk1NKtBgipjV56luMqrTnjDcVhA/wn59CN3wO8uArt94EqtREU1/SRM00
hkdh2xgWyuiQgTxKDf1UhPLYq4AhIoLftEPKpkvbOlWlf6ZphHKGSIg2T8d1nHg0FhwNq0bA4GEa
DI56uEe6rLAX8N/7Obydo0JXR0/mzAEbqysC1CdsjS5XRPuRKKZTyoOklsnugUA27Ofa+MIw5LEM
zOmWkIIPse0t3sKKY9BJjNGzKONPfluk7VMoNm3ApVuTO72xDPvT4P5gysg76YLMzDICVMTYevjH
iqdsYnTddbdJ66nTzxc9tL/QSaqNoVUlBXW+y013k3IxIrCWwUFD7tUAQ1rSNrKXmQ8S9k6vYtC+
iZBrkl1obAEXXppaDfMLXPUxSRGDAWO9GmSoN/qdNyY3LICzrmna1yW3ZFaBcxTafqgybZNV4lNG
zlulGd3J6spVojmPvY633bHg3sQuaT3FvYcI4GDo2nPtoCTtlMg2jon1i0iZdwbYyVr6lGKj/zJm
JZcKkaGRKdvlMKkXvDNA4RLru9YLEIJWSgeBf1I/ULemWQLBXxQn380fbaTXN3a/r2DRHM0GGa6m
VbxYXEz6cyuYIqB6ceouB9f8TLSRKDoZgntqGR1WAVBOowRE9Ptv//H3//yPj+H/hl/FXZHiF8qb
v/8njz+KkqizkGb7vz78+259Wf98xz9f8W8v2H4Vp7fsq/lfX3S8bh7+/QXzP+OfP5S/9h//rNVb
+/YvD7gJZTved1/1ePlqaGL9/AP4BeZX/v8++dvXz095GMuvP37/QBzSzj8Na2H++z+e2n/+8btu
Oz/v0J9v0Pzz//Hk/Bv+8fvxLX1T8n98w9db0/7xu2n/jVXCM4RtODpSC8v9/Tf19fOM8TfHNX1b
MLM2CZv7/be8qNvoj981/28mNGLTh//jGcb8f7//xnzv5znd/dv82v/6Zf/l0/rr0/uNrvFdIfO2
4V/Ad5d/fqjzL+OhbnJ0k9B5namG7gjH4/mPt4vMQ16t/58QTiuR3ayc6K+jpekXxQN5NP0O6DuN
ceXlD1Vn92eEyIefJyXOHXMgVSOzpHb860seNNqRaCPgbVgkln89AQhaO0Ze6tyYOlMP2GOnMSZH
PnYSDddIcepoGrSFrZ4x5Tg7DocZrXkewg3COZ/o1UmvGgeWISh9LRueI9ajPSR2bVU3yem/fVb/
eHv++9thoL/99zfE41hDsJUrTEu3CK771zcENFJlMnsayNLQHmHBykMM3nZRN6Ak0jkV6ycaK20i
cyPH5L6yOEh0fQSu2iSORLXxeUpsyHnouBWnDYCanLrc+KsiDyEM0mztWzTpDdoadevLPWpDdnbt
MYYlTgdRXMe2ga3hk1CefyOBodVXk0zZjf49g/o+TThVlDYs/Gna+zHn8DmXeUlxcc+RG2hPld5y
qlrUiemgZC6AcQ/rqo7ZgXHCGGJa+ZpOymKHnbCnWUibl/EF4QIdZR62V9j1KVjoQZvSHTsODh9Y
msAemnwl224/GCQkTh5VahIMM5bioQ7VtGrk0TfqNR0NqmmmMbfw9GsVqQXD0HQdeCPCa2/rQWbs
A35xJD6AjbV3t2Va5naHWjeKW4+cQyK9uegiD6clZwEGWfSJiL0kfAJneo6ICNYtUKuhhv9JIBDp
1p9dbfFqoJtrnFOGsJ6tnA4Lfmn2G1TTllbUtJ+CsxNoH5LIIYc4yjg5izi7oQoOET8lpJCk56Lg
SrTHUxyMN7kigsJo7tjsh41MRrEqZlotavYk/cVxE21OAO2wqOYiyF85Mcx9fNnwolsGyDod+pGp
gpsFV04dIE+6eud1XnIrMIJDJCEurvRRHMHkWAxODA8ElL8bux86Ci7ElPGaNkLKxcIRoNbtR1Vi
v6oAPTC8tgPqJeSkKtAOhLqEK49AszSAz2v7Oj5v6jez7bfkahzDZiLzROuBOtB/0Cpc2DVs2QXr
wVpTEsVswN+H7AyRZGtc3FE724LDLYEeIP+CEhmuFZ3MbFxLfC2URRe9Gj02PP2Xy27TBeltTHkO
ZorORVe67MvJKirrCwgTk3i5nJl4aB8NV2AXCPxhaxWlXI5QklFFABPIrEPZRRTrKWpVOsOAbqr6
RUbuPoGQaJloj2wTG4BI7l3EpU1BHnWpkYkV+EW3LFW8zh2rf6kGQkM0iUPAywi06Y6xGpmtJzFT
rgmQrHCQh+nLmsjXWzmdg8kmpZkQpRWj3bM16cMc1PWZsp2urFgr0VYwzJH6XoX+xaJCoFEMfA4U
F0mKIUDy6tPNcItWCoG4N3dHR1QMlo/U1b/Vy6aiyVORPtByGU3c6KZBB8lrVI0j7VhF0b3C8LaY
mCaT/QdRkoupR76R2j7Iw6K8d1S5IWAN8+6zC6lTx1w0Ct1ZDgjBB1biZdImj+GchtjRSU5sfrA9
R6mim1PLtBI3RVkGoNumZmlsrXAQN4YGEtJM3jW3wIEbIRqKveLWqpuGifnk7bRO/NIjC4mdLY/k
uFy7IT6HrldubIfO4cDsLXC1m9AaHzAq0I2zIEOpMkhXSdujIkA1Zte3AaOAIRHoDSvjIyPNC2r0
t4IJiQBcHEFaXFXvbfhZ4U062NZOSG53RQseunl0aJLwTa9M/6Y21EdfZtCQTPs+VyDhUU/LZeHp
gEvi0qRhn2EkMe0yODRdGMAosXLiiWCFxaZ/KAZYhLwh//Wsk5sGFgpUDT8v9qFN80FIJoXZVCjK
IztAjByWKzetCrzuYcGYkv9zrNhah/bMrjGbl4Jgtz0qVMS59PI2QenC17TeEWVS90t/02sPZdiy
TxE/cGbCUJ9//o+2PI30Asy/DmPp54/++uJaCcMljfgYheRAT8ITyUTtEbLJMnQM40E0LPddViGZ
mx8SdVms0UAS0D4/rOrwsUhNbRVx7iTyqzIeiiarj50s338e1bGrMWYEvGL4+gMqxwmgIhJPxEXh
ppfi3eknb6lIz6I5gIdEd3HK/fzfXw9/0mEIJrA48aLl4PzAIdqpD2WKW7MAxFM3XILCDOybiQzM
sMD56UUh4X+99cv1DDTyTdbSMSa/2ZlbwyIFaE5xhLFbWmyY0XQao3hRxAXUPccrn4LWf/acpPhu
CNdM78dOZp+GhNQSFb13HYSNe1pWzmHMHSCHBYphxiBqa3KnMOoscV92if9pd6eh1bNvbGgfTVQo
hPkRAPAAXHI8BHuYA91NwG2y7YIxueSRj6PK/ABo4N6i0CDH3RNiZ2Xmvh9ZV8Bqlxddhl8hxSAm
ctI4u+oRC7DxENEahD1dFldMoQwWoUEeQ8JMcIUbJycJiUlINXnycxTV/mi419anH8DI2HiN+FsH
Ayl0OTyyGlavw7tvI/4zs+5zdOOnvJguQ1gm5MYyWUTx8IEE4qMe/PQ+l6O7aRm7HdDZWVh6Q2dL
LBrsbphU28GltMAtzjsVhMAppXOHnX5dNQxx+pEWURpM+mZIuJiH0AgY8DhoTpnjP2Oj3ILKaz74
MBnl6EZzX0poC26N+s1vvYYUhGxJpJN18qwTbVhcRPk+pkXBx88bpWstAtfaJpvNbOybdILoWhYw
57tB6Exu7XLTon+/Ux1k5ziAl9lqmETAosqVlhozGzn2VuGr5+SExWZjtIH1aZym+ayiZPlNsLq3
Ej6qLVB8YalWBhL+JQgnY254opfAmLPsUjfdT7GDlyuQ1k1aEPiZdOopa7SXhnnt7ADCB42ah/Zk
giI41W8bDoSXyFhWlemgKigelcrLh7Ac9iMLea7VJxSip2pQAYKHb9tLHzWTI1DRabiS/YRoGJYy
F8zfIfoIm1Y7F46EPDjPNzAhWzunL3+VSra3BSkqSRjeaLVVT/SBk1MEi2hJ34BDgiynw4Bhdl8Q
EsY/nV5xvKWE9mYh37RWFaPJelJnsDka9LFVGvTTcZJSnsiWvUqyo3dd+ulN2Hd6CwsBoC4OFcSc
G4resO7VW9osKV3/VGwaY+pOY5Y8eX3VYGCELYq8jLa8Q0qsiwyGbnedem8t0MEdBioKgTBZp76D
LK2th3UeSgMOEbys6n4wuDx0sIsPoRqtXQP4y2cL9YOsvEuzlLUhC696KsJzNvjjhnEmyWdO5Z3U
0evcjDCzAOCNFbPb2POSCONi4HBWeNYzfg8Epl5EcGYePEGpoL0/H55h2Irzz5c+tY5gPlAcW++l
TlnMMcB4aMWs94hxSwhPlrjYg6cyKzIk5zga9cqrb7vJSPediukz8HmVntdvooZGvunQEWqiBrHs
ZPTX3k71VaO8l3CsQNAS+n79+SJph3mePKieWaRmZjjilHE1e+cpNjTzLrQz4hymDCnHBOKC7Kk7
2BjVNY1sdy0GVLjwFdRlGg/2CI08Im4j64v4NsxAjTGubE5OXL5b9Jr9lO8NhLDX6Ct8It4Ux1ZS
ksher9z7Yv6C5XLaxD7Jdc7ITkIZFu+4oNUx0HqMXh4GwKaD0xLOmkfax6mFfNAzOW3FMnoOeYcO
NmoVMCyCcAS9r1eWFPb+51mtm3bS8McrvMrhTq+H559XOWVmbTuNM3coDFRk+OI3fdkXp0BLipPE
hBLOc5P5gRWItZtzOfeBnR6FVOkRhWV6RGRZQKMz5j/4+dM6KMC8/7wKz4W9YegAWfyfr3fA/qk/
H//5GgSdeKl0A2sKP+LPp39+8l/fI1FR6lEpDj9/5AajcfAQ6Iaolg5167iHcv7y89AyU5hDSY6N
2KMlv/x55uc1UTz9QF34HsskB+LP7+64bVFrD7Rq+SXF5JGxAuHQT9KIluz8Z9lkFycvd/98or0S
Sh7eVWaf36V9EmDNyG9jI8nvfr7Q700Wg1lEe5WP2zj02scst+OrlMXy51GfGOaDN2IuaGnv+NnR
BJ73UNlF9+iScx35c7SP616kdLxriDV9tD0LvQSP9AycqdYHavfz0GL93gO28Bfh/Gzf9+MVnmIi
KZ8G/mJOokBRuVPkipxO790Ibxi49hd3EtESLXOoE58zuMYSSPNzUcIjS3wwHbqfvdZIR6ravBad
dR9FrDxxiPHQpE+4KFG6DaF47424pYpe6rY4uXrzKuzwSMG/KyPjeUBeuepbBhwKVDsecBK2W8/5
Gi30vlEFt5ZMDVbcAAkRXgVilQAA1n6zx/iLQXjW7jvIMXsODaB1kN+3/CthdiMSJOmkLyBpFh1Z
hWTd7FEzBYj4RgcbF2ztwUCopCNIy4n1hEDO9DDKT8TMjFshonMuH/oihHkYIH+FDon4fxLPftx8
dylKEtWR095Vt4ndtyy5CA7dJjy4nBkWsfKvqccEKs9YEsJW7QMFfIY1WhG4htemdWZo750te2Sx
Slzb/Ea0zYVdZ9/ZChSX+KQj8W7Jah1j16V80plVD+F+KBBMdt1mNEWAzz/dIsqTi8SZxnVE8zAy
UUDKVt6OVICbMCAMx86KVY2fJgA9sdJiIzgwcADr7g1rKeK3n6OPPuE4MkTzmKTpK7OidtHHaiEz
jZG0g+M6xUWz8OFN66X9NBXzOJIjLzo5OCkl/NggmU7u8JkO2nMfUO+MtIiC6TUYBOxsEI4meW6+
/mLm4nPCCCbvRp2gU4IvbvyoftUxf23rzFwZyfRlxMWXJvtPp6zBrzMZk8XZ1rsvAxFpW3Nuh1T/
GMj6JaQpPhUmWmUDiZZdZave6S421JWdz/F7EdXmyYncfIHfc1hZY7LP5ki2IFe064dqXlXXhLVS
qnXDKzq0T+Z3eAwMdxcLa5ugR9Ur7pA2Ghli1tUXJ35yd9xb/rtMIZ0V2/b3HdjkaWqek0hnujrj
qaLx0M7GotGOvEVIb35vc6IXilUgt0jdkC3uEXlJDeIWsI7ljH7y80TeBWDL97AtXidHQniDGL9A
na/WmBGfYh+rlO1iDpJdv8keeotSs9Qqb2NPW67d/qAoaw4d3YZN1tFSlzDMOD+09lpHDIyrPUe9
COig4zYsO2+RDdUX3S6BIgBVK6L+al3G7otwoNfPbKXGmll+o8POOBMLu4urTflThucJWfK21oNP
spKf5djd1Q2pa6zseH/wgtjhQ0TXqhxVh/myTvlVq2Bj17OoUmsOyejR/06is4H2YO2KBrqbx52U
NeLdaDneluQYN+ONBq7uTozTrrIMPiehCyIFjCNX6bde1Tcao1zCaosaeQZpYrKhC4dsetmaxpdQ
sDy1mtYU/vA6+aCdD4qu2jg9w9okZwxCJyGFNwXs4Zwmd0KgcY+yF8652BJtWEGFf0mDXeQZ1n2J
sbkl9xSMCEdjiLYaRuj0ERfs1fJcby07jrmUg0T/zOMx1CtEW3T1thvrhzq2UsAM7XnKS4MOgHZM
2xC9RmBgDOX9hqL9aDIlWJUFiEgGds7JQkFPSBLzYiis5JyzCjKpt1qcB9EOTFl4SImimjJz1wGR
GBuqn9El30QrnFu70A6AabKFYJS4kt5AEFgn7vTWd8k/Kb89/KXsF5y30sbg4F7xfGj+UvxeukW0
apYaGveybrG7+mfWaEVrCTUUQCjgoJmzLV33V1LU0VWRnQBu1rcN/YYhc3SfSOvstuQcZ9KjcYhQ
TVhWcV9nlH6T1lySfEJgPg4wiVZWBgdO1AyWShy9RAffIC2vAb2mtxRqBAfndbLJ4zraDOols7NL
qufFk98DNhzYNjzl/BKpfe19uo9d5mGAnSAO0K5FyajqbTREPed5psCWaeyLMKw2hn9n08juXTJj
sJOlHCUZIaV1+V3FE62TydxkteFdE4KWDd1+sEuNAjkuLqMyyGXpaGRmKn/C4L0wK+BOQCgCclm7
G9cxyl8GvMBEesFNyWTPmZ7RQR/IRGJGZVfD2h8w7bS5PNF6eG34k4XGVHpFxU8gsdZY2xYnoElS
A1d9yubp0llruOV71W6aFgl4o9gjp8Tf+YXJW9uwjGZZwsyLnPlB+xW7fXiDGTpeaZo6C7t6SKIM
W02YQJsNpl+quSaDgdzKBTatwwquGS8unIbto9L3eejZR8uhZoAptCaCtl+OpGeuIc8VS4cTPgPO
FfwsY99lIDRUZaz0nv1K6LS2OPnTotZmOEpPd60Ul9hxHhs4EzAdnM2QE2gM223TW76zMKxyWg/C
OQ62G50Y6D9M0nqig+tu646apm7i+XQ/S8ftgt29awGm6C2lcXWG3/5Y4CMAEI1lVgRIK6MMtAlj
VvyXu2gGeWiu2I8wb6Av169aMr2bE9HShHrvAV9keIa9YqODCWAgB7rDQ5QBexZBHbojIpjvGme8
tkYcrhPHuAf8wcUU6+LgqhUJMOamigmx0avMB8LvMrfcjAjmSUkzDkMnrkJ5IQJ8PKdxv9QikRAr
BjibgJ1lZ2H58clryfBjLyyUlgLv6nqCB3rb4tvzM+1XSzZ1gbQDbfXw5LoEFKupeso1/5Umm7Ys
EvkwpE2+kZ1j7UX9ZGm9tcqlOywTaApjgs58bj73WnXA0oDSF1pb0KuLO6hqF8Ec2tldXZ/S+QfT
PVzQ/4AXpHOq0WLaX7odbRAqMl/lpnGohPpKii26nWIZ5N6jTmArZa71YgsKAW48siJBA3cIJXyf
gNGq38WluE8D0OSZ6aIn9cp39AD0EqFZpkx/raTmtanz7FTGJ+mD5OmJdi8yK9o6c5VPPtuxq5tL
RfAtPVASFgdEa6F/G2XxpxKsqGWt3zujePSJasJ7lGrLnjV5aQedC71EQYZFd710vH3tD879gAFi
DOeuSrgsUv8XqY23jcsaX3TjnfRftZRNLYADonoLGnOPpCROdLagaVO5Kd130d31ROEIQc8klzGW
hBwkpMals3NM/5EsZrrLC1pSmAiG9tP3cHcFPvquMBpekrwRxylx3xwn+sAesEj0Q0EQupbr9xDR
DYQ98ZPbU1SWk74tuugsJk7/0uaCH5v6nLc4yrvI+aAykEsHtogl1xrm/VXlIZwfzM9SQ30YFfAz
B7T4BVc/i0hZLAILKJPyabXorzUZPDB7BVrWxEUtAdXI6hxnEaiE6Kc+PpqjixgvNB9oadOHZqkH
/rfOkCkm+IR7r743GUD5iA6TkumrzHZWqiU7r+RokFaP+cCpCge7s4wLeovN4H/TO842Ujc4/DCQ
p21s50VyQ6xU7dc6uRhEqDdhGZ/HkLTknr1CUKGuoAzj7h9mB19LHKCRJGcPQYJmIwDNxZmROSoL
fpVqMJ8YMTJN0ubjcjiH22M6QTrVtEwbHO17CtGqEj9/SOgBkQ3GGq0bQkCiNc112PTUqYHNtoYp
QPrJxmADa/Chs4BBF2GUB4siPmKDzSHryJ3FmWydG263qTAKApHGqXWs+ugLNUR7L0ISei1v3TQ6
n7qcPyEE6tSFtxUwn3Ul59/sffB/1XJuHRlNzcKxJqeGQ26iox40uveoENmqxIG/tCgF2rmeiuYB
QZETYqPRKfAK7FlkNogE7AAAkrUZwDHq+hIdCr3DvCURsunQTae08C1xwWLA9ZoSaynpRGJrqdcJ
9QCzs2qbVCOjh7GdDnWaHMl/QiRZoXLDexFtMgKFi5C4SqeMkpVJIm8kIqZ+RgEBOxmRT9a2sxjo
33CCbyCMc4hceCa29Di/HYM4wv5KIE3SyVcoLKSxmvKGEO2bnNVcC8jQqHGILkwP47eYWDxcqFtS
67j4CyZnRd+vcKBk6zr3+ZvSU+r1RKdx/boG/ggGwpxKotkRzAZT6t+ifPGk/YjioV9oo5evNRPx
VWq3jy0tH6Ct4d7wge6p4KF0K29NZMtjMc0wwDzDETFYFxkq/ahnaNRiY28WpCMi+DO5A8Sc1C4u
yITuU2sKdrUVtjhh3Pdw9B/TWKM1baMBTraWNFuIqBqYZc61RFbhM3nAyaPT2mvcVTDFz7Fihsd7
hAnEQ/ktZ4oF2KaUvG/7LQvqr0zaJ61s3xu7MO+MAjPaUFdiNRQDg1i6qJjQsTg7K7xgsGyVt2am
7CBN93fKRlNvpiepaIia1befs+/EMCgi9KehkGzNLBWGDMk8VNW9K24rhGC70qvkxhbTQ1W13A1J
uOni8FPD2XuKVLUefPOjxAMEEW8q9/q7iuO3sp3ep96xlv6EWbTu4xeKSmtpQDsuHafb9CnKmgz4
LrspJyzCZjjuocTX9HeTnHsG2+PKMWxSHXxhbuuif0MsQEMToapVOfJE2xo5kDD3ho74rSXMYBHY
UN0szOSY7CaIFmZ6zCVhk7YwGTaK3ifqnS89e1jggLbVwxGGUYWz3Ws3E558VIUrTVEOxpl+VdCc
AOINSBwhgahCdFym4bmMxPPkoOk20Ci61vROdGTlxMcxFJD50vbVM0lzV564yRSmrFHbNEQ4xn2C
4QijVZPwCzB2/cjH5hhno7avJ4MqMjY3WtfchzlBqJE9qkXBuukPGFQlcVB7yfhushjMDsGu0MlO
q0duC5KWaZf4dBb88HmMBnMrmlLbueHOz9Dns2PLrdHxRfXF1UcABVERlrgnPmkT7CxaPovcaB9D
fWA3JuTXcwcEke38MbXaimX37FHdsbPTPgDMcBS6XS41zbn1mtpBIT5j4SgeAZ2QwbDmJFrthaae
EsZRPgF8C3CKr6YepEsg4Y8J8x2LucM2ajPCFmvnxSxIs1fY1QjHkmsiXGl9W9FzPTxqtHXODQDo
OxkxzfPTdNdR/lEhZg7qbnXpLaazQx4gN91nTn+ZJvWdM3TrqMnXKlSfwA5PEs7XOiwnfgDlCcQI
st1dS22Lmrovk4X6f+yd13bbyLauX2W/ANZADrdiFkkF0rJk3WA4IueMpz9fFb1EWd2je5/7fdEY
qADYbgKomnP+YdXp9kNus9dw+FIMsBNR7IqnpUuE0RC/r7uwACVdeNQbebJwL90HPWKDjsUyrmTO
DjEWcrtazMet36JD9922ZnWb9MhIzUjYBaFCZKD/rL0qQLvDWBKsWdtMQw4vsOpoOTbVa4cVBcwE
nMNc/s2zlt5XXqqsBmBGSw/Rp8ip1yQWQd6DBY1Hhb9nh6Mrij3dMnExk4rHZTia+bL2tCNsYgL/
fkZ1E2mWle0DM+P7faNDUv86CKWF+2Eo6hdD4FBYTG0SCmxkXVzAlG5bIqqOn2GurtJqOANeR0pj
V6noR9YKQt/oUN8Q3vB/s6+1pU+ibElFnkwWulLwGu6THqgdzJUBGLGVx1+jhEXlrAXNZ5i15E/0
AN6FSjIBJ0v1AEetZ63AqsR+wWp+OYX9E0RLdO1SMH02IgwBq3OVIMEUuCSMUOmvrfkFcICJ24gW
37YUF2ykDQmW9L2qdd/twaqXgf5tQFBgm1ZWiDSYGWyyDsglNolfq6aKtmmj7fmYvFq+9TSXoE5B
iez9kdA9rWwgw6SnsMYkVGdJfHLdbO+0r8OskfgcCDLsbFyQnkJcMZuEf3oC3wAqYBiogCNCfGdt
socegXoZ9h16G46LmDxleKEapyalv9C9flM4arqMEo1tfp8uJwx81qU6oS7kw/TSvXA34ywWpsVJ
z4P00BTtF28MkQHMPPtWDdjGqkG9GnU9XIHzg0VWgrGkIt9rTbHHwrBZkOPKbuwyCF/Q6zaj5GC6
JaCBNNw4ltDu6sstvw1afTHZExjgQF0odTbsN9CJ6W6JbNGSB8V1Y6goTZHkfUhrlPNi9uuEFib0
+KHbGgl7/ngynIVu9p8aJ8GmJlVqZLghBTkuMXU1QNMKEHgJ4/g8NVqLzZ21sqmnbUEMfk6aGKW5
EsWADNP6HkzIiHHj0uygC9kzFLFZgU6YEnoalAvUrqLCti4UP1/2Fl7qKIIdE885mCAzeqt5RjvY
gE5iFw5pGt1GZx9NAbuongwM/7KsBuJCGtOgEAccKDNuUUp4Ul0sA62ezd/koitNbW5tCPdi9pCg
cbxwg4n8r1jxToqSTGejTNYZohYL3zH6pU0ZP0MdB/q6N/ONBx4OvR2omSHwTuxJyfgt+qyroKMi
vR6U+WtGFAbUmfh4tqGqpWYfLFTPD6Hj793An1DmU4/d1D93efXoV56PeHfRrBrogoNW8qRAuR8p
fnqKULTh+aUwORLECVddjBr0fG8NGpbJeiL0GmzU0wxYSbFwB+jJbKeae19E9je0uklUxZm7RsfG
Z2/T6I9wwHi846DBFwSpEWNWtvCW9mkJt01FBwGMHkzu1Fy7Y0JhwPaQ4+cug1ejo2TF6wFLhXRO
93as7axxLjeEAiRbtXDRDh3FAAxFFgoFHwzKw29N0B0moPsNsfEdyJp9iJ3wNogdQmegOBMi5Z+K
0QQjQqEeqxWbonsS70040BBfhhVmMee45JPYBFW3CK1mrVkO1nKl/epE5YCgos7PHeQQfmeyfCrA
OnR70s1n17fTFfBuSjVEq3s65705U4Xt3G3iwLUsSfdbTsYP57mof+VomxjFl7Kwdk2cU4VL9V8w
bxcF29Al6RM0dTsL7rxteusE9cwjKRYYLIN230MxXE+JQSK5q+J1bsagGynRWVnwY5wdtLwSF3w+
6hmYH0VAJYLnUDNfEwKNVcx2dYnr7m7S9WVWoprlRKQglNb8lU/5sMbUEmtfnriFqk175BayVZ9q
PBuG9SPD1n5EozanoKjqMyD85LF2G+MAEHJl2n67MTIMqKlWaeiueskdb9mPDr/JWFgXaiMsTCTZ
2IYmHfGfo/kbn08ItV62YbhH+0FyD7OYWg6uqLmBK582KOTlFO2nQUaUDCLkNgfPSw0nYz6ZD5pd
sV4h0ePiM0EmBwz3mPEtdI1J4Cc8DHfbct+pJ+BP4P4Eab5ubsueVQaxASyuyvlhtIt+rYWBxqsG
ChrJJ+Q1CUKimpUAtNcNaoA2aC6WxhqVYHDYEFAsRXmAgDN1QuIrUW/aybcfelPdOqMKjbAirxmr
ypLtfrkcB9RdIMM/F9WyMnuyRyp/tGEBJiT/0GyHpn4c+kUDH4FqH7EDMAaQhXzHkUokHUzq2ujj
z8WgHqHNaMqMvn2KNhA/VPRoKeVWUyCgwODCkHYKy7OvwIFD+Wf2KUZNPr7oaq+/+EFxGsEOGT52
lPhYfOrmJGML/9rMAdoFkUcGpZtvySAVZrVrk37c4EfEu40mygL546/xqPJt1p8SG/ENuNXoxBXN
ThmjtUdBC+tmNPIS0yck0tn9m51yjG0Pr/K5h6GBo2cxItldNMm8bjt1WYVuQGjkvaAMkI7xr6qa
P6N9NmxakARlpoBND4iMoK+nN37ircIoLoiI4nPoo9iWI1Ozy5R232QAXYWKKW7o7FiD9KTEQlcL
AubGaO0Itpj5JYANvwTHvM6Sb0aC1xkbwwcDOYKbzklNliFImCV2rppq7ZW6+jR0FTYBzVdr0r+Y
3YtdxDzcyHNTjImJ+V2oJcRop2pS4RTq1AmUmH2j31dHD2kptlfLrFe9jQZqTiP3tUWy80epj4+T
7iIxihR4YaRn2CZwsUIi83LH56cli6NV69rpiME11VgiV/XQhQ7VR8ARK6fPSX9gelez70v6dFzG
LR5kc18MOx1ZEsMpQRek2mdDOThlNGwimwQJHPJfmuDZVXq8a0ZrUwMKmVq/uLFKMg+19t2f1X6L
LByycYAEYfTx/MVbhyBuofXq12xMzznC+lt9JFmtkovLpBBpSfqGcu2OV3moNKR/Qx7gWkWCNmvO
YaWABBkNTHdyfnJkbHykBTqEanGKLLpblzw6z0dPEQUMSRe5PQXNhyZFChUrmaXh2v5CIfOouv2P
2gTKwv8YENxwdtJoU8zjJimqxdCSagyTO6xg8AfmG10U8+vosD7V5rll5UqBUyxzi22GA4gcfyEh
a5XBUlJM5KtthGiaZ5As7KWsPEL0laXMTZN1R1E4ZeNzkwVQepHFfRW0CUi0Idge8Ko3kzUvUIxy
10GWwwitmscaDfY5BW6cjvqhS+pVbXQoJguLXBzlLN5gzVq06EY4lDAHfBeqpD9pVv6k2xWsdoQ9
nfaABrCygPqT3mJh9VJjaw/v3j7Heo38GBu6YPCKtRlSsMAucGjWDkH8TYHp3paw9KClMfW/o2L5
7XKmMo51Dd921TG2vp2dVKhMDsJwk5U2OJOAG/Yd/bXKq3VYxrDmxrhlRxke8SbMSLXpWNRuS5af
m+ZWsRBNdcJaJ09d7iYPIpc3Whki5ayPZHAPjaIqt16p1SQNC1iD8I1z7WeOSMXIJgZtwE2p5I/w
jJsNkubWDqvwZeYDcA3T8hRGFdEMCS6jB72IBODOSQYg6u0Mf9DrSpCy021RRAJgaG1bnbyZlp1j
lz0fYIdbcBS/gD8YC2p19toBpoN3B/vNORnyEyLDh64nwa65ynPlUuBB9gxuC/Y0RlSjWp0MSDij
J0sVZV41eDqs7VJnw8py2SjWqgUjTwGG/zzAS37t46TG4gmDaecpbMDyugDsrL9OCTDwycSGMRkB
l2EZeQ7L5kGZq7OOqAXoOfN7Q61Bz5oIuYxprxXjKbNQODUwSsrdjqXA6167iSATaRLicsBhrfW9
9ptPjmF+nrw+xcqGmEfvKXgRchHDAwUslzOhN1tABLM0Sg2KWu2KmlXQbTHusdvHOZwPgTYVQNLS
dpUhTJBTRtmlhvvNJ+1piyhxKi3yTqQebD/CCIAVLxx5hbCGuInRpoE2Piz7yfuUaLW2SpRq0xrJ
Dva6s6Cqyc4HpCFJFTOvWPeATSmlpm6HEH0xDV3lmxEN5JvZ8NDezXWxNS93dgkKKo5w/4l61yNd
OkKINXAVqbwY1adu+BR3L0ahY+mrWe0mMIqfo+E2K6WLdoELQT2p9TvBcKrrdkVZGcpuOC3SiVQS
P1XmguA0nszORflrjLYoD2HCEBPPdsEDxYyeTwkbfKedgdVaeKZgx4MOT7owAhFbot7FepnAla3X
oIq/Nf0OElp6g4YMC3Iy6AjUjdZyqupvkz5ghBZ2e5HvjShj+77V3bZ9+x2zaDYKfodVdYwy0ITf
DSRD/cWw+02qBwOeKMQ4dksSQ0Wrfi2+NaOsCipJs/BCI0G0SD/gWkrEjuaVnhmozSj5zH6RUoBe
jxsltH7UlvdITvQxjeF6NZa2qfJ47eqo5kVwP8AnK8v/41T9I6dKN813PJ2/cKqe8qj9+eN/zu3X
9mfznlolr7tQqxTb/o8HZ8dzPNPTNdeBQnWhVqEY+R/TMx0PGpVO1G3D6PlNrnK0/7D3cwg1dFeS
rn4TqzT3P56hW5rnabqDJIbu/H9xrDT+Ne9IVqbtcncVdCSgEdszYGH8ySlKtRhBiSGxflZGcbRy
1Xgaq1RfluHM1qW39afBpKiazRghyVHVVbTLqI7k8GU0TZPfo393rbyVnPx312reV7Z44TLoy4q8
Fwc3TXkNr21vnKq9Iw4f+uJgLv87UWkONmzYbWDO9eF6SEvvfTOitr9H1w0/I+M5KFN82WwPoJBo
UoAgqTcgxcWCbD7rKE8keTvcB/DyNQHSduoYyZhherXKapGDyXruUSHE0rJFg0l1UF8Ev+zvJ5wZ
9/IMuQZ/n/sBkkTXduJrBqlztPGRaVyZQP9uWiwH2JmSANqPqeZUa810tb1sh3Z3r1DA+gYSOd5O
sQk0bw6LQyoOITtKzMZgwHwYkE15sOFWHZIyUQjcxGm59YIhAXnFjVISRisqgjHiJhN6x8bsYvtH
xSlARpeUH2fzSOqi9izkDCgFNkbz2VMr5aFNi2STiOVvFNDKK77Sd0gDIqJJ0brlk4h1TIaiXFkF
HtvwFhICNuABhaSzVkTNSu/9YF0Dyz7jCjiQvGieiO38pRqqVg9VOm5uR1wSbKs5dWhSnfh3kBsC
mHDpkwPiXUFAIg6QY2aePevB6Z8ukjdKLUiEdVHsBoCNiBZG3bQf3OT9QfaVuoM0zduA7AOi/fT7
N3cN6IL91tSG9B7Se3j2fXyJGtOG0mPa4XlsQM+SE2GXTjpgA2TN2EN27G5LZ+jB0VTRHZsuhBdc
PNN0tMsXaM2Gz0lK6XIYvX6PlBD8LhbuRTw0hH7iLH07awYluvRdzxxD17cx6IaVltYAL50coRw0
osOFbA95b22CzAvI4wEg72eyiUozhGdnTPLtXKMjCIrWPZUNkNNeobwdjsOqhT7+2iKQuwxNJTpa
7MAOrNYm2VnUrIFUEiaXfqARQqmwvTwfMcZUL+7CKQSA6tTFHaz8go0sQfUIJHotB2p3ApAqh5Ww
heJeld8Je8Bcpq96nA0h3LBKgpleiUYwfC6cWbllT/3K68k/6K1ZQ5x5bCglgajYz5SpKyr6poas
Ykq6sE2KFvzKDPxadF7G40b7BlI43DqZBT8pVGz0v5TY3VgKZe1sPCYOaVJA4dQUMNH43KfgPJEj
DQByuIFwabZKUBpWgt72bI2XQ25i3OFF73uCkfp3Vc8b32QqQOXFaOrTJnWC6LHwC/Q5pjr7jjjx
FiuB8Rnb0jtwVxvUXv29PPDV8/eW+I7IZiY/Jtc2PyCsMbLTTq3Fh7bXsmOIsPmS5WZ+CXz1YDe6
/SOMwILBoHqmek5ey/LjQzHX2THyvN9T+3w+xGZWPL9bCv+GsqppxofVxVM9HZFMUlO2zYKlitXn
HYXX0aDlh6iR/0wote0oaxPH6x7Ad6W0MT7DJg4xJXH6sf1x6rv2X04/XttMwKSVdjRXJvmip64K
TpU1jfcZpZqnYlj4WZMtfHBtq1T8zPKg2bMJRjxLDjnbZNmV6UVIcUJMccUVaMXBDRXzrpe9XXHt
t/B2MbAN+l/9GVVeHytYk2dYfARaxPGPkV5DWSOTtoTjhi9S0t8GoxF8zsBl7kwXMZagdkFA7FsI
9F+brGgQF0NE2U6T5rOiZLsMZS6c189jMOcPit1apyzsjoJN/TJZVridbdsEc9l2L3nPxhix5fA+
s5pgWwfUh9niI+RJ4e+195tpkanIdPe5O52zpHpwRH+Dm+9KzWZ/V0VW/jx36MeI/g5RBlS1Yn0D
gSZ81dp7Ml7Oiz/lyraHC4t9Fd1Bb+5aAExPAfXQPbSkBAX+IHo1UKf8l6fP1T8+fY6DzbtuGujj
2hqP4p9P3xwTM8Arj37EWmIQ47N0xSq63yb2GYth0tkzoBJx6maXpbyYXiGB2QslgOU8N5NxCgPl
GRdIfa2hzrycUj851IaK2y6gzcuZ7FPc7AH8YLD90C/njp2NnqCcdx0GS/VQGzX/x//mdrJPbeD/
hN2jY5nFauw64QidWYekdlE/LObgpbVRIREvNyWmh8o21Wc5VQ/N31P7GZLb21S0Dp0fBenauMy0
Zxtl9JVGoLOsQzD3gCBMZS7zB7cbdryS6yE2sUkWZ2oKbPQmAINxOftz9OM8kQUcE6DX8trraOE2
KOfWHUrBuacelGl+fyBtsIsNu9596L/OTcDuHWTTtoCljZlPaQlXbhIrf72d7LPQ8teHdNzKS+WN
Zf/HyzLk5pVEH0A1JGt/TqdPLJ7xAkZH/WITtIE7xmcoKGE/wpkDNA/sPAIags8RUIDW8hDRjdDD
UsjjaDHkVD1U9ae31uwFxlMUVU+kz+N7TbTEmGwBrr60/vfXzeJPeLvL9bqAP0G23sauf54Yu7be
/mZWnkJmhkR3E2tReHTLwMScQy+WsIGCo+yTZ9cDRW0GghSZWA23xuvAh8nh6Pvbf36THbQn3gcp
xE4YdbnEJ7ZmeiLo+fNFHsNI0cHKKz8weTu3c+0+IlsQHxE7I8cl3mi2BN+73HAf2fpEx+qt36W/
eevvkQBdQEid5PzRibx382W/ETjfU/9rhC+G16Zzd8PLrR38t8fscib6cJmG94B16I0XNqBE5DMm
h+VBPm3yTE5kdSTaN/CyAtzPM3u5uUsaYlEhNrRUCjbFVUreJu+9fF+JTTEwJXUTqrBdZFPN3fSx
1eJLCyYeonXwRm9gPhb7yHqd0TV0/cnap1Xb3KOUVGLTlGTfKVGDvbFHvOmieHWdYVs/YMc2vWvv
HAT8KKPZbLKu7dL4l93AB/kKU/yKItjVdUtF0cP4+CuWHa4efIPcHwopavLR6GmSZhRRZKFt0k5X
PslGkgAgKuEtIzl3jqavfebs/SYOjkDc2BW+NUtf5S8cozMkRz0wDI8e1X8IKvh9VWgTmWmwbUrS
KJY4M0SfPJN911GkiZXNdZ48G6IBeew5OgwOMAvH1Md1iwPCfUKZ5HKQA0XnYRD21ienzCyy0HkY
KC345IDvuU4TnfI2crac6CWTd5G8+UPx5r1IiP3XN8UhODRd3TOlJouQEHm34QqsPlJI9Bo/rByw
eBMBLe3eDnYT8aTKdtua7A7RODPaqLm9dlU5P0waoaM0C8kmhRL+XUJJJ8bW92hOnXmni4Psj6AP
QB6G5PVhQI7CByay1aNV22GwtSvmCL1dtehjcHvZSzWiY2AVVnPfjF1zb4gz0V+YeKxd5iaxmdzD
mt73Zq8/zXrhPThOtK+H0ngywOk8iLFKdd+NNaJlmsMnvHYnzMOVatcMZbyXZ0J84XKWvp1dR69n
weDEFDybevPPXzG0a/7yGXMhlJu25SI1JmRz/vxxEL33kbhU6x8JxILGXDmlt65DiEipWz2Uythj
xELr0kVZdL6p825C/t31AA/J9tt4DGLidnDw+chd5WhkodWTnC/e3UYOyHthCGAu2wLFMb+sYxCx
M2Z2en4qwC1DDsF5pIWmVgfGwwiF43XACxHLBARf1HCGUQsc4gi1LMYwPa92rh0ax4RFk6psXJ8N
hLhBQcCtF3cMEyoM3NGkhntyjbDemAreyO1QZd9NVd3AVJ5eoj7zV7PiDLdaavsPckZa2wOWA+j7
tvJxFY/naHbqwZHP7FBN5Y1FYQ/P1P+OXCcWepcujaDPF/lgNI/eWAABRnParLwQqXYMBCKPxL7s
e5vRjhUyLaN/gvOE/u8c5tDS/WjZiKbsi1InW1ceez9HRpzBWzsnUnuUE2Wf4sXxctbi5lEOXO+V
ycA118HmN0p7a1ZAb1s3v+uCkXhYnDl6VtxRe7L2GsrLH/rlDDkorpRTrxdZ4kq8la39223lDNkv
p+nReLmt7Ppw+Z+3bbziX9Zs9y8Pu6WjVGZZrk0RSLeMD2s2VVcVP53c/56gWKppjl3cdHNFhK4S
pkOKzfayWVlQYa0aqZliJhCkKs7wh4kx2jAomYqrKzlpFJPkzOt0eUvZlLcECH6f6gaI77id7iLk
AKFe+Gl3V+5lzzwY0x3YMbqdMvbXwYBTTsqiriOKyxVynKwtchoOcnizFk13l+Hfd9HIIoEhy6xV
EUAAcJEC6JWuPmhxIXh+4lQeGiX19xmWc6JHHRALfDf5Om0SI6Hqenv4BFFZcjvZdTn1u4gFyDF8
DD/S4tjk6JeX7Nn5u/cF2vD0yYNFZgGrSdF2B+cA4qve4VUf/u67Tgy99vcdZJ8HWPT2Xz535ofg
31EtT4XDJOJ/vlDoDvz5uQu8Ga3WslW+YcmxasldGDjMu9VSwzB5KdeI61ri9t54577KjigvmSrX
lAky+TKZAdjL+bJPnqEBOt713/mSiLuKVepyrz/vf/lDo9j5hdkAbtNZ85iJQ++c0FOvHi57BrFx
IAS/9gRuliAOfTA7uMT8Lo9JC6/EU4TKuVmYmwAC4jlHDWkPY6S6kaOjNlpncYHp8x2QXWRcuQAQ
Z9o0+UbubTBpEBhtt9jKZpBBktRT7DFUsQ0KAcRcRmXm/ToqM+9yVBWTP1yrJWr+RBE4283l+Asu
efYg8PGXgxL0P0CxYZ4ruuRgh4jajpLyr0xr4HyD4FmipGPwL8EmFIdyzOB6sXOMe7Bmkz5Z92Ac
ur3TWOXKavzgtXEUbENCA1op5iRBVWz8sQuXLC7huUde+gxFEEtr5Atk1xiNBRtZTAYGK2aN6wYd
UlyXYwxOLc7SCu++Mj0X6gNnpRWgOWPP6e46MCaeeayUeSGnXfvlTbo2h08nrpcD5AoRsFXRIL+L
fHNGl7siu5Gwm0MM5UFV7O+QOMcXDHLzNdSiCXBgOb34XXFvI/5xSsLwXz6Ezp8ydqZDVgwyoWpa
mkPZxrA/5MA6bD5quLLjt7Em0484K64G0MFH68g+7bGAHlouHGBXeKV6+zlW+zNp2waoGPww2ZSH
vvyE+Eh1kg2UZrqliTIvgHLmh1puobRvPcpW5+f9uY/8X0ladXu9V8o7cqu/s1bTpKyKYUCgReS1
LrkqXFnCdYh+2+I6D2o8L5bX+SsYp2ig3MpNGMYLClrUIMfkvqv4s+lNwmHAAe7i6NbRSIuzTO7L
Q5lkD0Ffl3eyhSvNuEoNxwY4LaoBcW1f5xdgguFPteatif7tUp5l9uh+qqb6gOzS9Cr7YUubt17r
u59at/zYbwwq26EYP5BBw3Hr33ZylqiKsWVEb1JIE4rfFLyTbai255qGSX7zz0+bW8HqmRq7+NaA
YEX+za93bdbdxQAlp5sxD8djUNTjUZ4VMK52mF3cEc9Bm5CTRTPDvwyFdeOEYKhz9AQUv/S88LZV
huzoxLONOkWG9aTbeTc1/hJfnWzc46DQsMFKwbMgvPDDmRAUy1XrTicneCSJj2qD6k7UldiRVLPq
ujd2OuUPOUrPnoOOcIZeedjrSfRTp7KJ1RtExVksPdeDHUbNAWUTsmBvAz0QXRXgHihGtNw8tnft
qejtXe7X20yH+mRgb7ucShMqeaoYz63tHnzdK09dOg2nuEURC0Plz6Vz7zhzcuCvkhzkmTy4MzLi
N3Hf7gvs67eyr/Z6KkR6oG4uYTOFp09p2YBWFdkjGUTL2PzalH0y7n6be5kmLrCVcuUjgrCDJzHt
r4e5B4uRpeg5Z62+NYygRPH5bcql7YQ8orY/76x4MO9ne1h2eVYdDdGSXS2rzl5tx6Ns8Y353d/j
4g4TU6XG/9Ynp1DDedU6FAUGcrz1txgINFj80d4ZOYrRaTkFXzID9Sxyl9O+mLL8WUPcQPYX8AN2
SFOBRSMjJdgNwnNb8+7NLLcfNbN9EupOXywSJOsEj4RNroBVLvQpnMGsViNgzn4c7HNuFNETkEmZ
sDIbTTZk/sgM3VCMyEYqpgX9u2mYWVSxF67+ebdgqBTBP7xSfBuRIkJ9i52D/VHtc4RjjNzxbHzD
orjZOabqHuRBcYVN7YQ50LXPDFvwjDqJ8MucPMU1hDfPertKzv3QlPMtBPSRruWf5FTtOVTm6TbG
UO9BHiYMrE2Tnci1C5lz4JOVnm8rGHmXaaFhJ2sbeuBC9hkD+u1W5VVr1XNRB0BabKeh3vAJbgv0
CKOkoiuaGPTVW4SDsQ0XzXjKqQcWiEzIJmgVEL2qeZStJJyLTwFaM2KmPEBA2frAPB6g4nyP1SxH
bpmkc2ciXy1LYJMIQD70qaIP5Y338659iiVs4GWt7cN1neGiADSg5jMrwZcuyRI8c3plpemAXXQY
kkcbyOAS6wn1izoHO5gR9o8/pyYOq48pploVDLpoHIeNW4Mm8os+vHPFoYKiekDFBMpZGt6B/wXG
KUdle3DHO4I9c6fUOkxt2ef1VnhXK0m7MMIJQ5DrdUggI8YJY/2AkmF6b8zt6+x46mco34C6M5Jj
slmXA4SiJMxXstnoKbRFd0CIRU5OMS/Q0dvZy2agVC+OFXb3NiDJzyHAHNewfnY+qjumZVjnyaqi
Y2lrL3IVk13U5vbEt9E91sbOIUjMkzkV1DllQKZlM6ZjGrmka6R2DcvkqF6RN/oQrym+WuxGLXJv
vRm5jWXbCbf7yNyFo4oIKcKaVCObvSEOAVBuCoacwTEp+Np5y2uXPJPT5AzZlAe1dZq972vNhqo7
RK+gA6YOAWEF6i4C+YrpRTRP8zEZAv+zN91j4hq9qL7l4x2dw/YUTd3LzKVjq9lONos2hySt+ae4
jr/4jf010SZnGdjYa3thkUFSRho97adX2R+Jft1U/7bfIad+GylY3sly6Gh7wIJFU9ZEZTVUDlzL
pte+bm635azulEY1jj5GnGsWP5WiN83rwXtr+qqFj21lRpgFMSUg9wFIUJzWoGcRNdv5ZWUcY0/I
VkGIQiPDcNEMyC2A6EP1hcQB3NHQ9veo0/hPZefzskfVFzNRzE2sp4gmzBBEK908RqzsZxezucvl
s5j24fIM/TLZz1bJXFlRfIgq3K4k1EEejAKJgzhzkNgX8Ad2Ato9FpD8DrSm3MEpamaX6HZA6p3u
KRp9B+iv2CaEFBuxiBEmk/hrPMg+y9bie9158rrij2m59ZIMRD44XSk4YIJRJLkHUNoDXob6E6RN
owvPqlf5YrAS2Ae/t+//eYXQLJExeL/pQpjaBSIFJNFAcI2o8s9Nl5MpuLbnffla+jgiZ+y/9ioU
CESfI43j5dz2LWvfO6W60EN4ofiHv02QQ5dDbZWbeADUR/Gz2vQZLh66iMBK0XR5Nlcy5PILWCGF
gueEDMiwa/09GvdZ8ejxqkr8gsQzyLOu6Z4Ab0e7a/8VCjH8d1DOl5iI6zRPHZ7iuTkVCGPOeRI9
JTGG5302v+hayjsVZQoprnp6QVZkhEQ8hneJN1ymKXA9jtmo6AgiUFxgdwF1HvO9S31M9l13Qh8q
GtfJH7ZTH5rXO7NOYesp/qDrTfWxP7SAcO8hk97JumQWDY8a6Npns8ax0IzT9uApwnUlEH4sQOVf
GqO+ixoS/NiikSDOgzY4+aylN1rZVvc4DY5nzAhuWbWnF1Qbs61QJ1jJppymA2U6lOir3hT+BIif
QsjD9VkOpuypL9GYvTzMhl2OWwOULKpRPO7y0Iqz0C6euqFQb6/917nynpeXRrGKy/3iAj5sM4c1
es1pciITrUGxhKRSelZ8kgc9i17nzJz2suUPmvvgJy+yIa8JHUzXDRQ3Actwzd/dZ8wT9V+2WObH
HZZuG47qOJprmLz/hvbh/YHImwcoiaWvEcaQ6Dh3D5ohtG9aPbmFAFTBEsIgVfaVDoYlSZV2G9mU
A7OBQPOfV42Ktp0Kr1XOFgYuiOW4oweQ1eyuJ2TDs0dDDfQV+weSuI7RNnt58DOrWheW+hVSTbPH
UW6Eu+PozV4VBzlFNs285Tp5er343TXyPuNUf/nn740llO0/fG8M3SOJBSYLtsFfgrxkTJrMh5v7
2oZ6dksaMzympoe3cjNlqE543tLCf69Zys6/G5YDbWl9aRoT/pGIy1vvvrOD/iQbCXoLSx0VSeRe
GVNwVTiq/ni65ASSRP1ZFU5w6GvX2iKjjjvaOFoIlHoCvV6VxXKoJ3tbxd0z9pcjoPEQvNM8e/eW
OWgO6Vbj2YUUdiv7bJFdiSeF0qVfbWQL6lAnoIlAwYa+ZMEohLdX7nvmoxvCyRB/qUwnUaMmWMnK
5IKPIMgjlX0okAFyzGJGjTDUosjTYieb8BXcW4R4eCPFqGbArcHLaYBHNOeH0hyXLZvLO2yoSbJW
LflXLUQRK+gU4W/Y5fZSDsEoePVK19xOXjAvggBTKhylMJEaR+0Eh6JfzuTCTkEy9ctRnMWir/Bd
/Qg/gyjHwc+eLUUE8iANH6xQp8okDk1FOU72EyM/yNYcQUYOY2/v2onzMCv9F/mlbYpgXqNwA3mg
HoK9MLzfhbn/2KZjg4Ulq1yL3ssu9NBYt8UKKA9K5j8midMcZes6QyIE5VVv95AzsLKebgw+kDfX
ZUSuDbrWhMfW//GhWzadXg+PZPZk47rCyOVEjvndj+vaIs8q89g3bm3fibW9dOPkYFDavCXMBjsU
WwO8+wJskZuOpEcxTRrB9X/uQrO/ydqq+Fpl7YOXmv4vu/2Ge6YNaEQrVwjH6D+aVnvNYW19QdMp
WOTUh26hUIBZVwznOOmxc4yd1sGBoSl2uZY8ukluzMtQ9MmB3D3bCM0S/CgiXzEG8SLv9WBzzWSO
8BwRSTzyFDy6QWh+fztJg/jSE//3RAy1mnOvhH2yt9EoPiqokCALXpOJ7TCAIHKj09MAvC4hc5Rr
XL6ixyi2LBSyRhSNu1ZNF41pBUvs67213Evxsa4f4+k+xSyzAvN3uC4XDv831myP4a/K7VXfnNrQ
VVaOBip1iJL0E/NfNN/svnURugy9Rm3MMr3m1lHhX1U1JTcHSSw5o+iEzkRdJ8es65w72zfhgVT/
j7LzWm6by7rtE6EKOdwyZ1KUqOAblGVLyDnj6f+BTbflz92nu84NCjuAkmUC2HutNeew1C2SeNYo
tmPsczb6+3I6iObXAXeOdafF/varqzEjPKgRQo/PSlk1a/IDS2KV/glws37pSfxfQAXimYhcFJCo
LrkAqKFD+wUoHzGsTxOD3g/ZqHnkfYtwbQcxzMlWc9ZhXI47JUkpJsZPENVUyZdH1xEGG671UljG
j3400o8c8xLLoepxNmKGIRVl/x5JlJ6oTQUUmBwCfKOsfMwkrKhU1XyIK7t4zDCVXMpNFK3EIEQa
64wKGm84BkWXp6QYThK/3YqmJMfd3vAQVSddVOeEtWI8UbDnGIs8XeQG5curopKTZZCQPfJjskkg
tkk5iVPRKQ7RNHw/k/H6AspGruprjmjyuDXXtt5Lu8j1cS/r9RJMcRC+4o7inF2MuM7tdFaogTRH
kz8sxQC0on7jlp6EcnCEaewGPFbsfnhFlcjGz3rJW7wvvR6cGM4dkKv1cHzGKgF1o6GGV3HwpFsD
pu8C2jO61kba75Wh/PY1rpX4/nR5ry5EH46Z3+2sD1lXWd2AmhMfXyyT8++1gR8CzNfsEHSydVIU
EIp8U5If/2FG7snKqsv1V43d7NUjXKyxJ7uJVmh4f7SmMRZmZOinmRmiwK/WNDaYZvSBaR4l8lkT
XhpKDO/3W4GDGA7hqnHf3Yg67bRq965OfaObJ6ehVqRnwwYxW47tkytV7VVW0m0cZ9Kznhr9odAQ
qHfTrDDHtS0s/HwpRuPQrxZImSnGzqm4EB+tZnGM82Dzx16qxb9kXbrhr98AEEyyxv4BbV5ka4d+
VK9NYuGmkw5BvGxNMuNKZ1dXcSC9fOpRcC9rtzobos6nhJFI0KIm1zGtle+d8WBk61Yl8+x6Ia8w
c1K4Tl67+WS/64xY5IV4bU09X91fU33FSO4DyCT7aaoMpnTd5khJNkEmq0tSChUcYjP+qKjFUzL3
w0pwaVfMur4ZsYPCQWnGQ58ryt6SYGPMWVNLi3vtUxzsHHNsb7JnlbvWw+bqd7/ea+ERk6L3xEu0
Ky+fuRxrvwJTme3OHajGVxGmCl3rVWld9x7GUokZz9umyHZisMVtY0HeMl6LZqCBFA8DLD7Ep5lD
OewsVbJmYACrVatkIRFgh9S6WxoHWScRhVgcaxa39t+59x5a2AQ3XeMFlqOPWslBVhyHKSFI8GFd
lVLw04pR6fIIbh7d0ZPWjT8MG4q22ivK6WYmpoQRwSmKZr7FncT/SOtT66cm7f9KGYjijuyPlIFq
8WBF/UMdNBDff1t9VyX0wS7Ruje1TZNV4qHi0qYXpDIdxFnuo1bF96K+loEVbkVfML0luwJN9ow8
QLW2JA0+9NTZ4Ol4TFTNOkS4MFJN7rEZNZXzX2etChpU9GFg+evs/39ehwC1NrxxLfKUBgXBM18n
sCa2xaLp6WG0F3to0Yz0PvyjKUa/Jn9dW0NPQC/+j8lfTa8q+UGx5M7lXgGBAAnnbA/w5KfqDnEg
Xg9ZE87fmgCs/xiPTno2LW2uq3LxXkYgialRrh/QaaibPGIT6dt6xEIXdmvYt+bPyJ1V7B1+AoGQ
ZgkS9F2u8Iwxc5jHOIunr97AM0xCD7kWTXzlniTcPx5SlWQc1XknzdGS1yDOKsSXyP3uzXDEw7Jz
hyOeWMOzBgk1GdPXLk7TvabjuyU+C6VBsMhsudqJUdSjCP/SkoJRuWd9zG8gPkxOAm8lfoN7U3ee
MrtNHxrgDdeqNU6J5xtL/DGCbUNh3aKEmEBKI3cvAYRTLDuK4J2t1hv2DtqjJofaFvdef1UZYfnN
tt6l2vLf/7rQbZSX/76bUs0p2//n958Qlala1IIYqqzqtiiO+qMybdR4DEiOmTybPS/XZ12x9VXl
h3j7ezGmcQ24PBBPe78tHnzP09eiJfrJrFnYG06joo2ahsg7ZWAb0KgJBMyQTQty02RuqXDpLHes
tlprYO5TmPklgyvvlfFwFV1p1mMtJqUA7acZYkBXnUezbCgYnLosxDmHyh9voiUOvYsxSoyPwqql
5Bf+ErolC2Q7MnYX09CQUklWTT7S9zo+GBQjvMAKnUpHhxuVdN62mExH/LZFykqx04iXjWUjF+Um
vt/y4lYGGrvW9XLvNbI6w8EjQUY/VmedpNf9kEe6OgMLE/8x4E9TxBXWdIWYnObmu6K5JvqZHH1c
6zUkp5yo2Ne/z0oxItokem0sAmzrR587FHxPE6VePtWyeflrYyuaX30w3bGV1g+iJ+P5evzaA9dw
Q8iyuVgG2qm/QwEiPXuh+00nknAWraY+x3pm3xLVTR5kyz+TdpKe8RHr97IMNLo0GukZkVKwBvW5
rHCQba8IcNIrO//woeI/BMMN41EKORR+h19UHhZ70Zfkzjqrk2EN/6TdS67U7KVsaPdOrNo5hn//
aouzrzn2NFs02cecfILMaqv0m/uuBOdDeee7+U2UUYjCCXGm47wy6+HhbqIBVsPMI5T8Nc/IUIBB
PRh53yn6WcGPe26WLAm0qSkOcu0Z51TPH6aK3t1QGoE1q7HhP5bguf+aFhZgse/qOHl09X0EW/Is
DmkPvtMeLqJBNJCwM5Hl56xRx2064pA2EyNYvJB80hXCttOlDl+mvV2HR544IbYg1izOuvgiWrkZ
JeQvgulpFF7FIYlJcY3oq3hf/qtPz30Wp7k9T6LWP6bl8LNyWw13kNwWLZxqtVsojX+0yLndW1Wi
4iMSuX+MtYiiFoRek4WXm+PO8EN5J87qrh/vZ6IPHaaGVW5MgX4TFzvLwKZdy4QbmdXguHA/V3R0
iqi78ZEm5721i2HY9kkTH1Qbj5pCGtxT0yXjUiLVec2SPFjoqV/fUgMPMrcjb9G3wUfIBumHkSp8
nQHMoFoP4bYGrKKrssS700s85B3NISkk+930q08XT+zX1MGzXM+V5JahElu4NmKk//5A1f5W7toa
FVXshnio8jBl+K/yqsjE8bsrKuvm166MIpzwdZc3BQrBMN6J8HUvoVTN4WzvxKtXjAJ0+TUqKziq
idGva8UofojbRgX49Z+u/7rAV6kwNsoSQ9W06KlrqX2M7P8pHzAbSu7Z3bUwWURUxg6d7qCrAUZN
QdPd8tIt555jdjdk8rOGYldJUs86Posvox2Mu94C/yGahL7kpe1pAw9JRk0Pqwi3qIvjWCvZiwG5
rRhADTRG7Sy92jc3aH+KtdGq5q0ZjavY2WAvil0bBc+PYWcYm8rDl9OrQ+smtdo1QCq18Qxf32g9
nqZVlr4ZeCUvwFEqR11LVQyksC9wMrN9TirzWUS5f09NqvTXVKt1lftU2+lfsi7Hu6pWraNuI0te
KDHaqTBr9rXjs6ZrBs8+qqRgj1rdQbRIxqvJTfkua8WH5fe4F+ZJg2GJO76gWkMSaZrtrceuhjWP
2oBGT7Hdbdh1y1LdLu3C189pClWBwmD/5Ja5vO4bvT6YnW5tVKl3do5tJTv8MDGc7Dp5bxdFthlM
xIAYhgXrps+tUx4CrzLtYbyolAWTAuyaKyZu8QRKrJ+qEvP0VE27Zx5c2qxJeuU1wA6WqolO+maN
4yv/kvIHC4CjNRbWh9ElKx2gys4jabMpOv45rZ7G5yEbioc0L977UFPeFE/HpNdTil1UIYRU4g4a
M/1JX+O/TW0biA5LfvM9Y+PHto83z7nn5t6OzhDiG9qNKKUqOOtVG/0APACTI2o+hsKG8GQ2+Q3U
gLdSDUnb10XqHW0oOJPjmPcSdeZz54zNhxSB8GwMfYXNj7oZiJDPM7gC1wTO9kpr5HZvUc3KA9HL
V9CI88cqwXEh9rXk3ShGjMvLeh9lODVbUW7vSfxb94NommTjWIMY/uR2ae0VSwGNJ07lBKIITxGu
uZ8606lWj+k+Cv74GDEZm8xubslZjH2KU2EoJZcnVw7UXYOxxsqjavGJgseUF46efmj+W4f3xw/c
K8Fplan8oBZjupFC3d7okqdeJN/m1iusAqe0ci6uSW37E3RfdssBg68avnp7Q0OZDTcSY3rF74mv
ljKvRSBIPA0fA7H6mA7atEoR/WUzPlL5+avrq5+s5KNoda6KKCIOqvtn/D/7xIeIn9C38WuiUSZg
BraxQGbiPTU47pzqxL6oUug/iS7TqHcVyeSzPHXZTpkgoMQoXAyGhp1QTkZ0WzQdFZB0Zq51Sw6r
edXjTFknJy0e67NZS/Vj7Qd76BHEZRRQHYUCQa2dwjRIp8NZqzrVudC05lFtvD+m4an3c0ycFy2y
hk1O3ClxMCXDIBmoU29QuyYOoplEA/9/hpHiKGRqF1fJvEsY7JDmEoATXVJnfMORqv7VN5rc6JQB
FEsxyioj3//39wkb538u0G0EIzZVnqRWuTkVRZ5q3v5YoBdaCngwTNUb+U+yCyuetfmuw2HMJJD0
UEwv8tFx1sg2f7Wmsa/WNCZm1tNrvf/HzH+/Tsysps/8/RN+XxdEODwC2hkx03LJD7hNR77AOchV
S82kbQ4n0SMOA0VRaymEgvvXQGXG7AJE5BODTXnhlOnOh357pJ4xvHKDZyejdDeiJQ56FRhrHhQl
BCC/i6hAtJs5Dn3D2k8VvBQtGw1gA3diCNxdoIUPQRo6AHXpEmdSQP6h8WD/fg0QrilXaeLBbnUw
PUxG9eJNq9YhKfIFkOGCspPUoH4zlPesH/CdSdR3SGrxU6DYH2Ot+rdSabvVkLqgXtzIOOm65lMx
7FXbPOswxgO3Q1LMuFp5kj9GebqOEjN7MVP4YQZg3plo9tQr8tQy6lXZp/nLMKpAPpSdmeXNSYrT
ZEGQRaX+HsfyhdIBh8L6c1QqSkYrSdqylMAiKUEEux7G8TsiwW42RG0NhDKwb02uXjWSrT+SlpxA
nyEJoTTI3MQamfT/MINwHfB3V1HXCHmU1Zhj/GqqSYJN8Zgvk1xOnnmX/ZyQdh+q+tbUTXWZcO/6
xrVK8Bd6bpALjI1LF2fKLiRSskR0YbzKubTy8aT6oUjxrxn89vJuEp0tca+rjlWugxdJIpbgU8kv
MeJmHpfsldWcIhdqTgPJ7vb3EjlYpN4hGPoD5DGAPBVpgRofdhZ9kOQjsBufnqKfiJtG7yW64BkI
J/fFzot0zqI0ehraAHct/jGXOHDqVUrp+NHwk2HT15SyDEHrT26w2SazM/tI/Cxe4SiFi18zmTJo
JJQHLIirFWvw8agVGHJlaqZtPdD2r9hLza28dwgCu+WxR38ArYB+3a3GheZjDCoeXD3El69pOLSD
kJ+eYJDX+bTa+DUtwmcziZxPXu3Ri86fEBOF8s3D7mAZm7Z/qMMCMIMSuXMPgd67gvOIJ5s/AlnG
XrSOHCqjHHVXwXfil4UaE2XJKTEj8wcWkR+p1JVPVlHk/2vpa/ylLOBR5WCYpcImtWVDR+72z0dV
3UeKFTfZcKNax7mW+rOtNTx4scvYGa2DYiCOirckCPOZKdXNue0KDRiggrUG/RHGxS0esPCA7bmW
99FWbEREM6iMP5ti1MzqfRHkD85oxwdXCbqVX/b5NS6jCQpjqG9aMj4Eoi7Xsbf4WhafFYgCDYOs
FwmJ5zzplGRLNuOzrit5L8kAq/MmH74BfrpWOAY9llO/TzH+wtO14Vt7KEI3g6ZILFns6LNolFeY
BnvQcXizirgAGZv+GKi5sTVjS6/XQEnSWWFo4RpoMStLhOMk3+wUtqKIDluYnFIt3R6sMPVYIMl9
hwqVNo6Q3cHrjYYwex/+PSCmmLnJJWJi7cBYTOz+Vuvgj6bqQlF7iMo9Pkxd+C5WD35uwcoZYWki
vpSPtlUXkJSmzZAs51iABP3POkC5qnrGp2UX19C1pVcMBYx5FJbKZUSszvMf9+WvywOXmjFxOX+5
++Wm4emfZYAttzZ450YHI2cFfXqukBXMMs9MX8syqFe2ZSZrqazSV98y3xpX7y5BMQaPDrJZ0T04
qb3BPAGLn+midGD3p6ule9B9uX4Jso2uucmrk+XAXU3KPkSzl4ZH9DfncDIESkv3ZIWgbbyujved
gnGv6PdS70xRXfGk1cMidUYFzGy+0uuaJTgr+QPF438evvpkq+6WelZqMzHla0A0qRTtYGFhDZZ2
1bDo1SR+cIrUWbLckHlRBkC2w6Q4eMWQbSOWhbuEVPwemmqx0cKmwSMkUVay1yKZCLFUH5Kwv8ax
485zbHpvUZ25s15RmlfZxyk0wX75u+pOSc08+yjzCsdZF6DdaKxtY7KFnxgiTeSBlJMzsgquVf9o
vOBRa8c0/GypDtiKFBCuo4CUmuhBntJDmR2A5TGjBzFGiuI+pk2i+N9jIsn079c5Uekv2i5V7+oB
Rw8gx2WOvxEVmGhjNUjTPuKsSSNde0DZwPTllLryjWweJ/4Cy3jvE6Xi1nez4I1YiMKDoo9OsRNr
Oxlrm1USqtajXZKWDbBm+QixfrWxUCiVQp6NaipdbWXM1jWLgV0PDf3kFaw3CzUe3jIYWIEDqLCS
Iw0vbOIDBD69T0pOk1TXPkEqvGVkS1+sBmp4YTfjGdvOYTNqar7V3EbHdC72gYTEwSr2K2WvlUpw
lOsiXlL0Fb1oXfyMD0DzQdnGqol0/7vgOuTm4F8QRvCkKVJ/45Wt9mDBMWNbrBrvVveNJTNygzjV
umMgZApmn3f7KeHWTXoFMUCJy68zXRl6/A0Au8uDYV6gPb2VudO/tvYwrKxUJ9Y41WXVir6QG8l5
GuKuOKBrCubYgwavTRZSrsbXYyOazgj/ufK6a+nW9UOXRY/qNAtiVLxJ6gFTmqlJ8I7Ip+T/wK+z
OZFP4E+RI0b6KpIa4QuTOg2I5f8uthqadgFtrTuLLiu1gk2JCTm5Am0fRz2CC89y1npe8WTAlG9R
KU3zBL4V4F3Zdt9qL38I+XZ4M1yo4e5OQMQw3w9a673Xo4Kw3wv0mzye7gsDKfrBg/rZrXXtJa+V
ccKc+UvRdBzc2CWsw/f3Uf5ZwArM039fp5v/9u4z8aRFRU8Fv+LIuLb9892ndCMSabOQnjqcACnW
wdIcA9X2LHdJtKu60l0hl8ye3Ixlia4meM5SF+jV3MRfcwd0jdshOrEsYHqQp095AYA3zzTza3qC
f/L9o2MErrv73OmjjUlNUrm1Or8LtVOMUGdxHO9rIr4fZa3s+iaLvtVVC4atDtMLgCV1k7Hv2HiZ
El5gerEGkzLvW4Ii22NRLi5qOysiCkrhwUghgDo9CXIjCZ4sOD/qlG72Mbx6whl0JpQJYux3a4jG
v8em6yjbsP6HrQw1YPyF/8hk2Ah/dA0PA9nEEx5rlb/EP4RvXJ1yQutJI1e5iJohyl8mWjs1U9Ga
yqdqb8sd2kxxWk5QwXo63EdSfXDmorOLK+raRoATXmJQSWqOR1G4Ieo7xNlfRR5/NbvOAA8w1qa+
QSyFN1DT4ns90cgtBZhUarfNXpEK61BHZrussNa4YVXiAfHhD57kB8wYjJ/iokQKuMgKm5UM5Pt+
Edh7bkvf1m5WnLPUj8+qmvs/m65b2pgd+7PCg8A2UN2Buu+7VQOWcxT819GyGFd5iJDFRoF5rENd
2qA/lLeRHPlHg/z3Sge/vXN8/dl3CajFVI0APTacPfWh4UpKxu4JPB16I2T6Hy7lzdAPPkoKzChg
aMNbFznGMnDKXxcRCA/uF7FtLX5fNIjUd4lVVxmrwf2icPpJ07bp/pNcVeqeZNckRUJFyxoKXLJM
KewMnsfa+64YtnLo8CTdjXmIxfIUZcRcO19Wfe9t9CkGWWgyFsrF4NxjkNhLwV8MxlseG4tOpn5T
khTzNW8/q6nOvW7qflUST9nYRmhN3YUWZhdPj14TK3GxR0OrW1XqCzaG7kl0iYNoOkm8IvAeHv7q
1ytVnTdJVy7T4Ro12rD3JwNEMiCIiaezr4PoizywDFF64Allt+zb5McUR/8ZoGvjoEwRZMuknla1
U/OgtqZ6E6NDIxuH0nn0yr7aqkmkvUSjsyJJZz7KveU/lH73GE8isEyvnI2SROZCGsHWSg1+QFle
ppuO+PtC3LWKPaQbZ7Cbe1OMJma+dZVhbeT1pzFtzXoK9VeEcUy6aEqhciwoaLy62U+wYNKhcgbr
KBa4vrIKLLk43te8qm3WI9F5FWCTWrOciXB36+QQ97TKp7qapRq7TG+BXYF/yEM/eTQgXP7RP7Lr
61MjeZzmG03ivOnqIR6o8E9qNLZR4y918Rthz7tl6W8vOq2VN+Zo8B+Q+OMsqWv7WEd+doM4vxT7
zCFt8m1CfHjeRWrzOPR+vs5tDaj4lCh0o0SbJXDyDhF/spc0vOSyMjxTTvV0X7dTvAQsTJPkFWtj
C3Q8jup2Cz/TDevi1aijizfFOtsw35mAmd+6qA8pFHeCc+EGLibFVbUOPEe/xmmszmyKL37WMCyj
6jNF6/CWZleCwRA6fp9I0t89fw7hn52Gsz/npEUNlRVxn0g5UMwx5Ygswq3T1ymtSBmpgeKtxGiL
TLLIhneMhdOBvbrLfyfkvaw+xYEVHRojC/Beq6y3JimXVVwrP5KskWeOEo0PMYskKttMexUHnXNL
6vZJzCiTgA1rEN/qPC7ADqXBVomb4tpMwTcxw8J4Ijfa4ZjzTFvUk99IOR06GTGN7GM4biv+wL7e
DOm0TA0zaCu8JX1w0tS4uIiXT0aLC/KL+BpPY1+tWvP+aP2+znX5Iv73t7+DOfe/vX2m4m0yPwqJ
un/3QtIMqZI8uR+eRmdXSkrXbIOEIhvH0dsFpHZzL4QR4sxrXDZAOhqnRVhhyY9burtqUmx/EKeg
wyc2sS/03iZ7Lj9FFv76Jo+q9aDX4cp0U6LCU62sqJoNJ4+bOsOfqECwFmBqtDd5sj5buvOcQgU5
i5bs9TMtDZ+gtlUXxUzdHc9tcDmpZbyhuP5pUfn1kDuVdIrGtp8lKMxOgyMVxCD6Bx+6POK/5qeB
U+0bxLOpdqEdXkKtCeZBGV+iwetOWYgKPQDJeyrhimxCpau2JbvThD3kcmiK9rFX5fEQB803ZVTb
x6FI1XmIbf/KdMgqwBQIfjom7G/+dptICaVN4dbvQ4kPXKInOX8PT1t0ilN+V7jbUzW3XvRBd4Fw
menaLPLmwTfzY0xt6lsMDlrkleQaX6Khy/yLFRYPneSH274PzL2bokURB16flNwBkmSdiU5o0lW1
n53K+5YMTVA4r37mYrSpyeXetob6TEqMV2kTDEvNwHO/jFz9XPJ0mncuRGW7o6Jghmob16Ymsq62
K5816rq+g0EqwWdm6cy1ctAo47DKZPvFN9L23bYDqDxdWS3Bxodrs5SBHsqAvB3TDGal7rc/POTw
pVd0/qzRnlqc/T+NVnpgU7ypyc4D8kWxMETqvK4VgE6Jb68h/zr7rK/6jWlLO3fM0qUyoGKPK3AT
lAu/jDAaVi2FXqvMbdiBp/VZzSlIq6iie2+i7mKTbP0g5UTMBpIB0CZ7hRqkxv26ojYZtR8T/iUL
TKFIUIcfQ4P3wwdxKApZgUdETdrUFUmAeoMEAFBuZMqxswYK6rv8tbfzS2Gm+RNlpk9K6cRnTJTk
WyYpz5mnWCc1zKvjYJQXKtupUU/CkC3cRyg36UEOvKuDrnvrWUmgI8TO9INEANpZjr6ZvHUmUeO8
kcuVaIJtP9s520NTbbtTY9b9zJPS9E2HZLAo5cbfq05zpO7QpqAXFzGhoPEdzgo8m6LchyQ1dL/6
xSAu9Hg2iSmijdvYN8nK4BO5w43MSHou4vDG6qQ6DT2QQ5ZPMI+7qn2WbZ7U1Dona4IkP3nvdg+J
3WrHvrc2RqzjGo+hFgE9nZrqaVAe3O6h7S1rB873nRwjMzocErZOgC/ZvR3giAsFFCKn26ftMiey
/MwyBkKw5fBam5qmBrdHduAspvgzrwInH8A0VBL2L6aW7u+nlt6wTWLFBcd46o08XlC2Ks397pR3
vrNLq+FSDKFxthNg5Hj06472M+sUVnhhDXzLaC9jjUe+mtnlqgzexpLK1ZCdztCE1WenP3a21d2q
yHcOhTuiHS5idAJRgyoCjuwFCz93I3cBlDxu5wsQ+fySTmeWrlwAjhZ70SUG26xK1h18eOgIzKC4
KTlJSvkekRLOKst4KiO53XaVWc5F04JrSOQt+h5KqfmEt3B3BTM9j6dWnqHYDLy2ATXcSwcQMBLr
cBgF4iyOtHbd+ub3r66vaV9zHRTFpDb46b+vtMxqT1nqZ+Hm9q4vqnBrN66DJLRPNoGueMcuCKq1
X2rRiVTisNJyDWyxXVpLYBjY14N+d3gzb7IkS/b4Edc7n9t/0wSZfdBwSl2pgCTPfQF/yqX44wo1
ButpvZOf8vihLCH3xPaYPOBrHW5avSy3AAPr8xA0AXGvuHyDQX2UC+70KKa2QEmrb2EJvJZKveSi
kXbdUEglb9q8ieZFpiK3I4q6BRodYgUnTa+MrpjblqZ8N9lYqHJpfth5AjzOgDJEVPDSacDsjDD/
1BGV+TwL37yW37Dzo+wC2KPZlEN9srmV1pFqd+veoFZGtuDB5BB+X2SjelfNJPxMzSNVmhgscDNf
THLPb5aP734B9eyK3Qus1bjODnZf7p2QnKDrSdUFyUwzTysyAUXWz/2sjD9kn22Wk7ImMaGcrJAX
Zvtx1IyjSh3Jwnc65VXvhiMxEJtEpaPwyF5Vsll8D3xjXEJ1LHaEKa1rWnUfiAV4UJK1Z0dcmQ9J
1YR7LfBw8kva4QStje2LYbyHSu6hM6iHjeLXzdoEFHLDsuihQfP1w6FMbqakyXAdEr2jZLqUV2Xa
Ni+EJ0iQMCOYFs52kSUPaldl1AFUG9ny4q01OuZWGcPswP9ltB7k2jw7euEsQHtiV9WHzmZQg+GQ
5tSX94HjPhm6Xl2sst9FKFM7rZtBxiVF0dfxMcCAb00GuV6K4i6Pv+XC7IJiK0q/GozNqRSxa0yt
KP2qGnvW4Gn6JMttepXdjJBpbeyNsoXToLfdtmkUbznaSvqGsuCDrEt/gR6hXzLN/xlMz1wjcmZ5
K+XzAMTdGcCnuW2Ddlj3bZRePbVziFc21Q8TdDIuxcqHRMqikAPrVsj6uFSU6M0eynyRpZpzSaYD
AvtupoZ8UV1TgvVIIEhZjKWVL323dC5iouOY+toOdWf21YezG4INgwfL9CliWmz05sW+f/b9w2JT
WXtUNbTd+DJInr+0szw9Sh4BQPSBrJ9bLT44ofMNXLBzDDT21371OGpaMFdHFcNaB5U7eBLLsZVj
juJiPuKvTekJpvhOXKnbtI2Hcz4dgk06JOmKzXGwydkpLHSzUV+wO/2ulX3/SX4OJBphS4/dNkzG
ZFbB+lt2xL55XMbeuJMAXPu6ZDz0PEc28gDuGa6hcjNDz9q4kZRi0phyvyrxKzUzMaykigWXnA+H
0aV6JNEMawUDGcC1EQHtkgfrkBVN0+Kk1DwamZVsRN/XQansf02pbJW4mkX5F6sRHAmr6sWuumqW
Wnrw3GLqvmgTQ7tEjs8WlVoI1IHrUBupeafCnvoejCA7FS7eGNTHrtTYAhKhekzIM80KVe+3ok9J
NHPWjjWiYsm+hFpgfZCLgoIwr13Pvnoaq+RAlb/LkjTsqDwdd7qEdGLm4p0cDFNoopA6FoLRqwTC
562T4ekAOumnwmWbALi/Q+PYYnOmmfBiIJmZKDINPyAh6SXBQc77dBuMKfdDDj6ssGAYab7jXger
u3qmd0Qb7QH/DCUCLFGzdpUyeyCehiRZKkAbKXBVR5NVE5La8mZmQ3jsiWsQCqnLW5Rn9smJ9Ce+
P+bTOCBPQQ7+L4W4NbnFfGmbCnZxi6IlASwE4mIgLCr3VOc/RMP0fXmZWR34OKscLxHWWDNNqXtK
7bXxcu/D7WOtxja1F9MUMcBuAY8UIFVTT96F0Vw2UhbAk0da71jFoWniX2cxRMQltpEGNl9dVZOH
Zc79lCcR36tYBpLNm/AIDAU3cRlpd6I47lEc+Bo42wbpkIa3yNEoTV4ASfhQFxKEy4zHIitY60EZ
AdC4/GW2RmlYD6KvtrOdGsFAykJbxWAKqVITm2The9zg5BRPlWI4kXXSAFgNxlxzfe8BHlG5Hqwh
hqbdkQ7wRuRVwxRCOFPBCsNL1nlNU7np5CriklB/a1GpHf3256BlJFqbIV85NoHbPIis3YRq3okz
JcI+594p2uJQWyeyvMOqbYJ6SdiUFEWOtK+T4jc38qNvwAQmRxSpfuZ5r8zr0PUeqUUJlmAC3bMp
86UIou9srkjANyXF+43Bq2VqikPnqFTVGg7RAYRaDKm9Ze7SbiF1sXrRqmugVyj1ZBPrFTCtZCVD
nJNlp4y3rql2qIEVCawW3GGiDQYs0lHSHsSh8NG4sdqCUuPJv/rKumlI2KjFto9L/T6vU5QTCT3z
EGWGs8rxHl40lqLv6oBIi4OH9ZPim9W1q7r/o+28miNHdij9ixhBb17LSqWS72n19Aujx1x67/nr
9yNKV9TUmJ0bG/vCYALIJFUqwwQOztmokOB+MZ1+7yWq8rw8qPtdo70ZIFbPJAj8y9Aqsww10SE+
ZHoZ13DtooBRQv9/hIIppRZb/Or6cYFywDCc+KxF7JjN8dmCSQNlwnQ+Wp7v3iW18jWMi+RloOXP
7OrmSzBN9ZcCNFJptNpDGSj1F88YrG0PRzXfsAxRYfGPWk9qxm/9B6sAVEUvkv+Qx/Zv2jzHb0EW
17eRGlIR8oLkzab3em8OTXQjXjoi4O4MzRL0Cl5kJmC5TZRX1TXVF34/gLFgHp2eRrywsDc2G807
R5kBDPaWcWMZTbqDRcSmBShpIGwCPUZjs/1TRioB/QpX3ZHXxzup2rEs+HlXEscixRLC3wlMFOEp
5qIqGxxLrez2l7kdoDN+7cnzLcE84aG+NoOMFy/CgdHBnObqMgSmxQ/WNKoHCc6HlPom6o0Xrxog
wFt3JMYuc8fR3zkUtI8SbPStvqtDF5XI5SZTu+ngt8gQ1FuGaoT6U9VTEpI/IZlDBb36FtVsz7yx
HK9/7KG+P2TRXJ7d5A70SfRFQbNTU4cviub0X7J6/EpbkHdfmPl4U/V0IyrGODx2LRR0Ue/Ria5E
9sXWaj+qGT61i6mHrODBpNjsqyU8tygOmgDNwxNa6MOjrJHXEZptNspybj5uMycfeMSLnB3w6fQu
COhkpo3r15zk1I+yDPUNKA/rMfOt+CYa3VPbztlTZyU/dWoSvNFgq5+QsIDx2huDtzpp2wO59ukg
XsADSPJWqXcSb2HWr1lT9E9B5Bpfux9NlQU3CMaqu3KwahhD7HrX0Ih5bGKKnGhaQIPklaiD7GPL
+e9pupyaWlbp208Bn07NTCsPyUT6ILBefLoKv9r8ea+ocu/AmgZfDd5tz36KusMyUqzBfIyD6UVG
8ZxDgZoPv8oIrWyLfuSootxahV/nGu4gd6RGJ6vG7WwcfJApu9hWjMfJV98PpnLrKEPwuJp54C9P
qR/8JEGrPTU7bR9OVIqvHEWAPGbl0y2wBksI+Qj2OvCYDR+X83s2jFataT/R4H2Ihnb6GTltfze3
gJonLVfvVZ10F9jpnQvXCw3ddbiNFhUUOVSLKIqcpSgE8/HO+Q13UEYRm/ZxlhaZtx97GkquHBIs
3qFTgk9emn2QX7GHhqwEudfLqk3jbtJmBrjX0SVLgmWa8xN0Ye+HmEeFU7oc5Gx1rHGr4yruX4Ss
y88A4pONrL/Ok+Eas17pX4RcLbXO/du7/NurrXewhlwt3wQLMO/KfXWldZn1Zq6WWUP+t9fjb5f5
5yvJNLlLrZ8qJOajl/VPEPs6/NtL/G3I6rh6If73pdY/42qp9QX7n652dQf/09x/fl3+dql/vlP4
CtB29I1iC+MFj3bR8jGUwz+MP7koRTErT933WZdxZybFZZXL+DLh07S/vIIYZanPs/7+jtarrjEq
ded5v3o+r/T/en02M2y9BzPm6Xy94mXVy3XW6362/r9e93LFz3+JXL2lB8Kqhv6wXnW9qyvbOry+
0b+dIo5Pt74uIZ50+Zdf2cTxL2z/IuR/XwpMfbebUPjZmPHUPHRj6OxrEPFbGYb90gNv5g3IHbxg
tKytWrn+TnGbQj+mDaJ+Te3xRLm4JXCcAjBxgFfOdF3XJ71As2kn7qDfm2bq3YP5pYNOTP3spXeL
XD2Q8FI/6pPh7EyKSlv6/raUGYBeLnJtFzE30XUT5TZ69qD0lFMk41HXXfXcdOd94mpapeB834hh
OW7SH37UKLcmlM/bPMuSIzUp8lFqVryAyrwxq7x9gD0of1HIvpwtr30Sn0RVfHIPnl2PO9rC8xcJ
0xOkxEKSLScJ0X2VR6ScR1NWlYC0LMBwmbG2WRf6l1fX3f7JsXSfJOpfXNmboBLS/V+C3CADl7vD
/QwSa0JcG8EzGSM2GW7H1Ht3rw7zI8Q2FUKKkZBieJ8mc+Ugcd7HKlaVhOiI07yrlXS0GHVMFUBO
5UCWEJLSdfwpKHHde9CX0/HTHJCn/w3/ZIVcMXW3o6EO0PTB4Y/Km/3Qa5HzIGcp2hV9n3f3V3Ye
iKIdz6e8h64mjG147pMA+oH/riERcijZ3kJrZPfH1SZnYer0N7RB/n5ll0XKxr2ry9k+iVNMTjoc
MnUabivw9mAmqRMi5GTxEjnb3K69i12cYpez9QC8zr6T4SwEeHLqUkzx6/h9rkxrzMjfRUbdonmW
jQcgAP02imfd28Cv1zxtKo0kCaJGCu9aINSk7ezxEHtF+zQEavtUa6Vzcnr3i5hWO3xSX6ysddlr
ECqHDDjywTaDfjstM8V2uYastBrlOq4TTJfriEMt529ZUaMNvbTpyhnERs/v/bpXrbuQ8Hnl5uK7
nEvPrnTvQgsL2qHdefByhtRwT2prGCm85lWGiHWl2Jz7ilr/4bzVDLSnJdxv6368azXd3gRNj6pw
bLz3TidK57lkN+iOXg9G2UDWSTZfTJ9CrjuvxR/ELu3Yn0INxR9kujRiQ1+wieD5RziNnLVp0CiN
HLV9Fy6gCBQi1e9ZAd3NoqSxRoS2pkEaPGRb/fYK9JNkgM8PYnQWtVD6Xy0SILviAxsESc9dbgdU
jpYMIJ+Ul4gqKsSV/yXIg5A9Q1eu7S+keaXwSS9xLdWwSxxQi2EPjUcDF1rZPC8MBYeoreNdCNV7
uAUpmAMHyeLd4Hv1czlM9bPYtMXW0dSN5BA52oOMxX21zqjGj03nB7e93QznXrX6szdQId7IOIaF
/s7VH4quGPPdxUHyCTzA6HS/hIjbULhHMVtVgnK3rtDl8ftaV7ZwWc/XH67MthopR0Ufn7sPMdBP
vyvvKqK1P2/JIWiffmEuPzuUAO8uMTL+NPPyIzP4kboNAD1t6fCDH1ehYpql0dtAX9gxX8Tm5JB+
nE0iKreOxd0PyWXGlV2G7KD7I8j/b83QLYrxJvtdxaOJOTMj5X495H7zPjSDdtMBEzmLU+yXuT3d
ONtgruf9Oo2sur/ry0rbXthu0RDPaYMaYLczjSgCBKxVe8VpfjamLgtObe4M5zzO2ZhGTXUbz2l1
mxipq74MFrkDdXTzrcTUS2AirQqTBzK6o+pGHvJBTG6oF1seRgfoQRpNzbaebsNXPDrzDT9z2iPN
rPqjnGXogOpz1N2vdh3ptkX9GzIeQj0VUO1GG0vr6HDbtPhhXA+k9fhLQH3vIgUS64s7Mj2oKj+u
JtHNcsmxUCjJcLX1BsI6b859Y16u9smepxXoGHTxhlm/ndOoOpKnVl+9LoOoUvHt33TkPMIuG35x
23zY1jT1P/kfsZHhzFexg/Ot5jJpBZ9yoFEC6BrYvhCvJ52UBzcGBETDxV3ZERlJkA7vtoLGqmKs
UNhZZlwmyzpDuCT1qtDdNIunhphL28mK9hjeSMj1lGVtWmsjWN+ZId7Cqnap7jij/QhmPd+7DUTD
/Ovs3+yQPhEtqX6Edgyvh9Wkj1WdoP2LmOHBos/li8QKXcsfY9V+tijTAH1Q9FrZOBo/SdIz0KB6
QDNMwnCBEasGRGHilW4D8TouQAfxytyiow6peobp1VufdbYmdfJNvehJka93TloFfmodirdalKjE
mxWoytQmgKZGg+XX6zamn9KoQzH1Uc5Wx2oLFy8IDu1ox3QrSJwcBtiYLw56N36bqfDNw0ARdZ0g
l7haSS4xwXYCIzQLS/B67XS5KdBXzX0FrMlwzHJvT8DxInuMf6YPCjkY9eeAF4BiYQTV8NBpP1eW
BsiqnF6nYqA/T0lSKuGB9rOTqw7FT9W/D9JZRQCRN+wyXVbN27y+Hcn3/rtV/VGHG0NR0Pfh4fHW
GlzrqPk9ndngszYQYvXnSI+Ct7Ccb4OKbH/rxvOXoiq248L0Rf9c8aB3yEYFSxRNizw722jMiNdL
9Io/hSXFK0vSlTecxRuZ6qcl8ymnUMwablv8RkkhpcLgFSDone5FhXD8tnND+4DYlf1VmaMH+R1e
I1KAn7dl5FiHsLEgXTbhOh029WxVR3lOnuPIuDOdfHv1rExTJU/gs6oad1b87n23iSdq6k+eaeTn
Z3N5VKfgc2MUzWuyyDcaaQqLjtmcWnVQhoePIUXR4F4Oc+7c0hxd3tsKenYsVNw0mhu9yMED4FEm
YPFkBLeFfl+Z7Z3RmwjAZFM2HrNu6PmSZcLM5//FydJ2u+hvHQu41RCJadVT2XbOvYRMuj882O58
XCfo9pzc8A1KV71MoJXZ2rbQp19iLtedk8eyKMLLIgZ8hY/hROFT7sIBho9su29tJFYOoKbTHdim
4WAuy8+KW25HVBFelXSnxuiiFF0zvE5BrW+jAeFbsY0gbs+gon7zFgJTMVWFCVVQpt47i2kAnX5I
apunyGVYsul7Maxv4pNwM6aP1Mto2WlV3zxNmf8z3CHDnRcEw93kj6DQ5VQOfL0rCroWHwHXUdWH
R2Jk6BdtUG1kDHFutNetub+sucZkRTz523W2rGvV0/t9XJaQcZk5X9ShDo5XIXaj8osaeD+FVo2S
SueZJ7dXIrCDs8qpHNax+CVS3A5UWe+RMrbXyItLQilITFstgGdEgmQNOVsviTaBYmz/8moSyR41
hEYPZKKqN+OjA2PeLh61ZC/D3gux9cb42LuzsxngoDhcOfwh/S2k3nJ7bS/GU1hm2l2d16mNnAqL
jO6rPpXDQ6AHLeCkzDl47CyfIbWvN349D7cylEPSuS+q2cdnGVVxrD131rjLERB6LJaRZwbBM42Z
65QKFo77rrNu/KmZo63XtbAMeNkPjfbvaAvHy8xHRIe9TqYvFx7NcDg0UQZOqaq3wHuG59pRw1ca
AcBV+q9yMGK7BUFk+ad0sbkNQNV5VhB3WYZU67vHPNBPlem9T9B7IAwWQoNiohUt2ztzDw/qEg/2
Nj/3hfOfNZ7WQOBdNup2S0DVV9M26MPpRoZzW3aA0exoK0PFTY2XvPyaJen71WBFqkhf2s6tkbYJ
qJvCIGnjLrplkGPG/GVxsINiHcWyxRYVFiDidWzeGjTKwdVPgL8ESJQM5WBEdgyOpgh2V451iHaL
eQgtG4zgV0Nz0cmZjACpFJdi0wiPvQXwcdcOzXygCg91vRuFz2rkbuKpzP7klbkmkjwSmxpu8Crz
ae6/ni8RIWyrl4j1Ch/XF+e6BqBgyGkBoXtQ/R+sEA6vpEZCb2PTvHPvKu2ezowAIgFr+LVu4+AU
LxjrjUR3duRsp9AYn+TQQgN6X/oNtPbt9JTbNHlksZ8d5Z7gTEaSwarPl5FLGa1RrHGTyMvx4ZW7
y/7Cm5IS+zS3W+YOy0uXq4l1Q606oMMppfUmKesTcMH4ZQQA+zKG2zRaCv6LpVBj72SP+X/EdQmq
/W6fVm60X+cEQ5Fupj54X0ccsPP+f1xnvfb4f7+frp/VrWHBUFallnEuGv3Yx7p12/oGz1tp3xvn
qWIZHr1S45zaRnwaaQFGFtI4i2kQ7yVGwiuacvZa69FLskyRSFlbhsqIesSuCiB8apNq2otR3Jcr
SvhIE9Ke5qt6E7lR8v4tXU7gfDalaUw3aGLsUb+LzC1JDfMUVZkFdJvv/DbgJw+JCcaefL+Ln1zO
5O7Lqm1v3p9r/DG6JcunPPABCR7dLnUPY9EiF/ZhUxcH+nd05tT6xZ7DvINY8hKCLPm3XrfKW5kv
Jpmg8fbZ8U6BFmWZL46hz9yzrU/KIc5G+jmG8gxWojrPmlWe/2ooDgmZoGm265nW2v97rKyURsEP
x4YRrbZfS8VQtnJmAlq5nOWLrUwVxP8+vP8chx6sAiqYZKab7q+4sWSoA+NV8gjA7PIcJyY51GEf
fJLhToEWpL4BbVsW3GtOQPMZ9WXTzMA4j6YBgDl+NRazn3XJaWIvvZWhVdF6D0eSAoB5Lt50jSQ8
WSAIR5dgnugva8w80zzFTvga0Kz0xiHhY2vyHIPChZ2h93YsSuel8W3UJNchzSG3fQChyVFpvIs3
gKzsObZN6wzn9fg0Q5NiTUZ3Bwna9OSbHJpIgda5ivSd05d8eY2xnZxn932CzJKDa6SXqTKS+aOV
xHsHKM2udKuUXGc3HQstMp5LGq32XUmezLQsJPUWm6+Y7bYs7OYSIo6JBTYws+WnUp9+7wJLO5Ea
Np4hNT2pcajea13rRtvibaIn7LldXFPXKveaPd60huNFCGln0ylR9P9cIk2atUCnm8VWrrneTBpA
Xh0DiynBsN+JPW29dlsh8XG8LLXejLjlBmMnvdzIulzxpnmJc5vHegBhAhs7Y9lZupHS3wD1p29L
YUu/WY3aNIO7lf2ihIP5JhIW9kvMusTqWG3rMqj9xJuZzyla9+NXUmhvNFQqX9piso5FZ5Y3bVan
X5QZzjKAj7/+MWCMELyoA9IyQgU0qfTJGBB5CRmgGtrGzq6yz0NzGUqweCV4HYr3am5hA09vwVhv
h84y7rMEPNDou9/At2r+KdDg/6aJB5avulQm0jSxeU9u17iX6GZsd0ltDHdF+5+0sMxTCMXTHZ2k
/KsqBZ1KOkOLGhIxrOiYj3ekhMQ7LSFyJoe6oUnq4rke21FrnOz+VyTNbPqilzhZTsYkkTpaoatT
PAXwjwdJn9EGzcGYtVC5GSsS9jO/I9veqnL3P2lqZneggUtSn1GW3TUgoraJ42tbmdS4qbePui7i
2Sp3FPMerWa61oeJDsBFIX0Zwho1PXqh3yFC7r17LbWvn2e47u9pwHtj11l867J43mhF5L91HXAk
rS+mN7+KrI3XNvmb7yA7WBSBhyxAo2wUi57dzqCjibKBd9JQp730aZtx7F+GmlA9wFbzabh6pa/u
385N0yDaOgNb8nbp/jQ64DFGHWk8K3jOvb2wnVA+A8U+UTO8G4JqL7YRyOW8u7iXKVlfaPt6WcGk
oWvvaXq9d2ulvIE+xd0ntO3+rCfx14YWg2e1r/THIavSjdjzrDd3mQqM3FtAvbQ/82imffPnqj3x
AjRIb2TJz3S3NZsm8PwHsIDzS6m0z2IP9Kw6pL5pkRjjIlHTHjoTOFELz+Zb9N0I4/G3YQ7g3+dr
7bkv2/kGOY/qRjWz4IXtIBh6O7d/i77rLfwnEgm92fRsx9DCvD9ZwzdJ5xOajjsoLFJ6oD7k58VI
q0G6nyYnvQeN5zzmlaJslcDi1+zjLMhJlYot+jhbvZezeCzuuxxyrCiwn0OeXm95LxoPcqCJ3Xyw
Yh/VRpQDN1cOGU6x/1yWmXsrsWsExOVkwiwwp30avEDul79qdRrvfRXYf9HQOBYrZbm1eif9tR3j
7WxO4/cAdbH9XCefI5qlRPKPEcITlcbRNotC1EQDhYaPHKrNI+w2GZ8iRQ0f/WXD0YSes7NUOMEu
IsqhbE6cZRsifj+gv0GJrDsPztBu5y0O8Xqpy4cmre8npaxpCln2NJ+mLWtTAx7vmvq+XaR29Z6E
r1F55csEMPF2cBX9MM6l8pUM1iXCoOlnk00QD9kxLVE59WFtUe9BBfwHpWftDmbd9gUexekBJZ0b
I+e2t2oxFQdr0oedxMrBUNMfUNhpdzKqumimp7K/QR2oeWJzue3nmrKkj5ibCOW2DXm4wiA7Mjft
9JOj5ztpgYYele0w+iA76XJ2dUfbuLat3tOguE1DrVdeI3+a9tDIFzadMtDiyiG0VfWkWMsBrHnG
twinYGtNnZaC7peM70YqBYtHwpee9r87zQNEIGvaYel7rabxOVq+ryH7sqjhpBbbehoX8t9nv80P
q6TnDO4Wdb8KrcDJuRH7teqnhOSxMd6lU2huZlg4dhIojnUpOQuS5hh/LHUVlriPiqdlTXSEckWP
d21m7drWzp+sMmWjaSbxsdbbdNfoETtNNaVxvlPRGTXrX4Yy8w56r85w66NPLdrVYmu9ft6Oytg8
i+Nvbeoylw4/WlPXGJmS1s2w7aZR20nhcSWIvpQtP9UxQ+R4Dv4w/CRVy4v7wh395/NLedM0kKS7
cE53RWcf+qL7yY12kF9uLH1M74ep78N9otDq6eR/GiZLl3E+kKFL+/Yoo4/QdulFrpfDh11WlJHY
JeIjXuzmovjzES+XlFDvu11BwFQurNVyKErf3jd9PW9Wm5wt/Jn3euFBYysxlgsvIf367/Nad6Ap
SCKHpEIbakicfVEln2PWFVuI145Uo35DR8s+VZX1cHk9ZAjrFW3RvADrX0SV7RImJjd3qAJ8TL0M
xXNlI+P7ww/qaqPpg7pvWr7ZhF2gbIzfANT3jwHQYjCs2kY4CJqgys6mCU+oRMkkJ+hhX1gYCv48
qW2S+/dSiRZpKH2bOe1uZTIhioQ88yYp7fFexgF6L4d+opQoNmWJ+RxI1/WebyvnMlvc5IQ1Kovk
38BeGxAPxb+bVN5ulXwynuQwt72zc4Ym2K+2mvY6SohqsMly1WRbjFT7sChhyYFsNXyrNTnvfPRh
cFyUsEI7MRCj/i4Bn8xdrx2gs822YlvXICcH7qlxnMsa4rBzzbvXAx41l0t1H9cDBZQe5tkcrh08
c/xK6bW/XRevPD4Gpdnx5vP0GxiUoIRZaNUgNayfDb2gz9oxH5scFXrEIevnJUBMEiCH2PlsktBl
ImBl6zLxj2uty/9xralov3lRrJ1cPdw4ttW8yCHWChTvNb97F2ppC0iR9Nkzbzs1bV/6PvOe+ixc
clSIowwB+qq+SvRlTOKKWnyuvUc7tOM8FWxlrqPX68kMdVlfbJM5ek8j68uoK7W3KAvfxiRynseB
x70qMcJbGUrrjjc7d3ShNffSw5PFXvAca3cykKAQZnp6Gc0v0dL3I3ai/WPSg5qqLZrBth1acDut
4ZMjMySGDuT3S61LLZdySOIiu83NaG0RPvs1fX7LGiqdV+eBy2TeUtlS/fwQqCEgC3D6T2HWP9Rz
Ot2JSQ4lrE5HRLF1yBwJI/MIl3xMnGoBHkgUpzpVoxk7KAkju30jW4lEfuLkVA5wOPq7VtO0jWxT
xCbbEjlbbeuMK5ssYFL126hu0e1DGkCBDMEX9ok0jGZR57ZWU5QYFjox2l3fCcOKqd5blg5FZo9a
3kGhf/JQLwXSOSmzA20GyaFaqqmrdwr0X0cNBA0lvWhLn5Kzv4LJy1C8JSXHi3eFyQucnipteJl7
5bgstXiTmXcyYn1kt+giQqTn61zC1OVrMPq7vWZ99Tv9OwpD+aM4u1bfQJKnf6my2nuZ9PAo5jBD
Wc4Y6MMd9cj+OhZqc5urZbITrxU0yj7wYupoywV8tI8vF7gsOTpXF6CY+OkCkdu4B6hMQb3S5tKe
rTDZMiTtIsPMAtA3afo2TfoTBJ7uufOnaNdYUfRLRSPHrMN/irKZeRj0wobUokh+GpX6WQIAUDqQ
XQTG4zoTvbvwl0pjE+z55rd0zqwD4i68rSxY69Mxgx9mwaz0C9hlPYgtR3gF3tv8uNq9qB4OFUBJ
8lyoXV1NlaEiYMplLn26CCB9LDy9xBFvJqsL6nLTLfoUcrCLjkSVnNYxEKx2OaxusU1zEO7mgUSQ
OK6XuKxT1hSKyULvDL22z+th6Prm1JdAlz7sAWikszFCtLf77ykth/3cfIop2mg8Jq33Sx+MxQNc
yfp9rRxkADU0Ms82j+MXe5UdxS4WOWuXOUPS6Pc826zmAIVEOO0osv5h0U/rrfY/LBqg8NTnTeQ6
W53OqWVPIRsQy3ft4zgm3y9bFCmcLIer/QeNwt9QsQJPuzjBl+mHKB7JFv8x1llWq8Lo+2UHJN7L
fqavhh2AJvcuNrKKlE5evzYpDXyqMtOMklUOPMKV82Wy6UyHsOY/aLK5P2l8f5LD0/zzHNf1nW4A
hES/yHjlNR82odKqvyntowhXLXOsSn+f42uKf26CCGnupJj22jBtp6xgV0xG+3vL9/Omh8TlsW56
6DzUgN1XmM3fGwfuB/gip23awOXoDFOxo6ISPwI9Hm9td1KOutMUz67mVex86MMyPOiWF/KwKRqe
xr7Rv11N0tpagW3VLJ7bGt4Dd9KdW3PwpgzVCR4g6Q+qnUNi5cbXpB4f0slNf02MhE5Knt5e4Nes
6TElIlRU42s99A+SP/uriI81/jaCJjZ3m9MFvHO75Cd4KbInATp0e5Xq1ldramoawMIvAqgoQtU+
jXBsXWAOWWkA9UQN42CMsFd18O0eSyPvt0Vhora9ICHiPLosKvPbnSw6gZaURQVDQWOnc1m006Zu
HyNaArSYxxTVGZ4CtcrPaBuwA0Ft6zIUkXrhjdUwkTuBYWV53BH7YqpjNT/LEh/riAmFyq0TKxov
M/T9NqBHGq8g+QjOs60nj82iDNeFYf5rF4KYaj3v+zSr/i5lo3WJsFq134SAdDyQdge7iWmg+sin
QgfQPBZlquFAF22S/OlqtODBRrdRYesisynaVBsdzoflBzmwd8U4k16bsuwxK+ESFV3zropHAFV/
dtS2wl5icQRk1C4zkt7jXbw4grg0z7oBD/H9SKoqKxq1eX3P7wyGkx1GCtQi4Lbz+0n90SZvSF9m
v5LpU7eRN80PGvimMw3sUIS9B+R9tK9TBTyfErvHqe0Olto6d/bkW86OdElyyCFSBGWExry4I0V3
7iL+HuiHEGBMab27TXWa2OUvA2a9N0D/v3UjTB+rHW6cvZkm4dtfxNuLXY+8AmRjAxdZAb1HmtR8
SpecpIxVN6g3lI0tFNrIXXilNm5MO2vRQK2Mt4bKS92ShCQ58BDWXbkRlk14VqC0UuA7lKFpm/88
qdJMwHn5dE+SqoD+djko8FQCL0Q/o53/a1scMTJlKMIMwJ5Uez/BblxqbnWOm2l6DpdDPlr7pixg
d19GcgDwb0YND52Lxcs69bGjViwjKB3h4wDZh8ZvcLea4rHO7oZe/VlMcrA7r7h1Vb29zGyiOrzN
a+t3JHq6O7g/kTHqxqRH7bLothChW9SYhpJ8+2IUj0TK2SVcxmaQ/Z6nqgpeJhnPbJm0fTX3w0aw
ltpA9w3P5XhkLDFyJgdY0uAtSM6rGfpeAJxl171PqBsktqtZfUx0BykjpfUcvpMVnVeuq/39VAXu
Lk6M6UvTh+RRLe9ZV8FyhWMJe6itKXfinAdVpaESoXXxutA/3aDC7G/F6/JTc29Pzg86i6cvFlzQ
r8gBFHVdd9uiVh6rAW4xiSwsurOrKVdvZR295qPTWMO0F6/edMNJo98VNkzuCBxH/BTr5UmWlQiQ
kBD2KdWLjKIcIkq2nNVZViNn1UFiX03QaNkIaJro4VlazzZsDvWffJpZKXhE0EQhrXkz8Ea+NaDR
vacrm6/mOii/VJBjbNQBZbaCF80n4RMgF9Ts1CAeb7ogB3Cx5FTZTmvbKAorWPEYZnoRGhvQDMk9
P0rwtZQmzTaK6eziNta2qZ/9ITB0EAHwq+yg5hWytksJTllKcP5SmkvJAXn92D6ISZx2A4GN6pnD
QSLEYXcQOcl8sa2LaFYHRjfrHsSuNsqAJA2aWfTra+e6q/KbMvSf/Vkxof4SSqsg0yGy0uBInf34
14zfcshVFk/YeJyiBZMcbMRwN2KEu5lwOb2EQl2Z77uOshR6yzvPewuLdnpcUwCTYtIW4EfKjSQO
xBE15oiyc1Pv+II1nsSR6g0170J7gyAjPTlFkfPF5+lHM+u8h7JF1yCzIgQV/HneqrUTv7WDW2yc
OfN/VG71MAwk5Dfj/L1kw8erWrR0kPTV74mZfbWGJP/eKfxr6V+efmI/kO3CPG2eu74gIWBa2r0b
jvPNFDjdqVK9AZlZ/U9XLkbz85Wt5cpKWD6UU0GepUi/U7T/fOW+S77GZaZu49zsH+coP0BiBhv3
bCpHs5iUH8bA+9zrEh0y7NrdQ/Hvnen570/U0bWjMcTqUwKh2dZpqvKb1XRvC2ib+f+B2ohK55z8
UDRFfQt6J9npfOifgtRXjvRvx6coiZv7sY3nveXNxRcn9CGMDk3tF4Q03m9D4zYUPwh+6QySgFe3
Mc3en24jMt3iD7dR82Bzb/CcvO1GPs/VgHwFRYjsC1SwxbPR8rWyjExP5QCWL3em/EFMPG01O68x
uqMMZXo4g1WSYWuMl+n0dTvNdplKYwA95pAiO7MZ7XojtF79Qsue2WoBTGitV/QErNc+WJIwiCDd
ia0OggX1u3BdQXL8CsIoe7b99+lIglFPjCyyCWannrvWfD80y1kC/N1WetCly8iO+pncSmqQOF08
kPOg2qOptyoslTvRdTA1sguUQOYzbLBo6qm/ihl1UaRilijRqZGofJ6mc1mpzzy3+NuoLOHDnAaz
PvcLg4oc9LbveT6GDDqC/vF2dSCNQLT6ET2N9b5o/RvkOrutQf7sVop3aQL3FQwTLmSo4KzFC+e1
dyuFv0yf0Zd1oZe1fX9/AQ7MQxhufH9wj0Wk1cZOBMy1xYimgnsUpXJRP5cz8eqwuG3axVu1YGe6
oUVGHJKwxzk0vujCUruMJlv9IhS24ltGq2+JVD8i/zgPxdxLZGnUBo1kwML8wZr2SQuHkjwCXp4G
xThGJTohy8OilMrlcIk2W4MuX0rz68GblGk/lTz9DqF9E5uKAUghmr4D7NqVqZe8TVFd0uqHXTho
k8iDyaJKL3Z3WhjGXH/6vtjXeE03f+fxbeA7jNzLuDC2y6FNdLpFhi4i3YZt9QZLXOa0M2AH2S3m
aRY+BBo/XG070GkxOeM3z/OD3Whk+kmqO07xNM9T83YVNTjxUls8pezgnxX+aZ1hU7hwI8fcuXlI
gXMRZh2MZnyuJv6lUtbodfZsUl4bDcV5Tk3VeIVlZ6/we4NmitWdlZT9mijV6KnG45we0kS06Ngg
+5IDTQ+bO/G2qXWaoK14QePdlDXE3CMteg4z1pAlDfJg4JGSbJOFRYKCVRe+llNVQb8DUKkyovC1
gLgfshZ3O4+wz24ro0fT0PedQ2Xa796EbbVMFdNfzV8ixOnQYLe30KShd6B22nL5U5oLgblTmNWZ
PwV196UUrlphfRbvvAzFS3Wc4BB+89UrnyYZho7+ee5fBcvKfKsl5+Euj5xxm9ue8kUJpj+dTaP+
bhs+zq7ilBhx8rGpx2OTJ8ZdOLqQ7ixvWnAQL1M5Tq9W3xp3ZTelqBry5qyh+zbYvXyyy5v5/7B2
ZUt26kr2i4gAMb+y57kG12C/ELaPjZgHAQK+vpeSclH28b0dHdEvCpRKie3y3iBlrlwr/OUvE3CB
Tn0pHX1TOS4CRCAxOU2Cs9PIWmcNjXMzINsy8LcuYgmsDmjeMmwWk7NuOSSf/xgw1PoZ3rjr1jMh
8aUZ/EZNXmafUL/qAvH4y0RX4HXzV+CUzzYl6WWSsUoEaFMcDxRov3vHHGD3zPm2mM0xipc75G75
dgfXBnZLscb5KxbxbEMzFmdHyx8jmR80DSybqF5Kgjofkm0LlU9oyXns0E56fdVVplfjuX/SO0AM
VKYXb1rxIBBzgsxCDd1W5UEDubAOBmrI5kkoL+7WAuJmozGFV8iRtoGW+dXntkI60mY5P+VhX71A
j2y2NyNUiiBIZG3qtKk/V9irGkZZPphFCLaifATSWNl7NR0VUNEyvYbk6mPkdM8QuSjX0N5LH6WO
cAtdkU0q26hsdPX/46eVCC8UOrimh4EbK9+cQLevnmj2burH9tVifDyNOjDLZE2z3FgNEk+UipvQ
r9h0E0iwfYjwaCDI2zYiMXYkdDG55tU2Sv0hzYf0LhbsHzKTlxd7+q6wrPFVeem+uzNz4GFKzXrE
XrM4GTYeAsjH249kKzlfDyhyvDdt035MINS8doG63pEHTbBGhDuVAOwj2dSE3gF76xwH8FgUA8SX
bsDazV8Al24OYd+wDVehLxd2u7U/2ksci74o/7/Z5ZRBfbYOAz7w7poW0tumrC83ZcHzJ9AYmnvo
UvorHrb5k+QNipbdyA00H91kChGUqECPSc6GCT6fPpdXGkyrZHpIQUIWYeskobO1zqOSfWKdjO+l
28p9nzqejjCc0x4rvCyzQBpReLDMnWEL0f9DA1oJuqtTzob2OLtDtg96MxChAnqqBgvLVA1XKy67
l3btDJZ80TXRQnBqyALqRlWnGCY1fUNdqJJWEFdAKQt18wEKZpEtH5GZ9u+9zrmQGX9dMBRFALlX
aYMlPaig5RCC2dOoa4xfQmtst2mG893yukV0JBuDGBESaAF8eA3T23Z5+YbDRhX1fnCgMU4KLBic
IPMyv6tpIkMMOgYZ0tkCuzvOkIbc9irLlndD+xBP4bbteHQjU6d70DvmzT80RqZl0mL7fVI7TPXJ
6OQ/5P9/nRR3QIuB7QEfrRMe4qTucPOTCFCPSkiz/jY20UlLsNt8LMK2/FSk4U9D7bpqt4kDD5vJ
C+gEzbnr/N6l0cUZEStxWboyRcWZkUX12tcOoaUqiwfTm+7Qi6jOuP9rz3SLIpCZUz8AEsJWds7Z
vceMcQtZ6eYMIrj+KAXEcnzXEzfEl821BsDE01RDSGMs6+abV/ODMIC3DUrAucFPAKHQ3PwG5R3+
6jCXrVKk2+Yle03RPrrF25JyAmCpk/bbkigpP0f47satkK9ayXpQM+JqRA1eAJ0D+VoI3JOupLL9
1a80J9DE+iAsXQ1tzrekDRYirHJxXFBc1CBO3lC36RoIhUORk5TCSDOsypl7ebeTtJiDAAZexmmC
veDFKyAbHODCCvH+CSDVMV98HPovPjoAP8d+is1t1Jndmk9ueIh9f3x1IWfdybJ6FkaZXDIwRAcD
dD1eyS2OU+0AjmDobFpuULHe3ycpC3ccxYprFCZbm1hW+L+usqlbm2UG3Q/qj63VgVbEsjYDRIWg
C+pMG1N3d8Ay/RPaY3Qg3nqArtobXb3bFxPZJ9uY/Yninky2AowMsOOtGh3ITiYa/F/tf6yP7/iH
z/P7+vQ5fUJ0vK8tmb31UdW2NTTHwhfyV9ODyHZk3a0rUvC+19JD6qJIvjWmG6YbYNsR/2k6kIyo
CbOPOSUQeklcqMIkeEr/e6nF8r7cPD0Bpa8z5FAIV2oIVmmrb5GoVr7hZVuykXZCB+bTq8z0wOwZ
eLHxKjWtyDggNarPuDHpZVZgC6+7uGCZf4pr8+0FnFRvbjOMTLn5bdldwBriPKW/3KZ2+Ndqv7vR
9DKM8F/s4NtvTjgYQ4Hp1lY2NOnN2r2PRWzdA+0pUT+ML3qpn7MWzBbkKSyz3TuO6YErkeFQovyb
KQbVIW/AdUs+o2Y7QSOApmPIscw+6g5gX7Y/3EFfz+6ZDKczaCPuyJuWHXw8t8w5OaSL4Ti4QK1Y
oZbvM+hgPusVUhKhG0YX6oLqb9fkbfyoQZHuMR/N9ahqXNPMZKh6EmVA3WkyzD3ImPV5NBs4gDBD
UexplJbkENy4UFctOWbg5KMlC9DrZF3UXuwoBC2K5iNYwVeM4iaqEU0OmDjk4M4US+miaoImXhxt
qWukXJ6YDs2ivubFpwh5o0crm0Mp5NDUoHxepgtR6yvf7TZGa0KlMEr8+6FGqRpTaqGV7EE74bYA
Gnc92B/+7SG99tQMeNX/4QHkFMLiKuXxlzVcnN/XQ2xCHx57lpxtgMRBSMUxLbSTot3vE21LRPqz
bR4HqT5I9usGLLB2oRk7u7aQlWBgNUUerD671EXKZO4SwoYwNVzas2nB1LxPIrQOeb2bqEeu7xMZ
yhHOPEIpdcLKW5elJ8gPuo+ABruPLmPPKONqLiCJdSFZXnsbxLeHDQ22ruZfRoSsWjVIpqLIrqWb
MbDSYnYa28kGJfXNlqZ7ujBwEm2+zbPVJEhp7ADvj+/IpHs9NlUgft7RJxh6rztx6AEHNEprMOTg
Cp3192SSlYYKIumme/oIUNeujzZzdABAfn0ikP5A9Ut7IEur51B9mr6FSdwfKAAnQJC7m+qumgN4
MjbbK1609zRIXzJkYyH6nvB7+oLxtEXZx+/TRV5Va+4w0DcXqXeI8R4Adtc7tH6df7JZUnzKsU8y
h3S4RbWJ77jNrJXNuNjTIBDS094EUcKKJrxPx/MqB4nr6G48p0yupvlIoAmGl9AakN4J7Dvgu09r
JJUbOcTfQIP71emg7wOiEf+Qc6gxullmfMFEGqeJY6V5azsBaKZYa3rCDraC4BtaPe6RFjcU9ELc
Iy9sB2HVZFsPrAUSMkivXRqbYDvNkMHIlJKUknJRdiBr2Qf77/7IGV6Y3/DugNLlARDWFEgFFfn7
IwZYuXG1MmMkNJaBD8HChiKBrgSrZhHjGd73Jbg0ZHgPFa/w3jGQZcH22N/1kLG9B0cAYv4OSr+k
55/Jg4WJcTd0X6fRtpNV5nNH0Yf/CF3pJCtbsQM3aknypTVoSbtuoNmn7lD3DMHbDurdYY+iN3Wy
w3PJgYxf1B6o2zB9zcEK+xTj5IFty7/d6FXR21DQ9vP2r261Wo2AzO9u6hwzr0Z2uqnWWWK5Ka3W
9WBU7lMJ4ASEyXbtlKYn6IJlp9zQrN0IFMKNyxIw9tLwHrsQoeua2eVnFvPPMZfVjzqB3l3qDjww
B0CgG17+6Pz686jx4nNeFwmkcVL3cWT4MVcaz24QqHi7S20MH+/iWHGyQR6sAf3xl9rU31hjoDQt
T8BsEUfMBzO0IWdamb/ZaJKi4PAiAxIbvrfJEHt7hEhMebSRsoEwj209ki0Sr620+gdp4HXg25Ad
biZwYS3+kL4CpFHo2KU2RnM/Ny99O0G0tLTu7HFwjqbarDrAbmyNdEyQxp7EDcn2AWjX342zeDwZ
TeWZbKzjIDzvnzLVzzpYTpYL1zFmi//r4jefMvHH57itv9AemXbLtFEee4jNi1A/kF363o2bHrAP
2fS5iyA7sIR3KQys7BaD2LnlRFuqPBjlcxVBqQJSEcY6Rp4RknPJdDVDoa/Iwfaf07a2VrxAsXoj
omwlJj3aTrFtXTUgbufG8Bk/+8La9HmI8BYNkIuE3NKqwI9sS7Ye9X9r3Y4jCNN14tZL0IW0djps
y0Lg71eXGgKQYjxi0zi+gj3XhUSlrR071WVsW/uD+1KBvOZke1Dv40r03sgnd9UJUPhPrlaACav6
UY2m9kVdeGn1dmGAHzcVEASxDWQXCyMznmuvbde8E9ZNGtAWSJs4PyJhAEaHcPI3FYMqQmKExSqr
QL4TKXm6Ql11HtDeAPKgrxtI+iWDbmz+sw85UpMkYDvhyntZjK54/rUoWh/HLfNMR86+5NMd06Yz
yZClCRvv1BidMGmsYfi2qMPp+9h/mwc+FLDcD9aXBrIMAYiP+CM3Q287esDYSNAYXljix5uuFsZz
qXVf83KAmnkMHjzs6r6D7tkMBjVJY78mAXw7XFDQk4BZU9Ofp2GYJ0FWdZ7UlAhoAW6ihX16imtb
W2WTTFaIOaWnKBxA0k4jbZiMb5c0NKU6Aih2Ph3NAQm0QpVVlhoKwWMDwuvQAovPfggGDS0XzYNm
JdWqrAT/Muby5tqo9Qp6+bUXXvsDJVM/uWd7z25mgofZG6xb6uopdJ8EP+IvW13S0WQbYXnuI0vE
SxxGu0nlj6iR5egDW8NRN079zES6OLWHo0EZqA8+78Pc4+OReq0Oxfl29KcdQYLKATrlfYOI3owQ
UvAhULL83SYcMFCQKDU5k9/wPpdQR7Qe+f3H9ewGe3Qvbc/g30B5iu5q6yXC0lv6J7CkA3OjgjSF
BVBgaTugKlPoaNXQpBDaTpvFNiX+1dC+1Dh2H2PPr3BK1rUBf8NoPXcHmTu3UeYJKndjH+ECECfF
qqEBMNmFgWkXfPfBG7vldTNm/WVxtl1F7J1Wjx/cIOQebwY7b8AF/gKCGP8iyso2gxbxgINvhi8V
Y+F1FDi3rAG/3zomGMhmF9RcTUEShxqeLmO+Bp4IogbL82lgWQUy6w09mFqyW2NnXYuszddSOdNI
mCEDF+gCAMFEzM5/PPxo9ZyZBsgWUZau2A4dRY8YsQJ1mXSpE/HhMkRGaSQWUH3AZqgppIH3wY/3
RsnX5GjHBsqDzMo1D8ySs21ewRyrfQOZNosHeZVDbsIwrLs4neq9HbfZoTDt8TZBCBIacUn9eYDc
o6tF2g9P1nunZO6X1s2HFU3KnaTey8wA84jfjTcTS86Tct250BPBKto9YkTOPCkEru3OT8YNg0Jf
kKtKBUdVKlBTDfUKQSv/YlrSAK5GHe3BtcFBf4XSAxAyvvnh1ATmElHVwJsj5BO8T9bLWO6gjwZ5
Y6RzbsAMD7c8lfWFOVCoFyx3IL4DChQ9bsZj6ev31HOUia7AW5LtO0eVJ6iptAgNFFqUbvUK8Ds3
bIq3Vfwsa9esQyQ1Nrww3hQWDppDykBIuNwKuSV8GiBo9rTaMCb7MEnEVYBUYeN5Mt7QL6pUPys9
Lh6h5MbO1GtCv70UdQfeP4xR49e63DhAXGyS0n+zoXL1Piw1b/4toqq2uFSTeSN/+imCPF5sIi7r
zbKQDMWdCdniC62D4DDoN0Y3QZAJlCqV4r8y0vinkIl7Z/cQ7xYhWOvJLhzbXRmNwU5NVAxPLOG7
dvSMz5k0oGRdNOOO3FKk0DMDB/tm6tnxPy07Ma0KHAkaLlo2D2VxNAkW2GiduUfVYLjJ7andEgsZ
dRPE1j90ueoSZZne1OFmGQ0lghJ68TPCa+Gph6bQUaT4V1LX4oiWl46HQgQ1mtiKI5JXwCWqrp4A
eygUTT91kTKIL2nVpnM3GqV+iSrtx7wSMh7XJCq+Ui8Stn3tW/3ZnabpqS1Ee9OgI0Zj3DD5XZP5
VxobgFy8a0YTnAG4Ixg16ntssPYhCFaeYm3SgCkatzSW98x4cEAYSPM6u2sexzZe0Vg1RfEnJ/9Z
4Zu3kwmw7l1Y9I8yL1LQcmX9yVHkToANm/uEWRW0dMAXNbugmqY2bfueekmRMWAAY2NL3d4AhrtI
/Sv1aFKBDXqAAEF/oi4t6XrdvZsmn0ZFe5L1TfqgqahtUXFrhw1GD7kbXh0G1O5fyQVJGX6FBsVh
mdDmQt+hEAAICrUINV0ei3mRKK/7gwnocgCGCR+p7MoJktoHmrmyLC1gms0hsiX8tdVN4V2VleEd
qiWzfQx5o0Ann5qhzK6ouiuNUkPO47HwI+dudkobPFwafAfmdVMfTEm6nUb7ZdJyr0LdxkhAYeun
hb1GwRUwJH6ks5ONP877XiCXMdDa1P/w9h/iMdt0LoLgVavvki7r9w6qhR4jbv/Dkyn/Xug+Mgdu
+ZSDLu1vDmnjPvljWc0OePH2+2rEoUutkOGw9OCCRyaIHWjaF0ZUXdxMM1+Y2E5hHr9U9VBfhzgC
TluZu0LyXQrg+BbJKPNlmfTWxW49QSRrmsrT/GYcmI/fSMxLlPdBHulD04UAvPF+hMovBhr1bqUr
yLy7Vxx4YnPw12TxGcM+Jy3LXZgVUMOzLR+yrpnY2IIlTyLHVjBuo/afErEqjVnWT4E0VuWOyWe7
RVAjAz4bJ+0Ox0Nsv49G1aDYTk0PIXYzT588vXlCyqPfJBl2+43CQjgKHyEaC69Lt7tSz9XBpjC1
qVgZowF8hxrtPPk2GkUol6/tEogpNfV9vu8NxVb3wWAag8IasQAUwveqRiUzQauCH8gj8vYeuKJw
Fuhdpn/p5CcaD8HttmamP51oYqYmtlTcMg2f6iwej64qq6hbr7ja6oq6kRPidxr2Z2OC1jZYOMDP
WJfyTG7kMWlRuWs7kMUeAD7qVp6d18h4jtpcGxBmSRnEhi7vjN6rrsC+aECzInXqyKrE97NS4qS/
ZphR6t+DEBAc5pn13RWeONHLqWti/woZtF3L8aZfNSzqt2DSa9bLVk9NcGTWnsgkQdO31T0TIGmE
R0XiDF/CrDqAeEf7YdjGGcKl02cBZoGVi3r/G3iztL3d6f0e5aVAbapJro26xUSvD9PAy9sUWkWQ
jgW/ZKoqNY0Bj5aQBJp773Zb2IVY5zI/Fia4FBeSGcBCoeujdS7YVfXiSAMZvl6bMrOQ42chlFw7
fbzUYEh76X5W0uheIjZE4MgFK5pf++aLAP/XNjHksCUnsLa+zWFObb0Y360o28u6iO+72uSPLDcB
jM900Fc1SfyYibI544nzmQYnzqsLKKovxeBkZ3NMszWUcSGwqLp+hzdgQJfUhFqCR5gaGYcUIy6E
O5VQj7MhY29/AyQuu7dGt75mwI8Gbe/rr7wZtHVZs+JA3RQZC6hjyqfUUEcw4GwDDmaY1zCpB2Ar
dO/gci85oerUWWE7FHSpEM9THvGLro0+CHQBA4CQbLvWSi86lqqr3IRy06OaXxCvhCZa1CAZBhTW
GlQ2/EjddzdDrQawGLjRCFQwNd9Q2QGGrar86juIqauIeaI3EkirzrsOflGeURHnrN89kJJACUAi
5cpRHmELSnnygCZR+TWq39YgDw2Kc+AiAkcyHkj6Q4tk2maqUQMylLXxgFJ64yET/rZBlPJGHnmc
mEAc+EOA6BR4dt3EmQI8bcYDOVsmarLF2ABzhak0o1FrIhzZbKxSTvmqcrTt0NufGTS1DinomIJW
McPYU1idqAuRGvPJ7sRbNxrGeBujVHk91MLZVwUEw+is7uBfvReljNd0kKdR6tJpfXG2WhmeENRJ
AspqtVYLquCk6Ldx42kAKefdUVimd9KB2pqzY2kISq4BGVaaQHZKnTXjEO9GYIDmlZYJf66JSBFU
Cdcpx7aHZQC68bxP7/wUb7Rhcu/rsIAJGILTwLwvi6lPHEgiWLlcRW3WJSuX52KdaG26nftVNCnO
8tg8zH0jxMu3LosrLVHmTno3Dh3Oh2oy8Hbz+hlKbEFSNxyz+JRHMj1jt/PWTF4CsM+ffV5WYF5v
TmSnGW3om6BR1Ylqxry6Cmw+9SEEg13UUpqhxgKy2WoA//3lqgAoarPQgNAVwuhIowJpx+P8cbJH
+9MgAJMZ41snNPsTWUxtOoA+orsTytSbeh0kVeeeyKNARmLdCCihNVrjYEeFUklRg0OKpnJIyR5R
jOUH1EVJrHH9X+7kmnV3FwPi0iAL73eZjUrpqc5PrWriwUS/G3kOzNCUn+iKhkurG0BObA7gbXyf
E5E7jZNnNVXg8/nzksa1pq83kNKKd1YWpWvSDT/kqjqswvdkzRpdXjoA8C92lqXrTGfmaXDKHyJM
u7Mhu7cmSqzuTDbHA7+ebWUnGpyURwe2BsTR3l1oZEAFHSidwauWa/dLmmrqXX7Sx/qzeK8st5Bm
IBOlqajRWlBUKi/qkStNnHg7T5wzWr/WWpb/fS2yv99xWYv9uiOtzIrCPKEWG49PPIzqFJW3hOD1
3rs47rCnpMVjZRnFduJjl0aREOcZay6WrcnLwER4wKvt2LIEiB2yzZceACqHxDCOZKOmcCrUM6sG
ZQYgKX3hLU4Q4O0S7vikAX7vJdpL1dblt8L0Xjx8Eb6BCnq+AJ50vvhtSA8H9xlSGUc1XKiZ/8sS
/+8+kABDlRf4uzd2Z9vnenCsgIgecp7xbQOd2pkdwnSh7FJVun1t8U9+Zt6neGLmy98mhR5rZnaI
f08aksp8iUwrPssCxZddrg131LSxm0Erc7VYJgTi7pxYbchTrkRfdcVmWVTGzohxRnWkMX6YmnUr
LazLcF6yN8DVoQ8qKKHuoGJ6d3XIjV0aggiWbBYylEHTugWoQYtq06Om/hC6InsetWlX1AygVmXX
zdRf7DIq3+wuGNsONfB1z3aJM+S7ffH/3V7WqF+j7NWc+FLZK1BeQpN5nJNlNWhrz53ffFryZ1nP
6l1ve8NqyZ9JpDARhY297ZIU66zocxZZw4lMs52vyhAVZZRzm7QwPXOz+rTcusMDZ1fXfFwtyzRh
/3FpGhiNbF6aFtJB5XzXOWw1GagQFM6EwGAGSMo1qxxnpTUiRx3AEF7nETyhxgPqWp5yZSO/hoVQ
UASCZEcrzHNpgfdVJNh9UNCkFn1vsD2dV1pMy5p1nO7wvnFPNAgc2ENiZ925Rxn/eshd7LjVRmbe
eeDFV40WUrPK5IFnel9mI6i6VJe2K3YRIdcmw/RENscDwQFA4TcanN3Uug5S4dvFVrCfy7La6H1c
lib5GoJZiRQpzlHYBtGyPRitaZCa9n3ZUOCoMFbYVQ2tZh+qFjs72s94EXAQ1KX9DHUdr5coREJq
YunSKGrZ8HtJz16EU0+PCuJdOExf/RZHosjV+zMIxbHHo76rjHRFTRwWkIhNmx1NDcGyjteGmkL9
ZYWwBMG/2TcPf9jnlT/cZMz8OHC9Qm4R4ugPgxs9MqvXv7gQYvVDO/6ed0m/aobEu0Lwtz2DxgPl
hGPpfzXqCznYUCVelS445euhqi4FdETWNODsTGhMfYOyc712ahlffB7lVz4Be4DUVvzdYZ/6ypi+
mihKX0PHtlDb5nCHFDFiDwLCnXjnjl9y3RJBnJrRXVE41pUGcARAbYUa0FBiNw9UGviXQ4Y6iqE+
ugYHtaKtIFCDkA9kk60NlN3Yjw81IoNbM9LkLcw4uxmNfi/UpjZBKol6stX4VgNjPhSBIfIYuS47
IqpyoKKWpdCFulB3to8gP58HyZ/s1IxILR3t2Nn/aVfLgh1aO5ZGu//gr+x0g3TS+AkFOfPgH9NR
vYv8sS7nj7fU25AbIJHFaaqy3bIsA6b+knhyVWtiuDgOEjoDMPm3PsTrGoVm8YNIfcB+Syg2DI1f
rAzLqF5c0aCMTzbZF88DCkDK4rufgjypcLqfnVWs0zR3oR/6gGRQglNKJlaVb4Y/kToDjDtLvw3x
P6jRq5+srhs3HI/Gc60X5clAdnU7eRY2lSAfCKLca7+bLFppU5b/BAf3c2eP1ouvDQjuI/J+dTRd
P5QWSvddnMnuk8LrV7LVjS+j1R+kY2Q/dXc6dqNffwFoEwJdYD90OxFw2U+POiuSXWjV6bF2RXqz
PB6tDb+XX4Ck341Vmv3QR/7aZcn43MthxOnTKM6+0Vln/LLLjdu75YvbIRyoXM12OsSux091E9ur
Kko6UGDb4hR7xvTYCuMRPB32F2g0Q80ptNoz9MOqB9C0fSM7/jGIyvS1vBSgrbtvBAeQOvbWmo/i
OhBgRlctL+JLbXAc9k2z/9bYGyeJi+8A10AmSzkw4Yw71FDyTcLS4g7FL8VdGaLACwGHCvF6O78z
oL3mBVWOTzxlNzKhhktDZlr6Jg8GrdxHWptspQJ94L9au2deFgcIG8ujqd5780CIaoEpLO+ox52w
vOSMX5ZJWYm3/shjkHi+L1QgYbzGjynZagQRwYb6bWHycbkhgtxrvhPZ26T4OKu0G09tHhS2onyb
id/mlnyo+dCvhmg6CWBdO8M7QsImsB2weJSZeZ0xCxOkMRAcSLaEcYgKJi4o0HimQTI53Lgws3/z
F0C4I00W2Set8ewV0VFYZfNaxpbxwBA0O//F3tfFR3vC2lc7E2/+NQBAK2KvwPfm1Q8T9jBEqKaa
I1lF2Is3flckQc6uA25QwiRQqVoO/oW2acE9EVp3+MOUTz0kmfYtSri37WgarxMevFHn8m94hYE+
RaTaeezs6QaVag9EGShIVjOR0y2fBjVTlAgMRU41zyQHO0QRGM00gai4dQlEx91fM+meuguIIs20
uae/CoCPyAE7PdReRJs8aqwHIMSTLf4z/LNMY/ANQ7x6bwqzQl6Am1AL73ToUZugVzVZ+h3SRdux
cqcINYl8A44u43tiobIQiNnk2Z50ufaZZLdSRtqun/r26NTteEaeHeLjblk/1HjMozyvLz5jG/Ep
TAHuDfjD1DVgDKvcSqmKWJ+Fpherv322qTP/9dmiSv/w2WJNg8iuqv2i0i0+iHwlTN4e5+Is1QVq
vj1S2Zdg2gPqSMShkmkqA0RWQSFH4TqvceuNGYMxYDY6SNtuvIFrAdLYBU6trbsdIGa24kOIvzoZ
RRnjHR3Z50mpeA2qKTrd3YoIYuduNezMwS2OGiAhF+l0w4WuqOmSEgxloeOsl4G6Dr/FQg+DvHGH
rZlE5sFzK/7gjaqkbQTVL5AnZ5R4Vi/kMVomQ37TfEL1j1xBjz06DniUmEta/0OMf74kpwlOlAJw
k9jeyoHj2A82uhHBXdv1UIMSZptawYqFKdrAaIEM7AEL+uTYgEhb6fRKbqEOmlO7qhCB63HWiOO2
vbbKrY9Qy6em/81twC9/VwCKCBkrt3tq8nyHUm7k9fDL2zKbT7tcdWVWrRLohrykRa0fU+ZAdlyb
9M+6PfwYE9+7Q6J5uIFNGxXryt80fGclOheZK7Vs3hU78h8T923ZEnHj/ZSjsh3U2mDY3XrAjK2Q
XYwPdLSlbqUnyWE++KpRVGzEH7qIZcaHpNaRia5RXeoRcDWK7T4wjN7e+IWvn21Cu+Il0TtblGfc
vd0R6jSnqEWcJptYe0aRCeglchBVnyHQGbJtVKGovHQHuaVxajQ3/po4FdsNBetQw4ImLqL+Uoq6
RCl/ZoNBxnOGgIxxKd58TKfrVpUQyP4qbxro3GgA/yWUFtIKyVtorXeXToYAE0JfatWWkGiUKdD8
SN3jEjuvdgvGtzbwEJocAjI2aoSuPCBlDmXt3hZ7ZTBQf8yjnbk2KgANB+wMbLzGT4J+aPgJ8Uub
WvjN0SX3HiszS6Bwhrg5NchRZRIh3V/9FvxCBXj9yfJhJvWnNDagWb6itZY5EBJCKF41LHfNjTVk
TnYFPVi71cEFfq2M0Lzo3ZOh4F7UkJmuJi7NlZOMxSbGTsXFGST0zlOUr8glJdvoFw30e7i1WVZo
Yv0JpxMOmj6vKwINqmRHXzV0FaV2W4BJwYER5zl/Q9Z2aizAd5WX7VpQOhfjnnzIZNnlr9m05NIn
H+qWZW5bq2XEMdxybTgQlGwkEkayiN+aBNHIBvXy6GeDV4NwKPox2zIaIXe7ccttn2s/KQL5IUiZ
xjFUfjjI01ug2c84O36MZv4R3KTJnh09abH2DBS0eWEa+AGlyUcoxY/JpR6zAtxLnXaPIjS2qlvO
EOPJogCMkcU/Q5RuAFIsgP2IIVxjh/xHl9TfyshpX5sReXvN4foDNjweuCeFjv/HMj3gpdWDBadB
Nb+bbhy8XPF7sAv8LRI5nudLzey0o9FgT1WkNSqJ1Ag1jgQyawQt3oDTYBszFO2BDuMzgJf3EOts
Hr2p8s8oFmxWZNc6kC+WDa9vaWhOd749YP+iJnBwBSBjVNonC/XFn7wScrpSL56icmqCAYx8Z2pG
qeVnXTWLjbqd7MTKzti2nAAIl4W4CCcqn3ygYB+EF6501nDgWtaNU2RP9tCWT4i8At5YdQ/kGJXZ
FSgp70a9Jmn+GYp6nBeBXh1oVTOO36Fas1QHWjyI5IG62WRPa2CBrB11W69CehAB7i11xzgUOI01
3tpUNwVXaHxAdsNc0Sgy8dqxLkFvQaOe08eXtsUOlUb1gTU3hAzuaRBb1zio7FHf55pmTmBbThsU
ZDTHFpsDhJLyNLzguxVe6EqT1Sv4suWeGaU9BawOewTgRzDBGzkOhjmUmdUVNRFUAY5hjGbp/s1v
mUYzyIWmLd3/+1LLLf9Y6o9PsNzjDz8acIXsDr3xGHKILGtQCSkDulwaEH/Y69KshgBCCdlpGXBj
UNLXZf5rCvWXYU+tuHTp6s8bZC0ykoYLlsP/vgyv3z8Y3YU+yWxc7kpGp6mtMnAs437qYpzd1IdY
plB3dqFLmlJVyQuUN+uDZsblXQtpSBupoHOhGDupqUYbKBAtrFYjM99skq6SdKtB1Ogyql8AsNGd
2DZdilqJ97k0o0yAlhtcdlnsk/4/hH1Zc6S61uVfuXGfm2gJBIiO/voh59nOTA9lvxCuchWTmGd+
fS82Piddwz23ooJA0pYgMQix99prIXd7UJiJ6Ki3hh70Oq3VRqdE+liZ135jLaMscObTEf8eGF4q
JG6Dw7ulY6s6wVdyzsPFNBR19usXZbf+3TSUqnm29AMtn0wczTkZICFag2Gi3lk1q3fTnq2aj70/
1JFJJ4Wt8GCjH22Sv/duddY4zG1UarjV5WAJnYcCTzzo3ZxL1tjgpvLBpE5F14ycS61DQruN9Dt/
tMghr7bxK7OZU2MupHNJ4W+J85Ydp05tDaVAJPHA8wWIaFKXyZ00jBNoUvL3bDBPmsWyd1HbJ9/G
ToIa6YblwQ4UuJkc5m7tonskQDrB0L0Riw5PwFR/qyILqo/z4Q5Z5jPW44NAmeE9CPTEOQxC+4QJ
aUkl2mgD2JyVUb03vRch0lcBkZc5eTmXlgsWAzv29oUS4/d8br1Uf+9FIf+oo71GCevF93s1Y2ls
v0yt3ppx5xrVdXQ2TTM6g/faOpTVsKcqiENE5wpA/DsXcxlU8zpvTmZNc/ZBxnRPVrSpinITGWl7
pFIXhNG5SNLn1E7ApDGOTFVdCc4KS9O97a2uSY1iLkMWrcmEGlQdI+kiRRIP1dGYfg45Ua8S0eJ2
VM+ujXXUgYH6Np5nKH1r8w54LS5xwmE6yL2wqjN1o58EXEQOpdLs0+g8Bw1vOJ3C7SdE+KJswf51
ulUlbnHfObZ/uJ1ZbbvBjIMmETmpuGBkW1qFO9M0y/70q3LdBYxUB10VmdDGGcABUvKST7+KBrUb
B6J7cVzPb4dlVSI3Wg7c+u2XNkWj7Zhsv9wuHByk4P2v1fZ2dl1iOnep90JjTX9Dp8tGr2t/NxWH
TOzAsNGOyTTt1tYhkqClcfcWltWDruLoIYRk485mDAjdsR56doaWVqcB63CAP2W5qkBltJVxJh5r
EN2REbN0Pq8sVhwDw9QWmpnGsxoCfNem409t1SfHdixZmTOsgBUBc3Lu8GthdcW9BOlVJSN+paqG
g9rLi71gT3Vd42WbOEjZfOpg6t614yu3rjmYOAHRw7q6Cbc0ODhxox28InxGRerg4GbRLN6dqaoZ
4EpUXVOsaXBkm8SH0Ei+UyOdrhbwPUK43t109MpogTYLrCUNJu2oPTGRncieNk4YvqWRzQ9U6rA8
XLu23oBOBD9o0DrvDKTKghqpKoVE5kwUbrejYjRkxsYO4KwjEzqFFplxbLhShWZD48XJB7ahEwCt
B9t5dYdPSXxTtcEzC4zmPAi7vs+G9t1tHecLpN37JRQB+43XoejX2gKkW8Boho5zyIoYCnzIoP4C
nkIBSty42mdNAOiafp6qGyjw1XkOvhD4aOYfX9ygUNtMOL0bNj9C6GPfJNnsE1DPCEuIiXPjouG0
M899pvi1x5KvdVmnDxmCbJu6hMQPvLTOw2hAoW2sAb+K8lWDk/NraAIAGbXiR2Sou0r1+ksdVj30
QPXkbBlBs5a53u3c3Irgp4gYWANF9xD1UMZNIND5bewOjVLxI0B3O4YzGLeou3INhVtDMaQkjHnk
gdTAbMEjJJ8pv3uCRgW4nFF/M2vH7HPl2AgjwqE2mVnIvSczZEd8jNaPZrfRgvCbS0QHkDzuQfON
9A5tFvfvse0DXeroz5AdzgFK5PGm7KroKW/Ewc64/xX5PGqeAR59qm2dHVPeI7Rm9MHXv3u2CmIU
1DO1PMC2DYMttDBEgMhL1BPtJZ4VTXvtH+r+ZOcxzjBvZupTnE2zjH4PZrDNp6jeFGMz+6tmDtaW
wmtTq40o2dLUcqSZ/B2jI2MaReXlhuq7UM2SAYHdU9Zk2doC/cCzHmcTn5WlJF9Ghiy2QCFBnFel
E58V1tKoDysQaOuO9jTaS/jJkKUGmILZp+BR1rNWX47Y+blvOeDBzv3oP5TbeVjP3KB2904E2RFA
ZaL0FA8mAi68XVAD4oTpKYCGoLEIh24BDJW7v5m5vemvek/Z804gm7MFUGNfx03z4Ld6sgRLWbea
igOI2IRV4JR0u3moWz6AwFUdqJE2rQ3CMCR1nalEo3UR/xhN8PZjNM/QvFVTJxU8XlKPZsSZBfmh
Qyt5caJSyVS5CZ24mFORNnDygpjTK08idwDYHC1KEIjNxSglQnV/GGOyGDv8PMafjmLk0H7NGnBP
+r3IrlrE98TN4EKddBMh12rZjQ8FNPqC0Rfd3uUQ7b6KdtgziL8uMTnae7/0/HklB3Eoo9R4YqBL
n2jr6iTdgYUyW3hAzX0hM1fl4sCZt5Z62iCp3vpKT0xZQrgih8/iXDFW7SuvkQvmRcHXOj6mueG8
NhFoV4dqCHYsVsl17EjtRZRCQ0cHXMgIImsbKYxjlbr17sHh4/tV+xXR0nbeCMe/jyTnEHMdwDJq
pANElKMPWxOKLDXkGJMFR/C0AUMvuD8EW3S0Z+BTtU1qCXcB9qbWcc/w38yqg4q7RJrQuAEpZu2t
SwB612YlEJStMRNVWEaA398e1g7mmXNuI7Q+8qVNfwy/6helBacr/S2V34RnKMuNGlz3psPMVwWu
XYgptq/60LF5HYUttPS8dlNZjbZhiHTetUgJnyMuN7zkXXcgDm0nAXtnkLavLFeQg0T+hdaG8UOC
1HukbmPPKzLIhmJKftDC+qPu1kp7CWPlsk0KMAMJTJRI0Yh3dMqupdTByou36YzHn2JlIPsii9iv
N1AsCB+dODukqeY8hCB82mFGGZ/Ctn8d6xXD20L3fbGzbFCl/Fw/IJAxS3mZbzD9dUcs+LvjYFot
9KFFuo70LJjlrIMIAbXYfjDMqtz012nbQ9dMgw6CdEan1li81dmR6jfAthXnZtyUINZH9AJ1VKSG
W11a2uUqd/VmTig3wrvhG/hsC8vdEr7tVq/Z4bBmwA7PFNG03pStHKM4I7ZWLpMas4encf0uiUxt
GYx7ntV/7FHdn1oBLAV9DrCS6xB3z04idLAqBzt7LIrk3YCX8T3IyxUcce0rj91oAfxUf6qlhGeP
p+UqUbY115NBm7ky5gdJjAjkKKayCY8c1jnejqpoY49eZNpDmAJartkAIVqAV1ehXSNbeUy4IxAX
1YEAAPo3hnWEIyc9OeP0m9T6iz5UbBMKE1NypnXRVjANb4k8ggZ6U3oCYjo8fHfxVEjdMt8yxw8X
3DTjkxMxufeHtFx2dVIj1xv54lDzfBdl/KNPm+pB+kG1dt003nqxCaW0cTCyGAworgel+QbXfrhw
7SFZ2Ez2G1AIEkadNk6S5EvXNvUlFVsk712sDwNhmGsrjgEX76vrkLhI7Y+CeIuYBhIMofBwhjLI
R11uHzU33Ca+tfyTZoVr4FU7Ng5jKN5OfLYAZLHVrvCu4Sq0gZctKPc/Quhqg1ivjlcYVJ5ApFic
fThjpjoqUgPQ7dXGmGs2CBAa0eiPSANvdkLPRm5qCfdhAWmIW9ECgSKuq3EMDQ8IaWk582hkGIdU
65NVFt7VNit1aPrInROjt/VXfZ0a6pAaozwTPPBLcPkqiBJmMzy2/Cv4Nmpg/nV1b9dWD64X/CGU
GTRXJgsQDo1Tbe9/2DY+GI0NvfYvPgd5de0ikIVvw+FVMCjzdHX/DLmYj3oCYoAjc6on+yEJ3aWn
DcgxqKpoI9rAXyHIgbieHDAvIlYOdhskhURKbXgUV1/Iwq8CsQ4hzjfDYiueT9Tzlca69R/LRDyP
eBmyZEzpbHQL1HC+VUL9jC5pXXwuUis8/u2Wrn8etL+1/tL3ZtyMQ+VSq9eDN+zaHkFXSKHn+w4e
gFVScOOaABIGmeNkeE/du6xr3e/GkP8wTCkfa8XxZel17gEo8GLqU8eZtkx6ZCrR88Z6UaxDzU/h
exrXQPW44GnHjXIGY87Y2y1n+pZXnYFMYhvnEPcRyLxurbiEQHFff2Ri3+ygyYC1eRM/ClYy3Kdt
AW6a2FgpE+DiIMqzI5LgkyVgT/lTYfNvlNqoWd8wbUXvtz4sGPyF5povtYU/JmWtAWGcr25Fp+zy
FeSR/ZWyPe9g9ki9MrtnQr+naQNpOt/tT1LI9qDX+JAJcpe/ldFkYHRX1vEZogU5ECJ4JFKsMOEW
FtmBZGjisWiORWo1GuR2Uiu+FfVHav1T38jyEbmIExCoaskJywSsKyFAq+ed3Oc1w1JzrG8LC4QB
ffWS1zI1ftSRLS/Qo12A4daLz743JjDUwQFM3ab4liCHeAFaDXGnZVD96zU7evRUWiyhJDUckfKl
dlYWWeshS417I8zMeWNa/kujJ5dYpeIHEvuBb3Tqdz//q7vt14BvNJEOIn+8K8CP4MAV48QHs2pc
oAe6J3r8qV4XibW2s2JSH3J6Pb5Hbvc+SSCMdBMkijO/Wpu1DzLcAYJEtwaeCQh+aPdgsAETVQbU
Ppwrs9wM2j0Vqz79KFLqId4On1v7n4vUGjKkh/3HvukAjE6exAtQ2x7M0k62zrjAAhoRimwyj/0j
lWkzmrjpkGzDyA4OHItP4jMI6/a7a6b+vdV24sKG6ERkCEbSGmvARsMVWfXx8B1Zet491raTFVXr
vQGrTsFqXLn+PRb4KyarpMysVS1LYwkPJQDCXcGeAwPccHiu3XPil+DjxuR/RI4MYlBu48Pp0hrH
AVBxiCOWxqVKy2qe8qT7EjrGW+PY0Xc9r9B9jEOZKsenEoveLQdCq51nMgiyeXimvRLcKG2PMEnD
g6PLtTeluWJaUDYRjw9p6L/RMo0+ECSyXGfSaKIdLdYcgXsQyfDZkti8iNer7lx11Aq8KkbmL6qv
uhqpHWO9aOX8Zkr1kOlUeDE4+QyEvcMaSTPxsw158YRL/2vsIg3aBhfbKVR+e5JIoAbUoPK/hpAG
MBm4N3Q7cNc/94x4MNwnsfGcYGVzBAVTcsSqNzniCyTcmJ32JI0g2BthsPL0OL8qFTb3VmQD0NJC
GbSDz2VeuIxtqFVrzOrgefJ1amW99V4i+WOPxRG+WiyhQfISHjKypQ2I61Zmm2h3VApyx1r8+1//
+//932/d//G+p/eAkXpp8q+kju/TIKnK//m3xf79r2yq3r7/z7+FIw1pmgIcFqYD9hHLkmj/9nZB
EBzW/H/5FfjGoEakX0WZltdKX0CAIH4PE9dDbpqXw3XriI3hjKwKyKS/VFGPNNy6tt8ROkf4PPnW
aIvpO9Zr/WiPjJV1RCus1jSbDaBmpjpZgx+vJfHKQS5VzPw+D9aTymAUVD+VkUd88gGEuS0zwsgM
F4jGxBAIATMRbbzI/VxHxnmsFgz3+A7yxEDPjhszibujMW66sCpWKSY9MDL91aqK+gvI9OON2TCs
2M3YKoBHks1kQn3JmAaAmgKb/fOlF/rvl96yhIU7yzQRg7bEz5ce9Hip1pa2da3aoN8gCOwBNcWH
ZSy0/KWIEDQZlxPtgDzoXIriniws5DwhVZsBJvZnqyJxtV3sy0/jtGyk2TC6GmLF2s40S/9FBYW+
CI2oPdqQxNznGXgyesSmngaQPuPyWu+jKfingfEeTZkLpRFP9Qd6zHjR39V+aOyE0DHnIqXB/i/3
pWP8enEEg9cXV0cAGmKZlvnzxWlllEtA55PrtEi3MhN5+al4QoQiPUNRtjkjVf+RpsOgTLQVTXlU
HK0A10rOfQatYt133uADrpeWGSdgTcPE5CclxBpMs/qi18XRHteIeClekpClz6aWQTIoa2Hap2Jf
2ve+lhb3ANqvELA3r+nIpp+D2xZ0B5G7pzpQhkXrKgP/I7VShyLoVubIyw+vGVRri0Agb8+I53BO
hdvBTsDa7yZIeexccGYYbVTMSxdZhH51hXa9ef3FVvD70tK3EsodvyztSWFOr01nNzaS/NzQeMhO
auH0wPKXHbgIvhetEz9U4waewqwwQxCAoRAHVjNrkHq4i50sedBrXqw0PqRLaqXebaum3inIe+8m
f6PIdLbURRV9IpdvKnuclXm1ooZcZ/5/uSOE89MdYTImOf6bUMy2kYZsG+Pj9Gmmwsyi96CS8a4m
XlGQj2PdqeWgV6Y8wyB/4k6pv9EiTGhNd/BMtztpvoMlmlZACjKMjqQqO6nEknjsJA9Lu4WTZdms
GtXeAoAAob2ThxCXifI9daIGKv7Humkwj0XuuiwlUDa9IdXGbge+Z0LyPe2JLjLyWRL0QFshUMQ2
QobbW/NvNlOFKOr1f5l7fp72x4sJAihLMEs6OojoHOvnixn5BeMqZu7F7soeodjYmXHkL9zrgeYA
9B3zZaOc5CVl5pLWumRRFD6y9FrRguEWxLMII2YSucdNtikRZxjn2WKcXT9tkGR0bGpoucGAqqHx
AacT9+FO84ZkXkQc9K46i8/ciYIZOVuogcXaRwOiMwG8BKB110SdzMMsA5eN66izBZzLP18Vx/7t
FjOEzUyb66DcZcL45apgRSW8pFLWhUEu92iMghmgNokAYRtVbokT1bPCcNFl58Aa1OIT9XIKQQOi
S6Y68OchMVaCSp6olV27Bw6us6pFWYQauLjjck5QwNQEPQekkL29OSIGQ29t15n9fLMqLaDTbAbp
xnZ0DWVuCFKMQPM2VKzHulYiQ8nvjd/qyC4bXU2T8WhHdX0psdQW2ksx0nvPbG8QV0zD0BXRvRBM
XVa+pZYgh8aWW0CGi1o/WTuiLCGQK5yDX+vjLdC/4nbKVqFeDpvEBFBlrGdpZ2GOgFMRrCn44gdh
vwQY35SzpnS6qz4mkGRIREboFl9KY2lsa3soKKkKbjlIhPleAnrnlrtbiHtnp7oKQDM/VO5exvYX
ldTVhapSvLoWCjGMFRWpgSukUDH+9s/3iG7+9ug40NtwOMQFHFPgK3xs/zQP9Q7D66438ovv89Hr
nDyHZRF8TVqADt3OYveI/ASA5wEADH49/2sGRgzE992XDGGlFXRTwZJhW8HDzz2domH4gOkPTqwF
yHEFF4vVhgV8UqCrpaIMhqWf1cO18W2winjJKhgV8bJUS4+giQXUdCziC6PaSHtkuRmLcQHy0Vya
3YaKSDT6GJKKkEJeBoCaLaWBu5wyggJXL5fBYFWfUq+RLY6VUVFMiUNwVA1bJZDqNqVemzGIJKAE
xqfUa6jNpXeuYX5Kvc68rlzWbVxPh6Dj9EjMAe5bj+wXXbfrs6U73l3UIP+1QxLPi1HrUApnLD4A
oWA/cC/fun7GX8AqUq0wp7prMgtD8J9niHW1lQTeqcEXBNVbonq7DWt4AzzAY3caNqtTD6747FDW
YgBuFNKNfd74D+BcF8DnwFtX2OW2LxERQFqBPQf7RfCO5VMyi4fcfYyaQV+4WqfuEmBDN3Xa6Fsa
yawQAbyN1LLYuzhZh+Rk6GQ1bjfXIRoH5zRyk+W4oXqzqPplaRr1nFvDRx01kF2HXgZjxjSGDNYQ
sSrvpAcPSiLq+BUE8DtShqzCam92g/MCEKM1D+3eR/4E5FPtquCbLoDDnuuGgTOQ8asMyl3pJo9I
ZojuGKbDc48PI2heQODaTJsHxLk8yNl56UMaDyVkArJmTUUrV/W2bAAcpyJEmI37smSrsDbSMzzs
fJEyZV/0PFV3LLfXvO/sC1V1gVstXN0dVsZYp4u8hHLHZO62KjnpWbIlZy1Eg8BuqKwtOYx8ipCN
dVVnAxvdMCSEY7EkQd32oiX8HBQmnHppuTXcIv/R6NGbEQ4SOa+lO8dnurjPuVGuhSo14IEG0DUg
i3OVBXV6+dM4Ktp2cZav4bBolnkDSbwkyC7ZmI0CGCRUksdElERLIdpYqgSPFOpoY0I4gGytAbOU
DHLE5Lv+i0zTxdCn/WMYIUFD5hZHrAVf7FjdCiRopHiRjuSGpsoWSCzqdm1RFYjAtU0bHcswzecl
Z84Z/KT+2pBZAMWZtD9EOrzzgCTaV0tHoMBKffkVOVVLFXvih1c7+6ZCRIa6Aw7gnIXnB2sAmobV
P8+Exq9vS6waBDMYXgwW5xxzys8TIdxQeaV3WgPBeA4Xa+sivEQpA6Cbunf8mm9AFQaPCNU10I7y
q+ZhqKwcgjdgybfsjJ/DJsF6oM3jbynuSoDLxPPNAhh+D4FqN9jYI8UK8azUIFnF90/jLIlUpR4F
bGkPEo4Qxp17ZRlP6wgD6ON5LfroVPuVfk8NDBGQ+3++DPzXdel4GUyGdcP4z7LoC/vT+8DuOuC8
JatPH5h22xkzSfHIMygfg8QLbgBDH8CXeXvolWcsRGfkv04G1CNTAPnT0+9n4LNDpCyc//MpC/7L
OsfmkkuJv5zE5CF++/JEpimH0GAQnqYF/eDaBZjQveAVPmE1OuXBthOtc8dl67+q6R1fcECpfq/2
wNs4VTOjDl4htXGzLsPKXphBnoCjaUluzth2gkfdBJdLqpa9X4I4GCGPRRJx/6J5+ccehBDEoq2R
5pF4XCz6ce9ml0Ai7798jtP3w80TYuKdjs9ggQ8Lw3IEQ/nn27nthy4oBjPa9C5Svcy5AVGWZoDU
to2FJhxI9qUdWgjqjgknbR3dA/RWPN0sXE0MiA/p3az1XKg26khlCLoOUk4+CKYV3jnIAk39q8ni
fNeOrVSkjYdAcG913sEXDFpVf/dPWjNCnjDnX1m7/+d7QB+9Cz//XDy80gZLiNBtGzlZP/9cpFrE
PSJZ3mbK4TKy+eSRgW/fOepegsAlOFSKcRMNXgkecNQ3fYKcNhBUzyILLI5e3YCYj9lwW3u6se7B
5ezjewGpu5/Kt3bKCZPFf7mb8UcyRm/Apx9jMh2/xHEMHR4eIeWvXiwGVd/UDvxyrepI7GrIhc+B
FAKCrTW9L0HsgAIPwHNpF8iUFF0wo3oggOwVuBgRgA4S/4vDUgWxI9M6ccQcHmPERcksSc1k7/lw
u1AxNUFLXYYtA6ljgNVyV2U7RMy+AmwV/oizExaNeCMlnoGIlCtfRqrhOTyD9UW4qlrFLM8PlWrs
HYLI7boqxHCP3Gxvgalcfx7HaSo3+DEMH+PoGpgeLQQTs+zEPR8vEDBINicA7Y/Si9Kdjqebj+6h
GgxUXn0ctMcCvBsnsqJqKvZ1PmyQ/fxG9VRFjbTpm9xdcCz759MRqLIchyx518zqJPHWVPfpYNKu
1nUflvtPdXGTxIeK5QuzzaE3SV3oUCaSv9a6KuLPdWSjmUU6aqA1cFj8ftaQosY3oWTOGiutfOsx
sCAqZI5BxZEjP1OqZIFsP908hJkOd33EXdDk1Vqzp3IqU29eeTzA6rZfKre0oKo2RP0cBMp4o1hV
fLVr3z4Owr2zhI/SWFUrl8/KipnQCjFjxG88sddE/ONm0ZrsB0iwbUztIsJ6ET0RiLO3lQ2ZZRrD
GQcCcTpIC2rzSBZC5dEGvnE4oMdGqjMisYTryr+fjhQ7/Sru+2ExjRFgxRsO4Z1drIMyAlPc2E8v
ZbLkDreX0wipm58N6FveBrX5ECyQ6JmtaVQxZO4pUN5OmsxM50gHhCJF5vYbxabjVJ4rDpBueSZz
GqdDWH9WgUhzR0XXl2LM2gGuczwF2uQe+DSUpR+olyc9bVNk+JvQWVGdoSMdAbHuE9kHIgA5h8v9
BV2bvnNfjbQMDhLccJhjmpXuC3EB0aO4GAOosKAn4Swry/STeadFMyi2xGcyAcbAQAob1EgDXU+X
eiiqtdOATbhUb6pVatUNItgKTc+e1OBiAWKrNyAgy4VVpfoeqqPdRWuarzx3ozfgorCUSCp+kp4T
3WF1as2oIbG6H01ua+fATaPDUFZqQQeAZ3wvRzhj2vQnUPWBxr7Dn4IOotyHNHMMsK92aq2y1lmX
Qsu+QHp73rPCXemqRGqpgzCOVu3bMEfsoYYzcI7ZJdzyyGbIscYlg+eRzbIuYPncxSTmci85Uyu3
gmZh4ct/TUVfc4BngvDqNFSBeziHj+YknZpdIYgRrFwdjjwq5knB7pDSuJlsqw752ZAKSFduaXyj
0ezM1tYQ2TXn+ArnV13rxCU29tQ21STIhIiBeJtOVWpVssM3C6RWxjM3FL6vQCKCtKESL034Yz/O
efSJhgjWrek86pSJgyGSj3NuLXkHOHEynfN4O6zAbZAu6ajKBIJ9sG1E0scDjBs6b/ib2+m8/umc
qVNXar+dsxcVIOxH3O2uSrpVq0Xmui6cbYbYHHLQ6gzADq3B0oJ2e1UXgK0iJpIFtrlxqEVqKbIV
EwVZt8myQlJHaEoPqm0jLmQcowWieuUG8jkyfAhJUx0Dvah/oN2pNmt0NgPUzk20aOEHeAEY0TUs
c+RzFGB5wxJEXZF3qa55DEXK1jmTAUADxpIhlWpJxYxF+gWdyZC6QAFMLlq/TVZUV0oEi+tgDinU
fps2av7RDeOWfgVcTp2Dd1tv1JV5ZnXXc2t9s4jzvsbPrNMNjVUPlXPEFUmaeZ5le7KjroXXQY6N
deWW6pKOtYdehC9DPtRbaeRqAc9uuBZVZ+5YlMRHryuwUu8WbpJtZZRC3ool8Uz5Wf/dH1Yqscsf
vRq+4Qtaf5Ipggth4SbAhIP4bigFPiz1yjt3LnhkkkaPX3UuEStGJwBm8aVT6W+haYCIvxriCx25
61NzF4adtQU14DqTFuiF9MHeV6H/3Wj1HGFSDeSWljSPAd4aK5F5HNl0kMzuo9yZMxeYB61c5gLE
HAooizfpsRMotMfwJ7w2ssNFDgEU8AM9fddq71sOZdcvVseiuWh791qCn3IBGQaGtI/h49jI4s92
vxw3qD15Rj4E0uZ8v30CShgJzhyIgp+OB4lu5POlZbZy+gwM5mA/XxXgAFm4ChI6ScOx4O4b/obE
vJnb6OWLUyLV3gdr3IbBl/HkCGuXx+OohcPncoDQkdE1/C4JIsRyqCd8ka6f91fX4dnOhpj0kjrE
yXrQQ/mK1BIFgZy23AKmLx8Gx7qn9sEK4dPleXvyM7jnkd0IvfPxSLHjgehL2A947Kptx/xoleuF
++oWq6mjIZulXg/pjjN4uCDy92U6EaBmZ1qCCxfhg+CoI34zT8cBAVzapUGdPA3S7zc6UsFXcVXX
L1HWz8hAM5CfB+2+eA/ypfziSIhP0aFKE8nbJVYN9x4wEAcLDJgLatDMcuVg1nyupSHWElSlaz/q
tOdU4C8/HhMUd/li8KVCCBeIH2gk59PlSiGsPgPexbtYGhRq3FFEmHoUIRA/cCS9VIPlrbshKzZQ
IemfhhQ6K+OFjmLwKoAAMz5ag+YAghfqswGvpEcEqx7zHgoeAfAEm9SLIBs2Bb4R/TbBnQB/loXQ
5UgEQw3cs69aB3HO8W1aaKF5ycaNVFjb5UaoLen1GTgNGuQ33+rK6YWaxcGwTsH7M6dOZNUAvdtj
OXmkktXVDlQ3WryG01RfY5nLd8igmtlAxTwqoWnnyMv23G28585OcXGQ7Dn5IouCA+bE4m5JrVbs
qYWG0N2WnI9Akv5QmWQnKo0j6kBRPCbjiKCnA7E6/JdmjuP+lSyufOhNIinkAOypPNRmg9Vpk3f6
prXrO31sQK4bksg+NWtdtsGkb22HLISGHXBZ8uCa+l+7vW9BZWfo3j3+2goPZN91E8MJ5hjR3Lf9
ai7xjlznBhPRHHKMa72RxqlEvsllKJh/NGJ292GcaAj4dXW8mMo6/IXI0MwrKN2Mg5UJdEhZeFaB
oy4IjcPh7zvfa0uhTa9lvNSrErcZHagU6bc6q/gSSHS2BN7ZABOXFT4rT7OWseakELZBMW9Bye76
UXagYmfoG2DQsIpKXfOaDNky7ZPo2fMLRDJGUS8spKNnqCXIdcHcj9ZQddECjE39llobZr+J1C/u
qKvmLQeDIWNB5dk9nC+PdJw4EfmOTioex0fK+J9PilpjeB/ppDQwfGKxEOVrtx/YgVCeE95zLCYI
gM9cfMlMZAFkMtEIfEKGepoLB/toZBOZwG2gyYjGDEYjM46HRV55S3zSzwFLCq/AgQyPBtDuUYXs
YCqxNsUSDWzsVJLc2BoDi6aSyvqD4aXtPbW5lXMHvi55RyXdY9cc1JJTCajK57qz+YnaEi/+yn0z
mFjDGRTmERsR7XE6BCvUDM+GeyBucBCsFrPE6QEIGU/OrVNwFnAl99Sa4D0/47FAnIZaof+OZ0oB
aVt77NGyHTWP2bGyimiL0Fj6MFh2uI40xhdU9BSrjrJwv9jMCnAXQ6fU68E2Ro2swqFSo3R2Saml
D13UpKskhIueWlvXiA9ljxlt6luBJ0WqBzKNE1CVw1GPhft4UL9umyUUHxSi7xjIAQPDDuh/VbTl
SRmQFlBRzBeIr5cnM4fOL0A52A19YCx6KDaspsrcd9CUl/w+jBuxheuhhyTcOAYDECQ24i9F62+7
ARh1kCMmV+608SkP/BPTuJYCLDrgg40bkBMaW82grPZuD8SZG+fpleogdPVqxjqAWGNV4LQQjR8/
hHoaoOfIWtDTErMv+ncc0CnXh7gjFamHnq38qGEXquE+1nq9qaIVtfl91N7DDTKZk0XbQfC6zuBJ
oqKE2xPE/c1lsLtXUOVUB6quNMAacYM2Oyr+f8rOa7duZEvDT0SAOdySO0dJlmTJN0S722Yx5/j0
87Hk0zJ6GgczNwQrcUeyqtb6Q9TWJkwj6AKyKA9joz8bXZZd5St5C/SKmNkLyhJvVB5Ua4P3xoY/
SvYwmpO6NdR+2PKkqXdFVzobOXAoNeVp/PHxadvaWzYzZHNgeVxlSQz9nmbJXhdz8UV2twoSs7q6
6L/evhuZ7IGsr16K31QAXxQ+fhTg7ISyt2MYD6mzIrMV9/RZJc/SydmB5JuusvRRheEGacNp2kOo
/TUcnX8D6Pg8BCgdHEU1OdvMhOcwg4J9GBI3/ziErbsaLoQnry+Rmclb5O6mqfjVz/D6cdc7GPt5
ooo3YxppV/LZ3RUkYL5Jp0z8GR5lmPmzXTWH/9ouxzM152z+snJHlsvZ1KSIzn0HN1+6o38WpYjO
ZxHqEPIza2doinRm+f3y2SrHtsAyN42nTkeXDNa9NbSfMiVsuwKJtqax9zIlzKrtOmNE8NSxCpW9
wsR5mUf0iqN89HYfHkq69jL0cffomV79mBnZq0TCVEnk7pyq8nY9UycpWX+2oVVCMi73nzpbmdLk
F8G2JU1jUYEC+k8XqbGVTqLeIIUzbeexTGff8YoHdA+TowRIfdRJmJQ9de3mw9wNz28AItWEArqt
unxpCCmLxQSyW0CcQffPeJGtWIxhcIyvQ5aO0W6KiNNVyoiapqaX6lWk3lYjO/ZgrIcZ9YuHKK++
z3qTnmRJ1ru9/muorJMH1Vamzcym7W4ZaB3HiFOfZ6cdnq20b7ddLdrduBZNRXOOdhLFgWwtzcS7
1415ko2yqhqGjWeo2qMs4ZeDPO+cl2c82H+/mqrt4qixH3HK7p6U9NrrxfiorfbnY04K3Qs71Zdt
ss6OFGys4pGA0Npf1nnptWt6/TIk+e1zoD1Pqi+L/xhoFBZpcQbBBxsJUyy/XkkOSPIiPJS662a3
gnUCogsaIazIOShKoZ+LcLT/1xkr/J3mhKC/OqJHRNKIUqwsBOABYz1YF1nqJ8U6Y4zxhyzJA5D/
OUhwOt8b+YhQ9+BGTwPx1HWwvEwYd8p6d8eboU1R3V6v2AnLuoyjIp5sAUgqK/CAXF51+ZESZK03
prBdJFD5+uQhaZpzZhjKVZbmER7tNGqvstQ443BpSnfZZ2TOLnEkcJRcD+nfZ1bs9fsurd9lj0yr
f/WQxTnLAsusEmwJzQ4JWkhAC5a1voda9m2sM++urg352lCagFkRhIWmX47eHbLxrxGwXX8ulQ5d
x8qOwwpRMLTFfDRRv1z09ilfYQoOj/ZDWxFGkR1k3biKASlgYT8GtaViPjrernCutjUFdqrHgKUL
8yYPozdhw4aH7m7AUIkNPQ3CXYHO89piwl+cDEJqsp9sBVz4PODKdpDKWoVnY4liu2cprOVpaOz7
skGW11YljP4E8wn/XuAlVHij/uXzLFJmsanWOiWi1Uy931s/+02ldcHs5rsYx/qd4CzpEH7+G3lX
/akmGynrGzzoCZu11UGd4vpdsE3Kp8p+HXoWPEhwsuVe6z+HF7jUnBug2Q+djmLNgo/TVzYSCKCv
Z81aJ89knWyV/cahEf9sdb3x19iyCZvAG4W+VxYDklwnEElCif8EAGUrqz7r5Vlpd9G1d81271np
8mxm4VXBpOOv9QTI5ChPMIX/qHEanHw/rMhDfok+6cVJabSHLGQPEctfTp623oJZjzuPBEj4Te31
IBuMRRcn7z8jXD7p7YMK5GDcAsbDWDZ6OXX70a21Z35KZT9mUbGRxawFaWwRtvFlsZ1StmmsFKIm
1vvAUPTdOCYJ2CGGeiAc/Zo776x0hvYsL9wkNYHVtShsLuwVxNpDIrzoBM/uAwJj20ro081byUHp
hEWoakWbAdYTqeywM42vKIYhaZjmVaB5mflVsQuitUpRw3Orja9N1b7PlpE9RMQ/n/9lkKLN6qYo
dftaYKutKEnKWmkTRaAuuWM2sTwZlw0zln2wDdva5Ype7Gcw3sTHmXxl0WhNdlbr5CuLHX6qwZKL
+nGeM/OkZ54SIAM1v6mIJgVDb+UXQi7DVzBphYlnguwlKlOBbuZNb56LaC+CT/nFGBTZSw7+t16G
Ahek0GxBNCQdvprKVV6h6vpfLyuL/3hZerXZWO5qZdQ25A/z2+chMdCDq9TrZ02uMY/7YLKCprGq
i2zAXaS4QX7vLyrCvm9Fzr3MPPOCS5h9yOfa2qVkPt+Gpt1kK2YpcTAxiKrOvSQowd6nAcvzDzAT
I8MmSV+yuvs1Ugvzj5GyQ/b3yFrPjY+REu2ExeTjXHaHGK+KP9piPyFY9bPBidKvq8F+sVDp2JbD
GF+bWknPjTLpO8+yyy9EWshtOYP5Z7/0vhyVlvN7L5b4a0cwfgOqTNyESWpVs4jfQYJNn5I2FEGU
Z/X3eHRReSBzlobMqErVvi2xV6PZ0oo7cpHD0W3Kdxb9+aaeTGJRGC+h9zS731hwgqnt45+r0UkK
6+29yDUnCEsrftC6UD+4bmofSkMjSQT+HpvecXo37RIbG+ZWTQnfeyaEXrO8W1hr5fMAhSCo8Ag5
aF5ZPqukqqB7ektQmaJ6HudRvXe4JXLflc+yhzW5h2iZswdZZTdeGySuK46y/xIN1r7OtWwjWwni
dzfk0R7lS8kqV0wbrHb6R1nqhOHBN8LHRF47jhtlZ+OpjDQsb8aOjBIQbPVN9p3KvLnlsQXjO1YM
zHTi/JnQ1W3IivKbEYORNpH0OTWuC7Z2gdTRauW3OZxR8+xN/hR4ebxV6nfZXdHAJk0uC3tZRJfB
KbvxvTT6+oCzXruT1fiYbjozyeFS5Pqx1EW9lRcdFOtUcjM+20UHJc8wj2DI0qe0NPHtMQF3t86A
P1U5hEyFNXM10eSnqgNlJOYBklcxpoEdNf0BFS+FBOla/j8O/rjU+mr/egEtwgU06UrUV1bFhg5m
P3oWL4mGGFmvVZYv6wttWjZVNBof3Zpi+q1b52a/d7NZLB1V1snXOZaW4CQR/4rTzvNbR8MvoVvM
ryrOuwV60K+q6om7bdfCX9aHKOuDYe/BzdjKol1b5OEJFFxkMTRehsjuXoXRmLcpj1LSmFxssC3I
xD0Sh8ng2+T8/4TNvlH1guAEwKZzonneN9PATQ7rRPUJsZZhN6Wdcg69uj9D7nZ3Rlwpj8mM4JuA
4/3NGvqbLscvKTJQY9z8VRVYVExON6LQivdwFXrFzanm/oiM9XxIwra757OCqjBWJK8kiH7kySB+
RurB0g3eR63pL27mTrjRcO8pK8ksSWptDzOgP3Viwa11KKxtjPbns7o+KNi9T98Vu0XLmpgYfpHD
ITXU8DArTbTpWt14KeLOPVQ1QQhZnIGUHVIlTT6KmJwaB91r04/iGHGX5lifbdQyMV8ydSJbbhQF
8yvFzkominb50dkhXX2oMVL8aLWbqDs4RIQ+xorSYZ2XCawG17GVTfaknTXsH9d3Bb0nxzZOGT5a
cwsiae+qqFCurZ5XxYdIU+aP1swLlX00aOpH65Il4Z4UO2SM9cqNQyIES3Djo9XScHq2dATH5aVE
rBp7tUNHVRaZ27T90rfIFqxji2lc9roVYpqyvq426NMe+zaoWnN7bN2qO4Rz8YL30DT5sCzbqzzw
8/46S4y70y7T5Z89ZDcB5dUnkZftZbGtMBkuhIVp0mofmZu6e/WWDpxRFd6ZfA0HcRQ73tUR4qey
UvaTh6hMvjsxyFJZko22gv5kn4+7ZB3/2TXJiEVlCbmwzzp51unqs15gafp57RZn1rMrrFMbh8x4
sluYwLmt0crZyAtrOQ8fP4Y9nsOyPn++WFhiP1Ir5UPKhvy314fC0SJyVCRb2ffzxRw9PVpuW10+
6/tIyU9oV7/KV/68dlzobkBgTPu4hvMldDSooqvdijwoMU4rwsMle15ZZf+pzjJhdb4s61hl/H1q
kUpDvwXJAUPJNyoAi8vHqezaVZniiw4/PtnyXy7XZfFeDyNSC+tLzut17KhnVyTL5qy4SIx4+lZL
XNZm6OB6o+Yd64h/uSzaVuqwbxLlVbW86LXBw03Wa5NrHOtGZRkL+OpNa6GC2S1wZ1DO5ktONEDW
p7k3HRcxQQ6UF8eWhxwJuEJiICxoNVIB8lB1iXdp1oMsdp1V79QQorisG+uaJDU5/spXddUkMpU4
18TpnGuatZveM5Yzk7BJbGxtsENn2BL4Yl5JC9bZsqNs0WJsG9feYh37WS/PvFD7NUwWP8Y2kXUy
SzRXv9dZu59nXbkAachcM7/Kw2zGCFatB3km62ISRhtw0E3wjwakxiEgrmNl50QZ9rNalad/1Mse
cihp8nDXsFz+eMV/ezE5Vmu87wQQ18gcod9sDOedutojzusBXNevQyUNFDNoJUc7UreNLH72GY1I
DVRPGfd66yS+pVkxhtJNdHSqPNuPIspe4zB9lJSSpQ0T/hbd7z08wOj/vUeo1N1mXjrkYT0URL2+
I3jVRcVFV52taeC1+1nlZAniCJ/lzxGNnvYHo6yv0GPyi6z/6OzMqrMZchztrL7vHtCah9li4tgx
ETvxSPc1zgFbqtKvZ6t7+KisinYPoG8VcqWuXA9tk8Vb9tjqRl7mo0Fz8I9JUdNe1NXGafV2mpRZ
DbIs7IPPusQVjvNRLqV302eTpiGn6suRsvK3dlluW7Qw/nG5f+04re9AtsiDvKKtub/qPovcdUzs
so9b1DjC7FIIaBuPjMvkV9FcXSfcGMnslLV6ruGmqIagKFv6sNX7TdQ1cCv5lXey0m7s1RRkNpJN
2qB9aoztUx2rPEv02Dm6Xkq4ZGzSR919k22yBsRpcnCIPAafdbaFj0dcwKbTUqt5EmAFnson2V0e
MsNj2a66zsdryDpTqAmiIaI96KU7HrRcBQOT59mVYFx2bYl9HAQqEHVYaiP/XZejbJF9wHJ24LEH
dJzX3rIB7qS2KwcDybA800+llQ7tc5hj+GvVWOF5bvQlt+LpXcvBrDdW3pGHrjGlyyIAEkU7n+Ya
Uj0Lx+gBIU0MGhUYmClbZ3/MzfkviPYBJJQx8rN+BGtkeGCWTAQFsrh/VkKSeIPRIN3hIL2tZmly
VNZ1F9ylcmtM8/RctYDJYxtlfc1Njx9XwuiU4EqI4GPP7ZflxS1cckRUu+psWDp5XGfOKrJD/ynL
M3lo47Y8mK2B2FMUXe2/D4TW4L5PPNby2NX3qtu+y8bP+n/0XaZarNi2f73G51CRusMJT76tvPZn
vTz7rFsqN77EyGav7+Afr/RZJ99MuiC97OJC+HdXtzDjfW0XCG1FVntFGBajeicydpObt9smWcDv
54+eA5FTKTv3uSr0hwr7pbtKIvW57bXFX5wuOw9j7j0vYd9uiLs4fAe0mu1o7wyW/1t9LXqrl+6i
AMGRV0qGRsM3RvwhGy2kgp5CbhfW3JcmtSps2CJudbzXOYarnC0ZKLAMsixPkUkfTyBaV97H5L3k
IT7f2TTeZAkq55e8UMf7R0mYBLbc6eGjZDuHfCnVR1nyUiIkNroBheF8BX8ObXjslrs86ABht0Vo
qEAUqCtq81dDA6ISyxXX3Xaq1dsw/NcWRFX8iCfU4fMKNToB9yQS+yKLMaP/+8qQ471tYYC+9DDh
hO6Um1u0x+yHDtDNg1k6yWE2HZhlQwW0ZD0YREWuOdbzeshuhFUpdb0R7Y1mmVieUpJ9k9jU/caO
oatj7/PQY5qUKNNFjedxkxPZ+o4KT63Z3xuU9jZqmusXQ6mc2zyQVpMNNWxzfDvV92G04HAu3Q8I
We5+brvylGPWgAjg52kCPPtEWrddgiTSy1On2Xh3TUp4xNKBmDOESttqqmcxAANnhm+OBPeq55wF
zr7BCnsjW3PIhddmzF8JRmdd0I+L7/Zx+1StSVVUZhbfcnBxHCIPUwAYUtiK9IV6arVw+Tikxfh7
8buy2DlCv0p0JioEL2U9C5dS/FaUDf+oy9Z+lVtgQSuHaEu35dliHRrgQJMQZDzmXGwdoTawYuPk
UbMamDB1W39vB/vZm1TjOe0n85A6ZrjLqiH8qkAjmIDSfK8XJEeLYe5uiZob14lsZ1A3U3GfYqG2
+yiCiVaA8kIPYwyPWpviFdnq4YO+Htg11bdxJbIlhPu3YGBZpLcjrjE0ym5M0T8IXycneQ15EHYM
CDzaQUsFlybMBW9zpAxNY/5mVBVKmyTScYXqk308gAgPB0vcEnQcbmUt0HxtQ5tIBMXPBrEWc7MD
+mRgwvTZoNhWfVUAbjp1gXJu0TpvRhSitSwa52xDLP469t/ttTrEA+rYr8FBsgS1D4I5OmhwXVHA
GhXcUW3lAnnY3I5RTuJnbZB1stXS2OYi1k4f4LB1gAahr+SLc/c6EOKuY8bf1Tl7autaea6Adh3a
xdR3WV0ob4WlBLLDjMP2pq9T8yJHhgVQHWm9gs3IU66p5Hd/WUF0VsZslxr3xLb0OxHJcRflCg4i
f9fJsyYRdbCGM3azNw9wCNkZDfPk8sdkrDxYTabfvPJZFoySB4SfA/o7TqXzl9PMfbpl3Z1tTRh8
m89R9To+MqrBb+fQ2csG+VZCsA9Y+ESIzK+u2A5UfKVvxeuM5/t9qLTIJ6FPwLlZ5r1Tt85WdnND
UgS26THvrq3/71HWENcvPeZLiqEPD4gTDQ+wEZD6MPBJJpN0+azv44JE8bK4bAfpJhvSTFUvhFiP
cpCs5/Mi+tCNa4jLMe5ku4mwj679VbXUNymqk3h7dAecH0rUIt+vudWr0yr2ZvDA1xmR6I4tjlEH
kFnG3araX6P5Rt9AD/80ov4Hl4uuHzp/UgHQWaVphIWLUxxi6PkpDSgbumG6F1mqbvRMAwzcutdZ
Q1VNKlIlg76P1Ni9ypKsX6tkL28R4f4j8asXJYA/0xZfqlkPH5X8CZAwlJf1sGDJtEnqKd7JInDR
1Ua5nvd1siBs6faXVuvmu7XkCFmSdQ+gVC1H2Rg707zDhbnYylb8bqdzXuDDI1ubHEWvGRyXbJRV
MC2A2przXZaskBhD2F5CtjeFvln9prPVTmMAULrJAKQHsvjpV/1hdCPL09qnrZUukJ7WquNOcKO1
+YvrItupKxiZsuRdviiwethMTC/zWpJVqq6/IhObXWX/lr/sHpt4Zp21hwuM6HEQJgF8LuZBpkBk
A6SYjo2OHt+wx2IJOPH0qbLHWbVZPZrxlbyUuuENjY/I2uksbH2em49TM1SAK/U0mPMZvz1lwCWg
f4s6y3tITzYPm0cHbnc2z2Rbs9zZm0TXd67j2TuzzN6qpFIA6dtKIEhPHkjHHhECjh+9kIe7Bkfx
m0ug2+xQaNZ000Djwpxu8kyxgBvVFQKOus3Pmihjjn17tYoeewHxJ2ZpQrFEzpiSRzXE7bgNzY1b
6kRx0xVJfnCmx9lbV0Qe0r4Rr48ExlyeDL1Zghc9huWNfMaJ+3/ygbH9WSKx91SpRnSM3PzdG6I/
RBJ5+zDWvEMaKsS22A4zS8b8i5YXK56zvb2iGdx2OiZNxWdFP8eNsSk2LX9GTuqhgom4E8gepCHo
81p77g3tm6fprq+CCNuYfUi0U3H8xiBBpM4Af8aoD4aRu4coQYHnVIdtF5oh6oPnqcifkyf09UVA
ACIRsQX07EA8raZ2Q6ZjO44987KaJecJ2KIvyu7aE46PiNj/lVoFErO10W2jUqt3Vafk/mgCMNWz
IUBXEqBT/K7Z/fJHV/d7/AuP7WLdjapRz14LtpXJadh6cVP4Wjz/DPs/mgL1Zfa+P5DC5rto31EZ
3Cde8XXIAZPoVQ8Vt3zSQav5Y4O5vK58jYo0sJqaaaXusB8T5h9Z8Ybu187gmyk8TPMmp/2hskzY
WOYrbID6BOSY3QlmL76ZDIQMFGUM9KXIAFhZ3/RYXwB8s6b04lIEdHiHTLqtCibYOcdsqq7SW2yD
rF4i8nZWikfBVPZ70KJ/KGNRPPfhzxoJ3T0ktBeF6CjrhOVWTQSQ8ngVnJoyJo/F2aiafgOPySdZ
alSZCC8AkRx/ZEnU3LTZwAwte+6HQXsxnNMAgjJQQvGswQvZlCgbbCaeAUQ8zSP24jdzmU6lUHHi
SvPb2OH5pEGR2S4pPwaJ3mEfgyc9xdHRq7uto2OeGJYNFjnm+NhrccPis6v3sY3o4DD0D0A/NmYz
j6CQzZNWuoqvxnEO0q7/4iwlCcu5XDZ9WDQnkYzHpgebi9QSqVng60qvHsYRjllpFgBfwXUhW0+2
P3awUKlIE3U9bnEDrgxxaN9cB5gzrjmir+1918doZ8ZqYIOAFEgvHJYFHoOJBZCvhYV2YlvuBmOv
sHQPmyMxbN+suxkUh3pKPAE/vK5jfVvPdXvqU4TT7/K0hveW+b+1LbpKRVHaw75V+2NZEegCHcko
eRVNNn9cIMIjKAl1P5+WcQ/Zo4DtbDY+Vu8TOhpLexJerO+sXr2relWfAJIv3GGxi10K++NNOwMy
6fX5B3OVDU1m8R5bsarJszLwmf2ik60jrlBEQVg5eFBl7l9P+Dm9Jy4buNmpY7/Qv+u280WEva+T
0ztGcFW3TjL8WbX8PMJbHirTRsC3QruZDHxZrCLZg3dvsjRGPxjjVVs8F/FSb7MeIHLT/8gdNEsA
6jrIplbVdlFi9z404TFfXOVLiMBvOMdnzehfCqsrdyiXvHdFpmydsOXHQ9gR9Z/hqtpiIIVPolpr
yy9tPHyLGrNDyTC296lNQqUa+104NEXA+03PeT7tvZgvJK/QbNFza7jWJV+WlonnfCSvr9dsXUKx
T5N8txBQPtiiveR5ibRPWr6MlRqI1RsGn0psovBMI6OZ7royvDQVqhIpN6OqDQ9VqL3FukOopm3O
KvuNoF+GYQtz0TopuiKI2afmMROIXDRd/VNoZenjSW2ozU9UehJ/MhOsydsMw9TosSsM7YBCbxP1
1gYF5NJpv6iZeK1NNfY9Y2Lr6+a32LGjXWOM6AtHYFMbLz/qGouE1E3fusZb/D5158BpL1WX+a49
277wCgzf88rdlaR7bj2QxSZqu1th9URzkSNBTA0eVidUNCnb/oWYfuKLwXozyghGFiGnu1C9w5ih
eeK2p1KZf3gO+leW926NOfafxngsyDz5sSBdzOQ8BbMFnK/UPTcgDD0d2HllZNdQs8ny+pyMHc9g
dzJ3mGfofr86fRqZ9gqhewK72lzM2fU2STXgnZFCThVjcpaHQVjJmezoOcsbG+qwnQPjHb64KQQL
Ikt+bit+3zU/E8N6tcb5z0bvyIHF5gUw9rmChejMxBFN26036CB8bTEb3TpF9oysuHWbmO79rsma
QxW1+UM+g8NT4v5R9Itv9nm2zVnUbXSIWYhiJTh8aSNY2twOeg1n5VoXBoJAbnpocje6YEsTovZj
xOfFy61jyErtJOJUOyWjAUMzLpZzmaTjoUAE+QI03NhrQszXIc4jFrPQWoHH1LthxBiRXJO2rZLU
eci7KN5GzbXuofWYwiaZigEk2hksiYsan8MY8d9gRUEGXaqSNzeBxFtCWM+24WEXuIj6pW0Pg2Lj
N1Ak7ktH0j5oHKtHbT9GY7gHBmTMWDIhka9+XWp2Tlo9lG9KTU7US7vpWFmmtYHy2vodj8u3yYLp
E8NreYNW3AFOBvsAThXXv14Yb0xgOCtC1Xqb7L7Hw1eoeGta+GcQF3mLEETxeayPb8TT2bCl9fCm
eeHg56Ck3jwLKSRrcZu3qOQRgY5h/QaFbEJUG4m3SDFOGA7qN/QnPQISTriRxUQs+q1QYBFN8dvS
pVUAL8kE0x11u9qcmGRN8xTb7InDyBxuHSKut5bPep7cZgfgjL0yE9Cm8nKolpljXVlrE1HyHpSl
UZ67lK9sNIPB5l0iMZQi5T2NaCQjCtNHxhoFRc0HaBSw3wgHPXsytcAGMr5TVaXFOKX9wx0yUsxo
g8DxL7+Q05l3A3oiG5BCdoAbluEPmpHda2t0/FmkxjYlBOwb1rDXy9TDkzwZd0t1G9J6PvRtEt4W
PouS2Bcwiy9ZHIoHAqm9jyYVU1ajqHek0FH0K5YH25yZsMtmDggkgK5DuZvEFDtZdUj6ADJDtzNW
E9S+SAIY8endHvvy6C04rSLtiAdLtXwr+xKfkXLZ17jybefKewUcvOmbMYH4wv0fLiB+59oVfBQb
bAiGw90CWtuxt2EaR36YEWhtG3RwBKe7JIEyJEI0vrQxe7CV9Kavj+4oI3Bl532z6dEOVdBhY+IW
EB8ICKDFGlpB7+WOr+YliUimhy4J7aex8giqW/mu7Y3KH0uCGqUXuZsUAzi/JbO8bePK3sxuM5wQ
6rCvidAS/nQLuIWWcJlm8kAtWELfnTK5FEYNSNe4zEjTbQdrTs5wO+o9C3+Ld3ZHN60+aChmCKUN
zx23KuJQ1Z+ms/QYsQnrMCBFE8cJIeTZ0bZdF5b7MhJZYCYvra3VD9E86T4RtW88vckwj2I+FZY/
zEPlx22k3O2q7W+TPSl+Qbr+2opRBGg288FV7xRjvVGUhHnSrnkg2g24oQf4UzYoUBYWBtqOpqFM
j+aljyitq2rpDXrjjr/EdOtaso3YKHqnKHRxTM3dK0Lu+yFSMn9w1btJQGdr2PPsa51y6rzyRQjb
uRSd8qOZ+KEmSzOuZlUX23ZO/2oN8DsNouI45zyUfZNcsmGcfCWZHX/CZaBj3kcVgmlFtfMTRt7h
dg5xDxIDTOk+DDFdQ7pDOMoPczLHsxkC35qqOIj7yQpawf+kr/T8pIgBCqhBYHSeyqM7DziDuGV9
QXPspjZsqQygIgaWiDqWG4BlWZGJ3D43k4ejy8TiSWuGdg/JdhtPCpS1WiyH3MpaoJXVc9eWj4oK
4A2B7XbvtO27JjI9MBrN5A7LuPk88770Eyy5JTq6Ea5Fa0y0H+J0ixw0K/hImzcqu4/Ki8UJjpJK
9mr51rYGWDmWBRtuCjgU+KwHyzThPtR771lYmH7nDMQ6kGmaMrShW/tOqnS6TYAM0Sxqd5kbvTqI
1WwnT8fNVGTbZYpsNsMDX9AwiJ0dhepWONkrhkDTpiZktkVyVd1mMWjCUokQWtGrSzGhh9WGTFG5
bRq+gyTcTkkGJ+jypAtEGO+JwWWnFOldW9XtM2v8C2aXHTLmyYOhacq+4kbyw/khA8Ax5ol4bNnP
RhaJZsMlbyLglXR1y45VbXRW+uzsKiOa9nlla5sEgI0vXORkk3skJovlTTsEOQjJjeWkj7Enzrbl
NtsOiVzy1rm6G6DjHRZH9WD8InLCMxwqzZDmux7h96W3S+S8ErwY0FPfhbO6bR238aErZ7vQs3iS
hCLaovL0rqG7s637dvyi5YSFctg3ta5j9eV5eJYaCH/VYTJtMH/8wk/lEmNx/yD8me2EgtPFbGyc
DIxMRFAOtL7T4GjSIGinhzkwn0m8xsRn4LkGCthAQO1dEwwsKXa1hYJ5jRIE6PCye6ozKFwGiUCP
nH8zgaDPJnP2VVbSZo81GM+f78gsjGeRZI9KWC/BoGrhVbTGu22Sh1+G6pT0qTgWM49rUwHOVZLN
qJyzwy4T6ukZ792NhgtdUNcaikhlCHUuBKeUtqdOLwB5TRmajlHthwis7lWFPctQW83HwVpAQZhl
jjWSbT2GXrrs4GhihpFCSO0XhZ36lCcAAbz6iOVlf5pGMZzk2echss3+lCdAp+DUMFM7hNvBt+/n
InP3/LjVycjU6mQT79p1S3mbEfs9IYm0nJKcTZsHLymQV3M7kgF9Nu1rEozI0JyJXrg+of6b0Lzm
lNbFa+PmBFAKc2wOS5yzRfZgNbvZjCxxP59Go0fL3GnxwrW1PPctC3UWvTCPg7Ia4lX7aV6KE7NI
wSZoCrdWX77aMaiAbohKrk+opcVnNzfLQInLmL2UG57kgeUr69A4vVmE3XehojanpW/QyxqtfcPj
8NSoKdjFmGWpXzflc5J2f7Zd0X98V/JMfk3xYqF9PoeLi/JLL/bh6kYp9xnyzF2LqzUfv/emqYqJ
N83BnsLxZEcvkJoqHnRbDal/dhdkZT0neTWKqNCCVq3TY9ctJNyXjTamj5riJbjZ88FIvlnIUKIE
wQq+bcMw4CG1voH6PpTtLVV4XCChG8TpHOZ+rIbhfsnqw9jWCCsUuCIm8XHs4CUqLNaAwU7GSb4D
xDzICzvLC2m7Cr8Kw10CedpqccX2NzT8uANEiVQI9O/nsvDYWo0m8RoMqU4AHfSTgGMeVM7/MHYe
S3LjWhp+IkbQm216VyYzq6SWNgxJJYHe+6efj2DfToWm78RsEAQIsrJoQOCc38BjK7+7U/KduIvL
lfXRkOt0y2V1TB0PLGxQw+Ao71WhD/mpmgtZlYWJmAeP+Xwr/223jxH9b717x6t3Yx8QXMz2WtGv
MVv+wuKkXdcmqnBbWzERGMniQ1emHkkdOogC/+/cjRBLH1eVV4HPDJwSyB1FB+JvN34EeEqQARw0
pbn4SRseEyVFzv2lxSZw14bdNfOLS8w4cEIlG4e0Iv2GnJwgUF5D02rxmJ30lxpteMLhirt14kpZ
AYwmnSCi6eaXacbYPaU7rRdXh6yYn97xXX+vVNfYd3OYQLWs9DQIZCKrSj+PGtY2e4gIzr2teIe9
zgUvmeZvnqRBYj+QCYiUXX9Ucjvm1XHH52BEkM1ylJpZE3FGD/GGsktOvhqgy90oTKsgY525NEe0
YBRrNZF1XikDIC3X0FexJ8w7ikdZUcQnL58+uNn40wBaPZp9hremHjWbkBSZ3jfecx9Mxp6gcgFr
bB2xhNhYVZ2/qCmkxo5l1DpIimjVJiJ/sSIyzghZIdqf7SHaTxuyMB69EHw2BpRt8bjR3Sn+C9R/
dfazyFxjiZxtamUqLzHCGYaWK58KhtmdM1TuMcGX6Ip3Jjlpa2p+DHGwd6YG7/nGvDtOkO95BbKD
Txz9U575KCZEyrfWN4s18rQdiNEgeVZU1j21122LJAy+iSJ8J5K0xoHb/NKJ4IogqvMzDYin8V3Q
M8V+SXymL5mIylWlYttm1vZ3IvMusQDGKEdt2gPBkhupQTgubQnRimjJJhd1fNRRnN84qTkdUDGd
9hOpgw0oTWMzKU29Zfq4yYs+2qvlHO/wiEhlRFqboLWfAfpjVxh0tww+iRHl4RdfKWyY4CQT9Htc
qPlMXgm3qmFPt7pXvzS19lfWNyXq5BAmyfaTh8GrJXIjDx2gPtuguRxfgyhOIbfGI4PUthnT5Fym
RX+25ujdCNS3N6ry4HWV8o719TbwDEKqMPY2fptsBxGJd5CC3wOMpp7MSlfeDNVSsM9Q+63bpiAb
rTzcJdXgfqmIX1eeC7a+9sczgU+xSUzklDoyyAcU+TcuSu7faq831k7saC+sAIxjVYT1voZ7dg/N
BtY7mfCfFfLBlhd9VBgSM5/WjKuXJ8XsPWIePKMLrkbpE9pQguxHUvxEViAkRxoWq6myvTtoY38n
QgfCcDnhsTXF0wshho9Rb47TGDT3vm7ca4uwRZiBZ8ZoutqjBM5wJPPfCT/2JHPeMbm0ZPWoL7tl
T9ko67KQ3R9HP9r+9RRytz35cpxHrEw5CiKfsD9mU+NlM++xO5Z1uSW/N12o0knWf9t87H90l22y
+KNNnke2jVqTbQy1GFas7RK037Ks4KM6b6oOUxjCqf9pNTqTCcG8P1GA7G7xY/u7vhy6lMFIGlCx
lJ2Ig/Iki2L+zPZmjviYrJv1+J866tXMIrvoko+6uFmayuvgpsYaEJG4ybYitRndI7PfyzZZqHDT
1bD3L0tTasevgmHscVCDc+PRRM1/aZM7snqqyO/MWsfzyZe2SKlXmtapx0cbK841YvbGS24m2jZ0
C7G3CqTGc6W0ntXCVJ/91Av59A3Nt8rVPqUAke+6qgynyQ/SrY0B0TUfJ5ZPYlwh8ZZ/CUFc7CMM
IA8kRmAtw07EZG+j6V636aqEWIqfPdl5V1/MKNm7fGPPOHkyRZri5AhzbB+z5D9nSLbuEXd5z6rE
eYZ+qG4Vll0MK8J+6pshYoavPsVDc0IMJT3j3htgqQOQGxTVtDU8zcb0JEU/Lp++BQ6yk1xo705A
/ylrKvULemvZJujtbKtO2ivp5pYlZotMYx4P6xp1w71Z5WR6VASZNB2iHFPvTdx16nvp9ABGm3hm
UxBJSvCHwoJKGH9FxYdRtzUrZQCNrbA+Tb1ZbFK4c7ckRKSgGPLvxPLHs2yqhN4+e0l6lDVZQBQW
uxrq90b2l21Nq797VlddZK0L84kM0/DUNKMHTq0JNnka97cs8DNosGG/VUTf32RbmDPZBRz1LGse
rpznsEx/IkPzd4dpQKqaqCQYlPkcskj1X2FvBVd5Gq+YwqOKdeHq0aFrsXswlSo5yraS9/bSKP6z
V5PDH/MNeoniVZtSFRPPeNw5rpjDEwzbsk1Y4TXNyKDKJivvQN0m+Q85rsumsJ/GtVpo+l5Wo7HO
byNR8eUMGRbYOkAliXmVIFfgoK9RETmHqGZ8RbLlP6DbpUs9MT/X/M+P9j/7EeLPgEMa+k6e79Gx
08L7QDaOlU3ar1Fwyp+QDDSPxjDr55ThsJJtsuhyNX9q5kJECnBOfZxmzSeoOf/seHTW4sk5FLr6
+miSW2Pi50+PNjdKf6pexeynCr2VW9XRU66TMg4w6122Hm220gAiqLyT7KGQYVq6ZaJMDooOGKbR
UR2PChMzFDVt3gWBoK3PnGEnq1qQp7ghtPCuHat+D3x/BvnMscK5c9gH6SEKAkDVc7UP2gLHYHAm
SDWx9grsd8NLwLflJhHmuWqSVD/oNcj9pm/t9yGr+kOgMGOTe5Ohjg9NVYwbYcKV7xrbOfkVkxI7
JjqnKlqASFpivzldxhLMCz7JmpVq8X3OE8ha6Pr2m2FaqCQ16VU25a1gNpEW00VWQUyZazwcv5To
PGz0ofTerLBTkAQLla3lee6bxtTooGZM6mQ1R+oF/TUmObKzwXDxCoPhLHf6IDrePus81t26Hw3e
q6J4VeeTxg3T3cbzsovsiC0xc7qxxRkJ48KVbOv58myDGhUqj/W9FxYdJBo+eYP8sMlvk6s7PuHO
OY3TdNBF1oatTwcnqXeB0yVgP0W4z1ALeRP9tSiqdOcpGEMn/ax72dt3ggQWyV+t3eagst6VuCM6
laifWxHzdR+z9N3ShpF5PqMcpjEJc3HDOU8hdGd0RJP3ThlItnj+J+SgseAYEH/2WnMva2XRV2+O
cWR0DLc2XpYOqKCTo+se9K0YKerMD97rgUhWUpKSgkajH7RMOOuAnMAc5XPWHUiXbZiY7Y4w1hwb
c5nOp/exNbK1qafi4OkbxEfdV3v2g5GFnhwMU3kxsupzqytY8bjl+MKPRoYjH4hXJ6xdFANaZETy
eC3sAqqhjoYgqln5tybrXn2/VN9wMpSIm1Vlev49Ja4Vl8zVVaXk+owa6KK5kFvBPMewc/NJZCJZ
mrTBD0+K0d2iOvlR2K5xqLGxeA4s9OFGprjntEz/Yu5d/3DN4LkbUu0nNhu72KstFksv9TitmJBn
5LCbBriEFa88xJU/ixl/HWTVSuCN8W5G9TEEyPtDSxGGU14TbExuup2fUebNdrlGnDZTomzr9lFB
0jv8zKSv3HcuRIag8QL06ePm1ezyikCAHf6ogm+qmOy9V2szOj9zN6NKjDCLghzjbJegrQoy1p70
6xT12VvfRjO7MAlOspqU6I0CmrjAvLdf/XYkD9X2JVwNY3gNK3Pml0X1DlRwdKhLNEIsJTtg94SJ
Q2JXB4J+1dacaeWszI0bU3/+/EQOkgTFBhDUNlJI9JPUSlaR3oQEb+yVqV9xHbyJiRHIYKjdCV/P
cfvOQH0pWvGuOw2atWl2tVitvXeTq12bWt/JfUifeucWD+3VYH+0DM7vZuB497RAnh+LjPfOMkZc
tDFhnvcNCMERa8bVdK6p6C3eyo7I/VzrSBbfMpx4ZQ094OJWe/Eu8AvrvclLzHazdC/3tZ6lXh2/
Oiy1wiyvTT8dTTVWkbXQD3GZTM/pXDRqf56iRidcQ61o627XuYqNlpFuPw+65rDmHdMVER00A2Sj
Me+JLL4x45ieU72yn9VeY68/NtPWDMMOwdq5LnfJggQmNk/ds6wsp0rL2iKpmhNGTfvg0HcpYck6
wDDNtaoAwhDKYbKaz3+AJIDN0TPsmawFcCKqQ6PTe3LV6dgG49tSlXu0quhOoRU/p0n3l5lH+TEl
4vXcdeXfBQqYzhZfuXL9x45e9YYnnZ/y6NsYjmas6kErVwDIkRaZzxI2BIMGPUIwwPTFixG7wy7o
IFNqiSpeeJMgCdjdNF5mDyPZJvu5WAO9yKpbmq8w7ogyzMc/2qeyRr6oshV0GUXFVM7XNsHoBzBO
KbKoyQAYQ7Hsk4Ik8twWmoyeCAEJ4Bx285Za2Xvhl8GzrHne6M/QShzJ5519Eyl7pbcjFtJZ+6ba
mf5k4/sBYqQB9EKPElgqi+O7rAQVOSb06qeLrGoNUA7IeMleVosxi45+74Ecno9ExjN9mfpw+cOy
ybbGdVgl4iZrVtoTYu3RRJHVEO/3rW3Ogej58MC2ihNcDHslq4nuWK8VFFxZk7+vEfohsdPqVf72
dMZ5DVak4Kc5/+4ZWDTqWrGV1QJzeR7NDLcb+dvsFBmkCCGouSbPFvrda1IQ4iWxTGrN0jJ1rZR1
dbJJFhBIHkvGajOvD6pNZkhg/vnuDPm4ioRwvgEgPlds4UnH+1Rb0y/iFp9GIqFfiha6CEn54I7P
N596poYrPDqLZxAcyaHIbf/UGFNw9n0lPJCHzA45Ip4vehp9SpBn+2hG52aO+LU7bvGRpbmN5XI8
nLQCU2M3An1D7Cf8OJKIr4ngszDQhBs9J0MWgcQR4kyKdB8N05s9ZcYKOU7gG0ViPzVTm0+rtNR4
vHlTuyR9kYVi28kL0VAksv1vDgqP6y6Gge72Jfk0UXYAroCew6FT0dhsYbF4zXAGLD8dq7r8jm2m
crS0dHyz2pLHbnjV8IP/hO/aj2xy1yToUe4u/F1gBz/LNo1fwihEtzZxlB00ffVTYUUak9Zmp7m6
/R7Ye1JiyWdjmvqdoYTR1lWSs1C8H0zX1ZNZhT/NMP/eDoFJeqd0DhqIUbJsLsZZCI0NVZSgwAT5
wQuM+GtPkigZLRcoUkmy0uHFjsvB2+gB6aUSIMAtz/dE5CNSfpieN1mE+QvqxGQJtM/lJLyD5ZH5
BPiebMsAeUzTAazUg4Wv686/WF9dWN/PfabdDLU+QUQvV2ShxE7NiYhZyF0SeBmI96rMzSvHeBmG
rzqOJ8Y1b2z3MKYt8ocDAOVqTZxROWgKeTU4TeUO7ryOPIhvnH4A9VCfEyJgG/SV7E1mZ7OP7HTk
84jEpi2+lKlb3SedjzZN+otD4h5wtxMQMaVQzCG4DF70Y8wwXRx6tHOxWvw1QYMpGt3DDVDUa6sL
mivJW21vlVZwElZGVD4s3I3IVOMTyM/vvRUVv0xUMMkF/QzbtoT8HRCszwvEIfqmXamI1B1x7utv
aq6FryUoFVmTRWk12g7iPMGxuYcs/EIH6TJ4Zx+yyg0ZFQ3YX3QAG7GN8GJ46TRTvY+kVreeTq5b
Vi2EFJ/TCC34eWcHuvDeG5CxB7u7yCYD9sHeCe1yU7uxdvc6owHlCYBorskmzbAQfGuS+CQPmL8+
R4MvM3OX8JBr/qz2WbT30QfSaobFVdbwpBLbxPWx0Jl3DqxsyFc3J1nzdK29h0oCQsBBkl626XiE
HDsvs2HRcIAsmJTseDWwF50PEK4ybuMyVkEj0INZdfTa6mQf5p3KXAw9gT8F0sBR9iDU3Z/8HBWo
xymFm5wQX42X35yGfb4OvfE+RoQ7RkvT77WPNVpWBackDfjS5U30y25sdKWZO92cwL4l/UeBJ+4b
Mc31aFgD1iSZ8VYMxY8gRmhC7iNEq64Rp/QOIEbNN1vDz1DpvH4r+2aGLk4lNjVrubdXyfRgv27t
ffOV730BGKYa05MXMIOAihbeZIE4Sr4tYz/fxv+06WOYrkTpId5t6+FtFAMoL99D+9vcJ0Fo3N28
Ne7xpDDog2k5ymqkeO1Rm4CHyC5abxt3PmCjk4ZL/6wmjTyg0nqw58NLUe2Au/sIosNtK5XWucki
jmpGu7ofjo6InFuDNvrzECnQzHUAaLkpYEfjSLOXnYkIBle05FjT+E22BvVbb7lAwxZg89/nq9pf
ear4W5j9AKOwTbnBpdOxuKvbpSrbGrPaVBrfM1nDxDTfTyUAu6Wq+xw1pXsf4MaLbBqMiXReG6nY
epTiLtvGyT9pGS+GrFWN0h0aq8rpwR+VRWePLwXgkKelCRYkjla9tzKcLHx1XF7zBu0se9TNFbld
MsVGL26y8NRgr+bG9Cxrg+/Wz2Hl7nM9CeP1VM9R4Kp0VnJvHvKVTyyd0FkdR7tHm+HFPz1V5aPX
FfVVC2GV/XTwFh1q9SYLniMUPDqy1Y823+zfq1AdLij6qLdO+NGl0uy/Hh1i1ikob9T1/tHmYlfW
DMtJ665HsAIZobU12ONFD6PXZvDSZ76B6TMp9FMHCeIkaxhl2upKbnpJcNMaszn+1iYPs+r8e9X4
YqMVZQrIJ3OusnArooQOhAAY6rQVqgJIl1xM1W9iOKr3KvKLux8XhNe8KNzLtjTMiFVGQMyDLC/W
Y+mrK559/yg7mwYerTkqxYYJ/KdQscNKGGa3og2rezUVt4ZA4RN6r9U9jxG5NQPFX6vQQfF66M9O
a3ZcAHYGwKc2JFJBSml2dVfHKnqpI/cod8omfMY0gve1d9TGvngezeFsV0HH/eyN99rsi5M3VC2o
oFGkT5UotlmxVdS+2NS1U200S0wAj/x6ZyqG89TFUDSizo9n+7EtPm6fa8PP4cN3F7/onqxOoNge
kJOCl/Ddb6OdFSB4EFusdHJmAF6hlYchtD8mNwPBVh3VTsCcUAIw3WqnbxrmIOua2Ufm4S+kp6sJ
lPB6CBWIpD5fc5ntAx8Du94Eg64q/QnExLtWOeFe8EEgwK0CSQek3HX6WZ3Qmms0xSC5ADvJVfbJ
oH9i3cVgA3phUxjqc9omR8yolUvZFtBju949ph0EOMN4j+o+Yvnnsk4G7Zl2gXufUks7jWS0iXc0
BBONfJVmYwNnaqUOOOmiTkz6dsQNwCu6eNVMfCNZDD+p3VULau91FuEbITHYY2nCexTGxawjdadg
jLLKw0/TNL2REdqEjVbscrtxz12KGwyBADYfxdijAG8b5RnRss8gLAZc6JpuVzgBPq667j932Qen
CU7IrRgrdJ/7tWMaZG5zRbukzFVTa1CvRsKZ+zKdzhaCsyIAJJIqWC7GOpy8MT7UWl+dqtavtthH
9pvaccQlcatpozb6ZzHgHwBiqt2KCYqGOhVXC/jHtdTNdyUKy0OKWuMFmURwJXxTtkntNJciz4mS
6D38rclfi3LsLgAJDm2FIGNTxeusKvZeOnjHzBjLTcK8gaWVGawM3LTWVdcerHJGBIpW25q9He8A
CH9HqunbbCZ6MMmSr7la3Ro4XLtGnY0IHs+NXSvA9eKmOWuU6CQA10JLghV7a/C1N2zYNur3MtZH
eHVmde4BGhyVOeBh1Fc5o9bmaTVTFB6jljxIEiDMksVIRoR9o77r6bfOVp6TBJ4v4ijrJLqCXv41
uUZ5Iv+m8iWMKzTX1NOYl9rNhOFh8tiT7rWrPgZ/45RrIwvCS5uV4iQGZhipxvs7BvjyJG2B3F4/
P71FSsjK6dCkcMJ3jHqZYMbEUO2yqvaBPX53TdW9DG7crAkFNgGh0AXsgLcauSXbOYouwBFCQKbR
MkzL8mqOlHyGCJCt+yj8qNMCl+zQPPAt72IQK8hbVTsu6K8qwSJmIAxP9gFTjqa0XgmM6KsIdNnG
j+q759ZwzNwa9zfVyI9BxTgYKeZ66rt6XbTEBKrsFU1T9dKFoXZp5sIxMax0IGEm2SrQhb81W5B6
gaazQlGclrHXqrcijt01oKxdmIsPhcwDSgwhikKEMn50Vl98apA156N9aDNs7BwXTpMuyIGoA/RU
j+nxk6gB8kxXViTNmrxnWZjP2JqnK9wA3pNIDfjzjjVDqDcj5OKXwSPAXuntSFZY3BBW4fPZlCCU
fLUFh29GlwHk5QrbLGYVLArbWIXDYzYEr6dE7GxvVp8tuw/h+ikCZQbwRldPADGYGcBDfx9MWDXq
EOZXrQaVqfnZQxoMgf1uaw84X2U7RJ2dlZk16hqh6Xyr5i0I5VbBgEVTFeQj0YsRwiexULj3sRxv
Q2DXF0KN6XpqR0TR0uYF9vKNSHO9stCTP3qjDgpU962jY7snxe+8kxL77smacTpl1H6rXe9ShAyz
Zq0wjCVleZhQWMJC9WsPEHVftu1XvA8MOMG22CpFPD71eBVdHILH+UwgFol+Txz3DP5hZJY9+FzB
/uvAqp3ohgC+FEVb3Wj9VZ1DokijkkBFI0yyboV1KN0yX1mx3eyBrueA4jwL0A0fgx1k5pOTkZTS
czS3kI69F1brEuXJtU0cRftibMx9V5XeX4n3BpepVRv/x2RXGzjvfEu9GSKj/AiNbp1ZqTjpg8Af
sVTrDSt179ABPNtb4EDBnZCSUnwWby2Ee8fKCXqo5oY545M3WP1r0qNR5FBDTCbeNqZ4y1LFPj+K
ss+dpWoz8z/aFRQxbL6eLZ+5o9db4BjdFKBn6Xk7X/jeOvBQX9MY+tYsmVe6KngVfdM4T1VE2pTZ
x0eS6dtMxONJnZBvQijqqkXipzU7REHVuaBbLB9GVmd8iOdiFs8xs0G7qGbVXPuuGZ+baB65qXmF
aK5VyFS3rJJ9IRw1WCcOtxFM2FFpWH+0XcLMwwo/xYmOzqGZv1rGYO+GLGT9PRe++zR5LTy0Rou2
dXtNnDo+BSwPTonvhBsjhwAAGzs8W7Z51YUBe8MbeKKwe+xBXBHfi7a9Ul0nDCoJ7LE4a2eBMy09
SAyYPWekoQoDSzSt2esKBOY/hdKSL+rQNs097DKMAEktvwCpMaReQ5gFvwYH2fM5EaBM+lb3sXXF
cAuOBGagHhxr0YHGGkU/suL0OZbQyAVB6SMPan6uzfFVDaYBaodvbwZUadbjXEWmYFx3JjfLTFyA
Zk6QwCtpkZ6cNNBFnpmfQWQc+hFGCnCl59Zsr0qD/1NmRvFGx0RzWkvMXDAT+C3wZ1unHzM4BZP7
PCSaxlSwTV88UnOnqC4/TcCN3vHaAG2Yfwv6MHlXM1xivObDzX0ebhklcOZQQTXprHQSHijHc7Un
WYx8wgBYecrGl73RAMderZClAtjTBykwVpl5kqfBtfItrER2TKOCIXtonQ2G3cBDSCkAgsundY5i
WujkNu+FvTYZ8p56DUpvBVAA/7V+F9f8PSRH/KeIAOshnoJPAVJwiI/uRqzlNo4zQHCf8UYAtDex
xt1F/zdR1klX/WJd05ybPt1XQ8VnElRg7GBprcaQhBp4nFV1dIIveVYYn5GQR5FzuOmxsA5Jr9wm
ggAzvVXdl+ZsPBB9VVvjEHlDQLZ+40WTdwxC6zkilbZOdGSVGjVD+M8AMW6fXVMfL1oSvQ0qq9Sg
FMgoBlCGZ5Om0kfXJq75e0CBPi0KECKt2p1NwhssV2EvwhHJ+KvtHe0ObNdFGlsZWQiYjNPajKvP
kq7e5IntvcICcF7U8W0CwfdqAEawM1Hvyij+XDAxQL4yBFpZkEyV1SnRU+Z8RQpAU1H2cesGzJ+M
BPiLtclEa6zLIu8OsCPyt9as6sMAW2Qtq3rs1OCNKwu/UKV+YrrM/9O09kYvxMdoK+M+j5LpjPDH
azcB9jZdO34RSLm8iFqryAwjhel0TrK1KrvcF9DADQE7Q4mRmEv5eTNTw+2RCnYCkoy5WDnTkG5Z
Rb8YxDkYxTdp+tIGgMW+ZfYbpmXNMZ0xM8WMqwtAWBxN5yWccaOVMapHgBHBjCSVxaiHnxTF8LfR
P02yXXZP59euOhWC6+o10OlWaZ5QSqBnrYOc1qpSbPzdiCPkwQreohqkgH8fapHsBHReuzHgFvXD
HaFy1A3xvFt0NSRGSOKGUpMFgxs5KHnPghtyR+snkCSH76NbixO4LGvaMlnll8hN+UZbJVyyg9yM
JyJIsLD49/oqB+3rNjoKQoWyH2dIIXPZ9JR3wK1FjdeDv4oVbY4j0CrAYm3JqnxxlGwTqwKH3A+z
60Exzxeuns8otx74RFuL1WkroYqycZjSMT3InqHTcGWQRRR/H9/MJ5G9tEAdV7aTJhv5K2O0pknA
Inw2u/rtRa3upcKI460hufdHMJw/2vn+DWboHDLUqGUOWBaxvP5yM2KJTEoL4ztZTdNyHxSKjv/M
/JsycJ8C74yD/JPyZ+C8HIRljzhJV269oviQxyWDgGM+38blDstGiZfKfLIu1kwafbQNhd7ukVrB
kwnQx4L9lU8DtFsy1MOYDFtVr75JPLAsemDUbQW/jngqkiNp2duYEZVOwhjv1luZ9F5wXoEqvnYw
F7deHXBHbSREd01c3+W9t2P3pSfus5sqg2Hd6kP09pi6k97KT4nD8q8J0Gx73DSwwzoQ6lps5O2S
d0NuFXh8xiu5KZ8CK9B98srtysu77ISvowf6TG7OBUQEng1lX+L1ztjSxxNABGDOWA1jBPrbpjza
wZECJLJrZKdlc0o60FB2eJB/b6hrYtT1Jmriz9Ogn+SVW64S1NJVbiXjRl5reVXiJmf932iIr8wY
AHlP5BFyS7Ytj4Osy8JIcAyp2wCIJqKPfXuTN355NOWleTwNck9F5HNVgmHfyEshf6TeVVyfRuT6
mgg6s1yr/N7MtiHIXS7X18ycbgJ4ZexSZgM8dXetzBqYtsEumyA6N/p40+ehQ36208h29pOYQAJj
x7dSoXOihFujJ2TFWf6//vBvv0FuYnsF2V0P9KXncvdQk8GhtDP0jRwC5Pe9RW78YAPIGm4JXN7l
4i5wit/emt9AFX9eQYM0Xh7CmpzqnRFk2rSN3OCr0qbq9nGFGQRPuuNC6X4MLmr3mmJiuZO/pfPL
l8Se1B0ajd20rtPg0vS6AsxjHofm11oeKbf+a5vXFhPCAUG8kU9CFyU7pjAsXeYHQR+QdjLhWD8e
n7mDXU50MPV1jwTbQT7BQ2v1hzGzWJaU28zpMT5yZ3Dlf/27dp4c/QCssJcZwBVmQMrj2ZuiJ1ef
AYxGblezvA3D2zwsyydJVh9tOdGfeUSy9MnZ+k7Zg1lJXh2hMEbK/rJ4vK2/PaLLptw/lV5/8Gpz
LZ+E5RBsBfbKp6YmQSDHQhbs9R6F7uPjDX88y7JNVsX8FKpdt6sB6e0DJ9zJfaZ82GWPx/F/PoKy
Lu+a3FqOkfVl84/9svpH2/LYFqVt/z30YCtHgj8xjwKu3CoBHpMngNw6G4Tz/OHQPYimQmehOuo7
fCjI0zMvkHe8t3WMQZ2XbGquDnMD1ocXnYjFpOZ4bMfXDFBKX7Vna8aqTkNxzXq33ZnmxFSi1tWN
KnJiNx0CMysSvDvJOxiz2S7SnPpqI8LixcG8+HHj5V+V1eV1etRl4+Mx+eOQvE+aQ4f9oHwYZVHN
w7Xc0mPoS2YE50lefXmSHDzjCGaFx67zodWv5VsCq51Wuflba+8af2UWIkpy3TLiGryFVPfFllyK
gAvWRkpyJA4ONSSa8Q1DrL+HHXB3ZEy28hrLQt72aJ6eIJTLGnlMvmejfvIiI92p03COzQKBMq89
yEFGY9Ru4OwWqOduglwsXwCj+YCUnx7lCeWdl1uM9M3MhrHD/mPqvVfM4twFs+zH9t3H82yXySfi
MRiomuocOe7x+/Rm0DbdCPH+cRWL1GEkjefPTOqm1sa3oAtJUgm8gL/AJRvMxD3kR2UXcmtQTgx0
UQbN2i46ZnKyBV633I+ucxwB5pDP3UOPRKM4tNcpjmHL7GpZRYWayMm56doyCMOlfq6M2NjJ88vf
5dvhcGz0l8nImp1qGld5Vx+3Vm5lbfsjMsZwNeQ5Sv9QyP9eoD0GDkV++2V9mdixPC1wpGH5AMZ/
q6V2Bju/yfonBNnNA9C08iRZO33YlieehV9FkKbL/ZV34jHGPG4MH+ifCfRMc/SqjQVBGlkMx8Dh
JOclcBnBNygEbgsumbwz8rEWKrFHC3iwn+Mb8s9gLjs8RvTHnVwe6Hm8f1yEx165Jbv836dirjbA
Xnp6DPXyx8jqMhd/1OXW0jiF2H4woUWYQU50ldY+qHgsyi7yzy5TLrmJwyav2rJJXvtvWP3yoZS/
87dZxnJskblrYAEXEoLYY/Chl/NXkiOEruVrMuXIwazFaH5Fa4V4ctDFh7wOAnUruy+b/vwFDQGD
tCJZ5nHySZUzukfxaBunlJSDhlKkBkxsnoTJf+dRLChJWf9tLrv8+mIaYOI8DTm6bh3bNfD0nU2W
alqj15uThPruyh9iVifd1dWjnJbJSZ3cksVy6nlaKKskgtC8FhBAHp1ll0dVbj2Kx218tD3+xh/H
htl7i1AHYxhjphw4W4AA2UHW5ZvHFY9Zxs/7lx8/FVq+CpVe/W0aKW/h8uRN3wRE+6N8XEOUdAFN
z/cgaFskN+ST8u+b8uhlqAKUUx/cItn8SQURMEUeS7g/OCGS4CH3PnY81oByhywe/WS193/0WpUd
l18/P8kL2ePxzizzmeVhlq2enrXkT/557+TW0ktu/lmXBy1n/a3Xn3/gz6MUjcRGY79pE1Kzclx5
zB7ksf/W9ugi9y7zbLn5KOT9eFTlljzuv571t+WM7C07/vGn/q3tj7P+8ZfEPOBjNFe1AYy++RXH
w5lcRTkta1X5wsuCUArkTGhELN7nMNujeLRNKZ6g0O/oUzYGm0snOdzKkz+6/rZHbvqmACFECn55
ouXLIt+Tx8vyeKn+a9vjMPneyX7/1vb/PZU/ZTO5P49A+w0bF4c2prXzXFh+uB7FspJ91H+LVfxb
9z/alvXEfNrlL8jz/NFn+Qt97F00pf+ltl6wlkPD/zB2XsttK9sW/SJUIYdXEsxBpLL0grJlGzln
fP0daHof+rj2qbovKHQASEEE0L16zTHFHFTs3d/R4hlyL4q9+4Ds3vmvur+Kop/XAQzovpQKJEKc
mwj5uDlZe2d4K37Ct11RK8oToWym1WmZrlUnf7o/3kmmQjZ+L0vTLCMXZfHkZyzkE1EyUsO+hY48
32impXg8EP0HyVpDBv4tV7s9NEyZGIJ4uuTFhAgT+Jv7b4/b+0/BEpP+e5/7z+Be99fPRRRF6+DX
CSELG6VXL0+621pqMi3F/DcmwYBwUTw8+00frm93vLgo983tsXovi8v1P4ui4X7riqJPIOX341uU
/zqDqJvSmNwJJeY2uj/sbwPrW7v4/9yPrPEqYfKW7gwCI9ocIflj5njvJo4VGzEwuBfF3l/9xEP0
XvfHHy5a/jqkd0ppNWknsgIvFVIKXANEDyLlmkImx/ziKnDEa57Eo8tL4zTdiitTxF2WbifZWtSp
ZWzFzX7/j97u/T+CmX8MFe5dxZ7494Z5R0Tv1ukW5MosoCdaFIJJUWFl95NTsBwDzUUZz+IWvcUp
xS9gmNSofhc38u+oViX7K6yzWTqpWRzMsnQXgwhGJY5oTWyqmtXKxb3sGb4E/ywwFsXMHbYmAwMy
Hsj3yIehKv5GV72D0GwbLACEMuwacVXF/6VKkTKpZf5cROhMhJ5cnf/BUwN0p7nFM/+6/OKi/vEv
uk1db1ddzFnE7u02D1mcnBx9XImrLD72vhFf4F4UF/avutusTrT8Lea89xTN9z9JDQJ1aWKtt8DG
EKs4P/Ne2zwaNhogwJWKYpYi0jMApPkOn0laDZW1M80C0zO3Og5pnmoc491U+U+hkm6U+RxyXKWn
wq+aheg1temwlaZCd+UuJUmv7/NFHXKri42T2vrSdEjwVMgpOiaxvZbDwMhWIIMwXGZmvyIqSdbw
aO1q1a8f0GSx1gw0FuF5auFeFMnHxBue54z2Rx8M7CP6m8qFGjdA5aAo6lKAR2nM8kQ1QIGIzDJ5
jBwLsqDensYIFoJF2sJaZW1/4xjedEnK+gu947bTleJ1yHRctRLvMysYklf4wO89XyZTPK2fO2cy
vjlE61nZ9XwWHJQGOk7fL/y6qt6qiZxepuTFiyon5hKiDulVIdguOZ9tAXRCyVNmlPCbZNktQQRD
hirI48aIsTwPcwuhJMwEehwFgljZ1LlZnKcxLs9iT2zSPLfgnmUZYGGC8EYe+W5Rgh/yxv5DZ/Fs
08gzyi+VSw07Ekgc7hwAXtgeM7coj6Beywg+NQ8jURmCodukOTlBTtMzH65ze0+mBstrDsH2BurX
2I3hpZ83CF3CiyfHn2A1pZ2oKlJMuuEuQuXKAZ9pBqs1ln+poWFfZFZCL4mkKMtxGHxmEDREpkNq
VWJyLTMsRfGQXYx9356VuHUepnlTpaTtmfy2UFfT494QqGmyVAoLV7Se1Rl9xGxuGFS4MN7PMQ6n
861ENgfkX4vf3P34MjScBygz4bIMmgXcU21lKYbujmOdwXgjmT7XFH1vWqQ6k9aquKqpxs0CK3gw
GDiAF05QHEukdsd63tyL/D43cU4MtQdtZKJNK9R9NumJtlR0TdmLTT76/1TmXSktRweVuxMkBJuB
Gjx3Hgmjtjl0H3GfvWsspZMXjtyfe0tHz0xmItkKeQklppt+stz5FmSx+jHWMdkKAHGe/SEl7RoO
1sOksJZsjLFxKO2s26td1GyTJMrP/AsUJP+N/FgPEj+uNNFPstY9V1CDTnYYP/RmWSN9larHqGPh
yAL2uBJF0cBS6Av49WxVDYsO447FOHePlARTvohcrvk4VrCpsiRktzwz3D8ONrJPK5n0gzhVVevK
2XKCLeIwnDpTsGhrXjile/8GjR//CoIpvp230qbmoW6bVSaDtVl6WCx3fvqEUeFE0D6vmSub+gGh
Rf2I9rw7EzreiRJGu80jpnWIodIBWNPcQ9RZWvH3QbH9LNvwuHANJFEb2Q8Ri3lXQkF3hJ/WHaue
sHKRQDsRDRYkix0YzJhsNi6FqkvNBtimshRFcXnSRJ5fVRY5YfP1MYeBRJdyHuhFG3P4dftzkjjz
NmZeoTmbrx/UaTLy0tHBn57fzNDrkFPErtiU/oTC/V4Wv7ahASH5R6VoFi0t4g63fyBxhgw8v1+Q
14WlQlHyUFKr96ryg21n9j6M96D8LIq1aI/6oFonKtSmcpIsAtaSjVs48cBd7Yf+sZ03fQz3xNa8
zR8NXZdgJ/Pqe2a0QsIQHYohxcNw3og9Uaczy8aywYSoFilhjd/g/+goDrn1vh/dDpgD/n8OSeye
/ApZ2fx9mqbNgdxeh3MhEw1c/vXtRG/xIWNeqPUxaWYdBcuOutGggIVIeQrnTQZg4iSKo+dBLAy9
HvG6HBFcn5sLGXL54t5J7OGgd+DF17KOzMGRTVQlKEoHT4xRkvbWq0EqPmQp0frXoaIoPriBOrq1
AIHfDhWf9scRqaqv2oIEjb8b5m81FhFix+uUm+8J9qRkLk12cmjGMjnYQ0jCiQJ5s01ZZ5RZrVjF
eaA8yUXQH221+p4FivzUm7n8pAbVueUBe2ZtGqUL0EHefp0G/8uqGvVgklryaqecisWc4pRAM3gN
S+kNPbL/IBr1wj95eWReRBuZwqsEQd1jNvccqte4V/RnxQvzFyXeiS68c9Inua6RX56DKhmPna8k
p2HeAPdT+4UeV+ya9bTgmU023lwUfRCaspDj2T/luMe91CZ2iXIpeU2dCo62ojVLUdS6ut9quKa6
hW5AxF+YRts9YmMFusgY1FWIoPK17rBFkNHrbWZ95SupYIVrpp6+HbDMvBTm8EwKTfthFN8mu7bf
DMlu9mkRgk4y1fajnkikkC0juwDRgaUbdL98y2w+SNlS3SnCRdysvWeF5DMYtk1Pvid7UdCsJqxh
0Qv/U4Us8nfjX3WqYZEVm07HoneqFX5tBYQ5K39OJcPc10k7wtzu8mcVxfQj1u8L0SiRxvZMBsYb
Sl75JKpMr2Z9we6LjSgO0CR2ijPGS1GsIlu/TKzSiZI4Y9vLJxnWm4oi+uCPE3kJuRFohwpWDLLo
yoPCZmYngu5R65KLB9YTtOyq9HprL1q6xnNWutIb/O5wO5k8njwAY8LXTi67JRqfcC+KViibpCmE
3UEUTYyI8IFUvaMoTtL4zeadfxalsUsvPK+zixaR3+MN/jYIe+mapI18Cj1kxIGHXVWflRcSfVZg
J7pr4TQvcdTIB5IV+quqNtwqEVT5MraPooOoh4u4LqQqPYsqsdGhHIUmAoaqVTFczXGPTU3/KrpH
yNEumX6t63xtt3aJYWG1AmNeHMzRyg9hi1huhgUXB0lmU7elDWZWHt3I6YCOm2H9ECgWVuCj8Qwh
LPmQjdJZwc0stqKIRoeUejV/LfQBJKXWkUswd1O60VvA9COrJhtwV5YbEsXL5IMs6nSDHN9aq6x9
fJiGdshsyXjSg9Q6FbFBgsXcrRnlnyPZkjtebcqJYZ2CGxF79ryZlMRbEsGryd/9p+7eRewZUvOz
7FRl82/Hqw0JMK0ZPVTDVJ8HqSRdOrdB35HVpfMm+pnJ3os+9OZrbQ3wgTI1P6aBZkI2LhMy4vrp
rSvtq+g6aMmxCjXnvaoz2bWryDglhYMBS1VBS4EL+4Ic6UsCfrWK8qVN2tBRLrip7CH61iokiBma
XT84euvvJdOKN2ESyE9QVaqFOL01vcuFU3+1rBuRRqRHcBhHbUvMtoC6WxhXx4Q5zu1uAbZUskWc
VjlkXBhVx4Jn6tEsArfz1GhfASf/3XDrI5qLey06EpKfwfi78uTLkSvaA/Iej+JskWVTaZbICUtL
392Koll1lHhYc2uHt56+ol4NPTY2stmj3b6fwrD0g0l6+d4KDGmVKLmKLVVvbQ3yfXd43dRHRdOt
tRmn42XEx8XtGrl+4W6USf2xrU/GzlfYPNKv2nm2+5gh6ZAb6+uT2eT6F5pEYJE6z3l+fdy0aWwh
UvGnVVWW1TlSm2qra2W/D+3GwN3XK7AlaC34WCSr8uBDmakWYLG8zvuI/OElDnXpp0Sm5e2D0kwB
FZcbP8ak/xZIkvWumHUK7ViZngITNjhDFP8BCbW9SWeouCx5yaFLImNDOCB5sJECkeNcG8TPeJCZ
3hR88AD+RHwo/VB9fJDJTmKEzSA89m39ZwoZWW27Zx9rjrp57FpyluEU189Ow5yw7UrlgbyNlvQc
HJbQXVkuwTXP26qqhgfVYM1IAznBLU5p04PYs6yKJUAQCKc2BuuCf82jYvXOc5Y478oYSSe9cxyu
AfjeKkiqvSi2GuS5zIranRp1gKkUxmW7tiDVLa9t58VHkL4o+0A+dWXhvYTV9KEavnoWpWnOALdU
40F0dRTrECqGdxGloPM3TVIkj3quei/exFpibtRPhWZZL95m8FLrI+JVuWkGudlYTe9/5uqm6ivz
syAjC8ucstr2fp+/Y3O37IzQfmQeecTkIT9XngQ830e80XaBsrjVzQ1hzoozzrqzkmXYADsauYkA
r2mh9lPYHRrA1ALLb1/uHWqt0tzSbI11j6XguZ03/DBGt8Yb2RVF0cCCbX6uJ9y2sKw+kOzEJ/tt
SXYDhqMLYnf5WZs3Jijegy1pp8wqp0eiAO9tEY6fYzgnejToOeBAgdxL1Pdo6sfPoQqN5TDXh3P9
f/e3QS7d+3u2x3lIT1vWvg3w7Z/z3+v/1/n/u7/4XLXsUW47+krPjGjZM2G/Fv1YXVVLVzfmXAcu
o7qKhozJ761OdAEUWV+Lue6vY3lzgrOSnE2k8k4UG2NWWzplLa/5ZaS/62Tso51MX9+7icYhcpxF
VaE38IsHKW0MBJNovgal6v2Vxb3udnBs3HRQ8gexGXT+X3n3qi6UulypQSwf/RIhHg8pUYDQLh+b
eSOKpiYhur+V09LtmK7BevynVdTfi+IIUQfb7pCFJLTdq25nupcTHnrTYD8UXK5vHfYfEMmcjxg9
Ez+qIts5HlpSdbAeR7NzvmkA6IgWOv2DYdsYjsbwVvJEDll9RU2M8HhXF9JaU53pDSJDv2k5qwCe
viLL2onPCFLS+bqyMU44YTtnr1VY6JrPjXnFg8pVeyFvxMB1QNPWat0Me7UKYHbPhjvCUedmrmME
OeJcJl+iQWw6WN0rmyQrlOidtdMTvQCu03jX1IqlK4Do1lW3DjZi8TTBdNFgxwAht/QFQxB0MdFQ
baQy7TZM/sDia79KvfkEMdK/hRFO8HHbdA9h3SlbOWrSnTck+jnwVTwxpGJ6TYLkF0mH6S8ODrCD
30u6Dh0L698rfjIbbWj9c5nX9TWfN5rM8DDIwSXOHTR1liLVpGwYTXFWEnTxIJPlVe/k7Vn0F90w
eFphGjligAacJp492UmZx0u2i68+sA581erkAnQIgwgDYzStlYc1PmjV2fDbeFMirTnFKaIKbdCn
o2WTWYw63jxYaR/uclDGB0cPjR1hj3zvjFO/T8th2ElyWBxSLcfYx+vCY1x7IJ56yz7GxYjXa0WQ
JGxjbx01jYwDg1ytbScfELoCXQYA1V1YnyhWSWS1Vw/aE9xgcgd54pANVHbd09Ri9YO58/AcGuCR
W33RtQFBKT+XX2rWoJfBIGuvg23D8oZ7+ob3TLcow3E4efhQgaDOErccgxASFvw43k0IPrxk+h7X
9srDj+yd1esark04a+2n8Ilc0l+hKU/fpVj7TuAXebnhEyj3bXWdNrycvV7fdPMZ7Aj/DvLACiwe
BiZU5gikkxST7zl5iWqrf3PINWAKmPYH2KjDpcJIfabxT0DXqpNjjC0oZO4AZkbFNq0VQDLA+4Zz
BK2FQfmwzXQpfPYkxzpbCmpaYQQf6B2SO8Prt13Sj++6ydxJUfxnO+dOUcYsBxsgD+8hCYArv+i7
rThKjeJdpfXKPrOU3iWWmO9RBEVMVefMYMPBkMNrFrcqfQSIKLqIvT8qzblFVP7dcu8+pIJPyAfc
zyPqytJGh8YC3jLFMfBsFA1Wjo3UvrYYWO4HT07BV3BJUnjbxC17lB5zEaKdsxqbHJ/LuajqI6Il
3ch3ougllbJAnRgtMHlAJGdaTArmjZoF+D0V+lgcBicucbBgT2zufcSeqMNpnN61SopSn5GN9f84
bgIYVSBQ/69zi+IfH23hI7BjJLT4o+5+iPj8ISymfZq812MQPPPM9RZ5ZBk71UNb0WXak+xY3kbr
A2k5ZfybLSePLmaZb0VJHKRrzlPTps7JMKQt6KLp7LQ1ksIma966wSoXWm/53xpfekZQ5PzQFWWd
2TwO4IAvfSVTQzoA5W3T6BfBjAfoINH3MqwiXjt18z7b3S9joy1OxLkPMhD3E0KB8pQpZbAGZzot
Yl0uT/cG0coA63c/HUuevLGWcvtKigzOzfMZxCGi473YmYO1sPqKNcv/fMhfp5aGGL2Q6r0m5KgC
zJw/5H4CUUx6ecviV7R37V6yju3gY0CEdSiOL1IXICFRrYsOyfGSmPPTV8nJMNAD+1aH0hdLpcTe
WoQKTpaMcUkkg/q/Fec6nLr7UzhvRB0pmMoKXzRWQebWe4PoJ+rKSk7Xeo8rgCg2ppatQrAwbhuN
hPfL6nuIcMHJ5epD8Ufkb10xvloFk/ZqrL2nbMo6l1Sx7qq2ETRMa0gfbA2oSgTE7TQaXb/NyaqF
4BiSs49t1c5IHJgg81O8t+TwnCVyuU6Z615kWLtEDIheJ0YlEVjP0xe+XbAk5m2/xSYEFGPS9U88
Rd+9OjG/CsPbywQyfUg46JriKmYo/ZIXjQm+jyADCxrtr2F0jl6W5V9aHX2TdKLUPC1JoCdryDA6
3LB0UAsGSM90SvsXr+prmOZMIETrYAXFIUiRAorWDAvPo9dN9UK0RkmQ4nkJU060jo2ZnCtJ/4zn
M7HikT0kVfkk2iLdJuYEaIkxefhQNLJ0jnASYt83pvBB7ImNnPofkyqXu3uV2MMNNXAjfHxuR91b
ZSu1NhELUQtRZ9UBuEm7RncKHHR573f/HLlPT7Wem3tvUuk7RbhSoUR6GmKnYInIY/FESZSDY7fK
QUZHhWY9VDbJBCpGNIjNYEMNWkpzn0qSxnJ9P0bxpK9iKiDb/ec0f3QxrAgNmTj5/WwdNh3LzhoL
93Ze0ewlER/xR8/JlKQldli6q5kOQrD59FJfIRFEwfrHgaLh9pHiCwap7K0dXX+91WniG9w/fHRi
foKe1cq7Omjcf/2b7r1/n1f5kfpwG27fYb4KYu+PLzt/udt3Ei23D22L9CEC7IpUfGM0tnzI526i
g6dXhHnErmgRm1FcfrGr2y3ohv67w4rQSWr7NaMN7NSG+lTHYbmsMLDwQ6Rmfp19M/J6hKFHTmMn
78zAmzaW0/4kLXd0E8CKcvjVqTHWkbqJH4UDH8zp212QND+q1HPWjJkONgjTsFRDVzHHGWXrfJkS
FtlRu5AqHuSAZnVw+LZDjLHG3cqu4lfmmVtEeC963TmLjtsOrsf4XHklycXti+IPnAyZH0Ts+NzJ
9dGK0F+WZD0R0FklRLdyXf0W5P1RYtVzzLFEHEEwFPOCXy6x6BCj992iI2aa6sSHUFKuVRNLFzli
ylvgZ3QpvYPOWAR7ubmqHzpkUkl8utUpmLgsprxPd/ejfCJ5blqBXMI3VbqIBjRo35oJxVXZdEg5
p6e6fKoTvb/0DIQaq4KFnjEl7ydSRoCXRXwR/0UqMFnBIQfbg7K1IDs0w2JAaqo75BsayblTBhzA
5s2YeNeqR8ef5gfL7w2y/tnkRIuXaMyGtZrDGhN1GQSGzYTLGgHTf+raiYEESFN1U+Kil9uG95DO
G3AUTmGVl8YE15Q0cHEGxjCXad6EiVZs7dEaF6LIE0S7RNAoEAzVt6p7fW3qb6HRaHtRZUulCpds
mLALrfOVqBMbTfVUlolgNooufzRAzNPG+vbBotpQc9Z3xzzbiQ8WdV7QL0yn0dxmrFixnr+kaAxj
OTsYJgDCucogrH62LMnt/SC65sUqRxB8aRQlvLJm/msIS2/XK9oJEHlyHDCruoiNPcH6B2tlrO91
ydhlmLhB5o9lKZKQNHoantftPjZi40Kw37gd24bmaso93I+CpsZFy2bS5iV4DE1GYW9uZRySynWV
J/qSPF/ag8JQD/PgOarth8lhdNBNJWtFZatfHCeWHozw4M8FLYx+bwaj+miJWu5HPZmnheh9cP8j
MePeb4ihHCUTj15xIkvOTbwrwguGd+25yEf39ouaitAn17hZQEWuH/Iq9a86QbKrGuVPhecPB9FN
bBiSqQtsgYqtKIq+CpR11yjJHBdHiToUFQmShPjEHG5YOrLvXJJMcy5wuae9prWfvldBCZnrVSvt
cJKKFl5ko/wX3SBg7li5D06iByO/ixwq2iGc+P3lY9hsJd8xL4hFrQsOYuVKCWy8DIbJuogGpQHu
KRcszoiiaACYop/LhAEjzhsS5NigYSlZ05ZdyPM37ozjvW9A7BQzs9raJGoZre2RjAlwlsG1QA3h
Ys8SrzQLMtrSakpvrTka5HD4LVdQz+FVb2q0oVpM/GAgHmprCaZCs5eJ2DB2mXDLws1TnQZGG4WP
HZ6EWYg3k/o8wMO/9+YifL23rMHLD28Nh/y72VrFwxx6L/awa05Zv943s0qonVMYxZ7Y9CJRct4w
qSVxUlSCrm03jsqK9xABfMnH5+CWeDXnecsMu6t3WZ0IszTMYmfhw33DGBmpgyinQvXQ6embPguP
2llJU81fAW8ilEem0B8ZJWA3aJAEBeDu7sVGLZthwuComvkb/9lVE+crjFUYGHUG9lE0d92EQlTs
RmBnQP7HEcscgPNZtIOyd7ti9ogFSQxnJLJNlhDFVbw1A3s5zFGZDewT7A5QmCFf0FfSqElI7Nqf
Y6v/8KBFJHm5GbD/cg3lycfXcZ+33bvFZT2E2IGtG0X/DEbdWQ1zVm3MaXLnwBMnXYm/9361xZ74
D7CGFax0n2sl4ZJ2kFvVrWJf3zYYte1NLS92JpOEuIyqhSS3m143XxL+asMYUOgj6pD5D/MTUCrG
5DZA+kky3KhCxDyL0rI549qa/1liLwXasCrBgvDe7ZR9DdnCL00WurQCEl+cDMc/LgwSZa6b6dQg
FC1lKUmpR7yfgFsZGF96GkgrzTjmfTXs68DsbxtND4e9p85XLh0/U0Ut90h+y72TlUDHxW5mO52y
ErvCelXsiU1seSXZTg40jDl3Pp/tWAqtRKDDoONff1iFY2W7MAUEMGtE5z9TbMQffC+2qQZZRsE3
05s1TNOcoyguRy40p2K3mQh4Zak1uvf/jPid3otiz1F67K0Q8PLwzuEEstHmtL/7xmj1YNPqxiGe
c+/F70BswrnYs8SxnsL6KKoKz8DcwbcZjQhbg044GphSx/+3y/PHRKkr3Ee1DA3YrBq77Vqt2u9i
IF+I5LmmMx+i1LExEBtRjEIoxEoo/aoYUvYHjCGbxVRbHa4oUjQcLDt3NWy6mnwYF36KtW6AP7Ur
2yWzGFX2NsR+fjjJ8KwUM1iX8Qi+sTmGc0jpR5bOV2raoRuNT2leBgsYZSyUTkVwNMmFOfleu2S9
vV70Y3pOFV4RmVMargNl9SCXzZJHRsESOpHFomx34Abmqe0kX1Hfq9upx0HItPGktd6aqsnWOosw
ZLG3HV4stb8OG4wo9WwhdSnrI6QJurxweWhED7qqmMtRGaWVJzXYwnTqGvY/eLrpRdOTXVYUxO+w
JApr/aPsSzwLx2QNfilcGQj98qY9Bn4lL3g5okwO8tytEWQE7RHwK/kkEUu6kszSqx8RVEFLtQTK
Fq77cvaIbjSycAlRsDi9nAq1x9/Yrt0CREVtE2vshl+1xYWxOwerFI6fOufoj3G0DDHY8rJIhmuK
RWmoEK7uZMC3WgQdH9PMsvsVeSiyZTKplsNk2BsP1o1UNNtGDbgIcOhC3eRK6wFa8brXyYvpXx17
Dl1iBMl4rP5h8eqeny2KAjvGMndZvNGkESGwRL5/20sbRhTTkvXHTwbPwcoe0e8XkhnDJiJNx54Y
e+poc2zwaKRv8of7mTNuY/s6gEDasuIpH0mmxT3DxoFBzvhHF6h00cy3PsBg27dlvLZaHeYUqqdA
+tV4eMtUw2n+BamR2ZySYPpp0LjMal6UJZNsyfLOudp+lSl0JJVbdKn0HWZNY896Y2DhmCNHuktA
9JjHNQ64JjoxFNxuQjhB0xGFT7GcLM1mRorAWl4MavPm8b5wobwu8GXGHzRlCcfms8zSCWFCTN2S
rJwRopdxaktpnfq1dx0hrk+l/b1IcNXzZf/b2EnrxmYi2CudOw8AO1MLDuTKrQ0n+CHBYV3kA97E
yjC9OyUBCwKQivTTwiIRrpEW7jSFSJ4TyVeIC/ZSGxPXC7rnUbHXGOGSPhKQiiXpMqutzJCk+Csu
lXY9lUPrjkFSrCX7NZCybGFEqbeqkoz4TJetDVPKj1PACfuGyGCoKA/+EDWgKcddK39j5h8sndHq
Vm31VMdYtVb4dRHPX5lO8aE0HXgWAEm2hulx072SkasBO4qCJS6e6YLRoLKc4K8uHAxTF804pIvI
CraGLsmLDmSXGemvgMRKnSRJMF8J46NSdrMI9xUbYqistFtF8w3axjff6b55flkBdcp/RNP7pMbA
15Lgi+Tc1K3VFywUXzryJVl1gZbaHxyQqfPaRjO0tkusbRhbi5AZScCmp/4ifAPCxPyIeuOcDyza
J85RV+mWKv1Jkxn980yPVh2uw01RH72pxUA2GzfY85q4y2bBdvyOczbx6uc4az+VFkN5uRkvesTI
v51mXG9OIBBrdBb6dJ7QGZDJlpxhwIY+v4lllbcAwaJvHRdpURWYAkuatCsGBlmBrpTLZsO1l93E
IuCPpcBBK9ZVanhXvA2bFUs70XIorRdzSF0ta3kQSGBok+Qdj/vEVRwWvOuqCRd1nb6RL4rIsWEO
PcQhfklkb5oVRsKzTyyZ0cOqlpJXYP5X0Gn2on7rTAh0ZRiju+93dqj+yKX4RxqqX3WpYRZYQeaX
mUMR4d5kfTuu7ZTFglAhl91OyCMKRv9dIQo6pMD++jF/kqPyXM6BqmycF2J/arWF9ULPFw5Ila07
fQH3rloNkjnLnYuHLogWYW4SLZkTdUt/2OUKL4WUHCETeB+sF56apr+MlF2Vhg8WiRiLIsnPaZz/
SjVrV5bmtzpk4jXol8BOUleXky2JKsSDvAa/lt5DV2/3+wY3Mx9UtVuSgb5qtQgiT9/FrinhRq9K
zbiQjGxwPU36siEbBV5HInqorXRMpdTGMjfjUD1j88YydKpviAJsjIlIZpC9ZIO81nH1XtuBSf4w
OSuhwc9Myt8dOY/23dIP7Jkh9thpAbTx5HWcmsSFP/McVNNXPphvaj5eO3Oppma5Nv3hNIHmjE3I
czX+k4ppnnIw1nZewxnMVVbU9HoXex5p2uamDyXXDvG6/xjD4tPxk2ezaI+DSU6j3L8GTbKtycGJ
B34TUVOvQbKBpumOAeBAEtoAo1WJ4cYFM3CpcrWK+xOqvJFsyzrvCeKOMOPgQwMNwLvCNz7HZvjE
mzpdWIn0UtuAbJpQ/ajT+KsHp6eVwwf6sp+k7ZIXq22mLty1evo8IiNfJnL+WLTAy0M4TF1MRjXX
40nHRGyTswxAzp9G7KieNixAAlOrd37bXvE0wkPQJj7eN9bPWq9BU/CGxWMbq/dMB/kLQHkh6T2W
l3IGtik5qk12jUHzLJSpN1a642wG09l9pDWAPmhDu3wwGnj7McnyI+kRAT6auLEfMMXIz+iGSeGz
wKar3JGFR2SHqHBjfMlpc4zl/r3lSzH1ewtJwoD0mbw6lXTgyfdEclmxaFuLS++fFZzpc0PdNFG/
HXJvXW/rPlvXXBYeEsz8WTscFqzthYz/e1DAVnEOiVJtG/zU5BpjscE5xjmsz1aLWU/J1n3I3dvb
3s8kwUI5Jj8tG6o3s22OqtNcWjtZ4udwLRr/00iZNyIhw7qhTz4sNPXwSfNuydIMLg861p8Tvw1W
BMDGZwwbKqVnRDOsbE0mwbjd6Mwzdg6z5Tw9Yz1aMQ4IZWJV3C7tm9kQVJ4Se1jA4XlIoqFelBZE
QFkn4UhL/efcTH4WzVAt0ibp3dJpcYxEdFgF8q6TnUdLYxA5BpCzM787aDWj7KL1PtuG+25q1bUJ
zNuqu5NG9A5ySuyCuDOlhNXQ0gMlSu4UyN03GIQkOvmE0DRih1WncZEtLiOWJxMPdCV1W9VyEPzb
9qKL+tRNn+oURlQXS/Ja1WA21FX4iAF848G25wXHSPLq/JCHtj0qgMiYjRlb22ueJX0Eu+m0n3oD
aXyUQvJe2s+qdtZ+B1K0DvEodmLHTQgRVCxwJCTGu5kscfMwCCv1aFn6RARaWU6JWMfbdOrsHSaT
b1YIvIc3eNsVP5SGsfHYc3vm8HWi8KhLOQ5zPQzFiJ9LGT4qPH5c1ElkNeHfM4Xl0Q/zX5iMBgtd
aVlW0l682saoJPuuQK6zpwqVhIIjmBfa+HNmp9YvDyaDRb/Jzp3DoiH+IqCuTgiIXhlrv9osWiwN
f/aKUIev0WAGENvdcLYdXjXm6MZ2OzsM8jY3MZCKajiq5dv/0XVey61qW7d+IqoIg3QrhIKVnNMN
5UjOYQBP/39orr1mnVV1blQWQsi2YNB76y2kes3VIT2rmdWLOeQjxXiWroRDDWZl8DbC+HcAz+4O
Zrk4ZJkjfm+jfDJL6Wu6OVJYEZoR23g7WP2tIsdqHyvprRFSkJNJW+hmsTVApup6lhS00bBFpG20
Vr4GEHqyovATfyu8U1M4e5FWcwVw0ii/gH4fcZnuA8sYSQbumFae8wobMyzuxSqDbbubzbBZtzhi
ujLxktk8Nb0LN7X/MZUbopaPMcGsBSA0ho9w79LKR8p4mwxCbNSifsNk4aYvZhyfy8Wi+b0WBFeP
roZYv4yeKmFTCcGBcgAJVrUaUneWMTaTUNALZwtpySQa0pZeYiHusSZUIeZH0mMBOciJzHZL3whj
etRV61gnXIER/+FUECrBVPLHtINhnXU4Dud+pFnb2Brf5/EG5sxTBiN1RS5I7eca/yeixM8oMaCN
zPTrFlqlblogePNFwZlv4bZ5uIe86u1B0TYWgUcr11QeRCk2Awa3yyJVrvBBRQo1QaDeLu5ypH+k
LGyKccA68G2IjE/dUqZNoA+YJSMhxdGQ9jTLsLejIjRdzv5SQTtAYUJsYoR+hRq/iyM8klLj17C6
YmWNwP0mrkmsm0CIJvaCunoXO6qOq5y9Tkk5XSkuZ4lt6h8ALj9kKFeHIWVqrTO4n4gqSnXtHsO+
fA1VBgGloa3VtDSXN/gxGPFa1xnsO+lWmPjSauO4s7XBoQ5IKg+ruRb3lO410WrsqLuDEnO2lY1Y
tVn1lGQFciTrBmPM9VxSP8vOJdUXkGJlZdFWkjiOa+d8tqCwV+J70tyvKp+TNUS2itO0v7ML+Wa3
8gsn0d08TZ6la+/lGJu4JUssehFfBGNj4k8iC485iFqJhyG17/rWQZaR5KfB6Rmg1CqDbPctMTsS
7XPjMejue6Fi1Y2HKAliJO6odrAeo+KUmeIoNItLN+zIc2KO0aj2paLrGMpCrqNYvSVw5EkfSMV0
+2ITRtN9FJgDXED7joEKAS5JgGfz/Oq4946lQBLRFy++vBu9rksosCkwsa8L14leridcbIk5Xw1N
z7wh2ipVcSqyJ2zzXIadwY5z0muqyPDHRKMTGzR21ePCV3TL8JybNsSwE9AP7gLZ4G4P56SwfVmr
r0qWMWrp9W0w4rk3BoThZdig1XbvhUP3FdVQ701jT33RFhkFhrRXJlUl3Ze8qOmeStrEdTgjpSp2
Pa0cLD6GPITMVbwAbm5RG5rnOMn3ZEevEXPKaepzTxnwBkxcfdrb00sp4swP9G0mGEgX6FDRoIa+
RQ5MKfrXtAgXhJrOP0j41lyr8bghMCtpNJBW8uqUbYKIdLLSp3Hk7m2S6r2pJCXHYHWMCVvGwxEh
0a7t4qH8XQVkZKRRde7CaGMQJLJxp/FQpfpnpiDYjRKc3xe/obr7gpH0xEC83ChwVFY1V7zvKja9
oculJGV7LqaNiwvwNAG3w+eq10Ea4s5WIgusUSJkTLWSFu1fFoCFxPF3GWRH1VYwNU8qkoUCk9FT
3O4iDDZWkJbsVVPq39LAdip70iy72Ial9m5rys6eR/ATFzaPUX2XJVan+HV/4zfzQUUtN7UenWcs
h3H2TVOPNFhcCOZLExHhejtyN+VSRHBYfECJgfo9/JJveQ5cIpZj1iiNoPN8sJ9dbTxMDWYk+MyR
JW80l6ERHwVfFpYod3Hq6ltliVyOqumYmSqu73HRb+KYPk2l9q8q+cw1Cg0EUv2yHFp+E05b3scU
vA8xvo32xAo9pZqurEnA2j4jJA1Wsg5gD32740vtGC9g24923lNtQkw1ZxhnRFcjnThkqUubyhIV
GBS8XJuQbMF66wZ6zZtq6e+1BpcqhzMBYHtf8s9bFdK4U7IUyFAYrwNzSy2Uw5r0n8VPxQ2PkSke
w9naaRkFuggJ5WN1ogLAaY8e1tHxbq17A6IxTsIAVrduFN5VPyy8AZMfibJyjIa7TNCpWQ16mkQS
iyLU16ghqGHSS/Kg5CMGpNkGDtdtYg9HxgoI/ZTsLLKwW9MEHuXi3DoZD9pHWDgfdt8+tyonZmo+
k33xoFvFWoTkFBIBjAs4QbLTTdtwtSDrgiG+aw31te/MT8UewJVhurUG2XWJChiTcP+359hAMTHs
6/6c1viAswBAg1vMm7W3YGleHSU8zjgVYql9THVrBrhrv6p63NS28pwRSbyyI0N6sqTwVk3YDAFn
C1VMX5QuUnGhrkyR3ZRB91kIJBRRP2NKCf2p6R/sTByM3Go9XempqQro9yoG1WOiKGux5PP2ruYj
BSeKPim/ojzaYVxx08TRRk3N78hpwKkapoAkqRKlGG/1qTqnFoGiTZ3tq4HI1F6tfFjhH6nWQhfV
Seg2Yz9JGTwnHfy3oMA42PT5FQ59dLHjApKwPBaKhr+TpUUrRI+BNO6DDglFEPzOhfKoEyU0WmX0
qKTveCYW5qx7SqjCxpL6ecJ7bG102pfdd3vdjR9KyWQdBeB3Fyz/7Ch7n7ThJS3QVZO2gPtVyd8c
y/OUylOZQM8Lwg9KiA+CVaOVXQ4bs5re+2rR5ancyJXchRE4l3iP67DtqM0XpHLcMsWL1sYENKvG
OgHwOmhC9O6aJFKkbXHMM+KUSvM+d6Rggq68zaE8qjUW0m5x0lnChe1su7J0vFxicld0fizj1zhr
hPdbm9WXaWSfQVXBtdTLuxy3xs7OWVyshrQls8Me7zAX0g/Ij4flhFZbqw7ojB50ZYCcjvIXlcVu
ktgSRmSDJokKqNcXA2cjnPNZGGuVmSoeXCFakEJ6qtfNY0JSYpxu5tA+oKD8sET9ns3zZcDni7Ga
deIKebFS3NqUfu0WJRxMJ9zqTeLZsodwrJAWlcxnxEs3uNbO29o0fBN7A+4/GnmUmefoXF3DrA47
Mh1w0YcGPjo9Juv8UZXh3o824I0NnrIyqOg4i4uTkT33Il0ToHrbRN1rNDACX07BeSJiCmKJugkt
ThT0E+c5C7Yg4q+B3Z1Bbi8BRvl0CejQslrzSSE6ZCJ/6CL9LR8tQaMXUdaip3JcXJ5Ex42xiB+u
VIFQBZQBPK52dGMPhGq/Vl3yRff7iAq022ObT6byHKzRvbya1bGpgjfKA/gYESVKAFB/VBjkNBph
K/1kpr6T6ztYRsB6yWRQMtQh+ZDKsbQr5Uyv+TLmYLtzb2/Iyy7WpWlJevrR3eQzVjSzyNJd0ZyK
UmFAwAF8J1W+6HtXE1oIEQfObpwVdJM5lpWEZIWjE94MsaRpxDmB2b7iVYlJbPFkbqc2126UjAlW
jRKBSYRNo+ZEKvIMbTtNbr1HHhevmokMplEz8ntlajGNt9N2e336Zxs29AnXZZsFaxsJB0b8lc69
qiNs3M5LsgyW9Kfx1RExZtwEWFj2OHm1O+1LG0k6Iqd3CxxZE/BPbaNXdvw9m1mjUO1FANKHiT2t
zfOcNe12oEJvJPewoQGAjLsH8oU/+i5blF3cfWZF7oU2uFs7+LXJ7PSmTPuAR8a9poXulqgiJOc4
e1N6DFVLg9LektpPUDhcNFTYeRB8GonoPSAiZ41tgHANTJzVgr/JYlly6ptYLiVbpBwiGw5fYH9F
rv41tNC3JxbhoA/2ODFjkA5i1bn6i5ti+m1uqkk51cvHxcsExrCgT0mc713nGf88bA8LkiXmwhum
5Dir1n1eXapEDKskkw9FyPQ5c5x9UwkgTfuS6qjJbee7GU1M/MP6djKzu2QZHbhKDmw4NgehhtJr
G4MrwiUFHlXZDfkYxboO65EZfremuJZc1sa+GASBOibd284II4HZBMwO1cKRQLMrPFFTw8ahMWz8
xKwuTTK8jvkStDgmwzYw8l8Zz+2pw2kjBN5WTTplI3S5wU4G8wHD8N1IfY0n++SGv3prMJNtyENz
aDir2ClYHpOHXD4HRoy7kEOPFoVGuEJivRo7vBzGcvQcN6F3tk25Yqa6TWJVe0ldVmu8Y+lugVjG
nHwoLT6IHvTFGsSZHvvRUvOXNncyX2lEDNEifMVjBAm7o29RM6keRA+WwYV0aBM7BHIISNV7C+zp
DzpidZ3vWF+mrbNCMKSZpluCTHmXfjCYhW1Ux/qYUfLnEqgyGBiuYKGCxJ2Ju+xGejiF3CWnyBwv
tSwNRdPwqGUYAqoGli9DWUGrArAyq+80qfF+KeQum8CZtcx097rYd3nXr6aQwVQ7Az7ZdvrRA/Jx
tymVVQHpoc3KaB8mw1JA628mEpcVaGWI3cnY3Kp5zmBFNz/LZfQUvNcgLJ6WKtSu3bEFs4Qm29yE
SAN7ipG7wOKsLErAzl5FdzKcB/R1HhyVyncLE5f0ibGHtSTW9DWIXzz3knkZJwzOCOm2iXCpoLxb
jU3a39Vkpq9b4o0WQ/4DuPwpNGsv68FtRhw1NAmsSS1V7ZOhxvGDO0JUi8Cr+1g9dVLd5NSUq8lG
OR3PJJYL9eJWwtgKta83OETu5zqxV1Za+JFOYMsccnMIQ9EeJHh76kBwT9Lx2SogmardE1Mzvv9i
hvoDIhvEbXKTlcDq9K341CYW0SvDBi8GXCTqIj52NvPTugG0r4xRQRSLH2Tm5v7cGdyMZfuKRY9f
mEv9WSKNm4e9mbKSZnH5XFizsbP1EjazKKcb0S4zoQY6DfEbcPjstKGuzcgTR7vhi4jTQpECAXYL
EMiFRptlmc951uSerRWBh+VKAZcT1WuVeES2FRhALZfkJRv5iHTiEjayxvSEEEueQn00RfLSWfxv
A62zdkmcQmDiskfm89xY/MW1yUeiJwKJCS2WNUYyljO8mK4JsTjNj1h9joewvFOBUDijilXAt+JH
aYvdd9vQ7vHZWjVtCBoZmDpTZdnMenzLqUovCYedoHEnXjgnYrUXxZZhsYFHzMYdTmVEeAta2Q/V
Et19rgf+kEwvhkR1OdjDUxug9YQG1GwLgmhYorvLGM/spPwKUoKAdcLPyrD6te30NyEzVIBDV8cY
JZyAza3qG/9m/kVTcjuovUL4tIMCZnCI3SgQJtQVfFodhE4nbKQnYbPgTDYD7Na4kFD9VycxdSw3
Y6HvMSopZ8oKk3NOVNr3GJofqv47jPM31jOEW2AUbta3c2upOOME4NDBB+ZbvFvo1kbNUFAwMsS9
pkVkAu6hyOEsmTFbpPgk0eC3kfLmNsLxe60hcC1OyxOTP9vPZod0PMFMh7GXp2pUOvQ5iHupWOlr
txj7CA9PjHTNbXufGMF0YwUqsw1aH1FAybHDctwoeMHDQ37olEzdNM4tHhcUhur0PIzabm5VUOGx
eeoGJiKW7Dw9LFpvlK5GoZjN/PbhKWq7t8xiRGb86kN869Dt0wRzVxyGEaoR7UA/MoCOXIWafdeg
G7+E5JEoJWHWhDutZat8N+XwZoTkemXBKe3hVor+WzoA+lUCBA+78rEDFCDvzcX3t7AAP4ynIaA9
THBv8BHofCiLei2yp8NoE12QJ8mdIirc882JU26uylUJFWWtDfR89uKJ31bFj2rIz25QqVgsudNY
e7aL6bYss0+4G6RX4n7KvJfOWLebe/6ihLMqSoBfzGwbYYEL2XCdKskuVwl0bgLjtm7d5KZsObeN
eh3yT15NlQs9kCG4VrumH3VSnivHN2DPrp1RkLbRf0xTeeEOm1AFGytRIZ9rygIeSLWZkkWw29F3
ENoGQX6uvhNEVrQKyYOuuoEX1UCvUWnG/ARwkoVlfykslLnKF1i7fFfCHdNXFWsncR5axmzzWHzZ
9uLNImiNmhZi3cC3oqnzNnTn9hIvDyboWw6T9ua6ycpqooxAHqrU4q9tlwiaYNzl0B/h5OqspQSr
O4qLi38zTOuqZh0OKu0x6eOE80B9abGXWGu6bnuhsXMsy1yL2X0J40igcgPTLttc+k1AI5NLdBDJ
qhnLel+P7eNgV/NWT4zYH5rsPEIZY3bMdM5osnrLxUOwsdOn+AiPzGqZxFHCscai0semAnTYN5q2
Pw+Vc58V/EOLOVvlldacO7eryPDeONz0nQpPlo7xBq5jlyaYAPmBGbto/JS9hou4zVg+6bVnw4JZ
WLXvVY2TC4ouSqHcdxv7kjMRW1ezaD2KVj9AOjgwYsUzZwnakD9JM60Da+iIL7xJm37cYPwNczE4
u3N4Ci16FdqyTapXkSeVFDxGkzca+QMUOeMPSy7mUbZzqxnNXd2nwDBW+JxNzD8F96UQB+lGmX5H
8oOTwNDOsWkM667Iw42SkYxQa86vbcLRzLvnsRuClcAG2bMn1bPbifXZmL/F6Owag5js5Ne2OEHn
PPuqR7S1qt1R+ymEGBVTeJBG9dSkkCk6Ti69fUTHcXAbGD5hEPlB3ODi0esr2xVfi+KEQhx3ktbV
DS/Q7aMO8zpj/uIPobV3ofzcIFR80paY8bBSmLaX/ANs8d1miC3REZWAr5sxcDC1SbJH12JOrdtk
FOEFcmOV02UwmB6YIniLbmGgsKp4gZz9Xoe6PzSnqU+zLbSM/TQEF+JCkL6ARaTaCFXH5pjhNL3k
hfnTzONJiP5ClYptcXRIA/bg7FQgBLWbVPSc3Ut1xhzlYiWRoJxtc5ATY1eb3V4byUHPxwdlmrVT
DxdIhwe8KeNd3lDidq7xo6dGvyqs9kUpuxmcK+VmwP9NR5lZQ3pqnOjQMUsDc/vQRdcdNcJik8iZ
NkrXuet2Lj1XRJwt8V2GM4MXstaXzRZbpT2cSW7lqaqj76/eM4s4sWA0SJxWfkKz/0hF+tk10czZ
r29lzfciYsILyVvfWHP7HhqAkEmyyOkTJmgGGU966YSewKIMhIGJrcm/eWiGDcQnVtibpEue+P7v
7c+matx1CF4ATAvo37rqSpG0VWb4M7bjfavbP1XWvThT+8AUIvD0RMEn3yY4y8VRqg5oB4S2sHeY
oyqkBlsCSjaRB86qz+eall9l6mwHxgGjtE8tkI5XF/DElmlW0SHPp1PL1sTu7IfRwvzhZjKmrc0V
VITlNmfhDizl1ejjX8zNCpDnetyWKrQ25O9R81PY7Qs5U6DRRXmpxUYLuHOypuOu7O5yMeB+XHzq
qQM3ffR7J4ZSp4qKXAZ0p9USP6NMEOwC7dvWfxhoOn40u6cRStq60LBGgHod1yqcXje6Gc1ZWyVx
dKpKhdRKIz9aqNXSos633WSqPrQ5k+pCen1hbTU5hriNVTURLPW9zoFxWOPyT8VNQ1Maougk3TFC
eO3WHSv8dqqSn6isF9Opbm8UCn83qZzCAsWhvKUJWzLQJvmszZF7ANnwxpbscceMNX+0i8eoam6N
niAIbKr5NeK1zOG6OqDl6L3Nk5XSCtWMy714UgmuMtIjnnp30L8x/RsrJlYjQ4yRcCeYU9u6Uypf
VpduVrVDkQ8bWSjhuk4pyqp2VxYadSuYcFzEfHtj4TvRfIpzFqAgqgtfrbqb0CG4PVSJXYBxpLlK
67uZglx5eM3Gxm+GlhKgC28VjaJfFuV3yECvTgijdEMlXiuT/mF19UWo3S53s8nvNOrdrEst8CAD
sVCGI0sgb7vQ+KzEITRYNckJtBmH/bpwHEphInMf3B8yUj4Av0TtPDNB2Y7EwKFpORg0pVFIGTGG
+gXByiWS6iWWPWwPbV+FWb7RgAes3LoddXeh8lCOVjVBihNc16rRX9oxfoRhSTmKD5XZDQg1Cutc
zMZDYCT3gjVl49j9Nm3mrVtpNwF3csSiXl8yICOa0k8S0EgSO5O4Wen1aKyhUfLMCSl2KngxbQ5q
jpY7LqPtNGgbu+uoSgAbXTILVpWSHcXYfAfJ8J22zCqSeaXV91nd91w0SP6C8lWPrO94NH/6ocSv
X18balZtMb9nXjZhrFDTtVvRJ5AsA/uqaADPlItRzo+RaT8n9rhTdWNfR5SqSqcfsd9B7iHg6PTc
EM3W6VfHX00ofq1W3DCwhhhcsTFr7rCq/GwKbAPTT2EIctjSPaDunWWDxGVd+TIH7rqZZrGNOu3J
JYe1rt23qF8Y8XF0VCRECoh2pEDk49HMyT0tdQDu3HlScXHrg/KC4dEA82p4qAewmC5EDFva1gnh
GIF2QXWfI2RYufN0LHp3Hc8mKUrswsTkaOCTwpjV2ZhOc2+Y+UfTklWmqDZe+xDS1OHRFcDLhous
wHQeZKdRsJlrllwm0HgkQMMVTykBnchNsBczjeajUPu1Aku1JjV0jPWLpdlkhuIbmIC591WwW255
zAVe5iI1VyIq0KYj9Qlq86422rPZjI7HrJG2m9C6lVIbt1lvtX4Bp0c6MB/H7qD3TINDximN8oWT
A1GPYKsr2eAgCS9Vt/lqJfPyLNPoS+09EDxrY6xV3Nfmba/1z7kKBIYr0qJI3yoIu1vXoiihUJSo
VZYxIH5SMbYTajgBDlD9Bu177WibvhHH3rbxQ6lIhkxZszG0sEsAzb47yUp0J62M+xMAxMxYTyo7
6CNy1SrVuM9bUd0nQknvaauXn68byhb9Iz5F3DatAC/IIAo1rzHVdvvPy+yojINPrGF9uW6CDsAc
whRvfw+SyDBhHXdG35zb6h4cpr6HLvZQqZh3XDcZxLuea1fd/dlh2SsjwHTDbxut/x4IIB2VvtSV
/XU/yNbj3VgTX78c9fqAtmQXIahkbM1vdt3WWm3nwbAzsXH537YsdjwNU5/LdQ+8uybYLgmAtpnK
ixiHfx7o7e4cUcib/2wX1AZY6UgGWv/bX6stXCzEkTmpfv67OSNa7RzCMLoe9Lo9KyeipyLzll5k
U+l1cJuQ6flYBxCnykp2N9enllumSwbc7Mdj0j+6TZgd9BossQhlz52jc+7IQPAy5DedV9jjSaos
vte3To3beiFkvf31aZK5yRZhg1j/OXAYyCNZhYBmy8c2Ga5zqfZn1+tHOW71wtRFnK6fJGMiG+fA
CQEk2F32db6jnVa869MY5elJuvpTXiv8Hqp6MWqtfbgeR+OdQBlNfbweyCwg9dWFG2yur3aJ6U1w
elHVZOXd9cHM6maTNlxaWGVFkddbJV4XMm+968swmss7PjDeNWQws4ov++TxHMG6Yqj19zhpO430
A8UWkELfdJ0RX4DYo00px+yWEfzCHKiqOyzq7HUZxsN9iqXmusVV4WFqassLUN88Uns1Xiit7LkD
feO6M+VLNONnZ2em/VqMZrHKlL58F031Q6gscsmmeHGGJP8aqwLZYGJ8FzNE9swpf7uRiiJnpsKE
o/QGtWLhmNXbYKSiWTVH0CoouTkuNMJKoB8QTUy5M7D3XG4jZiE/DCIORjfX31lj39kw/D9jmbw5
RdR8qPQEVG+t+6Yzu12lSTZt4iokGsXV6jvC5PHVzGyWoCVw+botTCsklbNC8TPU9d31BS3UbBaJ
oPKvT68vNDHgUBJmCuUOh/qzXxWOvgXFbH192i0HKG3d8YfRwVHv388g67mEPs0czZR1GXlzY6sb
xdBwIV72uR7fZSa4HWtz+POrXl8o2qDfFi0zresu1+OPigrPf4iY95c1fDYU6bt5SImLZAR6IS0o
3/W1mRAJWkUnLjPF75QxecDEIPYazeze80w562YlQ2bEd7MTRL91bn5A8HZfpKU7RCB3yGalnYGq
uPVBKUrjYOvS2dC8Dlz/uc5c3BheZTC8miVWLpHpox7gC5rT+a6wK+tttPTSC0M537taXG5cK8du
J2+HG9j9zpbU5uBCrGm7NupUfYZRmGCYFN3WanpfzLp+NqocowXDkowmmAX2aVSfOXEYFIVlek5p
nbYGXgunNBXZtq9xSckKBlx5KqdTahrd1ihgFRSC4X8vtPyk9ZO+xdkmPGmubm25UOxjmiIEKFlw
ucpuCkgn2wpp/84wk+iOaoSSTrOtrzC7wVfC+u7ow1dtF073111jc1ZAZf636zi0/9nVQOZ8r5Lx
vR06k9W3Tx9gTyVHss+2MsDbFLdl4IzrNgDP7VBXMvIlcaHrqlGZ+gXyLtdbkpWTYPb1eJZ31wfi
ZW3PwE5ic32qLftpA0rc0KjMbcXSRnB3ApaNq0+41+N6/PO+KAFUdvSguWEI/j2T5odRFUg/XP/b
rnKxvUGnRDfo7EpSVOBYSsTA6BLuDFyF15B2Rv+6TZZOcEd1D0cfx01mQux33WZLYy0n7Jmuz2QU
5GcsynbXZ9cDoU9zdwnpedCZOcb1wRRmQHAz19DfbfA5G0a5lr7v/92P+cdax9ruct1UuU6BpVuz
Kxsi1Mcs69aqLmFXAKB0GyURfHfEQUY+akT0mMqcgmXp7cXmtgARYNkINpl6f563dYMBHzjunz2v
TzHOB2paHv4e4vpCaYbdxWKkjue0gw2MbC9aMKm7K3BfKBm/BCfm/2djaFrqTtGA+K9vvO54fbi+
gA6VcfDy5nmuoI+nrrUPlwa0jhrjPID/XMK8htaCa+A7qGHLkMcsb/UKowpzRo9T9gwcDbv4KfTS
vYtDhDduDZ5+3Z7b7gN2H+qDu5S7dY0sRol69i/KQ1nhCmVOpE0HU1H71+19REck++qFKY6NOdFI
vGrC6DI3iZzVIqkcWpuzaXX9sZtILi3GAStzUzlcNzVJyqvX539+vG79+/rgIlzLcuX3P9uvT/+z
zdQdbZ/XqS8dMFRyr6ZDpE//PKhqexf3/K2zgC+eR7b5qiWID9Qqrd4Z2n2borI+FLt47jSt2wvL
EFtHSyLfzQ1cP/CAfxalxvgMhUehO6ynoYYvU5PFLyReEmrMggkrQ/FbYzo4uGwFU2KsYYWz/hXj
earr/GeqMPXsW/01NFsVBmnp0LFL5Ua+7HRtwFZUZXS/UqUR7oK8oLXukHY5ev5Rudob+eTKPYbZ
5aHQsRmM7RlCwthv6rzKXgaVIdqkZNpGQcL1bgUeB8j9/mVowupGq5tsoyIQ25d9mD8707QHjCw+
NGmUqJ6C4JBHQ3IfiPD3+nGz7vAN1mN5sct8OAchU4ZxecPye8CgZKaVwA0srFBssZP8TLAkPV0f
jGLsT7XoodeaDhYHCl16DUHyZOixGFfXfdByLj9C00YDJw7/PP33ENfd86p6yfOs3P09dGZACxbK
0Pl9jTRgHOc9vi3u+fqsSBGg2QO299enSQOLBXrqXjrt2WYg2O1bEBDYYWrslbXSvEwDc9WkEPWb
PTO3jses/Siz/AWah/wiovnUU4/+tIOFJKsISbAv51XpIBNYKTTyCxzthuhb8hGGjBOKRW6foxPv
0Ckv5nKlXeMwp2vVKiZaent9+veFNFNycpDhWQ7A3Zf4WRmIETcwpD46VlS7m7aC4itHq91HRn9z
fXZ9uO5iLvtdn9aLukjIELyss+/iUVX2hYOuK0elTpc+YKKgI75ax8vL130aJVC9LAMTbUyTfbit
ftHSKzd/3qJrmdfooXn5szPf01kjWcJsTPsOwRAH+fcz/rxfBnnDmcVntFAKDmPVyY3XwcO+D9O8
uA+WliNWG7g6/25z2r5bp0BgUHewhEO5ot82quMcaz1pjmhZXuiJzUcVWRV+Y9Zt1dpYyibwyW1O
xOP1RRNX+zU8kGqnVvAEu8GotoUN3zXrjPApDkrbrwbMEfRkREeFvJPwnAGp25hbj3MGy8YtQ+Vn
w3wt+CkGSlKj6czHnGP5EGTT42ga0bpKMgREMAUeQDP9kWPdGqZhPsxNAHBq63SYiOzozTF1N0SX
rK6v2gaTzqmzgyPjeQxG4zg7V63VnG0Ya4zQm/iztvObpkjM58aobDQVIXYgcx6/VAoAwrKD/f++
k1lqC6juRJ/wRf6802LF8qqp1W+ZLYG423X2KDMUShh4xndJEOAbpXUlI5LM3srJ0g8J9wjoMHnP
RDspj6xv3XbKVfss+P/4dpoad2VG/F2sKvbjuFgW4ce7qmvhbNs+mKdVvmQw9PaknRh1ZgCXuG4t
mwoY/KdqefizX9eIkmwL5Z93XF/ppomEZCkCIggRtzPj9mEk9veW0UcPlYVnRYzRm399en1gB2Fb
/T2V/aICwnjo7w7XbeygCeBAEBC5D9xekEw7hAeryJqTjGTup3nWPetx8nX9qjXjNzZl9J1wrgKm
TwRdLO9xsCo6iOU9mQ2m0CSifZ6NZXwggx9R/HlP4WbaSnfyf95TW/BS0qw4IKlyD1o3uQdGnsy3
pM5Aok6KcJNyb2j+j7EzSY4cybbsVkJiUpNCfvRNyY8cWN+Sxp70CYROp6PvAVUA6/o7qI3VAegR
dI9MSamJiaExkDSaKVTfu/dc0rA5lM+H/v6USbCxUrpok/ZV1hFSYOLjI1V30fDXQ3kmR30IgDAs
LNXlMZ92fD60aUQAMKrX+xEj7brrSVxvot44FbmerCMrVp4wyV9LPoXfrEhczEYaT/gWctrizb+c
6mfd9Tx1NcP+UnrRj1P/dlVzVMlYL6qEMuKrXufGg+rX5X0gftqIxKsmbP3jiOb9dOTvrym9Um6b
2keEMlaCZPFG7bnH4vinIaqa6/lpogEEiKaH0oshTLrXKtyuY51M67X5aQ6DViFT9de98zZk+Pow
GpSsvUE55FZwxDJiblNaxQe68sph3o/xneLpvFPLehcu8nQ2TT8vX8xndbbWWbv5hGbeOz+dHyrX
olfmdPGihJzx4/z5yKAFXzqvDo8D4/wl4KuxS3sKc1pW5Rc/1/LL/IxZ6GNLM/Xwub/3A23nGjTu
55f+ei5q0x/ntrB7FzAOOrDDbnCeHyxAn3yOMnPtVBnskrbD+z0//TynGWh3/P2c+bCtWsBaBMEy
ETLD4F4B/n7M81alPj091RUUX/Oz+aEJuHchTwoXn/uE7g7V+XM7scdkE2dwzOYXY3GE1PS361Cu
pEnTNDbDlUuP7KdrMHFylvnQq+hrSrxa4PqEF10AGeSXQA3zS5UODh5x31h5g579fGDXCgB+n3tL
w3BWdFqN1fzC+QG0cn5pdvV05ryjkejDbKYcW3waGUkzTyPtxjNhCNVi3sTKVGwbA9LSvKmbWEYV
vJqneTOyoxU3SP2+9HT9kmTm/bxbRrBbW5MMuXjIh6dGo9XLEsLZz0cVS70mSXO8ISjbvGvy8ePS
Xmp2Rxl3JTwlXkTHY1jDFWI9Ov1aWgpNsLAU40qSq/Sk+yST/Otva06/LdOwcEMnqX/6/G3nSyb8
tlkDoLnCpb+dSegZt4tNWwTooidY+gcdfeKpf25WTYgTzUNCMx+dD4x9ysg+b6dq/pJqab6bt4as
OjJUYvFJtbUXM9fFFhhFF9hu/aqhnr3uG2dAyhRmSx9QwVXBVIjoJN+i/VCDz5rP/nihY4Ropyt3
yvWILpbSRBf0ZgFLC3mTkH9xAiB/7JTefVJ1fvzg9biOPO9SieShmXbnHj6bOqGd3naJ+9S3Rryk
EB+d5qOtHZOJMSSPgYZ6ujWJ2Oml4j7VmMY2eR33m/lVui4pR3ZxfOUpqfc4xqf5R7qKUE+QXukA
Tj/Kj2MauXWubOfNIRleRnJnYVg15X0T+Ov5R3otvTFtJPm6E6n+aOIaSyL33KYGHQ9VxVxMkNWZ
pGznLCuL3kus2T66UPNuGFIT3NBfh3sFDcPnS8ZxHBhEQexb3FoNC9dJKO6CsBN3BC1ROkwRh/oB
myBvCJCRw+vnGVrnP8jYSM/z+aSeNFtDYLScN+vpglMXd7rW/BpZZ9YSpoi39Qxr23ZDfd3n+O2Z
ACC1rxW+rSqQzM6wg2/hTReK4hsZThk6wWDKGjBx246ti9Ffxg+W3Xz1DCX/lvg68he7ejZ0q1q3
kAlPVCPtczlqFRlInvMlVqrVfGrl0ufTperejinZcIMacSexank7lp5YzD/PxqSYCrt69UukikrV
MxlTEuvYYKpcF5HtPiEcOM+ntrH+IlwVD6Jua/xSVHTmv6HwZbV0WEf9+TckrKE+/oYiY041/w01
rqGHKK++It8VG79KzE2qJuMOcUC20gF7PMybok7ylR6q+oPZNj+Ojl5g/LSpJnq1o2mUbXA70ycx
lPhRJSd9pQ5qfYUYXu4rLWl2YJPhiCpRunLg5j0Pg3hCAm1+d5tjkyrje1sxTAAhjzGU8+rR8+ur
hnpm0QFckEb+KrMq3MLLysDfpbI8UZkjMmp69rfNDsgzMcNmu2QdwNlVJQfcEcRA+21mX6WasfZ7
JTrRNnKXKXXX9by/cnW0QBid85NhFeuilURGBB2vMLyI4Bevdz8uIPeGY5KqpU3xeo6jnkwTLei0
VcUBKp6iHj4OijrU1nUtIBJMB+ZT5qOe0IsjDQQo+jENKkhgm7QOrLNJffNsTw/zZphK+zgSLjlv
zfvnM7SM/hFNHwcydR5jfZ9eKwsyjkIr24Sk3ixnADtO14cS0P9dFCCYbDR0FjMI3RmbB9tzkzva
6eHH/jJ1lp2mN1+gbeA2F9+gjXMPQ/5yE5SmvwtAB23dMM3vEkmTo1VU8c2Q6hIAdPeqQm1agXHU
rkCnkoDWpdGmr5TmsVa1h6BOJEgdgrKG3HuyYjJUYs1JTl1ZSTJAjAFq/xBcWGNgxs6DG2zl8mTo
rX1jTQ+mjm7RKm6GOLInolh3RoJ5xP+H1rI2k3qvj0wrPs/vmibaqC1Ltnnf/DIRosIfoi7bzpvz
ATWq38HWW4fP0xyUVE5TZNeYN+2btPKba1coy88TIMswNYuHt8/LNIZTbdsRU9/8ovlA10X9KklD
H8sFF5r3aW3eE3YdZft5UxS+vcmjEjWESjaOF1hPLku6o/QQAcybzTCEa0g16m7edJLioaXddcFM
5d/hUN80bWc9lUOAgc271frYPNO6AMEfqN+RYanbuC5Z0sz75ocoypsTnitsy5yrjoWx8ce63Lci
f0ELjPXc8/WVprrxrRxy62LqXztqCxhniKvYgzHD8jodLOoiuVXNSF2pdIfW876PA375Ygy6dpy3
QClaFy//Op8+74ksTd0zaf35OnFaqKgiWmVdO0JgJG2blwAP1cc1WFwg167GF8wv7rL26EzHtP61
aQCK4L3efW75/sfWPFb1UC4+j4lftv563TzI/XXm/Dp6TvJOl/SqpwHwrzM/ft50bALu/JvXeX2A
+jGQ+0AOyRlnY3K2Ev+2ywaxA8eSnD/3z88+9lU9DTOJsoHTP3fnNSP9Yt5uRvGWBgjzyWc4+5lV
nOdn80NTDTBV9LQjQOzPA76mRv1P26YT7Qo1yA6xJIfy4zKfVxCNMqy1eGL3TdefH+ZrMSkQi99/
+69//vdb/3+C9+JSpENQ5L/hVrwU8LSaP363td9/Kz9277/98buDutGzPdPVDVXFRGppNsffXm+j
POBs7X/nahv6cV96b2qsW/aX3u/xK0xLL7Gqq1Z9sNB1PwwY0Hg+L9aoi3n9tW4nOMWRXrz405Q5
nKbR2TShxmZ271H6OyTzXDvXheAGg7x2PmV+cLPKXeY1et9qoUTSY6JCSEC6CeLEvKpHy/h4yEbt
ymRoPdAb5r2GlmReocovt4oWdIvP8+YD9NwI0CwikMllRFHUyndV7sqzlWf9eX5m/PVsOgNySs40
Dt1pyNLk7Ovavo264qaMkNL65vDTlpereyv0hs1/fuct7+/vvGMatm26nmW4jm647q/vfGQN6PiC
yPlWE+N6tvWsuJKdml6RbjE9x73d0N+Y9lRrayCZDNlGDzpkevixO649sIFV458VmpurzFQtgDd9
c+NFTg1CgX29b1vISVUR4ur7c7vs6rcqrTvSZ8LHCrn+dUQ3/FHVH9Ok7R4MTFO3CVruea/btfFZ
87EYzpupRlOlNxTg+dNrLLwH6yBtasz7nfWI1iJdjk6eHuejeZH8dP2+/On6iqHuZVdjtPQ1Uk99
vwXW0Ygz1ef//EZ7xr+80bam8jl3TFfD8mWav77RnZu7TFiD/J2KiIQXw/s3v8NB5vGmWqAsMPZB
y5vf48/DsgCL2uT54eO8sOlwCsMRPYTmWJ8o6+CHTfjAZfbQEZo57RTupB+en/q+OT119B9nlZb9
LirmXVVQenuYVcZauO342raLoaEePhIQs1Ezvdt3meneW752mY9nrHKomOslTk7fvqrBGy8b4Y6v
fpPc99SY7xkD/nbBFPnBreoZCA2XfQq3dLT6i3Cc8NTJ8jxvAQkcLj/2iws5zxD4RJn7C2FAfkTm
Yqx88/MUXtqa+cdLdcWsVyPzk10Ro/IIQYeAsI/6W9Wv7ode0wh4E9SS3Hb6WwLl2XHWQ2epLyr0
/x1iIftj0x6iqxwP653hEhIUFVZGYCqv/ndXnV5eG7AQ5o/Gf/0y/DXzcPhWlEMdBWH7t81/nu82
9/89veKvM349/5+79e36P56wfS+uXrP35u8n/XJRfuyPX2v12r7+srHO26gdbrr3erh9b7q0/XP8
ns78/z342/t8lfuhfP/j97eiox/K1QC05L//ODSN95rGKPTX/WG6/o+D0x/wx+/L//s/7ftv3/7X
nuis+v1fXvj+2rR//K7o/zC5Y3gewiTNwRnjWr//Jt/nQ+4/LM/TPc80VNx2ms2YlsM+C/nJ6j8c
hjvD8xzbUjXT5kUNNh0Omf8wLEcFEeQy4DmW7Zq///kO/LiDffzP/v0dDU3ir/c0y8F579mO4Xiu
4xk2a6xfv/BOKq0Wv9AS9gyoM7tvT+iLh4OkpduEQ3yDifFLp/ZwKuMKoW0YeTcx8sg+yEFoOASk
91q7TP2ierQZpCwHqQt/G2KWiYjb9e0tba+NsKHEmkTlgliIEQvqObHM8F/9jqjKEv9flEXRycvE
Jbd96hYEgazUwIk38LKebMixK69Rh+MYoxBoIrmnrY69yhJnMxPiHBh+h0wbkH/cx9ExChxYtoQp
Y9VvwkOgjNqS9TDRqO0LuAkKY50Vv9rJk16lV3YUNF9zREBI3q1rEbXloU/j+rGi6K4OxBjSp8aH
PPLVvcjUtPetbmKkkzGgVn+wcPnBxknKOjmRFvbjoWjNGBUe+7AxQR6Mkq0/xVJ3WF3NRGB6FBmS
jELrz30e9mc6ZTvFLreYp8ixpDqxalxxjgyzOqQOygy91Xb+SFMrGSz7bKoKbWYZZtqxNXu0g+jp
fBnhD/dVfRtEdbeClLofEKSubSwou9y1aqZoGVUUdUz3fUCSlkeUdCtDkgvHiRtFeSeshDFhBz62
iMKNLklE9830zXYfW+2xjSncxChOhyhRn8AT0V7zqLS71Zsmg+qhZmrSWoO1SsnIW3ciUG/0yiAy
NudfX9coPFHoL4xEZOc2uFWM4RL3tjKp38qVk8XGepyuMgrirkV20t2EiAs/F3d5LPXVEGXPuiiD
JZQ5mO3TQ0hE9BpnamQsI4Q2V8n04NW+ua1LOCxkMAq50K5bCDKnSrNPemIDOrC8DAZW7nSka6TP
rtQfnU60q0yLa5BDKmJzkblNvwhC53tqdFBzu/qWMoMkmqUQPojh1D+i0cVH4BIkpKCx2gEFzU5o
owh4SJH9lHVqrLp01JOVbsCk1HxUJrHpH9C1KIdIdcAk/7RNA2WrZPEVs07lOD9YhBcci4ywbizc
u3lXl2b1Xg2p2iiaiPl8EPzXCj08GS59y6yN37sRpdkQmG+OYlTaKiCp8AqGQHgVPI4OmERLjl/S
dtABTNfQL6uSMLsGSMpiYM5MmHCLY8Wms+KJ4OeHrswoqfXR9ef+IDVcXG3xl9qAYaj2Rn2eHwgh
ac564kBwTUZ1obkDicde/paY8FZxairlSU9rY9lQJlp2GC8P+QDW0hqCaN2WL54Wn0fkQPsspEoZ
VqWxNCz50ErDXBuFynumOEgIHFyg5zTGI6wl5O3Qi90Madtv6mqyTgvpscZA1pgwZ1AKMM9RSTob
nS/hnXGc+at09AngMuWtMBJ/a06KCMUisXh+5jZYjAhbBt4+jOgzcm/SRZnFUg2adJW6uHG7ij/G
zq07xbSTq/mhIDTsSreDZhOQ7IuDV0/PMoasWxhlvHX00odOEYOLBEtqcD/3GyQHibnO80o3EHlZ
F6sOrb2BMu1sKFvAX9VVBosGi0x0HKDGAlDHHaUVBF2MfLR3IiGrfADY5qL/7vHcuxg5NAzkx8zK
FljMKMPR39nk3fDsBvHOI6pzGQ62vfAlKCV+tQpQru2t4S8aRLZYxQYjBK6j4smwQJyOPl9n0SuI
xIF7V+QwsAY8ZrEGSder7rpuPOXoXJBmM102a9gLafoIzxpTvad12Hf8N8+iMBGcR5W1nZknzc4n
Ii2Lc48PB9Axs2UJXyGbz2W8dtviq1K1+aEc/JrE7kfNvUaC+5x1j7Ed4rWeOKOIP16H0D+nDRZn
LQXPC5HKauJbWk46xmF9BbBEYyQh3BNS71IycNIApn095BR4y11RtAdpWTdmOoarSBpnR49vWy/f
l6l/V4dNuAKCeiqMltTV+piEGWJ5C8YuWYq3zVbVWGD4ZfKE7e7GSc8hqe5pvW4Ei/6uS/c6RBbf
g2FrUcdxEP9zw/BWcAiuu8G8BHHRrwxLOcPy2ToWZjSzW4Vht6vz4c5uTMjggYFIDFym4+MztxLj
aKcWIqDWJuc9ORV1sy4tM9nUXSXRP+RnXEniAKtkZUMmRdvL1xm8kdfV/pJW5NcUH5tfjHs9RAIK
/izyx2RdhC6UV6f0l0M8kVtHe537X/BHL7VO5luy1M6KxZq2tvoVRccrMiNsUr1yAaSwWo62/90c
IiKrjDBB6Kk/I0uPAxKRa8fhGxuSUIqhs9pSvFqbGQjfYHDrTYjd+9yRmHwOMnmySM87aF5FqoMe
PIsQQT6qHRI2ezSi6quorGbn4DimtkmcVlrsaTW+AoSgANkJHDmopwsHO12quatCOETp6rQP9RRr
xwTKzWSJxrZ/6dVlRW4wo3c53YLMaDkkSX9QQYYA9TOZ6YD6X7hlBjAbn2w/BE+oHp5q5aTm2Xhw
ySEFvgR7qQz2ShyQXqO+xPSu10wV1nThjCW09ltScfOl3XbRqksYEZM715FiM1A8JkRoXBGdYSyS
0Vm0eIXOMiCPOpVesDcSmNdEavLxIQ5q0VkR+ibcNrpXMg+Ld6VrPGJgYKxxdUI4CQVQXa1c1no2
/YHtznGJWUndKMJ15QEHbs5Qjaqj53xPJvp/VEhnY9bqlyIh0Dlx21cGGsZWs0+3DPHfYe9eqcIp
tvQqBv50e6Obrbok6w7ep3SKi9M0m7rFgBX6Sbuzp26U1/DxHKQOc4ssMuoe2dqZYnp7NKTYrcEn
WEPXbQneYP5UBNe+ltiPVMmJO5GRR2cegF0/aN1D2uo3Zq4vwVc4i96wKd7oE2dIgv1Lc7DedNyW
jmKraxQRIV7kwT5YatcAMAHvC6giAb8NUUdMtW3DX7alcQhskrgCCdAJ3uxCtHa90sfcX8XtmF2n
04PKxIqiQoQjja3IpDpaQZK/9uqO8Rq55TY1HBem6QBHzLKDIwrn8FiE/nXo6iPuMJI92sK+6VX4
6EZxGYz4qz+2p6Kvx2XAugzsG8MlqbMxRAkG3GBE2/yYydw9JpEuNmEWmdskC7d+8mSXrJUFtt/W
8B5p2uyCoRowlRaPVFEhqt30lKFWKYzgnKXcHeWMO2TeR0xku7qXUAyaLtlbBLIHnf+mOZp1akJN
3KeJujXLyHg2u67bQRPgrWWYe458przcD6NjEVsXAUP26Fe80PyOW3LT6FG+YZEa7qgIBDsPycx6
rI3uqWJqg4VDCw9hTH8w1wANBWtXGD2mfBp0iuS74xFiIUppnqSRrIVttYdIMaODQ8OdSrh1p2HF
wKJPA8+yYv22hqwMpSp9lVJ9By6JKw7+KuQUFa+b1I2rPlSA7BbUcHr6RlrnbEElX7kpoQ9KGkPD
0pvqJGCMbdsSu24i6+cuauF3timWWovKdzpqTMiccvLgKfbB4DuRtbTefATWkEoBDwGpVvZJU37V
ZIQGEvs4YknVhL0wPTNq97XWu53npGLnCde47z0IjF1vpRC5a+PgVgp3V1lmqyEl8imuxxtVHZDt
eCLb0C04WIqwbmpfPsUqY6+CVn9rFD6GHiO8thUSW7kdLvzw3OR49EzLKFfYyA8lceDnkeiTBbf5
+zxu3mOEdysyRZRdGVE8DDttUUCaWzdaVp4qCkEIZC1v2eIhlnU+GdEbcBUaqduhbi8dydCE6f9L
Tz7juoL+gsNJ7mIjr4+qjnXDRkO3oFnf3Q5tOe58wyU+ocsB8gMokr0ur1gQrEWEHcxVVsrELlOK
cPI+xpfYC7/rPToDtCg+Gj31oRi+CF8UMLdB2HpZBDj4Wo0nrkOP8dPIILNp5jaLGF2KiYxn0yuJ
c0BPSfzN6IDr2olKzaxW3lUA2NIf3tpATw/cdgaEJt1SrW1GGLFEck06YotyShfXLGKidRSTMhxc
Aeo3bLV4xMGG060Zh2WEeWaMMeB30OTCoDsGYDEX8dhdsjYA5h27t+RJGXxiuhtbCQI4gAF08liF
jOVDzKz88WAyXEKIWrV4JzZqEZDpW1frzlGStZPCvBZo9jsJ7Hjox2CDdsJCjdXvdQUMxqi6jC2t
550b0l8qpz07VQyRTbgoFnIAuECK3SCkH1rdoph/RILnUHCPfjwUab3smFutQfrE8IF7QBURyWhB
ma3Lxgr3rsv3nXLbKgoIJirSI2tJe9FqKPyCEZs9Js9YrLKqAAiCIk6q4bVovK8wjautPaRvTogM
vTeQXMemfhepzMshv0NnZYTF8dcq9XvnGdlWlle2ZLaW57hqNeRw5IL2D550oVMG4jbOANugObmM
hHjZbegt0KJu2wiLNvFw5iEtUgRr3YQujYFSTcg4LeLO6gr4lYbtfOmV8pjQWFxoWvNMYdCFkedL
KHVkY9SN8+Z37ovWRwe7Ur/QMIoUcVNX/Oo0WBhNnLZc+q4DkNtt10gCvvHn0SUWl0yUPfNSER4a
PBM9dhtmiw6sJWlRfCMRADD4ys5jY2M55P5y0hbw+3vVtGIX6wHS6UQCzRn1jcGHCRanWOhDDdnR
8tdOpV9yTSMIB43jOsuPiVx1qh6fya/YaYlWrErpYqxVlGMmsGNVg7ziH8gXwZTcpIq6XzIbUFcj
0XXJ4Pbgy5nrVSIk++tZy1iSu4llIi8wcFiH5QYY6mMDS5Q7ZFQvDafhn4+RblSe3STZiMbE7kys
2MoT6FyS2FNXuoe+x9Ee6qiCUMf6kLgE4AT0G4HUFKo46Aom6+86VfKtnifBvvbKLTnHIHkz0Jtj
XtOYbRl9Q2MJZ+aoCbgyzQS/t5VHkhcguGT5O2wwEF8F/VO/gq/UtXTsYw0YKaLhBeMb9KQK+ro6
FPwm+VqSJJsOIPTiRkO+pWkCuLSP8hpq7KZVqah0sfPmtdUTreG1PYRvFhoc7qrV00DRGc86suY4
MyTTRejDZnHjdQRHMnyR72ChtVYwKnmZY208n4D3JgwOfYvvBJoz+Xx+Vl1y4G+QNqFgdXm1aXuN
MA0Hr6xaWJK8uBJGoKNVD7oLAqGsb1GRkpI5hmDJ9CvPz5iw5s8+xMqhkbctySSIwPWjoIMpR8LA
SSuGzOMgIFILKY+1595XbfM2kDzaGqzSwm5A4C4gHnguShN8HGGWvBhSezZLKEBZkVsbQPFQjQJ+
k6bDP84ElUyVBOd4CnjbNN5yyiEr4YEqL1pM5DiUcj5561Chse3kgDQp6uxazV+AOC8XAcEP9CXF
2rXH207zDkVkeYiTx9sUpg9fSzK9Quz4xWuO1LSxPQ2cYnuLNpfrO9ShrLDfloSB6Mw5F02SEdY9
lA91nfC2i+JxDOO7wpZAQVnc1XxpgGpwY6xfyLwV22pU7ws1fA1z7UvmQEdokxoUrPXMxIXiedAu
QR75lPaw4pkjvts2qyYoIgshgWEh1cKVRvLd0r+zY9jB0ngPFBLoJmCy+G5VBBxAlzJT62J7kAKc
CHiGEhxFFmPnrQRfFENumirbtPYk9MmBn2a2f2nc+i3oSS9mgoDiyO6SBZTScBcV4goEg7PlwuRu
kRoTctPfJWmBptS13/MK/Zil1f7KcptmKRp0cgaEmkgjcj5ntQPnRl0moWUgGg4gThkZdZXKmmat
TQr5nQqLZUl3pQDB7RurWIWu8UaVk7FQg8NpJeajwAq41TJoeCYYsZXbyLWMqV36KS4GnMSdElyb
dKBMTAm86cG3MSuBy2KaWC6kkNY20ey70iSKtkAAmNBtYLnnlsucWvJ+rZRlvMBl4uz9ciTgEblu
r5rMa5TkBKSEKBQFUmyjdTeWxrCa9HQ3iLvPl1Nk/FKOTbEylfG73xD2UpZkCas2so18yrYA/Yp7
TaFGQoQC1nM48JLyMcQd+IqCmttC1wKWbbAHg9bZ9Hyk/SJe61YDm07YZDfL09h9acZxRzog764V
7OMiPKvVQYGCtYgl4E5BTICLQ2fYEbmSLHIz8lgRFihtLEKS+VfAvJEr1eSDNQD8EAj+AHWBahGl
Qu6HwayIMC5uc97Gq07VCp+3v+zj8JIq7b0LG602XnljV5awUP6RXbAyHRDqiVGNRxIPOsHICG0V
QWbyrsVPimK+GoFqL1WMo06oDaug7BmEMwCKVlm8iEzP9qWG260tXhiCLxH3jiPl6JSV1wgtnxqi
5PaI97f9Tj/+zpUKk8royUtb7q/lV0k6A5yca1cjOTo4quabFWCBt8b7Om53Gi0zrW5BouhiW2el
gWgJ8kYQrPDIg0vjnmjGrwgu30dZ7cJQPkNtRwrayycyyymBAGrvCyBAlYTSbTG+Bw6uK8slCyUX
3wvVAIozNC+hZ58VpdOx7Pji4A7YJEyhrjyqvIda+KfWVm6J8QlXoR7ZL2rwnvc9pbdVWk7+a+T2
kuaoWUXfK7P+OqIp0c3k0I0sL5PsSwIPrlftL3EeJgupUm6AtxwsGLbyKGFWE6AicBpv3HVWcKF0
gOYwCdeMJfAeuEvmAkKUoT/xT+5Y+FWnzHv1tLJHBdaQp5PiIAkrMwdVrX1FANIuy+kzU5ryMobN
0RUlk1S+uUVOKnlVJ5CmSmrGofaty3B7xXqi8eENl3Eik01njjF1UotRJPTf7FJT12O8yfFXwvW+
JT+DdK4s/64gFDrIUD3W3CWXoiiPvmXdgVXOVyLk/1kaqNpryDrAIRbkcpDcc8phgOyGKKq2ko+T
lrYvffkYdKa7qIPkrlHeow4RjDNR1yecmuOzKo8nfjEZAr5S3DtZ9W6k2p3WECo8sNpDMiFyHykN
Y2TcR4j03aM2QrZXjPDKlISh9j0+HH+piYgSfyi+C4rjlBROqtreZZq9HN1mDZ8IEUGOA6cVE4ap
x7s/7BwjeEymSCP/IQ5Z+XLZY2jKk6Zr14VkAWMTwjf/rrVwv2Pcd+v8UXHl1jMpiQK+zU7cp++t
CEC4R7nU0LE5+TkCRdULznESvsIwh9sTii8ZiaqBJk6DxY3Kz4xdlmovnvDkKiusF0Uor9YAmQny
FvUq5uRGL3e4IWOWMjLtDrK8bWiVdH1jQGZpn8oiOchaPVqxRvrFdF+qC2S3prKotWpP9eEuLqbI
nXrc1Q4BODIiRdtdKzn067h/0cGGgxV4yuPYw5vOXabVPGJ1+PJDTVyY1fjVjYMb0NtEc3CMeEt0
0u26ScqV75l7U1g7m9ZZBmAZuiaEWdVfp4lhMf1oEQ3h+dRyaLVYaDGZUQ7yg/fBJmqgNc8ZqsLO
dpdOR7JZj9llTfIN8YksqKlUP7fM8xZ+DejGTBtupulXgB/gscoSnBuuEQe4T0/+XAxEf2ygvY1D
+zAQ+mA7wZUJgCZX4n0Non0d6gDH8Al8c4J8T61d3xVaslarq042ZJPWGMBbS0NcyuoxciEZ1nDV
FLwBi1wRt2nPzKNQgJpz61yG5kjhWAf9RUb8QiVBa2EE/Z0tMxzz46OpxOqm4o66wFQUlNTykpIs
uMG6IbJUsXti3AZ5zXSNxEz9qkmbQwT8KRnMO7JPWUaCfgKLk3p6jGnAeDOC6sV24MmBrEmRyAtF
71Z00d2Fgv9vqDx6AZ2JzMBf8a4yIKdvRb0L8MU65/ro9clXFjesiHySIBP/K80NkEJWtfcgJK0y
MoULI4lJdoxokeUntQAUZFTdq+NVz5aic79ncUAo03WHCGvRj+O5LdXXmM6aQBJdK8yFWTYsiU54
JerMT03S4dp0i/LdXPoaS43Wvmb1vjaH9JsWAICyYWRBmSUxOX3WjVsowUty3/aGi3CxrmQDRS+6
0iD0B/zUZaXrB6OOmOcH9rEIkEaHR1rKjxggCf+Dm8PKd5q+lDdRZpNJKHHtyyT/FtYdfw+lrMbW
V6QnntOURceIdncR44nXjZjQFgLR3erZ1zL/gPRiA9chwfDuPRl692Dn+W6ox6/Uxx1ordoKYfaI
J0sVC4Xk8mWWgsOqEH53rIRWqLyei5RVM7CfZam4w8EO8mCdNB6Z43nEascHaOA4/q4RykpPdBgj
qbIYtPQU6sw4FFXvqDxStKVzUqvjrTEtVaLwuc7yZuXrxZuWeeZ10lET6Ki+ej4r/CCVLPyjId40
afwaNfoVMayUsrjdxrZq7OnOb3PT2yE5JWdPdb5U0Zt0JW+QSHa99tXAVml3zkNKEv2ijA+VIdZE
X8fnwlQkRZacRmWc7NISF2KWSgBjkB5AvXbcx8xdSURcmZb7uq3uPb2/ofOmbsdF8P+YO6/dyJU0
z7/KvgAbQQbtbZJplVKmlJJK0g0hV/TeBMmn3x97Z3fHLQZzt8Dpg8apkpSiifjib73k1eirtyj0
Xp0qIvmsr89V1D3J/ARh7w9RAsmun6dUPHiN+y5US06RuXciEhNcu4AooLO+d/LMD8XEmd1atpx2
d0oM/NZoyXPr7ISK3CT2mXbUwwCI9anq5adIFiwHJPSEFUNbEfYEHLJcbhqm2tDroZUc/rPHl1Va
RDlvyHXX2cscu7qOEBEbK1+o7FB8BQ/0MoS3NGLZL5R3Lpf+FHfs+wWJEr7XUrGa5D5mskNV9AGJ
Gp/rox6b5VPTzUtA9yiuxWoXUtTdqGKnCuvdS9MfrS6IM6T10RDLD6BKGThRdItIU9mDtZ48A3mp
nYW7aBZq09TRT0kDam1FWyt0frDecca1m9fJGm2kb8HskEaRojJVLeEsCclLMzktvizekPpQsqJD
8mRdUwXpILcZlJogscqvnX9CEnirDAVEUgs9sNn75UwQPe4xAO+MJbxPWBjqsaCXwdUeQJHupCuu
9eRd0plBuCFzcGeOeUUBC7bMbuGeQL46X7mw1TbvYFWm+Fkos9hWQJ4wZ+l1jrCKZnZPWjiGq17R
56Kl8pn2zBS1VPiQpCZlM3X8PJSEqBEquxDJsMoQ/vSEQhHFn1q7yG7eywYkTFPLp0oM1ldSU0pE
bL1hsS+01clztRe0SYYeH6XevRfLDV8dx1eDzOq804LWgVKa3KtdZsaOI4XuG/n8axtXzNLHgTYL
zV6Mg84bHmres0Pu+tyU+zIlLAiKDO5Wxi2DFTIPrlJRMpm6y0E1JAVR4KQ4a9rfVQN3VFmkeZGz
gAlp71a9c9ApIPIs5nUh3Y3JgrER7cyikWJQ0GQaWOZ0bA3TPOo1XLGk3ijXLGoMGuvByPLhYLjl
Z2Tygk8lXGcsWvIterODMy/39VJQ1uQQ35WaWMU1nfd5roizpVyyoXovgJstT9jZczAFQkcSPI4N
iPH0mgzjftDzYZcSeC2X6HOZ3W1GaWOtaLBlaA0Gg4S4WpsUZheyY6mWIrSE+5sbsT+q2xK1r1lC
7mQkkIjLcrxXAGZYYQ9FSrkPB9gkb9DnuxUHaD0Fg+C99JpuJ5X70i7hYXbne/76T7RGZ4RscHHO
xeiaY1KL7g6cNHMZOyLOG6EBf0kF9ca2oHJr9nNJPOJIymccx6/1mFyNdVdoGXGzeeoOQxhP/kLU
+ZwvT73es/niwYyaE3aPC45b5vGUZ82IoCnKqOi3xgqRMVmllnMe+yXernHHlc0I7zS64ze5rgdt
n8EE909xTE/zQCErxffll1waChUmChu9ZDcDcKOO2juu+z7paHsdg7ikHNxvie3vlsHcNIkXHjL7
UDvaW5xTW+XlHyLTiNF3y3cTmRGxqazFiHX0ztiMc3yElmE90aHt1PDgkpnb2vKS8BQtwkn30qOy
IKqgQccUkszGTB4pStiqzvkc9OVPXqsLFa4z4bDtmXzE7WChm5mAukheTtM+DPBG35c6IAqDBxlZ
O2doz4j3i4Cquo/BjE4WPAR4o/VaYixd3OIO4eQ5nhPSVcMHGTKtiIiUcZGRE9gM+V1tKbxvhGl5
2jEGaNjIOiIAN9ZflS1U0Kc1Uehyzu7ced0IPbQpRDtukc3cyZq9Wk6vfWX9SUYUqOV8meHKQlU9
99VwzmL2oDzLKIFUJVbdmSCcpf9cLOe9ob5W60HI9LR/t3A8MYB433EdX7uUdDyirty9ZrJ2Ya4V
ofmrgx1vdCu3/CYeH0wzJgN4BIZru/6Uk5vfhob7SNX45Hcr5dykdCgTy73pCS05IoFZTvZg0nri
5Q844CHHpJ0GA0UWm8Gld6R40XuzCSx9YRsmnRbUYgOQp55dsKKN8U3+prGBNEiwOBMirFko0Opc
7SD98kAmtQmSLQKSbJH17GVUFT7CUI75VpIeknWHs+gzgg65VzOXZxQ0ObQIUS2bNsr1sDESYiqX
Z0a2cg0KvQ/Ru5/H0OWpT2g3GrFjbUTpHekUMbYaFXHbShGUTiVDTxIcepsZIcECNAOkke5oIg5o
ygxsEMsNGuOvVukfHui8rbXPpVGfyclHu6JwwOt2+q7iAVGaxycdqSwgUPhYhPXR8drvDCtL0ggK
V/HoFpU8zVU6oprr/lDfci/qPN+WiTpFBAD4nGFgrojYGpEXIIt7tEtOf1lBFhpY+lflPCUVyVpF
alxDwzxQI3hcCLACYkVC4GCcWCDo0CIXGojSMt4sdn9YPnefRw5vNw9flesfA9+nbAVtKAjyba3b
dHqDcxcK1/HiYyW50oV58hJ17qDQW+GEvizhe6c5PHvRW7aUE7gghX5zaL3bdXbM7KfGcT6hVJqt
hyyBaHHEeEnJqlmbZHOM5NuEnD/Z+9xdhkR8M7tNceKw/OHATumLaG8Deub7WGPfLCVBZ/Zfz6kn
ABKEJqoq8x1I3HhvRNF3ok1kzUY4/0P7dSwdNtJ+zDG5T+mDbHY5OAFCk56ESp6OrcDIA5dgbodY
f0LvQF6BLgmpgnCqkFo043KUfd/vl85950yZHb0o+1qt4UmsjN2QIsMJjQWRfZ/41vyMcssmSIhy
AT1zdnNpawHD6rFybartnAWQJfyUUh+C2kQ2qBuYpWErbensRW577/y3tvBqf+bUiWaF4kGKDH2J
WGDThmTvu/3Ee5dEWZDjUdqhPfiJYzn5EU1pqPiKOHDEUxS1ZCh3oFrt4rb3HPrtqgtPoVO+RHbx
UKMsD9QE1ejMGQAaNaSdXkmitvS/iLry/byod85x3Nm4AyQo6v1CERrZbxtd0ZyMgOfLkQr7Rowq
UdPbzJe69ubRyXAnSqLeU9ShkPWUBkenzDBf2KfZZrvhATnSZ9mIn5nM1l2zJmo0zR9E3T11AcuR
mgcLsjI7ieixmJKDTe/qTUQE/mZLcw+R2Ae95Rpksg9OANpPw3lD6QksjYe4ELUlY2YbcynAj5aE
3BXB2FBJZ0egwEFqAGbWWKidEVm/ee+qh3/+y6F6slxiWnyrP1RQUtpTCFC7JHvGSszhr7fGjWVY
P13aqt00d2TjehYZ9yPUSrdEPy5ppPaS9g8LSOGm2ylH+yLJdjnLJX/RNQyqUS23htM+T27FOq2A
nOeo/yaw2yENuv+j5uZmSuljwPsTw6gFRTK/zQE1qzScUG9WjoQXU62hwZ6C2mmmSUVIoU3btuKl
boCS5ta5IMwwH2IFNUINfRWg2b0zK6LXHTx+jJq11E7dMnXHluyMWBpnIZdfYQgW0E+vDH81G5fj
Uv4xTeZ8c/lcPOseMmI/GmKboYCy2uwhadgYp9y7leCrkIfHJe4PllfdeRQnBXZKSlyr70cWQasy
sJOycLrhG7nkR3vmSk6KOA+1/KXV7q3LQvSDE4qbUO1zdHYbgfF1gwaH0zjx/qu4CYlmc9E4Ys0G
KHCu/eqSgWOpuvsofekbXAJOpHtnF8zR9tqnqSJhQGud57qEJQVip+VOHCvoOiJQi4NoYwLTqOwG
gP60poIxwtL2mNzSS2lEQTGZak9j41u8cJCVrvkpYsHzPyLxmlMQl5byLmwJPdtUFQMQ6kEd0kdS
EmDYVi3Co9b5lnBBR8NNTdJj19Rkz+yYUw+hIorSkOZfkXcL3V0pSEaVJ3e6DJ+QN1sPM0pkOeP0
dNadRBWyheFnE4cq3DHYfXaxzL5Zqt6rWjssI/LBoX8tyEL3zTZ7K9wy3fUZfI0aLjR43aLwUbr2
5Bdj9Jl3ClynbQMnFj6L2x+X53p9E3JKRQK7kW9iKhkpemBWiZgtoagzcWLia4c7R/SsCfnwVYT5
wcXus9czTKYOu3jIADPUz2t0LPqBmNOv9loqsZFDeazqHwo2E81Dvpyg0IjQekMqmffeJH7nwLbX
LN++2JUh6VkFGqfappGqW4ovrW190gOBEj00N/DITVIfajU122iMLqoYBHN89tbY2gZRyYJyUtly
kwxYvOPlRRAnhNb4Qc0cE6fqq+9eQ9WBmKrzvOAyd3k+6L26i1tGYPjIegqf4yjm1JQcRIVENtbV
33rhADsvgz9D1m9oiDoqg/qf0REX3ZDbAUppqxCh+opFryTh/GAV9TF2GhlYmXXtZfU0Upihm/nz
nNP8rBbqBy16083MJJWR5CrR2CfIl5OxiDtlDFf6k6j7qqNdEj7btfrMhPdRpwslmQ3V6PXfAey8
ksM1EaTDjYHGNLhxO79z6vfSwXCdDk8J5Trggu/TzDUZ3VoEGcMvfQseL0OgN9HGi98I+K96SNBs
6HY2SD/DmwcYj9jWzwZ1qUYwDoTsftt6aMn/iZS7b6w9Zxy+58wT3+Sc71D5Y53xrYoDURqtgR+c
XZNDFKcPOfbrTToiyC1U+xXpBUU907tyKFyd4+7AAlbQyqT2cdd9S4+bbOuf6NM4UCqwqRo1UDjY
P22TPZjsOeQkvtgmU7RrU/8hwf0NBEGXpBiujuVeRuTHpTaYfuyG1imbPBh48zxptDuS1/Jo52N4
GifoTWqNxZbgbiAbFG266n5sJy2AusGKOgqsD3lOKWmqp28p+V5bYSbzuZ+yj8zr573h9CgxYYw0
dvJRh9jPrb+1bWOtJKshB9smUeHXgVLYNJMbB4UoXC7HTJnNe0RE3aS+Oc2XpXdTuv0o6+ELycrZ
Ve0LCbqc0nJKVWodWGIoI/Q85a/yuo2OJmrvwLBurIarFVE/kCliDwli3Lfcyil/VdT1SerUh0kz
D3NJDUOrexsvCSc/beR9bRRbwzQGZoXoJ8wrDnn1mg5s8zhCN3BeTHfOJNZelK72naiwd4C0D0PG
io168RezKnUsSXpahpZ4jezJ6ekA8srl3PemQ5vkvMcI5W1iHp61xw1O1Jg/3NRVtMmMYgNLRGsT
jxJk2y/zO70PHjUFXl6TieuRCGOvT8ocM2L/hOPyqHRe2NJB++1w+XnpnUBSlQwz7p0GDIl0cjyG
xuz4jtv9IpQO0JQqv4rTLb7weT/ONMEBDR84TqI3mSW2NcHXMPbhMxwJ/LyGZDEFje39Wmb7V4Dc
y0S7jyuNVikjBvXUVBYQrEcXo5e/o4ChBZqOIL9eVSLkVEPyVuHTHIIq0xsI3FfqpFqTvmjPFWfl
mXtl26jVtNnykR+Vd52koj5B32liN5jbD4+rcFfaZnyhqmI3xVN61Zfio0ZkkMVzs0Mm2d8TSlNT
h5FTnOKe2onXqhhoG04X85R2/EaOs6B5qmFQQtO7pgUWnGhM9xDO6Mx5ZuwIK0LiFNtGc8uAYkAk
F3b5JlPHx/O7150l3HdGc66BK7qviExmWw002NcGgrKJs0mN+mNrd5/J7H3TLz+Br2tBTTNZy8qu
4eYgLJtLkE3vS+b4fS7+dmnCTGX8mOX4WsXndmrXjkHqMIAQtD7b4RCHY9czTBFTgto0A2yT+nzv
DJeCEnHUEVMKH9TuZ0vVj4NnuT5ndfK6vE9XuC9Wg6O8s/OXpG8ey8mBMK7xR2QDBzF9sHaAxomf
miNaevfV02Z5mLvqFk9QurNjXGoBedJMNB2CX6Gxpk2QFRMmvz33ax5JLTkaso5vJUT6PCCU4E8V
4p7NaLoXEJ0Ii1Jl7No9HZVqI4ZRUWqyMppRcWjd7jvrnd9sBgWzEvPbK9MvergMv+rTN9IOsLMX
YCPA9n/H4dMd3TMVKHAc5powEe2GUDw1ouz2OGJ7vzc028fLUu6kOx6nyhjOtSw/RFMbL/SB74ys
eavjuTvFyfhaJyG3fi0ysSp7KzMyrLjQKQrXAf2WSUIlG+UAARmGB9OckCEg3N/IVpHeoF0ou1yX
Wr3ye7QOD8vibppcXrG9zoemFS+aZ36SIIu2r8jLFb9IEQ8bj2URJ9uSvcOMrLM+zs+ks6WHCsyT
N4jG+/HazGDB0sVLoy+vdUkJdZrnZ30Nj9OrT63ANpYJfBEA11l/q7y63xNYsmIEFgqCsSAIqN2T
iYRoJZL7MfT+jIailJNmpGqGPZj6+l60+bEkf8Pqu3DTjemhGQk/7sV88GaAGuJxfxs5/fA/akz8
SizXUJE+EfUtI02U39km+Rw6teYowej/MepjNA3O1h26l7inKT5qXtaIWTCkCIDmtc6ofS09591M
w49Bh8Na/09jZBehXXKR5AhrcWoo2KR9svZah48cm9qNENoVIuIjMsmLMC7FAFuXG951nMDVQY8u
RsGhhMmvTJsX+qivZPKdo6I+aWK+tDldgVQfGuic831nT3cNjY+jSh7agXpvii42KFaDZTYzgGHN
O7XaNqVHcUuq7U6O0dHUpge0m/eC0gpmD78bvJ2VLAgkdIo5mLxa23xe6ADTc6/ZxH3r2+S4m5Bg
at2Kpe1d4hDnzRKfiatZG3Ua6b9kOS4e8pTBWoefcMH2gJXRrzwteiSVAT62r15rWf/qCQBLU+kP
7SkvMBROw1QfYqQGSPXwuKvpXTjNyYmA2/uUY7CVoHttZnObSRRx6ZDEHJayk05Oit+Y05UyLKom
rJYd0jA/CRPG4qdp2zynWtzonN/ecZFuF/ALBFCA14+cetOoQDdu1hjl9emg0SsK6H20InXNnPpn
iBBIuA7XMqMKSVgG3IrNFNHkEWmQJNlr9reks3ZbVQymWMnmo85BDQEbvRkmc6xQLx0tAYHNbBCU
tYdfzkOLzjYw9HkP4HYajPypquWLvbYLERBhOzenp3TIpoCVCgFuqST6uEuOpSLiMonEuxVT2x1T
4bdpXOt9tvsRUiB/czh1bgrBAqySGGaAEzLd7raG36L41qfOX3JLwMU35AZI1Bk9BX0wqmTwy7A/
9m5q0HdOZqJEl9CCkuYgNQNbL6ef8iZrdd/r7Z2ho8gyRvFMNZ3VIWzLopq0LE88NyuszdfQf8Dn
sMX4aoNdIScJ9IRQzdBobtC5aAwz2AgjOxJDVgW2OdW+O7KDr1QEAZiBSCudYExqh6sFhM1SFoBU
cpezioM8LMsxxucRjY0icFG0W302cyjugicldk8AaByKos44xh3PK3na64yUHaohRtCsOz9hJhAy
IGFvc3OfFA17lCqK3USHaqdoySHF+JuZJU/Utcxq7+QO6O68/GpUnC6xk0BYeEm0Kx84pdJV3Q8/
BMM0+26mJdqL+IgsaswmDvKuGmAZRY9F0gfgwJGAQxD3Nj83DjHybowAtxXygT19a1nGK1rM+NlF
JrbJPUvbRW0jji4SD6JysJ3QKqZ3Vh1Q8tecbIu++xKZqaRyWyaEe7tZ9JxMvtYN5Id7KfuoOfzV
5xoIIbZNcjfzFzik/qpFCoEsHrhNHa9QVJJgoNHlmzExtOldSuEs3ZZLu/D06cq4VVQntOFyHu2J
Qt5FZ4unuKISAzPDjPwar/JeKetjzqtXTaNhT8v3tdKyoFVhFKweXM+hREJmCrxhsD/ASwV32yEx
ItfwkiHvQ9nYj/dkp9R9wxVxhjco9xTbbXXtGeyG0NXeiPVl8fzWTG+r85eHjoqvuBk/5Vj5M2Mk
ZhKsZDKz947O9clcNHpuWV7KZnpBFIohX6agriraeeZAUBbvT2BMJmlOi7s3u0b59EIhvivoy6uL
8H62WaJrBk3c/OER+hthRghnYTMg4n2UHaOJUQwfgsLxjeqfidPcpxyYERiETHUe/AoKn2uif41m
Uh0qa3BoxMX50sVU/lnDzY2Mq4tKElBMv/XG0gXeROu8TY/zhLwpNaOKQjVzl1rT87oydR52uG90
aLLvngz6LJ0PoJM8QADYEf4RU0o3wpHGaYoeh9UPou5U5eWL3TftvqrpDzKM8B48MoP9UR8LyBzW
HXFvsEb7ZsIFiFIuhdZXNZAKoowunW4OqSFF5r0Tw3mZRPzkGcMbSbhgvuuKwSmyU8RPLC2xuw0q
rcj8C1C35S7Wm8KIxGFJlwOhPfewH78MU/qmdr3vvvya7QFd3SJuNumZQYLmT+m0SFkmdHUy/eUW
zlsnam9dAgKZON8kN+omsAB2hBP5/szPLj9Tm6Iji95faIkAqevezbjF6TBY9ylwLNFFvOjeWk9u
eMs5KtmjtYwdpppdUkFKuowN2zgYHo6Vrq7jk+ucjFJsi1C+4T1QgWtg15aguYA/TZ69WXnxVBAw
tvVIT9oIY34rCo9yQXUV87iLdHb5d4JAcP8SFRExYdY8Iz3EOyUMlIbJqdwYAjiYLBOW6BSoRry0
lrpGqxqyC7OvyKpfzPbZm5BkcVdfOnN4K+3sEEblS7YgR5fuROGFFMWum6xX1OEbko44hzvpV7lE
MY7n9lrRXT5UbxQuu4EzH1Dz7mmEKmliKS5OWxe7JKMy16pPBMHsCdG7z5dvj2zj9QdpnkQzuPzR
K53ICVBZco5e9fSIEO0PqitqLlJKe8KeI4mHTK00wAL0bpe4q+rFsl+a+CVe4qeOo+84MNfEq7gc
9ZQveicQQ3VUQ/yYzFxZUq7Chcq0aut0+mHuOcCkP8wuBQROt0LaTK5Y3LWYbpPljijVGbPSbcZy
Kx20BNE6mqLomUYaIwyEuVI2B7vsPaCPTZiPJNSWlDmD8/qZUVnk42ZHXLWQ+f01dkjbz9izHRuF
MQDOLrRiYERgto6EccMKrV3V2unax4X7mZd/VXqM+sxXsxtFmOJssgkWbTnnAmNH6t2bmr43m6jw
TewqS+6wuYbuPbOmExRUKsSt88dBBw18eBf1kL1qJByvmbsPcsK+jNFC4sUWmHWGPHcwUq5DILkx
UFpfhXyyPo/vRnlmAiZyW/AxqcI4SQXOrWXxTS4UPboFGCKbzjQoCuZI8kHAgZs+AywTyalo2/LQ
tcRCU905tqm1L5O8P47Q5m4VSCNqX6zjYtBjRI7MHgPTO4GW+yjraKiqol0TindbxC/O+gI7M66d
waRqEY9EW9rgRcQZL3ZxJ3nucRIbvyqENJV31cwJz+Qmp3R1ebqwHhxqlTcmK2PmeXs97X5Unv/B
WuJQ0sbSCofXbfoWNTGhiW75gjcV2ZjbHHTJO9zTkIEP8ZCgiApNSZJhW97AbjfKlJu0N+dNreA1
wbXfmBU5p7bF08ANZT6CQ8bID2AOEx7X3n1qlMdylm+hOTkE/5JCxia+Ge380ifidUaMNgAz6k13
lw7unwpROA4ugrwpwZwEf7AQ273WRIa24jkYASLqXLxSYedrsTKf6BK/2PTi5kJerab8k5TymWHv
LmI/hUEuDjow6uqhJsWaBcqGgxnRU4CbN/iXv2q9s9EsZ0+9PeC1KzDncHjFt0Ppnsi9O8l6webe
vNmUZLHoA6pweZhqeSOxGxd9klLdMf1U8H/gpU2KhQYZy2igl15DYjtSudHIYq7riwp9Ji3TQnZ+
G2k4Sbo621MDUSP/bS/l6D6yRem48DoclNwSAV2+yc3yZRmQHhYa06KDVJnAzSOHVE7ylX2E/sMe
bRqvg9PRsmKjLW7CTWxHX4zuaJMYgDapDSLAhwoH8dM7dDaKaX7F2/vapil+b8FJFYpAKiLFy1PZ
0VLrNP1tvUMzEsODMb9S2j4SELiQiKtp8LhcRMRzfSX4mcnyxOog/CwxtUMb/a3RMyB5j+aN6/YH
t5qvk5lcGqsIxroQANk0UK9rcFOSQzkxdhOZSdEqcuhV3XIrbWK6ktXYuJAYwoMaL8tvV82/yWIQ
q5qV9GZFxWXUOOhqFkH8o18KwTfhSBv5476t6ucJIVagW5Rfk8T1QETYzSA9QcfOqFrr5jH9+rPd
jmsh7f3UqddxNO9dOtykMX8mIy5xM3IPLDEPcZNDT0beTVMcRh2kiQ2ZH2tM7rwulGPyIUc6opOJ
XHWRaJXfJOVDVuykQWlZSDExIxmlDEzFH1qlX+3Q4sQqF+z4yn3GV6tjySt/Q1F+2IZlBOlU/qQE
H1j0X7rSiW/CGT9bK6LqIoKyqXlDVUx8dugMviIGfV/iuw+6zjnGWo3QoTMhMHmfLFa2qnpEW2Yw
+KuPtmfUz2N5ZVZO6dQxNqlmIepgT4q0VRSNqYWmh6agO7EozftFl1dBGBNp+s6BIhjgScGJfp7O
iRl9KGJgNma2Ktdzk2m/AsNgS16fOeBXh0PeJURH2+SPpvGsN2juzWggbr+lcoZdRCvHh6iCrO6n
qtsNnZSA6+CHg1cRFCI+Rd1yeTUedBtbNEX3u2rAxNgAJVvh3zwENkK9NCFJSQ//vKA5I0RbySvD
+EeoAFjQ4XbW8k36rnWop5lmQBZPndWQQrcbjfUHicPBYo1ZCYdIeRwm2EloD7mRADCdIIQP1Wg+
M1bjfi8W5hHNtoOBQCsTcVCRP0rLe3dz8r8SBZ7en3PTOqS98auHeI8NT10re8EmzjY6tca56CD1
svzWaEBMksObb4zdraFaNRvmXSsxJVb22wDLsKHa9qkaJpQxcfbeGkVxhtHWwvGOBWJdEi2xm0fo
TQJr5oZtua7pxdEWG4jOuUQzz5sdulC7avwgH6WlZ9mloqMTWyvX7vrslVAE7Nq0rppYJQ2wfbRO
y5ZD+ujXnA22HbCpx6DpmpzYZ1IYlZgQH8T0kDDh4aqugnJJraBBJs9D8j2URbVn9UT+4ZxxLjGz
6BKUy2RztrNL2TNidaO7JXTtZnRMeXZS0fcaRtsyRYkaJdElwnE45+ErHvk7eEwsKwWHiSZ50Zfo
aSQlEd8nC5LufmPqu452cVv/0JJMC56Wvaz7Bn2OnWsGIKQOsBMsbLTcgRENSKUNKId8vJlJyhNY
h+naP3pwu+rkau2LXsTHelYAuNaN9gSxrR3jFdkb8oT82ujUtLq45k6FNry2UdNtcuog/cVAj9mD
0wN9BI1TZgjhOpIacrQxTn7gMYf/6O9mWCUXvngzpN2Ekyj9ERH2VUWMB5jmbGxr036O2xEBlIxf
EB5uF+TDoAqQeAnCw1FDrQzQzj0mf2eogRkLr9+2DfKWdb5CMKMa2sEwRHwA3Xj0faI0aW1k94k5
eL45UMPpei+qq851YvzN0ZEj0sp+vLI8eqhHOICUlHMO+a/eWq+VSi5hEX6C3QvYM/0OcXSQaC6t
B8g+IJiH53qEYpLe5G1IefmYxpclGeuAeKpjWRcP+IzznbWkCNEr78rGcFlfFlfxYucGp2Zy+lA0
Z78lGRtbTWaINZ27hu89NNCu1cJZArxiHR2ix3GRBz2GCPDWkIiVGaT4/WDq5rGnpr2sfvMoGah3
BOaIqGee1CYvEkxNtKJCNxznnMB5u330nKndVZn3IZA3B+skaJq0idPjUTInh0GdLeNq+fd1W5xV
z4Yfy/y5LdS+kJ7yafJmsMxyKP4KGzdjv285d26XnMpSf0Op9VlkXeyv+w3Gt1ZHcToJTmOyDWRm
3NUeUxPST3RGSLebFndeOg01mzFGdUcbb11FhF0kwsP6rTR65phey53eUklRsbShw7urda7hKuIW
7mb60FA0NkWIXdVDcNxXy032yYWXopwb4PRhZiCusbFCv0Qu0Q3Dh1YURzwZB4CVOzHBskoMr3jU
sYBUs/InN9+ndnWnmtz22ySH3hrSn35ezsAQ1hZlOLkK6rWqBL8fFpQ+zg9Tjlup4+GKCRDBUMa8
onUVGyv9IcYyknqLHiYRnz3NbfQMVx+ZBp5VYpoelaDOoraQLVsAIbQh66X+omT+okIIWArvHUKu
ihkGSae5olZHw45xFaXEPBsN1DQfpSxmgCQtId/SIR9yts9lOD6MBoNnvyATie0HHGtQzy6iYk4g
l9IKfY8xjwqRXzazR2bPg9HH4MgxBgzd/JgpW4XoJBRm9tBD7fSxRjZUm+WGTZPJj+LUE3Jiv03r
O4QUW0Ij/sztzAE3pGKjQV4pEb1B36JC/nAX7GQCz63viuTa0hMIExAm/tiTkt5+zAYzYuBcaW7e
VqmzD+tGEEOtgBfHfO+FC5z6PJ1Sx7xhk8Fo7+mfuM9/adg+a5R5bWiJGXc97CBnGiqJQzt9SgDR
tmVrz/tS8mD1CcrI8WOAq/bR9ACgGvqwJVgGU65le/4o3O+0LUP/v59L+F/GDv6XwYX/2V/4/zCT
0NBJCfx/ZxLe+v9xHr6Tz3+dRvjPL/mXNEJb/MN1DM+AQgd8MB2bBNt/SSO09X8IxxOewOViCtcQ
JIP+7zhC8x+6LtBLuqZF6iBBgf8njlCX/3CEK6jls2zL0x3P+e/EEer/LozQotfddQ2Dz2DCbunr
Z/jXAbvK6G0Hw2seLMoKBCeKLH2rxicUZICFqIYsKpf1aNvztP6ry/SfRfvyjf9vsq/1H37wv4s9
DScLi1K//mDvgkojpax+1RmM7v96WP9Nhua/iRA2jP/4k0iDdNbf0LMc/vm3v2I60aZtr7/iMFvE
Y7hPmtGeUjx1NTnAoIN7TWL86LRbXZdXe4if8JEcp5V6zImqssozjtKjpmlY3AQk8ZT/De2Cq6IT
gUCcBg6q0fGe0fI/NfP+f1J3Zrt1I1mXfiImSAYZZFz2mScN50iyZN0QlgfO88yn/z9mFrrtY5eE
KvRFNxKoBCrTycMhyNh7r/UtJpO3qrbwRUzYCnU2jVjuqxFxentnN/6WSLyTOUSH2iN4D6sElphP
aIteMkp/MYRb2b12Nnma+HVKf+ua/nOBQ603o89YDA+yGLd2N5vpxcKvu9vWxNoXmTd9k546fOCK
SY7t1cfc0T7Fqj0OpnaKTXGgT7OLlLUjlOAE6mNVpZixW1TkvbrIvj6NMdQo1RwjYR3afN7yOqcx
Ick9ZCNFP5aMtPbWrqeVb3tMWCbkiWgRe/+hhvAbwBupaNAkSMdSvuPTGL99p8U4HZISQo+7izAE
+zI663V64pm/xPaITYK+vWHtKMzWRe6cX+iZQxeM6c60cbzDmArZqttEMl3ZDKat2N/BMrSitZbU
GzT/6yYgPp3OYua6jy0Vx6QH60jiuy82VpquqfrZJxiIQc4+EgjD2jhTugults6leZNm7DpNnw1v
vNtacQvyA0EhzHLPeRglg2x0ZSWSN1VSx+b5SYaohnr12E8uFN3Z9RJvnfGhnKMWmAGSWYv6RB6j
EhxI/KU24x+xCD5rGbtw7M9W9cVsoY5w630nPpdhQDtbO2VKkNejnUKfgRfXTlpbleO1wsdTa9GZ
qNflfKVyhCYkdOOtnHjJL0WZrEI8IEwJjqPONsKxl63Z7mOiNxAjgHEcVgGmb0Ysa+l1G9uq9zTH
5LkvkCn62Nv9YKtwdsArQyS67PxdztM2DO0xSeRB7yz0xMMtPIWNFTm7RPPZq4bLhnZ9j0imC9Iz
f18hFN0X9XjbOQTuTXsK0lWt4h2mwgVJDXnECD0db+c/adGzn59bMBTHXCSrIZ2IVRGHNPNOE5sA
bezgTIhVMCiQHvjiac4HrAyjqe/mRy4qqy+9kruaaRpEsbXp1/uysYCGaruB8tcL1nAt1kIGZ1tN
qxaUoY37veiJIUa2GUQZPqwOQIW1c5tHNDIvDiwM8L6fSfQ4Cb1iJpy+zv9q00KW45ZCsac+PeWT
vvTq4LHrphUD5oMkLt2v/a3tkFxlhBeNwKQ+tg8mUo0utHfp5DxUlnZyYAhQmW7nLUqcMvIw7nW4
Y91xXnl2SQqnzYOQ5GvlnudD0Tx/oK17iv2KLvOwHKxuHg8RL5owWFMnh41YM5+8WWyJuMehvRIZ
0lm8AE7AQx/6N2Utvv59b1213gDc2ZjFsK0CUPsJ8oacnf/gHzA/7cqo2ud+fAYcgK2/wzIuMDL1
t/nobwdp7+ZzYhK418L6rtGbvZA+KKNkh1xgiycba1q9F329Bx+zcKLs1FfDNqvCVe4+9Wa4cct7
sukkGQpBB4EDOFTO6zX3Th7XjX3uIfT7z076UPi0Pi0aZoYQvB7sZdifNY9wSS/6nCJioDx3nupa
o+k0G2q6NTqp5fz6LJr8S+1kAMGdm6wSTOOcb47uH7CkXYrUeQI9tbfS/J6N2DMf1gXJnwu8zSu/
d29diEP60YfEZJfRSbTJtpxToZFD4WO1Ufm7FVTAODkC3fAXreGtB/5e+Y96rC42r3x8QZTljB5Q
cwQ/3CA6+2bwI9BPWmMwqOneKskIJPMkTX3rUGKbh9/CDrH4bNW3Aa+QMAF7E/asSR7/ovrSeOUd
RpBlAknB9jGk+BIVrjrpXn1X+N2675plV5qUIN4pNujrNyPtv0g9gnvZxMY3K0fv3A6oijWCxllO
Up6qlqvjJofC4Gy6Uj00Ub03wKWirjviezgiCrgFkHsi3fqtceoVXvRNWVobLsbD5MQ7u9dP5SYd
NJy6asG8Dg2odpa+dTDQ7tmlt0bFuE4ck+gta+dQPBfEv8JfouHTb+j9BeHZx4mQUIqYXouNmbTr
7Lsj1M4Kgs/UIrPTbSETBM9m8dAp7CQT16GIzqOpnTXlPmCyPk1ucjGr6DxHCrWRfWM34xtUtLTa
dkX9pmnjbYxNKye/b1F9N1T7gHJ5N3JP2uS1rKwb+nmuZW6hDuwD5Tx2qrgzRvtmGih+WpyYTHto
qXXYRN0ueSgYeht28+araHY7udy12ec48DUrrUNcDwjUufcxn9Q62XnDtB2RS9JFhGvprdW9AugS
krrshPH9MNQnfGqbijs9YjjPO+RTDtMP5BQw1Y+V911O8hs7gG+4ZfbBUFIb0QGNiT6lxYnQb6qY
mSRfdPrgTj5uiQLdl8KmcyF2896k9CwSe5xLz6yLeiMYEaeKxwFOQYcNpgEeViIzaH1/ayFKbPMA
DcS0VQkwPou3WzxtB2/aJlO36cOcgWSCNDZ8DXoiUjG3eXnxpY1kzQwbhGDsFp/Z0kBx31h3fjTL
P9xLB2clDOtVzMx0vA1ApJgjD+sXr+SRCxSbZTbU/+KN/8LQ/vrvMOgflhvPYRwW37+FX64x57+g
0/8/qTkkW9R/X3Ks/bFofq435n/9n3JDyL/cudZwdcuAdG7MqQ3/VBum9RcKTF0pBjoCj4SgovhX
sSGMv6RjUUnojmNYriX4QxjVZ/a5afzF1lkZyuXP2Y7F3vo/YJ/DUP9py0+WgCNM25AEeliOq5tK
/3UjXruYqMsaTJmXRNldY+ny1gSeBGMG78oH2/65fPg/5cU/x5KOi5rQtFxhu1fBIRMdBaDkwP/0
NHugpRPSnYGd+9N1/9eD+XNt8aeD0L+Yryu5gTB/fj2h1obOYU7g3liCxbrW3OBk9LCe/4ujmCZn
oqgSiYj69SiB56dGlrT4wnukM6THpSfdnMd97x/G/LUU/OeSOT8dh8fg51JQJ6Qv6BPCdASG93VA
l44b1dNeEm6KNdr81ja0pXTqoNEx/DNclovVWE9uMP0AHEVgbZeRr4T0zmIOs9ZBh1E+4rzP0+QU
FtUnIhKf3v/J8y+6vsmOpevCdBweTuPqgWoJnyDvnnEBu9A3vQKm2RnPLuIs+mX1LfqJtyD1X98/
5vU9d3RTGtIWprSUabFwfr1KoCwL3c5oD6bVmJ+zUrWbykqz/ftHMea6++dTozcvTMOiyLccnb9d
3Yxm8EjMsVymu1o03OQKNnIdRyUiKzxncWJ8TWECrhzgfhscPciMxgAbRmRCauv5ZCBRrD94Pq4v
9t+/iCxr0zKETk7J1YoCMoGwniAr9F/6KbYDQOR/G2ptBg9YE1WpDxvhDLv3L8T1O2M+qj2vMW6w
smxxdYtTErB9h3k8XcjgJahQi2EGyvESiOaDxJv5919fccUaY5FxHOHObYSfooZGBtZBYoFA8oiv
2um1pr3ikERMaY3aFqxr+8HL4w/Hs+m48PzO/Z/f7jB0+LQw/TCAb06uA3XBovBnYX0V5bPu3vzg
9K46PYjeOCfX5Yi0KOmFXD9R849AtA/aY6isTd3r9b4zq3ki1r7UoQdsGo6ASbru97gdCHkN0VMh
bvmo7fP3mry6zLS1+AjMnwLTUlcPdm8T5WeGsPB9Ae7WzhNas/Tzjbe0GoyFDA3IUy1lTu2BFK/z
yjh4yv/oYvzhWeZrp8h+5tXNF+9qERvt2KOrwDakRjZeLf0CXAUWXa7iXAwM/zJb7sxw+uAW/OGO
83DJ+YHmL8O5epZRnmjoQnSSwO3Rv62G0NxoklxKXyl5KNByyQ+WLN/0q0eadYPQShBqy/Gul2yZ
5SRqTzzS2DogUgXwXjvxMIERJHf4xc3sYmmaMGwbD1rQ++t2bqr9epuRSTo8c47p6rbx98fmp9Vk
GUGWl2YN2iLFYIFpZlsHodhgFtrqY2Jsg4Ii4r84JO8IAMxzath1rkqQyJYQbyg3EUXBWiAau5Gj
1cP/GJqdqvLwEBhMC94/qPHbC8pSui0cY/5fdgLX34O4px+EiB3lXzDs2A3clHAgLqNWfzUHzMxm
F373ymiNhz/BYaQhgR6w4/ixj8Sxe8W3BK2okaf3f9UffpRh0G52ue98GK9/lGdNaRLzrC2Zj2ab
InYsxrTYmVVfyQ82Wr891CxhDkN0jyFdx3Dmf/7Tja4tbnRIzAaiXEXjMqlWGLrWnVmQ0GZGT++f
l7T/cGaWgWDXYd3yKnOumrm0C4ew1Cirk5KAGrh3vFjhdsfccw//CcMdxJTm1CwsAqVgRtgRjl3b
pqm2cFWAdLcZmyFbVih1bFT47qynmwL2DIvWU+l0yU33jcfoUCZtuR4jBihggwQYyEjsqtRwbqRH
xjKTeIP0g4HGoerp+TH+BkOD1cOvxLeUSRXGpOE1rbNPqJ3QdtMwja3PBVK2MvvhTY8pcM0RQcxo
ZTfJqKH065Y6wHmtMM+2fRoJf1Nvsi7XCUkARk0AsKdWSdcDXQSZV1QAR8qVpjE0omHom942dPm/
nnITrCC8lY5A2cDJj3VX74q2ozQmvbGDGtV0W5OWrm1QiAFOAPcD+BJaxSETxjmrqgcX0zWu0JtY
c1a1meIQpUkM3zjKXWtJzYDgLuiPVilvczeA+v2pxYo22vlppjwU+CIkLnhOB+G/b8/yD81etyql
axVGj1z+XYhblG3zwqeBJAlITomgnT0AI91sX2c6GqD7eGwk4ADISln0pGmO3Of18JWHjGTxAdwb
+F5U7BB7tZ09gRLyKwLPZMNxw+ZZSHs/giK1ZM3i+yzwLUJlWLsMM3phrFLm8hrjwoFua4TpuUFZ
5tBJkzqefBkvMLkd2xCpK76GcCb0utAMLEXTUzTrEQVxLXK2Of1XD3kpwAyouvPuWHvrBHAq0I7p
11bs2EEzdAY6DuluKKsd+RlHrd3F44quHQiNgBFovUyUe4Rwhm3s3qAj0hrRDN84uEm4dx20YgB4
tbh7djVvC7xpZZtywww3IZAhOra0rZy0W1rReRievNa8tPSLp0k+9zSJZXX08gfNtQ2CgJLtUH4S
VbpwYnXTM0mN6nBN4tw9jttxNerjugxxawRxhBl12MCth9gLKiotNgiHN6LFjmUCveytuwmPr9vF
F10HIho9TuNjBaYD69BKsCP1zUcaPgfA/K9J6TqItJmQC3wAHuMSWCMJaR1o4rAvZiu969cg2m6N
4TmCTWFErLFE23he+Rx1ziK2aVO+WB72bLSuTmktNBglf/MZ3UtZIDGIcH5hlhnRFwSC9QV/dWPi
+dpYsBJER8qNW3f3IxXIuqqLbCsspIpx5k5IETDPynCXCOMWwOU2QSTJpwosefytc+HGBs6mH8+t
oxcLj5MhOtCi3RPsko7nfbKWlu8d3ACegYaIT9Pyuzop79IaRw/wwvNkVhvNzM+iJ2TEi0ZADaSz
TGCfkz49skM/uLTps+IWZvlTicnHz9TOGfAi2ANkHQAoU25vdPb01PkbeJtfLOzRMAyPsTvsQ60E
WfDGq3hdiG7foSiQJA7ZFi3RnT4wvlF8+uCPedh0U8LYF/XwWJI+6Y1PQGoWk3WKip1VEZmsUjxi
a+XvpvJx6Ld6fwQn35kH2a06HT0Iw6h8p4/nUHuweJ4j92uOKa9tjplzo3VrmJ0CP3SGWqFwZyko
a6fGKa2WAWPEGmNjsQNDgtsk82/77FhWnwAI8jlqiuNkbCZG2jaGt4LrGARbU7e2RTZs5PQme+OL
QXxEbDYkSXJ9PIJrSnBViAzZrZynsb8pm3g/0Btn+0JMx4TXqDcVhmyMDMj6sCKHL7zNN8i9L5Y5
rWrnqwE7gjngogfiGT2rhowvelbUKx76kRRxhnrJkPZ7xhldnaSp0sHi3pBW3I3bUt0PEw0uJAfu
vRU9lUzNPFz6kHxHRZUsXoQ6jTSPk28FL3YEh6TJLUudOzcn6ZqLwXgdIebkDoaTEA9zCLX1xXb2
ZF7wocpWmMkANCxdJD4Fc5dqw6t0UXbNJivealQsaXAB1maJW5EQYgRPJ90ia2G/aPTf4QZrWJhB
vtxYfoeVXt/UWMqR2mPkrSHkJp8hh8BmMLFQsrPX6u4RPm6zJORerQB8zQTYoViZDe516T1h5f4c
5PeKF3STqRvHTfYhaCG3/JyE3opd67qRxU3Q+MupaLedJUGGgSto8dF0+NjsR5stdYjZvWlRMgdV
defo4iISaBjmfdDcKnLuYk/iqA0RsT+VrrsItIrRTnPXDM7er5xn4uxvI1MdO1s9CIQ9m6IGxk/b
+QHC8CJrxD7tjQtCEBy5yUpNdxDxZN7fGzWqThuVKz7nUJhkKX8jV3bVwqkLkgI1dguPsNuNdDpJ
mNy4ZKYH5q0PzqLyTnqkNhWbf12zTnGU36Z8VgsHHJH9ljGZ7DVQ3xo8Whu81GdboS0fToZdbJGU
sqVl2qiXq4YcFyPs7jRt9pPzyuiJQCZL4yzH8YBndSNlxMfMeBV+TM5Us+ug0DjGeIy98jDFNtIw
j6CWcIvRbV2Y84a9RrGsN7hWAPm8wQEERhqGKZds+C5JlC6Co+XtG+9gNTpS5wK+NB4kcH5Lg5lb
xCdvKab4aPY9Yzx9lyB9X/PdOJm2fQmsT275oE2zhC7ZkNiJjyA8hY5/SUjqWtS8ijx8wIsxNG80
4CBtoO/99qskBsnpj6BCV00OhFiVXyZeQb3zLKbgOdGzYztWm6jT0WhZ+95+ySGTtkmyJD7OwJ0h
c/CX8U2rtc7S1PUvWf99siFiBDYfbHYFYgPI7yu9hQSKbENTDTk0L3RdW7UBjZlVIkKicdqKaYe+
0HHqfoq0IaiRq3nJGOiLscPQle6imOTTjwKJfy9f2e4ic+IviwBHa5Zz/LzddVVdl1gDUWQhDd5r
dfWdHI1TnuU3ENyR75GPUUyRtSZ7ddyTMF59sN3+w/4XNYigpSklYGjnqny2IvA2CjAnKNGkRPBs
qLsYP9UmC/rp8MFm+7qEm3f2iCZstNM0Dq5bqGOpWTrxehwqNPL1SM7WUkRadJrCSscq2sXb/+Z4
oOfIvaFXbF8V5SXEaiIzaFBUeJN9POQrL0gOEu7UzA+7ef9gv9Wn88mZlmODu9OJmr2qxVN232EW
cnIRYJUBDCDSbFab9ooLYMgYdL1/uD9WSbSVHCoXamL9+nCmVpoyohLHRzNjy9jJm/h1sbjPQ26S
Ad4/3O/tw/n0LG6fwTma+vVjavDmDKuK8lv63ux7eUBFvw+rJFrXpY8fm68E9oeKqAMz5dUfdA9T
LE5DiM57SqSWrd7/PX96an8uEufW809FokcpUc64KlBpz/TjmYHe5632QdE7Px+/tBzmc/6pEjV/
PQhIsSY1LVqFIjFthLFp55zo5kQfLIvfekf0IUl6oQtMSizd4OsKVOTCJuyWzoYzkzthAi9ye+Lz
FIAHbOxLlPdv2byde/8S/uGB/eWwVwtfCx1huLOASQeWf4k6Lb9Mfjg8Y/7M+ZIp5pVD5Awf9KH/
cLK8AhwkbLaLfEpdrckuzS1P5FoKkbOK83VDmVVhXBhEviXvDGhHylUH2YZLt8IllaAqf/+0//QD
mAtJXSqWKn3LX2+qDPvC8BlkIaL1FrFJjV8Y0DDZYGoXRAtEiLy9f8A/PqpKcM50CHXXvlqpjtNp
WT3wgSk0LUXaKfxa7Vuhki8Jn4Pm9j8+mmJ5Gkzk5j7dPHr7eWFkYO6dnEiZpc/lRB3tbwYH5ZjI
7W/vH+gPLyAFahMulz7fzOvvhu3BjLH6eR7WZ8GxdLEt7lSfx1/rkdHSOnD1/uE/P6JNW8hmFOnQ
rrm6kKYRIad3BMux6uBbDC9tSX5TkbCR9mBov3+wP9w1hRTSYBg0j2d+a+jS62EYiAwLUp6z82iX
3AyUUucautjd+4f6w0JU5Bcqurh8huX1nECP+rFwbBpeXOfP2cxj8TN8/1E/p5S55dkgi/H9I/7p
3rlMXlzHpvP126RgMtIMgGLvLbISgZKkhOtVtzIyNEdmIj94UOYFdfUWRSw5jxlxcKBLvXqLEpdd
YEdhplaYenVMDNlsYdHal//olAQ3CjGmoKpjnITy9eq5r+NOkbKI6z1vZh2a9IEv+6ixAmqapk8+
eIsxMPr1rARTZ7YwbGpdJUglk/Pz89MHCHRc2LIMJ0DyogNQr4MJgQlfspde8EClP7xOS8RdqQ1O
f6ada7teuQqjvgPaSmaByUZyRGBppLuptg02mV3nkaS3wW5ilij8c3Zr3pGPcWggsCtkwLiuEXF6
rhqy9raVlOmnrIVVFsTIwvCEd95zralRAH9TCUGgzkCJDUPKeirBar+5pZuaR60h5Gxtx/jZl4C2
7ZheGrv5NfsTv31QUwO3ybHaErmjCDlMMNQiXKeDovM7jci+prork+WIVVxtRJL23b7o9eRNs/rK
vJcYoiDbl95AXEhAnJLxzShjHK9J7ycufsWQ3xv1Fd7tVnlG+zDU/ii+mn3Rzta0iKKH0q2rfP25
a3OYJnGaduXG1UiyfhiDeCx2MImMcZ2MYZPB2iIMe+u0ekoiVgbTY/ruNb1qbwon62saVRNe4FtY
NVW4M/QCIVyvldgBIIMNAZ4z0dAjNfvyi5GiK723ZKiiTVrjvCdOJwXtmdgT/Qk9kHhpvCHKvVuq
gIoPsYBFHBD9h30LxNYopjVfsVQt8T7dA+eriDoYYwRwBDPmaGeYvZlMK3I4HZgHZ0e2AcyMGqum
b+fhLUIFiUtvTpIg/WuBmtjJsaEg2x1Th0gCqzS6CYeOR0QwsG/QOAs9j6bq1XLbJDvYNCcONH0p
05wO8K3rOXK4k4WNtdP2pPV9kKjjiFQqTq4z1F+ndoD13plM3hdTRxTHpqtKe685ooBCNzXPOnyv
hW504FspvFZtSnyzDnuEzR/bBApaPglLm/cG2YY9lJURpeWTLNyCHkIjMuwaeXfsWBz2qhmH9kc3
ehHQySyngUqYXUKdL+EcTDrdjCVWPeusgcT65oW4sypPEzfE4U0beivhuidcDJ1CZ000+Giz9JmX
pryT9TBfxbUBatw3AVbUFjRFEO7Dhv9oN/PkKLaXtRtX+EJ0n8g5r/fv08G3gYhLzQlXpgnH+Bik
+gBQJI/eXAcgHunt+HtANHAdYcyNsKjA7LyONand7FFasNNGcevxvVgLvU3OES6x4SY0ejfcp1WK
rDi0ifNQvl986uuGICa9eKPBPny1EwOeEMjwBAEcarHJhMgIKIh+FsMu42wPnXUD62D4bGcZI50c
CtnQSmMJw7JYFplJS7/M/Le6y+pjnxGfMDV0OAVjBNqisQeGJDRiUtKnrKHXbCBkXtWtEeyIle5f
1GQ4Bxj5OOEG5ZHD2Pdt/6CFDRjzuCvpZBdYnAn47vSKVo1ONgSWxgCYrklKcDDau1I22rJSHglg
pjPySCPLLVTGOhIpMtUlkerlYYid8G0aguB29Ivy7A+EWy+rpjOehEiSvVOY9UVSUbvLwIvEAUYe
PjJXQ1EhPX94DqC+rUYosnj3Uy+4Z08I6zirPIyg3DfCBKr70Qx1mm/T9NZhgznoIzAvFPKIvDUZ
BStV1O6rVqnwi+GJdkNuNEa3Ai/VK9ASWtJEBEQJwh04jAcp9FqAJEM3O9U+fCghs3XRj+MrkXr0
3hyT/bfZVNkx5xMAIbLM7pQOXAMPMnCxWgz9ijCVDOSOXV600HdvitykwazT2aHzTejYd8D7ATCP
AnOQCg1NLIrW8vI17pvmUU4dIRQij4eLY8S4UrtxfAj/ZrROvJ5HtyM/xiBtm+gPMu1H5puf2soE
CIRVj/62T/Z3qsyXeJAZecL1qGBJyUs8wkxYJBltLxhvMe+3tUtUAfrsGiwFhFEsTzx5mv3i2yGt
UhWGkAJCZmPOqm0Hzgxbd8aqhx0dL2yNHcRtiVGuPNqk36HlHhJJ6h2MQJ01XhL2LjLUmbswbsJb
ohes8t7EtZvhBczGYDXotL0fCrr1zB4CQir2kTlG9q2qAk/fj6lnV3eGVRfe3qU4Ams4CjslmnvA
jdRqpAm8wGeUzHdaCXX01bQ7XQHgHxXshBS4M42rLJXtpuQ71q9qMBvG0rfTLNviBXPoRzr95DcE
XlikwX4SNAcT+MuTyGy8BZMaeFEikS7hJgzF18Ych3iZ9whx1pU9ZtVdInRc4Z5dODeDK/HSoVgZ
CH8VlOa0OjV/uKtajwZ95Ji+2scN1m+knlBYBqgUHhFkzTRum84a6u9wAJPb3CcF99DwXJB3XKdI
Few6oN3XGuMdEW05dEJjIqYJ95hN0nDpPwZ9q1YqQBNfY4IJZ3X1+EMzWsegxTl1S5XbTOBiwx8w
lkov2IwT1C9o9TmMF2gCzmXEyYjzMSTah8GEbfrAQ+JAO5guxLLSrohdquKWEUhvlCaybdNFx21a
+satS74EeKgLSB22KcbqR8RJMHTCkNzgVOF73ZZ6eWh63dpFdpreDKWTY3Pg7bh04mS6i/g8Qqqu
ixzbcIVJGkJl+JqYY7owPUyNbgjCpu8UTyugQyBhhNJxC6apnRCSdnxy4pDRjcHGBvq3scxlnTA/
8YxtIcPuua9Nl6EYDLskcIq1kaPCBapgLSUq1EUVCvWIWnsaF2NqVOzP2qxZzcKIVZwFoOEIY6Od
DlLZy7vsqx7n0Vn4aY0zRc9vW3inn2ksnqM+mwNO+JTzsppTiZoXYjqwFpNqsZ4KXR6qLv0ycF+I
CIb3MOkxkJPR8o+aAFmG/gdqOK/6fJNJaDb8l+ZAm8a92DWgQL0yLCaZgjwOX7qakfKKjXDMwiYh
yuVOdQOWwkKOxJgmDE9UDYDFqFLs6CFq4jSF8JMVY6No6hY/Kn9wF6GTouiXvOd5/30V3VjsxZS3
X+M6zRgCxsOqSyP51ilQFEE917zYglcQZRU+1YTWPO1C8zksZ2Yl3hz88Fx/XmyO77lvKaomsmHH
6S2wKhxKASanrWUq56aDH4E5KKw/kRTjbNFgs1CQRjHLMVRRnMBtENYsLIM8mTJTmrsSuYkMbWLR
VquR8mFW+pEINrqBU78mmRHG9zKfmCi3JGHqR0sXSzRrdOvrkOt/bI0wy14C1RrykyzCUbuwNGff
S2/5Op5rpysOVcl+6aaNRK0OWQRa4qsXCozcDXL4dNhkop/ExXYFNgXP5QNJAHRFv3fW8DQ6yWhB
nFd7weg5ODRt3DBsAunNYLR1MiW/uWFpeZcGgjFTI40M8JnU2Hade18PvoPnlbVjMNpsihogdZjb
FeZZphyDnIOUO+K4RMaOc2M6uZNfpK87CJ7pMpfV9DIpvwpt+UlvCUd3jU1eh2aZupv/rG5CyoNS
F4uyQqkrf1M8BtwN29MpPlUFTYaduRCWuRqi9FJnVrN6/2BXpaD452C2TgfYNK3fegaEk2ZV02NH
apxwIvRXywHkSGKam+37B7qq3v85EOU5kihHp0Ux/5CfqrMh0rwqr6nebfBRp3Zm6QVyNG+TXn4k
V7nqJ3Eorp/toIpSlPCOvCpvJ9/qwN0S/tb51PYMtkPmcbJtm5cChAL8v5KncDC7tdU3Y/jBBb0q
5OeDU/HSiaAna3Ndrw7uEKPC0po35u24JSgP6kLB7rLw1C6tLXf3/lX9/fZxNJvCEwyHMJzrlg+F
XprIBsFmNhX1xe0ATUhMfh/U1tet5vmkkJTryFWl0i2BRPyXm4cfTYMWSnHCbJZ4r7IkrhGorKf6
B9WOEHK67skREwF2pba0enxlbOnTBbkajw28p7/P+f+uV2D7Pb/9kn6vr60C/w+6j+el8O+dAP+r
BdHxq/d4/gP/eAEM5y8Elg7eYxSH83PAP/nHC6D+mqVqaNb/llEhXUc3+C8vgKX+0lmFtuJu8p6h
4/S/vQCW/Esg2+etjezKZKGK/8QLgOhxfjB+6jTpvF5Y8chRzbm1Kxzx64MT+WETuBNVmOfHRFbr
WbopugH4F2VOTnvmOAwR3/xnk1lF443j3h81OLvD0euQS0kpZ+RtuXVKm56REtD66leRBtbWKsga
S1xipVq+gk6N/c0xgqURFgwSJ3uPfuMOseWlaUMAmjY0JTt5nMeS9FPYigVSX/fNkAKMoYRkV932
7OCVCM+dlZ6HafRXPjJ61EbtCaDAF2/OzDCprCnI4ldXK+gy9WW0POLitu9Tsj0XjoujB+TNYkiL
eBlXmb0d4ifNY+dXUu6i4noGPUPKYKd+uCbw64iO2L6BaGA1y1Rmxq2rJPh+T+3t0IMvLqqJqMuo
B1YFLY4CM9gNOggLpRA5Iryv/Kd6jakpvPRWhz/1LkhJnimURH0TBOXCmgViTUkOEMHU+niDzut2
sNNPaVZ6W8OPX4yAqBfBzklSkWgdujL2x6vYZoyfGBGEDE1uwooAcVt/oE6f4OHxRSL/eJV63psh
OwUlrD+xE3eXmnAZjettu9LonOU+gZpN1VTrRATe0u6lWsl+oruZScpGczrRgMz3ZkPsYwIs2WjD
bBfOVHBgl6sUHBiqxt4/Nam3tUbC/3SBfmtqQAh17nju9NRYhWR+hIFGP6D5liVjgXdQ+0GG2IiA
jPZNHZMeVlGUMGzOzROmrXGdNREgXz/7CkiLHkmcRowfjRUpRsOy8ujQVxW+gkSrJ0JPD2XkZfQA
zWlPFNaTSLN2FYdAZ73c2Bk1cjua8XBDm5EQAOlP2w4z40531a5idFvB7DcnrdtYY8S+mhCfBuWY
29XEaES4t7IsxQHaquHWCKLHwVMXNmgXB5jbMiGeGOrL0u5icOjTzjctCMRYgIuZF+KMDppG3zm7
ZkbDb/IOuRD+rg4bsmw1Yhv1RqnViEYzSrMAnp+LI03G3z1TjXvDL8s1Il2LCNa8xrheLBsQocsm
JshK4+xhZHT2RljVvU4xvelN0hCtOCF6y1WvaUK4Qtc2xpOaomc2hOOy9WiGqpM10e1XLmTsSAzl
ahjgP+P8TvZEui8HB9xVqxpxKEOzAyjYSZI6eTwXpkl6GqHGcZ+oz0Go1cs2spDN5dpFWSkVgpxQ
FDCU2rBwGISX0Your7vC4coP6uig6YMiFRQwpTsaa791+1Vp96QOzzB118AYPJNRnPpxxCrems25
bUngMkgcbYykXlGMfDVNtqej7HZEZ8XIpPR1hJQR0oOESzyk93nPZKwnUwRo50yTDqd1rlOv00vy
jkC1Ua2ZSb3W2WgU2lSs6t7Lt//D0XktR6psQfSLiKAK/9oN7eVHbl4IaXSEKTwU7uvv4r4e29MN
ZXJnrpTKmg8tBUU+lxOoS88zjM93mjhec36+0C0zdezM7Amra80bSAd5sCIAthQo8lvdJ8o+cVhF
mNJOdzToUeJK7ddRPFqUpmiJMU5ZUc0y6DqJBL7eAF/zPTomMnpvq1h9QMr6SgmURLlV/hSZjXdo
gPo15zBxdGBIiP+XPDD6CAIKipbbXVLfZTA1mg+0zj+PrQ+kPUW+ZEpw1+bvndUcFSrEGcPKDzHs
68gtmmMzj+sGAHaccWs2yP9IQze7hqWBHiXokGgY96Lk2qqHCXgS8kwVKIqGsvzNrgFXQeYsgcpt
fjdFq3Y+FBecXVLQC91OzX0mQW3msQGXbTnwhwQg04uHfD4E1shThgZN+1hA78AwEpsuMaYAQoDi
Z9G4GVMWZs1fwG+DfSw9b+fXyXubrhcx0s/ZA2OdNVdoLunZLU7xMTYXBRGmYvZE57wRrrrLDmh7
LeF8Tq1pM1WbsVRe5ri7mr4Bn5pF2vc7Kiia/JHyiJILJaiuIrMQe/C4AqQBjVPlHAUtcRd7jQXW
zwMOij8+qFN4SQNNn25TnlcHEa+ONI1up6LFNt4N4q7MyW37xZjdQR7t3JaKe79CBRT0UvgWuCtA
YYSI/X0GR0E6Rf+Wue8OgWC7gFxlmW11HgdF/2EwHIYluXETQmPNmd5OwJO05TzXY/trtmkXUjQG
Bq0wb6NNwLQMxG6dje/aCShfx+TU58NRNKgzHYg1fkH9mOv/P1nFxSSyKqH5M0BZHsgHJyFu7Aek
ZLg3tEYb6z0JPecFotoGl70M+cLjKmUJ9xi8w5CTvW0KlLhq4ANInpqGdLVXdMuhtayjBHUU9tDh
D9zsxYCjauZ2Tyr3HPRJStVU+cDr4BN1tX4HGxVJG+IzVdkUWnaNlkMtb7cSZabHhXFJvKf3/MjB
54iGQ7UVmbewXNm5nZ7R/jh+ZBkGViqLuAJmYP1Mg9gKqigu2JTKeeATWNBDjiLDvo1ziqu0eU0B
qun5PBTOSdRGcCzRo3rto3FpS29NfEDxctSUon41qbQ9ZBVPQZplz2ld5ZeFvNWBUZPex9lxKJOe
bhwwPzysooP3VIr+SU6kwzAmUi71mLQ55TZ1KEr9ajexcbBSdXS99Bubu8mgq6ohiWuI8WOLkRAv
4pKo+bLY1KMG3iunLGXk70tM1+HEL5ByjmhMwVxYbEKP82U5BX7HmPLl3iTi7t9mQKqnGQbk1Hrn
LvMhuQ5RnLVfYypvfWXUj16f3oZavC9dHkTOCEi2Uv65GQcvUmhfVl3dW82go2wQ1wrZO2QszNYI
TkMtPgZWO2ZNsik1GKXO98v8MFOEtC8HYkpjTquOssOFMORpKHCtTu6jamHHDCgNaDnesU3RhPkl
5GG2wQDQnk68qKA0iMkWjszsbABjY1PCbQSaBCe7/2a++yCTT+M0+afALdcd/XjxCirXoVOHnHfy
1jEFO1A4HDPCXj45w4C1TWgwbvLsfYNQMh+DYBlXOWyFrYG2R1HR1a8cx5ckmUA2WMur2fddRGm7
iZT/mOUDFyPw4ChR08c6lT4dEhYjCRrs7hbEbRgmiRORplluKw/YIof1ArTZiCYHRJ2V815OtjZv
DDPckyXK5K6S+bUrCG+5a7xvu5TO7gQfgwSdy+SHegiq0UZ6vrL7hNn4ybax8NGH6gKvRctwbQOY
xAJwctV7V4LuSBvBEpJYwXNML7i99XnbVfI2VObrYL5BXU8uuDaDgeKrfMK8VdDRUllDA0EHB+ks
8PwA+bwQYui58zV/6p4TfNP5AedII8a5IiS7r0cX+XisGs88Gm7wFiTTDwTqG57tDTVJk9kclOfU
LdhA1sq65kygdq3rr/fSBr9tgApBCzoizhzKY8yP80BTwQO9HMV+bglE9CEA3OLc6+4/+nduUNzA
XDM3gc/2hXAUn7w+fpEpI3Yq78LadE8E96ms7Zx308i2OUD1iEhi751GQPVdQYKOwJHo4lqd4r2u
Yi6+ARNGs7Pr0DbHY5DMBy+oxwd7bX0eWnW35pDSqGDxV5Zaq29tujnS/qBm0XEzECxvaIMn386W
g2ldKzZ3aGLeNWU6cUR5YYSQ9PJSYJP2FTgWzmRYPapQ2aTmSL+AU81ZHicKZLnGOPx/PMos7Yy2
mHWdHiquCplL7VLO3yqnpD0VfdGAoYEhY20HYgOh02Uyarv1xZ6gbeTNRXdTcmZCezIkzUedB+fR
HPjS0tmPeg7IEW9KTmV3+lGbZ5fuswPV0kQSKnRnp6ZSkvams+czE7Fn+etgY/j/xHM3dOrmJix9
SpusywvOfwA+ZUWzp6Uocxy95cOkHRCiXLz3dP1g9Kmm1GP9A7nbJ8QUoNMsyPLbtxCk2UXQwnJV
dn1Mquowtda/wXD+lNLHQVjyeT0jeLfz4Vu17IaTOFntPJ2sMv7dztldO/wWFe0Ds21nsHEl9JpU
OqEXnLSFyduw4fQ5fv68Dk18ktg9GoPyxdT232Q70YEQuxdvwXjdNiM3NvGyZFMVlWDv90tgPSrj
FxH7LySRc751E3ms5lZj3XvlFfrbcvQBc9QjpefpcOPrrK+A9Y9lB0x0sOwv+mL9iFz/GcDlFtq0
aStJnkmj0cJGikz005cfrL9+PB+Rl9d90TFFqLNK7HTNCZxyQDy6/IOkaIlhmOxZc49Z2zWo9GsX
KkrS9W8xGidhG1jZtbhoi0P4lLfnUflA9xvesg5LeG+raJhyHO53o9J5CFEST49HeoAqLhi37XPP
0SdMhuaBBkz/NMn0VLseW/DG2jA/mfbzabYc1JjxK6ee8988Lfx/t8JaR0zeQU7MKYNppXGJSQEo
2hSIdtls5W/msyamcXW41ia9Hg8Vo4+4rNbznOQ/HWGvnTch2CF0w6ddjA/fSR+KXLOUdjZbkeK/
BjJrTIanzho0ujH+7tq9TwJUqgJ+YyxMg34pqk38P6yGQcisgQ1ndTh+KgpdVCKayANAOY3TK8aC
Cu2dMXrldlzeOmT7deFWjN9ZXTvXsSOp558l7eqjO8p7MTjqWjbDAWvz+Nhzwn9oxz8icRgA58af
iQcqglfa72xr/qc9/96wxWPfMbi7X/UwXywDO1jBIPsmPSLdSzw9W4b5SlU1FYdIlykMqp1mOYvH
k2FSFdQ53UuH1WPnl1tgo+NUULwa68B60+s3jjEUpElODtgQ0tD1mD/gsA92pJ+3Dd4/T/n/wc/z
AxNFutvN+Eh+9otyKOz708lJMXXYgpA00nsHC70qV8CZ3vKgHSJjglwtNN7iYpnMiWRFK1ydxPmV
MdW62tysynhFsuDuajg9MmvVXBJoAccZHvROeNRCd5bUR85tLy7TFPBLLYKBRYRHqE/IFs1ZNyk9
XNkfAzT5KRmsF1lDZRJlHHrWXEZDoS49qwQpSwqazEbcpfPNm0vjPrnLvYaPU5GqMumJyeaUCVrn
YTa4rPFg8aIPoLlWcTcAIm58Lo5JFvQsdOquzTom+PzmqEft2fxJcJMckvy6SAw4mW8QwTFosBVe
EdnOlEeUOUFBgtKFFdXfFmvO8L4iE8dxRu0z1ezTiQKlpsMw6j7kdUv5mfLe1ULVX84Ego0yXQ4J
5MCd7eU4imZSeJy4DimOh7Wxbrbr36wcfO3CSWpBsun0xuZqXW4HeXDjLnJmJNaQ50pOJGLZpUS9
i1ev5SqBJIuk+7eB7CQManY0/Ni0teGCM79gGGbgiOKGN5ocSoo5DjHb2LgGu4913opNZvqdAQgX
ZhKfZ/9gODbVBvFd4va/vTHc2WYheNcmrm/1cLS9EnTMeOdk7bkYARVN26pvr/Cph4a7VB5/wG+m
bTmOFyrblzPW6eqcL8aV/t0vXei7tSdY2M7zBaxP49L4liJ3Yqvp3stzHdO75hr+f6p2dg3NepHN
RQ8yGqJLaQfHAutoGCjkPycYr72Y6U+vc8rm1br3KgZ4bS9PXO9f9XrPffHU+6UR2iuWMGKkT242
X3qWq7DIjZK4UvswcQDGacFJ2BOzjJxkDjuiKwyz8xlZjT9azGZuwPmF6S2eB99DkCuqb6UkTLaM
KaNS4qV6yi0ep9rL/wbTcKBE+amufOcUYIphN/E/RybxB80eFy/dFHFJ7MOK5rC164orHupDHHj8
ToH75ThnsAR/fZ2eqkpj6QFYBlHgQsPP2SvBTa3NjujiBBONN3Zii1fCpRnLqrkdklPlIsXdJFuH
D/QicMIkAc0cIimdp1CX1q16jVvx/O0vULMz042cwUEf5VniorWLjUKG1cjKm8LGwqUDjZxIpO2o
B57XICz9Y+1qd58aGjuVkX/gy/ldXCpptFH8AC5612arL47v/Bq2dzGQ3+ZcfKgAl3yxMnrsDfja
cxBQdNv4oI4CyiNs4mdlQS0McTi/GUiZju39mLZgim3oUz602yPTCLwUbLCM4iiDVZQmJrMNMja5
WAq9kOHm+GByOl7n6sB8v9sLx2pDe+Z8krvQpwdhP2sveah8bnJNS3BsFMQ18xQsekfJZWTbjPUL
ymB88yufqeLZXIRU6+17SI9YKv94ONcowmYB6Oxin9Ludip8CQ0Qzo2x+FA2nfTsrNnVGYOnop7F
hRzxP/UoCyakFocqN322kKPChlhzCIX+RQ/k+kSpznqJ3+yJlUH69tmoFNReH+9dYILa68GNEw+D
rd/074nIn9xAj+Hk+/XBcdzztPWLsdGV1zEYOX7W1ILCuLzETvBXM4xyVv3PbPs3OcbxxdhXGm2v
Fdvr6aY/ngdHx1i/bW0RC1Z8JyVcqfStdekvjk3wfhi0LQe2Pyf8OzP4nYvMjRJDfjTUwtUFprya
HGeUDDx7/rS35Gjs9WxENg8VjDsRAjpJI3hi1c7H14aqUq2nQQvmjhPltB0ozgBeueF/8nE6SHBz
KEV9pMyAZRZ3DYijMx1FP0HJK9hvySBcVgZZXlQJcrDeNF2HhM9nCf8m7JxqLrwUe1U3/9aaBSmT
w4ahY+MUyw/liM0+aK1nwTB3Zzf6l1HuAvYYu0DmOcepWi7mvALuIpa0JbPwuNBraGKkiWbH+JOu
1h2ox+vQgDrwy+BnSaxoBDR2bKeRo2I8Y8BhEfBSc3oqug7EW97TulfbHz7ywn1A1Q22CGxEwtUR
g34lkAZ7Z2wvpW7xzbh0UNXVU6kmnCvtXxeNHo6o3gfGNB373KCThPqONXvE/ZCxUsX3eZy/JiUy
ahGnocWHQAP/SLQbpp7/7bXLZzKTji9V/Krct3EgHI9rDzKjk91waDz1jO+iUZI6JGpwVxnzzkTO
3Q/gLnYc8nhbJ/ndNf/FqYW6MjArKE1jU05I36WvOY6AnZyUvacaV6f0oa4S7F7ZI05b2NeScUqQ
LsRTM5g/LXp9Ce2HsrvsEU/ZQBvMMprPaRcf5rh+7206v3Be0jTmJuEsxCmpu+TcWHBTqonNoXIk
zwsTn6Eiq8638ccu4IiWTmHx61zQmP8UfMpCL96hp6V1R3rsbzk73B+8gJbygJtNKS6TFazXZaIw
M+EQm08z7rssU4D3QnPp3ukmEZcu4HgrZPZkVO6To9Q5rrbfF8wMi998j0Cx7n1gDCGBp92cpXfK
Mp4h/bNVsJzQCFieZ3IVuXae/Je5pnIade0LWwn3lOWvky8UpzMWV+nRsVm5qiDh+3+ZKI1uV+ux
ENMJm/YNMyPeQvuokG5qRWKvdtv7nvKnIPlvW3/W9reoRdRNcBMAlft7dJezs7XNsWcJK3iolfx2
jfXPZNJkM4rN8jocnJ7cZJ9hHxvvp5rlQZVHYJ31y1D1wHHzZAyT5L4g5FiUKC9UlGRm+Vv4C6Eq
AqfZIHEJJy3wJ58/6jSc/KY0H7zV/wTt4kfJZEp6eaz+BOR1L1FTXipJAzTK2tFaIsgoLEIWnrR4
UMF5CR5cW09hmuMes+tuedY1+lTC4YbsNkeOnUAZuPadXxEb3baS1UfIXB5zxn9UcrYAUstX2mW8
Z7+yn6nZgGEoh8cWkfxSZMaKg6SvjltHO30nHsK69ynNWd91tTh2TnpXVVhlS5+ByNjnn9MQua1z
ZGFJYGzW1rUE1eSY5OG90XqPKWCgzUzHWysQnY/myZ3Sl7g1SVx3zoMHHmutpX3TNp3TvXajQPbR
0NMdElNFf0w+Ufwpk6ljNERmDbQV4d5pf2uc9Dvdz6cynt4xg9EXa/3nV7BNfbwruhVEcjVJzLzQ
ISFEqgqUuK3z8On1zZ2aqIMukvkvbiy4qxMHFaN5kHl5QtMQKJ5M7Tq726OvLScfHw0Mrfmh7xFq
Smc6NqIaozJ3NvqjgjUYpI8NObndzI5+QtQmZ0tNCIIu9TAzo5o6dEzJG6quCZc2BrBuEGlVOmGf
dk6UkiRmNmr7COBFkWA2D+yoW3zBVr+NVy0AwE7C1OnVLjAYMfIQuvzPiD1osdapoGLBYcRxNM0J
BoPFmaopPoyz1cKUwRnnhKuv0W/Hzd3O8zoy7fp+AejlXQ3FWY5er0tVtNEAEge7KVGuybAD9sk5
nMBN7Ca2N0JO6eOYZwXfWW195vrmaaz4qS6fmnKiLmzm300Y/FqFO+0xTd15i/tMlKaL6iFh4x4a
KsrbhjPfgC4pjN9K11+BuciTizs8LeoA+U61N7scR65U9mtsDi7STE4XTZlZe4AxFPRSl4htAtpi
scijkdTp3sQT/iBMj/FehlW/FH4UCM2JrQc7i4SMW7UZQnM3F3zKxmVCu07teLYc9RVwfhcANDGh
zNGMKK/H7Gt04B1rdm+uBvm7RFqHk0Hw2Icsybri4eMz/y21d2y2htC+I/nFcfvWOnS8mYVTHpy8
vsPSn53tzDoNDj0BHUCbHXuVEVJmgpxArbmvzFNaw3vGlINv1Tu0bZzdx75/zvz4j3D8dydpb6Kj
wApqzAPzs53WSfk8OOZ92bGadPN0Yc3vQn8UDpU4/lflTs7NBaBS2+lDyW9KtzBdMu6UfIAH5nAf
28SXjbPtJPf0DCCmG/2N62V2zhIkEG06n5PgCe7I57cxdupWFV+8Ox71YGwpk7Ce8BfAWG0lz2r1
kPKxiGdHmQQfXumVN9y9BdjVQvKSPOB/k6lEpbIYERAS+FdRRxL5LaUAYkpQC0T2gk+jp8M05THT
Tc/7TWkik9KzU9hnIkQgpoP5mBfPjCsAFIAtSGckNw97MUM0ZO9WUHCbGpLLDqyWXVrW9E8zTeKG
zDGJXXprFlYyYhJtHlj0TzCCbrKf+6cyTf8Lnrr0IUjGP7TzoTGqnLIGACKjl2EtzwBY4/c6zs6T
4RjcX3hGLVFgjqXsezOav4++n4VUoiDCMD2w0yzg9kAVRDn07hPHEDFV4uA76gMQHWJmwPGMpMWB
Q7X3AAzsg1kiDmhh3iABPGsn15HWuPlbueaXajHPSIzLbQScwqW1aRkwxtZjELQnfzY+u4B1omNq
tadEkDx6nz6ZKNiP2cRhD9jMQi8bydUs/c2m9S80q/Iw+RYtS6W+uR4whCypvka9OtG6WWsZ6WTY
GO3+PLFJzny9ydr+WwMfJkgw3jKjcXZMKHdZ2lgfAU9GbxdvacdFNAsmYkEN5VtJBkrVb+iC8BnJ
e9oMJ5fbAWGVQ1ll1N6myadVn7WPVNHnF9d/6DMHybhJkzBdlkNptD/ULKVhbtMXC5ykgRNL1kKk
83KI3araKaNlo0vjm2Tvokwl8oj47ExG0zREpFefU0xg93iWcenu44VS13WdOXUtSeTNQ2jnXDy9
dkPGfCrlgSForfyoVbNlNhhvV1O8N3WAK5i7Z4pmtmv7GPiAXP5YuaA5uv3BPtZSEwtZWv+pUk6y
nHTqkN9CoPGagJkD86V3OWX340bAJm9UdnRENbmEtFKi55mOU158t+5Ccrg+d37jde2QHdvJpQsM
vnyap9jrmcLnYkdJ7k9fQhnX1I6CpmD1Ip4VqbKrw3ZAdndjE93I7wYmlcU5Brx/lDNTdefICJNV
JR9MLCXZy9Lq9Qjw/8hlUJ7YCjH1RmbnqtDG47s4T3oop1PXKbacqgcMOsB04SC3AgtOV9pntEmU
IlkPIugvRQe0iQBQjz7fnIyp+jfPxsR1l4xAYsNt7nXSRanDSHypjAtJBXWoybOi/GzOCBvlEQJ5
hrml+ReUmQObfXTRhjAUjUuPnmwfsN/znxFLfxi22aMCDhTbnIC9kufT57hBI3RDxhDjtHifVEyX
K36EQ0ZibO9hew8N9d/giukiVnub733HK8/kXK9P1NThYhoccTcrrMiD4kB+TefiyhEYA0HmPmeB
9d8YK585lrjI4ULfE2idwhjCdfMhDGXLdR3i6INfeT8YerDgxu+ZYfCtaePiN0rtqmUAHq3PQ9f7
1CkgGVsj1TCKnlYcNNide5E8LDJOz22powX/fTinHG80r2RuoP+Xitmzh96gKVxqtgH5RpFfEZn6
kuhP3y7fARSZVBTLHRWq80Mxzbe1Mv6tVU3+zeLkleIbWxjwc6s07vkJ2qt5bmyetCDlu1/H9bIo
h+YzwZpcCZsQfPyVrWD+h+kONl0cBiPDWVUu30k8v4/eMEZ0l54wS2u6W7C1z9LUkcTxT0EkrZ/B
IJodkzxN8vmps9MZ/a6+rI6dHeetBmEZMeo0hAz2Y80yNZcHnqPDuLh9xHQI57jVv6fsBqEfEwia
LSt/Ku8o2zXs5sVZEYBVMqNzoC/PPAXKYxzOFNPKCgpgJ/cjKZlyAg3HA7DmGPm51NAb5WJLg6ky
66+AyU3YFQr4j+7Kc5BwruoLN1wC2EjN1FRRK9G0n4O471/q9nVu4IdTMW7rfI22dF7SPCx+6Rxh
dPyiWbXRCrqOrmkO2iqXh3yJf8rOluz006sCyzXaOD5axiJjs3J0ASYR5oraK09t6JX0Q7pOd/UK
dnxKwxwTkWZwJE9gtQ5XaG4gc95EEQ97rsND5M884jlG5zP+iIt3rFaT41gCKwgfOQIxTvze7Z4t
kV1zyHZ7zd4a2bhrUAI91qkDjNZTl3fBXVAjULp4q9KkeZqGhgGVQOnhpoDCUuePBKQWGFemu888
poLQ5nAc0Z3QGlCtmKsWoRkkpIyWKME3QZ2g14Ud5Gszf85zIhqmLe4kBeCkjynbWfOEzi1+Zox+
R0KET2M2dSgYYOGydKF4XIXUJ1+VXu+SjjJ7Kos90oAOeJ+leG6l44Z+u35lEpR6WqXRVtaRzpMD
WuXLrqppPxXmC+mS6cYc9YyvciBlk7d7cqaMsfL1bpWGvW11I70ACJsG52oSllE/mBdlQ/qsOT7g
qNjGlBvtnswVLX8pGDGDp2J7hWyBomY4ZF7jNPsOSu8tnnoqi2Ofc4tRX80EUnqT/C7aI/RRjjLK
RUOgTeMi4Yf1Y9oHcWlBBQda1fIlm5XFVqk6pjpW/WVi+prt1KLCocEZ6PzXW2oI51r2eyMunvq4
yih0VOgJ3MCHjaY+/9Y2IipHXoEsZzBJrdvl0OXK3s1ui8CRBik6zQX2Sv0Q0969c31+/Lw+FUv5
vIwwnILiUEz592z3gj0q+9P0+EI5r+5ZN8bQcsdL66Rvmerjq8rvqb/g2EtuMixAZsrcte8lY5Vd
IjNxncyRU1tPAy4mh7+0ZIRMcKFK1QFZVQthOXaxy7lQRVmNd3WTVTuXWP+5cJtX2XJ/p+TlRXf6
5CUkFjBnMo61piBSApuL1jRllgdSFdX9GNOEh3+sOaaGF/XSIumh+A18kcqraqlhaFzrkptPXcav
yQgajahJvGPq9tdWAiqa+ZBhvIERGQ6w+waqxxHBVBfVPjnkmX1mmKupA1ug3bH7EdgseFa0xXMg
c+4+LeuIyV9b8cKaHCFDh0A3ZMevcRL3AfFITGfWSbpjEo1b3tYmc0P4MnmtampHXBh+dbNBiPEP
EfjFQ9dQMLaKW17BeXPnMep8/q0sc7j6WfKewEfYkPXaicH6dNvi4uABxvr1bzEp1zBLgH+VHV8a
Dm+ee7CTIwHHF6Tb6l0KdGRclr2f9OdeadgizNp8AFlZ4b7zBBAlUOtPkM2PXqJ/Wk8xezDN9Dx7
14Z1947LmWHT70H9LS4Zk/PBdJcDmENE5JYoGdQJm2risizfp8y98KdgUk5MBvclU+hB3fyu2XEm
oDHVtx4MyXxN2Nmt9xm2+BpxvKgomc6/c7JfSKP2kQIETudkPslKWZxlmnBtvOCcTQifMAv2Y5UG
OEe5Z+w7FKGwt9s5KrbLgs5zjqrMktxu7qO6w54M9ACNnMYeicVsTZf27BG7XngfTtBCWD7M+TJY
92PD1RvfxjbU8r5UV3MGW/ErMOTd6grNb8q6tVGlwK/Wet8QyEQgBfHUPRfozkTe3MMAJXOHYnZK
hG1FhmYbt2NKuFc3D45mcPWX1Nl5pf9IbpS6yplnW9jtbQWZRe1CXKyPbdGkx9UVFlZa7tXYGXTU
JOmlTy29N9bltfCnLho5o7HhStUfxs0qkXlfjRr4FdLxMqF7H+lYdbhUQrruG+a0g1vf5AJqb2p7
8vFEZpP5c8zWl6I2xqMjsHsbC113Bh0wA3t6zm3sCEiijDDX7nr6Le62MatH2tnFLrKuHLvnbTur
jUr/abZppBMEu0nkHaVF1ZPD/h2aSNCMHjKq4lPjvsK1d7JGDH1O8T2o7UjqzsOW3aXEiGPcHkbP
yhBqWEPyO7ycOOU6zjlBZZ6MbnwqA+93+xtFns8nNer/ZjlThl1TT5XK6Y04MLX2WRIOlbKOa8GG
0SisTLzfoa/YNHxgX7X1H1ba9VhR/Je63lcuOCKgV5NbrxxMdHYxhO7mCvLT4B59nIrGCT5lbOGt
Z/Todnu5VeIS0vsQeQPHj2bKmid1b8aCelm6a4fSJm7dAghFKStQtqw7Ut2d5TPIqLaYPoPPdemb
Q4JbGpqq+ZbNMwHGlvsX2eKztTTcVMH1H0bJ25I1yV0Bj/owkaeLMxyua5IQGLMlgWn6wP1BWmgL
zkFxbOZ82d83ScmkJfbgQFYXNedXElIvSWdG1erek6jb/F6tZqatzynmUsB+Nn84OkYONQzusDX8
IwdnKo3a4icTx0J26jzM9sF2bOy16zwf/eo0AYXbUZ3l7QhVGAfTI9hdjebR2iLAccNC0eanBq/i
Pkv0RE87swnO5SwQ7Zb67K+L0PLktbR1OKSlLA6gtBkFMkyZRc2BLA7dOLw4M1C/Bf//wXKIWPok
A+q2y4/9OL7jwTolXODWHn6qu3TotgKKH8Paf6pyW7rWk7ciq7qnmD+dM/ahgYq8l8pklOcHXzI2
ZdgYI5uAKHt6xqxoqZhPjlgtDoO8r5WX3Hh8nypHSe7xdN06S3Cop0rCimWCzGzhXxygRXIXpwTO
dds7jrNYIXICEhNgHMwjTGcCLhuD6yeHeLXDAat1y0TmX+4922P5dxgKeXSSikm+8aT5BUNsnxRu
KxqQeNel65+ygpvt1h8JY6EG91XabJsxzhE4VRYess47l/HY3OtybIiDGOkxoaYNMklyCNx64DpW
PLOJFVFD6RcB9rO7NpcUbskw5x+dFLTs+D5bWbswmUfahY5kuqEshrch41KCM2JhL5kPNVOTWmMi
axz5JOyaCML4Jhl6v2s8Ux58CmthhLodpJHe3Xe92QPW7jwH+maPvYdxQ8oT84qS2KxJ85PJ7GUi
Ko4t95N7xo9ZNM25pas2N+VrXDGEzspZYUFZw0DTQs7hsadJBpu2sJsBV/jq7vugXk5Tgn2QQLa8
cIG8TQ2TKGZ3xsWqlIcAGrxURlfum5ae1HrjaU4/GJ4xhOlILD6iKZJQRbGvXCTpFjVdJ8t5bIyK
6h7E3UX+sfDP7EQ/i3tv4GQI6opJiNtVmB4HzEubxWfy1WOH85iubt4lF8WjdFiZBmyXST79HVTH
Wmrh4MLnC9VSh7Fl2I9508rzLB1UgNhioar6F7PS753zT6Up8gXR50NdfIE12XSL9tio/pYFQXfJ
TFLipPnvwPx+C7rA4jpVETeF79Kn/Wwy9NntZ3VkQtQiMRXlvlZoNati26QJiAwG9BxmZSwFpSs/
9YhbFjQuZ33LYS35W6crozSSBrj3MNyS9U5xacf4SLfGsjaEVwNrcpDXbn3VFoESI047pOj7afDL
A0mPewFM46Ar/7980jAxJdfodcUGk0pqjAaju7oToy8G8FRg1T/GUlVc+JospON7U3NXGToF7NWl
sJcwm2Mq163mxGiIpOkbpyV5Yg2MmSVirmd7trp+3MeCDndeSu7qWZQmWDK1WP9IveWNrJlR2SQ3
vPL4DxHLiYqU1IyAndDW3RfzbxM3/1cB0+1pqkqqjtaJrQRpV2v1vRrku5m3fDrzk5nakpJDj1gM
my1bypUnrHlAPH1zLfdDSkmrVPuZla16UW4w7BbesWMP0XgS78lEBCvOuCZReyQbsJ9ZFnSH6X/U
ncly3Ei6pZ8IZZgcwzYGxMRgkKJEUtq4aSIGx+SYgae/H0LXurOybldZb9qsN5mWmVIqGBFw/4dz
vpOhHw9nth6yHacrjUNC25qm3hVAY7ANi0IfprQadivYRoripJky7Ko4OypE4tPY8q1WfrkXzCl3
3RImR/qzMgpphpiqE0Lv1d2jUVCQWeaMFi0grgvsaXrQDmRu4IlwWGPWcdbQ2jzwRr7JPd7dcmSC
vCB9xzUyHdp1xAFKp4iwvosd/QnfqtxG2OeOq44bHfDkt8AWjL5ilPTDy11vb5Qpg5WEJZkO8V8B
UOxOpVFeU8XkXLlYckctaEYnRZQjZ56pl1+ycSyaypYdbWgerC6/ubkCRJ2azXUZz7CYF25SvD4z
QJukPbhyfT6ChlCEkRjrhZV4YdjxxZnwLZVWX0XjXCFN+mEnvXNo+5RpgGiJScuKfuvWjJMdq3yM
ZcV6QqGT6v2HCkbHhQQCrEtyZM9EyHdBc5+EoKoJXQ5P4zhH7DV5mqYh34s6+wgM9IhDL9SDWLS8
uHxVx9S/dY3/pkl63muPBJI+Xju7li9OlmWvMsYbBRbvhTuFf4N6n2C9GtONU5AUkjDN9PxtV0P7
bHt9cW4WAybIn95uLGqAPetMya1eICAtKBKKX4IvqQjyfFdaoCSm2wxmjnw3fAHSRlBmZTs8vE++
OQr6mfBba+SPYZh4G44CtiX9q+U1T1NutufYxzEQm/VPd4UoZ0Q9SkMfF09le3PEqx4uYb6fpIFN
I+ZWdwPkubMpfpnc3uPIpGDWXC+uWfCOGYAnSisurv4vV9RR03nTNmcFc6AcrxZXXrnGlirsz9JF
ZJjPevVaIOQ1zYdQs4qlidMcGlXEWLI512FyVhatOjJRxMahYqzej1CPxfTVgdVyCTVz1aRCxQ6h
xzrmwthNZYlF3vgFrjalFGUX7auh/DRaXNW9ppxXAn9BODz1sOuO5ZxrzGXfCpaun2FTNLn/XDiJ
sZPK22bGeMokH7EdVvt0QiWHF4ZtP1LHYwfXjKtroFacKoKQB/aBZTiZWBVJR2x64OEm/Lg51vpi
GVnEYpX7qu0qqsQyOYayjBJVHBmJdA8529mjPcufceZt0UuxVHWmX7GGQFwuI9JcB7W4N63qdiAX
G9OPy0gR5FP5i2ApNgzXRuTxLs/Z2lgDVq5Am1fbmq4U4F/iJn2qa1S3JlOqbaf91UeSMD7uqyed
Fle3C1AFeGWGisE/2NVLkZnQzz3j4iEVw8RFDTUha5iaMHmgR6NCjTWZkLXrb3uzOnJJ6f+XZuX/
L3PNcOP/n93Mp+Z3/r389U/JZvyGP25mw/sHK2SP1Ad/Nc/j4uc//bEzG5b5D9d3yCij4MfWD+Dt
f/mZhfgHMRgkkdie6aMZWQPRaJXXbDNh/YNfCpvQtGEp4D8W/zd+ZgvP9F/czML1fL4nyHvXPwPC
gPs33GFYyMAOW2DcJUfmSzwHT1OywD6ZVE8qqiPAEoEzhs6Bd9ZGvxGAwGBUHf6OsU5GiyXOKKDl
ITZ6Ag08xhYEDbBrQ753SJv/wFsI/xmHt75YollI37EEPzmBcVjD/wpcCPIC6I3Nyiyb1A0iFG03
qF2zDcQF/yxrwH692LPpaUxy3HGSmPaAfPswzJ8mqeuvQ/cs/ZS6v3O/3X8ubkdyFEyz2hmWfVxi
7ymumfJW/F2wihfrxM6QFs6NKYEsUxR4olelr9RHs5zExfccpq44d+OxCg+9dwyylvBl27qFDoZf
kpHriOCgjxYZ9SrVYl3EwYTqbmSOEkjzGFSsYMas+O3Zhjo13tgfnaRxMIlc7anKTlaQx5c0wc3n
oh2NNUNSi8yAKyl64SeYOuERDMy4bTv7W6hmsiwT5xl4mgOP3KG386tHgi+x34WHkOqTuenokfJO
15pj8CAxFpuL9LkiekBhDrNNSkghLp4urnZjI+VMZ1YmccBKh+qoqpEcgw1Trv/azuU3c1LnoQsF
OqDFJzi0ITiD1eBfHqanP8b6v4bV2auf/n/77e8fOjxHOKrIGS3H+nsOdsOu2QgVHzr1EO0OJLlN
ryvkhXhjLve/2PXcXrrKPEvt1Zd+6G9jiRNTj6HYBslqk5KsbEvVvJtJLC4dP0qx6OQ0msstnWb7
gToTcb8vHwQd579/+evz/a8v3yP33AdqTCba3xCOOkgY5NnMu1PLaU9VXi6PvsjSR89mrZoRo8sX
8jBnrGvn4bltmUolgaoj3/AeibJwNpnN5E/ZFAboT/dw7bpd5ZZ/jnQO2/h39T+8yf/jqwS1YTJI
gLkQmn+jYQw2ElC7ijW+o+XJ0OU1VgjMpDeym4KGdprM7wto+jOq5FRP/am0GnGRtZc/dlo9gvfp
6I+6z64/Pua5W1wc6XbHf/9Oin/5IsDm8lx7tVatCFNzfaf/glthD4OdyyIFB07JB15a54tMrsLq
H618pPxGMDkP74Ob5a+sufhyt+qjmqeAZ9PcxvE8wPpr7W09VDaHnffbWpoPwc6PQyzfstzEZHFz
beDk64822uvTPayk/ZaohKyTuI1WHWgfV+kjQCA3SoL4swkD05ROexBexZ6ntiUVeo03QebtrUiK
p1z1c0RJ/mWZAvc5VKN4KppLKioHaZA8W8GHiP3+U5tgUhVuJi7JGiOM/cvA//Hv3z/rnzEuPEjr
+8cztAZjrjfRSoj9y/tXVcz4HD2UW3cu9SGHF38JUkYW95MQpTzHfF986alW0zrXxwJsXq284Mxq
qTiagqX7YjH2x9ADnfI/AIX/9R5Ccck1uJ7qsHDNO3XjLy/ON7MAIgvuQwayCDLa/rvoCxk1Du10
59tkils8DBPnLTamJEJlkG+V/5Bnndrfn5NZQbQNIDOkWd7RIzzbLJq80mn2/+Ft/JcbM/Bca70x
bYZ+pun//cYMDbct2dnQhployMpV3MZNveGwfUDVxpUzTT+9hCln0rwkdXGeqcAWb6A1lIl7wmRw
cFuadKr5FMnYGtXuKeM2ZBhC//1LtdeX8k9H5/pS/RCKrGuFDi/5nz/xqTVm1K74U7Ex/hpbPt1y
cIsGqSnpQMqY3ru2KHeunYeHrBvMH61Ekj3N+Knd9RKqNBOPpkqwtwXoJ9DQFyXZ740p0A7nb3Ef
5v/hhrfWV/S3Vwyrig0kpY/LbuZvxHXHaAwp3KJcDS+IR3tSPNwEyi4eeXqFji5PEAJh2lEwM6Be
wGGfbU9hOlUImv7Du/fPeKf1eYEhTgorEGjbsawVN/PX5wWTEcSVeBU/9qjrdNGkt8VWM1q+8PX+
T11vArudsiM58fNjBzSVIaP5KlSnN/dzAunuxzivkxWZo/9z83S/mIj+0eHWJLsb/SUOxlOcNmg+
PYv4Hm0c8RUl/+FdXfnO//K+hq7JDWoDreEhc9az9S+Pl4jDNvCynPyJuoqjrkkA2+YCI7V5spOV
aiCMMEoX1C5ZR/q0NMXFFnW+88COMNYXOH6Wd9QlHQGrqKadUSiCYvo6GmRl41HewmiswMM2WEB7
fc7ICWlNq34aQQHUdHRBHdrk9AzeqcYkHN3rrrzjnktrNUeGAhvTrpWHk6ZfRKA6bkT3Z1xkD5hz
/a/Eu67FFPt/73vbYEU0JTqWhGmbPTNdtWIiacLhU7gswY0diBXlVfa9dpOfw2LnRztAODYnzD01
a7wRtsgpXTGSbcbl0Ep2L8TFDijckAgYmgm53/lXyeTsXokhxKq/VmH5NRuqZA/fmEUvoGDNdGWb
Fwjz0YVKH2FIWI/iMqPcfyRDalAp4SMIVNwckxHPJo6Nrt6NzFD31uggc6jUy71AHec4ReXe3nzO
74NVpW/JTOI9IM83M66NSEz4kYmVMP+8QelSwEoYqqsKrSNRTHhbTfcBacIU4YkgBc0uKmKL1Pd0
HurIqI0bg+0NbhxMcEZCGVj4zw5Afoyi+ic/Q3JCfnUIzSnGnaiSL0VXvhcWiUtkihaH+0eMEsqg
0g22AMIgJ1flj/tHNY7e1Qk9XIJUh3Mt930eYs0R5Q/XNaanysBd0Y1sJPC18ed6OAGyRXxupd1f
5GTuPcHKVfKZF6l8uJ83k00ZQaTMZ6dboQM1DIwIayoK0tDH3rqsMsoyJIPNbthFM+vwRZWxXeZ/
jwKKec04tNH9ymd8/mJ2Fuvwrnglt3MhK0xbeGXEfkz78DBL33npFzx2+XjCAzoTH3ZglY2TAMYg
9tBObkidC5Gbhh67LbZDomFrmSIFiUe86W2B5y+ZjWssAnCRmZ/iyoLOV0/6FM5wDGpExxHIA9y4
TgpgfeLDaPvDNFU0JHUbv48fGkH11uTJOIxr8zKYIFEY4zGyq8zIB8XialzrjQd4WyJ0o2iZazy2
mXty8zHdoTTkvdU//cFlETkaZ5PUgW0rrJ/3KjJDPcbZxoK6xfkal2O3GSNdVGU0GzUvZgl+WC0j
3PuXXAKye/HMIEq0JS4sds/3T35W3rmW4tAG43WJwVFzKVqsQGIeaJrKi/B5oLwFhm8AuOJ4byEN
hAx2jAhnDGZ0uYOJCtC6NTlu+0KGv4YBCI5XgXRo0MTvVUKPNkMsjnrvvXOLL1XdhAenDT7B4fdv
LOTSlPX7AqTp/u7XbsHeGcfTIprm0DqNZOJWfUdo+IhMBBGfj9YlrNqKx3EVsjZ+t/dHcYwXH+VB
zZiqd3jgy8bY2WXx2amtVysjZ+/+/UOJ/zmEMUroGPzdsip4wkuGY04s0Sm7SE1TfV7Nzp5l1bcp
Rljev2nlf9A7PGRWji2LKLTSCPYEwE5bLFcsqWrkbopN9PnPuzN5AzyreN5WMwefcu1XG5TxLT+J
JCsilaSP98eUBRvTRThB4w7tv0/KXTjiNBTLJfypccd3+BlPqb1gTJIjpmuAQ2t9FMAzu+BPw1ub
YJOq5+qFdN29Lgvn09wGZEYN01PeFhP7hQBDpeS7nDRaoQwbN9hvf9zf/vtJtkgvGrB4fvJrafKk
yad+JeBOckDHIb2K1yBz3DFeNl4RUTIHu5eQiPj39y+RF8qHsGav+udhtqqleGxZKaQeX2ARm0T/
HMaqAPq8XiOsGsNPqE/up7PmuSefIdhnbfYNOGx7y1ZXzNobgVB+7OExIzlImUtWyj0xc3dNjGFO
6xurWeaDMBu6Jns+ITJchRdc3jSR/anyu2CnHAaKDBs9mTYnwoLLsyZmbqvcQTK2hbNMd3MLuQS3
eeDk0WKUxu7+iKRZOB8beHVbFjFHY6Dfvz9IwkmOicNevgdp6jeTv6194zyjAsxncUlHK915VoPB
WYFxvf826tOVflX5hxbi+j4g2rFiZBtnnCs9muogzT9m7LMuq+4DvdT9/r3fmCRPIs0T8SaY2U26
GAHP6erv8qGxGh1ZBAlj5ZafDru3REsMWEUH6UvYLMt/fwz99CnM6uEySfi6bA5y0GD5Pm3RVwdd
U7wU88+sbPcSu+1rKpbPqqUBEOtyjgQgG/6M5V7ICTignnnoi8zHsMwuU6Pc3sRqKC5yTABHBf64
qd2nZsmHE6LOh1n14S1LX+14DK/DhL1aC2k/++8unN/tvf9gMGpumEx7OP3SKjLYfPsNek1Lwkin
cWkhETHmDH3N55d301Obut/jJDcpmjw0CdkCIn0q3ZNVMaQBY/YzNcmk83hs7LSJvGSRewfCyu5+
1sYuNtqlI6WUlyeP5Bofm1xOQIVM1g75QI18/6gGB2lyYlURWHS4Arne4cL1zsyt3WMBWo9tjwXc
uB6LvdsWNZlpPEI+fJIJ2ESkfWROqcVP6k0uFhEDp+WyUM6omjKoPxhdnL0JIjPdERdkThL8NTOT
FCiSxFN3yEP7u5GZ4sVr8g8A6HBQkL6U5rAv18HAvUO/fyMEDzAu2/yBd4hiJmxP+EHVOYhLpKI4
xkpvQHBS+EhpWHqeeg8KIDr/n+ywyoht47Jf+nQ4ZfX8nsOJ3S7BcptT5R3u//f7EKCamV03Lgus
SlIa1lNF8KJ1UEGg6RrjaW8as88QPgU5sJhfK98fjq5UR2dBe1r0U/dJqtbke8tUYfUG5TNAdJfT
+SDw7qdZhoKc8/p+T9aooS94OV/ySZx02doPrmj3SQArq1ZZ8rKsKLQWUXBZuM5JNfE3c+wnpDfq
rc85S5jX8yR5KA/ZVIAm6pZnIa0kgmiE3JGNjKErjFY1yi/oN/vQreAgBvGaoN6cRoD3kSpRbPZ2
qW4CR1v84s/COfHug3fzvNf7lW1Y322IHihUgmihAeVC1SXrMzJD+3hJI2suceSstcb98WVpDKQk
nY/gTqadl1if/gwjnHZEj7mgKcVg8Shq20QZnO5g0MDbKDrcpeVaPXs85QNei8jwjSWiW9GnyhgB
hxfxxVvircMkCzcoaXRFwFK4EhxFa7GSyFFEQTzhbHBC4/rn3NZL8gFsHqmY5bMv7MCrhDOBpPeD
GO65PIRj/9i0nJY0FIQWcqbe20ORhB8OtOxrlSMRyVYx5n3Eio98L3OQ0qgA8WB46XPX41Snq7wX
Y54VvIVsMQkM7S9C5DQNTvkwVeUen3rCRmtgaCLHp/sd7MAZgh6EXuN+OYkZSXPQW4el9U9OXYVo
QfaoE5sLAmWZm8X1/hKHXD3QXm3QwM+3deCqqupiSx+ZRtsuuJpafVrZf2ud1WYyjMLMqraTRc5f
qbrP4/xsMw99DDzSqBQZXOtBch8i3b/uVdMLwFcYFGyXYcOYPIwkU/vIrCOMp81juaRXQG/2tuvj
W1G3/tVEXkxhI6pUnaVdsYtbTAaQ7PuYN55Er+F7T7BFACSFUVzYuDorrLZ921yRIr8aQa5PKNk3
iTOcYyg9KnPzCNAMGyJXzNc6IHCgtAg4vn8AOps3evAL9snK2RUWyhPE93ASiEy9fwXHRnNbzdUB
Eni/S0rNoJrhcze4zKItoG6Q5ECAQVxbdftDuhpMljOeqqvPoEq2eXW1dPKzXgLLhIyRlhEuaroK
ROPv7iJuTGE/E158cWMtv0wyvVqz+9md5Dcj9pMIg0WCqKNKBhZ+g/upCbGOsUQlCjk0SdD0H6Tp
1Fe/aG6dmHmSYj6ykUE98kwUtW4Aegue88b3vtmairUHrX4TwWetAcbQeBxsjxzLTusPDKfxrmQf
swWzeDSdAYxfRWuWAOJZiXlby2x+Vi2awsWD9OS37WZEHxiVrD1mAiYipx+aqCE3EGEmfJ9dI0bE
wiagK8f62uNW2MWV6ndx2BOMXDYsrbHLpUibgESW9S5GbKPoHLf335Jb5m5S3vKSQ01crCU9mcSO
bAJzeiN8DMFOYL9Xi+WyQHTRoGGRtWNKx6HfOebwm0QEusmVX5K9lCSPbCwSBDam+CEAx+60nL3N
gCwE/GS5Vx5ud8iyGLMc/QbJKzkPNRG0hfT3mBKcA9Ue1MmgOQetwfYke7DT37g/83Ket63NbzZS
T29RAuZZECG1O4C3kDT+CkcRQgETZeamaEfE3VX8zRbmhzsN7SXtoeDiqot4JuBzpkjjG2u9n4Hq
HvkaHO0SgAObzCxyfe/i8f3azi3k9Kao912sMJXED4VtOA+Yapji0qbXFrSuSswsRXTj7pfFXgih
wIWrPjG4+MgqLFAOodsbzXQQs226Y3m66iUCiI8ehojC+h4EM1aHnsrKHYzzUodfExh9QAzTGQmn
OI5Ow7cOFGKtcA2qkYLVGfuLV4IPsRUWOxr1MiBW0c3arwDOYH+WgFCmEHJZmH71BvPVX1c7tFaS
ooWZP2LFguWsy2SnSpxjLcH2r+9L3PnhrlkCfDpEjOpiPph2Ph8XnUdxPv5g/+82g0ORSZCj7/Id
hVI0HR2iU9f/XJaZPOrKvHgJKQxFm+gn2DnTdqo+6HbVRVKhN1l58/JO7Dsz/Z1oY0P2BaJsVROz
YqbZdiowNuqc8YYEXAt8cFNg0EZmB1xpQugkEpAGXhajweDXHnjBu6ELLqWVXPOBSXQA5CbOiH50
NM18/Dbys8wZCwC0ibS1SMVFR6PhflrEVrj9fG3S+pyOH3LGx9Q0z1hRt2QioLmziWZwpLokV8g6
D5ZlAKirnBdg7Z/mkBwnTglEKx/+tB7aPQSrwhMvfijPolT5qUcW6mnVnzLd7ZWf/Oo0tDPBkAim
yoLPUMACqhgaNGb4YxTuF92aeusPwVttGQczzvYi/ypEzTCvXAkt8jV2IOR6gTzJYimQlfonaqUv
HgjFPQERn83AxmcxPskie6bARDMa/5hDdzwEY3jWPUGqZk1CjTVqsnnFtCNKLlqQXoCPhapQ9QR2
i1K8ThbB6RT4g0/bNKn8JpP6g6v7popYcs8hQDIA726gJP12ez6rQjF4R7itkuoZbwtJY2ZoRPlE
GlM4SAgWpnhr7Pa1CxFhCH7GKneBFhQpRFcyybC2sz5IUWnUguK+tPV3W1QECXW9t+PaeClKxHqq
GQFYUKNymFOVrVCwYZRHWfs7ZaTTCZjpNpMB4cnJAxDhD3dV2iyZ9dJkScQZfOq0N6xBQr96D5G/
BN5zCIbyI1Z2uJnxdYCnbvFkQz7c8G3G6CRtZoym8cK27ZzlS3OJXex/Xd16CHibx9GxT0uce8ec
HBUaqFrsQdGMB6O95Evh7zA9ompT7462m72oasp1AqXCjDKhqOa3eXLny+p7qRfXO9bQAsvJwg8E
AFh9NOtRFhAfuEm8aht2ffXIp81IluaVEgUq9AbjewRFAirR2irWap/KoD4XI0wZwG2yC5CjFcuO
fL4vbOShfCIeUkVu4ZkG7ZcM86VcoZp5i76vWOp3r3d7PJn2h22/2LbOOCA9G0jNAfnmt2q0z2EK
0GZRQJlaycaJXnmLeHiOOnc6EK44RE7skvhexDdl++fU5pwFsvWeDgks356s3nLBkm+dWsd5ot4A
SNxgGKOQPId+ku98RM7MmfcOvlOKkhmFTq/aXZ2z4670E0IbuvcCsKs/A+WzJy78BuytCwCYw7v8
cIcOikzU1cxqZAs2m4gq3IIIl9KiNzCyQ5sQ8/iS+ybRPgE6xJqpYUuwOz149TBUxF5DYQHIOdQc
b6TM0EDhzcBYeRgEIQLUQ6c4RAlMMtiPbLXDE6NxHkZ2TEX3iTn2Y+10RwHEim88LbfybOwTwyrQ
a95tnlUV29XZ70Bsm753NOrn0jGWo1WWH/5g7aq5/j5n9eemSz+yEPd+lmAStA0BYD3kJNG2SX6P
aXEVIUvfN+5vJpvpc0UCwzYbKDSYlaVHt87OvToz62Nr6KC9Uit2MeBEGyv7k5mu8aLdB+qCbx2G
3i0uvW5reiwX3aXdFyHxHaiyusvY6/k8lV/CFKKYTG5mKMkGMrifpjbZo/v6hoov3onOWfCKTvAr
p+6AUA7zSklaEuFK0Mo9yfFh29zEhG4TVTCjAkApPdJsi/GZuzLGkSteWwHXZPAGCqlCnHUQ7imG
OV1c9uVz3D1A/sEr6/OqRcAUHbYnlO+LCubf4/JumBpRvBm8zPK8oAPYixHTRldTundFqonjyS+I
YvcIcumvcpy09QV6wPBQIATbMMa4Gi5ljVcC986wdHmcf6w84JtDeb2m3fLgBvKsDcJxQCPP2yUG
zyfB81KyLXsfSiZvmA1zAO3gOOLWruZO4dXDje14QOxv3nBsyuEHYsXfse0+z1CctroK3vqFFgJg
/PfKu5SIK5GV9qSPQ45AtrWvUnjSE3F/UVBjRvJCjx2naQLF2KhbVRFHB30GktmcJ3sPMxe6RZKO
7E+VBcLOZYuxM4zVJUZDhW8Mhou4Jdz+rBgTjipphtcE7/wskgSHEppoRR7ZZtKeea6T5hesgiVi
UPxU6Hq6EGH57CdpcRib/IsajU+qBl5Wa/ejB7e4kSq+qBJ4PNKx75RNN5nZaPsC/UYARbktsg4z
5FD9bvwW6l1lAvwfEXG4M7jJkeLFyBETDgRthdnoncgqWs1/sJ56uRwMX1+DBRE7CPmcwy4Dskj7
or/XwQk+LArwzufsJrTIjNW+c77HRMhtuqDDqWUOKZNhBI2qC9ojy8uj5Yw/F22/uElHOQPy1okZ
ArSx4LDivPbj9nWAEBAnL5iyzi4FGBlM9Y7+HwCAlgQbJpa7Id5yZVdiBmi0Q2q7RZ9A5vVOsU2Y
FSWrLNRw7r3iNuWQj3IehGLOviZJeiKnDLlfEsOKemIn8wUDen2uUoriOve2vr006AkhvTu6ZTZq
yglJvQdDIhidnR4a//NSC3Gu4MZv2vUfWZQajwk5qPf/yBI8fOmyB4CnSJl94G5+nixP91/ZVKsh
Hl7strCXaaspbJ7a9S+NghgVVm5zzAYQmmB43KcxY92mrXY/TeN0svPc/1yOCbp8ZLAp4Ik6Q1hV
zSX30NpqD2bOERf619DH6hTqbROAmOZwHrfVsASRp1adiJTySKASYZkTSN8lLw5DEKVZ7J7suX5P
yAyKOKp6msBY7yFDgP2UYE4y0HX3rr6fg4Mq6vEme4HAv3SY3zsgP7IJrbWl3ptu2gNqLp/CAXkh
/uUxcldBQ+kEaGZX/QNaAhIPL77kSJoBwZ+KDNRbpsi1UIaZEpqIppszJ5i4ltSC/GjWLpAfG17K
sDajagm7vcm/+qN2Kr6nToqPJOFom5xlOEBDHSMLmO/gsI5RvIlkwqBOAdHG1rfzI/Z9HTR7ECtL
8RsIT/OFi+muPVvb/2JyKGVkrqOwRsEUIKA8jNbydcj4qRnN0aV9p40i3IKxGdOHka19NV3UMJEU
MMdYauJxP5BTcg7bX0g0saYEfve4TDEVfDKfoDD02xKpL+S7IX042kATT96YMHge5O/Fdrgx+gYP
aUchXq1QPFdZ5UOCNwusqyzOrcfLx8GW7FNz1k92Y8RrBCikzPlTk4vgEIeo8PKu+0LxlsIk2Tu4
opDdZDeCIdLXYHqjIWAD5mIZ65cMLWn1q0FFvw/z5t0I+vHZgcT1Z6yEhQuKdvyqUq+5kmLm7MzU
PseL/QWLWvhY60QfvDD73c1q2hm5pJ/ye/+8TG+BZMx9n5oErXC3UxKbjMrZ0CQyjPdl0hNXzBx+
9mKLwWvin+7ziPvUpyTndOPLbDq4rtY7RHLFLjPMx6p1aC9FeooTlwXgOtHG8MNX2JbWDTwvjTrE
CleTWQsHceJVjPWfr22c0DuMrjpaI4rdsq73s92/Z33YfMYLhuHV8a/AA3yK0ZR6OgrVsZoLZ5eH
cXswNMu2xam5EuRHyGj9UrI6jNlzS6zeDeaNQQOuC4whjwavA3CIiu8ht+n/43F+oCRPzjXkxHz9
MrOYm56U3b2nyvosvYAMhWVejqkbfDD6xtMyAU9dF3W1w1oBQzvuJ0DTVEjck+sIFAoGlTGMP0YG
zi+EL86poTJHU8RKPIPXckkVNzrIxBOeqWGT932yq9qJb3HyEihEwp2T9Durx9EmMPRzYfBTr/ZP
TOzMHec531e1hx05xH8uahBgzLfwAQQ97x42qPXPwei18AsUrSCcHqYOTDO2WamrbZsOcDpXoWLF
6PWA1WdDAhl83HV+VkMUl1YgzsQU7Lu0/0QRGR67VUkZ8n6cDXCo9WixzJoyd+sIgseYxU7gSygF
5pZQi4ADFzMcgAzSA/NtVijqefzmqCdKPoIZR1y+5k/UaQYwmT2vYzbr7c1+HXEBygnwBknWZJFU
/u/OMp8S3xwegPowPPVKDFlYj3dmzzW0ynHcEHh+rMII4MiDUMsUBWb3BmeuZpuQ0Fsk5rPLrvmU
9wQ1uLV+6lAhXmBiP7pQ3YNlDE9dCGmZWRj7ggEPG3kM3qd1LGonTXZKFMPu3jb9Q9o6H01HHIc3
9fMx7fhByCCN6qZOHpCrfvUB/T9aIb4b6z1d8KbAl8DM2QOqug9YmUNpoqUbYhnWGbaMU0GsAlYh
f3ZTHLgWEKZZnStDFNgO86PEUR9pMDjc5mP+JFJveKxhfJsZp2+oQJsTPLget2x0VwQ5F/qSo5mT
7rNfQjtp1xmv/y1hVXup7Co5V4H/0Gg0cSRjbUE2wGYziP5d9ZV+62RUDjsEiLjFAeZeuvRkrI4b
Wnu+HmFwI3LwvAYL3Pql3mcCbMbgFGI/t96LPTIsDXTzq/XwbGnPuAVO8+v+penhcW2bWH9hdv8W
D8VrOA7+7s+T0ITBAYSD3jcNJss6qc9u7z8maYPYTz+WyUubh86qsXhzGwH5ez1DjBgbEZjG+Dgx
BNhqx31zgrjaCJLzIqvs6qgjx4AQXFRMmfvfM/GwXa2RNSTHpOCy9e5QbZftZRUUwa4TP2z22pfQ
i4+mLNpTznIyVy4MaY+em+ZbHMSQi01c+Fcxk+HR1PJHpXjk7kNtnG/tzu7b+AZL+jnx7O8Wte+j
b6X9uZRJ/+dDYmiKTXgcrO2d97FuK90l+2x1Q3n1yuaXA+s1BYszVqy+3dB68dJe408VS1RMFrbr
PPCxXdvxU9pVvwLrfJcqzAsZmg1Cn4cgWZOalvEIZ2cNUjB+4+aWxyWwn9GZEGHHfDId0YyQ9BaP
DAfipp6ivOOanNPev95/lBhwUBRTwcSmoicj/X1vazI/1AzJXzMMPoqme8951p7BY+1nXTb7skd6
nKTGKXBY5g+zC9elNS6+EXyv4A/evwXotwRcjOLdrsTnkXpeuwqxhSp+xMOo9qo7VwKOnpb6JwiP
lcEL77kNWWKTOPthOubnjk+IdxPAfeKD1cDohjsLAQb5DMCLE6DzBmJZIE/KmDeOH6gv3SAfsHIQ
voNvHUidutjh+X4GdStZypHLvBMQXmDb0Jja6fR7GdUHKemwQlCPUXSzdl4ZRHuWVAt2Kiq4+4VW
1F2zZzt0ygt9uxclVftflJ3ZbuRImqVfpdH3rOG+AD0FjDt9d7l2hVI3hCIUwZ1GGhcj+fTzkSrM
dNUsmLlJZMbi6XInjWb/Oec7mjwRTKLxUfgKOBnm6pLwELjrqjtSJEQ3MuuGvhivZBoBIp3+xCqK
/9K5lVZH6rpRWpf59XFR980fw/eHBwWqj20VxBY/eixto2c0yV2jwYJo+9655BIGbFAxmy1b6H8+
cwWDDH3oRBnb+4KaBr8nBFrU4n1sp5JNNXUBnh3saif5q6djaPl8M1qmfVrOwvW7KumsPyZ9fLJr
iKhxWz6uy9W8WFkS6serDuAx0kfP8ANVvyIiFyOdUD8O+0KZ2Y/1OfJtoMcZpX0YaaqdtXz+a8ag
wIaOyPP6OXrO0hmVwY+vAvOvYGKmpsP1V6VGFEym2jGSwZXZfnzOtAmedyX0QzQkX8AbaGXtzSuL
zC2q/fzWu8Fv39VOQ2a/aKbCvWCb+CKBMeEUaUgC6TE8aRIHhASWBdPrIPmCpTeOS0/FXrEzs6Nh
ArjBirt6jFfXnqNrT0lgtLQQ9elBFdR99NniEWZc37dcWJTtEMBswoxxRBhFH4UW/V71yX4R7Wsl
v8bU2SoieyUxzGtc9+k+9dyHweAz+HYNsaEQ9Kxc3CVY7ZEb2nYDIWCrIv4k9PhGHXy7LzRtWLi+
WI8X5ybPmPjg1RAy1Q9zaqkyZU8KXLShbAqt0g5Q/ysaSC7YtJEAF8dzR0J405Oi23T5pO3WL6G3
mDepwH5VMQbIDMyBqs2KAtn2sP7+8ggUv9o6ZgDW2+Z2/V5dtiZ7SWHADveHCjWrSG6mglJyyWJz
iU2I41ACruTEBjd3kfKLnm1Olrr30NzPADnxnM9SQArM7tdXjDFDHSqTC6uPmM6kiDyiifvdTPLk
6MKC2ZeQ8CP8E6PIqVYFbhAmRm2z3+RJwBAMWZQrknlTcdPG6aDmRluKu25YkV+XuDgkVu3B7ksz
jJ2c7R2uOFsVyWH9ot0x62CxI80AajTZA9dHs5nE1jCp3dEDecoFMOlMDRqbTDyQXAjrKWtVdPlu
CB4r8en4QoXQ5QArJg0OS4cNZEPEhJ1wh/0jeBcCWjKZi1vlYUNr2rG45F4HzhJUOl8zIQuWg7Cg
P2WLJZBSPEfcusiyw4aPcY1uzA1bT7L8BJ4b76KxFt+KjCuRY1m9V2VwTuM8pimdB9r67Qmr4zcX
tD3T/SJc3cn2/Dwx3XioeKO9L9NT1GppGI0Nw3QAO+G6jYy3aEHGliZx7ZYPyTkdjJOedsg0y61T
aU6DUQbXYj2j5Yj5a/VnK5yeO7EgRlgy2X36BIZ0u4/266dqFJCntHG493CX5hBzdA+HnT8T35Y5
UJXGsKezY9cEkyLQBrX22PL0PJt1/SMb7H3aNR9JOt4Z9gAubbkDuL2TkHOdA2KGuLlml7QHTqtc
9dFINzmsfyrgrKg14z+cM1nBENeZEHLZeFFYRxNoTrHMesQpF2NEpllUVMTqfj0Fg9c9NA5glroJ
rsxxgns/A6ZLS57X1QxsgzYAN0HvyvJ+JkFJVeBtiXSTslwuJJKWWuYe1tU8zmTP+RxwWyn99BCN
5JibhElgUD2vp1MYvPQHGhE+IXDu0DvFp9J42W8jLWRfkESXdeVanyNT7ToHXaBSs6flfzx7Jxdq
OXykOdgV1SdzY+tEH9nEM4IZu5XGRxjRKSahXu3X5WA157J8HXTq42zDGXfN4PzyAToMxNmbLIX/
1UXdsbcnhAWh7A3zcBuXRkvKN6EUaG57HjSVz6H5ME6jOFlE2cjkIIRDgPQOWcwmpBL+tEtjepP0
dGHIxfEPOj4NMLacjCER0N84ZtaBrpZbZjWP65Ws1+JoCt4VY6wnWPHN91ErBtusexLzq7x8C9sa
M/je7O/WPNT6JdiIrcytd4HwzAseqmij5w1ndm4xXITazpRlACq9cA+axaTNi+rTMCRPXjPcykQ3
d1GLFumn44dhJNZ+dcFixTafyI/vvM5BULAS3HFFcMEGe6s7crffH6auQUCrzcd1ecm8vNtSgqxt
pw7pJ8kK7vkKK6kUH3rbV0et1a27ssjCejG4ONA8vcXVa6cDl2dv+rsqTgQ9ZehCNEvfBfQPDIyq
l8lMseyYveXUvt6pbk6BfW8z6aNPNIbc48XETPAmNstpUyxmNtmkgEFImo/p+BbEWO+Lno1mRgkO
zhG2I1OlvigsxTDpMOeTNLeNsTsdinws/zCXdy7rv1VT8IAOySIZsP2N2uq3U0BysdD2EMMmgJw/
xfLTtH79mmTddHMx220EJx62jsTUu/ZzvcXcZdO9PFdmzOqpsj5rViBoxsjCa4TPx+N20R/YE2Mc
bkR9rDKSFkNG64f0ZoA3fj5dJgoAYeUMZwbH75K+QpDQv/Hnov0SgE7tUlxLrMuhJQGcQKW8atB9
tCGWd2ng72th/Io1HWd3j7qzPvFn5gmb0V8qOqmc22hK47BKcH6MPMowRgq1dGMoQqt2HrHbvuSK
bHBM8HhbYoPBrovBp5PFA11YvxBhihvUlGgvaCVHXGHFDOpXyR27VxK8rpYaYQ4ny+60epf7RnbU
OaJuYsv4lbkZAyN80Oz4vByKrl9wBiaZ6GqZc1NRgPnKJsqZu38q3EhtrIpd60LfmymmZXSADXtx
ZH4vGhCBqG8e5daNjHe7QLJhnAdqxEPyanvA9sCziQQtszGAriM9cHTmxHOHxsjlj80nWmxxFK8x
bKWFK2eZCCwmO4sva4nqLIMhf5T7luz1LslzdRxom2tcERbLaCTuaPRRUeGHg/2rpC0UCFXHMAZH
atcDxu4xwtUjbQzMbeHQ9pzPvo+LQv5jowHv6ctpAHeI7AMLCKyYJK+PTvXVJL3Hvi0pwBzGjFLK
PgzmtnucuvkvzQJLnAVMpEwwh47VJ88d/ZxC+OG6L9PMdm8VyJjp4iAI3Ao1ySifiqTTt721ICPt
ggIMEhuzHj3bcDs62Yi7vqfrMC/5sfos2ShcoEzS60NXunLXG+pqjZN/npvpvRUiuWNLkm9x6okm
ebbP5Gn8U2nkBvZdiY9NZfsWC/mlnNytmBVIDpNpq8WzqRk5X8m5hiSSP070BqXk4SfDibDnA42b
TfVksiDfWgrF4Aye1i9Py+KREyXGGaaP7UFkHadmrKlm1HCSRled8hkeNLvFc3au+zYLA+KALEIs
rKyu17rd9W5/6hMnfiDr6Tp3VT3D88GJRuOBFmwMurtKx0vuDc0Jzt9239Xzj50K4+Ew6sHJgZt8
FogStLjtqtT6YvJo7iC0cpXaSCxoVtgBp2BZZNipjXmPh8nrsBSZ01nnYzwAJ/HPEe6as5u6W3iH
OHcp6VrC/yRy2OF01visR51+z8dZo8yZzd7ExrFBtCfXMfgfQEOLUzLyiOXyC3tww3e94KHtj/E5
mpO7rl06GNou3qVudYrqjL4QDHRkDpZ81LKJkpVszw5n8a3baSSiltNy4nyODDXuGobR+9Zwd/Tz
4squKOJd/07A1OIkYwzC61Uz9kc6PJxLU3of3wOyNvryo/qQYlSCNcl2uPOHM/ZMLfQlvopZlRHe
nqWRlBrIbVTHX0H0gFEQ4NCSZ6z8WF2KYU6vzRg95vo0HmrdHY+AAN8Lk4RAhkEoMMGk6zV5v8k4
Tp7zJ/NT67KeNsfZvJe18B5A++6B0ZCxyDBQx0F8373ZdGQ9rFeR1QY4K5d6FaPDv+nRFnguvHpb
LMPK6o1w7QdWCe95oLwN8HJ5YoTSHtOWqcJY/wbCqKohxQOf03/DmNH2FwqsbWPPxJe2l2nnMOwI
oP8ZG1lN/XnEziy00cIjJHbf16uE+c4Q6k4Bh0JuNL/6JehM3ex7OYDHxPBhhn2fHWaI4BeqAR4J
/3CKwPC0rkVpF4WwGSigC+qGdkbbP9BrUbBtjfATgrViQrXuVHuSwMcii19B2N1Kx8xv6wed9H1E
VmT4K8jBIJZ0A11VH4OLY7Fr4EpfarYoECEBiDTuPTzvN99GTnE0LELLHDIdHXlAMXpeo70pyaGg
4zCLb/+wjq51w4XlXZ180THPdcHRr/s5kC3YUyy8p9/zJMCQWEhJ16fUhVLNMV9iB73WyOvvbGoH
wJLzAB2MUeL2Z6tAJNBbtARqhTbE54i62xkhDmM6LUqJVeOOcEhxnyIH59m6xK4/bg5+c0Qf3E0U
dx0D3dlh98pDAgbjMQ6G8o6x31ujBVu+JHWH+1PhSKBuYS6t7Fa19etcoMtH/dHm7Z5xCv1IxmVL
z9Z310Vxcm9aXy4sznMqil+qmHN8WcgUkfETNxuNzssSVXoZaA7gXVCw7Opa6WqTIfaFGtM4ONyf
Zoldft3e5cCFtoGRdHs8lNRP2kF858TiPAFkvrqkirczvZ7EC320jxqzyqzfR+2TAxn9bC4zQYx4
H6lBGI4x9iA66zj4stquZxOyils6cbRLshiucokgtYyiI3yR2wJj25HKccFzZUsI4q91cemWN8/o
t+fXY4zQywFA5O8JjHFAZu/EOF5KNdOpbHGztCV51jWOb6aec8pzEdJHYJ3r7DuN0eITBH1aBSFi
5Qqvn3a0YQQ7V7OQ8KPr+gFgKEhv679BOMGzm3PeGXDdu2nhP+CTf4YNl5/7Kbl6kbIvbjy5l3Uf
wIlAXGq8R1vP48ymxFCecexecujbyAPLWL8ZrHDdgWJ5DA2znzjo93MYpzAMZ1vcTLJeB41MDLoz
9wh958+yBz1gVGfDMxkdZ02+XzWT9RELTWa4jWTyEVMyB1pk98UtOXDzleqUJ8NV+FiJEj5VznC4
6Du2NJQfxccarPI6HggKVhFqZbaM3Bo8e6h7jgtkc43fVkuN5LoNxPpwDdI2Oowz/PYuR1FcRnTw
wjfO/CFGKm3JAP4lVEMfrj5tkc+yo4IuDAD2BAAIikJGeV3OGGA79kZx8p3xtx/HuCO5jqoA+E40
zt4jjBWyCzwjM9Ukl0rwGInUPF1G2zrURdpCZ5zHMApsecXyHq7b+zSqk6PlodWl3nxcZwWDdIx7
4m8PqP7BZv3kByrODxMFW70e8CTVsnQ/JBhpmmEy9qPdiwuuhPQ2c2zDMoKjbKws+xQp6/e6x9Ia
vTr0VBxua1225KW7fJ8m1cM6RkwClW6duZ7uubk3MRO67xNN0/VviIjtEanhA0MJhOIlmZkTud45
6HMYtkf8roLlxOw7mKCJc4k7ie9KYCii8LgZ+Hnc/rDmOlwR/2LOab7mkJnMhmosb8ZPYw0pJy19
npi/g2E15/bcRPCMl/hZqmUP64Bi6LXuYYyH+3rsaFjptHRnjFDc6YnuLx6Uzc2a/ZsCem4arOxt
EzgXHI1pOCe0hyzP0pK52FFl6RBGE7pDWqmdMBOIgjVzq7ywbz67KGfuzNegPBjlruk9HlgLK4Ql
zNqtv+OVfwIaGjIY9vtKEEBLWwDPfk96O5HbWMEEa+xHSIsxnm3GdmJs+AX0EDOgJyjKEYeMkRzI
8rBOY++ygpjtWPn7dtFf2lK+BRrrct+qn7GhkaPrWO1jjOQYqqn6HCDGhrYCaZssGr9sDQaSbLX2
2li8JG31hSQJ8UefAHnqp07xxYhRVWy1cLxn4gcB8XwLeDy4VsnPOpYH6XHX8NzVn4Us9WeKBMaS
gZZet8GmD2I2Xa0+3oD5vji6pc55x+ZMLDUGqCqY2gPGxcoiJscWXV7HKvtckwNAjDYrX6QxEydc
fykmmo1tvdEvUjfjW8IoHTGVJXg5VAxN/NQR98bMRoR4qv1bEngc7BZP+kBYDhJlwxmsnT5aNb+k
UXHXwcly2azCuEqHrYiK99EfErxUUIMRVD8U3X2neEhgKCbtPQPW88wHsXFLOgO1mZOfOVoMBDUN
loPuFocOvD8XDfkyNddAt1wERDOW/lUs79spra1wfYhV/gHVJOPsNAG4Khx1STvDwzScPSZVFtyX
Py0fjmAOQyu10TbAQO773o0u6Uspp/5Uayk3Ro4twi5M5GBVvid2LSDhp3+iQI47UegYpfiKbJ9q
o0EPXfDdf0i+OEfmxf6V0FCo4vqZ8gN1aECHu6bnPVsQvU4I71RF8lxtoMpeCt1/QJWK7xgjwJPw
ZMfdHyCaueaxnfVzC538ab3oKjVBVFT+D/Ca+VUC3j47gVGHbt0aISgWyP+QAVjELQJCEaVbmN4T
QOhFUUSHwptuGHuXCgv9bE1uFhrs5HZ2bMw7iTrz6NzZ8MlCa8x/YNz8hQGkvR/w6NexP529shYU
/mgp50FOn8lC4eoI5Rh1u6n1niGuWqA8y7oG/J2umAxI3noKNxpcvlY1f85LVm49njouEh8g4XgD
AKRhB0JewM7qs4/r16l0iyIe46OY6ueM9MSBbE+6Y2wVgFxV1GZZhYFZ2CRI2hZvdCNeDadBdGrM
X3AFs2NndiOvUu9bze0f0KXNRzmYaJQGeERFc4rmn1fSR1bbl0oyCplZYXFY42e0RSahfVnDZZ7d
s2ixXsVgFVlUibpT+kzgadK9rYlDgTsBF/5C5iFChmqToUgB2JgTK77PZuOX0SmcjDnmBklJhhY7
rEcuY6sElXvdiQCFJI7SH4XOAcfUg1+5M2HktdWzP20tG7f2ugGVSfvDbzx57u0B4x82D/6efMwt
oa42Gu6EJT6dyoLtk0mlBiKKBWzIay8ckB5pfVAHtypLxm4NVU5WwgCQoMTRmzGVU4lNicVSJeso
yoWM0e12bVXKK8j9pxSUMc9L6ZXNmW+VVDk1TWQWFPZk03/0+k8cSOJAbsXaZZpxcX20yryDObKo
YSuIqSrq1zoifprxcA2BfbccUlmaqCFg2gPkzePnRmTEPFa+FIE/nuYezoKNlcDzVbqbKBsI3aHl
exuWug1fyaMW5zgYU7j5uHwJOtRM6ovaHu61oY5C5XifqxRoWdlvD7PnOXeG11UQoKtOHXqjra+s
mqHouPF0st2hBYl667nmiRLHiGs3JdHRamBNG777iCQvGT3BfRj/tL1WHGdLDmTFGNpVKWXimTP8
UQVvCzVho6Fc7KfKMsgB702IWOdgxqRTOzMcBIulv2nK+8qGCGfV1dOaojeIia8HTreJ7l2mZ08Z
Wv7yOJNWfaDUMXq0UoRToP3WnizJleEsmaKF+sVKid8BldXgQQIxjjYTkavq3OHcRrDGvdpl70FW
FJAKl2b47tf610pz+hEZSj8LtrclJPob2HzOGLFp7N1mGO7wH+o/gUYkm65Df27ok92Qsx8Tl+O8
Lfs3RfJhmxbVczSh1uJhZuEo/L1d6AWhQLJz6w80muzP3cimMiDwQr22MMv2xLLzqX0uLMe+uT3t
QaoDQIsT9CLw8N9FCeNnNRojp9fwEKHp3xFv5QtpaufStv41Rwy5k7ayt0mPPldGrXNI9JG85lKT
QMitfzRKyMr9uaU45+IIZV2QDS+TJZLnRtOuETzbrSwZyNl93z1MDj+6jDxwHs5T1MItkSZFF102
oM64Y8sgDZumtCZuScwGP7+fczisCf03akAbwF4B8e37eVTN7UCpES/Js7tHzwf2SzVPqLD+7MZo
Du5nmnOsxfFkc9daeSyRRsvsqEF8AW6Nn3YFQfj640reAJbinjCsMrWaOhsCRUbj1IhjsypimNiM
/hqCaIWOQR5FKz/pOfGuJCCTEQxZcyRyUbriR401qIKB+sTX9u34gLV4NiDFng2te5ED9ccBDy0y
yda58JGrpnfpd9O9r8undaccMbffDiBwKYmP60MeUaHdi77aJTOupTz5A8BtwCZuiZ0gMbEH3W2P
2odtpkCwiDUhcaJe/fv/pPX979hX/ytzBjenSaADrh5X5MpO+U9sFIAWapQLyNFsiXS0pc1+vJHW
XVkpQc6F3Uvg+Uy3TWaVqqPlW056evAo/b6Ib8bVf/knEFf79//gv3+JmgU1Trp/+c+/H3dPu/9Y
/sb/+BP//Of/fvgtbp/l7/b/+ofunvcv//oH/ulF+d/+422Fn93nP/0HWe60mx7739QR/man0K1v
AHPE8if/X3/z336vr/Iy1b//67//4jvslleLU1H9Z1KiA3Tn/4xW3PIa8rP4t//2R6a/Pqt/e/pd
9z+L9Ne/vsI3a9H0/ma7C2ExcHUgQqYPsOcbtWjYf7NNHSqh6fggKnyHS6AScsEpGgaARs9xUZXY
svJPyDntN2nR/JtpwsyB3+gEDgwgz/v/IS16uv/PADMPhhB+B9MhV+ACXHatfwFwqdEdXJTWQ8V2
LJurXSeG9CEH4rvJTU/t6A5AHXb3XpmqNxar+bFPykuZGcMbLb3+neexWETpgLE3sma6ic03QmPQ
yVV0QinhCBCPP4ox/pJ57p/gLQDJmN7dSUN4dhjENlYRv2lxh0lFW7DYav4pgoZ2a3D3uFwADljz
VzvwQriBxRuTEKAGJt1u63+qqQm2NY4lXDz8rp5gFwfGT4TIzWuciN4jbLqZdUm+mvJtVGsBTJ3/
+CCHpjYd9cqdXk6ngZwl5KDsi5+PbZjnMh4Ez8hy/KZJyT4IuDhnX0Y0+Zxu82CMXju3NBjfeFCi
6yHb1TkUmhKHT5xnFCAQpW1Jo3J6GrODhriASjF2mPE8o5tC2lCcwp3ZpTrpZf2H5s7tHhUKlCC1
qOGIIbgUdCzXkL7AYDBX4ZDI7ATwwCkqynvTMA3EjvIJi/P8Vnm4+rNdDiriyZKH2CAvSr3JUqFN
r8aQZCqcbfsp4mQLYjHzrzIjgF9Lrz+7ER2sigymZNO3kSaF5nGkn6Z0UBzsBs7ivrYtPIsdrNnk
7NugzRLGYk/k4xgsRqrE2hjkv4jBCtUlSYmOXB8LOvzlwDNOOTo37lLR7zofIJ6D3LrRSzDKRUn0
TlmFfYkGY1c2RXwahP3RDVSg2VTDnfSu+6ux8k+n4ecYUhuEgUdtWyFvOm27W9kPiIh/JOeJcDDz
ZymZn8ZObaCQWu1+poxmo5PwR7ruL7i0ILRRN8rFyuBVc0ItqXD0+y5EdY3YRW2xjJdVSXLLnE5C
RAo5pKdqE7VrmjCW5QmYYMwCfK0A0dMFrWQsXwbTXoJknNgsSRcPqc8bm3hqbDlNRG1wf9czE87m
7RTwGp7x7Nhwm5GN6J9yg3oXVIuvbjHgVrzYVuFyUt6jbCVxmvE2aj62TxOPkOIyERhrIvOtipm8
p3B//aF9j5qRW4nmgdp2N+kYp0+ZokSSrEYWOG9TkzzN2N7SMcPf1p2mvmJHR30d21R83CRK6KwO
bA006FuSaadsIJWQeCUY558ZJs8+zrTj6NdUrFWML+jJiTeVNtyzjXsQkzqL0nd3Uo/vOVYwQbHh
aLmu9uaWaL/5iMQaiGhHHQPEzth6kTEEkMZ5yJCHN+BWvgjKbW2usLQy642kCmtjzw22XAc5Y7JI
O2uG3W+AjP9qcOnS7tjU225QoVVI97EvSd23WvlhDs49tRQvrSg/GCLW7KPS9NiWhOPjAAkfW40A
UEkrq3CNe16UYcp11P3kbBuKuqUCUbdMLmVJJjx3cLomuZ2B9J5GBF9cFHzLV99LXvry5LHruQw+
+sPi7AkSdlqBLPbLMQEsTsVHeJccxszH4KwoeqynZtpotfvqz8mBomCWURKuEO7S7IJ3wNmImgGc
7/YVk07oC1A+M5vLkxzkFX9Lgzo9Vwd3Dn7m3LPU3C19NeoddM6XUlTf0IjI8XRgg+B9GGVZHNt0
rvCV98940vDUYoYhKjEjjufmRvUSyzwm66r2dkOTP2Ss91egSZhQIEO7mXHVRXfBEHKprLncezL9
i8VxNHYzLT1hRw0AjU/Duxl7N5J0+yTS6g3vGQS6Ip6sCSa7ZkwGHMd3ABKAajexlDUxm8WwUIc6
hXzdaG2zJgHmR8Ouq5kkM+n5LgNZoQcxh5MzmXcy267deGfdhgjXNge4Gjm/XMAReGjn/HXMjTea
+LyjrXdwYtMUIBm1AiImJKiAxlZLUj0hpKLlFedSJk6z7lekQWeTvKl5RbBDqaRrRfWcISf/JWpr
PCGmvJmGx5vQFuhmHX0M1LSg103FvtNtupdbSG6a4+29QN7mvvsx2kxXZJYxiS37YXGfPYyuNK5k
83DyKhKCqHzt7L0lwAXEEnjuC4Wq6/+mQctET5UU+xbpA0CwImwMb+mjcre+il/jdDYOtZ/+oY3n
gwRyiyGSnGhnBx9oAv0+CtxDVczvZDG+wI9CgIGyVUVBWJ0GmzsGSQj51KNAEg2B4XcybO0UrAOZ
+QcLf90dgQWwctuOuAZZdKhLTXJLo/K+EQ3dFjidnOytJlw50XxY5fhzoScZEYHLaiJ8zU5GJ6vY
vy3EIakxEPdatgCFzVEkwe84SINsnAeGY3bhoBC7cTgDFUOjnxNY41M9vSV295yP9oNmRy86ZX9L
cJA+UJ4vPHaZe6U17pdI4Ntp5hPTkwWYQXglnrVrCnMiJEJzgvBHG/wwv1ZeoJOGiBvMW9who3dX
IchuvdamqFdV/SUw0qvA1l9QjshdYcMxz5LF8eY+ZnVE79RsmVjYtgadP5sBD2JfXCrqtodBY72r
Ox1Sb5QAGCYsbXs6DAwQLH2Qv4A8prduMB+imnt4NoiWuOWMQcWdh+vAcZHDwyZIS3uPCYlFF9sx
ziaSj0WnI0jMX2Ow2H4GOKKu3po0AxAjRqdH4nIjFlYm6jyikdM4mVDo9weMwt6GnnlpTbflcqWL
o7edbZKyQrcLft9vsvukRfweJwrmCbRV287TzA3VslctndmniUocm8E4zjQHNanhHqe+x+Crd2+p
7P5STovvQ874xRZwbDL0x2p4N9LJP8GFpFmeQfIWSuFwCZxXThoThkwwHabWO9wAdJ0JhVvHtOPz
9JpLf3xIjIhl8HcegWikNazYSUMtaxFgnGB+bHgUhHnf3Y9V0z7VDoRCq/eWSD/VSzILkK6EuZei
p0WWBI4uNRmaJKU5tb7082C8Rk3waXkeK/XUPtrE0mOqPbfEmQk14aIqQd+ZbumcdHOpmWgUvGiD
Kq1xaghc1g/xNG9dch5b9ORNoFOUFc+Lh8RU9xY4rLBr+QpKT56swvuKbUHORp09ptDnLkmv9uJm
NTPnsfJqBUmQ+b3MJ+oS9Bc6ACnFcciH1UMLnpNLj0h97NtflIxX99hVll4zak9YCKKsHTAAf3LG
tK6jTH6X7p7ad2o9Gio6IDtumRxCxzUxMNWKLk9N0NjhxP17m5nDGUgE/Y6uuK8SryErf7PYNdxr
7NHpeUgZrhj5HRv4etD9U4GBd8EZST3b0t92KS3vTcPBJ+AWISoiArktSd0qbj/jz6QDzugNabTN
HYpcOzoEKqczkG4x2VHT7SNbtf0NR6uB9TjZWp2jQqUiuS9ZQNl2sEGLefD33WFhptq9fdHb6c2m
0MsYyhQxizrrQGnGzsOFsiWJZOz1Wn/WWlsCJqhJYeHLpBBGdMfsq5/Z5yclpTlJyTgCalmyRYwz
D0XLZCutXmknSOIi37mtothYundwZ7sbodEw71hqUwfzCw1RhurSXekj48s4e5WejFlKh31mkUNo
hlCWQ3ZINYv0WUxMUrs16V3K1CZMcqXjGyBJXzMhjCb6fmsEF1KPANXtR2wZKWsd+wldvxM+zj3N
GbhuApkwNaOhrNats04jLm2fNf1MQfPSaYu/cwJ9UEXbiYaFu9gHFFE7p57aIDKeItmPzlM+pKwQ
jDVBj9KlSapwopZUZuScc9t4nCkBMG3z4LXJF1zgjqApP2ByatIsPyWO8bNOKZ82XXLTOWo2thOa
pOtp3Hk+2Cyg+U4F1aR2yc7zSVJ5TddEUnXqoM8+eURl7Kl1J43U5uOmd4IxJHRjYAaz+6vVGPhV
8/S9kSl1PEPfoChZ/tEIkjCoYEQqso3MvvLk4BqZtjjV86Pcd4E1HujheC4NSlQHkm2bepS3fgYe
pOwyfyoT+TKqGLwm0BFVjXs7mVD7qqnFWEv6LPtjtHiHyJ53HNkwGMT46DbFgM5YcjyBpFRYHATu
IRaSkosoCik4fWgTZAdsXg14izZMKSdEU02/lvDRpCzs2S393AXV8dumt/J95JlUBF4mKlZQM2gq
tKvprNXGpeMtHXq+HST94aUz8I1TywFFwqT4JI8eW72uwgRXFF/cU+3OMnQ0eW9O2ntaV83OdOEM
OKVJP50hnlo1AXbLJsabI8EYAVIg1Y0PSxt/UpT7KzaSajvSFbYTOQfDlA/FigPU/lqePNXYN6uw
fgYcmwofaw5yVbEliDZe7Cx90nne0mVPQJqqNAzDw7Frsm7rDABZTP3gMVA8uGSSMFJUH1DH2L21
nY7e0ePj9XwqhyeLXQ2Z9WPn9n88aBA7KGXzoSEIdfQDM+P79bS9q7vkI7MiNKjq2zLPemVVAHtE
+/BQ9kjEkTtvsgZyyugU7MDq+uaW4Hu12QX2McijCDz7JGJAVKbow5kHbR+YI3dXik2Zfq/ZMrJr
4tA6QwV956s3K4UvUl7mlGwvM+Lq3hL643SkxZfzpMtFEcfNzKeVvRpZwxRZ//Tscjx29hQ/Bi37
cqpIwnSZNbt8X0mNFphTd9A7iG0NdIgsX2h7fubvWgz5+pD/yTP6xGI1vEeIjNcETAzc5cC5dsaS
/fA5sPqsltu80baVFmFgMONw9pLfMnXbI+E5TIodOxOeVBs8zZQrKgaJGRWq84hg4jN39Qj7n1ML
HXAcnaMZcPgZBVs5Lx7pLxvws/iioDKHciyXFrGYDDfiFps0fQObLwFHwEda2g1XCp6qrOKsMVpI
W1kKjIr0Blb1KknCkRSK1KzHtJQASwv4jlUU39EnmJy9Qpx8HPDwMnmvjpMecBo8ePMj6rh9iObm
qblIIS+ZbNWeaSRlthhJeawgb3AJ6MKHHKj1FehYB1d+4V6xJnNbxoji1CJd7XmmwJuAthAt48x8
fuoykj/S/uEL7ZdO946prrFeRmQ9LdwFBrjmyX2bcg4HrjtKOr+X4CLRl94gT0ynM516af4xl4UJ
Qa2G9jO+aoLPU3Nh6BFO9EqbE6A40e8Tb1NpPPtl/zDOzX/n6DyWWzfaIPpEqEIOW+YoSqQoUdqg
rhIyBphBfnofeGP/wUEigZkvdJ8GmGbRZfH8RdA5P50ME2IBpU1iqeDY45VL5po2zaZdWNNVKKV/
IdDVD6MHEBulzykN1DZkgXBiFfTPVwix7pOeE+8gvrIKpXljTpcsQnFJHFbO/QOORMuKRdfXzc61
LkVkwEEy9HpBKEm2i7xmQGrNQ6U7VHMSH8Yw0c4XDf69Tq6KKJoN5/5vj2sTcK+z6WqMX1NWNAdN
TPui+8frSz5qSZgxMOtllxZf9VS9GxLT7eQOX5gOiUs4oTCoWJbpD3/S7liAskXigouqS+2zZxDC
s9AEC9ww+1IXKNwa28MaMq4CC1e5cNBzVPWnofMh1UG3rYpu2pGWhLQWLVfaKtCLOXn2roZiDiNQ
Cy4NViRxYqKHkEz85rLAn+ULJGA5hJHWeQjEFqCdInbmiKnN3n0IPwk3na9+XdC/h9QloMDonkc3
+RFctCvIYhgc/SJaB0hbCgY0Kz1VD+gfArtuvR6SThxaZFwLszOYq1Ad8661G9//8POqp4BEJjxf
RRKm0wqIF5rbEUCDxulUJ7jVgHG6orgzceLGj7CSuNOStQBrSTh/TiA/Os04a8P8NUqOptYp6PIL
I1rbIRXk1KmvsiM5K8uCIypojSvSksvUB707VZ+xZU3HXAuOhpLJzkrdp7jiTkIDg2LOdOONEj2e
aiMs+LasI3Sd7eANj5HI5HWG6rcnpAly6PjWYGNcDh6hAkVh73I4x3rM8Rr+IxORulImwcpP0nql
s2tdVievI9+2aubeQg67MhT84/V7GRfQ6jvv3DRkeDd2CbLlxfF2Ku8IDXcZb00j5DJUWTuXK2Kv
eu4cP99FcYu5bnhJizn/lGUQsJr2LWnTb88I/8oR4lPZxvSL/HHJURCybXwxRnnIuyxc22nAMQBB
sCdqoIgZlGVTf6rSwl1PmYmljBUOygw4xNcmwX6GvcpY99jW2eYsPEORMp81SDMQ+cYSqRrj0V/i
8xJYnQufTncxYKSm48IyZeWviaX9tgrwx+hX8cIzY7gUatyODn2RmNIvR4MYyU+jR8zFxkl/QOBC
vdcd20rdunSihq/4N/HBeEbxISob7hzwOqazJQ9Mm7/5/fCnWuJydcW/G1BBuxx01mtZSKIw4o1V
yZ54NYLehJLcMTi1hrPW6i1EZU7EkSVXrWoOANL9HApasibi9WjQQ3ueZ6/aYlfQyi+1ItD4iop8
FQztU2KJYqOLrtkxOGHOFznnNCvvqDD0VUl7s4Oof7A6mMGQVjoudF5Iw70aGdDQKQ2wuU3FfRY7
IKlfegkvQmcjviSWu3XkUvaGthwwLO/r5phpxYPGiwJPMJRKMuJMHHsRTnx8Fsq4tmFxaow/OFIn
LAN+vze+szqFWe9Cqq3K8QZ5P8VigN4XcgsqT0ncGMxkkcg/K2h1zJxsYV0DiRObbq8yISkZ3aPh
Lw5dHb7gwBxqMJ5GRe0uB/1soOiawbwHH10mpwJ5FzOTFmZiInZpdVJ6Y60t6QRXRjAzdU+tA8TU
JHK3K2oRNWug0iQim32w4fzF7mtbRn8EH78rEw9N6RBoaLcJqDqt68m9/XFgilPGSHzIlbOt36MI
0hcDXdajHM5a2AJAxdG5C2mn4Ii89KzrV6kV4aAr14aneau6nqNAfCAK5OmtEwfAaTiF/lGQX1xo
FkSqdniA1EdUEww/Jtcfv3SFoe5oEv7OAIFzTKPrcyHwIECCeYCVLi26sx5mH7GrEA6HyW9SKZrf
Pq/hQ+frsanO3eSKLXwe9PycjAYu5OWI3BtTn3vVXZx6yTBKBM/pnqmEBxO0XCF8ni9kgkpjiycC
7TVt6JKf/4/7gEThmFuhSrV1lI4fOgqkFO0SnDM+EH+g7I/UyUu9YWGUIgM1WUz7bnhPB2JRqe6c
NfrCfsnVsMQPYR3I78BjJMTFl3SMbrxkvtM+VTM+ZQIIssg9G3or5yRyuL+uQ3EtK6yMeCCR91v2
wta4RzRyt5algrTn2gTIVA7aeMu+Ds3UbIl5COamWbt26BEKlIPrBLvF7BfcZvH0nmiJ/mz4d6sn
7pUL9ZbwxnjSA6UnSdXJQAksRE/GIW/gNfJQkRYZL/SQ+BFCGZXtzYmnP5ropCz3QBhBdGpdBh5O
e6sM8yQNAp4Y78AyG5/TNj7ZQ38qBKpLW5cM9HB/7Izm4NezQzu1QxqOj6AYAK5b8L07+LsMDXso
OxBDAW6vHRC2EpotcpEhXpF1fECGWKw9LTkPsTz2ef7PmfKbmpd1cDk5JxGVY2SjtpE5FkdohRSg
/S1FQrEatKkiPcXZFn4SPGEauNM8kSk/xuZyNF5tx8HKx+A2y8GLqD7Dt5hF70rhViWKHhYQKQ9L
1yNiEZpnbs6MOmKYTuQ4b0YVLx0iAFYdK/OlLetrYDO3xtqLtk+ZiMrofG3M47GlXeraSDYeyw8Q
JdE9C9Esj77xMaIUi7ET1qOrkZvDOIt/xClS5Ljy1ryq4Wq7jHxZn7/V+rgZ2ugswOMsJMM5PJL+
c5UULywRxBLyFLAs3u8F3tqX0OEBqmv7GRXOkVhtui6ND0kH+N/Ilt+N42Sj7OQS3PxWvDEOsgye
59DW3mIsfNBU4ieFUNFoq2TnZSCVHRS5JEhwASGsCNiFgEKpJEhLorN5sTlKZYqlfkihWhhyQ6YS
XiLKatl1K4PGeIHF9l9FChTTMP/RT+HDGlE767W7xe/3JQboGRYezEDr9I3ROZSRjdwKH1Ee8yRd
djfby34FS9+V28b3OLKyO3OMchvFfFi9+zlUqJTdiXx1UHLpUsRIJYw0PHISNHiyy/mHtHYWzgVF
wA2TJovgXbR0VcUJPrT5Ns5MfZk26gt5rPms1x5j/DSnmWm4iSsMzcCsqplSTUDMurOSX1e62kuA
swiIRSKyA1BoApoi3ihso8Swf5t4hEKE0h1mVsCJpHfaFkYmI3hqAv97qPtn+BHPU+1JmA3OMmQz
gXMjLddVG6zI1DqFpv+kgbH2PEYV/AHWVYUCX7J/DBh5bvXBeTNGlJIELulN+dkN5rdpmQ4bCVTA
Ud6xn9AuYGIpP4WpmdSr9sLP7Veljv0k+XEDio1Uo2lSqgcPBbeQrezMo47V64jtl5Wfv8Ecu4gM
cadh2FnJnEdnnaasr+h91cEC3lejXiqYmpkWKruxZsSWaKwEsIkpW5uH8SwE4+QvyNsHiar1yg5r
7Kococfx2vr155iPIXdFC2w+QWTVOG92Zp2wQ+QrU6O9Vp25ojMyl3FT3MEcqQX4JGkxam9Yv6DJ
6fmtOA6IgYwWY8G/ukeQ2BuJ98TEFKbwsMkM92Gxl4UVrzaag/Laq3JvmWnRH13UJ/0Vew/uagDN
xD5Pu4CbeOvmsOlBTjxxci4Lq81WAApmA6dxKmvt5kbMEuO03ZNm8qZL95cBp7Us+1xftcbesYEk
5FhcJ7/pD3ESf4wh8fEIcVGzAkJvTCoCQr73fTSdhQkYNZ1OYxT/JQXjdHrfbIV7Mlsa3aus5XmU
A0P2Jr7mWsPWy7xFFTkerv6oultvT78DCfSbpP+MIvEDyVY7Ccp2z6KDmEZiItzWMjdF4v2FYYFL
Sxd7RUYNvy2kdK20kKZD0gjG4mhiJqvo8Rc2ek48eu4e+DpDd+nD/JIURbycd3yBrJ50NutUOaAW
9P7YDC0cdkOssbE8s0m/lnrzRKGLdrXG0mc37EYhmT2XQOAGtpfw/NiVTB37FE10Lxu0zBCgvGBj
FwwiA7M5py7xAynbUZiqc3T9RAc2S8sH4xTXprnEHHur4bsu3CDn+VN7P3N/qR0vXal9NyJEYNf+
FjCHmmDgiWj6B0vJS8mQPNH0Z1ZqKwN/HGVLfalBMVFyMM4JKu02cQPpcqE07dXUaLECipM0Vyuh
A/pUg/NddDVXrLXj4L1oOl+jHJOZQviKvBZyUEUmFqU1f173MxaUT+veNA5lfWfQpjjDQsBxhaNA
QAgrZeY/X3pcMFw3AQoQk2AL9ShcrGYwy86Dp58r5QngVfIzbYvnrDMOnRtXW8BOD68CG5fUb6Qy
3tEg3DLDuxJkhuaAliJJk0+t7ZAVVvqGOcSHTzfBIKmABGKSm+kl12aYpm2m30NG8SgGgb3m7Wwk
bxc1JLymLjZGy1eYs3IVmANxiCFJn33WPsZpoWU6S3QWxfD9NrNRUPKYL6w78zu59D2gtm74CrHx
K45oCn0GVlOitrF9okwnG25AOGeXr2wF4MtEPBq2dQM+8aQMhbS/B+dQvsa8cWgQpluOppW1WPiV
pURmcGIVoirXGFteTa7msMk3fmDdZYGrBW01cdMG5VOfHxwLIWY+MJ6lCQAGjFbVHp5bIPpmRFmR
bEJbyI2R/SRqXES6WrvJ2K7RwHOZuf0PxfLWQBC71G7/l/BOWu8NBR9QFCYbwwk8RLvJid0WQ/Xe
RZWxLxsqLKvnVpyanE4uBIdJJVLk4WGs3feyyMmjmZkTNEeD7j7b7iquFMZI9EroeOfrcF2w9UsK
ZjMYSiT2gKIhIkRvtkg3nhD+HGUAD2RcmrExbyuZhTKjbDqw6pyAKczCaqf57hmA/dcoaPhMxQPW
PMcxQiORja+2ugMguSluukPF6s2YbmlOESD96e8WSUcS8Jn89VP6NKXE3QfdS2hSGemtNwuGftGA
vBWsuuEMWGuGO/yWMmX7Zc6xN/2pjDLKOrB+8eS86ZSii7jpoaco5pVadvUc7aVm0CA9Xre6dgzq
KtbPOtOe2hH3UbJzjfwNCzELI4gHc2B6jtqenjHqjk0Jb6VNpl0xs9Ky/L1CZrXsfYZpKFxpSAL9
j8D3H1/mLNjKI36AcRkSwZCy/+kVzpVsnec1MBmk7PD2s5+eVZyHNyLpfwrT/bVdce9GCeAd8FMq
D5NL0Wbm6U343SMjlZFF3Btl363O8nRZleHnPLdhDPrjdZwTMdYeCLJ+VF+MaXyOI779qtKgElYP
Z2RuHj2Kcn60eEdXWVLvcuHHy7iDJ1kHZ8RpO8slYwrh+xKDQqVj7Gx4/4LWeBOJfptGSvemr88J
JxltEuU1W3+qgFLNIfLcEF4tD1bb3rqW0ENHnIdUuCvamGfy3N/6vqi2/39NRkHeOtHejAKIyDyR
mM7WhxQjTuOxBnzRD8QSFpihZaU+vKLc+QBaQXgFSGpLMZ0iRyGe+KudbMSojR+1j+v3UM/uYRi8
iJZnY0SE4ElM71mAsl/tpA2it6iZCXMpvFszi7SvDx5pgj4mcOqZ5KvgxgTSrP3DvkcXwZSrr5gF
YXatQVCUHMmp5TwYDf+OBq6VhEYU3k6Q+98JtIgYI9dSM8QnYSsXsrkQCbN6Q47elelbPqw6r6bC
cUGEsvw+zm8RWmq3DgKIU9HOyIJzG+b3xDN3ThHDTnGri8W7usoEFoKCRyZLtW+onZzbQCSDcilt
n7SvYh80Dfp+QFHd0ZfqUHnRjz1WdC1iXwQhJxE4RYEdjCoUrmvIcaGVj9HFsRCSBxmPj6HLyJYa
jHdm1VB5QyZ7WUKQWuT9Vj4/RA9Ykqkn499pkcvPCHHx0PAQAUp5DFhVSAAr2bukF9vW5yV0zVnC
Bavp4iKj4F7DeNGMmrSk3lvoI44ByQkleSFqY0Ma1LMbzu68CigyLAW3wYjj8c8ZtBZKhqY2pq0+
53l4ULEhrd3g7I+gvDqxp7z+FnF7yAgkXplDvRKvoxw/sQNX4mBKst/7gi80iu/2TL3KiFSysBYv
QEVreG9R6kWMUzShIENX7AOIbtFbXE7zsVaM3bHuJBOSXYFixNXNM1YOqaKr2DiB+g6cZhbWjDGC
Es5aLytXKJ3+TdZMk+yCJxWS804swoOQIYa2pjw3JasI17gJEyiOJU8T92npZES/6ieD1XCSU9p1
sbqGifbrBS6XpMfoDkCpYhgP4c/BpiWCVeFh1x4RKfnZV5VsY22W+eELTQl71zz91HG1xI2/t+xg
3gnxMeFNWLgC7CKjG84tgoagA4SpjiUNqDzlEuPuM/VFXsKCcumpWWbkSPBw84iS8keLqNL1vN25
zBVGQ3sZ9Hprl8MpKBgGhlpBCCSpALXxrHKNmtLT106b/yLAfcPNkqH56X2dr95kIqM70w2t54jd
moZzfAY7+4PIUHGX5aRbAA/Ly+gnMeNrM2cxW0l7rDVaa0JUdnrvn1OvfYxV8O0O64h6awOp4CKG
6F5XXA56SI+D3tBpmLDRoKIyrQtuOXdkn+9chdTfEXh8AOslDXofWxh8NXuAlsWisD5HYvxAcf/m
KVwILXPeVkAOBuSOnfKld+oDypmjCOWW88hd6ml7KcJ+3dThL4ZXMmDDcdHhZhi+VQ1xraPeC7Wc
igDdUsd02XPFP+SzeJB3Me5lqQgWY6/9ZcbadXAEpCsPfQlUG6N9GCyQVw2Zl8jybr1qKB9be9sZ
4nUo9GdfE3sbbR1KRg1wuv1Ry1Ex25CHbkjuEB2ufYbhwBiOOeaVpSVGCLHcjSYL+wVD7iNW19im
hOn96RYU5VMgelYpCTKzKggwOkZfyawpdijOkFzxSXRwovKR2bhAC1Bzo2vtcIbgjHzWbj5HZ/4+
jD+eH5ZH6I9rLUzXWFR3VqTtJiczVpijCAbQzXs0jM4Z3SF6RBLd/ODgCGWcIoyynpV3x76Yzl0L
GkDDI7G2dUANiQl/iprxSO4MiSYarhAt/KPPV4SY8LZW6bPVYb/V/OgyVXybY2+AkWjGZtekQCN5
JufNTz6tUy91WUiQwoZ7XvTFhU2gRv7nATvWt1TtXwjwklJO/8b8r/FOM/Odx555O5bMPKdHpRgf
pZO6toaclaFzv5zGBGM1GijMRMNsZXXD2ga1NXog/XydelfK4dI1PMKB8ZivBbCnCLhpoHhhPpRD
fKnmmO8sTJbKQ6nIoIYoEwoWRvDeKq+nS9TrL3ra+1s6n2mZq0gt4jH7JvpMW/SD+Y4IItqknew2
s5k5bY3wzcMrpvnWmW3PovLcS5m1BImLoLu4rdoZnoivBEJCMO61TaQT+uXxOQYyXHMLbytB68dW
i9quOowha81JG4Jz79H6oyBfExVPfF3+SmZou3GoRfvMjWdx5S1VTBowVg4Hl40g46ZgWzeTABxg
Q8QYGWKUkfdPTyVz8i1rxWSfOv75IthqH6ANbmsvt9EN2+tsAm6mo3DKYtPZkFtkjLn/pJ6kAZm6
nx9AwdlfWDpgkzTzNym+f4vhzCoK3Xgd2U7GigAA9EC+WUfnvtC0S2zhYg/aCBJAOBAAJAWHDvbn
7UXG4UfI3hxBIW4ltlea1T8ThKOts+CeGhxdCEYfKrK4FhCnd5UJYBye0ipSLBAqCTfKDTLuftq+
qPhHernDRNz9mUwECnWP7sFDb6cjLUH/nX+yibz2whNbSXm2NMyIz5ULUqUnYD86UZ8BvG7SaivX
6raUeQsQ+4z6YGsvU6+86JF+mvBGMS6GkAGChv056jXajbZ0d0Y6c3yS7Ic/b0VMUKbGfMkN0Swr
0E4Z25NVCIGmd58A8w2ryER4ZYVDSOCRjw2HHZ6H2Gc5ihe96DXGHpq9TYgmrgKjXUcJsZc5mybk
glcUN/tAZJ+ZZCPHEhIGY8vTocgJbqedqDLOlAwiUc5usGScDNoaUpP0nG9T5TYeemddoNNZaKEh
V0mDp82vx2fReWj48MvmDoN6gdYD9ehPkqkDARJfpD6UC8OXd3zY+TKO/aVR25zUzWXE1snhC+Cr
mXSQU9qLQYxCbJjlTjZPHqfr2hx5ya5m++GjzOZoJSmtY6sV5sFXDAfy4LTxvybKB3bwgpE0IFH0
rA5HrfowXYsMDVkce4TlBcdojroPvSiP1wgi3SIaQDFQJXn03cuZ7PHDf6NPDLlreadH9HDRqH9Y
zP0p7DRnKYwI9mThnDRCh9AlVMvYIdG4cyAJ+jaCOMN0fhnkEMDTiH1QsNeRotE2jdOcxrRl1am8
32mi7qltY8GR8OzGLssxtl1Lq+STCWW0aNPyq8kToB5B989x0wbYoPuKYiZYjjpaJIKHmQt2PwgA
oFrh6089/sdgJkAi7awjshzovpH6d8GZtvGL0GCb70GxNHQzAqTZ0i3DHmaN5WMFp+lLcjZvNRJE
eoRuQuw6PTJnHhiiRAT/4zQlcDkrpgyWI6rQvp7YUiEzN8vjONL1CigQtHnwrDx8z0t7vHgxkg8Z
4noMptbZzsRsYuSIUwogs7BPvVTgEH3ijlAZcioR0HMxk4RuggIS1fVfb4H8BNfCXmre2GTGy9oC
sWjFDNgjBRuxzE00GmOPDgNZSAzZlVDIrcGxFGWT3HVmqVZFXR0aWIfr8HkKgBRAsuwybW7/2G8x
yyHZJkEpYjv3wtXELnMGsamtG8lzJIW4/s80VfozuTac9O4AVlkP271rVD7NzbRh5YlyUYfIWNaz
A+CJhS2fb0KWCtq918HnSkrVh4sKiXlCAQ4xTF5cMqUYGuPbo5q89+DeF1h644M2nEIXF343rkbQ
kUNFPWHLimpHbt2CjVbhZvuyiODeV/4V1li8AVv85gbIU3MqqcKPr/XIv4R8jmNuWOqALJk0dvID
5F2hopAMbd3U/Bjz6D6FGtL3iQbeyPoRBA6xa0OW/I3QdmY5DJ9txV1jnMaqe3iGj9TL8D+CnDpv
EmwZsuBDSO9TptVlFNrv7Cxnam1eujrZE1jhLklfX+Pqdo+13TB6wyGV6uHMr8pWlRFzdEHaj+of
WTIwSEp022YDKSyy2mO0boImomxAroWVlqBLZ5N3ZrDpJ4eGCNW/VZd0UE1+xxjgruwUsF1HoTpm
xtGpDQatbeeAyrBuHVmAZJmCB5sKl+YzJBnR0N5NFBqtxmram+aO644GRQMKxYKsbt0nWwQPPRiO
mL19IJYtoj0D9XfGUMzSwBfmSHNO+mg/JD2axyUFAwmOQWwwOscWBC9m03VArMKsZDXCjSQ03ds3
do+wrmFiplJ+5h79/sQLSi4UpmmD/LipYGWUl7qzmsTobJRJojTf+LPZUP11vvOL2Rx5lWJRSB3+
7KkJYGgXISYmytExhn1ia5uw5pfAiIBEa2o2toexJXIdLAMVgZHoK1oFhbsA/7FgYTsM0O8S5+SR
HudVMP8aKp5uJNvBqSXi0cz11qWHpqjzUgKQiNLEN7JjRvzStd0rVw7z8tjAaCLT3Yh3oSrpxZ1E
/8IdZq3GokQ4NOXuwVH+OuYrhavi/vbiFujqkaoo28Hk+CGf1aSrR3gQznNNkkGp6wmFg/ixVq6B
nilFWuBLc1E1XKJaXV9T/j58t+TcomhndfcZ9g9IAsMB5BI7yPLu+ziXLPFua6zr/RwdgTse8Vn/
2pEAlkJewNoMHnA+KZcIA4t1ouGYVjKVI5q4AKFhwaLvTMwJorWX4A9YFRzBO2AjQSmUB6t8LKoV
ie1gkBLeoPzX10H/CiCvrMzHbuNWJ9NBuNzx+Nk1rpUq9T9K33+2jY4lv821Ap0YwF0KZTgu/4+O
4wlQ9UEHUhchvcRbzkyh6ItVafbnzFXO/9b9RfQbJclPZsrPyp3xln9qrt8scoj8dKbTtF8goFej
2SNm7xjCluMzhmyX2qXC6YE8cqLDWviJfMsnFGMh50JrA41LkHiYuT5tfS3+cUjMKfOW6ABUZaTQ
/9ojKNbErFe1iQOOHXpYFl+tYIyb2TwRbf9CH4wo+i3sEPsyuTQt5CZ1MiE6yl7ACgm4CuV9GKhv
dI54UdPZBvQZTpV/+QXboFZaAz8Wg4lETA+i4XZjgFzfzsJfQvQYK08a3G+33062eYkz374OuLac
g9Yx9Rhmqh/CucRR+AsUDyylnTQ57Wl+GddpbrGi3mQ1SRAe0/WHYJGz1sLy0/Uf1gBq0PcsRFkJ
uocYk8KCNCEiEzEORaHa2gbTAgRL2BU1/PHnhBN6ESvQCDJfe0b5qdFq+n76Ezqy3Pge4r7adRjy
visisheT3W7GlrXW3OMXFdERBAoxnOUMIoObnZKZXm2s8UlU/oR1v8pnD4oahhuqVz59oT55kbKt
T4xJPdqXQUV/skm/JFQkUUSPaRz3rhjevMR74CaHhjiGEMh4UEdHTw5RfWoyS94sz9tNGpUkUvl1
0NCdA786FxH5kGXdPqGaXxeZee2SPl9FA5RSVmJrtMrAqwxeS94qMCHOm5/O72hYIscmWKoa42EN
IZqtF0tCn6NsmXWQSlVDMHSEMKu3So/+Rb2XcJU7BxNhjWFQTbu+xnWZlazdBnwXUulzUg0PZDFj
A4zw2GBTxTYF9jCoWSy4ag8PbVUP85PgcjgMk1pZ0fQgr8BcKUqqqijKjRzBrwShffZj8oZkf8Hb
hHLJTUhfSg6dyf3HpfVhW9Jftkrfe7YmloXtXhnDfrlBvCPiZxH//yrY4UclWYjJ/AchzBVGARzN
p7yGA/P/aw5llYmiFua7POOUMipcH1n5LShVT1TIfAM23LERXxGDyirJn6wRxFWqN+2WR/1mKOZO
oW/IxcR2lOG2H8BJga6aYGjfJC17scR0GP2NVrySIwv5CBunqJivKTjKdgtZiLrSWRYlYyaZXqb5
K4XoFetcJ2jmR2Yyy9Ge8mXhVe7RqhVpx3q3r6u0eslL458l7I7JtoPI3N6aGa23wD73VCDeCnzy
ix2T+6VQwQ5dBEQiAeNlntShUnxNO0c7WJV3VrQLcV/02yYeX7yZp+KULlI1iE65TLAT8rBkmhWe
8qLFHdiNXzo+mQIj0sqvWHM7AfMUu2/e0bFTMWJn3RAMpYsKjmpTH3JasGWZVkccDhDM0Wtcyjl4
zRL9wa7YqmQ6AYc5/3/OqUMwNY6DGS7PAoXf2uXGG4l17b2IKYBNWwzdb52ZDd0ya3+Cshie1o21
jHvjd3CFt5yYnzC8hp1Frh++FHakWuAqVGj2b5mQsqAlfoZYxk3wBJk3uE4NRETmH3H2xOG+ZZvw
EmQc+WNVWGsvZSmZ2Q7NCDcNXibaAFHWbEvz5Cu2jWMeWt9Q1A9dxxtAKh88ojBes8le9Zq2j/WG
4FUt/nULxDb/E/gtLTzjQfsxK3TYsS5vSRQ9GTJIb7o//lmJVSwl+uRV2mGZJsGVDzHo4fNwHtQa
/YVus8SEFawqUt+BJuaT7TyNqJOG2umfnJTZJm2+tmOXfVTYApaWhOaeh7xgYtiXDhc1E9+XMguL
tZu5lNYEbYtistai9yG08L0v6d3gcwlBivt0rbveIsinDZEBs8oupQXrGxNrZTzBULEvTnRMvUTf
IJR5TydCSwbbRU5TjbuKCLBDM7F+3feErf9wmjXlzVKoivogu7fMPElQPzA/rgT1MjGQJkuYyCAo
dHopqTP2DNp9OPfmZhqZIlpjv++ccW8iCS0yhBlhlCIWy+fNEBfOEvPkq134aBeChG9YoAQypz3J
58gsAZDXarznivEFZpnoghGnXXySMv6v6seWuCLub8P8jBzGs5bBieo4Fl0AcaLCUsOaaFtGknjj
CSBW1bQvA9gancdfl88fKV/mWfNFQhAJmmsV6NegDd6Bf6LdC2MWT+S9M1oEAqbLP5ENGgGY00Yk
VrqZPP0WEOmyTjRiworsqxZe/RwUewjAzjYnA3QsCY/NKz1eGYT2WvXwMqjpLbJmr16Ck4KPRJds
78cIfJoG4P7EoJ5tp/syjviqEUXKVPss4vkU8hJ3bcfJl2c1CKgTHCWmThpg3axaEyelh6ZqK7gS
LT88d7BCqOVGB0V5YuJo6r9AbuhbQ2fqD6rUZ311SIrgRMBdWI7NEWV7tDSkBlG+yThiYpc5Muwq
eriJA6lEUsaxuiyDSEeSQsdnFHxiaEG2GmEqeHzKLb9HswwcaIWkIO26GupcZRlqO6YgahujNTc0
NvZG74wjJKlpO7JjSDT3akmKuxD9TthVLy35nk1ufrHShCJsg6ax0X0OfREsqtS88WFnrEAsFO6V
8RIUIjyOnntuE2Mjo+4U992zGYl027bWB2/nmx5a1b6V0zx8oVZ16TnVxPuYxUG+koO/r/1K33nt
+FzbBTEgLRmbsbUvlQX61irMN4SDT37ms0qP7fRs/KHXW1e1N2xbIMjB0NWLdFT7OZYDzB4zApJZ
F4Tw3oPeaEDCIBM0y8sQ2CiiK4qgebHB9grwkesxrWHp23c6hRM5SWCjTbHJBfPqwmM1oONnW/Nd
UdI6A5ocfV8zUDlW2bjqc/9NMsnbdoJ7O2X71aBLkDZbBh8YgCFA02PLxKLt6YQYdpT0NiqugGi7
qejdneibq8KQwbcocGaY5FToxhZSMwonwbuFugnZVSLDSzyln16HTtQ1wivDddyKOocOfNFZjixJ
d/R2sPOco1bobxHx16rjwx1YaEzaA8zuR2Mh0ZFy8//f5rjnKMqGq1Xx1Kr12Akmxhl6jMasn20m
zzspP9rO1A5gBsmPqnem42VLx2yrfabUOcfhrVq32RfteFeZnJ9jw1/6JsVMVxZ/TCx5OJicBxjW
UUBRZOX6jUNm39WHJsvDZ2v61UVyhO2mHXqjJLU100Fi8XPIgsZZh/Yhs2HYmHPCW/mVI/NYVi0/
q6EGHcnISpd+uEHeQLq5wagGoQLXDRktp6jYmXqBbGNMWJd2/qIhZPwayfFevdKNOneWp7wN9sIk
q2NV+H1wahFgn/7/T0k30KDm+v7//6b7BVlZlu7+x9F5LLdubFH0i1AFNFJjypxJUYnSBHWV0Mg5
fr0XPPCrcj3bVyKB7hP2Xts72fP/cMNzg1OnBaNCe4iq5gOHcNOE1htVEKwBO4GZQBJ3nCTig8v4
Cb98cY/KQ0wGwSVE8Dh3su1TpKp3XvYW6W+YHgTWuUeHTq+S8UMb3Pg4Nj6aPbckeCweJV4Y+478
aBN307PASUlssHTvIuufWhqzD9dBkZjZ/rBDDCZ2rXA5TBPtjEL+Fhl1+QICyTig+/dRXrE/VgGZ
0TAnv8pi/Ok664X0OuMpRNx0A4X2r3Jo1cNwHKDXsVb3Gm1JGm9AizLEuzryKYsRS9QIrE9I+mFp
jZdI2URdymxrsvW9RmnF+xL1C8Nn8NkqOu1GxKu6AsoNxXHdUDMfWkK0DYHhDwQ2gPCkWIF1iChS
RuNUjjUQOeuBh5TAIq3Qr47yaya+93gMilMX9Kgtx58CjTh+M17aWB5atJsniVWXq7kkZTZr5GaI
JyakqmfQiyODeaY5DLQjVJxB0wX7SESkCUeTdm9gq0hyaheI/E4ynYyV5ZUgpLV8w6whOBpt+Sq8
kv6lsR4t4Ssrg+5yiV4pvGaa4R8Kks02o1e1p47CisaG9QaBi1/erKt0TbTBg0PlgRUNxb/rPbPk
DxcOfK2Vw1RtrJPpzNDz0Ljc4QmKUJpl7D7kdyLI9+RKJt6DGibZVjHrcj0pJUKNLLqUoiSkIGdG
RJTLwh3p2MDtnSxflzws9p3U6npNUOme0TkhTe5E4CCzPBb47EibgDbAMjZuZpLh25LJ0egBke2l
2vu6BmFl4OrkrlkxV+x0LP9G6ax6o3ox+BYOfSPvKGFpCMW4wSVxCrPyPCB9az2PVCbtAqiM8Ime
gdJEHgUgEyLUA49ESb/D9RrZ0MQZ6Q2UmNvSQ64HEiWp3GadkqsBkmBjhQObkCq6yVSAWrGooE3s
z4IZ1KLTWIxGDKQy9K+0DKLeyugzR6rFgiC+0YgFbMw4wIEYzeY04gW1SSf6l9vLGZNml0MvCcoz
lDrm0lFBciVclSoeP2Jq/xWnPvmuOElEAfibpWWP51+wANfDb+B3tLWe99atndGbtl6NCQckj1rG
A3LoMHef5BAzYLKNVUs6xEE3nBucTrHKQ7IaRf3oMJCTroe6sb6DVHZ2Uab9y8f8LvSBhM0p/xuI
xcgx11J9i60qhgFVEH9XkZxkQqzkkzsXcYD9KAMpxNZ2nwbdRo/YhQdWSCZUQq7MyhjBGg619a3h
r58/qLtsOFDTnsS5CAWr2zjsz2tuNJWxgBDFvW1S4mYDk/zWbBP7XkNdUW9dr0WnJ6imkWb0dv43
P29OS55hi1EAhmm2tfKGEbLoQZN2hNMhKxVl9lL3SUq0VTYzEo++p52z1p52/xQJYatJjzdDOssF
Mauv0wAnZCDfAPo6s2UvX7kxxEGtxxXbIq+A+ZJJes+u8QCbwUhoEnb+jac/4ortY/5JVAK2mc4Z
iUAwb6jsoQ70CUz/PH8d0gThpYbqIvB2mLOipV1a750pnzucBHiAzmZLe00Y0h/ymXyJXsQybTBU
HSBgvXe/8w5ZBUHRpK0635bkYUI7hEc2l2/aPfXkj27JfsstdDZNco8sg0Cv1n/LOdU3ufUVSWzU
TqsXZHQ0P+3g8LapWOepXAnHoNusS946hZebg3vldu0X8dPOti2CC1R6sTNE9A+m9SqzdO8ZBXge
XB2sfruCMeHKLt2PIbn4mfjW4nHbIglf9qb5lOreSp8/jwh3M979LF5D9dsMYbRvXfIsi640D+gr
Dr43JjvLwEcylOaZbwz/4DTbxep+RwpOtwxTd6Ol5kXnDdhWybhRLh+uRRc9MrlEejr9SBv8d5LQ
7gfndqIDFfb4FzVNt0P//T3Wj8DgaZjffbS+DAKc4m2c1D9GLM9oEo9+2ZDLHhm3UbxxJPwjcFgs
W4IwqjL6iSf1nmlYpKzgjJWS6GSELhKz2vx/DpX/6Lxo33kEq5Md0uM6mvZkLvEt+OyOSRSdvyXI
uusoAwjuTeO2YBGwijh48dIRVc172wuG7qFvvwVzqLLVCAjdKXZBpk92L4mG4i72uuHTMizAI/aI
pxF8YZCFB1UgPUjBCJW/sV5ftRK7PyMtPNh54uGMCTdF2dx6BB91gHtSm/DpGyj9GQk8tW13VyMj
nEK50EdJJChciYcOJ2/tu0jSbOs7LOpu4SbeGafB0U4Idp7dLEHXrSGDLWcbf2tWiMR+pNm9lqbC
ru0yMoiJwHC1Q9W0YtEZBDsEFMaxW5Kg6u/nzyzGfrd2yvM0F6SUy7fJ7DGnuNXa7OyjA0VBBej9
ESaKla+nKLIzsNs9EIaBeErbbO442q45o022G+lPKUhLoeQ54Uv56Qk9IuCYusntktca1ZbtEome
1d5XWRbXxjWgJA6YgcjgjTILaWrwz5Ji2I41/i5d+23M4Il28SsLAJX6RLvdiqC8mY05zMsCtlq8
FNR0INeDiljFCZVr15302ftao4f1jOYkYtjoiLbfvZqo9IKfV+C/XJSN/VZNDuGFifyX9iFVTvzp
Yzo2u/SzqmCghRSPQ0uhPTx1qAhJfPQXuamRreCpfeOX7FJD/TJIFxd8/4XqIr3rBReGJj4S3BHX
wkfJZ0zTT0VTPh++OIpTuKqWky7YQ1DnFDUOhalcVAjE/Sz0sBq60T7IP0ZSxkYHXpjpaRdj7PbR
GD81fLB8pYfKKKxtW7ePSJtXONN99FKdbMgMx3043doxuiTj+Ja4ExNKZRAW6AAE9dTJBdycZMlT
YKLyZbrIGoY+fPC/fS8kEBRQa+GW98G1zD2JyiTFhH8kspGWWA3BzqrHJzMXTJGj/qFaa9wS2gMx
0qpXMcieuuxutSc+hYi/IhfuSOoASFKIJ6bgz4pJSyo9ZMeEnycH+W2N+bUjaS3F/F2E3k7CP4Mb
XP+NavqkDfdi59MJS2xVEy8+TJ5RvuGJfpHGzEN2Xw0K6UCJB8UlpWLq7zkcAaC1+cGIomsUty/9
TCGV4dRuvegBFvS3mpI7C8RD2fbWKtS1Ygu+B1icVp6ZBtCwDQqzXMLezU+yj9r0fgXaEtsJUdub
9jujlxN7u2llCe8yDOEHQRoHS+EACnsMcGVyadPZ70sNugir9lLOdhHy8bbp5F6NUGMsxyRfv/dW
/NPWTHnD5KSXZ/5r2HeaPp/ZBfmCwchr6WR/CZDlBWczcwl/H5jVO3+R3ubV4AbC9p6jx10okMGr
1vR3jcHQxrZACwqNBE/Hdprd1BgAQoIMW5Dx1UArJzcQ8qmRk0Lqhmgk2Cq2uUixQLfVwqtYm8cv
U5Z+Di0PLUqplyoznt1Q24BTX5oIgZe16O52YHZEwGA2H+Q/Nc6c4XQ4jZaCGjFvnm3XW2ejhiPG
yv4msqa2vVsw/kasvoCkiDTPHBmp+/K3zQnqY1PuzCJAUlPi99x/7f3+PdHyOxFxrzi3LmlSf7Yh
ikxEUVQ86aubdP5Bi+1HypCF5Yko8FPCSROYCEIGCOHQbCYjeU3TZtM5NcwN/8z0H01AxCrNAqYm
h8eEWHVXpuFfMB/sPLuFYrUuyvIjqFnkxmIC+c2YF7f+dmAVxswY30ilfWolFsBsxAIe6sWDT4tK
mW8uRPXWZvigC3PYEbL6ocbl2E/yRXgkdc+jL7QJVJ5lF1LwBpW/RRk1UgbqwF8kxupB61Y5Onat
bD406GrrFhCZLUpmoKRCZpW7C5hum3DGDQEv2sFOOcbM9DOASwcEMb+TsxJ1XlM6RS+aNW+6ctQc
tAMZccGb0N+pakgP1bhPlYUdMx1WZoTowy3ZySn6mwTFGGYhk4EduhdDYG/tLbbQppEtWL6HJyc6
9TWEOyNm4G0K/M7UFqwujFuFip2fp/hzDY+FkWc2hCGIa+mgMNc1bn+JHIZ9B9eAUf6qTYFntLNV
svYlI5NoCtdYf3meCPSKM+xmVTsZCHMgpqM6LdT0NsFZ0eRzZbfRxnO97wHDTdpS042QvzJNewNw
cGTVdSv9jZ6zG/KQd5Pl0x2E0TsH386g/qpmPBBkwz3WLkXBpzNUUm3jRn5CC7UXrMd3ym++PBCY
tPPJc60Fc/yCPJnKeHhZO1x6vD62082hKiBsRiT2o0DHqXdwMekIonRGozszw4QLIsFqvJKzY60m
ZFDnBvYylDL6KUvIwQmlfeZbY7Oq+utU4qrrOhZFVpZ8e0wYAR9RTqLDi0T4nJBsqgJsarKyXzxy
SZRglsAzhdAC632mSGgf8Dji/X7u8ZeAZhnvEBJimoSKCXQUnqJWiJ0pm5cwBGmdsdLgjLZm2RRH
lptuIscflix/qfa9IVjHeX50IMkDCGaEQiUwGMbvndn4C+jgnzGr5s7MOTuBxc4SxKE9mfW69rnn
TQiZQchM1GrNf7oe3zmLgSL5TwECixhoTayMd1bxhz5KCdgKMPOO7psVDLt4PrY0xYScL8mzWQLU
OK3ssXxIcyKfvHZAqzVENCD0/5We9alb+s5oL1H/Wk+6WFpQ1iJvvOtqPNgT5O6+whJni2ubQm5z
ejqZxEDX7if32IqLbTuj5H5tt39m1mft9ajbGNPQHoAxzMhm4pRlepaO+jWn6ZCWjAIw9BHESnfS
hPr7VB9dDt2l21fXaUCUZ2ThhYX6H98ABVgfVVgsL4kWAaV1PjTGYLw8a+YN4yYxkdlDfr4gZaZM
8tQ6FdWL22pwsJHwLQ0Pkg+yerg+h8jAwRba8cmzi5PFWYBOVad36m5VHN5N/MB0OS86+To18QJr
4FwL4TFLRKS+A7n0GwTDy2QUkDecjXLGAwUZVnSX3j93d1hfYOVj0d0SfPjnIrqAbNN/+IWBignq
9qIfeXlKb8V7+ggiDq5h+hc5yOWjANWkRmxj3KpjK9t05bb0Q+S8fjEr4bXoqKTd/qvX1FtDonjP
WdRH7MfTl74yf9rCuzN6OJgav13eAFdkefCDbM8UAFTGblpBzCpZCXeIraqj27FRFfKNz+tniuv9
wGnPRgOY/vSat/TCdNdjjaAP4BBAVDrB2hU3q9UPbtr+QL190VX3FpEygLkg2IOc5NsH56ZIMIn5
cSGDX9hC5PUlqvRNZikegtn/prPz1DP5PmZyzXf9pKZSR4vVvXiqwkxt2HhgHNy5heVcWCU914YE
mUiYVKt770gXDeb4KRTaeF1Cf8dRdFRNfLYBvUjbm3ajg4nNjc2ZK7ETDWyDdsqifdz9mm5Fpk85
HAahMA1xxAJIeMkpvbgplXuaq9pmhK0xjBkCoHmCRy5qJqN2TWuPhT36mnNvgDNM2Q43wMU3ghNi
+wdkrVsUsX/1Csvnk0f2zJwAzcaiaYerixDcJmbBtNQZTyPHgkr+EgMJsP89lDeIr3fcRag4G8qd
oo/fI2ICjaj/y8mtn1iq79qx+ZuMlKARBtc22yMDRwsxYfjDbd1njRLxwEfYpRKL/45hjiiarYxZ
rVFAOUHe2tI5Tj7OnkSPf8e+3pZhQOc7/lMsM9lZoObznJ2UfGsyzw8KeHLou6e0+t8aM32oqUpg
KYxPQZEdoV5QcqT2C1aF0azYASVo1awGIx1LI0crf2zxJFAnnxxXfo6VdR9jTjM4X9gF2OZ5ARTr
Obmg+M4pqqG6HfHffrUJbZYVvk9KHHlEl2bfrxTD2LDVR/64WaKAd9FEWamD6S8tjgb9V+kfemZD
ZK3Fs0FFTsOiSLFVTDIzxkX006PPH1WVB3vEoa5nZKoiXhrKnWL4SaRisc8ynpcsGG5B77xb4b+R
HgzT4D7j9ijT+FSyglX8rCab341dNJees20kcgzIc0D1DoAj5NXEqScRm8A4OXHyoe3OZ+9tPd4d
wc8DAK+tcbo3QuPAJmFpZIWHgg2IfQrjmC+gbXnTJCmHk97ROdFYaaLgcE0BJHT++5gAb+gNVuOV
aPWlVK+el4hdmtyFmTCstlcMlzSA17T9iKCbFBAermDArTULWhTHdAmZm6Bv0Z70IIThw2y/pRUF
utBies1MCgXoA3ws99b3XjjQnO3A1YVmKl1OffHr2M2f/79kDKWEJswMozn8FFC/aOCUtkM79BGD
RmQqtk86OnQks7MTA8k6lXc+PHPcIVzMrG/CxzZWj5++4lMnZpQcGcsHWgSHww3LcGtEyctQ49T0
ZqAH0zJWfP2npU1qDXDqFy8dQ0sxHagL/GI8CVDVzPigqnmYJksRXyOyphfgwN0C2YUPOKMddWpx
N66eHQ06pz/oLygvAByZLVZpLeGLLnoQWrBIHOV+C21G9E7WOzlL9sYPXHPdaRbLOzESXa7Ta3m6
BU02zxEPcQNqQfRltmF8FE11N3LJJK0BFjqmtk56Sl2tYd/PIRkQY1OwfysoQLTWJA7q465zY2K8
An5yPsvGLB5WyS6lsDRg4CVZfu2EWzVXr67l4uOaNzNyBFUBQsLRsNKLz8j1fK7VfmlGAC+oDGGI
FpiqMJGaAcgUVuU0PBLWp4f/0ZtOjW6tmsw/G1Xw3nbW2euRANdDePLbDNUufVfVma9Nj3yEees1
7W3QNHDLteCjG1MmANlrqtB72cQmrZAlNys2TK+6zvh/sCGtuQIAPf7hTrXoqeSegVS4RMoKi9zR
sF4pLhL5Ky25E1xAvaesLWC9eOsMz3qkjlXH+oTl2mT3DEe5C+rpVPrUOIUOPa/vXxEj3xDTvE2A
LZdxo717itKaKhEToF2dRr6VDP22J5ydH5AB5rZvLkOputH21eQZF33M9gljIkch2zDgB54Gl8XB
WJvPcYSwUrez19YonwoQLl0VgcLmHTWl9uIMGM37AIUPDy9bv1icVEgXpJ/bFRzuK7dsCrS1z/gy
M54nYfCGF9w93qT9hvZA6ncBOH56pFp0x39JrCRrZDqsPcb1TQm/o7DUqjOrT90NP80hOVNSLFzv
6FSwhDpwZmm11FzMw4lp3aoM+YSF97AwoJbavvclqyuDQGazNhKdMCrrbVSBzEHHbVyQt9xhuxAC
SgfExrPO7Q88SEgHsAJAAH+tUCzgIw//cuZd3C1zqYcatzS+ySABvscDI+elfxebWGS/Ql8/TkW6
Z4B1t8CaJEIRFd5rL6B6fjJtXA0NdIG+4vUs669iqofVJLlR/PyFxEUUIIb2IufVa4lIV4IH67z6
MukYJmLBMd+Imloq6l6FmV+dsmGGbFnIl8dbr4vfiKHWofHfmzovtzAOOCTCdAfn1lkPjtrFgUJW
WPhvePl/K3B+YlIsJohaLf0dYZAvSX5AlgyQJdZnPiohuiR+nNsZIm0XX2Stco9ozdOoif1E0lmh
1D6IDeJfETOmZM6XD5GnCqosdza7FQceO7ANkw1AZoNDR/pqDOE1Mmb9Ag6SrnXOna7uvh+dMaHM
uZrqTqs5wmHRuJnyBix9g4HJA3PUed46De09bA57YaDJqIY+3g3uJu2cj6Lr8q0v1Z4s4CuaK0gq
LkGTNveHgQ0CkrFczX+0hSa1qLn16i64UA1eybA4No33r27SW25ZA2lQ1adyUpgbOYJpEuEb/kGM
Zm6RH7VOQ3Cphme85TeRqGtiHnIDN1+mR789v50bVojsGhyKhfuMp/msVV9WNbsjtT4AJxdfzdB9
Lf0zGxdYoOSRean/L0F8TuCgybMyHjxSzmjbmWyGBaSd1v112qlYIj4ElnDyCI2ilyITj42sIYNm
MxbTxR4cBjzomBulEVXG4I7pbe5s0lB7qzqAYF3MCIIr2YzcB4ssEha84qsPy89RZ9aWJWCjazP6
Az/32kgwcirA4SUi0OOYi4MQgyU6dEpkhZZV9+DxEoXBEL1RjK6KcCNrZnRUeFAobf1YDsWeYREp
uJ22123UsXZfctJ012CU1Y7hZcOsJiWmOxn2GjLjhd7MbP/g4vR2t0o99WqadPiODi80o5FLaxNz
dAxxrWPHbsfmciCm29VhDkUZNWUIb/1/b3oIj7R34tfaL34jPMPor/t3qlToQG74bjv622gMb8g0
HnGQrcgmAF9hVs6mJTJ9KSL9WJfJIRv8VTNKRmoz6wstCe1Vg1Y0NkN4JC1iATvCEh19RYywcA5V
11Cw1RyAZqmCVUXRl4u4mJ4c3sGV5wKAmKT2K0dEa3BInTH8kwWlBuOPpXCC8si1cMwjC+Oz9i9h
37ZoEXTJqNl64YS1ykR/YuBD9hzK1Y6bPYTl9ILHfV3aZCDVTHfjSh0D4e6B2aTTmC37TNyCPDZX
AjqAXkSfvpXt05L7C9tzbw/8QkYcrIdAXw/kbwgGd4ssFFfpt7gyMq1lkxh8g0h/AoyJUOUrIcVB
k4zxqjwcFmP4lZTFD/YhPpCx//Hi/jg1+VabDSKtrX76NN0BCpFLF9B78idjzd7LVNpbMkvIH+J1
7PC2L3yeFxPJD7ckARE+PFxmR/aDfLJpbfcA3vvhEBttt4FD4W5rVp1xwCK/7tudm7l3zFvx3HGg
Kh6cdVgkLM8n8h5gEYwbGqOCVV6HonstVU0gpb/rCcRc1oXlLe2CEPW0tw5pCGTKy8JdYslbGcbI
M1u6idpedNX/3QF6Fy/SKhZQhAqHhQ0ar782sf09zRvWoXmUwGAhvjJvM3MmIJnODg5yJgcxQFo2
BbvcBnIvofLAUiDrF8p3GmHvieFyw9UDK/aO2s07zR6lujfk9iSYV+PjItahsI2ri3TMD+Pqgkop
zXS5BXV5ph4B3Tsc+8j8rez+BjTmTbTeC+FyB0VaJspZxgWelq4wkIckqw8YMVzUKDOwB/DvBuPL
tBAEuOCkQtbwv0Xz24/KTw0RWJuguFZYWqEZ7fVEFwQ5hOs+xHsJ+Jc45ZINJmMI36ln4KM/HZq5
qBva6Z/HiGYlSveADvpFc7FgygZpehft8Od4VNUHCcr8ODp6RPRdfgjnNMlO+gCfbffmY5l7VhWn
jBkXv5Uwus1EjrbdY36SsjkKB+OlwQZy/gADmTMI+WjjclUQHAaYezaRy/akz15nKZkXaOtWOBlR
KmQoGmHxRHjcwvJe3Qp/cW1g749dsm7n5onHqoWAjPDi5sXFbeYXLSJJ8l3tOkzVWusPbNTJyvsC
+yxR9MmbnhvZxnWYQ7lQmCS9vz+PBVh1FDu01vsYGWaR/6KZ+E6sECy3/EIW667yQlA3h2CmTCn3
RTKyycmiG+qDnTDhiziwglCdJhtieKAMwFmM6x19kH7sEnGkwKVnmcqzP0Xnruwf1TiROmlcjaEA
B1YXJFW42Y1odTYb+Ai6IkZaklzpxTG5SBZWIc4nWCilkSbbgb10a/kEWhD4MmtT/B3tM4LyhekS
LtNa8XgFbahtm3Fiat+LNWJZZ5c23iUSchuwTvLs9Co4YXLJDa0PqE4R+e5Gute0zpP1YEdbO5Zv
PrslEkE+XI57NnFonXyY4E2F6lya5ash8lvRE5wEGZwI7F6dcpIy+JeD46CXV3OK9iUfUNhoQHND
gpcMeMuezYdfOWBYAAy9RykKO56fch6Wlyt3ToJwctp1b4zfvDh5iiRNFwtlc1kSCwUD8T7qZn0e
texuRXfqxpXhJIr7ihQWG6OOhlN702BvWoGuTXPtWgmEc0bWQeM1KNstLqaxjj6npsPfnw+7PLcT
DImK8ZURPPNbTyy525fB0/cmZRnrc3adKUzLWMgK9dh4QppJlJFDFFQw0cQOkJQ2JqmILPu2nimS
V7BFM/MseO7bKH3tmQ1TaJ/8MfEOyLLa50AX2rorwG1wVTnrwkQ2qKXRM1SJFlwil2gasBZjewbG
aDp2E/h11vobVuR41gwteGuz2Thdg7kIFWN20qCQGkQzBqZH6OlPgpqiiQkfsKEisP3lX93YbfpA
4IbeJAZjwpT/OlXFzcr9clNWWrYb7Vp90qnBxbjxmsBvYHBQIh9ddR59pOfqxoG3lXlhg2peFPHW
hwF0d+whvWOQ2+ehtp79Bbsmgwo4vzS1Rz6ya9jNLYxONDXgP9nSJGb5IFIGGVHJHDkuXUrHau1k
9mk0i2apCn7roiciEcW/m2w0A+dbqfq30nKeG1k/NaYCyxRp79ElauGhibmBUXH66ce89D3YcuwM
GFIjmphAoBSSsJSkbDfpQAiGUTv4xgmxQDFut9vmDmvlkha0PzXV4W6u5DMvPA7BUhaMP9ApCiry
HDa+nbUrTX8YAxoAuoV627cDdrIY/hFTxZOVAkZB5k9VxO2r6RY4NUBIAxNa5CQ4dGW4EjlWLPr0
uxGiD4Wsy2Q0CI44tpIjKjZkyjbjIKvxrvNfXc6+l7YDTrRVU0VBNSxqmvUhG6DXBOYVpustxGB8
yJg/LeZ9D6LYkPAm+4UZ1rDxp1Pr+s21dvVv5KPYMplgHAxqWeaI2Kkj3WJGDOYk7iO49CEbXsmR
jNyk2GZlhb62nNOKqVZNl91WI7utNWFYcQ3QoCEk7F4Hqj/A5WJ7kOz1qb6G2exDNjjDQsxBWTOF
HNH6U1QOr+kkSZRkjoIsU4k42vqIAbZxl/Ih1GB0Qtc/lezOg1nWOvtw2sJ8aHq0zf6U5Li0WPEX
yH8tXCs4Dp5I+022qZ1+cWaQAofV1ctwI1r676BrsEzo9IYq5CPFi1thOJ0RTXuGOosilTcadJhF
QP3R8VH+tl5JTWQTN0Ks5aKyacRlEkKkQhRfMtvw/fxaGsyJeIdheozPSIyI347jY5CQ9DRyPBay
v9UhhDGRsTl2mDF27JnLiLEjJeItdQsbzSPIQy0d7mWKQW+C2kpwLMoM6RPjfoaXlW0indl8pfIb
+r4vJKHUW5HzT7eT916+jG1qM7vCgGFl/T+Nl35cTIWL+j51JHIpTANmHLJgB3QeGF+aBZNJ2jX5
5j2arix0x8OkQ14v3S9a39ega9MNE2vUfExnVPjoGFBH8jPKmBokQXodDbUZAzT8emPz3SNYXrXs
xTEQIeDwJlBpwyOsnwyHqtxCThCUWxoi/Jqx9dm3gM7sAZR+8D7ZkDooFLG+OuweoTTvden8A1wh
yPNmnAihrYR7JCzGLIBsjyRMPoY2fyfo2NxXiJhSZIap1g8XixeLm0jtallymvYPraJ+U9Lc9qUf
LRXxCgwyMMNw6pvgaK7YEAImCP+G8uLG/tcw2Z9NW68Hlp4LI+Cfcrx5hRG157AYdqkiHTmk03Ct
3l5Hk/+r1AFfNM9DCFDY9eo3EVAum9RQ6PZe3aI+JCWvjyqT3Rg4FE2Zrm2LJ91W2jaNne/WuOsB
Pw9vEPulBIDylH6asMEic5zxI9/hxjJieN54J2piETe5R3hWXPOTaUM026D6c40eFswGf8esIYXM
4iwNNPZIucGzYuVaMYTBA+0X3ziiUENzzg2ocRd6bpurCPDKHBEvVINsH0pWO2bXsrCvQrBDVfY1
KFvW4l7/zFIV4k4E/xfe3oGjnOwR2QM5b5AmtTL4C0lNXjDyWAR9w2OU4FYNSkq2OiYQdUZFSZWz
j5LdbYjr787HJGO1D8uhIegjRqXeGbvv7BcfbpJfV+T6w0oFiSFa/+wobwMH7wt9YndQAXIXY/yK
6Bw44/RpH81uc0eyn6Li9Gr/rNvu2fRJRct8seHf4UQkatsMEcBDKTLVwKrWXUnYTEUWQorkD104
9CoJ7ls/RccYFY2x8TvtKw/FDFDJ2Jy6gBNbjubY5q1tV2CdJxuPq5cfCoDHlATAM0YGheO60lhj
xPldib2PUVMLH7VyPmr5Dc0qov1wlfPXO8OJbhivtqlea+/z/+I1malTKFD1QfvmsJnjja9Vk+1q
Aw6kHsX3JOyeywmtZ9QL+C1ptufXXXb07gQmnbwgRdE518m2rf2mndrb6fCaTRrIGaZwWeP88Waq
rVkYd1f7w4IMwzgyflKY7iib7hpmfTw6NmpP4Wwc0TOPAd+FhZWSWPM2Gr5l15qXMai2CInvjDBd
1WgbQVzg1qrfGPqmrHVfCRGaNPM9yGHsIBDGF1uIe84gF1b9i2ZsTT2p5iISB6Yi+XoyuzOZBYwl
LR7BkDjnpT1c2+BOpW6t6a0mVOPBcsxyipQEK32IpLKZgjUMuQC/9pNgYgLMM2u2Q00sPe77t8nI
fly4JNdUTuGq6OZIjzZHZmMxFYrdRG3EVMiVrVdHe2QYP2nFZ+I6b5CUXqseJT50ChjY2zjy3iIS
fG6IT9IFdivnaiZJ/FQW5Zc+YcbFw1ZcXPaBXc+JaqnIWGGFfA3iPP7wom9//LYsU7/Qb5+iThgY
+Og0xsb8VEXF4elnzTKbkmviwpfhTIZ+6jERYzM1k9s8bDj1MyrM7ilLZ6RGbLVnJ7O8Xa8bTGIa
LMRKS8CsE2vDJDzfo6XGopNjl59MNc5ArrtluCHLcohM2iidI7f3MRoOVayXmynWqktUWE9VjMbP
lcjKWpWvBYSHJdxZe74OaN/xb/2ZCldvTFl/qq3+UGpa8083W5cipRK8oKO1zvTBJOzTDdZdSuRR
S+LjKlc2u0Q2ElsNV986rtJzknCp26wWJSZHRIik7I3dyhdj+5fn3TUWHnjNwD27RQWgHHypgfNt
fPdk3ZIMFPaH1kmsdaKb8mAUNqlGPragPv6uhAZLM2p1Buf823V+c/sPKoivElHmzujmeytf2lkH
KRelE5obVqAMRbpy6DnZpnqR8PwBKrZ/dTabtm/RkyBuD0yBnFQdsACgDR8CTu7/yDuP5ciRNsu+
ylivB78BDnc4sOhNaMEggyKYJDewpILWGk/fB/W32Yz1btazqLSqSsFkRMD9E/ee+zIUPHILedFK
EnbhmcCGlDSbgc1YI3jZosx2AASkB4dt3xNRT49R0fO74OIM3t5uDfJUwwzXCqbMtue/Oo5SJ4Yv
OLBS2xBTMXiIDDOwyy7j/EHjN3REj87goUbJtBqViavbw+lQSnvLvO0I5ADK9VX4grjIHLiTsoKH
iPtyNY3GIZfxrcqMzxT/B2t7vOtRC9S9xoO+g/V1GB1gOrnBfnqy2mPRCLw6HaTn2pJ7ZefYDyfe
zMiPd1bgP+Cjio98WYkn3vNKEl4INZh82LhduhOEXm5xx9FZNpAqyFZ6Hm1c96zAOo2XO1xkGzlw
YnhohW0/NTYuX4B8BRQAlZWf0YzsKZgl/U95G0gSkT6TrtrdKiIjA+NMX3FE6f03yaCOeNkTezYC
2VvsJNmwiSprPU3J99TrC3JWvbH95w62wibQ9V0GOGslusndZmV01GQnkOoAVFXr9JhXEM25l8Wu
GwHjmxGKCjO/F76h0fLilgxdKIEoD8uYSwr4cLhPs/RPogzCyNZhUtJdEW+yFiM+lwl6C3oFZOfl
hlC4X2fxTVnqfRonsJ0zlV8qAMFI/Qfs+WcTZS6an+idOISk4AAlOmhD+ot9l3qBRfll/PUJ8TUm
SEmD7L+dlvGU4cabVIrmEabLo0vsbgd49MpJACkuAc9Au7QhxuDLMs1dInKkV6J/KUb4GGFj7tC9
wB1OR7JfzfmPBrhU2CykrVlBt+ps+CmxuRoGiYHO4swdh/M/UdX/HZr938Hi/yO8+3/85/9fWd68
zP+8Qv8OO1+ywv87A3xJK//P/9iTt/jz9/+O7v7nN/w7u9vQ/3KkZTqeSxHhkHpiEwz+7/Buw1L/
MrXJT0gtcLhyLf+f9G7xL0c7wvI8aVquUpJIbTYfS7C3/pfl2Up6jm2b2AGE/f8S3i0dT/7H/yqL
dAqK/Pj9n/+htHL4IkoRB2K63GXWEu799fcpyoOGFPH/3Q2VK8zZgUGDaisS3lciB4kIFds+WjIb
fTMfLKdmfJMYZPYm5aFfYJONj3YYieojiMl13sbAThOLYCpfPAUZRjx3qJg+4tPPqxaLLcNnN/0N
RhQ1eMuerbB4w53MlLnInjShayu3HtaVjcNqTG6GV99cKNEFuUQI2TdDheYnnynrazmuDRNVulMv
PvfwjrFs1BW/vQieAhfgJBt2a+rMc0wm0QZFBRt1lvmsuuIC4CZsdz2N57w3WC9E6Gem8pZNJtwR
1TyUA4N4y6n3jYNOFGcB7aOH0wba3rPjVg9pXRrHQbWvaVw/2qlhX6c2YkWGmZVAGAILA9ZQHrMX
NI2G8l9Fnl7D6oXN/G9gU+1G1nL72PAo5xCWgi2e095CN8lpVg6fjq6CDUDl7BIiMG6gD7l533zI
2vpQ7UkGfNMznpDNPwuYyGbJjXcy4EZfFBg78u+QOtAmE0DXngPcsVMVMx6O/fRqDcUpkF5y8E3o
Or2bnMQo/0pF3hoxV7Gub1lDkGKtvjlFqeGcI86VeT+HxjV3D4Gd1RcIJBdbJw+GgzZurMh3QxcL
96qDJUbGgiZsuXG57NotdPzvFJAl5nBQjRn534fMkIx1EvUYKnMbMghZ5aWacMsGL5YIScXMeLv8
qHyz+qOs3PgymNgcyaNAihp3lOzLsF7EWbB3x9S6JLCz1q3hfsymI+/LjpXuTNgc0qJwAyog3bCp
8ZF2bcYUT+CgPqRGG+VODruAjnbW1AddaGMTK5JFDdO6G6LmiC5dPBvEp2Fbacd9aSZ7cvn6lZEj
/YyiflUs6P8Gqw32+AHOcGC216JLb0TAoh1cbHaj7H5tjyQLH4v5JcQryTcIQk6sY9LmCHJJYE27
KLoW6sXI5ZIXrrlv2bkkTAoCazKPyuGj1CSUxW4owhfWGq80josFA2ggsaNV6+oNio70zm3DvXAt
QpU0qVYElSzejDFdz6GC6lQ63abRVr8B9lvt82T8rsyWJ5wlFMNGZyzng6jiiOTqq9eVQAepH1m9
kJsw7X3LEV8VkmbiIr8iNkf8eoB85LPucTeEJx+QPwFZ36Q1zIcxtpLDrJgh4jheBJfiKDygXQnv
42kwi/eQQGQU4Uzo0aAPVwsTUosb4jg6/BWtLjmbM3xqVVJ6sbhYzTHoH9lCV13267ib75UcadA6
o4BllR2JINolXNdrT1TPWPeqbSHtjeKxiIzxFe3XgGfFR4xNHAyP2gtd5ryTTVeuB+MshECNzZiq
s+pzHU0XOAPoo0J442FgrOPeYHWwKWa2LZ2L2NGy/fZohVytZpZtAjmEG+1WKLhSeiwxMijT2Vdp
IG6J8NSQjEGQRVaY5grcEDXpkL6xdAFW0rjvrYCp5TDCWDN4ftfNBCkmNaNjFF5wRp2jdHl6WkIi
hKOfh9I66+6+LO1bZsZPdXryA4w82ZIlnmiPjYV3pzt72LRs4XHjDDcCei9mT5TGjEfHM/3xSAoF
n7sxcFiMfjUtG5W0SoOT4agT/kdCr3HYejoO130wI93S5bcTDNes9DBB1h+JNR6I/cCkHGTF1umz
EQ8JyQ8GO4Rdp7F622D6stRN9nXAVkchEIgS8TciWI3W2m+QWY5X0cDL59Q4JR0FmZtDMaos5v9h
ZjAG5P3PqdYRDlQnMn/f/aLDRZb3v1M3loeMIJtVgl5gsu7ZpLy0ffMj2uKVA8ff8LcMHrF+r405
8DZeNX6TkMj0lcDoT/EPRgSc5yop4zvLaLezNB6QxuKoK5qjQ+qFlTZrEl9qJIFQzRz54rXZrsMq
IZfdZWP5O0TsVoYYyzbji3Tm+xivz2zJXS6iGKjPrma2Tt+DzmrsvU3WsuPseC27IbqvVPBRO1wx
I7YHy8Zu5eBy883pwUjZGdv2XTZX1yyukCHp+w5LcmciwHARXNE7XdMO4M0wiAcMblWUccYZ1xC7
P63mY6VRHcwpk9WJjaIKy3RnVtdpyoga9j9ai9t3+Ze49d89wmChr782IkNIgCUXt9ktaBeVbnMz
hk5vfVEeERQ8lgwK8I0YzEmC9Gw0dYjlAetZbs5XRqj2SI6mPcJVMX7GMqS4DAixDWfsIU7CThne
lbbFD6LLI4OjC6U8pEzZXDsxGAjavD9JEdh7QpCffF3uB1KoIYwseQDMlXKvbPdu0j6PPOttBAgi
B3CJ3XxEOoKr9c6KSRn2rfm1bPDRlvh6o/5KoCnkG3rB3JDkIwnzRdrO3TJF1D0JvsMkHl2dx3hS
aKynBG+BHvRfdqw3aZfTwUnUlWDaFV6N9t7orILDjGOkqq6xyVA+lQiSbEkuqIenxiantsUeArDR
mjs2xtChViKBoiUL5MM+j3GB+hRBRv9ahOx6raR6i122pFUpbgWxqEMhujvh9ke/BsLU4M1ZBwSN
oOjuGs5+86lk8b/LSrkc5Kz6fZIh/xqz+i1mYOgRdEakaOkbuYi8ADr9tKTzlU4dypRW/2Bl+2KY
e8gBhCBM6dmhexYzuz3RC2I30aZsB+k+jOTBYcD0We1ZyG+QuBSLNsJCRBy62WtUt0zn+dla5X9i
ilHgG9zj5kjBocUDmEC0kE3x7BuTfdA2HiyJFgdSzxq9uCLhobM2Q8mWaERMFrfVI/vNm1OlGLhM
F2m+91fDTOo9Bb9ADeWj5dV7yQB0DTPX2Lvdg7SmC2GcS3sOnX22Ev80esxmgo5lXIfUuysQ/dXu
vgzvGAC8tvk3c3XqntT8NQGewufnSO1bfkPw1IDbxzx1zw27gbqCCdl1vir/I+UO2c4zCglX4kjW
Q8dxWcu79rMyqjWQizuhcbP4TAgWaCKD7zdcI+ySGAFQI6FXCNB1u2SFwjKyUHRELFK0XoFYucqS
JCcmZTZfcaKhneUJGFO2baDJH7R7gjpurauKxXjqBt0lmWS1a3OTZKTyY2lNr7kGWNPGEW/VxEMY
dThLoRKU8tUN5D70RX4OZuYSjhPttQGdEhA3T2AwcnT3vXWwIKAR+8H/t03/qWMy5cVWfyDFeInj
sQuclMW7XbFEawKwC4nC8BoUhkUNDBNCqJWU9W/peD8E1fD3b6+usvsdbiforCNknkrbp9xGItnK
w8CClimXi2+WxpWwnYG3FR6B2/wYYsKD2j/2NXGdLZS+k/SC+zpiWCtZuRQaScVo8c5lo/UY/CRc
vdvMQZvmzB7EVc5HpwpgzToFdjh7+OkS0iZcabAhqk3w6/NwnNPhI+xAqLUlSCeUrigCQlzOtOMP
fj5TF1G0sSd/QkV7lFF8AvaLQRkMYZ9gC5JYZtE8OrtaA/3LBaLiyE92yMyQ7Hm+zVq1RYhrVIxX
42+R6W6d4pPMY3VRcwRdvMZ04yhM0m2uDjIHf2MEd1P62qNziUMXgKUPk6ciY9CaRxgwQb8aJxw5
A+MqR5U/CaR9hoKSyWO8APAcSOyqvUmUo7M3fI6W86gb45lh5TB8GUbz0Ml3TBfkqTJmiBgKbtyK
F8z0fzIF6DyvPbhMpnzmusd85WK0UVj4IdZ0ZAOleAT23Zh8uKBb70D0mVv2P28KqgjrBqQwgdFQ
nyi+mhia74QRPnzkfKWxCtJssGGtEAKdWmtAYIjCJe/lXTp658j11akw4D8O2ti6yoXv0V1tdG0P
1FrMVDF8asliowuMm2qIH64Szlrnuyqq7bxcxaAeSWB1rL+S9WbUNF+1N+zDasTqQjDBqMkD4qEe
HDaRftx9LqvEbcbHChMXhqXoUC5Ef5Yzwd6BBivXJrGelZHwHZtfHf6IGbHppHzSYAGENrV3EA0f
pbJf7ODTwwDOlKshgEDdxhgQuTvK1qi2gbof+zeK8FXb8KgbcDx5pWISijfpYHtYw9+jGW5bmg0A
d/L7VpfvDPrw5dmMwgfazftCDFefYrJUv4JYjCpGKWimwV86vL8xmT1eH+xaEKQDxbCfizMfzxMQ
jZMiW+YYCAfuYbZhk4UWUVuMAf38ZZDxn84mzTRhPVJiSPfM6lh4Na9Tjaw26tnZ+4K9l5Jboqof
RkEMOfv1JegmXGUT8V/F3EIIn38tNlArMzpQ8EBMHP0XULerqHZeYaOcxzAoVotUS5KQhq3hZ1Sv
U/E5TjywyejcWz0bmnC+wYx6HSTTU1tRc7GAhRY7JW9j1pmrsA8erMauyI9k3zsyh9I1xSolJrad
tcuAkJaX+Wg6EziANsan8tIO4cbTFtjAT5tIoOtoWossY31XU7hEzSFwvnRA3NtysoeLftIOD0PR
ffvWy6joR1kl3kSCLiz0pn0OdrBUtNPkeNJgdGfVhtHOs1OWHzZaUiS0JjEDjlS80em80Vj0WQy8
sKT/YyBvaAjnCk3sl+hKcKE7I9TLx9oqnjEUApisb0SMA5+T2VtH4Cme1f7V7MVlEMGx9/p38qbS
L0qdv9Uc7WbOfdanXr3LIV3y9VHnT237aiD/vR81KhJWUucQ6sWqkeyy/VH/igELk0iO/hy0B8dH
N8s/wONV6h2n0P+yMZAS3sXJYwm8jKNghms8DIDEeGrEfZKqHB26R08HBGLUuMyDcZA79DA8aB4p
vovMV5tpsslLJpH1ZHFFxdWOAUdJautAmnuQLsahqN/6E3Pqqk/Z7UP2cclTjvyBgLVUmJDMgvlc
8wKqlLhrp+be6DA47kPNItFVUP3ysrdPBtFc24h3tLEjZ4eT1CzDcqcSbuvRGD+QsB0cDWQZqPBW
6AJyLEX0pqeDyKP2MTDN6YzKpF3b2QFHCbTeklE76QO/Qw7DJpeEVtm6wfrIB7pTPR1sxAdnifGg
0j/KNNqw9/8omL9x2+Z8QBFsN90jy6anyqwVt254LH37ZnqW2pgpSSnC9BByVV9AwWZOF9veSrUs
KCeuIEOhJFZx/ydnHezJ8lL3+V2vHUKmUKFUHqly2mJFYDXWmmQZRZvKA4ZMPT84kX7CDIZ/w+55
xExc/6hy7YRL23e8hwCZTmdl+SO2yorskuSbZQu3+0BjkwwlRXXvPgbZtG8aC+GTcZcX0zP3Adbd
KdnbFjE2QF2LI2vSgy0UEP2KIgkOXIHSY+uY795IJ+nOu7TjMVIaqJC2idFe4JOWcpwTMA9gPIBN
Ba4OxJbZe0d1jOXo0TQtfV9Dw1y1Q+LTbiUPHuR+WNe1QhSA8+7dDRB59/DgHG74rvQ/NO7PtYkr
G3tyiKFL8HbnVveWOBW5P0F474ZfAg4BazNs0dUx4wZe0nFe0Cy2TPlh5rnaz3ZBx2VJZIiMx5RI
DtbnczRCXq4MtQ1j/Ogz7ghQVKyq8ujvAEXjbWSFYm7Kqi5QZph0/4QHA/NdRmEdzXJ17DIARKTL
x/yphtgVxNLsqgqETFQNn6w/NtIYpi3Z4yQp+b9dRt7TyPO+rk3jqWL/NHbYUkuyPxCD7bnJsZSn
a07Xgdu4iG/+lL9EfG7WYi4w9jTmRwU9NYYrB+dup1PxNYfTT9YVnHIYoMMEHZed/7HqS9OUV2KK
5gqekmA8mky3ufJ/qzGW27YPX/ONHQw+i4NB7me6KRIvY8KNQSzSO9wltn1YlsU7RPOPurffMlof
Y1ocOr5+0yV2rZ51CTGp48aqefmr9tY7IEGhJLrbyoVYYTy0hAvtCJJ30cS6GROL/hmbqc9BSlor
Y8+NGs2zWSOoViDu2JujuMLVhYKBiKKm8/ZEhLBn1ajGwXo8RxVChHzKf3zRfhJZHq3rMnyn41k7
BEJAAgm3uRNzopg8/cwZcSDTqo0NDi+L0gpMx6oYQrmT2XAvq+jgqp5gCROjP0wwxTQmNndx4hdb
3Y4v0LJ/sz7bjwmkcT+Pf4RNXxBsyI1jIoRAkVij0kerwDwplg/Z6NkPfodCOJcXYBgF3VG28fvA
O5sOfmNf9ebezuYDrcVnMzfXOMGsTRoSastDKF/15BMwJmGZ1PU+dYjZBWi6Ggc0h6hVu42ucEJ0
Uu2h4OOPllcG0iWr+fxJmd0xYR+8im2fZSAzx04GuOW4csAujPFwz4JwwI/2TPTWQQLuPad18m4I
gKyqkeZO5sGjVHD4S/eQIErbGrjbLT7QtksICGHQ2JCfBpg+NdgmYJvR1yxBGYAgHowiWMcUGBOs
BD/DJUUSeIb/UKr2XHktD7pkFDzn1rVug51I6m+Re0+9ApqbLKGtWQqwLqLWr+vYRflfnjOSC0D3
GxuvL6ZdTLrLZgkNMDuxdWwIX33DQAtUW+wDm6tFv8FRv5Z2orZ+FCBILYtFrM55WTTEaWSQ2KaU
umGW+Cr8pjl5AmwIBq0AJ6hZ4RKHANR+25HChEwWOaUfKMx2fIr9Nryb7ew4O2hOtZN7LCv1bxog
pRtcg6edwcM6ZHxOxcMeNVNIvNppm3Y4fS1fvTnALngZh2ptwbPFvbFxRrL7iiSeeA0DfbKzpD+6
ZQF9jdYnp3BvbHwBg3vPwTTtokYsVoFG0szyg610u/EVYjRRwVjfcJ2IXeuyhWZMem0zD4cAcIA+
SWvQlNg1YgOPWeLbpLtS2wUY1rdMf7o1dfVR1K3m1ebWtmO561OQVV0XoaqLGVHM7XWscGWhuKfE
Si4+cUb0hVeCN66e86IGaMvAY/Fs0z7Wc3tL++gSdNZpwnKPhdg397Ow9y15JWzE072ESG+/G64x
E4ykBZR4+6Jc94lAJ1gYASKp3mleOms6FznzTU9Sq3WWdUAkbezH6DOXaNl7cgw3pnAfjfmbO/E0
GTpFQJyf6g5jacgUZ21ED32qyKr0AuwxSD1rt8IjmhwAu3xkPCzMwh6GCkSI6WEMbJr8TxHc5EC7
UsvpPNP61Lm9Mx0S1nqebK+YPzPCUZABkrxhEM9HWbRVQm0AxR6DsfxtgFKvO21HG8lZVHgBwAVc
nyx8NNqqfqDYY8N8F2e7ESSpHEboBEkn74Z2evf9ZyWQkAVFH2863/xNvOIvmAk+0DYBSSM2zC7W
f2qq5C5q/1RBxOB8CPYYdTgREBIxmERt5108UHpPY1HuK2zxKwtsIAiAHJQyaSorx6rkg4v+Q3Ku
4ZOMWH45+aWd4wAQb8+RXAWS5e8TxspHJ4JUv5iJOhJU0oFrKWgX7UAFwJWDemWVUEIjA3TAI+CE
8pDCZ6gZj9t9efFMUJcDCjJtVy9+x5LcrcXeiRd/GEklmxmbHKcZjx7uTNX+dMO5RkF9B7UShR3Q
VHIv/iD7uLesAo4VbayJkSrtlpqox9Lpj2DMIKejSL7YaXv19MQpqv/YDaf905wANXFE/jhiMCPc
XefkgGtUQRa3ZYfO2aMVM5I/WRVPXNrzzk483tTK2KhsBjPgWPezte+0OogxffbwrKA+kvsGzzNy
sHyDZeiKtPwpqWM8Ok77g0iT1VkJIaHJIAQvfrROvzDx2uu2fbBcZC5Jy1aJyWBgSpJFI3QgWrV/
y5YEkW3YjohPOtJzRmIb4JzpYxcwKOs79n8ldZ6sD4hbykPbeW84Jy4S/lLFVs9CTKXEKZImGwcu
LwQGpylgSQRM9tHIKbXien6Frc2x++Cigyai6Tf1m6+is6NLa6mPoqLtG9V0kD7YkMIYDixet0Yv
Uk5zKASsHe5bNrJIgKNXxyLXsv3CUTkfXdN5HzVnSkPzse1HbPEcAogr020w67OR2sbaVuAXXCc4
ZYn7YzYy3k4O+Soq6B4mzn3QeEQxevWTKV9zNP+ilvMxK6k44CbDaMBCfmYk1mzyKX2pNamY3vyH
DSm7jjF8DpyYRc2AqGOM+QyF/h1uF0JA4ozWMv0QAG9k7t2b7fRLJnKx9sb2CTHEWtvqZ1xLPRFo
HTFi7TxiciCyEd0JaOLkmmaPPT/hUyJM9qdQlBEmgolVEcpd2iq1UTloCRvHmNGIYMfthEthJavh
e0bQ7Plo3mOLl14ULeNrtgo2j/2mr/JiY7e6ZQq+srKE6EA3R81SuxCdsTeEs5PtVQgdw7C3rh+a
+1gmP+hrSM5yo+fZHaZjX+fJOSPhbSQeAFio8VyU466yZIvAJN4sRv7cyKhU8/6S6wsUms8oY0Tg
iDTheRE8L6P9kfXFiwGR7WBnZ0qV57wMowOXEuaQ0PsulH/Cr/k1l4zeWGNAavQBCPbiAwkQvIQw
wC6DSDaD/Amvbc8GZmtV8xkxIMOMHiptnGf3UW0Co0CJZ98TI3LuS8RqFnuHpm2u5GxH8HcjwMDY
g7J124a3niOsjViQB3HECZs7+Lm2rRpfa82QaUBSPsCR3DnJcBxKjziZjayTg2NFxX2dmp/lAERe
RsFLa8Aw4O1/9YP2j3gxMNJs/b7fTcZ0pxQKSCef233PR31OEJg51VNTFrchY++mBBatWD8xA5ew
CeFm+HKot6Nvf3KsV8P4k3bdJ/Yo7vpzX82feE6g3ZJAnrQmAn8ZnMr8Dc8RbMIJN64/PKUsnxE2
TZyhaJQzBSuh7vdj3X3PRXGJCUTH3N8dcfktIeibqmd11YY9zWSo9zpwqP1955o3JNAqpR7Y2FPU
MZLSI6vv62g4MOJz9FplQogC53jcMe9SA7Vo6d0H5sKDisnjsYbgY3bq52UK3w5DeV/18X0+umfD
B9Kh43Ep6ktGoeEuxiTJ+c/l0Prc/4TX4KkSNLa/0SD4whZvDNps/rresQ5rvaJfIiPIYSHmk2KY
GsCHmxCkY2g81w7Ilkmzzu5CtkCOUx3TbDq7Jrot+mkXOD1DRrbwQ3UIRDTu0CirDUSAHJ1pQLVZ
hCxqc0zR/FmZC+TY9a5JLFHcI0pvq++uQvmcqJc2Sq8UO+CfEufDcsYMtUd98qWL8Ezxqe6Dd5lZ
J7Mo/mzrOKXFShQjNCvZGX5ys+eu23Vk61BnQsd1+1dcMLTO9a+JpQAOaPlkeRC9LQWnqPM+aQgO
2OTfM+JzSdiix9D5lygsuZbkjK6oUr6A/VQHfG3ZIkx59TwWgbMwv3M30Ts27SdWbvdzTsFqdgbm
1pwoodKNaKQp36baEXdJnr87VXFuOxzKjYszPF7ah9glDWk0o/vSUZ91aqNO1uEdIymT94Tn1KDD
GUkIp1oq9NSsSswxhDpgcp3tHLz7KugtLAaQALNyRjTHzU2CUnLgSLmRg0Xn1ibf5axJM0pruDhu
+pdBOAIAxp3SJbi1bp8Mw8Q5KMNtmfC5iELEPCRAIYkg9SIsfirfeMZnVuyGzrsbSxqgVPRHBIJ0
Mki5tRU+8ojnm2iADB/zGDo4/gBG0aiTugCjoliJBg5mXTI8QeczUl+Exk8sMrGN8vcC+C+NFtWH
ATbpHxJeKdudDrxu7eAycCpq78QbmaKaKO8Ym/RmB8wkvVNDemGB/Jk4I+23Z236kuMXIle1MbW6
b3rSqWdkHQ3SX07SHRDbcqvlfI806czRxR8r6k9G17BeMGc5Zv0NUOPmImfCniEwT8AgBWXIo25f
WqJV/Wn+NRsbWFxRnqLKuAAc/lOZKMmTwj0O6VBsASa4s6qBNYmBYxxGg2fGpyEt7vJXK4Z5gWiK
C0Yg8FTYA3Zz5i/OJ9kcvFEDyysU2FRrJ0LOHF94zWZcUNPaGZrXqG3YtTvJh0EGYwAy5Es5p3gw
vUfdkVcS1uGRJfo+0yM8Zs2nbABOeJJRRm3YcZ9k8XkJo2iVnWymuEWCYUWsHhISZDIWi3s/qdW6
JYxwFZQW2b0dTT2IM5jDDcyestzPSvCtB21zjINx5wXppxfXLPppyBEEsGCuK+xBoovYunJnjAgf
OlnejZWQ6xC8wpxlPy2F1Kq3M9AkTo0wOJdMenX8wviYWER3AIpZvEpFyUa1/J0nw82tGPnUDv0n
d53W941IaS1xV/Hxov9IJbCNuiG2IYPk5rW3JF82HdAxPbr6qtA45a8eDhRc7upmJePfIlqUaQ54
c2ZaeA+eLdj8LJn3ASKkQUKnGcrqG6bHBa8WtAROsLD17lybyZrZkYtSc1jHjmusAQ+fA3h+boTD
OwqibFsAjM9VgA0yIn+M5CxeGHXiEn5rcVdBquh6alYPT1XRriGwMY4JZ4PYQ3M8/fNDNCTZnkkC
Aa5OvEM9YbJQxKBV9b6DEILBFgPCc+J/qOQ3nxrnnNiiZrpMgdjRrPXmFABR6B6nofgYUnRlfugE
G9Uh3yWeEeiGxzuzYO47CEc4VtJtWRTtXT20eGnj/MB38oiE/jEk53mDOIMdTl3DqJtagYSk/O6Y
Bm7B6mChCmR0NAdGVoM9PBUXZWIwYVNJm9vEbwinjrLuUJZB9FPOs24bdF0dgiPS9wj+Rm54yn3u
e1/FRIA3HA9BsxdMQEoOtlXZMJnXAodyP0Sr4mak8bwbu1Bu4xAx1+wTOyE1p3fALJMPdjEXAydX
Bg8jANMjqndl2vVLLhZ1SfhWkJq1KkMkRrq11XIuXe3K/a0xtOIZ3GY4IVYsonHbDsltcudbiQdg
Z4noexxjh6ho8wUQhb8l4bncmrHZP5cTRss2Brc70syWAXunzA4+e1UYF1MH72Pp8vzb1bW1vUuK
sGk9iYFhdxDfN/RRFfoaWGSsD2vnbmTOdtAMpdGQVNcicP0j08bHeqblZaxTi1o9kEO1t7q6PmLi
u1M9jqAgMrAFBPb3vOAwcZQGa9l4r0YTnzSXMi1YCsBpbpsbcNED3rwOO2uc8GsNSPVNEJwC7Pd7
YZFaHZjNXd1bJr3bXeA01hEaW7Yl4Q9lWBEcSdc0dwyn65J4FAxAyAB4t3ZKBC+SsMeTZZnF1qrT
F8G7PmA52TWNB36YmLItzTPO8LBaiboZ2dhR9jAaagryuRgzlW55o7OzVqURvw5o0lBoRQhwKu7Z
bhfr2UVZPaJgZppDHdbzRPRvecwZkg1EMeeYG9ZpZpcH0nn35uzfMLtfR/LHKMNqZ9NW5d+CEAAn
ZQQ8Fo/g/EAYhMSCQMaC+8bccO6m1wiCz8Hr/WFXNu2dFKxXIBC/QVCaH4hffAaUsiV+hz2C5I6N
LN88uXgbfWe6h/UCG5u2Z1Pia4uIKdpI03bWcfo2SsvDKiZeyiE+jz21Ae0PJT1E8NkaN5wQ74NK
IPG5X6FZ3+Dv8f86nOkiuk1o8VCck+KTC4Y0gCVPkMgusbdAy6onEpWYz+nzUJUbUP/Y2yqEXV5d
Rls1U50RdkzoxgMYRJDWLP6dkkfe491bL47VOcpYieYHiBosgwjhY3KHnpVrxsRvVU7lS6e+DXZi
677tIWZmo1iFHdy9xpAOijt9cAtCbJshRPdk74yJGT0wu6cJAdo6Datrnmvgf+ODq2P+UEBXNAQU
36FHeJXHkDk0w31ZacT35cJZy7uDysdFRjQeqkDdugqGTUkv1/fsSiPAHrWP0L2z2B/XA1h+DRiO
KSouhepeLBc0QyimEGG0t2MEePCJV7LETuKibiI5AE8oXNvuHDmwN6ma3+RinQ0pXFiLgx1A0Xb+
54e8kUT49X1anLGkFTgzT6PmzFr986///JAEvXOowCZdYBCDiYhPyjJejXms91j7NBwui2K2IfsO
LsZlMHpwqH6CgBcE7xyXx1GWv2EbDDsRBO/c9uDVolKwLwi/PK+WWzIEP4fMMp7C8ei0jjxkBSeb
bUCXJ6002cay3imMzcxVM/EwcJFus0a4K1NQP4c183YL6oCy3iKHUOxwDskAogqEq5ZtwyT5Ey7Z
8rGHmNX032b3OSbtCt9g8Dgn81bAuDOKvlvByv0v9s5suXHs3NKv4uh7uLExbSDiREc0CZAUKUoU
NaZuEKlUJuZ5xtP3t+XTx+WyO9193xdOV5ZKBDHt4f/X+tZnODTfBvJF6Mp0G0OgUUK89Trbw2to
T4RjFA7SjTb/0eomIeUIs2N3SQ9Stx9nBu9DhCRsCFPKWC0qqRItkL8gqdlaRfJMq81PdFvgTifh
eY4tELr6r1H1pDTDZahBdFSk2AqH6Yp+8c3pCVy2+u/Ez5+SnveBimq2gdiw3gIWGIndofBEjq0X
AbMJo1faXuy1J/1jTJFaGsM5lYaFJjz+5FoukQao0VrgDOGmaaiSdkBgAGy8kOF5X6eoXFWPhhZJ
9HPqvN24ihGF2oL8ls6CChuQfhwJclcqedvXoWC3g5Z2ncjmhrlBDag6DQPKZxTr25GrPNDn9uc5
ehtW6gt5SlCoR/OAG+EOpI2n5OsFpWZTT/SYSTjQKU6zu7x2cNMQhwzIBWsY+aV6begEc9/rE+9b
WhHhOI9mf7v25nEO401ZU40uYpdgjNj8VSJJMtbusWjVMnpAwCirNdrF1oQQPDf9rhJI+4QGlWh0
bzr7nTiM8a4aP5NmKO5WuGunxJS3ohqQTQA02jQ70y1IONPdg+uAOqC2V21JDkpPzki/TGc/GNAN
XoM1RNASrt2r2Rbrnk1Hedaiepev3noTSRfK55AMKJSJ9eO2IJtw6kezZ006m1oWkHZ8NN12ODgj
+HkXBX+TSvbIXYrTh41cC/zljsg93KYGGN6WWS+PSFKA5P1RGNYRLOCjhWgH4Y1D8Yuo4sJKjknq
3MqpeDWn4oMFxytRhmew/Wi9puEGL9YdjTF3O0/UDFp0kG1pH+fc/WZoYmdj2o4gCBOONNwzIgNF
hnJdVCZfDAFztf4wiWmHf8d16sL3JR/fu2E4dgBtVmoRrRnjZIw9bNfTcLR6xuFW8LJQs7injf1Z
mvKR5N6GIQ3oxL6sWf+kz8ZavMZQlqh71NeibR9EwiI4BtA1OvxyNA+/DNtGmji093klfgm2Z8A+
GB9nGwspoKubkEQg3PfUizvSFaYiO5hL+Vi2hB1NgxXQbWmvq14e4nxtg2Gqg3bRL3aaHBa6Kram
h8dwkjsQuvikCCSBJ9ad5lUsl2Y+WV7ykA+mu+MMDZ+U659tPL9XTmoHOi1OKBB4PksKj5O5khEa
Q1un3XnUWzc+sjy4kmGw3A6Q+ibJKqKVzOHYCgAmbwXxgD771mhLx2nfezQSM3bJU+uQJCF+anVx
RbxXkBYio309eTP1NTffWRGqcsjmG+hL4q0FRiqK4Ulacf0CbCc+r52LLsHUkQOvjn4UsJzVe5pe
i7g+6NE6HWiDTDRp9PCSkzBHFvmuWe+MBrqf3tsHHIbFrluH6Vh2hCv0pFwlGkOIKQoNJkd/8Jbk
DiZ7sdcH3hyjP9OqkceC/tFqRfSPHOH4JFXvapg3lFWi+Zio8uTsLkSbJG6EtZ6kGVQMRyKz6w8X
QU42DvY3qCKAqerSvikWWT32rXyutTvSNacnGpDGQ1ENfiYJTYlSmoxzV5lXI61aHxit2H39NUl8
fcm12xmdCVGuMn9JDPA68cTTlVaRfQQfVDI/5s4h0UkgZ950Xux5hQvbk6gwqVALqlhkONVNGMSF
BG5d+KZNLXYNuW0N+TEohJBsEr5i2kl09vIM5RmWbnZggbYi68mhWo4Gr1tf1hcD9eaNXi/ZEYE4
teZYsglNhns2/EYgG5pYIkUhFNll/0ADOA8KVysfAepSRPSaiDkppd66mN9rxld0kL/KTHMu2IMv
RWkjeWSDeZ2205qHt8NQx6yDhbFPzBpJVm482kmd+lFq209RWDH/W9lza+bh00ylpQtp30Ss0Xbr
7KX7CFcgYr7JfpjcHt2x17+0q7Wv2upkju0MY7iOSDMhPl0b9J9NtFSPKCCYy0MK/qBkMl9W3SVD
53jXaDCX4ip+mkRIAb41lYK+QmWJ/XZnDugW6plCjE2S5miC5YWk+TyyNm91D1BoeC6cfDxHZV9h
asKOoM/jRS+bEjX3/CmysoWgjvx1HA3nhu4lmKZpQUWZ94xvmgTi1mEJqQlETLvpM6bfC6oi2tXG
eV1zCbYnpyucWoVPjepO8g4chhk+czesrOsScw6IMXQOGr9DNyPV7e3g4VlA5mvdCLh+2JI7Fj72
uhNsyINi9cjftUlPW/Jnr0rqYAodGrkLAZWDZXyWtRHhFSAF1C7CvbFS/2pQ9mxJGuse2v6NGpRz
HJ3ypodxc8Mjorg7Be1LyQpUmipeqkHtBj2aHVq/YF0N03ELPG48VQotm5EvvcNE4vmpE7dnvTl6
YVs9UuWUjVne672b3AwmPcKiisCxTKrpE0udzgJxtGNOsFTPw3aTJp9QN58k4vqMPnEa14+J6pPp
Ds6LdCR0gaw/doZT/RYNhG7HuKmiUM3DBClu6NpUZ8ieBNokrPEgcbDbl4ALKxwQudZgnycbbDY6
6ucNblpgzYwG3mzdTRjs/Whmfonm7juTnL6LmpE6EKI3PzG1T5cPQp5mqqo8TvkYUasjBWB3zzgA
vISeOtjipp9JaFcvDr5U6yb06PWXratd0l5Hw5R00EFYzvh6PC2Phhs/9Bg33ptyslXbfVfrQ70z
1MIDHQGoaJGt1PiAQZRN91Il1XxfsJy4N0vvbaFuU9XO/Kq3jTxSNOUxMow2iCZTozK6Ivwiu2NV
zLamMYCvS/GUVSDLysomXEl01p1I5jnQhgwIJTn3rFSfFlpXe0gZ8pbjl+C1GqATjLXHqIWx2KD2
YUhOqAhYkCKEcEGtOmn2SNkIsD01k20aupCaZf9UkHlP09L6MTExohDzXoC7BxAuGuTDU/hapMYl
iXTvUz+h07uk5hRetaii6arhaDAly7MeNLQdg0kzrUDkrthbSfMSS4Pl5aQ9JFFHTpbaMrqRmRwJ
sR2ZiVjyojC9xjXNFrYj2Q1UdkqTdP22pH8c83FugjhkBV3EAsSk3dw7zf3Q9M4+Stiezl3z1CBo
RuBnJljk5WczjM2NdGd4CQA5Ll2HTtjUzH20WP1xlbNi2LJKNmpezDI8NXHnHpwauiBPNPXmSQKE
c+ppU4Cn2KSr0mbpdcOml8QCknlgUMDVZC1WwSq2HLZfaADaRMw3YH9OOOkACKwONcuOipatz5fe
Eec+IUPO0SSpVIuV73uD7WYPHe5t0LS3xVGAr7ZOL0WyS9osfonjGIZaCXQnSc3nbMKLSZW2XG0v
SGmX7CawpU+Td1nxbpAAp6ML9sCONFMfBhKf0q4eJoz+0/QwRyWCUyyGwbJGnHBuO7dZ1nwzUWv5
XeJat+ZMBWgYesDXmbcblhjMYxeZJ6No2RjEO4EW+VZaVXcGlBOsgmrorNn5brDM8Fh6mXFEQ6bZ
UcfY36b7UWsG36hNdnrlXiv1WzD6z1E90pIYMgSxs534vZ4mp8q8McO8u+9sCrz0t4gmdHpSp9pf
5lwjAlizn5T6znbEMsVoBfX82mHXX+SoYpCw6VX0CipFbIwi0MwoZ7vL3E4JBuxDlLxocVudB/GN
PNWN7S3LlqbundbJR5yXlq/DytjAct52GJKwMtrPSZT+qIQCdlnIyzzKu87Eq6ljtTiWzXO4Vtbz
UmbIWTXrHYAPD0VMMJvbR1ibSCKk2CsfrGgmfng0gQ434qYwxbsVopKvSTZr11FnJWu9o1patnqL
9jkK+w+3Jw/DSEDACMs9p8tKOopFknmYkWUEbZNcaI3Rel3dm9BMAreyrQ0hPIRfWjl5cTMZKnb4
XWurac+2orgNqR8h4Oi0AwPIZqn06sGwRlKdJsAs+cK+FuKNa1PMHpf2TrpheFqt+kDcG51c+VA6
0WNoZvDnBTlf8WIEwKewpJwtj4ofe8sFSJHcU9ncTsvqse6R12hKHT+vvulh+y6xk/rp0tJqNs9i
oSEdzt6NNdDLshUEoY+N23VFbe/QjygVkmjZ1hSOR5uFlZWHHoD/7qGpJa4FzFw9bGTdgzgkC/Mt
n5Jfmt58pGBZxgJYrq3UbaWXPnlD+01LHDjxyiQtywwJmC5YcdOcINf4MVr7zDewVwA2ooMgU6AC
KTbJhle+dgFzraS0SNaTWbPPBvNlHpc3y/LewG89Dg7/9Vw3N1BbSgxJrAxjrT2UISGoWHDOWK8H
Jat065p9xNuwOM+LlvT3cccigZxOEPyZ85atsMorsBFydpElrf2d2+jbJDTQVje3DkIU5Hg2xdXl
oyckfAP33uu7p8px70uT/lxd35a2e07C+OyZ7OdNg20lkmC5M7URkMxIX3INMUfO8oC2yEAW795V
BfKVkHDebOhH1s8/vGQh2Y0QLmQpHxSRsX247v0yF495Y1za2XwYCSumrQ14Lrw1SpdCcNXdmx1i
1oHPsUxU825tvYJhIBNB3hB7tJP6GEwNiDKPqX3O2E4S14LSVYKhLbUDWE3Agsu4gxHMcz9Fp27u
3gFVsmjPYEYS4yaqWxzyo0EVK6I2BM8XtIMwD9AHqdRjLTCggcLV8FC4VfddytCIWRtkobmNlhuC
mRktFjbFo0jvpKXhclqkvxgFwuYcxwS4m6tpiE9UDP3WcdazlaIXBBVJ9/EyTS2foH3LBdZwZFBr
CyukPbCLn7FmEIMg+89yCOddNqCryY1d29ubFjHpBt0xRl9SOk5tFIT0TBaaJWd6Yp1FWk+KwNgH
bvnYV2tx9/XHKvQZVxruGwIXJ1t7qlvTvfv6o4sR1KUYctl3YSoapiCeKPoyuG+AfT9ZhND4rRgm
EKhAMFpPcH1LgCFyLDB2pS6tC0CKQc4WHkEf6maA/2RgWBds03vS+i6THBOfdtSvBLiaHOLlAEwZ
Ua4Tk4oo6FijhROXzpnvq7SyTxhSxIWpa4acnsIgLozvLf0NJsM6mGVCEmYm9t4SNvtKo8sdEtt0
juja8AqXCaiX8aQ1TXqzojlgeqRlJFoKr19/RbZUHhs8GBuBGmWe6MHzvDbHGVmWm0FRWvAH+sA5
J7Z3/OG1Jpem43mpDWEerSUyNpogftJwKm1XTNGD6/RPslroqnfma9fDZh3UH/GUR75Wzjve4B8r
mT/HrjbHo9X9tFmI3jQWDlyzpkxPL8TBlyhhUK914x3oGBNllHhYRlSHVou7o6M33XHZRwR2IWZM
CMXoLEroXG5BrrHGnYAqVRHdDiTKcRbHl+hCb5x0OET0xbamkVGcrrQTfZPMDzvwRFmXHZsy+0FH
qzk7q7Sui5sfHpepv8MuXT85SHMpLdQZzVgQRZy2RYUHU4CXIGyXQE+4pSObqPqzbEiNQHMPtses
r0MLv4QX/6lcWrlLu2xX6XmHbB2suxsNkOYsTFwRaoVZz84ZDjy/wWu8TWtCmlSmga0btCOkqibN
zgmr8Nlaf8QhEICJGFaex0bczue6iOOg19qXUnq7ph/WMyAouLboiUvLMB7Rk4nmhQVBfDOUC7cM
sZ7JVH6nVUhs46Y4d7SZ7N5646vf45Xr7JoyYr4rkBLsXBswtEyiA9EoTehORwIXHivG9tgy3cBz
088OYiiDBIwnHFIsfPT1GLfpL5em0sGMftoTTVw3mr43NYOYhbMd/2P16cjsRqKAaVomCy3KfulN
WG76AXGYWj/IC2hgv6iROM456lQoPttCR32b9NGvaUggJzFdZdWOJCXBFEaCtrYu5z6OjmzUiZKZ
+2M7URyBGM6YUBhv8yzFVk0he9cs6i1dk3B2zz3+/A1TuYprsLLARQ6/b9Ceu2uzg+ng+nE3/iL/
86GZh44pHcVnLcrqIChlE1G+tfXIPRilw3YhXHZO3T2hMn4QRKEGGCMHiVwawQ7t0vQbTFMWkTpk
67bX34q89QLo6MwTzUZLs0Cr5umu7C6yLIj56PpvrdTYw9QLNhMLp9Ws6HrFmp+mNntr2IFvNQ9n
EZlZyK4XQp2ahk1647jWuY7CUxZ3dYCT+sFoPNa3S6j5ZUpvVJcSO7nng70SsAaZuSdxNcsR2r+9
T1Ei+HMC7MI0wu+gmeSgD0HopFeMto95vWz6+rRG1D+kExp7kvzKwEIyTA47Ge7kDriEZ+/rvnou
K0kiTc+sIYrlCeY9K80wGjC+g34sMo/k2x5JU5wiXAWFhAxkImWkEm+ijXwK4mQpdTplD0RNo+hY
+y/rm+NWNwDxkZEaJDNRp6UvODPFaeu2LWq22qUZ7WVjzLDOEXDpczMHWW33/kqNOOTpstzmtu1D
EAuGPE99jp5kNPRt1L1qPSwtfsy0WRMyVCFeA3pN5rCYWHtFbk3aa7N1ne5bW0Nm0NkO6IWZEdzR
HKBZ3rYK89Y6WyNskOMXHzaymxRcH6mYBE82LWa2ZQHVID/apfX2NbR0Kt/yWQJ9Mkr4JQ4rGmMo
oqCFLEh9i6ixBOP/0qI41Qo3iNGUIFFBUC20n2XgUIzZJeCDmXYQLtNWeWffTbaLN05H0qWf+xiY
o2e8JUn7YXf9y5gy42oKTQBCNt7T+yLMwf4OiRSXWrteoN0/05a71/H5V/30bEzDrSf6vdGV+7lM
P2oJqbdwRGDCwHUdwLUNFwUnJE55RC14LlDYxb+sEkKxnRxtU/E0GvtXOMYn0qopEoxvmOiSERK6
2aC1amts2bjQN4023tuxY+41O+s2U9LTiW+1wERP3S5Qw7/iECnz3EpcfRfJVKnlhrwFUAVTh9dx
slRLoiquPEEhT9TdxFpsozst+elhGW6LwYJiHF+dECvJOLCZDNk4b8usgh2JGH8brcsr4PmGdnUm
0LyCBzrqqUbtP7Fd/I4WwtzknEW2vjcULVRmI3DxZKMv2YeNyWzBDj5gmtgkWYlQMRTJ+1jgNMji
965XdeG1lLtI6dVktGAJiMtx79jjI2XeE9m/cuuGxYjQrkNJnAOPQRIXCxxsel3o+1mbXtl+Qf5z
JhOiQ3gqHUxGXueep0To/jg7oz9q1IWQdCG1HkTQRvY5K0ijmnQIJZYnyS4soq1hYHTR5hLsVrj8
qhHO5h4XzC4WnPzhC2oILP95TLdWm+D8OZIFUvu6DBTuHGMlHi9j5NJRZmvIJH1zcn5MI9W7qpvu
4N1h6hD1wYydM7QIe6PbhOT209no0F0Z3QVX94XWyEZObXMQoj85BbrUeSpP8QB9MQJ+d4Pc7qYb
eJxlQcPN66ebmaJnuixBU4IMDXlzNrmbfy5Ncmfm9FhtY70femTlVMNYWWt04J0eEkfl0u8a5s8K
9kfOMpcKo8nawIbJ0kzyhgB6bDfLGmgWfHI531orZQbMb1QwB8rLoVe9V236kJoWpH0kWRv4LO+R
mz/YwOAopqWbdSpWEmKql2oGqUYfms67Mf+snatwpk+JnID+H0sBhxSwCYgKzYDjNILqrZBAHN04
f5UiPYN8xZ6LWusgWbARANedQ3y5BBbWIMG948hbsZvZnm0zx8yDBQfNtkjfQPDCmk4RuZmYLRdv
CiI2oVSqflmmVpyHLvQrPtNR0QAZ6t4YTc2YEfqQLqw5MJ8RAGdcxwjykl2bF2omlwk/1087ET/S
sbtZEbbhzBc5NXhl1wAGvK7rm4u6zewiSAZL+OkWj3DqtjhQkJXmRPuUHZyanzplpob11sm1UtTV
tSCnqq2PFWw3OlLJyeoje2stjiBjhs1XYQgdwySdx961r5qHFwoIxHNkDffp4m1WIL+xI8iUtiwD
pTFrF5e8ajGY603XITvLDPvGlgPUJpwRUjdqv+v0MzkYaKy7FFIDICR6M+g+2GltZ6SbUHhpZUVL
el6M2dlkbnMXSnajeZH9LNPoZZWoiaOmvY+njuJkBoDapc4j6wLo3Y+EmAOGzuoFBfxrmJuwsMzq
jVJ5iSBOyen6236ZP/oCbrlZQp7XMME7lBl3raddDG8kjFGi+kja9p6we/OQxnp+MpvhEbUb00sN
3gJopiZxm+iCOtpYqVqb4/CEY8fG/ncL7RV4hR75UqsekOtSdMdIM0dHI8sIU2qrFwyj0AOynvo1
iUXruI9W75vQGOiKnkKLsn72M/uKeHwIMVLbuvghEv22RUrX0tLvqoe6mG/SWYOFJMXq05qjauzo
chPUUYbxs6KuFVG1qBoj3epYl7A83o81YkXUeycA/uCkS50eD7xmdmtFRpmdRTsYHOtC8dmg700Q
vP2zTLA2OMt6Hdd9ST2Ri9kzNcoqSOloBAbcaX+hqJLZBzscd/GcPpNP/K3rYb/D4nGJ+NqEiV7v
ZcyCZK5PfSyfbC/+FNz6UFUWNEFCDi1Nf8BtGxhIG6W5viZ2yEOqobmy1peucu/G/n6lRUPlf7gs
JZ1DuzFZR1TTQdfoRI5pfVb/60b8iIDUwMg0E7N1CiVmzDMGcyvuN2OHgkJ03bdSto8OQJt4Asmj
qWVFRLWlYurdFqX4YMd5AvJTUhYkNZDrul9DvCy9Y9x5GY5ZzwD/JQaNdjdzjSEug31es/RlSTmh
PqqRFM8zSxnuZVTU4cENs722tyzW7Y7A+bHeClS8CF+mS617BFP0zklOzqGdFm4Di56b2jwvdd4g
xm47+B7mzznOH9ihDgC0mmOZjNwhh1TgyKwOcDzCY9teROGk2wxylj9U3slJigsAi1vIvgqqnxLR
wWzcQBmFldl4z3EithrArx25DOnWIZKNeem173mY7Zp8BS3LX+G8fcxVvE/ZSt4sVTNdcpSkumjl
NvPER+OAOyOiqAzQCrBIUdab5cWgYOEPTBbQlIb1UiVLesz7GlxWfxmJcAT8f992Mgn0amYZoS+H
xWpyfzAsXmbJVDu5PAgRmZOhG0b+qon0UEGW3tHVYoCgNOJY+XMScrP7VW4brz86hA4cMNnus5Bl
saL4mdKlTCX8geDbg7YoOmZyiGPrCMHhJbWpZAG9fsIQc1ld40dnTvuIYKti4kXJW/dnm6ILHZa3
srHPy4qYpx/sq01Rd9t14RVpHzykVVUlkLGxc999rdzS1HhhjjDAf1HklGnq0/N+FZAF6WBBK2+Q
hBey1M4J8A97sfsDbd8Xogkw46OVTb8bKJRuqm8yJL5PC8cTggOpqJ87AB8dHevhjfrMQKZUwpKB
IL+I/cFmsA0KXyt4LHclBkvrsQpm/Y8sd6xgyeu97c6n2r1M67TsZ1WMhsl338zlbgGMj4k8p9OE
OIYG4KUgBi5L5GO/bnWrmfZWf9CF8WlCytn8f2pnDX0TJ1TZt8v1Z5RU5T9COCFd/vf/8R//B2rn
oSqjv+BQjP7y+D+v//R7P793PfRLYf3VAs4pPDL+HNNwxf9mdwph/tW1TMdhgFd/iL+jOw3jr7Yt
dRS1FqsRj1/+L3QnP4KuZhsuaE9XwEr6f2J3uv/tL38Ad0rX4gBAO23X8piNpP4ncKemIRCMK1iX
imwT4/S1BYx1RN/th+iuOGv+9gT97fr8J/b1L+VArBq7TdifIEd/ezwFEv0DKJQ9TGcW68TxLGg5
k3mo2eBEpoXMBQpk+OMPd+P/9mjgTcGgeURZ6+rs/3C0MRrcGFaMfvKI+4hQBaYSehBSwR4SksWa
5/eHU7fyn8+OyBLdlcKSugDT+sfjOUIS7JtyvJGcqT5VLMB96ohtSnB8j3E+wntSUvyL8yawxgTP
13fsoAfsof4CHcCkbm3hposyWu0vGWt6D76yHdOoa26z7r1e6Abwt2y6bZKz0K+zGQbJWGydsGTb
pNZRW8DIKK8oO1pEsW2YUU8jOjUUBwAhyATE/l2y5Z9QQuFOBIzzjtQB3yRayQLAdLcfSBhL5+uQ
366RjRCT2Xe9tsjUWEFSllEhUgZdnr99RNW9vWq4A3RCLqfyfbZt9RGF9U4doK90yPZX9V3s8d2o
3qmLwgmgQsXxY7707689L8RvLz3v0h8vPSJ9R5g5lz42r4KUl9b8EA6X0rtOLvXthMAc3Ji/P6YQ
MHz/xVHhmVqOC8/K/dNRS3ZotZGu+klQL49p8CWkjRZK5YdDjXNWFyeymKUlJ15x+5zyVnu2Fubw
ERwk99nLbq0WPimWjvB5pJeqnoueXUpyb3GrnVZRQG6hou5j7pfI35vvmZX7bkT7m37MiAhscnI/
RPqQkQoEE43AezWX0XUqFePUwozqYFfPCX64hgBt1D9OFHhqfmR4YpvEWpA4WpBXQBg5ZMUNdiQy
4dhBnwveBR5kxkdlS7KJpLXDubDCXFx5YNWvd943UDHbqQAWPuq7kDMm32PWicGxidslLAAhmHr4
1TOn1K18DSf+nnCxvPG6LgXfP1HdQLpjPGFAIoYE9xa41Fbwz3TRv14NGmGg6oOR/9Zq2fjz/6Hx
joHPd2IKOjpHT8QuHb/r+lVGdB3ndxuTIUlp/+YlN//lECb/fs/Vz/8wqCD881Yn02FYyPJA90ud
m1M3AYnreHh52XEZl+o0cD3yFaVJcSLgtZDcMuEQsEFTgBeDcrRPaiNlMKBRa/Vay3KHy/9grrQZ
KR70ZUN/9V1dfTcZ9tUYHlZPO2gEu7GcF+hGU5PCwdPvH+l//Rr9/eT+NGI6Fg7useHkUDX7+DZp
tqBmAg+lRk5UmiqShjsZBr8/rBoY/86P/s9pSOKX0R3HMKX1p8NqlWYammXpuDbAUMQkj/bJri7N
/e8PY/0jp/pvx/EgFOomEhAJSuYf7x2aNpugMNioKcYCj+RX7Lvgra5R+igSE3PpezN6hENpgV7c
1nBkNZ4fh+coqh+Hab+Sb9aCdhX293LAAkOZtTD1HdKlzVjg8Llnqt26FL9Kw4AAtXcxeyN1wx1X
fA27ILI2vUUHYkVRyvJ0VZUqG0+ssbXH3F8YcZ3xXcbdv7m8pvGn6+uBDOdsdZYSqDbEnyfCaSIG
bR2N+RQyJvJQOqQmqDdw5q2V9GvV0DRH3yc00epsgXdFbO3VlKCml9bGW3SOMwgAfH/eSDUUFMu7
S/lc4E1iKDO5jswZlCt9dcJt/lnJewhA/2bE/fPj+XUeriVsAC3Cdtw/TbBt53TTlOrzCeQNFQaq
1JSema7MDKU3nRLrw1k+fv/MqFXYPzybX8f0OCB8dc+wDDXp/+F919Gfrnm9gmOlXMK1Y/atW8Y/
dbO4Vk1DmhRTGwuYrZojgXZtDJ3LmRFotmSHriv8338jR63+/ukrgXzHuumZdKN19fM/fKV8aIsR
GRjQE+TIEo+6NFYfVNLOE22w8JCqf5cyZqspSZB3m7DwqBmrGnQD4ytgiu1ErUKNIjpfVT17pGLT
ewWcrAZX0/QxE/gWZhjJ6KpGNa3QDrmJIp1Tl+TnTTCLXiQNvxw8GJoPsyTAqjsMWr+b4ynoh7cZ
ItQyggHTQlJDwgCH69cRkcD5akFk8ciwMhhdyoYAx2ILEDPCk9q5G9B2ld27mvsmnrZh+Rzmnwmn
o1dIVfRvbY9jhYlDXeZ4ra6zwcgLfUOdrWSlw6OZNtydguRCNJdMBR2f6KFDc91Hm5ZG1BlbtdAq
yTQd425PQulGDd/Y9+HgVdt46yTkbQ6o8GS8JTjdNX2K6RuJsKmi00NDDra4s9FX1NJrHngbW7aB
epFYfcC7xxfAYiyjElQWPr1jesXW18ou54Crbu0WTyhgDQBnVMWde1JfSE3j6t7pMGfVQKFGhpr5
0ozlbp1wuDHpGrP1X9fOfZDsZW2aCmrx0bW3sR1UZe+LWWMbTmAHIX3oU/yeeQiNPMFkVAypW1KE
2LU2aTW8nbilAm3iuGUbNAxsYAiDNatfqid4bsHSIYhiKCSWgmrJbuFLGDJHNEsO8726ZjwUYJNY
fzLOqYeEehYoeypaxddYVrHP7Y2dbSOnYP0TTsxo3IRFf2c9w3Jpt9rf1SrZBnxCABY9GNUt24C4
l8R+EbIXxXOADCxNn5uOrTkPtVpAipFuPt+DUomvD+98HNLHwzQ2e8rKLC8APhVNUFJcpIm7JRia
DF+/nRwK+hALeV0TOgvqdvfo/mD4kp7C3bIhwQzzpuRuqVdbrZBIGvBV4GbdFwd23VdNUHuMv6t1
B19H3SueNPXCLDwLArh+07c4oK86570S+FgzJnLxv9aFEZfFfp/lt6KiEtu9e3Wr2Hjb/lQoxwPt
Ys6+gxGu1vFmFx4cqPVkS5OnTDs0VUkinBcfrF5WdcsqZqeSZQWJATFEWn25YtDbdhPPLI3dghmn
QrKuphRyg/bqU7lWavhXZxVS2ExmVhbIr1jfq+Gfw6t3m3EfBfNAEYhwmMTvWH5UsCz0gX62YHDP
+FGCaoxvV3FOsTYGDaYGHG7n1XQ29qS/ZjULRyTDS5zTFMBYEuVgxidCxllwphyYvDCOpm7l144H
vKa6UZhdtwPRJAsWXhOBfSTo7HzNVmoBWM/Ew/EAqhMyVUeaR2+ICr/lPrVMqTinbyBVctpa7iKL
ZKKm9MdYPfQKixDEGh5rnnDTvv1anMFCxmP/tcYsWfCubFPCZX5PocC0/GxUtsTxfZhC6DCWrx5u
g7icWVo4cNgXMa6pUdLqTllR+epx5jgTWx56impBCEKVYupGvbOMsPtoxDfJbMo+TnOv6nFRO4OJ
6XRI7GNk8CoxBE4cFIZiUDF6LNnFbZ4B1x5qL6XSlKPFx2nHMzcmhJmyn/FYT6rXSq2rG55Q3B3A
UTpq0uU189DfpPG+K8vLahm+Y5noUHXoAUg5tFMv8ToDnlAz6AJLMxWmr76qGtfUtEFU6tcc341i
q+6++uqwp5SHfKMWOxhE8TEp4nWxnR3jrBJ4BpjQ7uvc0Faot0uOMDtcXsvlHY+m32b94etz+F2n
MH2qp/eNI26LlPurUyhrUsqK3T4Wht8OHpnVCHlJaejAUNs0YlqGSMqJSTjfIXy81GsThKk463xl
cB8Kmqd2qWFJxEGHfR/0ulqI6ZzN1z6MaQ6hh8/GZegPYZojA0K+ZbwvAw8ma7sJ0IDZ7tVm11Bn
trI4Z9phltEwC9Zia6phdwgPLSpjY6yDhQlH0uNhh8erzCep+6Sa/mqfrU4izdnEEdIWRYeFHZo6
d0Kbvpb/aXudeILwDcFgZxs98AqTXQbqLJUOLluQdJbuOxFXZlFDFLCb4m+rRzWx4Lv1pVEFPSOF
5ikQtRbUeoQxcN6RLgbuKyTJ3WOXh/K2hUWqFmZzFgb/i7Qza24by7L1X+nod1RjHiJu9INIghQp
yTKldNp6QYguG/M849ffbyOzbti0rtxDRTk9iBKAg3P2uPZaoW0cwfn0KEvO5FGyxSS+Hah7JtGy
A34ge4dgY8PMIGSQ+CyKC5nKVH5HG3t5AVuGAB37IeEu4OA1Ju1UlspBjwcfViM4pe8mzmkRQJLK
YneGTkOIpQPnPjIRhZVsYJlbTS1qyT0WGuzYLp9UvwRuJZmkfEuCUaLKuaeaUDH3ASksU7+lcMsy
1sPkzfSVoSSAM7hYiFaAgsPJkm963hHwa3+egp0ENbKw8uCqZIzLF2bjJSAX7zBy5t+Pxtbc5Mfc
ReJDz1BdnYIcf9SvgrEokBKeYYzAyTg1nCgzt0HYvRDJk4tWc7OWesS2StJKGX1rarQ8ce6IReC2
JeGXyMvTseL9S2IQFs0BsRBE1LjW6mVhIpYYV7YEQrZbybJhOdLxkSTQ8pmgyDcZhgvM7Y2EKtEy
gW441PSp5VO67P8Yew1LoIpoY4/FxKy/vwzaWynGD8tgXKVWwEKmXh2sca21EQZF6EYjUiq5ow6+
1L2d48ui09QQZNvi+P/ty8Pq4JIaEM7qyCRdRektRDA6IAZmcGZfY4Q0wqSJfZDeHm1q8VdSYwBx
tTEBWWvt71KTNxaAO/A016Qmazu6fbUPirSrCELDmdySgQewH2JLDA6UZd31dBa65UXsppxm6FUI
oazfvALT+CUtAK5LJUoyFZJc66oaRRkGGN7Yz6fWtTay/kxpMZt16pqLuBfHPI7mmf+WLbKL7hnR
uI2k+OS2KcEw7TmQ8v1WJS4N08vYWUjlffXaS0MtmM6uqV26Ot8NMAnzA5Pugs6ld5vYG2CINyPA
+/lc5iclv7RZvy0nMJ0EsgbxT84w6Ptv+7pqDRs5+DzLhbHBtg37OiWDRBEoaW/DRwUr12SeY9ZV
qgZy5RYA58g/v3/FX5NArggnFOUJFeixflWgYGSQQBuI2kmbrINFG4/1S1FeAo/9m53sXNdC1ofz
TAu5L6S0qFb8nNzpXtUZlT3Op57VbvtLjk2LpsOcp3/kMEg0w30ehTA12ptmuqCDhdg6/D89A4PI
9gDMPtSBeagRyTSANaFBs4YWkWruqyzbmSZsuJm5n2uw2EwH0xCB7gI5bTTxYLJ7NIfyMSsQE++c
24yWgF2QX0O5zPTU1jJ9WVxSPFBKxSMrYDisN2sun4qS6pF05laD9QuCgt0oytTMgUc9gQ1/RpaK
Ges7eWNSiQ1s05dobb1RLFJF/X+ESVZeHcYuD7/KFkq5dDFxkcLaGwHusbNoaA5fyQfff7/WdVVP
Vl1zecWcYKzH9aqXCEzP8DBNp7JdXGQGlF0E96Y1wb1qX+R4qKUnvUA/446gxm4VGHBmtIfK0KfC
/mRAqTXzEvj0AvGUWcPVl+3AoKYjGG6nfawV/aP8SHljvDglqDQayMk9uPDxrkzGr5Vq34p7HMpL
QWmvhuxJHn1JJLgPb8Zl2DZc1KI2WDDmY4Tm3oBCIda6be9mj732MSQuUlxz78Zw4kQOEFvzowEj
RWNH/sDw1W/OxFtLppuWY2HrSJcc/eeNmkUpoHemLU6aOUEycOnhA7Gibqv01qb+7Zlfmyc/+1nT
0k1ej2vbXNS8OhduAVa4AUR54iDuEjeh3LCPcOeSx4TKk0ktphrJzcWghZuA/ADQnJb88/emfnXp
v9yKWB4CDcYZrzeLkni1kmkRtxKYewS1fGU6zf1ZgipJbnTb9l06TnIsmJ0F/xb6hXfJRuswLabv
tPpaUoWT+aAG5sYIo31Hpz7UCbj6c6g5t0hpdbAXGHAKOMzoTE72m4qg+WsJidVEVsdUcYy0yK5W
s0PuBRJ8Zzo1BA/S+BPrYWn2+rs47ZFDKvsUx0ElaiMnwcSgjBFRGbh0uoMwnQGWwj5g5zmyKVEt
KhP8SR3otnlnOE0Aw4N3FWbWfDcDAMzIYQLGRal/TxCSkM6CkB1S8SoXKekZzqXAORkAQTOOvgJ/
kjYCzsSL1AqfopVj8MPfP/v6W8b9x7W42shWmCZ9FATTCSq8LXOuB8IXZcFsMWYOoqT7SM9/go1B
kmHJIU1A2aoLkQHFf8CKkt/WGYAw4gsp8Gv3pnkhgO26F6d64VHfv923jp2homhARRL3cB3pFK2q
APEPxpOYIaiXzLnfNuiei3Gwq/zx/auZ8vDXe/3Hy10tzqAvaGMXHnEd8anUi8mpUw1gt9bdQBLh
5nDSqWdNyogUrAYiccl2JI+2CGzlSEAJseb9akfL17VuJR7VKRdKtVQq4YTnkjelfIvkjdby2igv
5XyWoHgI6P+MFM+I5qPmRXonlvayJk78Kxn6f6HBc90kEFfAwXAgAcUT2GsD6IfqKsRzAb3yejpJ
oUlydDtO4YGmuJf0bEnauIi0ycMV4P0UCtANmbBHvcUBvks4TngvDVLZGk7+uER/Smyu6C8JAiOS
PUsGKpl0iGeUopv0qUAPSmIsNZE6d/Y6lA7vv0f3ulW5PhUPJjVjgyj1qnRuTsijq4zVnnScdjZl
O5VaED7cmu2NRAmakfhitfMSHj7m4Z8kdBNTHvKEQPe2PT1z+V7ZdhXAesu8hAnHmhMuNdOJhvMi
FVO3gTol2pQq2xLxYHGMCz+74tBwrhZ4XMpsY0Ix5T2JQQkCMG/dKQJB6+h39sjoKBPw60WYtLIU
4LlcYY3ssssM1SFcnncloYxEChKCccCk04vdaRnikcqrmAlrsKkZ8aT8XT4JlcABSdSNDVhOQlg5
LS67LcPNph57uD1n7EUBBgyWsKZ464O//xLeyhEsU2VImA4GntOQCP6HrYW6vOFyPOaTRe+J1aBw
R5QFOc/Fgcdcou/ROWM9eLy4f3r/4sZbUbNF3Y4UAUCuvjbHfrj4EtO97RsuTtJZu9QAqPpJtUeq
bFKSihzKBrivEpYAhc04OcsW1vabCppgqaoyzL6TnjblxbXwQzlPfg9n46R09oOB0LBWvA7sHlJf
wREoCRt7OUu1slBo/FJnk6K2ZOYxTN4CSJC9//5jwjP0hsUiPNAJ102ihWvXZhZDE6EhN58ozART
CTqCGjbtAnS1/JYUOV2sI3Tqa4GdNkPDauB5dQqLnascmojWxHwX0RFfAnJph4iTwpBK4SVX00MG
Artt2h3AMikdi3mQw071LxsBi0Hm+NUZHl1spdNoG3TXSXY55rTqrWeppgB/2SiQYhWuhuJZ6JsB
VEgTnpPyiixOy4LLHhaD58LMJR0AyTVUdSsla4/Bww4bmxTxQc5GyboONtNWZJNA9m/lhSxFurX1
aicFAzNIN2V4WGEARru3Xb6UKYdehXiX0VO4L3ZuSvmTTFniqPVqpXmzcN/aZBwbSCw7fnGiNtYp
gUEBbs4NvdF1E1BfmClfSV1FodcSg2qRHyYP/ndFtNLZRoIpTZodeuMHKKYYKsBeACswEXBA8ZTn
luqqYCESKzsU013i+lCp1ea5KOQVStUeeqAs/CAFMUNldo7C8iDdEh12KdZogRXW0fW7BINqOi9V
c1fM5R5Y3L4NeN3By9SXO6kECsJAvtl2zjpYG5uGTcqkymJUNxkThyjJXqTJIRgGqdd4qLF1lEAn
5Q8tzva6om/hO1sxGSpU8yHiuEJjwTVc/VKWn+1253gP5fQpUBTSZaKBEt2S/sWd/dHh8xgqqD2z
6CDT1FJblToAGu5bKeA0MUiP9tOiPBTeRhrGZezt6gZBBoqP2qxvxdsMluo7LLG4TcmenN4UtEWv
OWgRHDnXilDhOpssOA+Yb6mLmTDTiPNi+W8MVGEl1puggpCubWALnz5fK4EmxPVvYsy3DyIq01TI
DNbfE0f7g8HRowoNTYhHcKTZTklf6AOJu163endnF4jl0tKihmqvMQPzwuAp081CYZsygiQ8Egy+
bx7eNMGWrbk2Qxmmp16X60DUWbUKS8iJ+Zot0xbSV0FdbQvLFuh0WnrEdzHAnScJUcSKvX99c43P
rgMq8hdb5SYoYlzHbwlk91MP3P3kOipzPMDCneVO9R4WRkzXKIMuZtLQ6KTIKr0apNbW1iImpmZI
YsUf2OwfXraxrGV7milSRJTyolTw6ZSeUL1bO/k1nOOjDaoApC5tjaZilpNvdvUaomWyFZquRvki
fzXR5JXjTzWIqFXMH4RcVFMaRpZTcal/9Xwm9j/2dG1f0K4QRIAHN1OH+xb7ROrGaAZpKKZfp00j
llUaoGLaFmbBhy9drR1zqrE1ELm8KXYSCUnPXNqU45Jve9HTwxNJpVY8hZwRiZT0hvp7e5Z/Ylrj
VpyK7QDeoMYsvWD5MSiY3SSAo1S6SaP9slDel5bRMAJ8ozQtR9rMPhfMSvUzfXOKyHJb0h5Dq/cg
ncg81Ug8gp0dLNwMzQ6gIbRaiC3kgVuVSjgab2mgbl39nml9NGGwsRmoiYH4X/fFzRAfi6dpmPIs
7qRJKCMscrpamrA6dUeddS37L23CubcJeeGTRR2At94C4/PO0iAU2AmmT4wP50P6kWJUZXHhnoXO
A8+SKmuLUA5TXt5qerhxZ77RPeczKxNpjFjSqjOpgnJP0tiWcmRc7mUV+NSIq1MW3B74juCLuLLI
VtHn8Q7Z/CLtOGOB1d3ODkuvP2l0HmQryhPYmJ4wYnCLzoMEwbK17PFLBB2dWClon2mNb5ZkfVmZ
eVs0+0lK2s55osksizvqfCe2tKtQQKjth0qFu6WYSA6xUPy7xcSTGH3I/NaW7eCmB3kLRi/IvkNK
ZTe16DZNIcSaDSxEgKV0akPll7D5SJwthlKCb4nHxR+WaKErI23r7oYfIQ0KUOi7PDa3FdLr+PWy
RRjqpoQv1GqUg+XFcE4iMsiqS7iemWu7GuwQWIEU3bmabgndaPQ41wyH9XSrF0YsyaRBB0yvo2Hd
SmPOBZKgWfN2gR2rHZKDWsV7O9zpLZhO788JgtR8QSlqgG+f/S/fIbdIu5DEQtlJoazcSc8no0cC
NaLPUNpdGBlHmF4pdu41+K0EIiHf2Ju8b4YMCBzkHBWN6ishu6HineGx1h41J8CxYA1jgltH0UBQ
hIzY+cOgruCjYHZupUXYDQ7YM4fAjeWCOBd9QKmgYBDl7sTXi1eRXxLTGQ1E56V1Wy0A3HTQFI2O
Ei1jYRHDbJRgOr3YNPzSI/1GMBlSDRQcwEwTbQBhxr13dIuKTy7z/6M/MaHelp8F+5axzhIsEaWu
e9YJlIP0naTfE3Hv0mT6VwYlvrO02j1tkYzdPxi6L/gFiOppMGGEWF7CB4II2Uajau9g6djAgk+r
vNlJzqWUyVa8fRYgKaGvSZ9YrWYmKAGqYmiIpFC+zJ+SfM044QmbbAYAyPaWtmfWC2TDcJZm99Bj
Sin6V/DjigEsYucWIQcZQQZMlv+mWGy8latankdBzPPAdTlSLPjBxRpZ5sFXPc2ntfGkY+GVF/IK
wlqMuOp8gSUHk+XtoGiYwJ3EwFO1sNiKFZHwH58i7mAgRGu5+ZgWHpObrLr0TyEPO0muLsBdMbti
YqEEWBFtUgwQ8yt/f99BOm89Es6RRhqwWsfVrnKkVNOUSVnwj2KzpQZAdrcNsG3SUyNdkJaK4NcE
y6D34GQkwCGRouIivpzMlcKL7DX+JLcpkbTE4Y52lo4/tg+r3mSvUUcAhlVPeAQJ4yVtn74N8CQC
jlhtOyY5jLxDXWonnXtIM8kVoFxZezhi98oAZ0QSKbAZSQwE/jZ6l6p+LGnzyVmJ7V3JBJUcLKTW
NtIGJTky2s9u+VAEZ+5ZVlis1brSeCuqHIJmTdj+0h6XinBrV78Jzd5KkWyD2MQh3DEJRn7eNnaQ
QiEJA+xpgWNjaGiiaGdxcpVJ3g6Ghwz4/be6Jl3XUY9t054CHc//7KsGCiSkYdL0uopEqPOEwqVU
1qzo9bPU1eTtFGGzH91dDvcCygZ0Ds70QWhwskezO+m1y3kf8KuGm9113e9qgGv545f7Q5ROM9h0
No2An1fEzeLJ8EyU6QbgFCqU5YKJkMzOk96F0ezcJvQlO5ZMS4BDUtlaeHfsJ0kGBPQirlGg8BW6
evl3+NdlF9XA7mR/SDdW3MlI7I3f2KoNjJCaD0psPVwC65lqc5uRX8mlKxlJ615MuGxTJiRRdr5h
ZIu+P78DlOkAJ7z/ht7aEnDl6USkBMWMqv68AMoAn1ZWGIsA6FWPxjNNGekBTnWJyQx2tP/+dxe8
qkCXC9owNTCFEyg6Xv9X/i+bHTCs4DhlHuT9671VN/3xAfWfH7AeGHXtMxPVWBSm8+Qrs74bhl+Z
R4DwiCr9+1fT36q3/Xi5KzMWpu4UK621nJD4WCFgkktIfCk5saTHcfMiXWmSaW+AigQToDS6VMZJ
WAEOiGWVxFZa9ZLyvX97vyChpRzoMKhi8n/L069fN4pcJjtdW6hEXaijTVBwM4XT9uotMhGyzz/X
UBLZFV0tJd2cKWdtSiI+KQKy4xcXFVY2ibR4p5msm80yyUGZzlJUMxsCBvThpfDWel8NKNujCzCJ
TeUae7tH3UzvtnUVntY810BUhWqdBDwycBSSwiTkJtL/e/+h3+zbOLbJtJNDfYhfP2+BaHAmu+/c
5VRh5KRpLKavMi50WW0N3Zo/5HnDEBQN5YwG7mEpLI60JzR0PxPXOCiwPMJKslmmj6HxJS2/Nw2Q
eDo0YjXhSSvtP0ZwwGsVsfzNedFUKdFe2yixTboq9cNfYL8qqvaDonFiViCc2e7EjYvf8cjlJbJK
ce8WiEII9qXyIa9RYMkOHI6CiBMwohRu8H8ATQT+M5KaCPpsZNzCJRlhykUwapN6jmIXj0j9ie+X
SCGusbpMtXfLdv4mCLeOlEKSFgXuPIJuvKskLeIBUxukELmX4CBko4un7BQKF+XiuwHOG3SLhGR2
kBwmYMhlQM4jMyjJYfjWBOgUkJWt4BXMKykfR8LlfeD+s/SVtFfMpLjGjjxirSWSXpTN4heAhRKQ
kuJJY/5NviYBn1RhCPwhCaacSfoqdfb4iZuMqOOJ/RVQ1Qob4s8V4bCAAc2QH8QOIZsDPxwSKwjw
Sfo5TBxTawlA1r6/O9+szzoMjlk2y+yZawX/h1iuCrOIkQWOpCRyYF2IjP2IhpkOLUiMe5G3HfFc
gpuaOjD3UqDglUpUgxxhNKXbHkCoC3NzYQzkriQSJNoCAVJyc0VMExfK+FVNXAvjk6CBaKFI+qwi
YImB/AvU2hu+ZA04Asqz+/ef8k0388NDXh3BfliSfOywwlkDGkFylfCrA4jEpcMw0gv8feQhdv36
1Liqx8gk8Q6jk1exjmspZqMbHHq9ssGVGfvIhKg4i05QNTC4AycGpfcloc2J5QLZgqLHDaJpRWzu
pfdooj3fgKdBT2VXg4NUuk3s0Nelt/D+yrxZLnM1nZdvMF7kelceo7OG1MuaYEGPZ524k6RccHEG
BSA55QvvPCcHM4lFc+VLs5DccQhl8mrNYaiIyK6N49/tTP2NJSQiNzDypm3BynG1hLoNkfUyT9hN
MA2ubW3EPorLhmqnDb+lRv93ov0YTs9rF9wD+4BJ9Ix0Z1WMzWc3NKb20k5qmUKbAYlmT79ZPuz3
r2/aVhkh8kyYchCovrpNoBhKWGcFbxpgcFCeJqu5YcacCu2FgvZxjlq/gTevbxqfznZKwzcAnAlx
10nrWz/RW7+eBmE52ihq8wRuYwnbnRKNe43vrDKIydsWcBkZCWjLSXtMxmFrVd6NnUy7gDGuIW53
YIQ2+YiCEaG82aXHMkf0xUJKEKmqgekMRiZwufU9qzcb8z5oA/IrFpaf7tWtbyOhlmnYuwYmpr/A
NUAhDohdrUCbXP9WiYBnixVNGUOZUScMbjIOr9v80fTDNqmWx8CipRB+haET7GTrj/W8j41223be
jVyi53f5rpqgtljaXdP2+5GJELTADPi+5CN5Whxtcmr5cxp3u6ZudiPYTwajwKG3O9sc9lA8I03B
6Dqs8y0U8jaklpRWhjQ9mpTsMgoEDTNSDYmkmzV+O8IczlUKqkxJnR4DQpsUPpObzuyYFR1FBHc/
RLB8KwiU803yQwweRu6UxXGmxzGa9lDkHeAn2EZu41fww0g7r5naXUhBV2U95c+OPuy9CJFHlK16
Fez0tK+8AQw3bwPtL4OK4cib6uPwqKKEyWp5xvAs77rK/Xk2/CoK9+WDPHhKP8G6m+Poud85JAeq
2vjyXuRrNZfySljZEXjlxcJNvUmzZ7rxUKZVW7liq497O4L6GX2wpIfiBfYmGz44COr8GRU5FHOY
hGUdEuugNWhWkVomIyp0eburdSrUKJtpxfyo8sCJBjkjXACO4m2Gz2PGT0GTEVVSaEpH7yailSRr
kvArTjpotLpPuMg0QG7NtTcmzC3AkBb2Ja+taczPeZke5yI6Tj0SPKjtBRWKTdm0T90KcE3j97yv
Npn2ZsqMBF2byfToSzWUh1s/6ijJDqi2Qh9kfM1ri1pf55uchLxjzcw/mmnDGgI+NQ/UZBGHgi+w
fog4YPLoWiFv18CuqY8ya560/gBVWGcaBwuPPNL7Rvdlb3scPJAmxVLfN2w8SMr/Oi6eCSZfe6yh
6iR4HWa0hK3o0JhPQf01rR7lMoHi3ZBBPcgmyhPIUCkp9u2wna39MNT3/ew8GIlEbyx+rkBrxd5u
jINs2oq9Dt2SZi1Etc5DhUUwkClqWQOV09R802zkrsIXKGA2zNTtQzbzXIzwVw1AJ3nY+nXM8K3e
wGEvMvivx0fLhgax7H0xRq09nSYEuhJCYJtpiJCabBh9D+fOr4Paj8sW1rbGl41tEeq1qEJXEBrJ
E+dNdt/Y3o3BviDGvZ+1+4jWmWZfxMJ0KxPnXjZZUkx7BUySLGvuOZtq+ZzPxBX6ZaFmr+fofE2P
Ts250APUZmI6cf6c9nAocn+8SqwjDG27aYKRn8EmOZZJ/1ho6RFfdLQCuLzt+eQoqMUjOpyZzE5A
YC63XVuPaUaA6hgPHeejHDyq5pijttkGH6buLgftPyOLbcZIArUEjuxGyoHytCUVDzlXYmDk1ENV
tO2MR7hq4KnOjxYfkS9DTc0BtQ5LDWKxRe+oQyv5FCD/HNpkLhGk9zy1Z2AjMra7jlovCEULAUIx
10kT3JlFt5MefM5kkBwHiyPao3OTvWZBet9M2j7iJdgaPIwcdTHmYi7ld3nCltaAR328o/4r79xo
6ntLI6KoOKgq6x0hAKTXGwySPIUWmYdKn7nHFcMAGQ5x6bDem9V+d4MOQN+ylaXss+RDpvJOeLgg
+JbAl+9wBMJsIIQDtMABrO1+Z4JI0iD+iDrfZn6oiJ/1DAYvrJibcxf2Qh+AncwPWvJxix/Ia5h1
60cHhpHS/FDjJOy523oGNhXOmYCFWq+Yznt4FMSrDxy+bszRN+QIQOyl3kE377dsPPJyOZVqWdzL
IqvohNi5dZDlGQXv5tTQ0CbH3pq2sKbTzEO0EavpNOqe+o6fyRgEzjfhyJnQEGX2CLqy2+pUxvqh
e3ar8L6p+01AVQScCqdOdfVDwJ0yt3ta2KCjh48ODYakk6M4QSeffVRvjd5k/MI8iJkYECrukD0x
HLrI06PX8BBsWOnrpmxg2WlBzGlJcjSluT52thkrnyGQU1KZBx7RCZa9nN7VAGHwXf4M47tdoucC
q4ucJBNLIN4+LuJXy0OmIZrPdRYfq2bcx9qn3J4ZJGNIhcUtlmVjo/UkhtAI1RV5a8CI2znxvTz8
uvXt+VGOgemOp3pgD3YxA2t/0FKFwpQNw9OKXUiTYZujUir7Ktf0g9I49wgsD8ipgsAWF44UFMSV
jAGy+x3EZ3mgJkaKsaPi0XwOmprhTBh+1f45hJgwtD/1XfNxbkpfayuQxVRTJ5wsuTPAJDrVoIVq
PbvP8E9eR12ggynULBwGH6Plwe7HrYM8gVbbn1tSYKcdGQaFk67ARciTydsI2mo7BPqha5HZDuCO
rdmTS3tuC0iXe+tgWdgPhy2SKfCcoSw2jFDInjMEE2T5JRCoExQX6eQYLqNP7U5OkCyzmBgLCnj5
KCNZB9p4O8WLjriEtCcGiu6RnPTrEnEIihsZ4iSRldyPXnyUQZ0uUR9kQ9lBT3RnHuQtNLwpCQzE
wUt40mbgM5sUytd23arF0G0N9caOvikxdJCjA1siEHg2ea3Mh0D1DtU8ociOg+RlwdyKVGoLa6Jy
O4xYIHnSAPuF9sE0iRbKJnRxG0QjTXoxm4sQBO6nGgVWjNT6iCjNPqi1cqTbIQ5W8KNi6Ke6uF8a
ehXaJW6cB1QWYKRt/HI+huPOBVKM1Zw692A6I3YPd1GxoxLr01Sqp3nGbrO/5S7EXkD6hBUdn/N5
9gfYisTV2a15kN2kxx9nTjPB/0F2XVRPj+IRdS+6l0VvXUz2cOso9glt7kfTqo51ld3b1VcLavmq
VU8F2/BfDr9O292MyrfsZVc1TplqPBhAAwokfzX3i2HGaLpH98aYA/rWtlU6+mXL47P2LeAi8ax5
fCJgREuCGQX+WSDscYLVisg+OJfQsK2xrTiJgRhh1Pq94hmHaEyOHvH0EKb39DA1CP2UOTvOtbKB
KXETqowRYLzETJYIpI0YNvnRcl4nY3yW3TGDtowSJmnmeKv9NVr4aJbWAREAIDPVqYAADvcQTfdo
O9GMI5DUdhC540wunTE+ih3o8wl1o4nbNQ+LgsEc2l0U98+SpJREsgmHLG9qxM9I9wzwOZ6Le+KD
Ev+bav6ht/ye3ZuH0T26rA9pSVWYZUDnhbArQyfnxkJwK5q6dVWinDqJeiMeXUyzJDpmXTzosHM1
uzbUH5JZO1Akeph5d8yu+iWrjBusbzqv3jkE45IfVFl+n3TZvRw4JcVNtrh5joo4Qon0O1SvpWjr
WPhOP9BUX3TMbJUYmFBHUqUBLn0dX8B8+b1tcrh4O62jMnuoDCcJhnN3Ove9doipwSX6KXPgfY/g
DkQK6ICKxR+1OT25FYp//VhuwwgmLBXWPmaekPiAJ/85HrH0VlZ/o35Jdt4YNZIGAcvvDIeJYLis
47tq6vbzaH2JLB16CWv4HoDsqnLnvoTkjnljL7zxRpIpY6EW5qKNc4NeCb8KCn/IPBgIWVKM0WjH
epCiTGoDHJSi5SNM/rej595Bj4zFgAw3To8ZNldnb4RYm3KxHkLH2RevozkwBN+dLJ5Yok1JRsIK
bSKz2DcJDDtYjbRzz67bkPy1Zy87jGpI9QGZ4MhwnzSaqESxaEjD9tu0hGzdUJ0Zht0nrvpZ18Iv
ajie+w6WgrH+XkXBoczzr6NzcbW5phnJSORcaV/rZmSGPPkMeeAnSaMgCKVRiLNq5k9TC4susoUo
glAG62BQhBS0whsZnD05YBAOMKbNlYlg4fI/i+vPCUPaLjsqI54sHj+Fiv1ZQ5TQTvM/GygXOyc6
uUt8X5rAPabKfhhyMJ+lE36XKDQnBZdt7tSZuYnr8qBikmcmCqbA+ySWQ/LgYSbEzZJN09HSm2fU
jLXzMgYE1s6tZitbd7xFhot6boXUnqQqq7VNSNQwUmvKBQ9hn6Z385/ouR7tBvlKZsrJs8SdiCWD
sY+sJRDynkMZDHu5stgvnThJzrWK1GI1fRT3Kx9X6wb5lOXT6CxCIf9sxhAxFPGf2Z3a4RjCIP7Q
D/OzWaI8GFmn1TlhCRF78JYH8Wg22YikDZCV7yXHM7GJvTXvo7rejva4awb3YPXJ94p8DOaOA9IT
R3dKjua4nUwDtb9t1ytbyQTK6Eush3dyk5LUSYIiR9WTgAw7hrrFdwl+chI2hTJHjLPpzPmx7YYP
Ff4DVUdM/9Dtcms46yNk2R386Z6FJqKujPsJdkpmU0eyheSo4FEtAs7e6Wl0U7/jZ5Lc3lEXu48j
Bqyj+qXYV8Xy2FBjEf8iibbs61zvnmDEM/iJrMUN9JFUVYNNqECbrX8Dwxebw6ElnHcS7x7hDpDe
CM9NNbrKEeOpcgJTSGhl6cUPWXVxRq/Mt5EqTzq4cyA1nyTw423K12PsVd+o30Z1hDOpRq4mZRga
L108hlV20KieJvw4sfGuQ5e5MD6ZZjTdQdsHRtXSH8TpUaaE4QiVUKoTEnoZxt5Z0JDt3G7YVVwt
cQJKW3N229XQi009wwpV95wR/Gvjc0MpLlrwurwi+d1UUZVwnrwSEUMSL4xrwepJJAOLKiym7oO3
aAcJzYdh2Jf9vEe36FMDk6F41sr8rkEVLTvEWazDHKevjeyKdH7s2YJ5lx8bbDY8bihq9HcJfLcp
4X8c48JJtTvTfqipeyzk6TUVmZn8emYLL1VHPZwsooeadKZEISUHyVIlVpL4TKoyXWo9uEj8Rj1i
IpN96EnWpSSA6N1R+ZIiKlyh0MpLfr+YZ71dyqPSKCR3ANavaqGu0yI1YEWosAKiMZJXE2QoVB4I
gmx7wAoR8DYhQBAehrQiz63JczHdarLBgwJDDYaNasNkwABagvYrVGo24ClByK1o5/Zk66/S9Bea
G73uGenypYMrYwxSLxdYtPy+goUAT6p0qK1Rx5ACf6HtIN1qVfGeIQUmUlZ9+vgljZKgdW5p77uk
hkI+gsgQMgEfNUP5Tfv+F94xune2CieNtGstx1GvmrW6M6p1Smqzwj5KCv0y+tsqZ+maKNKzoiUg
/Qqwoe+/GP2NHpStqaY0ImhBgR/4uYVmh2VsBhMVS7oDMtckUzvI1u8i/H6Cvayp+hZGQY2JwAMc
vnQGrS48ORTa26zdxubODL21M1gO4UmmnBRgtF5MDUAnjaWX+LtG87pZrjoAP93zFfbAC1MrMKW1
TW7gdHSaeGuBUTGezCSDwZQhf6epSU1afpN+ZsZEgJqCPyXSIGxax5iQNdzIUNKK0s8uMpUwWs5e
wp91wADEQntxhos68tSzTth9Lo3L/6yzDJedrhsAEgAsaFevAHIE1xmrgcY5QJ20osrbnmVEq7Uh
BgVrNdGclSI9M4h19teomU13xRodiFp4csgPoLgQ0vEVWPn7Tvt6B78suMH+tNZGlnV1ej238IY5
6ulkIAc26ExjmJfcJmynZSyYAooMMoNs1N1Wlg7gr3AO/r2Kir3OdLy/b6X0/8sdWR40nMy8WRBr
/rxtWwsl2VDMfYgcE1SBoMJfwwYY/m/bOG81/mFsUmkzw//OqMfVw7cVFP7uYs5rk9npXQywuTfh
bGBWq2IOXrgIDfa6xfhtkRM0sijSK7EZbHMLCAtYIHk/IQPNBo30GJTm+4uhvWVdKeZ4lsEGAv9z
3Sgp0jyoUlZDxS80CIYO2Qi1BGAPevhuykSTqI0J01tJBDCcZUs3PWOpp/VG/uMnOtB2pU/9WsJ0
EBOfX/31P/+M07j69s/49f/It/2/j/38Tf95/+Q/v/uBh9fhtvheXn/mp5/Jpf++te1r9/rTX3ZF
hwzox/6bsMC2fdb9yPn6X/3iv31bf8rz/C6nrMso5v+fUnYfvRavP1LJysf/ZpL9h76CNTzmhuCZ
sG16p+M34ZhVjH/gBxCPh6HMslzQAZi4omy6SPhn/yF7HnggPWVYYzW+qy17+ZL5DzHjfMn1bJqj
9JH//V+P/fjX4fnrZYXfyr///iO1q84c7k+nzHJs8EOWy61oTN/A1Xx9ygiOzEF5Laa6eVa18FgH
JEcDXJWEtpp1KvL5PukR2wxt6TrAIavMtxNc2BuNgTcSTqTrKevi4XN0RPXCu8vcaq80eX0zWQlK
LxkSjJWhpnel230YWzB0HgGlme9GPZwfY62sYLyK27shAgAK9h9ct0dBYp4fEp2hMyegMaOMTHtQ
TnGpS6nVXoNknEIUux+qHMejtw9x/V2fHDJ4sTUFsXsNkWXSBK096vV8E7df1zvTQzP8OJqQVLl6
RCRaDfEpzqknVO7BKSfELGFJO45LDcIW1XjKb1AGeVOA6G80K/dznN0bcyjqSEV7i5j7pbThylYa
1CaC0m3/WU7G5CdaB6y+hg+z9JbYh6obzXv0lHwoYEjonGq4HUPgqwDJrH2qt9a279FtjPlEjJ5K
u0CtchM6Npp2tO5OjtsrfIz+WkPg3CSD9XFcYMLWUPJaEnVAxcvojoaA7pq0PKZJkD9EDRPrSfOU
h/CfZZaCIgUiZBMa6otGvQmZwmnwUiSfsi+G7SgbuLUf7MCyTmESCQ3RAt3+bEPXzlIhEANneZ9U
DygFpJ+LcPiIXsl+KKP8gxJoIRoubgsxRhvu+2Q0/bDcORoA72RoP7YJsbShmJ5v6Kp3C0b8E1AW
1GfrIjiajed8YMW+RHHz0KUuCN7BWA4Sm+iF4aGOPBsU7FJY2qu+h3UqjD+0qLF/gNEO1seUqCPU
QZuPsV7ej7p7yq3M9g1N368bpUqG6lPTAmPJbnOP9+WFu8kLlzvX6etNNEMdlnbj8qxh2e0loKBV
FtZ2KqgHVRVy5HOrwn7uxITMU/6HYiQehSmQR+082swK8J8sUnd1kETHIIYWKIA9qA+K4UnttOqo
tNAiRKXyQdUW5ag6mfWBi59GOjS34RhBMtUXz9yDAwS6BqVTM0oC2z3Y6j7aMfptbPumd8AuMnuU
au6faja62xEBuX/SWXH1/8vceSzJzazb9YmggE9gWt52V/smJ4huGiRsImES5um1ivcqZEJShGaa
MEge/jzsLiDzM3vvlTL+h8EULEIjebLIciJnwkGhGooGYWtNjzYN12osm+ME+GhVpKO5eqB35Dx9
+boZrqGQ6I1Kmuf4sQI/BSo73/979WuC/De9GfCLeSxAYrhSwrmviLp+PiYjw5gmzOqr3axptfMd
YkfApPfvBwEY4WUI8rUwPvmpZ1u43VkwiDhnE/KGBWoU4ckFK5amkkcJ1vHfr8YCFCBAkgjGR3UY
ZNMcyyZuL6m/tBeFpGXmPcbiusCiBmBKsL43GZK6bPUGza7RK98+GSi4pHB15O0nfXturN2/D7K0
xuDc8B1FFJU8BVX7HpWNWrXZrF9bWx9BH1Z7K4miw6Sces1LMTPcocNzeq/epIthMlDNbb8hms99
HMrxEykIS3lRFGfPXZCfzwNhEFX7S4ysYixvLHDoJOl7YoiwgWjFKK2yinM1sUojhZ58PyHgdfup
+3ZOG/kZaFVeGStdCMlZHu2alDANP2Bfc9Of4YI0L1VNxsCsnxJh5i2o3T+tggBVJMsmq9PfeTcz
yxUAU1iCxVYUY/StxtV4X98pUU38rJdbnk/kQx00EQ06GdJPr/edM7AWs7v3UmevpSl+xaFX7HTI
p42QyfTm1Vv4u4kj2XaTz3ewDvz12PYLPgMJL6oPn3THPtFShDqQAgcJPUBcn2iQTdor63PZuPah
7MY/8SSuc17V3+BJ+aR1P9Q3drknwh4gA4SeOpX3Rd+8hPcAJBoPSIubKPOZyhf9H5t8ChQr1R1C
0myHYYoJVoCqhiMX340pvpusSNfGQhpuQb7J5VDtgzo8dVr4t2oajnpRZ6ssjlF+1rb21vZ4FwLN
VJNBYeNp0SydU1D0pDQ58AgAKHVVCH66glEqbaKUzbDF+CuIbOuLfddomHScevOI8FkzxZ7svscy
OvXb7A1nTRTogqiPTV3Lv8IvSX3Lea8WWhI3GdTuLj6fRngV7DieGB5HAlspSISEzo8fkPOx/QMd
1iYvskZTKcXIaG/J6HFCjHiTenOz+KMsqxnvqzeT1LUm/7TbBMtQkEvVnZaWBU3npTdoK464e95F
heIggjRbdZL8wOHctvOr1SA2qyqm73hFnpHKfPZmgRpfkJzoxuRKJxX0sc8an+PQD6BoMg7E5aWs
lmffDZ/jiTWfKhM8i9UbUYL7UQt2Mn10DZryO5rJPca6FdmoMOoYtAqVs1vVG0AVNwAlPy23OZXL
+OnjNES6mCoU2J7a+VoTLlCB0NZ3oJnIMUmW4R9rmi+8chYAMbOvRqE2atbeSjnd2ruPeqARHep7
hkMfxv1+gN09C0n75+XLui5jMC5kro15+9MvuxJPSf3leW28C6SVQSsnX6uXg73twiLb1qLLt9Kf
IqRt0Q692SMfwHfezt3GHadn0gETwnD6F5Y8REYErtxnbsNjwygKehJPKcRBX1nTpVXcodpKTlU9
8dn2CDhdR6MCyf3lWDRyZcUscfhQoRq3uj86mmFFG0TmyoRgpwoZnFqrCU7Gz7eDQxbDEE3BKSr1
DA6dUB5flCkRcZ3L0mf5qsNe7YZk/BtNDFPsNs63YLn5DtpjvyYi7lJNdPlR26TbBvhJtFwHU/7y
yjzkVKahAtPqzW3C4sk4246WZhDq0rFlhdDFdqXl0SHKpnjWkqcmy5qvFPwGp4gHQyg90/M8WQKN
2xjt3T+2PTTcN4sHQhaa6xjwKxOdMkyLMHq5rkCpoGHknlJCRw86ZdNqRb8grb95A4YyPsnoIYju
Y51Bnsw4SxYcQQiacmmxB9PL1yRDTqX8tjUpLHOKrCGON5F27mLLBXrqTHzB0IAXT+dNKrLdXLnh
KZ9BakeCSKKoqBoybqtTmRBl4oZM20ILfE/YM8rokqsvDNPjevmanf51ztWboDHkGiiijej42Dtq
BaoYrqE7pw4mIRvF6VxmBlqi5/2KE6xeTWZeU4caT+H3DTz9HbJd2BYC81uqUSJMDK9AnW9FRTr4
YAEb4aWP3MS9mrH90hDAamt0IBbN3drOiIGTHnzqqXOih6KL4+vc3vooKa+cDBs9whNy5yndF1W4
mQArXAKVnITqnoNY+0fVqrclNL+109Gj+unBOKGzrxq4hyK9RwhyB5bj8hfCpjkEdo3QrPVuQ1jf
mWM+LNxi70/SfbIDHKOW+Zhg/Vnh+Dqq8mN0KhgyjZ/si5xSI6mp2LqcfL+6khzKT7aXHlWf8jcF
rCk8FJllTg606qmG2zzFZk90OJr7c8x3doMXj7cqD+3N2BtNQDFourZmNdSWKN15pcWLKQQsS6Kd
9iGHYoZ7/Tj7/tNQ3T8zenAz8qjaiw9VvV9uY9iemmL6jCzAjiOfwapteJU13FKmQ9mr58ijGyTv
0prWUwPKmnSvC6TSz9m30rUTcKhrf7Y3LD3Smpo7ls0FRdI1HHOq3Tl/t2CVViJFmoKj6w5fTjaL
kxzTBi0Rm9kR8wsSl1gMj2yBvmaOpsAqcsLX7ksJ34DB7PSpK9VDV2gSiZ+9aFyYISwvcB6y9aAn
yqQGSE38lDx2DS7ndvQuCgfdKizelUpT7Gnh4wheXSzF71j18VqU8mtqANH1/TyvxBC3RBWIce20
2c+RdoWPCy4vi7F3YijbS9sUhHOJH0tVffVcIhj/ArI9rP6QK/Cw8dS6hwwxvVfX7rEo42WjI5h9
7TAyqortTcB+i8tSf0quCx3n36aHd77xsuGcqA4E0IY/9egm9wtQjLgjWj7ATHmvaZ5sq6qGY5QS
ZokQcVbUcvDoLiXtlL0QHetoXZAp7XxbNjXsgP2vXXKWAAtLyDm6xdYThSAP6CzetVd8ZDz5Mxcq
J+1I5su91B+r5szrsWxzL7p4cXEMky4jln9+Fr4Gd9bUL6ghtjTGzh5A1XaZJVoleMDJUv1kfffi
uMXLcAqc7C2lA13i8p1Sdr3oMketx9a/GUjEac3eD5YrmGa1dJci7GCNzd7vcpSnJmx+DPGc3qy6
/ZIJRNs2JtOghAGLnZgvz5ozwhNGUmIdS5KPGSco9709ciOo50v2ZYAfgVm9JqZBAMBFkXE9lg4E
U+/dnsLnWo60QC5lnVVm/gMl5BrJwbvdF+RcWM45xEPuZy952FXHwTsZIJsUadbD4MC3ylKj11kx
tZfAzVdsuXbaT8UhGiQXg0UyQpgKvkCii1alOemJN1vph7npPNBu5a0GqvUC7e4raBs0KHBrY2cG
AzFzOCbC5oNq/ipmoqSd08fzPUTV6LGRGAtKcI56YQfQ7tvl0pvxsREB9WeR7xPZeHsqtwTJKZ6y
pPhs2MQUmmj+sGwusZjmdV9l+D9Fh6awtACmiN9YKbHkWQg53bB4Y9D3aQbnRaEEqd2WPzJHe8i3
5YovP67yc8piax0od9q03qMqELyER6H4ZNhs2sjGFPuL5ILlbj0Eioo/DD58fSgzCGHBAqLU5rQf
6zu7E56ELSkpx56aOzEYXRuLd7dOQrzDTrJzrf5kMkaFS9mfpK53la7kqlbIa6MlfsvYPLnoPSra
6DWQRKwdyf12aCEQ1tQgIqR2n9vxt+lBTlVxdK3L4TYwpM6dkmjMTh10Z7/IKHjh+0oAmcq2xaDT
bacXkgp4OVtX/Iph1DNg/Z5di5akT5GakP5TLh5/Zb03/n3z0IJ6nMYQinTIE5blN8/nRTSB/zab
t9zYJ8+lde8czLQFKamBd2tSb9yM1vBTZmqDp/1mJ21wyPmmDJQCVWKeCOj6hmCA4SWOs42vub3t
ub+lbfpBD3aw7fTN2NDLgqj/OUOCdIflVEaQ9/rRf2trAL9LJ29VUe4cXaSIS1CagJDF186CdKzs
77iMxdW3IB9IPJFMqDZOoM8AknAKxfAJp5vDtn4l3eClzvSvtKqop9zkTfX1j6DyHpcCt230mTqE
9Q2p+ZP3Drmj8XqJ2kehuIIbiRjJr+yffva7SbydiuYXSZritunluyNZjlBtOdt0fk0tGa10jc4N
J/4qNctn7sqPzA6aTRKlp7BT+lha5YFsjd9OE97y3n3x/fTVsqfdaKrjbEiUQEretiBjnYiaDHs+
ybgJr0z85jlIpcClkt0ueYYtj7etjYMHp34aRXpTPRmSo1rq49CklzpN84s9fk8etRZCSasIiHfO
l2/d3kslh9dTMliIojtoN9+VaJMUBQyPHmO5RupNGKbNqfGLZGdrtJYBxUfoOMmmnjhP/EShEauC
rXMInWlG4aAORVh8DKH94kwVbb3vrOgGCZG30XvomWda6m9YIWe2upi98c8rQI2yfh5p+wGoDCQn
ZYPkim5Pvt39trpO7VLyZm1PkfgyZYwXZxxeA1LwFWPRx4ILtSpZ0wKlG3zPbOubOzfhUVnDR8mr
RbxDJLapnV2s+xzGmRShmgoYLfuMOaRvYabAYsgAMyTUgp3RXDNXsSDmEI/AFTq7AN9aUgDK+qlh
yik9fG0IeX6lmowHwXJ7Ec1bPXcrYOiMwDr3uRytzRSrGoHC4CGuN7skltvMpwmnxn70RioaIleQ
xBS4yvt7Po6XYyN9Al8peYCZ0KyJhMQchJ6cAA+mH0925d/ur4avZQOzm8hCq/+kgjzEhcV6Pdi7
o4W1ZGwOvjP/tJfm0C6tXnUNHZWM5Uck9R2IvTwiqSYln13K/Sm4CCE/eo+YWeOT1NwO3io3/qUW
CKWiEqbBKO6xmJtaI+v0evi088+B0Qbzshk+ov02tHevmvR+ExbwZfVltBorybtqIdGR287q9qVx
HhtfPgQAOZVcmNE4GBLnvHysk+hHNbLzcqKXJdffyk7lAQAuL1nP6Gp6bQZHIg/JrHVTV7/axj4o
F5GEGhnRVvXRrgEmeNfcLXnVZfye1+JzGQOymNpl2rcFb2YyFNM2LBmqssR3TXY0QfPtq+4t42TZ
TdNliMaQk4XzenEYLpdzH7HIaR7Zn98rnlw/5xRLbEyJjJ+YyS15sJWuRxGuqHbvp3Kd8hXEcbNy
0UvuKzkddZC8ZnGqV2lFJaf4G02OgMy1pm+7HLI7a/yPNXOWLFb96eQW0goaVADH4bEuhH9sphY0
a7C0aw0tPObCJJqtHJsXgqKcjdXHm7ieXuwBL1ynZEdBjXrGH7OJGxKaItGCax7zUzU5n0QKv802
zabvBZ9Mjj9qe/qjBE8z4Y+kpzCxXnhO86k6OMXb0iUuZo+U3SeuEApdNqCl5e2KUD9K7nkI2gzl
9DMwxfqhiX6JLN3XJjmXSY1ljZIYXUhNQFNEVMLkjPRSptxFDfhngrwJkQRutYpi9z1KSIhbRPKS
zlzR6tbH8btnO6QLkj2LCuliajMfqHbW0djCjrz/AMWcFIAa/ZTSOSwQTnLHNhtlkxeRhaBv7SRi
hR5lp566iFHlhIp4RFlmrL2Y1bwZpypnvCLf8V2NkDEzlPscrL6AVB81+XN237m7mO4Ro/VIOru/
te2Qhpc/EZ4HXhqI6oxCfR2jkMq8aFp5fvs7a+pdj9L75LTdS0TSMbYBjYBu8IeDZTsMu+dcohB/
depCIu33EAOzDqCi4twtJqokXdG/IT52PCL3AofDtcScOcoekor090VDMikuFE9diGZdKxV9MSt/
sX3Kl4D2qe1+BzCnKXH5EgOHBj6V7a0OzWkQsXNoC5jX3vIgcmadxeyFxJ+wrwU1zULD+/QibFI+
2V1uj8Caw3ki0sgvx2NdNW8+CWcYoG+xCC921e/LtPrq1GLtUwdAEn3yCuITxSOu0Xkk8Dah/KTL
dd5lO/wgg7Fa6dbFyJNcpC4fnK4UF93J4tonzFOH5q4VtsqtMzhPBd8oU3bRNtckbSUzPFrCuJwI
M1F76uFI+Nxr5OGQy54Z+UvodgHLKdSKGQhN5jRvDWrKXcmYbvExrQaCXsLRud5IHgymJT8GbY3s
DojAQH2nYnjsjfPTkRwePjhoUUy3vuy9beVGPLVtvdct2c3hoAKmtOqnVDOegix91+KvX5ZywwYF
hHPKSDjo5Xi2huglWfQvb5irs0vDuBJNCl3dCvZpMj8MFlreksW+HW1V2ZzsiRivu5EdCyl49m45
Dg7j7ZzkgalTYot99Zi5HcFvKLYaUMcjo1t6uK07tD+LMnrVhQvtZebc6aafbj0ebZsjuSwdQg3O
QwRc1Qu4EV3zGGmO4uYjjJe16PN0G+s7QHAiib8cU7LEJNKgJu12U0lajJn5BjpN+2jqU+6006l0
Dz6BZOyEgo90ZIyjOg+1dQjtccCF6g8Qalri4fbe0JyWLge0jAmpG92TbXtPqpVwjBFfcKAvUYK9
jHBgiBoO2FuvfJza0D4QpvDLAdm88nDTJAUp5PrOW4QrGx1qg/RcMcopR7JgsohEELq59OCEP/Ai
DvvJLCdQ7M156Oo/w8jUf6Z54EpW7WbpxpnkIoovu1d/2fWdotAmlpcOZKVlgJ5cvM4e2NfBto6W
31/coDLbjIyLS1Unbw0Wk12T5cNpoL09qZjDZ2zyvzH/5rv26mKrCo3XndtRSgq0eyTd8pStRUzs
VmbSP649trBW6nhrGgMzJAwMx1H9s/OYt+DU8cm7CvM1MON74Kb41Y0m2MYpGkstgg+Hh25TqODa
+o2mWpz1SYnusZ7n9zmdv5yJFL1+WKWePa9JifrulEfeXonWrjL1a9d3v2dXQqbrlL3nzyA6FBKp
2FhvWvC3t9z3b76TEhFEHtKuBDMiePePsmw+Kp4SrNsBf7yWa502/aktGLvIhBFQM9MWDy1/c2BV
MHGJGc+HUp+iIGpOWcqq0yaiGzt9MZ48+JRssc51Mi/rQnLSsbzw8did8riOTm4wRidPj5c+TJ8G
mfP/UIbXIu/HU5eUZuW7CF6s1FWn9PLvd6fGezDe3B0MGtBLX9+CHFqvU0J4Z+OwdwtJjYcMOB/i
D5OogW1c+2XIWc/Y2248jH0ZGezjnY3YYu2j8Rlt9JjJza9xtXuGjBcOzJZUD3awmIq3kc20Ufv5
PR5SLRtHEKFB9Mn70OgfhWFbwPraOf37ISj3nUgMNIvqVWXqrBPro2fJviPHeh/03UOdS/CPCTo2
vGfTNg8oHSR+mqZ030iv8dgRp5Hc66C9pUnlodt0HlVMDIEigoxtKo4LpNGyLtpDnHU7trzsySPG
hASuy/Xi649M5h7azUyeUjwCy8DxX+08qb8qHXv0CvKPVPalS+yPXuBtkX3+MgRdsiGJjQSznEl/
V8s3U5X1xs/1j6qtfvh3J2TjSPvkGhejDJcuggW01EW7d5x2QxPwyvqQUa+TP8eMM2dGCCjavRzv
u1qrIWRHh6hup8jLUONCQNeUZ+h2n8sBArtqmR0NrGb2g2pZXuQuWd/Dzpu85pHI7AaAX3nKkSEf
Y6f48r2eTpI+pXEGLgHbutCCfPT/cLDp9BbB9l7VMvqloGJDjyp/5OPMYiZtPqPCx/JhfHp9SXSZ
PV0zkcsnNWE2K0ssOCUg7+J9IR5tJVrGohixbH8oPlsfYVhTILLVspMbKupwN7k0aGnyyvqkO81t
uG1a90c1tDFNAyLMKawWsgjJGrCiptuUkbeOG4r7Mf5bU9LuZGKYHrc1MjW8KescP+emscxtypW1
AdTHBzPa88H3mu9+tgkbE94rTXazid3qErbu7wSR5MHP2YwMTGDVTD9YIoIcfOuIJuqahO63CzV+
1UYYCRIm5V5xGD2zbHjFPjJ/lg+jRBhbmWI+lfVLMlgvmGIOQUQuj0m525rwsCS9YnzvRYeyahyg
NvWfdMgoP4bR7DOsQXZY3+HzEK1ZdK6R+pfke18728tQrkm2IyJ6NjxVixX81rVznc29iayj/VLQ
bRahOKZqivd5M+8QTxf71tH7qht/ZKJnZqvCa8eQAKfFeO5L76EbGWPhWCRLKLeKzdRYZ8VyE4ED
yRNOSS04yIyEfZM5b4qQk6B4H4qwPLJwp4lc2uAh++fCTZ7DxW6uqUkM+6bl2lPT+hnfDCc0DzL0
vkHsvQeR+vKMcHHMyg8xn9BOxwcbS8NOUvhNwbSvesYy5X1EgJ6qCPyOKBGOHadtqkNmGAGPpFtN
geThei5te34wzTkTKjkXVkiuMiKQOsq6tc4Q8tolZoTcCxgyOdnrqKnIE4FWJhQ8QQpWxcCook3r
Q9lqc0avg0fOwafl1b+17ad7t+5jbCjyDeJ6cqsMlYKK4UakvqZS7LuPJBlx4nSswp24Ih2uZVI0
OCjoufTjqThHBnmMlaQxdR/lSRbR5vpeBQywyL4dv/vdZhDVjENTsUz+OQqz5Lj05grp4CCGXq/V
WBvkC8t6kqiFvKH4YwlN32y9t1WQPNmck3g/l3M+ojDIdY83v7h7EqA3IWhiv6P4IggyHKpg3Ce/
qoJl7tQyXuy5cH1eOVCFmgspw9LfCufNiQ0wOUbNkRmKTcMeajN0frRmCQ+FyPoUEWYV0R2LOmuR
rrOmzhzNaKbZobW9Q+TpMSiL+HDetQXRzMrR4nfamXAVZ2t/MSCP6dLXbcweJUwy3mtveKh8nhlf
0+eQQ8HygYngjGqaAzS/RnpTsdlz2fZXjgMnVru3+9TcmduIjWhsmKrw940dE5CM2QTmnFVol+YQ
S+t360Z7X7Tk9gOMYAHApDWpCSwcg2e/E3TfvUWB5SJhKo08laahq+W4ELFeM138TUhXj8tIIEKg
X7Y0bQBt+sjuAV2Og87e/jlJeaIM/WFc/1d+H5PonJQ+5RfRzna6zzxPFy6Rhng08VOYPj/bRCuu
4oHRhmdjSiy9gWyxMD9aKvEw3gmGhNPApSbj1ewmh2ApblklcBWkoIxG3su6nN7Ac8h1VY8RDaxd
rZR1TcRYcT81f6wW+wbeCe4voGOzYehtv4webzwY4BFcifqVpWW7zyU+Vls+9jjtSs2Qya9xb1iz
oBPvnLpBsc3LU5fnTGKx8tIqJiHH3qsukPxbSTXPmnY3hwx7PIN8CuNjuq3vw6AiY0h4/wGXI/6h
Tr7XNLQplU3ZWmfSL0HSeSbahJrARy36a7ucHBrU62xHM4Kyet60w3RcKNiu07Sku35UDkwV1vK2
h8NSkDpkadInVWouXWkNO+DcGy9s/kqdLCcI4mvcnvGJ+1usA4u1DY6Jp9AmXMrNo+eyT9U5W4ab
Fbtm1XfdOQmYJnFNrWenfm4Fdiw6KTBrQa3eC/WoLmGMlowBXba1gv7Rb3p363XOMeSb67RYPd2e
ROm70H/A55M24y+baLJsjv6E/ohaHuIMqTu/GcKTIBOynqj7elVyZt0K0t9dvERYfZkUFgyIO/2Y
VDLb9qRvi6FhMFf8nKzpze3JM+BWL3ZWbv0Jkj6/5QCt86XRO8RJ1mb5O3fu1i+68SEd63M+kMg/
3PfBGU7UA3kaw/N8HzF3ccswf0k0VheyHdrBbOfSDbduC3MSxdRaSJd+xEGeF3aaRE0MuRL/tdXZ
MedXQAxAGRMv301YVXmxAbAn5O9EycGgS8E93vwJCIOoMw7wOGEjILLlRFveoLZi6175F96NYjUr
avO0l48tW7SluYsYYdfRIA0fcVcET9gwTnz91Y7PjmUm3qI5Edx8CB+ZxQkkgGPm0TuAFu2LjIlC
bLzXqUiGg6f7g/CDLxOVFgE2xjr/+1ngG5Zztl99R8JPjki5moE6zZ1fiPmM96L9a9BanAg0IrhS
9CxnB9b/Nhy8rWsXd01y8xl0hnThtM/2aZXry+IQ3FJMcXPIx+XBHgSrW0LnwoIMzlHykbApelDh
KEgnE8Mx7djUpP70B/p48WURkFnGnvPMZADb/JgSRrWE/ovpyhtHTHZaiqk/Uett84Vvmiw0W3UK
8qkv4p2N8/sxDjdMKKc91mX2Cb08zT2KKi9pho/AgNq0lJMitCwk0bFRtUPbtwvU38QWvxaVq7Of
ezcEGxKDFp6PoMm8T4rOecv1NBzSyXY/pZj30aTMawC4BIWY+FVKlq9NVRxpfJpjMrMO0SHSKfVS
DYH9Uty3Y/7933WTEE7WeaberYkJgvbVYerEu4BNiFrbubgeIyprF0OQ2ReDMTu3TMQ5epmIqlyJ
KTtMooHp2Gtr59s4BZRVLesEnZomJs1y1W20q2unwqeYrdE2jYD7jnn0SCudngcxpee8MrgWEOBu
naXS+winEDqBpHqUvqoes36pHt2IURZip5fi/qt/vwXEK0GCE9JZkvRkGVxtVoCju2u8U00H2JlA
kcpa/GYdzbSNdBDydQcqFD2HJ2lTD8HvhjfS+iSN1fqEngiFiEsq2OiFM+0TyiaP+MKid5/G2Rne
8p42zoxZDBUeXDCFePg+qvSxbLLmRHtAYK1EejoyG7iGrJFX+KiqbSDMekLQS2OGJClQmXOFIdkf
dI+fMCSBJ0e3c0tsrkPHx0Y1zuGuC4Z5uxih9kHiPghOy9mfyj0SyfyK2eurLox69TgEsr4Ru8LS
9Ul2fwGTaXy911ExeiRlVW745hM8UHSIgDLJXHdijmzn7akK7GfL5Z8DXu/d04dk4BzV/j3mISD4
N2JYq9wZYxk7dOwwTnrEJFVep9Qpr10MDhBJN6ffspksMExCjGaHjPelL85Bz0TXkxxNnmKJkXfe
WnDUmTg3mCi9H2WQHixXHtFUr4oR+QNg9uVUN1d8Bh9OnH3kOS2s4nmaatWtKO7tDdBKsZ3IUDiJ
u68aBQuZNoZMfUzA5Fz+YBZMzInPFzjznkquAmYxdzc33Te50pQuoz7VsUZ2RBpMWlpfhTrGE+2I
pVu1be2pO8zx9FWPwzeKx4b2QF5aN/20Y10fkamPJwuEeI8H+JoKM1ytiUQZCkPYBR2rpw7RYCon
tFlCpNss9YMtg820dj8nTxZ7byb5ng3D3xaBy4wOdmVHxLr1I4HUWNpFh4Q3wZfqMrSh1yX73/y0
ki7cao0QVzR8nSX9mkwWfKiC5ljOFKHpcpxQ5iD2mZaKh33O3mJ7tO5rz3PiFBt7qqnsBz6vQVMI
B36xq0mjyfoK2bIgtTUhtaTwzmHC+G+c3FuS8jyIzsehmo0vqeRwxsuH5JBEFaAIaXK1MjWRXOve
lFU8pmm8CT06b8xIKNWieTMY8d4P5bE1eJLw1KUpgIby6svhKW6KDzLvSCDl4Yqfs4D5gm1lDOWG
9py25tz47uVfX4ly7mVi5efZ8jkfvatfD5IilPGZh2AlrA/RXF+RV9ZgTueLkG2MHq1lrdmDH6vA
ZSli4R0tn/Xdg2Kj82XoieUxuio3+pqZyK0tQ+NcD+9Tmn8G02Mn3uIKF22KmvvUhSWeJ8xbGWID
TbGGtcJa1TmTK6vEkV7zLtlsLXg9GEA3f/o4YVh1z0gKpmJNfPE7S4l0D+xsmw+GvOhhucSxfilz
er0h6c+CUJxtBD2Bo9baGRelbnBfjKsPlbJNz/sAuVpreYQMhfGW1T4mVub9FCghqCmrKdZxmh+W
dPw02uDwD5gO1USruLk/nOPR6igHEUwv/V4Tg1UE8SNKVQ4l7XCHQ0Zl+hVEiGjHC6E6XNjV1D/8
+0EEiTyC1HwPuFD/47eqAWPo0i8RKk8lrnk8Y29OCTS//6qLZ3H99zOZxf/5M/gE+RoxMjOdmYF9
0Cgwp7nlC4JCsQ+6kbgUIvEeSj9FSW54PkN3eahkOO1mT7IKv//yv/+Q6f7Bxw98igttA6gf5p2c
pXrwo45dIUmO23EIvOu/Hwzqd1Ey0u5DRl9BG4inxFnyW8CZHmYLYY4qfuJ2cw+Lm1jr/p4vLtiF
FbgKKfTxW+ZBv6Ev9AkIIDRtzD/UOLdP3ZzS6ssKZIitT7H8lSyyviEb3maFBPeSRtclnpofcihe
9TL3D80/j4gVekcj6ofMHbvH0PUP/+9Go8P2efu/2oP+J8fR/o96+Kr+dP/XP/S/MyL9f2gycrF8
/Z9NRqs/Zbb8+R9dRvc//x8uIysS/4XnDoYp229QiOHdAvqfNqMo/i8YTkWI/fSOGBX8L//NZRTx
H/Gf/VfSznQ3biXrsk/EBoNBBsm/OQ/K1CxZ/kNYssV5nvn0vegq9GenBQndjULdQtX1LTLJiGDE
OXuv7eIKmgM/DFxv/3UZCet/OdiOIBrCJ3eFLtT/jcuIS/xh5MPk5GJX4jJsul0sPPaFl7M1Ql9g
Q6q3jRZgIUCqX7QHv5y+MCD/HY/338tQTXXhaFnWPxDycSpd15hGkiE07diCGHJMvLwiPZT2Dkf9
Ek3xiEnpj5fwkYPqw6taOle0HMydlwTImJ8mAAiC0rdwOiUdAuK6/UYv8miN4xLl9EEpuiFIIA58
r33ETa4DYaILbngDlIHKcelG7aPRaddGavwIcaywRfjethrZOfpdV7wJET+7jf+Qy3Kvefgr7PrQ
1NrT5z8E49gHb8mhw2fREZHCnv/+HyhT0ZP6NSBL3vZO9MsANMHuSls0xrBpgm2XNhy5k5jdnMNf
ckQcXitvRcwmJnDDKxNlYQHvZmrVg29Xd+V4Xxrmho1bHpnHCbiMSTcOv1VbjOtqsG6N6E4mm/kx
GKAxqJJFwBHyrYr5HjWutfrix80Gzv/xkv5nbPwOvETmRI3EuvDfBqaVT7S054+1fcYkfw1qcrZA
SBU9FIm8dfIIDRmEOZ7xHFSWRv2pa+xtp+iRmcU+ddSmsl1syMXOSIBcxCj1RQqXrD1NWFZobQgF
KUOhy06s8iUciPQEiNWPFCOH/jpwoxe9z86f/yym4Qc/S86Titlvk07z9zvTLFvaic07MzI0G5Hn
szUiWD1WE4cB0Z41iuqGBYZEtj7pF/JkpPKmIVXcC87S1CFLSMJ7eqNbf35jH40lV+mmrnAr/pur
rLdOoWKgcOQthttMeXsn0F4+v8S8aPz5Ri1dFzodFbTgNNDk77DMP4arPkZuHsuo3obZOtWdY0uj
yCgeYFLQFR03IP+/IFHLy2Xs9xUJGZRYpDk1ORcTRDUiHaMsqLd01WgbP0yT/oJq8b5Koztq7Bsx
6i++uG3JXg/Ya03RrUzcIzoPqlPJowrDe0rau7weV7mf3jldft2EyY0FeMDOYZ96tFRSa08pIx7N
rVW2h97xN67vHoU2Ire3SJUHp9BZ7TcPLdvnT5MspQ+ep2DF4ZOAPJJ//T2UrDSzkyTWqm3ncGar
U8RhmTF9H6X5nAlyRlAZX2FH81epA7mIQ/U+ofi3CZSjrZoqv+rTe+iFeajLm8DsKI9H7trwgmCJ
/mc/6hPtRcgGHsmUV/SeoD9H8CDGkY1eBlGUhCua1LRGF02Fvi0T1c/Gp+somI+ZA/EaPfqdMzgv
inIE8kjPgVaQnSdbXIEMZDy7DwGamJWQFDeawD+zwTvmKMcXUR5uJ+F876h+JV6+8wYsbJVFkUo6
j4Xl4iIK7/JsQhebgXRK6x8RrfQ1rWOcCdFIbwe5te6oJwthXMGhA5TvVa822IrfWyrOAal4rYfq
sUvVdyr+NW3UWiPBB5hf1P2Ioe2gorrrbUBa8I0GGK7QkvxBszirpN913J0pKlXFljOvnYXWDjdO
j1WnDu03i6Kk7iHiM3KPyrVjRqsJ8hZAc4FJqoxmeV9d1zBRwp9RG31rwisdkg6lvGBpUiJkR/wE
ZuV7DqSlVjnnQ1gY1bymJUPxCCzXUP1PlNaq8O5VBUE6cZe4tx5bek10gdLr+EYFebEOC64U0SoD
XYCPQkdPuEACBo9vK0jxLQnrMfWBwRD3J2TCBFN2voRF1h7TFgKQ2XU4DykVyTq49ZLsCccHrN/U
WaqhhpZ3bfSAtkwNnvPQz60lvdlGUXFsPNddUjjYD0VZLmOifTcdsjvt2Y0qY2MwwFTFQdXIgM+7
2Q611rRI9fjV9/Hy0pFloC1K/FDjaG/SPP+Bwe8tTt1Trjd7d7Z8GjHtPXEdqAlLsL2W4bNUw92U
c3YSYU6bleE1Vh3qXqO8E5o4fT7p3Hl5vlzDLHCM2PmF4Jg57y3+WMPyFMVfB9Jym5Qo5+is/Ip7
dZAhkV5zoGOemOBv7opB3+ODg4o7hndZEiQLx4s4xtoEVAT+jnS/Gvs18Zhj/k3YmgkLnXQGaKoc
6U5pwgIP50MO2FtbR7+fBkh7mo+lyHRe6tp0F00bXfnsz5BiIYSTyQtotY2V+mI16R38ro73Qo/g
mDXGY99K6KBm8MMIUPPXNZ8VvaN9MNBO7mW+s8PoJdMA1GjlG2LjEKVzf7L9+BfmYCS2KIAazXip
ep7pmEz3yLawF4Tv7mRdj/2wi7F5m3etUjvILGHsXYuBrKhwh9juHKvuVPUeul0Xi1cAA8f2MSDl
lNEoOizcJHmbwuguDpl4oX/XWgaGwoKK1sLWRAqVy9hi2kOzMjnLQs0duKp9/PyFinkb8c8LJYRM
mJxo2VBfmOlHXwezUtPLKE2EFf14F0fasnSOsIDoCsWaTl112qEdOtQ8a8M99didU4ciAU6pgx+F
yEucGfmT/Pr8zn5f+Z87m3NkdYN/0zj8e6j1JKgDjWiqbes0D5VTU6DV1XJvzQkXtmtVC7P2NhZ7
gY6KzzBBk7TdfVgFDM2MNb/KKOSCvMpMKmRZs+tkeu3G6hugz5x3jI40cwqUAIm21LtvrUncdx1z
mted+EAxjp51LYIvPsjiow+ygoBAJh/4dT7Jf/8m1MGVKJqi2uLFtVbBrBWN0CG2PQ3HJkm2IN42
jT/BS7Ux/qHvh6USf9fcb6Xn+ahtZ91id/35g/5gBJhgOiRWIXYl/9yTN9VWk+hesZ0y+4aKPWaw
xLz3OfyYk3lDp+3n59e7wAqx/9E57unSsnF2gV36Df/5Yw0RxJrToMYc5+v5W25KmLXSPui1dtvS
PUhk/EhqPe0v+HUy235+8Q9+LNcGZWQLx5gH1t8vAHpjlAxhz6ACptmo7lHjHbgqujJ76neGidH1
8wt+9MqVgR2HjYolDLZ9f1+RvpjjlnHJK7eLXzUtdx2DQEU5NZ4atUYiRpyJfWbDgFZymMhn3NZz
4KK0fjWCfyCNv9g3ffgEpDmfo23DNi6nlSqdzq5chmBXH/TsTKTqmo3U0gSDGQXj5otf/zfT/7/v
2kQiyCHfZOBf/HoXO2zjeaTzFZb+ErvtOurzK8lKMjnaz8lK72yBKa9PqUMGrw1NCySJzvLzm7gg
M/33JmyLXb0CW6KseVb+OeAEUsyh0sptXKH89Qfiurq2+0lXx8wLkg+weQJVN/YlvaPIxvBQR092
lP3ItC4mgrG0kUZHeEAHTrKjvi9E4a7KTtzHTvIMsWNBSADYPJiyvp/ri2o8qalCcZA0NzIc7e3g
J5sGNj6EeQ1BrsZnxeG1f/4jPx5nLplKZJrZ/57qVasVToasdusX5r0d8CEbMnFfSrWqu6u+jRNS
0sNxYRbBG/2WG/YGDwq/neH56wbObi4Iefj8li7rDL/nOS58ExSSsIlC/fuxU1KMrKp3S04f0V0D
Z9dy65vSM/ZRnL/0DbgV1LmDCpsvrjuPqYsPh6Ir5XDoYYlVl3N8VJqvC8sqt8nkQlPJn8uo++IS
HxzllGTlYg7hVhfqYhvkKySF3tSXWyTjZ4cm4Yq+MAHMgd1gvcLTEjKdk1TuP3+i5vx9+Oen/c91
L/OUfDfIBj5sNDay+IdvYk7znfzZ6WbA9+xKI5um1sGehkpcIwx9q5R1rkN8vTYOr0YacoP9o6Wz
Gl53snYJWyIUKofCvLaceJMWco461W4ralIk1pWrOgWJyRd0r6X+99qOkD2ghjfNpl4pD1Zs+mTQ
mloU0A1GBNIOHtShPpUp3zUvHzdmkLx8/gQ++IAqU0i2niCFqM5dlA9GVBV6RvrhNtaYo8lw6mWJ
aSO4/fwyHw3dPy9zMXTjFkOhartyS2nmLs2icpGH98P01BIxHA7ZWo30e/vW+GqD8NG4+vO68u8p
gxHIDdnuMmW67iaj8DR46270NnRy9142zOELXzzQD9eN399/26I8Jn5/rf9YHHtbhxWc1OU2h9Nh
WPUhb4IHup1I0rfimPktp93suq66k6/yb0NPszkudh1KCwaVf/f5c78I8PvPUq3YiOjwhuGGWRcP
oB9CHA4FAzzFb992PuZZPMFaf6qo88EUGLdt6h01VaC3WZblorIn7NNzZ3SUw7CcV7Ym5vjbTNmv
YqazGulxnv7oyx4/v9WPVpk/7/Tiy5Y34WAEvl5uR6dbUi5ej35y9fklLpLE/vM0iI/mQfD5tIQ+
D9M/3k2mWmOYCrvA8GjtsgLlSYMUTMTlOWmyW6Wpu4a8YjvyjrKXvwKLY82IaaIGRVo4pxIpfVEO
qzxQoPvhnLpkfEuzvLeq6X6smchVYJ6n0nxOacLypXqbJ1KpR8fKvPn8l/xT9pu/BeyABF8CyHjM
379/STSMVDEGVASoNb+z4DxbWrEpjGwT+OIqncpdqwVvWe2tZ0NRbI3fRxdfGKZXemS2fiWRJQa1
8cXz/U+F+GI9pQZJkg+YM+qs6mI/nocMRTzVxdYseFh9qq4Dn3r1gAUb9at9XaUj+KWcDFh3utFk
wRpQY4YQHEYdp3/HdaWvqwk0RwfL1qxwnJTkzQaBJJ6n3KDA5gjcgckNTMoBIqdSjCjjya9R1esR
poOu6pCN5t+1tr7Poipf9RX/q2/qWCv0ld5RNxmaQSc6BpRBbP4govKHI1DJAY2WKNt6g7JGcygr
8d2yMLtmOX+4sFO6jyxQ2EaIi0vWSZvv7RhdXacVuBu1DbhItJeAlgPMBaqbfbrgslREySuuNmky
nRJ/NDap5oDc0tcdnwESfvN4YxE4aouM2Cqauj096q3bdButTV+8lgBdEFFBhOk/tnrEsSSvLUso
Mbu01G8QOZx0RXWuS/ZD1++MrrwvTKSLML6b0AzIH0aaXyQbyyIGzjOupOZssd5D3ShTagNw7pOi
fvcta22BCwyq8ieK0TiLzuiZzlGmXm1RbCANznm9O6JR7rKewAeXRXoRtt9SgBK06PmBIczURTtC
rJi6pOdhtXvWoSV9awOXASWfrnfahd57oHmRVVelu1chf0+2HQX0uz5B/zPJaz4Kq7IyXm3UcTPl
d+MlhfXooA7M6icxufCf7PLFDzNep0qfOi8+a7p9bPq6WNpmAJsUg+Yk7aOsfXNhAhZJ6S7Unvbq
d+p16Ilp9+Ymv8+gyJ32JebHx1X27tf+GbnbMqzjs+wIN3eaZWR8S0qMRmzFdMLFu5fS6hCaqRzN
ZbCwg58CufzSCaKz0ODqfDG1P1gIQekzfejKuZT0L76Vg+uVXl3KYhuakIFzYz1GGtu9FJ3NdCfq
6EZPQXm1T9SF7x0ruvnRoD+zXKbQ5zfyu91zMZmpBFsO5AqDEpV+sc2PGaa1lQXF1oUnwAEICX4x
XnP0vekqakVmbb3S0ntU9b3rf/ONdlcX3caa5GKceemDBgxJa28RzdrLBrMLakfsKjV5sDJ56j1M
kkM53biqt5ZyV8CM3tRA7BaInfdlYRgEeNQvtslkNFEHZJb9igMTkbJiWFsRYhllLMNCPKcDGKj+
Z1FNT/DHd0Xjb2Tc/RB1dW/H1isI6ZdCh0nWOOP7vWFr31LrWsYt0rYeCiEwunwFzJNRlI8z+gg+
wlKLnUPXPvq4MnV9hf62mYC0ll1eYMGxQBaM3FA2uCvZts8odH5aulwjXRhWXVjef/4WxPy6L94C
ubYQY21D6GzCL76LXgQKL9XHYpsL+PGpbRNnZR/z6raorCOWyoPoXvK8Xo5tfigG3GHDty/u4INN
MmugCW6Sk8dc1fj7W2M79qBFQVlgNrZuAyf6njv+uWjMBzFnOGfkvoTOnQyLn32TfXHeNT84XTuG
AzTXkhzCrN/syj++2GYVJGNM4Xqbw2RcoY4CTu6XEGA6/UZvhxegHO95IdFL1+9hOGti3GOiZmfL
j1HHggpG33wxwDZtFTl96ySwIBqYgNdz078bO/Ue6Qn+Aqu6y60UJQ0QKq8Wj4lRXonRcFdW0r47
WnGvT4k8ekreeXqHRb2e5XjAkwwFHrGkwC00a8903oaQ7D2DxN8OChGy65PUxnRjocxz5tr0F2/m
o6cDOJH9O1hpPrkXS8XopPHoun4BlSy9GovoZ6Vry04Cforq/LsqKwZ7eW9YdGTH6dvkq4M28/KC
dO1iUBjwbqDwe014aF+c5z66MUvnQGFTpdGRwP89ZMy+lHYDQ2qbzvijhLNp0Z7xA5DCcN2DLfvi
QXxwisHJN2+DXJ4GAoC/Lyfromj7fMi3mu/sJ5Gsq1KBEpVfNVvn3fLlXGRjg5LFMYUyLk/g6N/L
Nqq6fKvDcMYfc8zxT8dRdB/H2iGt/cdp6k6tnJE0k3lKq71dGUcz/nKf9dGMVPMultVGOvKffWwc
IdMd9HxbVJgxvdAh+6u6Cc2DVac3I8odrM/rrmr4eEbdFy2Lj8qNcKjpoM+FEaUuWeKxUzm0ZzBx
RDWhqoGP9FLl59JK153AwWbWhEYm75mW3pte/8XFPzhHwqampW3OOpd/atjtSP9ucFySui11o0XQ
imZSOX2hY2FD+YPWL0t1HwX6FwD1D380uhXlgN60OUtdjDCrpwummaLYYhZdClN/ChMP7VuwUKHc
mnlOcOtsgRkxzVRx/Pz5PJcf/Oy52oduhuqLYZsX89xKTIV1x2M62T6BWEnzVJemtsGhhozRgZxQ
JCByo3Qzxd427ytjVSTWPipSzABa/dJQsCMfwjnqRVMtnUrbWw0EOkDgr9WUbSetyU8GnVy/YSXT
W0xKQe9eh1a1U3Z8zXkJntS8lS2MZuPQ4gnNV3/MwZ51uMpSUBojvPCMbYFooHHYlf3FavLRacel
3kXEKhVPibbn7/nd+Mj346rItzJMX9vQOMRzwnpZPdJ5ileIa85DGZ51c/xeYDChBqbuCh0HOrJJ
FgGjUtgn0lT74rY+6KgItCQIZtCEK6jhF8WTJBkso5osZkJqs+Ot5bkd2Ox4bM/HmkKoL8zXskde
LiwU/AY7kqzPu6VDg2idjt477MGTleZPXU9He3wI+OPTUN9Hptgoh7jYHM4GQHugehjlJtz/h65r
XgQC48XwVI4g7sykdVefD7YPChjzPkPC/UU7AlLhYqij4fFLuyXhJq4aeHuttgxz0pdSSCtxFYK9
QjSoEmLVIFOdRcIpOugYTYhNnrHuPQE8IdAFre4Xt/XvmieEyf5nxl6j47lc83CWlo3roB1uqbMl
hrcVIZ8ygau2CUAWRDoGQ4QCCLwtHBFfXHyeYH8t/FLXHd026eqYLuv+XGf6YxuCliuwrI7MRwex
cUGDZRzXQj/0eNhFwLmjUfu6tK5SSz42c2HA6b9oKv1TyLq4gYvKRUnRMUCJnQM4aQ8hwIgiaBf1
wLKTkrkWWPs5CefzH/3PR/XvS152Mp2OaDOce2y93O4UoWaKM5Z6gKGfX0b8s7jN1xEAVDlpsLyp
iw2uTzAUgUY828Yr947JkjUABgT+eLC0YZ2aauV4w7PTWw9RMz6lYfQDXvnOxAEXlVtXg9mW5I9W
AnFLu+vM9OWL2/vwyRsO2A4b/SLr/9+v3picVjki4pufaAdHA/1cEaNesecKAAh52loPof+77s0E
1k5EO5YCvGRzc9s/grLemMA3Cb8kZeKLG/vw/fD1N0gfZ3P8W6z0x5gskq5BbeHn27LQDlkrb4vG
3kyhIlK83OMmpilOxKm1FHX4UDbl3q2jl7y+HaCjVVREv7ibf06t81v8424uHlOkaWEQ0K/Z+oT8
WARJV2o4UUDHkXzIMZtJJR+pFNwgWzyQObCBGAbrpdiW/wkn+Cub4E+e/YejyRRA7amPIVmYZ/If
T8XP7GHqYxemmfMa4NJpa7lrQGT450Tgn9foaiN4+PzHz7/tn9Xhj2vO28Y/rtmILMUbYgMQmRkD
zn9CIXqL6BSt/f+81MVk8XQPa7/vZNtax/LeswuFJyyIgfqyATZrfz/4VdYcT6CESbr9379Kmm1R
KkQw22mY/WeEL0XQQaoGeWv5Q4bi2synk8c3KI2hLl9pafkWliOWZ3itnqLqlb7onf9zsK2NnF7Y
1i3tCNhZNx5xknx1FDL+OXHM42+u8LKMGKQmXHyL04rDPqLDbIuQZDcYxXaY7L0Wk6xFJNi8iPRw
pDulHwPIQJ29J2wNkyEHt5R8oCb7PW2TwLuJsu4Zv45kTo0WSrKJWQ/HEYyyFm00z1vLlkIbAcef
D6EPV5k/bv9i2EIP71ojZQgpi94h5eaaqHBx7Lpsl+m4yZrp/2WesOKa0mIv/08bPRppwyWRl23z
UTvMeuTCMc+VVx8KKa9QCK9Ali/yOPpqtZ/fwz9zhbYxDUOdmsLlqKrRaqHp4oeGIycFpdJ1AGfD
b68m6J65zFf451eF9Y0C9xIi3P7zx/zBmkmP0QQ8z0ecQ8zFRtLUgxIRJ4t5b6m9IzogSKh3ta/E
xh+8zVmVgZaOmo0EYvX31AmiUM9qoCBoAtoDWrk1RvDYjhchB+FxIJFefCVN/XfXNleeUPXwoZrP
pva8Lv6xBpl4OqPG5pK4zTYucYCeB4EMH7fml9ugVqRJK4w46Y0DRrfv+jvMQlcgkIite53kuP78
Of9btfr7di6FOXlaeVnY8KA5HByLkgJfSbE/zs6NV+xbw8Y1OB+jdXvVuYCPqTEW9e7ze/j4Jfyf
J3K5ItTaoFVpH/BE+vJaetdB9ALIjd0F+bIGZW6srJ9fcC4E/Du6aS85nAo4qAj+wN9vAa8+lLSI
g9owG2sdA/Vpll8P2pypaJGlUKNpQVkrthLQ8ST4C9yJXc33sSgJnzTLB03ee10VbvqxexaFBS62
pvNQCHnEYWDO7gF8z0IlkK72AI2vm9K5NiZvpccewgkISKgi6DWmIy30dnbnBI9a4q+6wTqRawCn
Ubc2uevWWKarbTPew55b6+D6N3BaD8KqrhESPQbECeuJs0pkdC5aY2s35jGU3m2ePlB0Yy0sxKEu
03Dt47xzvNhZZDGwNoHjIq5Y+qvwwUyRiQZFAEdB/5EaxtMQ5MHWEHPapy/3atBfi+g40GTYjjnJ
jJKMJb2oz3lrPEEPkvt2dO5H9JnrQs+u+n4clj0Wr60/EGycjae4Dk5T3xTHYIb4tElw4In/rPoI
vXRwn8p8WmijDHdJq/RTMg2/1FYY0XdJPN1tV94mVgySoPxlq8bdsM7ky5EMj0BL3hwrnI8VwdyV
ZxeT9TXqscanarjOvPSHHffrRqO+bQ95tKkqIKgByRUyqV5L0NsrCOnlsi2dg1U1e6sW2nWq5c/4
yEHRk03j1Ggb1AAGtahWQ+5ZJLg/l735ipb+Xgo/2cH+fhmG2b9HrbPmwLNwx/p94oBFypMmVpFw
MUYm5rD0+JtL9MYujrl1E8FXH1r3V9Na7xjrbc1Zt/FcOR+aDjTdkK+geay7HAJOmRMzQcz2rp2G
XWeq10Y8eSX33cTJ1hs4PpHAcw492vTh1MEQ6EFKJujKGAOvWb9EjvbuaQP4F6m/4ip8jNgSZ6N5
aLX8F/Ccc9NFJMuWrxrkyO6mauDc5Oq7HYYvQf8Q0KHBYsjl/JC5b9sjz8A+2J7Yt3bMWOGyZs1f
oqF+iJT1EOb8Fx2oupY196Hmna0wNVc4615EQYuknTmdI1GhS7LRDrqmo/SlQy0LauEF78j1UKIB
/AfDYca0u4EAjDFt33Ty6OCZbNOmnqaQbwZ3Y2neA/hvlI4a2BcEKbpiP/Q6+O+8MQ86hRE0kwsr
b27iKoatwf89FBeo1SlqHL2DVpyEL54lrnQo00lZ1Ss3TpDD1rN/n9kSTJwXf1tjg7dilnV3iYU9
17wm+CRT/jLMIIjx3+WCfHJeWyzviTOIl2SZSxd1D3oGJCFa9qy0CKRK3D81WXszinGtjzGAA12t
7SlbjgPDn9T1ZmGlcP3K0LsCSDkTN+4yKe5HU72457Yb4NkwoCx81FGOaaS3reu+yN4ym0O9Znuv
LsGKjRO/ZVl+UCWhNSMnXiiS9WOOSb6x3toEMDglb1GmtGLb/vRbDCZxcGIM5njeQlTxsvgtqCCJ
lRYiTNH031BkotEkRWOpqtvO/1ageybeY9hZvkNUjnoM6zuzidH1g0QOspmgnjAEhjS+19xuqxoE
Z5yBz2wzaeVCTlxWcXCdC+dg2/au6PTsJMPsKPwqWxmjTqSABzG5Olcq9Zc0yaEHAadmFd8V6ciw
ROXjpHKOewCo18HJ4FeOp1KjzuLqwDHRN0LxszeAZEiarm5woQItepA71ZKAkLb10XfqtR1ftWny
Ixl6fzU4EH3iaTtV8LqQ0QtSsNJbeAoDMtwVdQ6BtRa0O5lYPZMYws2NHhmK5Dbt3FsMofLX0IkT
sy8jK4kPANa27j+Lh+HHP3IWUI9wA1g5z/zns8bySYggIjl/kK/0C3YiZC2W1cschiheaYdeq1Fb
K7Nw94YnnmQzxKSqr+1SfyC3KtkUnBnh2L1VrnOXUmtgAypZYUZeDFYaO8S6ECuXE5W5thHyrIza
SVcFGr1FXXc3RViTxDmCSCgM8mFsAhrDZl6t3EUbxC+xDbW3sKpuQ0jzCsYFe2vHverikF7yvMoM
gwkgJ88Ghj37cou+J6nqje081uXYrxxh8G3r7BX1SaJe/IVWwtckQstZlEV+nMCj7Ip+OIciXRqS
LFwp4zff961VVFdr1AX9tk9xJluuCV+uNQ2E6uTJGjBFGaEcYfJGkFZcu/pBC81+gfsMEk5qBtR5
mvg0pjFO78QGfkMa4XXrluT0Tkxwj8Y1QM/AmA1O5UZR/SXeIBzIvyF1tLGjE8Ed1cHxZgzS+D4J
Qn7rlFZ+OlrTzjFopTfS/llpCZ8fm5lF+ZO+avcUeeb3XEue8xj9rLTGDCA5vSayzRuGn8/zC/zs
LfXbx0LxJxLWIiNl8snilw20ZZhdKfpwnUO5lS5xVkRqLGq/eiw8nMt2BorUwa2/AaLEdFu1wwzh
q29qQdBbHl0ZMdpMsNKuNaZrz2W5qmBE6Pl4soVy1koL1g5uvwX4oJWPPB/hOhCVtsYFU/8gFyUg
/sa0qYPfabH5VFCr3UUyWMdd8Ut3+SJhYoap066hurXLxjD2CR+nzjNuw5ZB7vOtXAZm+G5rKB8C
WbDC5B4fupSmXRP/wC8BinACdSRkdFIzatp14mSHUn3RF1q0613xnRg25xg2NWP6DeF0gAGETJua
KFMgzjWZzZ3x2tlQhvqk6lbF5Ml9H05HzBDjlRodPo46BVdH39DiQtxaVbfA/DYQ4atlAmyOtEX7
qucfYlP/OI7ETojK+RWk4V7KgG1PD3pLzF/Yta+NMP2fcke7UX29dBzII83IhWNDMaOoYldSf4E+
OWFP0IaVreJrIESsnElxq89JGqPUp+XU189VUz01JsAxP7vqvPRJC1lF6jw9ir5+8Gs2V/FQrskJ
XoGS2qVpyGwiwGpTeWCKXDt6sNv8vWeyLHWC4K862ifbVIcQG07k3kwsrGhLrsgZvbKtVD9M7VFk
wXioHHOf0fxYWpn7CxDDDCJY4C/JVx6xylhOuocAEBMKO7BBkg+1maqNTkIN3F5t1jESuZ4BQZSS
jA07yN/ddLhPyFtjFqTA4/iem2DUOP7JZQD4cxm3w6aeCrENcSauK7sAajN/RqAUrb2p+kWOPHmk
kijA4d0umuaMrwpFkBfHOzK9qe+UyQELzRTwrttwD2qqWdhiUgiQWoLekpeqeEvqWFt6YS6Jix+O
gLZQ7FDfzrvkxnQw6bLmfjP6pGGXQfzc5NdHy4GDTo48RjWjY5ehblWYEtU7JT/dsisoeQTvlpV1
m1Y/knLD4ki2oRWRl5rYibGKMSTThwU3pob24FnR+1Cb/dLT361CBeckS0+Nbi9TdEQ6ztP91IKZ
pWq3iJJCEC2gWgRS7qqLfosRzBUNX8y4XcO2qz3T72kV+GKiNabFlCUCDvmjzZxDzdId8mgozmGK
CGeqKy6ZFKQHeM3OYcPbTLHL4pUdQyRJCzfOToSD06mw36Xr3RddgDQz+qn3NSAPn3on/A9i59XB
reJDn3Yz0dNd+L72SKc7wgmEwo5D5y8/vKl2unlTdO8ahILomMaraVpZEF9ZyNvFkN+UxUPmPY+s
qfKnZFp6brOQ+dNIGB1YDvU6xfXCho0YFW/GUC1sw8JjB/1t8FcCJ5wPpkz2373wCoObkgOwTKy8
AFSEn56cNtuPGThdOyC00t4m+j6q6xN+PZgtQDFq58hX/jz0mKw4yeSufawN40obsuvBeCQT7jox
moPytH0QxttEtXv8ytd+wlLX0DqnpT3cDnFPvyzYRGZEndo4QXI+iUTs6ii/0oS2lQw2OsO0b4y9
0G6Arq7HNtzanLoo9qxC3Qa0C60WNm6kHwrhwoUaD7mpYZJ853O6YMkgmssGbjOtnaZnVziszTDe
FFm+0qxpTcAUIH7/mMpox4YOQYO6Dzv8tlmzStnncPzeeQ4kE9jWbTcvextDWLt4DK48v35o3Hu7
Ld+hhODVkde+5d8TAHYSucvJzyPVojs6U3Iwy+A+tqOzrafzsWc9ghkf6fnFqXVyx/GOivBVY7B6
aWm/nDTjUcru2AKtdJvmhTzhe7Y2J4ybRVefZODt0yBB1wTeI2zvTFUekRdtAtM4h1a+LPx9M4cN
xP5tZ9U7R3IiVs5dLEto79a3rEn3NsxZ3/RepgoULZNVpP6j5shnHReq8ZjWp1hShccMko/DwQs0
8kDrtWfoT9hiwBP3D2gSbBYec+1G+2Sy311P31eW3JbxdEuqwa6pW1ZNuHQjAP2cQA6HWiClai80
3grdWRWRJD7COY/k4IA+PY1tcJzC4JZSIp8y6M/29f/m7sya4sbWLv1Xvuh7VWxJW1NE97nIlHJi
TMAYuFHYxmieZ/36fkRVH0MWbaLOd9PRF+Uo2xghaece3netZ40Fx22YPaaiQM8ZV/FsbxNIiL4s
vT7DuaGTgcdcOIJKjVLrrMroH8DztC0LXUFO/s4IzrD3hEPis8GcWaVrIX8a2oGkyDUd+T0qI9px
hJ2C5VZhxGHm8mQrN45UvohuLcH/INVHi7JYnJisbd0bCFD04SaRPDaxZc7JC5HXfWldzplXoVXo
QmU/DCVaM2uTpvMBloQ7TtOddOghjFvfKb2sEyvNQnqD/8+3SH0wvwdVvhXjCF7B2madBvk/2YfY
KlukNEkhUSbgGbPIwqPeR7fRNRR+SOISZG8yjXbrnEUjLYJDbVkb3272pLqsa2rDMlTYOLpOlG/U
2rpU1fiwBBcRcrOPC+2sTvb42MCUqJtGqXc0Yba+ld/ounU3c7KuDWc/NAoMHa7IbqwNAlY75M9E
qQ04WPWcWPpoujJLtpIstsi/gLKoJMCB+A+YxXzWyKo0KQm0ezPpdmYdr0s13xmNDl2QHexE5YOQ
gg7grrPrunZt48Dx6cjZyjcx/+wIlO04VKA0BwJpbNByQkwrVo6VoRnWSDKr3GFiJSVayYyrjUhi
T5zb4XKMVVx9kC6NnW2GzGFthPOhrjnYyPJAnR4vquJiZlz1/Y+QzUHCdXnQXgQvQaAIaBXOteVj
M1BXswNvbgPgLbNHr+Sa77LRdADavuaacUyibnYey8eGD7vPS18CajRy9CySHWwKFQRMegU/URa5
SngRpsOaE/tKCx4nAPGZtbMac1uXw6Zk++wDCbRbZZ2pKQRTSL8pJZlGgU9neZOWEYbpk8qXrvuW
Bnc/HbJ0QmbQ8kKYNyhHEuW61mwFfi6Mzhgr68LKr0ggqOxVHJDUwHQWRGRTlKswvjOKYDODDp4P
Pd46xSSDtfN87Bttvo0Tx1Xhg/aQBmHzcoglkifTSMWmcjRp3ygJe7ndeXUGW9yxtmh5HjNY/GIT
T1TZBYnDBjWf1q2zGXWf4XWEXvGNIUUkUPsVtjtAMCB2DfS/weuuWW62eAn0iJ/ERm7jI+wVMJrs
3u2cHNYqoV5cq2TRUyrwuOCT6qJla9hw5FZ3ETRFW0k3HYNirlzMNYCntbVEiJa5nf9j0mEvD5Ll
jroetl9/ulHzb/ZIvAxu+gDPpq/gsz/rdYcf1XGJycIddIPJN+WoCsTNTZ4zYheiydjVORuigqqL
DjYryoDblm5CkK6wOIByawjtoCkPKJCJCcWHnialxyjYipIoRYjxFirjmdSqQI9IbBEwW+WhbBSv
EIC9xvoGNDhb5V4ilxfugkYb0eIlVXROFuARlutWA2zSyX5rJNGdms07XVP3rcmpoRwfZ9u8GtDQ
RWCIywHYbtxsIEJiNGZrGyH8E9tKFRshSpqLeEnhQRd0ovwWjptKNCfpTrCzXXVij8T9mcV8ns7p
ztQBOcMOsCqvmyEHo7tOJbh1rqIStLVMoOwyz9VeWcNGX3dOggffRzCOfhplr5+czyQpgWDfjJYO
BWXTT8NB+D9Hu7thdLKzsDeTr7pyLD22im5G5HoPGq63DC9gXvdKG0Bnbx4N5RF/0EHN4l2pWfuG
zKsmic4yCvZBx3wvF8v+tO7IpsgVwkI2ZkwlY642WlihR04OfV3cDiOnriQhkJ4lYZ7sl9SiYByP
lxSRzyCBgY3hpKiMO/hxaKifypC0wG5wQ3wAge/vYwFVOLfh+iFWHKSXaseQtA0q0LBRPGdILyoR
npWzdsYZ5zoGJ2rbGez1lww1SNkT9wwFk43uPqIcDTvXKxM+FV2+8xu3TUvybhraHNVZmkz7MhaX
5o+4Gi4Fjy1gLRxKWvUU330rvOKQLZyRzRKsqysYGZDhvDi4QPT1vamGu7klIAdfFQF6206mkE0r
T9rztk4losp+TSK4p8YBYqSbJfBr4ETfdURS65GnEYTZQt2Oce7pxXAZT5zb46G7aeqSvNuhLg+/
fqkTUR5skdz2alFt8IE1h8gB8o1hpjn8+m0YZnDCf/3+5K9f/+Lkz16/zZRDvv/z/zQxIPH59+9f
//DXv5t+/9evXwh0D3vZZO4pkPVnTpAM5Cvzf79+Ofmz0o+w8bz+NUpAOp1xPbu/vkbOIIBXv37/
f/0+J18itXlPmHyzO/nzN5c7+VZ/Xun1D1//DZmNYk8eGzPPuzv58+uog7dFANitTFntzPC8ksa9
OhD9YKQKkQ0dtDId+29FriNRYO3PSenvtIEK/e+7OR809Wmo0UhG8Glj5z6RsI6zkYxljqAB+K+X
tiQ20PyloghMsvtE3PPhpVQVDA9KXhvJ/fuuEYEHqjnHdKog/kH7MBA16ruwIUpasT6z6HzUAcUK
ZqqLgZrM9ROtgkQhLFqfPjmnEcosIQ2bNl3jMXKx7+/1ChkOISidQrsin8h6yQAWwoUO0on6uXWb
9vUnotrPfqATRUMnSwmfH8FGFZnsh02UPc0GsMzN71/nxx1JA+UuJkfMrNqJrC0FUWJGtOe2fdLE
Kycit6IwYg5iyWVksfCgXVnZGG9sUmjm7FJbcq+ZNz/5KT5ofy+INh0cmoVcQZ50hlVLMTN/QskI
kv68jiAV2RNHvcea7eBYtYcEQNUEsimQwy4nxfeTy3/Qn7RBXy2AOLR0PIr3I01AzNDKtC22fp15
C93VFD3YqvRrbAwbK5/vo47hN9fo+UILWX1js6KY1mcm/g9EOlwdSb8tCW2x7OXHfNOsztl05zk8
lq0gzJrqBuWFqnK+iTo9j7v8tiPHRrfnh1SExSef6r8bInVho5VHGKThqhDOSZ98Kps+GmuGeTqm
Xme0W02B5B+EarK2TTVgdSKDBZuZnhq7hiyIRB/ESk1sGnZLOaafyluwk2zhqR1lMr7uQLeXaY6K
NiNr22/DT3QaH+iq3vy8qjgZtqWSIzGweFRWY+8XsbNvy0+0Wx9MP4sOhFHhOJAFTgdFMJtVCjcF
Cu/UnuUmB+9LXZGuQYvn98PvA40OtktsgSpqZmm9Go7evPbMdOoQRjYqyqSm6QNDKpFHch28qgnO
OFB8Ivb48HLAAE20w9A4TgUAM8eJGpA2j66gYpNeTEXuOtMXjmwBasbf39oHz9DRcLBDIZESmfgy
y725tTpK5yV9Z/GpsE+cfQoK6croftaGPP7+Sh8MCEdDLYkeEYQXoo/3VxrTnEQLPhjbMQKMkNFn
0lr77r93jeVu39xNoI0QuRzWvhhnXEr7AYvZJ1PR8mOe6IC4DdZWA88GOpmTKQCrEfvBXsm3rSPu
7SJ67ku5C8UkPvnAf/hi0GQs/hgTkMPJ4+rpxI3C5Dq5Nd/3Wfwd3cvlwvcDJPIf3dKvS508NUsG
fWWUrGRlSogZOUjuYNt3VRb88ymBR/brOsu4f/N2FKKFR6viloQ0jsLSj/DhP5M0fjjKDBhwOgwb
x9BOHhvxALXp+Mvux/K9ztd2eDP/kzeDn8xBMGMx+ZzsREp7stGEcBsVCXLsbF0/Nzbq9IMj5CdK
oA+WG0TbOFUAWxrc0skcKnonT5kg0LrN6Us49e6MgVuGZ1A6M8u8rZrsfHY+M+59OPAs5Mw6Ww71
b7JmtfZTk/GQwyAqb6uZ7vJiC9JTL+77T1wxH10KMxBBgwwKjmvLy3wzIMhKAMKTmAy82bl0FEoT
gYrCEbpTXJifbNc+UFU5i8gM6KIF+Mc6/dwObWo4hci3Q3qfderZyg5urDm4ToJPdqofTRASARi5
CIsX9m8KMrUuzMDoF4Fidp6Pyo+C03hmRZ84ez66DA5X4Lf4K3lXJ2OD5kxmB3SCtroFXZFg1qoO
SKqr17+fUT9SuUODwDwkDDZf2Dnfv6MqH5nscq7TNIsFh4Im1zL92yIdLnGGgAhLzwIRbXyKtmZD
VEpi/qRQ0Et9q3XZzq4wrKvW2WAQHJ/pn3wUX/0Lp7OxIy0Ui8hBgf6eTClzA/7aTxmsHbVs4pFI
//UUyJpWaRDuEbsoNkE8GgiaTDosYNSaxwRVgkIuKh8gnbpf0torWWWrWXO2SVG6KAAPHZlVox4c
CFvzFCvZ1agUlhqrLcvNJ493eU2/u4GTjS3JXIbdLHiroMeqwsaWVqm2ldrzqGMU0rWFJuBJrf5k
2V+ey98ua+A8FDruTmxx79+qomWdWVR88nSin+2ZIh94DYUe91i8WKizf3+XH41V9k//vtrJApNN
wJ3KmKvJTuOjjZGzI8fDvP39VT6+J51qMptkrLcnIzUPk7axRx7laEwEQtvrUYTbQJ7DdVgXpvXJ
0Pto7gLI8e+rncwnPSIkUkq5mmG8THSXLZ2IReU+1D65q4+fHQ4ebTEtgpl5/6b8njZKRsLj1lYm
T8mPwiFsESTG75/dx3fz6yonn6O0n0VjmVqO0PERF/xKTj2gTYKy5X/zdk7Ge4ndv590LtQjmbaz
H6n2aFTaJ+Ptw5GAwU2nniPw95+clVi07Z45ftnQNFtleNFNqDYEFytkUSqV88mE/+Gz+3W1UxYT
5pGoawauFsjGG8ldmClATLbGKLc/eU0f3xj7AVw9VANOB4NZiVIX5sR0pz92IYyNr+H98lnKyMf+
/YD4cNgtO4+/rnQyIKBj2qKnsbydSG+KhoNddC4K0U/u58NHB0CU/TSLMgCW94O7yfWIqE5GQ1sc
l/UFFgrZHPdhk/1HF5JYLFR++Zv/NpCTlZsWq38aDG5Z2NQP6QeH7KayT44gf39FsJ1VagSL7RNl
xMnM2sQc6OAK5FtfsTYLk7uBLd5ilfTd2sr/8QaRi0EfE0x3r4DM98+v18pQ7TQm1uViSHTu+7Tc
hmp4qZDfnOnnWnOWAyz+p0ODi2JGMIUwSEe0TmakZHZSDFH4b4tk9oT1FVrvJYmInwzAD+peXMZg
dTIFe2COWu/vzVERnVoZr8xajUbrZcSk+QCooydxjsTEd/YjW4yEtpaVNp8I4v8++JdLmzqIAiEY
m9r7S1cwxYyg4mPWkuFIfNs2xa2XEff7HzxIk4tgzrRxspzMhYMsCFRD80HsMoIuOm0zzScFuvLv
L/PhkzSAYDg6hSMIqidPMkk03/H7lMWecDUEASuFEDqYLEV9ketb0YfuTN3MehFfCdv6/bU/eJIq
5g6mKlwluHNPLh1rRZqE8ZSxGQYtXijnvGnAxvknU/BrEfT9fgbTAp14abAm43dcfo43JwkxS6WJ
EjvbVkEm0GbJNfmD9IrH4koRSB8wP13IeS5JUIWJlBhUxGTUhMho0KNrsYbEGB95G80/Ih1OS2Jf
6U77NW14Lg3R179/KH+f9fhh2Xk6qHqhNJ66bIK8T6PWkdm2i7UbeZRG6dInuNb86JMzz/J0T58K
jg4NAYFcPEsn0ysN5VRPLT0DSY1rwDa44UgxPlnR/35IVclJ1vlPgtthO/n+0bd2jHuknbOt5kx8
Sr9OlYFc5CkTCGWnytNQj+Qy//77R7h805M7e3fRkzuj3IKKEW0PZ3CA+WBTdGNAmIpWhGOIUy2x
6c3j7y/5wcSOp5DPKuMZfv8pqwMpodB6s+eSZb0mLmTrG/M2zOnpRnT75+az+W/Zrp7eoiZZR0zI
IFRNTrazk9OEQy2ybDvMGalB1gZZy0qA+zbmysO0urbIZ5imXTdZgKY/O/d9dLdvr34yBXZmmczU
HaGk68O6jJD/ExsUoRQJcHEkmfnnPLFE1QQ/i+s/76v51/98m4Bz8tt/fZR18/br//UfR+r8P5iY
oxoUId4MQPdb++2/fqLka6clFeh//Y9929Vd+V/7Jv2WP7/NzvnrX/4Zn4Pi/g+bpDuV1hiT+6tx
68/0HPZUf9gIw0Hdskrr2Mn+nZ4jjT9wbLILNgQrAup4Pj1/pedI+YfUTIkrm+IZBlpoBa8v7fQl
/vr9W08zrcD342hxd+sLaHeZ/5n9tVey4ZuJuZyyvEYRbn6pDfW5m4sLIzbuTIGaKbUww5DU1KyB
7rSIv8ILzYzJHc39vVCmTSCIfE8P6kisuB9m562gcxGNwSFIDlK086bonWNjEtc5qQWNP0y99Xxp
gYzGa8WetUDcOrba0QRXupSa7b1ClImb0XevjcJATNyFW2KftxkdJ6TScPrIUkASkAm6JSquBSH2
2rbSxnDXhNZlDtlsDBpSzUzjHAHBnZyz86bH3gN+tHGbuLtiFkZK5V8HjjOdpUpO1UP3UqEfwXaG
hFDLoyhvMlo2G61Ivhu+fhazydB9VEiRgxsmggqvYH907PIWu8++ie1HtdePaidvkk5VkdI3pceW
b1dnRNmQkH3dDeW1kelHjCbfuyJ9mi390Bfz9WRHhIKm4V5vBModq1mp2G/Q4/g/jIbtUzqLFQHs
UNzjnY/aSsyaGyvpiujrbTzNnlYhUOzIe44fisAZV1Zp77VM+RZSoJNd+hI3DyZp9p2f38ZCXkZE
y2qKXu+VocGFtte15uu0dONioYf4LcyDrxUXxeLfyqrke6Tad80kd1mIcimcbmmnAVtszEtfKgc1
MMhrbY1HPaeTpybsYtVtpRjfqqB5UqRmcxCBuz+GLyIPnzIEcVZxFRE3uQ21QXeJKffYOmJfUa0R
hwbIGwRCCKmfUMDfoTc2V2D5yMKwXvzAfgzJ6qzy9MXXSuFGdnoHibGJQ4InKoR0PVFmaJt/ZOpF
aNJ+xRw4oBxB2Szj5yCSGJGSL6ngyQqgAFcqw3Z0rug6fCdDGA+kkV8T6yhWUwtyqI7HSwCQYtNS
yo97UdAvJ8UUgzgiZU6ogY73xrQLtMM22F1zqgm8K28q/7KLen8/hcrs2osnSyR5wiCZUACaiILI
WXe7avRXYoh+5IOD4lhLjyLMhxUUhiO0TwLkU+woc/TU9PYljCuxK3FDOO1c7x3o6yslzV2qP1Hb
Jh6wKoO4Ud7j1BaEcg761yLbGmhetngJlYbM21YgOoKLmXi9Fh2yethFVkCoqNlCnSTdGTcBpWNc
ZKaInpVUHh1LOQTTDV3VHA5hlK2JbAW1FL7UVfSzQ06G/r0kIqZDW4oEFl9ixtNuAkR5Y74HaNfw
uVreXNjbq3as1imwqDpKJm9q5++DoaLNVnzQxioYbhFV5wQTvLBPPBobKwG92BDcS7amczUQljnN
tb7q6thZVfeF6qSHkVAKql/jLlONDVMW4gJq3S3CplWY59JV4+ZKGGdxLLxA45Blh3Lb0//jUzE9
hHdgvELEd4rYBTYfOnzvGzPIfUwDNw6hgePAl6cTVqAgTJ+y3rorBM91FsM9poVp3WKHQhVHSugx
2jXSNzAQ5ncNNuPCiJ7JNmYqJJ+JZJ992Ni7Oc7W+FPNa8v+ZgaMhlzJwZRRml0FpTwOpt2sy1JD
bqMeE7KherlvW/8YV4HYDY15QzoMGwYxZUwPblFZ9xoP35tmgaqSnLOW5CzoSeW6wuw753em2Wte
PaF4xtZI0ZTLlFFxHU4w/JqLyJicDYPn2ia8cFUjNt1gOyS7pI4urXbyykm9d2SPCCnw7/wq/p4g
7bNQe+cdnxmCdIAHF0h9iy4/vA4YjhFeXMt7lrqjomLhqew2XsVVeDYk5bUYIEga+lpPrLUaqYXb
jsaj35oXfkzgsTrke9/RCJHKl317yxxgjMbWyQnsmogq6rqD9Dk7GiqzcdF2PxuzWVt1ViJ1xMRr
F9cGbZ2VUuTX/VgMXoVPa6KJSLcHMU//MMfmpbZkDddT+bDTW5RRSORwiBTGrmiL23GSxapvcyqP
c/FUNfM90PBNMorLSWAOblkq8KV1zG3OyuxhPOE1OzcWl5RthujpixzYUmtHa8rPaownTAlM15Gx
iamNCGtCZ+qoqNxQZl9QrQduSfBQPxjCHUlAXAdfG2JpD22OW0cxcYwoY0K4ibOStuGlSu014kKb
O1Y/QU6qnZ7PpW3AsXfuGq28VlVcN2b2BW/Ws3Csy4qIKOaTiWYwAllcC91Kq6ZkrRWauiSykMJq
uJbWYgjqDfhKxbVSdhdVynjXtSBbV6PWr2OByrOtsfEEVnEZQpZZnCrDir1RgfO4rVe1VcRu0WTm
Sstq1KlYWCapXk0BmhoUP/ZKXcma4GMsausoKt0JI4vb1zNOS/UGZ2eJVwEabTBeVunorCWBNWt2
FNZQPtaZfa4Ol7IJvWZsnzKQ2auit24rrCRqn7l5lsu1j8YZi5qI6HGZRn1dqApVKEXg4dDrF8ou
+0wBkYWY+64aiKot4XkhAZ6GXaA1G4BZlCHi21arx31ZhgfdKplR+NdNWvgb8o82SXvIfYZM5swk
pQA2JB/qQR3aH2RpulbHzxrpHR9aSobjlN9aNebTcE4RLsn+ygoZDE6/aPjSr4SiNwuc2c0Mc2OI
EXEw5hig/s1mFO3G6uWt3S/J5+ad37NVEjPLn5XXD1XbuQlDNyz9b9IMX3xjiulb2jWW7GPYF99x
zbZeSAjgCszkGRCyPQcd8ilmY9931p2fzIE3GbC/m3QBBCbfR725UGOWrUzycDTnWxMAkoNusjVn
vm1I2v2qBRCODevej+KXuQ6f+mL6YlgP5Yi5LM2ne6cfLuCortVY6clkZs4dkswmNnZThOk5Q+28
yvimCwyRzSx0lhX7pNGba9wFiq/do8rPZf3QOVqD8tc+C/BitUlyL5T5vgQ9sC57HrtA3EtI9mWi
irvJqPzdKDe+GhD62dnnrMCgVtSA3DtT67a+YCzS3IXnKwq4zjE63WYGeuE4IyNk8V8I096hAt6V
8aDum4CYUwCs+8oI3XG0050ssQX4s382kfOjYnD1qEQyL0lx6YQbbYJ2mpsj2VWh4UWLZGBg+VyP
LMl6ySYxxuUSKAcRlLdOlj/Zujx2thdXWM6KpgIOnITrpHICxk3brLGT/ESMQOmAdc+YE+kmqXkp
fBAoitXuWESXuHp7zTqDTcRgIiE1W2vjcq0pwJ809la5ZtxWwT5w8CWHpv6SpMnL0JX7oMbtoaY6
lRoS4RyjJr8bkS/YBv1Q+ulT+aIPfuAGxKQQsKXsimiq3cWQYCRz5lLqNdam80UNOZW2szwmxnMj
gShEmq/v9LgmUeemY44IiBtDNcwlcMW5o2/eJbrX192VZF0fF0CbprIrrJI1m8ddK4s9tuLbWRbX
o5E8gZaQbGF3U1DaeMEj0H58uzousPmD/KEYqrQm26yFAUb6fLwbe8DwA3zPFdu8fkVjGj259b0m
CihND9lMglgUs7y1tvJTVDjODLqZaWDtcyd9Mob6oY+PQ9F8t6R152TOD18Jnzn0PAe6ypKTwluY
mvTHoJHeBrt+NcQhEcwFRjpnAb75Y36Nvvh+0kaCjOJNmybrFvkmB+tu9ppJX9LMsZHi1cDQZio/
jSLe24N+5V9lqfasCKKpAGBTbsiyJz6868GY15WO7rq4G8LgWQmYcHm7d5SCn4wSAVqUa7i+x+Zh
HIi6TLKHNvOfVN79bDAIRICCXbGm+zFJrwMu4RZFdyhUymO2RvJyUzzbsRj3eYMbNjDJtQvOFBLj
SfKrf/SMkq1p9NdaBHmRWbBZseIaRvKcjsHLNAZImYNnzE7cHjBvXz1qKXNC1cYvWQhQW9Tdrg15
KhVCofX+qxz96+Vz5XPS8E0E7EOEMqS2SmXV5HO12hWY+vsZOgxefGaCisGbTodyyL+LANtJ/9N3
IqTvSvzy+rCVtN83NjYDdWBbWoJY66wvHbhwU8hHjaOBs06idJ9RUlw7mXLXGcv2XDT3kYjPZmN5
DSbbji5mWlLLKFkHGda9gUUinzgsCpMGXFCOd8OUfymZQl24reGqNw0fl5GIN2KiiJjfp5qcd2VH
kKQ2xF4sdn0+BwcZ9hw61fipOh/mZHALhS1XXFk2XLyFYKl/HXFvsx2gWmeVyRbKR7Yjjctfx0o+
b/0wglbuOLc42pzmrG/PqzEL3FZJr9kQSFeQjVnrWOodkuVImRnvE/zJ9LdJMLXUyzLXxlXtWHdB
is0jfGojo1nxWbvQ2MXwUJ7TVv6Q1YXV6d5cWUBCfbbrMcR6WAGkwLZssEkrP4JNDEGcQBIdA/kD
8fvkLav/umvGewPaYgvcYVPYfu0WSXle9yZRP2nzkOXVgxWyMbbj+4DWBLBOtoxV9TKpbmFzpOv8
glDJmCetbrvgW6mxxrFdNrELOXdDZ65hBUHEjzYk0fPYov6hIsZQwYXuaWl6blbzvdHtC5AabtwX
T/Ho301OjHnKMQisIDNdLA6UPHiOkuYBecay+XIImYP+RUbCTaVh46roHjO1aCyTqA7WuI4TT2uO
UWASC1ZgqDCi8p4gA3PV0YxbEXzLaUhHahn3/FKBt19xNpCs27FMLQwoZbZVnNtydAgLqUpyWQ1x
FJiXfNN6GI1h2EZW8jQU0wMJXORF+hgqONfTMwLHJxAFpPXt4NjfKMMR3w1Mu2FVicJljdaj77OV
PgRKfp5mACbH1lDwFI/kfDNrY24qoHmavGELuIxdv2SRtYUG8YgfC/aKrNB7Nc/asmMz9eC5KJOn
rlEvplb/WTtQYYSZ9F5WB7Y7pNbRChgvALPXBYwBdqk6r/QizJ1o7Y/sokLfvputtlk5pXMfmET3
yUjf50Far/HLzd/ZNNZRA65DYwNi4OUC9VG2nslSg2C3dWdratayRBmoDC1jvEnc1JfsrJaVHEV7
sJ6K8Evga4csNF5MdTzEPSisutMW8Mq4jcEsylwnibJgQzmM7AxS7E/SDvBzz/QEsp4vDOpHesHt
mpMc1scp+OqEDkesnM3mVKrnpSI8q2OJD9PjHNS3nIcOzmTd4ZG9wnW8kyobucR3UX1LN9IgABSF
ug4tJgILpLDeXI0GhrLOI9LZwsp4RH5x6BVQO6/VwH9UMf20IPqVBMLy53P07f+HkHGU/78vmH5L
p3eF0uXr/yqT2n8g3+VJw2Glo4eA/P+EjJt/wAhERWVybKTKLlV6KH+FjEvrD44LlGkXfRWS9zdl
Ut34A3EcLFf0GJRKKbP+ozLp+24G/F2ubkqkCujGKNaeiushuFczjFiAPgUe1cR4nEhNXSXBwAcc
lfOqz7Pz2tLvpEDrbmE4zuDupqa5BXf71Sa+Q+uG21qCbRmCn83CGHnzIP8qzr+r4578gMTzIdxc
+jtkO6CtPO0gEoCpOSICf26bVFVjqcU7C9vFLhZqeuB/NOyTZLyiIrK9HhZfWMQ/mjztbqMqm/ZF
lFQbyw8DFwuBPGRy9jlRSm1fkGXx+5/0NRfoV9cEEQF6OHCnpqHqFu/uFNOXiqXQbTCHz85YPhaB
9TiH03hRmE2zDeuu28dBTbQDlTTAQuZX6A3GWTPhe5WDnW7soNB2aigib+7knteSH42Uff0wp17R
ldNTHZBYUj76zagdqQM3N61e3gWlbmC0tNmLxRl4ldaZvlfgN8K088Hrhpq5LNq5qwNyuLKbB1rO
5t1YxRzaRHJhycmmlmIqm0rnGERgJXnvlsIJgZXaFX1aHJrRelFauyNxGSP2KrdNKna4jm5BYUBb
SOcNebP1kTTU7pP+7TL833ShXp+nYyMCXT452t97xzjjS8hHNWDHUrkaOhhDpD5NrlMo44bU8RgO
jrPniLJvp1w9j2rjDow73BQVaZ1PCfNo2d3D79/xiehv+Zkkc4FjGShGdNrLJ83eOo+aDkU0bKpW
lJ7VhuFFZsbDZoDmtBJt8diOcr6mjytIMxpMmMMya7fEdcn96Fflo2b36pmexOohS4x9YYhHexic
Bxnjj4U8+MOnXn1G2o4KSwvjJY51YoG1JNx3vSw8FTkbwJYmPcv1JPqsV89EdPK8VbiLOnF1MJuX
aYG/f9MvqZJa7aN8mtnjyvF6qJXxPJ850Y5zezm0QrnIRzdIZ/OmT8qXuaIOVqf99JQVNO879TMR
uvr3HwdhAspcPlQWE9Cp1iNHPZ1UI8WfpirvOXUAaFdpoPRh8L2YabTrY7/Ls276YlNbGJTkbNAs
bZPr8NSzwqj/XPPeNQnfzkMnzSRePLxlrG0awi6N6WgZrG8ejjP5Jokh1Hp7zsegU3rV0/iMXk+J
yK6lGl877EX3vx9ty6Lx7o3Q02IJsFTkPOSEMu7eX3Tq5zhmsikoVOZfFMx1F4WOqDUH2UxW69TN
DCrZQtyI/FXv5/1tR41ik8Hf2UTpg5EG2XmKJ+JYSfVBU0FJhCpC1YxIsU9m6ZOUMJYpni2DhnRN
SgMg0JfH9+bx5DSQcuRPxWoy9K9BEmEhHlX9QlX7xyZXcXqLUmnomJf6F0nuLVI1/8YcWv8Qd90j
Mgmsc7BdzrpZ+wobka83UhQ+ic2oazL90LEPuxRZTf57NzLFNzB1neRqLMd7ZxTNJbnLgNYIWPg6
yWr8RHRED/L0PfBRN9Bu0+gk5p1F+/3dQciJxkRvy4Ua5ewVzdoOrV5fp22jnLURaJWKXRqe+fyW
hKrg3FaoUIgcdNOUacfl70bq1rcBh+KzwqL+jh1cIQCxpMhTt9W18CeaKPQtksL82U1afG71s+WG
KkW8rO4BbPX2sTNq20Oo/kDiVb5TzPhp8Ifmrret7ZyMZ34qxi8OCKpNfF6PwC0yyqs7kFPRinJf
sPbJKjrAnMhvM1+/9KfU2jWUNjY6IQZebwACCkX1+LpyJSYx6aSrK5lfnBdBwO0RhEs9LtfvQJio
TqB/oeSw7umvXZDGTdzoMg/UPieDfM5mFANDsiuboT/Y5sDKVBbdytFCqlVjbdw2k31nK7mzSYUZ
rBzYzF+FqLw+sWB2VkV7w8wyX8UwT0fyRHbgCB2XmaCAqimKS0ubzmUC/Gbse7EhI9Lygnisd7Ex
wo6mGnER5GASphrIDiX7eI9uxF+10VXHyk2L0A4uSu3GUVv9osPjQjxTUpJFlsZuqftyb5tm6HWm
jC/xasNBi0Sx6ZfBNy6/GPPCqU8gwWgW4aqg9M6nIDObDcea8kC1WdtJRU7rufWHs3LSHhRT98+0
LFTOnNwUm0qCT9SM2rl6/aWaRwfMAhuascpDN6bWh31W/GRTdsiN5yAJngq82cfMEfb/Juy8liNH
km37RTCDFq+pNZlJskjWC6xUQ+sIiPj6uwD2PWemj9nMSxqzqquZAojwcN977XPhhu2KEN9BACXx
1n3jl99MGlbIJfWjb7ICoGizrnEY0jyvxSYT9p+qt5pPSa7vugRrcal0Cii90mhY5orvm58qjj1Z
Kau7SCFgBAUN+dlDviwwjlHEQGe89l5OXoPfneynwWG87TfGR+QTI+yWrboLMCp85U1CzH1pnkQS
WEevN/FGCpKEtCn/3dItvRN0HdRlvmfiHr/klU0SNhySECCYCafvkwwL+HGB0FaR3jXnVPb1pUmm
n+ic3d+c3Ld5pl2XG8F3sE900SEmLPJMnIraj1zCBBVzWF8KIdtLvCctgqFtalC9qt54SyOn2Jgj
sRKV6xdbJwV+E4XPiq8QUGKGyDSDK3rOBqoKX1Tcl0G9Eo2e7N3SNy+ebosdSqLsaLZ+ewj8UK0p
VlnV5hpu+ae0K7y7BrbuYESxe2xSz50jIr8lQZ9eZE3fvGpCd1/p6oOAXAAlmuj3Y87lm+hJdFKN
I7dWEAGabbzPWp+cs0uRGg34N+aHKbay3dim7iWCP90J23lZfrcuAJwUZo+AoIXroOXAbOGGzsSZ
Se3CbPyDdqr+zHyQICS9CeioZfvGngIzazYmLP+KuQATRqtyT0Mg/iSmP2zCSKu2yUDQV1WRv+5X
gv71XMBYpslIU3n2S482qDAGtcc5nV3p+E9geFS9s90qgRqRsKIYnQmGMz4JSxavWW8VL2PyFNlR
sCJuzDkv7yCS8iXo5K4t/eFazAFoCcmczzJLCL9zwvhbGSbA0itjJG1Q/koVcXJd33b7jG3lWjfq
LEunvSizLIGjZAEByLl/DO2pA5aXcSCP74xGkj2Cop/gD+33oJ4+myg52l07PROzDK9Cq/tNH9MA
64J421QKzTFxxHCO8huTMUAnocD1TIPuEQlqTxlUh04jkh5UUXgORCAP4S9QV+6xTmrvSbnFKawb
/Zyn2neawMN6hOsG3ygdn7LJg1OsW5uQrv3Oi4b40umhRcdgdjpFxvC5/NQV8fDNmfoPIznmTE2v
jfDLG6KLcP21Pfpl5x5E1BkMT8pk56qif/WiYB5/Z2+1nvQP7r5Pz4HC0ZjCIQQGn27qmc0OjXJ1
0B26WnXVh+d2fvCMaqI/ooOlYRC36wVFt+mxMVnjz8SxR/KcNfslJgjW7u3gyG3jnJPGcM7MDjA6
Lht8Fp1Q4mknjkYot0sHoRgdkHWdjgFkUTgs3Vgme0MQiZbVw1FPsr+aQoGmSido/IlBFk0FEyOL
xCPT+m+4nKDIpIOJ5gbkM+6K6GE30NAGabXfQi/7GXYs5aJV68qpy12PYuMYS9ibYd3GL4YGohnK
UpdV/auLvGPnnIidcc5BERrQs6zpe6I9jXK4hZV8bruCm9yEB4hNYVz1lhrPlRnv7eXME2tGNytv
ukfgRnKVRDodXG947nIboobR3Uw9GTZRn/lwP/xD0ErwnQVQUpcNOLXKJ526el9rTJMIQrsj2h82
3uRVO5lPwcV2zpNuhFt8aPUGray/C+qBlLphpC9mQGmj3z/t0hM3hHxmVjg9Kwqnna9Xh9Qvgz2+
qWSDZy4+QRQl5NsPT5EnrEfNOWmTR0YPn6oCCeIDjRH1IfbGtZP12WV5GCxgWaUI7RWTr3ivzGI8
WEEdXwyrzsgeABTqj+k1J/BtRZM82BZOO1xPZRp3F3RF3QUaBCZwbxx3xuB3Dyein1WJA03YQmvj
TRf21hu5nv6hgCaepoLKLmC6n9nFuO5lEL1hF1fgrUjPJGMXktrTkHb9Ey8QdKyo1YsRJ0+t1h/6
inyTygx+EoWWrP35I+pG19q6ngJ62wTZpc2YXFqxOqPDzR6OhPAEu/4FzyosniaojlXKaLoYGGbU
fnEdnFrS71DDq9+QWVu0eb5LjRrs8mS1Fz1202Omm0cMPTxr/PbSRs6vuGyLmyBKRlnSfukGsGX1
MLV3pUVvTemhfggK40GoyLDNCiM7FG6Z4dGUdrebvNZY5c1IlUe6aGpl1dmc/7dEChnrVAqxZ16i
nUiPhNhXhA1vLzHXHavseoQPds5SUra5oUnPlsUjTPTXoBHFU4vobFWhtGK1SaN7kTAmS1Lrzc8G
Y5vXj5HskrvSvRcJi3CznAb6XDI5ndkN01APz0PHr6CKURtZy3QrmYx+KwxznyYcXJ+MsFe/e59q
qvJO1DYUvOTirYuyLjfV/NatMnpMc8Ojt3O2AZ8Gsmrcm88E4ClU/SuymWQbp3F0YJjZPZvWU4Sq
TqPNdHPdjv1uJqbCJEk2qg/XYE7Hi9GEw47DNxMNRIsPRSIp99+Q7FNbffhp89v3tHJntsxdVj1I
o33vtjZHYrXpCcvcthm3rtG75ptCHQdYLXkbR/lhjcED+jfylnk36uJZhwEeOJgerR5H5ySBRWXq
OUmZdmgeZcTX9Z+Pc+a/G+44JOEMhqDA3Nj3iGVcxPL/ckgKXPoXllFyok+Sk658EwDcKB6c8ub5
0fjd6saGrA3/1DRxuul9aCYUjN3T8hDRzReOHd072f5cPvA4YSYKc20GE7X7NFf/pdkxny7/tZ9F
IgIGWbQ6+ARYtf/ZzzKHBqqhPyCaH5EK5XYQIeJIwkNXeN21SmCQ9m5/y/w62mJFHp//86f1D/cn
nxYqUKxNPJJRiNfjH0dKv/bIN/VCscpq4a8H5A+7JIjg/xmgemtdbw+EnCJsIFnznCZBd/PkDrxU
XNU7M6hQgKO7O0h/HkD0k7mJp5gjpNdWtzBN/P1/frGLHfrfPquA+AhaQ7MvGwPHP19sFBZ2T3TD
HGdUUJxnzEeYMaix6s+IVPuzijPmO6G1SUTUv40ZegdlWu9zlXPJyihZez3gzqWIZMlEoTUgOzOL
bDyCFgsw4Dn+2u6G6TTU/e8B8uhL0QF/AEWZEGmnO5+tF7BJtgxgOqXt/Diw/1s77v9cvZAuQKCg
Qaczjc3oH6LwQRtTaOI+cuy5olQjO+V60uhz+cGACLYqxdqar1bNm8lTpRasHR2M6X/+oP9PU5Bo
HZuQeGgR/BrP8Oau0b/cQ7GMOEzYMFvj1jBWUkvhuepgjBPopPfWz2mMLJtDOscfa3S2gXm2zckZ
u3Xsu81vkBMQ7Kuk/C9XwP9pV80vDAeJh3kdUA1Uon9/YSqYTK1kFV21NO4uojAulSnLW4QolZI0
eamM/Jc0TA58JaC9vE1tgIxZT0SzHV0hElT/5ZOiif+P+9fEKoW5bfac0ZpG7vHvryiKq9LtQoNV
LQVNBw7lq8cQrM1J1BtnDIdTY4AAi+xO/xR+/QvxVf/SyULOsoOShAEQ/hENOL1OT4IJ50mLO6lI
RZQHNWqbwcnLe4kc5QrNd53nDiGIXW6u6M4F3+IyP2USpD4yQfXshtWfpHOzUzP6L13Tdk+iiIqn
pQXufu+jsbql1azuXyoEkJcHtHdoPRMDGUWMTni5M5aDlt+jOxwcbg+Uiz+/mktfNXHiG8k+SbT2
jsrtk8/2kQtalxXsW86aZ78UvJUksV8zN3haOg2tEvnd9D/07Vd3W5WxWNVabbxGgz4TrAYK1fmI
NxrEPo4YUy1HWG9JmT1XteqOYRnolxBg4SqBSGl09s2cHyqTU/XfZ9E+to4Ubc7K46Sxxa1CA7sd
hxSpmDdTG91wVbve+Msu/+o4lf0ZegIi9ZLoaiKMCUuNMvHU+ywnbqBDXyVFfUqd4p0PHQ34Ksl0
8Vjeiq4Fh95nPomdLdgbCLyZ0pK7nFhOffZFUD+sPvwrD3EExqS9H0utypmB6s1Dz3Xa/D2URxvM
3C63jXBXjOlnw7Hoj7AMcLzeiHywAEqNqWo7+kNxbYP24ebN9MOemJdTmgbv4QgUK2oLpAkB8ltj
LMV9KjbWOCtvaN9vraidPqIpRVszokPXlRuvwRaVd0Qbs+iMmtzwy9epoPVhqeYQk7vy0nF/mxT+
VAyy3eZzESS9Aey0N1ysKRBXGzKxlcfN2YseEpDfsyfy8WLGumDGE7QXIaS94ZYb15ZRkXpNAZBl
XvHKIOjrsvFIvzDa0nqb2/KXxs1rRBbjBlVp8D2rEioy41dQG0TwCFu/IM7EsF9Yw6lNRjBGfHlH
Gw0TNHJuY3cajnab3kqna+8JzZ426L21NTngIb2KSyW2doEpAMuiPIVZ2bS/GpR+b7M44/Y/z0SB
uFul5Gtr4Ieeu6nngNiP3je/k9wYJuqqidS85Zfo2qwpGSrBhTrds04ftsTD/3E1i+hJaHZnZ7Qe
y8l94NB7im1FyUmbGIC71Hatnts7265+BKYqN0TxQYW1cNtksT4cYwgcKyUd9dQWJLB8La6qgs7o
6dZ7ZtnlefLjYz9o0aWg8lm18QCpmB1wvj+Nde4o7Fhl2L879XAbM7t9Jpk7XQ+p+btg7vcS55yc
a2EDXI2CfQ4l46XoQ3avwPjd4NXg4G/fopQHRHHvkC3GyxwKirpDf4Ra3x17QzK1Mtpom2h1csFz
du3nS6AlzW7nBS0FgOHGr74lurNXiqkGsI4vNQndNWQMdRptqV+U7X3+fSU0nrwpnFjrKqaSSBJQ
4Wbmn0kdia4h2lurdi5VMEhMIvpVpH7xzK5DenA2WIgJYYbmkYr2qYkjS+q5eMRR16+hrZL/YQ/3
UUbVdXnogGldySfjSgpy5NJukby45boo3B4lL+KM2E7HtTEXK1pBBxeVt4NsOfqrkN54ZYRoHg2f
RKyUvNT5ZO4rpkHLtuyCBjoOo793e63f6fAooM3y6gulv6ZNVRyWZyWMyzBYp/OeGfbHtPXDPfik
8Ztvhqda2bDX53aYGsJuy1QoOir6dKfeG/Kdcum9+u4tt8aJWlU3dq3TdqfleFx4dFolGvCv1XqO
EkQT0TzHAk2E7Mz98ss739f2Ad82jAlLXSycdKpKz8lcnzWxfyd43j7NrCNuHgH6EyOfqzGA1DNb
sWyhUS+t9urrCQo/UTT7kQEUjCp32lOwbfXIzm5213O7R84PRwnzLRVhcZuU90N5XnxuSW5a0WP3
rphGvKtlaO7O1FP+bGrC8yKhdFppbNNRWmhA6uoY2215EE6GkIceCTEeUX2JMwd+Z0mIxpxou2l1
Ld5hA502XNfpo8T0sv26X5ZKfe7mJLmlPafCUnvGS/Vn7bGmqRYmazCOsxoq2mfOyJ3QCLS2gpqa
+YD1ohvWKaTO3TeeU55sGKJk1k/fS5tezTTKAyRTfYsunNyePvuh09/ejl2p7fM6++YMobn1s8CC
JZ1m2FPdHOS7Zp5puT8tRVI8pPB0zYY4raFbQalUF3sg8Mdmj91Fde3fLYl+L2qGXxan9XsVGYKQ
Sg7adp5D5/ZD/W7SAtz1edFcgjwly2OeN1mFDuSUASEpx/kvbYK37VRjdFg6G50Vy00w75xBLT9M
F5KR55DsJFKrf+/1D0JtbiNwEuKjip9+Fk9/8vF16vvXshjFDy1VN1n+LmtGgHpTtiiR50XCahiA
20nZfYppohgxOjwaHmDf0s3WTq0zCFMjyR7wyD5caT2mQ4pr5WHWRQ1DPTHVYWrcp+VVSd732cCV
QUpWtmsjrb1Q3FbnFNkqFFX9l2fn/qmzBvDzs5i/mxOeZS/PPfDwM4KrNcd1b9u5bfRCzEWxZg9Q
nyU5jhGKvqYs7vZkERzB0GTtB6G/8fzY2wb9QTpJ8rNA361zr0BHt+dtou6aXT7vYybJBfuiGTBG
9Z9h5iTvutUdJ51BZDkYBkHekUeOh0tzyiGLpkhtKIWVHfEpDT8US+Gc/0PgRYnecK2YypDHS4vb
6O7LQMcu42PuJ6em6/uDPlTZBM7PddeihW5vBA0DocH+K++zqzAV+zzjxl1Rh5GxMonpGvKhurhm
Ud06Ny2OialH8sjtUJyWI0Ebkx9aUQnv0BC4myTS3PVyFMP/AwpBMtykWF3Fxhg/TbnfPhE7BVNX
3w+DIgisimKSQ2aycWTGK8udsocMg/cxz/pPgmbitU1T+NX0hmZtVeObo9Mfs5sgfqnqsLk37l7T
/ooMHWU7VJ0Vw1JvY9eWPCm9Gg6GQNu/tEzSHNNECQJ68urPvO7MVVEa5Ul0vmdti6KiyzbFz2WY
MQQiSWCtsd4dgX3Eh9I4DzkIejWPxopqRPwuc2cHCTpE+MhLk4GgUZe/ayOB1NIZxmsMCL/1tOrV
dLqT1g/NZ0EDepm/GRZBdJA3K7JjGn8dIVcnTSRlccm8CO4AGLOdrWefiqJhR5WW4HPwMjjeVDW1
5MrSZfNfTO6crP55/OM0wUkCGyUoTjic/2xemESWtraByYpIZ8pXqKHjfEqlwMo6+6gtPS4E1Gqv
GdN0dg102P5kHVnJpvO1Gx35U6Mp/k1JNRKaRYBTWxT2bYhH/TJ4H3pqa+sJaPkPoZfb2CZy0FCX
sW/7Big5ikb0j7toKsTZL/TkSGvcX7U+YuvlaW72f/8FZ2SDSlx8kw1yV4yLxZF0DvNiywbSe1DY
T15BKZoIM2PqgNyv6vJXEgj9w9DE5evQBOlBj9cabFt0mewPxvxAWxdVuIfnLHCZUHHmaW4TEc/P
ZkEWzGCH9YtbxN8TT/4JnWyWQ1Ch2rnV3K0p1md9z24JjP/fh6RIUVlNerPv5xaXFahhJ2SgiSOp
AV6Jz3HyfgWDgTVxkjsrExn2Iltfd+BB3xqJqTDLJ8BNJeHx80DN0fzgoE8KBpZK8NMYyAETmP9L
16bkHSUR67cKVH8I3c5f1540Xkn/8vdaOD0bMaaN5SIMBt1ctz1dtNItfhRZF96WB82KcVxpw2rQ
2wRrA72r//14mGL98JuhPSwrgNPAH6Y8PxZILbM+mL47fuoei3ljcCPCDeJq64i6ew3ibHy207X2
y2mJifPMsLpXvUNgdok/TpN1xPJHeM/SymMqRad/vEKeT841GtGpllhN4/RXNkvMpW3mTx7GzK+x
EP3wG5O++eA9fquKiuQrB4vhXO8o0Ia3OJUEM/rjFhUoroG5Dxt6bXvyWgLVrAtRgdr3rvcI7srR
W9oTdquwEa9e6gXfSif5cEbAvzpeOqJFcvqoQV9wykb66qbNu2xH7xoPHtdNEWDZobV11IpEHdIA
R8jydeW/o8Atv7p7RSannR5P+qYz0mYd05O9dvMsvZJTtMP6b78EKVx+vQ2ymy/1/TIp40S9cW0t
XodyYoof6+Zb6VTmWqWhPDJK+DmOIjvhSu2elM7SGSDfriBVgNKT2Z3uu5ro72q9Ob3XrdwHoLG2
RtOPnMObdWkUzq+eJZL4r79r4ynQkTbPG1E82NYGzaLO7pR7yVM6/44k77UTC+IVatWfwM2Hd91N
jmWVHb9mydmghpfadz9UMiLmio2/8tbSL27UoqfQC0yBSFZXpe7pezEGwzmLdO3Qzj8x5NIOJIcR
C5GZZBroBUk0U9zvWLOzW9D6B2k0aKQ11Z11p592jiacF6rZej0SrzZtqta5T8lovTuifctFMrG9
GQ7ArPAl00LtXR/DDy/TXoK4UN/JNTmPKFvfwiEzTknCCRrg+aFh1PJa2Rx1FVXGU0iS9LM2YWzp
2jcgts4fnfF2X04o8Q0mGppI/D+Gq63NOkTc7ibP49gFr1q7Ic4Cy2XbqS30bbkbtJS5DS07hrZp
/JCpjsknxfY5qeCICJQ+NYq9reZEztZsSf4JrMA4uUFOKKlPFtLgh3Cl3InEAxqIGwsrwi7LepfO
f+HvCIQsAdeMtOzyxlvlsrcQEB0WFUbRW9SMpRYdbLtzT5Xw3L1jJ7ie5l08b3d5+TMvIPLjh//I
CqTTpTt8S7NZHdoO2IopKZ+ln7jbpZ0uvcY4qIJBUljPN1s2PRMqPT7TlhD7IAjPGhn09diKh0vM
70WVzqPNcrnvMhBSErcdJ01lyt3XZts1xDCK+ZDUcY9dl58S07w2tm18VRTW2Ji3yjoSrqSvVRYF
W4F39lkqL3rO4ZDvKrNg4DU/TSyb2Meq7I9GBkkqE+QexIN4tefrRIcztYoKO9ygH+054wbxgaK1
eZ4IOFtn+nSMW0+8Vpbzc2rksMLhGpIxJjBoas1WF1bJKaBuj22JVLbqkF4Ql3wOmTc7wXigj5Pe
EilRbbbZR+WK6MpIP2HmIa113RXGNzFsCR6o34ks2JkZlqs2Df0bqWjeZmTwip0OUUydvi2b+/Lg
T4y4G+/Ki4ivvdctUWJA9JKCkZEZvHOgyY/TUsC5FpmLYYvywY4S4OWoDTNIQrJhqj4acUPqYBLS
g0qMi0NbbeNBFSe/1rCwDGmshoRPULwGuNgcA7GCNnZ3masKDxwD10WNE1UvZqfVV0rV9WDF06Oc
ovQUa9lKBKN/IqeG47odgz4LouhhTO9taBJ6q+EgNX1EOW4aXRBQwUnX/Xzrj9lAL2kMDz4ZYU9G
rG2MrrdOnDhmtHLFre7XGLuVw3BwDmGp2yojtdXwtlXUZJuKwd8qcibt1uMwwQWBrCytY/NG30xc
7DAgm0hjvOsL9YP6fdX2QffZui67s+v/NVYOcSaOXp9TpC4hkgP3twH7im3Pk1vdEtUrIjd9lV31
uE4+2ITJzuBsdurKLP0gE3Vnp7Tl9TY8Lw2mMVqkwOTZ6LofkeIRF8/N0Mt1ygFUGyUhX27RfJq0
PbZR82iqsdjEeupzTwjn1Gflepn7EL5qbZPU5a2ExXbSDP8tq/N0W2bw5t2i+9mR09auTFdrdhat
otUw63HtTP/LzJPmJMbhFDjZcGNXEk8+opMmiNyrZspvaclHI5KuIirPMJ/wdoISGFlb1vpYTLgu
nGQ76hPDd4TLxKHM5/OcsR2H6g5rfmBuemcg68iMX/rlDh6oZ1YIwpIN+267r4pMXZefUNhwC7bC
OcexOLuc2N7Hots1MiYnswvTHfOT4BorNxRH4TjNnBxiPaPj2ddmhD3ICNxboBQdpcgkRir7MOdC
m6JMHb0yfrfK8F4TBYoFL2u3RmKn92Quhj1NYJ8KnLd+IE63CZz0sTx0IaFqtm48L89E49qs+d1H
o8fepjLaeDtMqeBgzqBoPWHw3309L9NKPXWm/F4NraBy6N7ZDEKPoaEIGBEjkOfc/IReSYPGwU9N
E2qbkXgYBqttvA8xXK2B7jgvg09ZMGDLPbezIG7KVbcpB+2jwhu0LgRxvSuFD/HqjjW3Q7LW53dr
RmX1iPByLns99xFDhpEEB893N3U9+Fzf/39UuOzIRP+tcakH84Bz+SdNiKxpHEnDybvi2ZyIioir
58EKrUsmzfDuhaH3bDQvsvQSaN8BIrp5dWkNhlVeFxennG3roOOcWgsukpOJfXm1fILl4ALrqfF4
Zv4WIkr4R+ScSlLu5nHSpodXqexmaNHuSywnYGyofEpfOlcieVC9vrE75R+M0iBErfP0XdQmzt0L
hHMfTdqx3hjMeYpGcMz6Otoh1lgVVRhD826ag0KgciM5e9flabAd9Cbf2FLLrpZwzFWg0g9GRN1d
jNjtHJeKlOge58WSFZE0PquY6mvO5tP3dJ76Lw9wlc6pkHS+FAmcehS5+87E7R54zX2wdQXo1bGv
/bthVPU3w8eOI8rhKeryvWvJ+GWYD4TOBFREKhU8NXbgPzWBhonCZ/LSYZhdtDzOvM1mtF4p80Sy
iwB7nJcHs65aYn6mkwse/STHW9VFZJBFqkZuH2Lf/+orSZOWSfKGllWcyOIAP1s3LAOZKO1ty9+t
OOjfbE8D0rS0redOZy88cYlJUfTkWY5Zf3YbzUf64PyUKE/PreHY50ISJGsW+r038kOkPcxkIhXN
CBgVDc55eehS84cz+DWrpVmQv9fktDypAZcL0CqQVZiTlh5jcCJrLGvJAXl3vDU6xz6kkj201pzm
UfiJefCAPW+tjAwL/FM3ZSTTbfnJr/VdQt1EN2yECzsvBsuD4dKYY25SYfTtf6R+3FwH2Q+3vpOf
AEXyl4bNivJGPLyM5aXxsqecbHWcjOEJX//vL50lAbHaKpyrE/QuxTYbya3qRMX8tCNXOzNrmhot
oYxtaabbsQc1k3ZR/8rsPj5LU2CMKX9gNLA/5tIKt1yrrS0mVZshpf9j+mm6n9qQFbwcPyxB/l3u
1urJA5uwj61iQLLIXyYTmRF9zMEsBM24jVXdv4eaoZOUoszT8hTJ0znqWprKNZ1IHC3jg6/ynM5z
YxVlGl0WUrusBql71Nvy3OTivYzz6bXHg3cYSIElP66wvmHUAGCUD7s0L6k/1o2BtBV2DKtuFsV/
3CF9q4lz/B70jMpFYqXnIIkAhrCPnoWTEn0+60n+fopGYnmaydg7WA1dRYt6106k9xm0mcE0MzFu
8Pb7uxr6n+Axkm3BWW9HHFP5XLdFvAukTbTv/NS3rJcEAh0JSgi/Jslh2KAefu3TiKuqN9RKQNPY
2VYcb4tZOGOmyZn2rro5c3OnbiDTZkyx+lR2sAUn+zHmhf1gAP+hTWN5Wf6oU0Qa92g3V4ks8AvP
76V1BgKXyubvp5XvNOiyte0UYBS2E6f5DGzSlHqlocRWKJhinVRasuU+eQeczdCJVTRLVhYD8ddQ
CPfO5kq6Gs+SQmWvNMCDcVpJzxb7OFDcGXSTnqIy+RWgTEBOwQXa1aE8Dcq8qUmR42C6v1PIZq5I
/szokYfrM7Aumi48z1Doyaril0ZPD12gDsU4/ZmyFgDPUuQlBonFAWUH66Iw9qbOurAs3JFi+ylZ
bFYTbS0QCWwiSeM4F4qaOSGZQWaueucypmh05uVaJtNHkzf1toIac6ClN32M9jBHq7S3IYpeHby+
c3rCHJTcap+FO4rVJKf+qWqnloM86Q2AeqJdxUDokDRxsc0ndgwBYekjisanfNKygzEMBOC6WXAx
MCetgyDrSJjrIS6UxEx0slw5MamGvYnLfC5kaPS1dyrv8qno+Vw7nJ21P5E0Oq+1GBk4tToErUkC
PL2CZsX/PFgMNda18cORghytuaXH/btXhl68tbkcLmPgtevRSbQ7WS1Em6X2btEaR5Rj7Gy7ZCiN
T0V/ahO7HgFmonNf7QE0sWdsWy6tGD4EfBZbQSSI21c9dbsXM+ueXRkjo+zrmPw2uyctvbHwqiXW
c5OMj5YJ87ZLVfZ1B+TzbdBFEkAkAxxpRQQJWf1VgZl+duPCfka1CXehJMkXYOzRZo/9qMCtB6o5
fu2lCf63LJyqqxw4Cq26KWzWptX9EqMfoSqL9WJdGTQnNCMej2H0nsxKOVc02WWMfX9bVQ2oJTc3
LsXEmKexQjzBMxslKfNnJxmq3RCKJzHP590kv+aiQ41eu0Qx+vk9Lmqx97SmPTsNfJKl1ZRPfQRt
bM5ka+hnitQNz6WBoIUSyjouwwEP0QagFowoqqynoxeoHR4wvMvOGPy5CthcG79viQZPPe+i60/e
YKYPDTQWWOX+ldpbf8RtdQBfal6XhXnyQm09lHlxsBD4YaeC0joXq3VXeodw8O80HwdGPklxteez
Fp8Xk9cKmJAhgmcuRblxiyk7f3Uq9M7P7sO8+ozsR7i55zLS4VIL2kM70H+e0uIcFd7FtqfmytE9
vJuRUT5bA1GG6NLoWgCdWWbyxMfUh7AW96KaEQXJ0P4g6vxYSWbeiQSEUNr925TV8m4pFNsahPLe
JV2QbqANsAEmlGyya9oH1rMF8sWBQnBDzPtRSn84a6PC2BOW3r00id90wu7glviTgvnPe5fGAwOk
4/JfLX9EWKNCYczMnW1LIkkeOf2Ohv0QwVMUBkzabTrWUd7cWubqe5TJ0XoR7i/1U+LyeRopkeK1
K5HeMS4fdOqtarK09dehfW6/L8MYe5L2bV4WVxSfLFOeqjeqmPR3z3Q+VVoxkDGy9uZEMsaX0FbX
Av3iViE23y7dVpniNQjpfnObrY1AumBTrGs3m/xw6zMDLrniej0lVZndD/e7R2pIT5BgTlW6SObj
XsSHdEi/hx1cuGkCySJiKzw29LsIc6bxgtmdOtFNfk22lj5CHNgXvG/PApHmiaij4doO/4+o81qS
FNma7hNhhha3SULqkl1VXXWDlehBBxBAIJ7+W9Sx3/6btjNnWkynCHb4dl+OXRIVOOaV/aQe2tgV
fbVSe4rTcWhbeuIX+ajpkrC3YTd4GxmGSZAtdzrWZ55GdXpm7CEI4Y6P3I7+y2AIHBJMnAfTbL/X
0jDuQXJ9SQ1hxmuN7MsWC/s1no3s3l8Fs2coEo8cSEnqTlR8PwxH8jjJkXhR7gJIAdmi3VC1Exfh
5bMZlboTGObCWqXn2lnQzJ0v5S5OXJTGkz3lKHsZ+53BZfdHoTEKUZwsiToGQYb8YzRkO3X4IAqP
uEhXcDRN9hczZBnY97pvizDAX7luhImGW1aMgv8QWLyVaPD0zJKYl5HZTN6x5nYfKqd1olWjJD0A
MJHbPCmSKVieqYKEdaARFXDMdut/avMoTwZ+7xp0flkRdshRpLbqVLhVaywgS3RB/pm1LMBxnT9K
l0I+s/SoBVXsPEyd/X+Tme+MpBhnVg70TF4SGqfApD75lOMClRsG7S/7DHwOvnnMiWae0qRke0O1
tFkGw17n6u4G2p4FcxpamsZLy0w5T4odrjVADxRNNOXFua8kmqKofoyW+WotX6SOOEwzbhNhvJlZ
X31nU4f91TSPwL+2D2WXRCUsAVYhYzQC5ev0doZ4YofmOrywav0rZ/GRz2GtFVpUWRs/KzWQD9V3
n/wTwfyY5ON3ak31dsnouExSTmoY9TmFIqQnTZxUQBaSMRCnYd1yBokWxFyg/2VAo6nH23dLdpTY
39BJxF0NLLaq/g7TnIAbRiBJ88LDll86iKykjFdt+a/U7PYSJIDXEe2RtEuuMVKfL672tBaQHJVB
pkd0ouSc9bud1GoWiQFcrSHfqJDp+OSb3njzMm6C+IaacAZuyS2QkuIA6/2lpwjlwK5iAkiVv2w6
+9WtS4hebAlgFgnfci+w+Vi++Dg92gCdVwX6AnsCOs4IjvZg8jmr8iRyO9rPB8Upo0/0ZxBGNix6
w/ElzT5QQjCAjyq35WHWvwFOfQtNUsxrMSuprMmjkjlsXZW3z1n/e7qsKTAmSWzNkag1l/Vvz3/B
k+xp1tWk9gmDJMIXx+088T4bF3ooepsZ+h0XxJGBa+qXn6B3nYjUFT2z+BnIp6FXZX0BD8jGA+6l
5SHN9c2H6ntndz6uTnCRQ4CrZPVKMIPzS0UN+XF2mWIbHg14KdqAEImAoI3VLT/Agblqq2Ecqmr5
l5TJbqnQG8lQgJNwEDe1lQxBYl+MkYex69jTDXqhBggk0EQW87GBieGo8SGBUeJnm2u8Js+niKt5
Wdru2CPShVuwOk413DOoX88kWqprUGws8rFjdGIzYxIyAqVa7vJA6KHBKLMf8MC7ThW6ZXsrgUIt
g8BovvTlqRMORyfWCqPTnpe2vU5BfsqpCe1Tjqe2c9od6fangb8whl5OBpMimR165FGzx3u9Ccaz
VZ/woyCiE1styNH3g0t+wWlj/6cx0hptjnZgR6cuGGBMsptce4kNlKlVd34cP+tj0lP9bkHO5KSi
SAiIAO29LuXRmtYdy8R7ZgIEe6a3343r4sucMLOYrnwwxtdEN7IwKzGcALi5wzT44evTFqXJH0YY
Ovj6qYXONDYpRvWw4jMMbOqq04p90rIjkfMTdP4a2/4TSMByZ6+gdMbJ2Yh5aciipB+7y9jSFeZ6
4SKy7lTPFtG0mhu5snU8/QWV6kP6rJH4whhZvC49lkiV2tVJul0eS1Yc0Si9N5zx3r3De75iYJlG
p7zyjouD2xb/tTNlyp5LZ6LdzTFTWXAKfKKyRae6CFcJEdLiYNNxu2tnHKjW6F3d0nrOkgapyhB3
m3OC5ut6hMTVF+Ew5tYe+4ZFov0L0ee2Vk0Te5mLx5QS8IvOiMGDAdS5j3veSZhBBe3KYuHrugZP
WYZgp0/nJdfljYDvVsNW3XNm6QebN8g0VwPy2/RjErrgzgaDxZ7NfxVL6X1R4syEkHgzHYx9iNIA
djNjiNOGUkoXHE40dHBP22a7+6DijcRQG/auEAgXoLAL5LYpY2HD1bRmLyJqbLrTQa9QuRq2Qfua
oOau9aDQmorFf5IqIEYG9bGdLWnKpoHvkNAnhNaHGpuK1dp77XBXDXwJEhvIZ0on9X5c2R64Wq14
lHCpX6beiKsO5TMtjtIX9IsnDvvoMlogBO8TeugOOGj8sM5z90bIrUv/03q8AcnC2J5yIO27yZSx
1bIPB3AT19Ua2V3ggtL9q+c8jaVpHHgCjrTkss/O5bDF8+49y/3rOOkrNur2PvBrIBN8cJiX90YG
+cKdH3ErvessfnfsAr8szcnDPmV8tR2q6FPXeSzUp+KwgmQuPykoT3d1loIGRKxpcwXm1cR8ZM08
Y8dt7WGsf/IUOaMI8sjxxROYY0q/Sf6iWAMd6nELJdhc53yrbpf9q+cRn7EgeMzJ/VpRYuZW7JRt
FwywK/AXI8Hn+2IYRFTYP5ZiwGBGTvbZOlwMK2fLVfKQ5UFC4eWIo2VMAZZJn0RnYtzhThQ0J99J
rsFHwkob/fOVv/bFNvU5pgio26+Ioqh248oVbhIgoKouN/fIdkFoGO8uX1H8YAZPaCwAZsfKhJmD
oCdonZTdKW8tawRCw84usUBfdh3PtwVQ3CGdh1MNEAMSWvGFJQu3r5Zf5yT4xM6Da8+deIUCee7K
/lorDtQedJO9fjo5Q5zvepLL+rfvyTc++c9s96vIwFOCsTQjjTLp9oOshr2ZM6fVxPNwCJImXYaP
iQnr4HOTRJfkMYotygLehL8xf4BmRu9z23bhkNYiYhUPd2+xeCuT2rjDIY8lqPvTrimikCai2XIe
jHK6WFjk/wjRNzFjKmZx/xOLUwT/dW/pw082ZHyqucVQZ8BJHDwTi/VCLHbaeW5de1eK/Eo7qskk
Xpa7Hv8WfibYWVlfDaHf1wUNWIz7jt+i5zfrvqjn8qoJlpRDwRJbeiwr2/bkL94P/d3v+jSrKAGw
qMlxikwdz+Tkj+ZxQlkkeThciXgndB5TpO2+wTWnVmWBB+UH401RAG9VnfbmqFfThg4aWPojpnW4
nnzt8VTHrcdQkDXMEKQdXwEquKQgqW5X0OL4kFjcUzM1xXOZ/TV44OZFcwbKehpsItJM75FZFk+t
qoZd5eis6gmmtZD5DqMmUVX1qr3TlhO0UKx1TUW0POFcZPbL8o68BPUUoTv42E8X/wil1Nm+CDZP
8zq3+Yz3waOdbknfiuYwrfjYNKEqmb5bWG0J+dFZmSmq8crC1SmI3E/M4rpG1K1LSjZcU3eTdRpw
2alKeIbFd6XjwQQxapBP9ONp0t09+y4T1HP2aFtzeh3NO1YSebwC290NiYWQX/dnbkwBc5ci9d16
n4noHcQMDlOHtu+9pvMfK+SjNNPXioLak6l9Zy3d7ftOVUak98CBs3nYk5k4Dkq9tZ0sDsjgjF4V
NUU9oWosBy28Efm8BGYV5wRhcsnj2w4yYLjW9mHx3bM7bRN1BXGOGVizDZYngqd6kXKt551awlrv
CNEn7d4uhj+LUPrB8IwjsQgtxmJMiQsfBxwQR7nOM6VZuKszacUs28qTOxycNf8ZHKoMOsM72J0y
9pmpCBGBoQ2NUneP3TCcSJyO+6XgKGhWFxyKETV5wIRUXJQ4F4mX8LWHMsQz+K7Hzo564cTBYFrx
LBZYwbZ5YZOA8FnmQFQRoiDhhqMoq+NMmmlNhh89C570xl3iqjGJwcrpZCXdX0ACCGEWUQHP9Iww
WAAjEwD3iv7sQ4fd09W0KxAjSnxWWPTl8Dw4HKaWsCCBWcNHFQjtaWaHlsPNcL0vAajtXfcwMQ15
ne9G2m38ZBjDpJbOwYY4GZqOhHsAoDHx0NRy1i9pkkAAdhLJLQguW0KseTcLgIg9uOlDqV3gFSbn
0soDiJrYtRxU8WGAO+GukQWXG3K+kYK0T7KowoNnLgKFGYuSXavDxFtMoUUQCelnsTsmWUju7Tw2
ebXzJUw/GDoPjYfNpJtceuHtlRGtqfcNMTQ1v6WZDY28zgDFcbJm4Eaiup0/gx4sW1cE8pAH/xi0
skM9ew9I/ruBMm74/MsEvq+GleEbDz2H8sFnk444rEWto8683Les9KBwjsmjP+NArKS+h7Ti7LMh
WnGf7PxkyqBPrRiEuj25E7ABo/XT+mgXi4/3nZUXPH0uJQsfhCjJGNShNO2cVPaxMon7rtJxmTp8
xbtyKkv9VVb5kUgBID9RWuHgwh9QLT7HXdVjQsEEWO5zCpdzG6/5RPp3P5Tyw8oIOLEQvbcJbB0w
l3Z4hHFvIN+bPt9HHLRp178Jgp4xFxUcNgWCH0F8qJ89yKwhP9rJGKqBi+ro12wM+R/k/ubPzNkP
BgoO7Ga3qllwNCc7ge41T8Yd7+B6pGAFn0Lw4jD5naRV7yc4mV4/nlpYPBEbYyec8EJvnk1WPhUY
PavSHNxQ/CN1DeIysBXEl/GjLMiRKOBQ/MeDOQnzIF1zD3EGYvM6c9knPEOOf0H6vfWUHnf1MkS6
ZouHbrl2Gjmz3s64bQ5lypEGgCDVhXUdeiEiS7b/mkE8NoSBOB9YnnjiHW9fcaBW5B2Kustr5u7c
wt3MzLxtZs8zI035yMonzQGTnHOd41HIGWjrC9JndoANxX2f1ouIeF5sefZxxB58G9ScxRuCK8xr
47KsE0f6Bf+hf3RHbSGu4q97aWRV2M+Al7vP0jRazn+kWQ6IAdXEpchgmMKhFdMlXVVc6NNzYvrB
NcuXV2t1lkhqj4aWfSye9egJtSJCZmWc9IUM3ZXXKLdqg5yBidWaQ8308Xx19ndpOtNjq7kv2Pus
i7aqZ13+zW0C1x6GKxaeWDykYoWuJbHPHAZcMOMRO1IxnlFEYet1s8Oc6XAk2Czsl7t51Oo7R+go
okt3Ho3CCzHpAPS3LTSy4k1i9o2YfLNDNXNr67CFxBKQJ79VdgTCdlfN2UQol9uvl5qAD37xArlz
MGgVD8eKNegEYqzWe0DvNOqkdJ5D7S7PSaa8KKj7lZ32/CFF8xzwXw6uFaeTwgotYTXvsr9VXi9R
emzCvs9N9gLDHx26AATw+ci2Msfel73kLRYMxx6sWBg64BU8o51tRWNrxR2MnqXt5hDf1VODGh11
09eKJTbKahKatRCXvhuP0ziu92bBNxrq94LD6In1D+k3yhMcTMd0eoDPJjz7ksvWjTxtHqLZIFMH
bmavG/REGR7c4aXE9UAsdI9qjle8ti7V8Fm0pXcF62uIRMZrMp96HP0h1vQuQgu4WzPd2LdOenZH
E6eV6AFltuk5t3MMXusC+7d7b8f+1ZZVTMst3466GGO/l/de2miMB8uJM7U99Pn4N1GZcWy08otF
bnpGY7Z2FtDaRsG1baS54XrH/Hn03DM2W5BngZ7tVg/0w/s4iuE82urbqYp/Y2XxjQlGLgzzSL8H
ufW8/xOIBvg7hucoqPR/1WQ+IfOKPbe5mbuUh8e7+HKxT8d1lw7hobLRk1bM//sBFppMMxDDG/Z8
tQt1dsbypdmIuE0Fhd4o0fkLqSX7fB35CmCr0vPq0Lr5cPG65bgYY8pJbzrHQQQPRTaF4yZbuZ6a
YzN1HLIdA/h5D1+SU+BcsCfvkDlWScfJjEo4rje9Ho+W71DVEKCFJwqpiQso6x59LPay9ZpDMi+S
zSNCT9eOB6nW5mQO5l9sdfQUrZ0eGdY3vFTtaOXPi7c1tRTzK/a+n9bO+DUOniUbnSQfCJy75hOg
pFvrYfjv1toIl2HF/rkEy90iie3cWT1v7IiTJcwq3iMnN1GpLYLk1vQ1r/3dwGZtV0J93g8a45/A
VEvcDEITsfqdWy3HgeXuThrDY4I9gvHZ3ztF1YaIwi15gIvuiU9TVlevrWxMvMZtVM5/fQYmWvFs
cccuQNTciQw1TiQVZR+Lg1zHJg46w8dcX7t+a7fM3pXkfpv1CF8el46s7ARqUBIjvQ2HdGWj6eS0
DnjVbVJ/WpETIZ209qgS9mtO7eBjb9Z3Wh6ym1Nj+DDGioGC7ycsAbKKUevTpjbUGMhGqf1bLPNV
ZZoZc/8m5UVC0W9Z8BrEEXYWfzr2mht3yAQjMZ8RPtYfWSKPKa1kuxqneXMqTMS9rtPGc9Fuwixk
1QVtyB+qq24sn6Pe6ufRF5+IMTrgBtRiYSzgO8QdlroXGoutYyOLD9MC3c509aUcUYfov3wL+vF1
FJp79YuDxdewgB8TiXmknEGsl6AfTHwnGVR9jaLOCjRKksM6kMjzB4B3tG13Dytr2M6YywulYsSc
S6/lfdQunt6pN62SR721k3DSlIhcO+frQv6OQ/IJn5UWarCLJ32yj6ZISSjyfA0FCA22ezqCthig
NuqA0VUS9yUdGMFSfeRQNkyoEGrh5qIsIj8JPMPC47PYCeOhGEUV9Z0Yo8Xqb9qQ3dN59G1jyuce
xxTpO3gE6+VnSnSChRuvemGl9ZZ5Q3Hf7QTLmNSUJq1lxFrbuZjCkkjsfnRULHs6LKRSp9rCO4ZT
5ZlupiXWJgu+LNf8EbWax044ltxyueggkozTm9T6d5o/yp21UlW80A3hTFX9nGp8TZUx34Rxbns4
O6tDEESZePlc66dfwaCRN330E1xD0sr3swxARliw2B3y+ZD9mE4xW7gkCuuRVhUBdUXP35SVX5ay
UkfHzBn4Cs3gjNvU7lLlD35u7zIPR9LAdvySSOdu8EadV21U3OdliebTbXF+GrJ98IHh2iSfWUHp
IjAq4nGJlp/n1X2amkKLqTQAvtMSoimM9cls8gdZ63s+8MVj6U/PA9GFcFxeFzW2z+RO42YZ30ky
NFc8pa8uCarZSG6zSG61nJ/TBm+R2yXPrDe4+Jmf+Yz+XjrM2+qz6zP0qcQQ1/GvMnQu86RIqyzn
NjCketT7y7zz8r68NgoQ/aDKYg8Chscrt13O6+Vflxh73Sys64g725nlhxEsaOc9P7EuALkpI/kR
EJcvU8ErFazQWErJ1iDXRXU1KmrJf3/gJd4NrHyidEnWw1in341fbDNf9mORQT/YedbvRpOeF9v3
yC8xI4uOHaTcrnOsMidHHte2550v60NpcefHCggU9ktaePekw0PewAia6A+uqYtQNOZHMf6bEQHo
fdCNWz/C/gY04ewwG3/Nlvovr7nwWAumU/GzpD3GgAnhs7Ldv0XAhbs0ut1kcX1QlfUhMsuHT5ec
jI41kyNSVEV02HZhCiyLQ6NRHkVO0eTbBDcPy0aUT3Z2NDFbkFgqImytI3Rol94nExe0z3U8Ffpe
pUjAqSpia5x7dOBJP7bU1e9WQrg6roDdOiEh8iWdbJ5z+Gm0PZF40+dejCnbP5bYhdp1sKNeWv8G
tg2BYX3NXC13q05L8GRU9yMaKesKxYy/pifV6khdmIG4cllZiFKFSg9hXErL2fmzgwldvFpW+mpr
HGpF9waulPiTqcjTq/ol0VYe+JrFbW808dv7Bpf7djx7evFvyBL6DRrxyc3u1V+9/IRlFuiB6p/6
wO8OEiE71w07tGYffZIWY0d9LrYiNsGJ7lTzy7TgUTL/Zc7ww2tu7L0CObzI0+6jxctszgllR00P
6r2ljGMunMfKFnstW+N8BBaytgdWSlA7QfJH/Id+OB7LC8sJ3gKOK5lv120sWqb2XzHjwRnaM8md
kXNgWym4vTyhvr37LSKzY3IvHrslUjMfPJ1LmI4amDmjHVMnPm5HZQXlq+xsaoIYC+yKuOWKOBRz
x/1IlgFO3PCRi3SOcAcigThAx5KZ+zXjHWC9tPBj9r88aYAAQfqI4Js2+95peHSohGWiRp14MfHS
dma+p0B0T20dUhVc8l2Q2c9roKqzb8xvo5/lUVo2Z/S0at/VmDg6hXruuXGfLO5Nsty6IPXsFWat
yDAMnHL9Qden9gaJi+3YuF8z3NRehYOMJiEZKhogGyerXnKFcgIu6YzZgj4DSrH0WYAIouR+SbLj
yiU+1Jl3zRn2eV7AaAiUj2dghc1GLOOkST71fcMDScsRCQLLRQhjkUtpTnNnWEgFzERzOJjZrSTn
E1nqy6TAdnPQ1SSejHKfNojwbrtwEzKyp841D2x2k1h1JBcGRsZcrw1u9f3Bbmq6gcySzb/z1mYT
MD183paFsZnI5Im9B7mJdUuius9C2k3o+NUJrhWRyBCyXxeCDPw34okPpveE20Wge/XJqN1nM2sC
rBgGoirDR58Qz2ZZ0H51XPGX/O+gS9qb/EWyxeWDmHKc6IrhVPnYObRpCcFcRnVm8wCAkrBLDPz9
CZH6xEGf93zm0rFBWZ9WwPT4b6jdLBg+gYTwx3EasEmjQ5a9XAjWCFlgyPgdfW5s/WI9oozgtHNT
Ls7jW419snGS8kk21XFyhjHSZMLkQ5nejADART5gVAOGxZFWHkaaVVY+lUVivqeOVZ+DTRvcZBRX
LiQ7pq7B3OVbbEiJX7WmjqDX3IDiEImAB7v3vXLHZbfbe3DA9rzuJ19oOTFLKgMyygpV79Cy1vOT
JOTQgasUIH+UNnTAjBaQ0IfrEi30G+w96ve2AInDeec8aWR9A8kz1p/vhJtiDdIRygecLXmxkiQd
5u86qeZjUI9taDds83v7DeMFnk1vLG+IN5A2rIYvWd014cBirh7QySdXin3giO+CBLre+ToUgwW8
FJ7WMefN97etEQ4BccNHvu+speNnlwLVjiw/F+mUf+k8jkH+Nm3+ZJtYGe1chOAOuKMeA/pxHt3K
YpNdrTe39K/9rIWN7jQX16HWORHdf1UwrSHpZL5Q3lpfaog2dSqQhAPtMwV0euiAK+0CYsGkIpGe
Vb5enDR50k3QfAbAsnmhQMGavBw1KNlQiQYDRJtAPg0YInTvzF6zoWucooSgHE8TNBcnQ0OjUAEz
8yrsnVd/zfACogTaOxchvYeum+9qLUHXJHJSY3U/LMzADnMyvAlJ1hJezaBM/zomLbsLj0+RI/9g
wLkYLn1h6womDOChd2xAhPG58c/L2G+gloVGkOax7TJ3rwlG7XQwP1yTCHnx5I+aFjPiODGn3E4q
CLj0mFBq1K7xZoGjFemF53FzIiYFgaGzWNMF8rJyIlgDQzCVjfMpz8uDWpZ/XOWq3eryqeV2omn9
fA3EciHG60adohJJcgdRyumjmmfwQCrqvCjjLujbLi6V+GN17s2y/PVOTlCc0mAq6a/sT3WxlSZp
1NYxmIAbQvdIB+tpzDpIGa1TxjgDhtDxLp2dLTschpFLG8qZ7CJfhblMIn+aj7aavvSxxojZNg0e
JvceyZF5E81gX8/GPmKfvV5XFm1rWVsxYzDeCYgqg1tYx/WlEvrHRCLoOdkiInP5lQVVfQ/47E6W
3zQsPiBVqGvrIiEBuSckNVdEbBB1MN9QrUOItHM8G808+1uAvWFj+D6BxMRi2xMDJ2IbYcf8j4Wa
g+CR3dvOnBzcwUqh1RgvWhHcyqK+GVbS4uDUtT2+5seU4E9e5PJi12illW7QNK+H/gJqRQzq35j3
dYw1ROMhwV+qf4c7gyPFwk+t5Ico2fT0nNGry0c4r7ikB+CbU75LR+osTQ5nC8MCYvXYN5HZLX96
X6cKaGAuKQX3gKStQmrdrmbt4MZRtAA1BLjS1GlgDa5/kjQDzgtSEf5sNujgblsUSZ/Ijp0iz+DY
iykLDHkC5VyfUxIE1T9bBF6Ik+tDa5phn6xG7ICx4kKc/iE5i7O8qmye+KTFdRWR8pJA8ifHdeIU
e6qfsWgwvF4/ODmBgcQ/s3iLq828v7DoGLLp0WhoejF0C+NIGnhnq3mSIGK84VB6mNDwXnwEpdJ2
/trZZBf1vVA403XL2JzAxbVgovJdK7bm/6oS/dccn/VUshDm4zx3dEaVupU+lq6O/nBPHdFyQIq7
6hhfdkagtfscQ2xc90+tLxbUvzynJsw9E2WmLQ6OWjIa4thQQkkmxT3aW+9ab9t7q9YRAKwlcrZn
tzvW6urr3PZnV4uaAjy3B58fP+EETWaptToyNa/cZ7O3a7j0sjnD4qG+YBxuAdmhiYKFXAsD54EU
3JSCx1/yc14NYGrYIPtqrWLvDJGnv3SO/mogM0K2TLH4MA0qsmNXkmyvgctkxBESBwF5fmmgN0vV
PM6Duk3SxM7O+NAiQmEBzm51QhdWyq0dfgMyxnw/CICp2hYiQdCnlGX2tKOmjA9FIVz+PCG+p/xi
lG80/aY2gM1yWemZsqpZU3cpmuN5pkvXSuuDIknKgSeDy9wM9BhSndRZdOxoyntnnO5wn1y7cqtc
rEr4CCCKbx3W1p1c1J3Wjs45tW2S2e5wa8m+xV7xYGoPhpNBe6RC72L1/pEeTEKnrUY9b+rrRNyA
ATtzu/B7+EH8y7lo9AmrlszSB0K+zg5LBi6/AALFFuyDFMTbgSsOaxJ8nZkPnDWvoHozUGSNkw73
vzguUSqeXRW7TxS8oCOzDwXZvXiapSHEaFyAoP9ZnecefatOd8Lx1IHLEy5LDytnzbIf0eXPry/U
EBxdkITsA/hzfClZcMlw0lMaV5Qs8JH0fn8a02F5wQXs00LmAmlBu9p4y0Mx8TFcexJ19IwTV0xe
sCcBoAXv2hOeQhSEIc+ryGSWFxGhqoLzOUj/NNLfJhf1NYMYsjX/oDPnPvLc6h/xYJuIbBnPy9qQ
4e8LYTkTkuuKFRDrK5xIDOsltmZ3nG9l7kcrBqmTxPH6QgkYZ1Fr72YHakWTELNMM+gGGVbeFwAq
3AdW/Ukp8RRQLHdvair8/ZMNhyI/KXt1TZrC58lREstUmfijgk/czAyec9MffqkDzM35HuCJE2X8
EoP8D1Mz65kusN5kQ5XYokwi1wUtJ7/vmJs38xki/4MzT8v115IKq4SOoQ0lN2GBoMTDSmOyjjWw
pAHhG5/vPTAJ+544u9wnUFmICi10OnUGfkplFmZods73//BrtT3Yf1xG5k3KZdJhmidZTLgMsXQE
rRLQxoSoQQdH/Jvx/f1BrIg82WAdjFE+rOxSnufg0M9bGVIhtCPU7ZNOCclTwxI4pDeDHaZGLNgV
3u33148VFoHA8l6dmcxiig/J0qqDx4yjkNijX3KMt8A0mpoZVjvAot+/rXLWBKZJwx9jzoQPF1W8
EOaEFJaVmEx/+b26IogJioM8Lg9qZtKKfi7kryPz1D/RMEPA9OBR1qjlkGrUbKS+U1wnVf2Z+nYi
xBr0JOwI4pQeIT++PFtTYE9oTnZ/OCPf7V7XT86MiQobSPCnFye5xexG4Nm/3Sg11S5ROaYJAxIo
dkSadtfW3oJ5urwZej/vbcIPF7vxwNMuc0I3K+fjhB9OU43zM1cWSTf03RGU1VLzVKoICu8NQ/zb
CCCXdss1EsCBG7FSy0zgcL4BFj9kfZvf4VLEfZrB43fXqnyabD9eCgPO0eo9G1siZOjr7l7wT73E
ldskAqKPuYae7sivMUEjxq2QPQpjtrBZ8dYVLuuWOR/Wv3PBxFdPDyJT7csCnYoXaU5vpfiLLDzd
pg2YX5kiwQY7PsyT965bNjeYcW7rcPwfQ6Q36mubLMtD0TFmyzUldFMvF+Lu/aO0GRZ/6UlG5o5Y
9RqctVWdxjZ1XDFHj3up1x+N/58CYbskoMunCwvHswcJYJ9lQfNqNs0+oZD0wTRLyq71mgfSoDzI
MsUWcSeniseONbbd+kdNS7HMbptuc0vGqGla6LQDfpiQq//Fw+QKO5WbFTejovsrrH+JLDx98wt2
NXmlyMwJc/Bjeznon6hN9XnJrJkumPblF7DuLTnIx8qy72TSrTy7vAfNEZwDllFdll6GiUC8WZYM
+2Nf0A8rJwPJVOmo4e9ynLk/FiNcGhAME87EHdXiU1xVgJjJwZ1Lj1qHJgiq2DYAQqd2JkM7DYqz
IxiJBw7gB4t98ZaB/n1RsSZEbVus/AU9LJ/kGn5jiTKDcWChN4cNX8Cjv0zqiBO35pq8OQXtern2
aFXZlq9Ik4tjWN79tOXzQJNncWKRdp48zYxojuOivb0lSUY1XFqiyvPzyIawuL3TtCyIxYbHJApi
zG57EyTF41EmbJKX6dzYjrH7ZfUy2AU7MU3iSSukF4seX97//9Wprn+BO/Du5cjag8tzdays7BOr
+akk9p7PjTzYqJDR3Bjg4IGB3/F/xGXQXX5x1d1WNyFyBJtanHLdeW2yIf7Fc0kbh/0vkW6ua5wR
w7qdG9nzLOh4DqDg/B6IBCpBX4gqdvsK60DL9YdaCi7JjY9mRcBzmtP/odSaOupqpV9/H7ZNbn87
Y6YgeRTTddh+GHUyUNC4jSN936xGrjykt/P9//1Q+++e2ej37dQ8TWgJzEv8K9tNvtsJpNDvP61W
IRjepzEej9wIlr9W4kvS1gN2hJYPgbPY1pMm+qgbpPoQAzMuZkLrljZ1fsXDwL9QCBoOpjXmntfB
wILgzxQDmhdXZcFJeGMSrmld/K1Gj1Wtq3GzkK6BKLFVtFTqWyX/x92ZLLmNZVv2V57l+CELuOjN
KnNAEgDB3umN3DWBSQoJfd/j62uBirIMRZVFWE1rwnB3hVxsgHvPPWfvtS31IzZr4m3fpzqIv0O0
Qceh0KL+SQ1qSx2eWvA9JCH+1hk4AEi3eZMkGOJIUT7o8Q5mjaumJsZTSVEBaEgNHwyZDoHARqGz
rhp1v+Idxas+K29pnqvnJn57LLRBYGeQ1Np3s0nkLWuKfZ2qgCdRhDdoivpdgLEYU82BsMumP9bF
GVHZE0x6aaepIS9upXdKSvB5xAJywAAZ7AuQfs4DnTCE421aTW5JMlf+LJnRazHb9xkI+2Wulfi1
jxW6bETpHh9/qK5+OJ0dncx4SvWFhbvTpeRooTY/l1Na0XvD1b+0wJulAdwoWaUoak1iU7qsmbwx
GdOntmIxbjU6ujM7nZ/M+v0nGy0ZIQCE4YpXyTwkItC4A1oEcT1c4warvKSgN1hzN5ZCPv7c8Gtr
sFG2M6zC6Cd1PJVJJQIVf/vPDwe/VMmhmM96mwKZyAoT1zZoyLboXxOajqjcJuk4RThW0P62p1CD
JRmn58d6IoXFBI3O1HCsgCCUqEI2OTfK/gFoX2Z78elTcHDoGTGaaR1/BWfwZLJinWpMgxu5ayxf
ltPaGUcTOgq2cycsm4lc7x+PCidnX+P4CvdJjJ3pppmSHn/u72VqzrfSqt4GTbfp37IaRRrGQAQf
taMmyr0ifedCsqx2T5i9LkZFFImszZSloaBZ0/uG3TCt6dQAL8Ns0nucA5+LsiFjOci2MQaTHcPj
g4yi6toFJXPx1QbELMl6+vkUEBVK6H2Gaq+aYfVpRhy4iu3AurRVdZCSNVMFlevBiLS3QAoyT4mZ
O6INgIkHV6hCab+32ybZs8XSeAJmxHu5/iWiVm4kx6whC+WTIWFEy9MAYQnLPz5itFRN/k2DRtC1
ffkSNvIZCaBBD8jgOwr4rYQz/qUYOVtJiYbNrWpPiVHUV1xvnBm4HVhL5nc83nDY1tdk4qrqB4nD
GnZ3l26BcqpKYzcKuSHrFVhBr1e/I31+IslUkcgbjRDtbTaiYmbCz/hGr+nsVUTTRMSzMhLgtnIe
kN+UiZDaES49hBXYglz3kflckiyqtg+MjDIk2i0ciNwMUPqhdf8BUIS7gy9GnRTnmURivdGvj6ei
0GSvvAHfGstqIDlRjzGXdhLqs1aeP/qI2W3etldcOPqzPb5COvCWLIm+hFlJdrym0J+MDdtNZeYp
8Gu8Bya1H+Lc7VP1VvaE7plr7AD5m6caAzYw1GS1y/9+ZME+M2AALZmbm5PpPwDGj1Vfj6iVa9Kb
FZRIeCljUDw1zGNwgQAeW8rJx7mtGoTYIpZAOL6e1BBThU6bxaW3Bkdgfoh/yCD9SvT/7kR+Kge4
St3jQkbZvprPhmDU/GQc8EOZBvLDupucwWAYPTy4A0qS+WMKRRHNWey0mp1wLqFENlavMaQBBhr1
9LWVEbUUqSCluCMKpwignPz8UsIZQv+l2Sllrb+pFqEwdhLrexQO+ttgRcxdRfG5aM30VICwYjXq
y01fGOpOWRGYOoalYxDX3yYN79ODNjk36FiIJ4b/W1rm89x29q5pfpDLiCVVZDxUgjEhiNotrceR
Ic6Alhajn2vlWuJLQfCiQxy6Nqw99ZoWgxyV/3Wg71KOsv0zhYr3hxIdMUiM0Tsxdc2dqRCRa1Hp
jAFKoseRoLJM2SdyRFqIWpbGSbkXgUYnNa2/VvUsMYbnUtfBaW4atpzHWvlYNVk9q6IXjISPYNTK
LQdB0t9GKFNWSePg8awyJToi6iUWuQKUrZuwkkZJtWFdib2shD8G2sZuNucMVx/JPuMJIUq+t5Hz
eLNtnOKqi1/y7kRFX713Wk790xjxC0AQ8+e6o3EBrH+zW60e8RK2rlXa2pbb1nQbqy0OlVRwOxnq
swYOpe7IxTKj5huuzJMiMyuPMXJfx8D6gelM0IgzfhSQCm+tMXxaYq13oTDSGgi04KUk5nOIDG9B
yLJFGd1fy07aT2D0AIAzCWV2hNMzi+FehxzIyNdGqt2DklsLeKkjjuSxqISyxW6hdztu3eUSioVB
IivZaHJ1D9HsFTVF1WxgetYjOr5FYfgDApmTZk+fQwLvjqa+WEfWyBQCDDOvjDX2uWI9C/JlfGkF
h1Qr095YtpLf4qx/0vLcQhsSHpiszbuKrv6eeN3mYnHZbtKG0dlU9ubusduvQ27abPPp8Zzn7rmw
puqmNDW9aYW64JFyQpJ14i+d7D82M321TzeazG1MapkgpmXNIHn8dK7DD9JiBvCO9sgbYlpOHDb3
UhkFn7JlH/RsfNIysa/XWKu6Ek/tKGECMIZDLFYkwnICWdI7qE/zlzmYF0ARVFAZxz99NbxDOFKZ
LA5Q7iEu3hXorAduGHRRS0+NrpK7ostD8/SfP0izQN+TqEZbso5uwdpSmLPgB3Ix3cVw/Y32quo2
Y6ln5JrApNRx6m7N3LIOHCm/DMhtGI2zdklqSlRVFaD2W6uKqLAORgx2YVTAvRbJM364Dt5MaK1m
MZaT1oh2RQ8rgHp/poE8NNtCzvxoasmU67Pg3NvIi2orrW5dyEhWsGl026lq1R3uz3e0lSCmsWxv
dbX+sSBA8DO0gexbocVJLto94lBym2Ryk6wqf0mwRrI/hp5OPMC5KgbKHKYZWBIgpVdBhFxucuVy
mvcSeelgqWfjGjX59SeSWNdst49SQtYAwa4H6LShNQjnByXTGvwDbSda3QocrEFdMVVJyFCq61cj
nROacHREJCU58MZAo+jxsj5+NAf9qw6dZqvnCvlcJifk1o4/10PhZXn2qWfEeZFa/XNq0BesEtb9
QnlGGzi+6gOAuLJfiaKPhYSW9SXv6ArLpW68pIl8jiO4/l2hQwHPx9z/74pfH9O7VDaRXdfU+7kK
bx0i9X/LIipM+j862712LXWs51J2UEh6oPkavk2hTjNi2dWUQRPmwpiIEBTV9Q/QP/ES+6hd9nSg
P8v2qmJtAPO3MwTM2tpEKr2HkeSjWm3fCIBkOBnh6EMxfms77RkxpYNliu0gEc/jZH+thOEUJbCf
paykbRrqt7bqTgK6B411noWW7DMMnGE5wKsz9XzDOPEbsqFXAgN5y9eQIqvQfdVM8MoLDRFtOt6j
vtvYMvtwEjTPnPQAEjHKxbLc2SUTAyzpFRqcJu7ohMyOhH8aDfIYpFjNI8KDwJcqFuPGWmWstBBW
oOWKQ2j5Q04pqTLRXxbvKdGe+6L5m7xV8eeAUyHrqiIrTCw1xVCUP+etFk1d2d2U1LSay91ID+oy
rw+pdUtbavBamysmSjyYSsWDYf7+7eNnYUccpWyjTWkQp59pqR7UsIY8IBUZMQuqjB9I19Wnnw8V
JWc5chb5x3/9j38/ArvD7+XtZ8BJ++//SUrqt7Kam5gO3p++/fffBoF738vLl/x7+/9FDrhBKC7v
0M/Y2N2X7st/fS8AtM7rK/zXP87fp/hb+UsQ+PoXfgaBoyb/J6k2Kjw5S6icXNfEm/F72/3rH5Ki
WP9UKUYYYelccLpGVsfvUeCq+CcJPCa5MsIiWEZdA7DXIOnoX/9QtH/qqqoZtpBlRQVpaf6/RIHr
vxJ+SepShaoaskwyEZhfPP2/5oU06gDfDiMqmZ7cuyEa4GGF2D8yitJVGtyYt8jUpjNgtvnnA7O7
378C5V5v9Y64e+Y93pxekmGJv0WSMZOUaPcY/VT5YHOJujIwojeYua+U4dS0FlJztnBxZsePjt1q
cBtXHwuawvGWa1g2mfdu8myQHXX914KqQfOVkTiC9veSpa32PckmnwW9+oxk7cDpBj0rS/sOSw/1
o0kfFZ8UhvlBJulzipEqrt9G8JT+8Fn/fjP8MSKYe/eXxBXeQT444m/xM+kW4hX1TwnK8cgckyp9
OMUGymRGjyW91TUHrY8ma9+JNj+TNUZ8iWrWG8x0+S1IwRnlqzN/CJMeRWIcpQcDwhhF3W8iiL6C
iCpuwSzym41f5pBqlsdkiVOZQdFpy1PN/IhvqduQ45oJkQwaHc40ZrbZBzXRqphath3qAkDe2bsU
Xx8onEIUsU+8QwPXGqUpiSKQgzoONia+hKdhkMZ91iHILSNoll2dVKe2xPWytN2+F7p0WvJ4puVH
e1O2SRcPJrEw+MPgOJf059Q0fQq7efIs0vcOgKgKzoXljPrNPoa94JCqTUAtkILcH1/FlTpCjvSG
PLA4xxjircvw9dBRtb+BtXFMm4pvg/XTIWByPASSZW5BIOpXU87dJZGWY9ECwQ3xRPyHkzn2DHDU
xL6WGrhk2r6tF/PmH9sFS35fxTOxM6Gf1K/QLK3vHFLY3SaGoqiE2V5G5ceStYgPpO4LMTDsKwPd
pgEgLJPPafybcOn/89azVOAnlqybsvF/uXCEDI5JGTlmqgvaGtDYxF49QMG4X5MrZDNE7n0ykvxq
x0epDOSv6iS1WwKe+4NtTPqGuezwoqihQiKFQEjJd5qt1BjiBkK7I4KAkCFZxms2iA9FXk/5cobG
82cpSf+vPjLRjhPj+1BBtJYaRbx0y5UcSVSU68BNNZoBQ5qtbAdtYFpHL8kfUbFvR0iIokQ2Fh8U
pcaNhjAVh4BefaMRo5jbhUTPbW6ZK624mLeUtGtiDulIivn217ef+ee7z7ZxeAihWKpOtppi/Gn9
StWMbqGqV7/ffUy39XuhgBqtg0DDqi5XZxGBce9KTZwjkoYmj5bP4mKfl++9NNlbjuG5Z2KOvT9+
Zn6dWuDcHelnIlnIcaxDPiFhnqHENE+6GEv8siq3KjEoXzBo5RiuDPGa6pFJVA5GBeStGFTyTn/h
uPAeq3PGIoBLOtIk+zZqWys2GxAfPBAsz/i5W/hlBYRXKv4tRI3827KkrKhKckeELB9LUWpORqox
YRgWMI7amCALL40vAIKBAKb11CdMt6IZuF5KI2gk8P2tKRaMfnH8lVIcbZ9OKrgwtX0qh8MZfsjs
S0n3syNLhlV+e/Rm0VJ8L0UI/whZ4F9/TtqfPidFFrYlY54AVawYPP5plSRrVNGkSSjHgGPWcW7m
D23s8h90TjeW1Ka/JTj1sYjl+rME7WEjws7cpBrnej796lOmIPzAWD4TeEgYUNdIvoB5NejDdWxD
4xkRkrKDU2W6ulZeGX/LqLG7CIWVVFw6S3tmZlH6IChJMg8Igi3x08b1fFGNimRxCkCgYYwr9eBi
kGxxfTxEVpmcbFkBWEg0tcEkbv8378mvSe86og9L0XXLssx1F+GLX/feIobZl/FvHePst6JX47MR
ysRYtPgda6s0tk2nhy5WKk7NJXmK06A07qjpkqOUS+mxeqivehl9ikgyvXEHorfK+ur8yJgzTCdN
it86GwWi1GYlg049nHBLIOCzenpIizDQFxlANWykUYRG5PUNKEKyzY3U+DbbH2ZYZ191g1kNESe0
4xq53MSyPZ6zkptGLcr5a96LzUTw5mcCkYTTNDSxUcHaT5JEmTq2+vRV5Msrw/+/WTk18euWu75x
JpcQkcCybgjrkbn4hzy4YiklA34naAAacdcpgB0B0iZDeZl1ytc546DSqpK0K1eAYJOiu2Tp52yx
jqZmQcfX1Mpw7fd0d9vUPo02VF9VbeD7p+RCEFRgv2LItjbW3I7bRcemQyVT7rU6XTWJKa4RC7UR
kvjIBXscnnBxRI6OZs7NJjl1sDYROoVq6QSij32yIe5vAeA4YAaN1ihA2N0zx45WdR5HvV4Ywde/
vrb+dM5Yry2b8yvSIKo7VdP/vC7mwA+HtgB5aFhF6hKmON4t0ziVWA4+iTEr/Q6v1E6MUDxqpl07
G+E6mt0++BYfwOSmvzUT4sqgkSEKhFHFOh9inTeyV0O0HorxkJgrDb3xTDWCeSwkXPuvX4H260np
8QrYGzkhgW7RsDSvSZV/+JDVmdFbVFc5sxPqvrxbs32H+k5zQrwGC5F6WlLfMx0qIM7+S2ZbL+ky
zp9RWYW7DPHSjikVB6VkWp5qmUmYkg3LF/JSUPd3TfFkFxk9XMsEU1anWwWalZ2r9YW+0vbRlfnP
AyULuA6lMp1H5w9pjdrI0uVnQWm2r0prB749RzXWvmjVdTGUjcxMcvUcIIleV0TVdP3rX7896q9B
nbwvnAHY8CxbsHysx4Ff3546CA0rxFZ3YFCq7B+cbhSTGDBFBu3awALIorEDE82wR5dGXA9qtYtg
i/oWdPdNR3zIW4N1aNuX+OelImCYROAkrpU2v+IY2ZdZov4mhPGcrJFv0ojzRuSR/F7EGa4Mspy8
QldHRwE4iSVKe19MIg34l3J/qsr8SbGBBgnz9BAckJE43dbvHjO8wKLr/Ndvh/g195C3Q9M00xIa
l7rgrdHWP//D1SIZJG/YIDkOBk2ZiSFrHF6ACuajpN9Rgm9wt0TKxojS1C0tEDGPnK1laX4IU7E2
qAJVuvJT4z3CZzO64fcchJcYpK1pWdWncm3d0TEE1tdH35gFWtYGi+8Ksyr+5sJX1ojGn6du/7d/
/ePxUgyTo50hbAoaYaxHtj++FBkLCpat6hD0o/JUxV9GWV0+pqK54mqPvQc+mogL6ahhstqkdYdV
OsTGXU1jgdfIEpWPDhnpNskMBshZc9cXVLp//YYripDXPfuPT5QzLU4BW9GJvWcjfLyQPzzRNq4m
5mLV4OkIzLJJRWBjv44QJ5rpJhCQR925L5+tuHLrWNk3poLaowCT1+Ciyi6DMA7RPB2Yorod0saw
q86JGWLBZNq6dM+NWjnFuo8ITMPKqRP4eaf+Ejcwe1p43JH6eo2U9kuq1Vc60X4kunMyWuc1tg7y
u2iANjP5+Bir3ilTwsugpQQ1geiFRYddodSKYdFB3xwCL2Kq1gWnolbOSn2F47ZpJPWQdiO0EMmN
kTCKYTxE5usKvp011gyolIuoufJh+6ymtLkCebxGRRCp3KCPyGj4paqKAQrhefrdTj4S6yOfX3Gg
gazqMf0Gvl6B3HawHU/PBGon31Br58ZOzi8B8tyhvma3khfL9DKWXxr9xwiHN6JQjwIvZJeJ2qeG
NHPtTVqzmrzG/ipLzwECxt46qsMh6fJdG+0pI1J9x/i1NbZYHk3ds3BaBxOZD6HtqhbaeWadJGNN
fFjkaBeTYJQifcIC5ssaDrBU9qs1XLI9RmLcEyn3ZMDsreLM0Uv1HjBzHHT1rMy5V2k0ETU/TM19
PPfOmGDPYMvbk8DiyWb7BErxIAjsSJHElLH5gtZvM5BSspA6XkGTy1py64ZjG62y6s+hJN0iUbhm
/l4F6jlTFvJK+ic4erTnsTmZLOl9ZoGzxO047XVV7BumMbqswWSUxAVqlUumBxowAroxJ+nluw1i
bSIdZ9qEyme2N6xRyK3EbVrsDVwxkE23tnlLBaFUNlRkiCEmJgsrHgmwTB0LgW0S7bU+ONFTD8O3
cFFPYYRNYUzHH1lPp8M2vsbh4Ido9iTSKTKr2wpn6gMJFgymZnnZGU1AUdAfZ0zpJtbBtzb8ZOXI
M3VyCV/16joNqPJd8bpSCbUvuRTtYjXcSvNvJL5wdZiujcg9BS+RxhmU1/e+iOmJPA9qvbUzgAmS
o3K+11665iOdXhN7X4WfW+M2dC8Dho23Mcxc0kD1nIZw5CLD7ToaAU5kHySbaL3oIsQxrF8Z8qP+
A+9gAxVA4o7OEIrYErh9fDB5M+FfFMGH8VGGB029ZcoH+wUUnvLzkAIG8MbWhVy4oSG+1Vsim2uE
tJo+r88lyLtdZxJNJMW+Co6w5P6Io2VXgZ/r4TwNOiBauXJkfDJG196kmATB8Q3oIlHPKEa+C7VD
CS/vU1LREwGFez2KBbaToLglJX6/5ijwX15iD04Myjbmbd4Gose9QusceloOfOK0ix2hkiYnETKR
kX0LZ5g+jpcOmtdRSI7y5Ktc/qvSLE2eIOYeinrwNDSgjNKJ2xu2Rk1nye59KZMdc7B3UigxZ0qO
JrPxWTlTbfhtUl0srLRGYPi16AHQDCeMwIchlF30ls8gdr0517z10D7m7N2ZTNYNGggJN1sSbo0C
Y8N4UjS3V3RKbcci3Em65tETfLKQEDvQp9G+ZsLde9CBk9ZbZFz0pwo5eHQQ3BXLiUDTEVB1Nr+J
9FusECRDIm7RVI4dZZ6uSrsBOTI9vDPekl20qv1QYezmHO5CxU13nDKLN7tJ3phrDaQVBcFHoede
rJRip45ze9bm7ns2TdILZazissxko646os6pvCPjKY/R04m0I3AFGqKdD6m7VNfECia3QbfljVKm
+fB3evy4zde0nDMAyMb4bE+jX2O1P+HDYH0YNByXNu4i2SJfTm60e5XOxqYNZH+KF9OXCqtE9xHJ
e3OJ6GHa8WtmAhRED0Smjukpg1y/5xZAPKInUq8p7dSvmhVvJQ0ftKIUenZXW5Z7V5vJYI2Jq4xq
3ROD3bx31Mq+rYBKpO3evsvGoGPIM3OIAYV4I59i8/jfKngyByD46H7XvxVOEB/yuKXL0km0+syJ
DWYmUTDqPoEgE6e8pNY0k/FNnYz8qZzqYUfxZvuT0IZ3jap6bEfjdbKW5VyOmrLBADC+j0Ss7CZB
JDA9vcskK9MdPoo7R12zW3pYByrDnEM7hL8/qMmAdDNPzo+fl4sNNAAoEVKVBU2fZ4GKLa12QrZd
+dqgVYckhK3EwCTGt/+/f1Ojo3FHT+mjpvscyLPsYDJRdoFFE6ghv8gxwvRLKabf/83HX3w8PH72
n28fT+s/P5sNy4P9KrxOKxlARbFMNzk3qm1IRBPGUgC4B0xhHDLynPMG5HMcqGajrttkYe0efxSv
f/54iIqcZ/L4ElUP/3/ZQl+b+p6QSEst6CBmkidi9WJIhVf3spv1nVNmgVNqqp80Twa/PI/Gw0CE
02QYGyT5CKNgQzCRy7vQgdcEoQm5RYUlouHeD7vLKFQ21naXYFDGBovXWHW1cvTlQviS+OhhdiXK
mZm310vKJUevGPS4a3uvn3HGR58TYn2DTiNKM3OFIrt6TTJvNL+UteqP4FP1QtksTcXCad/bcjmU
beTVReSpJOStWSzyTOJKm6KdXHu0DbBRsW8x2NrwF1muSs10avCjOVAXozK3CcIt0ZROqx0zKzpB
x3bx/WPpMFgEWxfzIgLtxGuHbBfSfy8SoBh0hRlyAGAanBJVAC5ddAxIJFKUMQUAF5JD80QhUU7z
qsp20OtqkE0r43Old8ec3CO7r3fVwJw4Sc7LIvkl8m6TlJ8oNm6VllyNSbvOILYmG5yEPF9nCKCw
iQ454EdNVp+HpflS50znm09Zzz4VLG+huXzVs9ceFw3V+cmEETpYPA+hXCOpO5dxdYuNnqniZSKn
ojPB3PLh9YMF17VyhlwgtJJOY8uugRqqgZcym6Yr5pdhwulOyCuzAkfPRzfvhIMO31HCwLGFvq0Y
YgZDCthxOXDvQ3MGYxyl73YyP5dFR5pJi6nWi0Kd/Ct2ZCYOY+5m30nsPpjcs+mkIdEevDiQXRzb
J7MRbpSFnjwRVN8daC76jFIPJguajlaQTCqKSQvjSnEYsaOV1BU6oclFhZdNdjpYfkV+WmTKIbV2
hPgo62ST6IvLuX6n9fijLWUjQ4CAE+31gGDC+SAVuAqEtJtnC1+lb5f9QYSRZwSDZ+Yy+DL1QGyr
27yPinWrIVINfMJEdnoS90KmMk8fk2eFJzgyKIUNDzQ25y7zxITBBrOHOVsn0qgAhDKqqFgalNKj
2bRZX3Y/Lajb3mQqDKVMHLsvHJOkM7lRGEkwyodQNqzVqjW6itUeDXU6lgZ5BilkD3PaNz0mg8ol
KHAHC9tRqb/1tt+hInLiCMb3As2fM98Ii07hOGuHcLIHLmtgSUHjNXmIWH7k3QMAl+74SD2Z+sWu
ZU8S88meampN+Y7m8QgXAO1qBpmSpT22vZLingrV1z6ndYCovjqv7kYkjFs8Tq+cjHwj76B2KC5S
JYd1GrC5fIA75xriiRHrYawmpxMg8vrPNiRMDsg7YuNcmMuXWY6eOVG8y2V3rcqIJFHgpGjOAb4N
kIzronwto2ZHs2kvawRIA/q2B+GZ43NZx/ueLDJQXV4uSfBoZCck6U5oJSW84s4dvfyOZZXhdxNs
EyzXqMSYOT1Bw3K1Vgc+yx4byWQooyYmmhzMhjPM6cFSQzBIFfKWT9KinZLx0orcXec9IAzwN3Gt
qTqFj3VQ+uQAG42ih1gHWduz2Xtzgl68GF9qbfGKpToM5ZsxFT6k7js8mG+Z0fjo3I65Xd/4hAbw
F32g78pC9SsdGjMjJD7NY9SYT6QyBd6YKrcoDcF2T3ysSLnV9BwLOGq41QYlcWSbzkXxda3zhaj2
dHxREPdg10kQpL0ux27N+hvakitZrDDVQHqw5kA4hQ+31/MJ+EbhIKHykdW7yWpzyR0c119qO9jb
SwYFO/BRHrhGxv1f8jmyNkNh3spuB7c0yyAYZ9phxSfWXxibfNSNdij7+dwHwp+Dgr3kkCH5ZXtx
pnzbGvPRkkZWxNYzG3mzTMBqsneVCyRHwAWiYRwTtzEJQxnVazFfo0X/Po4AN5Mbp9WN1hb3OdL9
GEe3oXrtcqtR0lWz7Dfa6JKLtDPlrzJmvrmdfJsJTAn3jQaCo3e6V5dYJiwYjtbA2nQ3zPCaFv0h
r0afOfNON/q7DnRmFqcE+Fe0j5HmZRqTAzdgZII3gZrYbdaAiwB31prrwoCEYOvPTeAmgLf41CEb
kyWSKu40lrsmUDcDcZUGcd9FYTpqCYEp6M4kpTCaWhM86+xsTxFRNfJBaCr5HOT6Mvyg/f1pGKLX
dIJLDBke7Gq110YmMhcAJjtCh+C3Sfs6T16oB5+0WrunGk165JqlfWfmfSXweJNP2BUO1sh+6Iru
sxwi/qhOxujYCNvQV6ZXq3m1vwbjU8IxVNG9JnkJxLHMAHi00KUMNzXikxyXr5KZ31vYbYWZMUNb
jizIWAesg9bl75kCtNQMP7SJjVUmCG9N78nK07r/IQI/rL2GDB8Lug90RTyZSDsrunkv+vE4tc8V
K4cEWbRwqlLaKsQsDyTwxZm+b581qYVgoO+AtHva0vkAb+5m09HXGP2e/GjJil6M9kMByC0NMyyq
EjX1TAekc5G4EcLQgRgApFUBqc0dGQANKtXtHMRXvFhvsxgQSMuuhJq0FpbXBMthyp/CdiBu5qNE
vags5R7h8h7c354oZTcyDSfNMtiYOPHUt+ylWdjb9XRniWORraVLkkPSK18XzbhOY3Ks9Pg8ITvN
Ld1L8SMNQXxOFILo+afhcl4UDjkgKZ1B31NM7ga40SQ278xC7GnTXABn3BnB+k003AkQuFVddLAg
ypl3chpB0J6l1ceC7sWVq8Ch8XsoAP7iLuXKs72qzvHhww1NpRdJCs4RqiYQKXsrLPYgi1EEBS8k
670JW70x47njMr5iCLxoIGCzHsZxDIxYIsiDmLpchXRBLkCJgllSwv0a+JRJyq1az8uNTGDEcstE
t6/N+YLN+BWyzVOaEHSfbzKpu5mJ9oIG4JTp1HCZ6msjp6CaG4xGldW6vW34oxne+3E+x1Z5soTu
I7O3BuMwYWpUSmUvB/WrnXdvVvAtC2EtAanJw/aqGLthQnQIrZ+gp31rTseaq2AkIFMb9K0yQHko
50/wQ/cpyNogLz6qRP/URHAN5eC1Vcp7a1F7rStlLJ9zzoxzKX+wUr7ZVHV6Hexy4AUGgwQ7aD+M
JbiFiMaUrtxz1Bdle0jr8knuFCwYP7Ji/IJB6bJU/Q1bgRcj5TWi6qwQqVXVe3kswNz0e/LsQKcQ
8FNqhzQknK3SDkpt3tHJ8Fuat84sLwJ2ELP4TZYA3jX2Ix68PgmfrNVcP2eXRrIPbaw8NQlqxAm2
WzmfGNdtMrm4h0UEpAfcPqX+eonLSfg5MwY/7XtHGc17X5P8p/rSwORgIeSAuNksy26WaRxbDoXT
9CqzNfYFiRj8BrqE35YiPFQ1vQgRbCXwcX2HuJ2s+1pxVROzvSAsPhG4Ab9m/VslTN/Swvuot/s+
MI90kNsxPrEFUKXXI8sMVJ9SUkmF/Wgs1e3m6sQM+zBAi+1niMFyR7ZwAmso+jS08buWqs9maHoS
fl+mRdfKfMks/Yjy71xawm/V7MSI5zzo5OZowSGwpX0wg3Botyb8iR77sKx4g4oMDx6CXU+e+W0q
hTuPYNVMghGSxGnS5dqH8i3hNkZjzIWOPgKLUMS4Fe5OVVZeZrQ+86rnXjaPYYGK1ArOKZavuJjd
0PhUGuahiibP7jjif1K05RhMtSev6HYrO2TycpBEdWnItug5yHLG2yYJ/TqD2LF5uqgWq3bixTJF
60L3A0sL07g3ifttXCXhdch9RQkoCeqcDnovNCkScdGgj0RJ6hjXdzoUDXIcwKO4yhg4c0esWBn5
nH0lU7mZABLquGdb6c9KW1yRrvsKVNEZMQhgmt+GAlBP1N1T2hRtSg5FILZlLEOJJYlIJTIrU1in
x+8Din9ZttHhZPse+NP0lsman+XLlYnZuY8H+nD4POuohk2SOWNePkmL9Wqa5p2R4E0Zscsr6T1j
uj+g6s8uE5CEgchmfB8c3Ok25wqM1W7tZJ60YgQ0sRI7qLVb7WAQko1o+a7YyZWz+CULIxLOJ19u
vkxxdBoC7WPOZ9Ty4pvZib2hzRASglNaaHt16A8YZvZD3B/HWT8kyiepH7ZWziLGC6hU5h49Aq6k
ZaXqjn5lIz3U8qOJEYsO7u5/0fUey40zXdPtFSEC3kzpvRHluicIdUuCR8EV3NX/C1B/7xNncCYM
EmJLLYoEqnJnrqTvaWtKh8tafoqpIVYAX3f9Oxnde+/mdNIr74CXboofrNFWhy3egjVyV9+z3urX
xbe0+lUxXB1EN0OFNcFiouS0Fw2sgcx42+g2ezd58UDA4lNb+aWywwy5EcaXkn3XZrnyqYRKWbkB
TdrYZbKJ2AchdSjOlsJVIhz1RtPlznGxoqsulMthpyn6MbmXpvgow2DvKoJ3oYc3iTR99Mpn8MgJ
6qbLehcJ7Snq2Pwk7kUdcjaPF2xe6JHKBsbR2sk1Wqd60tRoSDmXIrhSYmxPsaftLO2DwNvVSbKz
35AN7lisDCN7Mjb1FQJKbsC5VHoCOcFkkrfMlQyuSmugiv5PWpnVEM+S6BXzwfnxrJPMD+ebWbr5
76GsC+omUjoJHWKb//tO8z8q/yf8zA8Tb+UXPhhcFdWYHiukgDpEhXAGsLFdxyRA1FGOrMBN4YPg
VHKKDGKl/HdsvofZ2Et+nkiJKzpkFADD14DTEBkb80MZKO4EAqJ+gmDRgUU4DbQR8dRSoiepdcWl
WXN4o2LGOWh99e+miJ2Uqez8GM1gWlj939d9RvSYEsluT4dMLyoOBCN49n9PmQ/O//jf9/nvW4w1
OIOqTuvV/BrM4s/8MmUdLPwsjzkjTy+TcJo3gHPRRlUM7TDfxIJGCJMr5NLRMsQn4mrMV6funele
isOPlw5KEEr/m5xetGZ6qeZ7UPjzA6GlYp/6LDUnhW3+k80/asip3mAy95nCU2ZyngLShv8mVogM
vLbzN8j16RX9+V7TtyaP/hccNxD+YMK7l8USg5y3r6afOFpW9vNj53vzsVKbeEz+yCgshjg8fYv5
m/333PlYjHkCxOL05fkrcQ3M11OTR53wWjcdfx6f1Cvx4aqoNsqAXa9VKKOJh0sLba0YSnLYxcZB
N/L1Zts1BooDjQ/fUEj32VCuPfoHFGmxP9C2Zl2uMytbx1q/lUTbVBoWk354LgfvDyAZX1trZPuC
axUPm86OVln7jdPrZugAs4tuLdDE1UlXSICifjdUPYQjZSKyPk542yAiXOKgACUHjQIWp43XQ2FB
aCG2kTl3rRJXprNbYx8xCI1qjT9MfhOjfizU8GiBb8ZDvQbwulWMpQYeqWZRPdj7UBJTVuiakwGV
S/46ni5BSXIRx47kXqrwrqQDsBDqSjr60Y/7C4iAZ+SUb4vOQV8c2x4zgazEAwvBQZI7bGSxiQxr
V23BR6waavKSaFiGLQXevB5T+ItB/LGqxpNg8aBm8U6vvYOp/PJb+24Aqezaz+llGH3KIrOE2mDi
t1SZgZxd+42+SlR3gzlv27mShfFXrVbbMD6ir+1ic9wY9BVJebJaVo1qtEopGvatdGVowVJlcQJp
im1XsCssZVmw9EgwYRZlsmpGMi7l+lOjYppibtrZxpMElxuO7qoLWMnRqF5qEAw1IuKQEPFHkRwz
Fm4rNgVSZuMAVujguFbPYBgYWdWwX2L8L/gGFWs/uPY1NpjNA1Vx+mc1G3fUIT43ZotUn66Gkb1t
qN3jMjpNO8cGHkLFyVu25jKpwa/pavMUhHJB8fDa6acFJKOTkZGWSTVZ2+1MQRGhB8A017YJUlpR
T94bGBCsgBIGrWpJh49DNC0wlykKZZLndDlA7hRUXWGcZGRDq8tbrZJ7MFDMqIFKwmfNfdLYo7S5
t+oMbx327So7x3tUZNiB+iJ19eUwUPSd7yKF+jWojQCfo+wzst7t9JsQ5FJ3Wbj34DhgMSb5xm6K
Tavqu8JolkoqKVyAwQ+dXCtaFuuUzXfZOqKkp7S7FR6ilVPeCdLgbaa4hfGpPQbsm8FLCDDKDobV
wV+4/GYqKD4RFFQ3GXuHnhwKo3gPSzD99rrzL0wJQwclM2luZC5/RTnUDn4YhNJ1BEPGTKyPUTD8
mBzhAJrhw4HThGFN9WzEJSVA0pPjB7zjwGH2ZWNC0MCsNC5uWkjs8TMaghLSWuYxubQZQAfeQulM
RIQUnZnmWq8Hrc5cXLEwmmYojIQ/ZLPMemp22+HghA6JvAwrGqG8oHh1IgdQfXCwWqYEhY6/M116
DcxbTtYaPkCFlM/UZ6CozbKkxQyK3yrZxp8D6HqnOuuBu059irJCyZDy7FLSQukIweYKTQ73DyVz
mThFQbLq6HaSVAQR8aYd3r8xj1sbDR8fOJKg8ygxOeHI3LlKsA09dEqMmRTD0BSV8Mb8a/BNhypY
U/Z1MorqYHjeISSTnrjZ0mkAVTJmcVprNUiEK39cYYelksqJy41X6bt+CJdZWa2sjncbNolkxJLL
hKKmmqaDsIAuB7yxRCH4UuWfjNJHlx/d8rLJdJ+Zh6CPVtoAbdRSVylKaBMUuyhOllRYUJdNfVLB
OgTYSOB/D5W5yDQV5QyAfM7fNCWLXSnjdRyynUga2o3IxjJR7rXw5CXDmjDOyrRYRnE+hkhF5+I3
MLinnuGjWza7kP2E9OtDS4Wraxz1FAMKMmaYpYeCnHzgvBs9jX2mwqeKbkz/1coKBvjOBp7xPsSR
m3LJsFqbukBmnoq5cfGsCCffmg6UU06VtUduySEPpLSEBzJAjsa6TL0tO+xDMIitW/zNOtzuBsh+
SSTJqRZ4TGVJGxPCSXZsLPU5VC10b/VQlu7GZJQq++Cg1Q1r3asPQFRzmEaUxaMm3YUsBSwT6Nzg
Miw+ZqhXyehtwSNTD46VMHoF67dRvGZdxGjfnDx9j5JbWS7h+G6C8mb21bLIoM4RZVOGYalRnqKD
QEOk4Zwrli7/d5tsapUpa9tyj4PdLit2lhqCoCPrbcaJNw1phRzd7YgbNmLkQ3vLchDBKneuFLcv
y8Bekvy7l5zpIztENoAhq7uXEly2N3pIoCbbgGKX4vzxamCbg4BohGe8Ro3RAxRM7a4A4A+lvu8b
/zus9+HwMAqAWLUzDaCsgwyNV8to1nRL7k1e6SjtyfTW/PNzYAR7jTMIkO/3QkYvfUMXqineAxH+
NprqQOXCHrDJO+NZkI+cEenGgkdJW2kSoNYZuP41iJaLyNQvImSWxiXdbqxji9mp0G5jr+y1XJ6j
7KF77TmOhkfotb/0yPocK3ZBwnqpwMZYMNko9LNOoa4+1YpNziKjK6NfVuzujHuipRdT0jifsNRp
e3Z4ChU2/rYQ2jnwooevWdfKD34JRXl2Na4tuYTjE59k5Oz0SFKUuUCY3gDtWTmNRKAKlhbn0AED
As7Lx7ixfP3WgcYsaTRCAFqLXKyMCDY9iEC2nCsfwRxCFR3hRNR9kC1cuuH2VgJxV/OOQ6weppdB
H/Yh6Ea748v88SM9ZuyMX7y6u6Oxb519IFkhBCGWh+IUDlws2vjsmeaZ0+H0sd9AFuX0cEMHm8q5
1sGUd5TO1WIQGcBItHxln+jNoRSIJvYZrfOl0vUT3LtjXmiHrosWMnYvcegfK5VxWEENkvS35fib
HqvDIOJ9pNMe6CIuBlztDHddIYd3CN9JDBEEuIDyuzOoCiBbkDbhyoeBy0gbfHcNlf4vaSDo4pST
FH+l+xjEzdFeM1boVGgu6rVq4kSq3m3tWRtvxNIxJ+C7GWh8QWCJj75zF+33aN7KnRLepPzK2H+x
11yYLRBp+Wx0YPd2ns77/p47r4aCpWk/vGr+ggtm9axHhIf36le29K/iPerxGq1qLM/q0vtjfnhv
nFPAlmFeuxQXKGN7gF/PeAJYZJT82Ri0PySnShMkykYy+1iEMO++odEY6OcJ1yc20XZccb3rmlvi
tCODtsQ8jq4bXARFMCtM8dqzTLoHNcBMtdWccwz0GaTi8kAgGyuqTYQyCnSbSQ52O34Q0LIB+F00
OPA7SyN8aGWY75owBQM+PUyjeNhVOf8pM1VPgZTOJ1UcDysL+ovitOXfMpSsvHzD6dZDX+ULEwLh
oad0hg9Ds+6sQjmWXXDOvI4YJfplszIVi0VqHjm0xrK0TapkIui7oQ8f06DNc8r95D0DdXPob5Zj
KiRp03IbBwkQfqnEr96on1IVza0bKWVxWwoIPM5pL8kwjFC+hXbyQqJKQs3gy0/JpfB/N8pg7/RM
Y88yFVpDZhCryBodFluFOM/HEuqLdr4cqy3klPKkhARMRKkPv/UEOhzVYHnaa8+CgloAE/hqdE97
ng8lGiBIygD4GDGoVm1YsAT7xWXq4eNKqBx1tMvLfGOGSYQuhVVIA0gQiBM5veFSxcF40TVtuIxg
RXZGaf6eDzEVZh+bRZeWJuTrqCDgTn+Z+a/FfpK9a8KHPxiHTTnFaFTWpitiYMGub5T+EQ/gBTPm
aZHLzGX+l/NNEX/QtGTc/cQCmDWoHj1ZbnXyHWhP8z1LqU52n15KO9EO83fGhILKAHxtbavFlxKr
1kM2JdNAkEbUOBniDOviCp+lPytW0p/DllwOdC6WDcJnXw1usCOEsFEKEd8LygGXRceY3THolYoh
Sq9aL+PZlZuSPVebiCnumI0fSfhh2oPyq4Rvs1Fzz9zFRee/4HYgr5+twywrnlSj8s+VaVQL+uyM
N9i/D9FFX7hZFlTEwdoeuUfW+owiT1NY13p3tdesHduH+sEmK4S4M2Z/wcc8mbRToSNqCpjf9kAD
nXGa67FLgjG3xOCTpdRMeOrpoUdTW9HSm+c78RJ8eH1J0X4WrAqpijbN4T004LvqXQmAQYYxtQq/
vSrRz3mVtvhiUnufSXqIgw4wWCCc+EikUNOk/SlLiPplTN0YWRPYvFVl5vtEi8JzY9+HEShDoCo3
tamLhQ4S5qg5cXwRflev+rqP1k2n4p6J+hvGfOPbgF5hMob57MMBjXvqa41ihXy2KLKVU9vxNrCU
bwYp58AqjU/RJWehYoWtJKJWtoOkF57dvArPIwDqgobIjU7yKFvFMrkqlWdtoybqjpZdOqu0rqI/
RXEd2esx5NeT9fw2Ke0N3PT0YUoaIRKo1JAB8/A8Ex8TVbc20ROaP+ROjNunCjX+lIRVshZl+Ns2
K0kgu0q6hdd1mNEQ0RKR8uNdir8bT4tvds+ZzG+Nl65Lh8c08a6NTG57s2Cgixxlm8L8DjV9i5Tk
fNhN6S/yITMo2m6ZkU+fmWAXxy726lo3XtDIu6x7CgyxzsZUfwh04j7yrdeKgNol8Dya0J3Oeg11
HfNU2zKJNgG7jJpBTZZBejwzK3ItUmufg9y3rrpA3fTC7rlhArTQhrxYlvHYPrPCvOExsi7eoLTP
JIC7pSGcAEEgaVd21PvH4CnhBBIuijg/O0HYffQaZGYAg+WLQTkT7KWeC1DaclU0Ta4xAe/gWt2p
IGQ+xfSOrKXa3ewag5lVUIlOyzSNAUUSPJsq3uGkb+1Pk90Cynf4p6q4TGV17rM0nIqVqSNFyNXS
A9Sl6Jz3pbcea7V+jBm/hY5Bo3EsMpfCqq/EOKwzaVlCMbK+0snYXGVGG1MDzWBv2nm/9nC8obVW
XbishINbZoquyoGUP0tYNmc5s5NUyW62Btwh6QZ1EU+oivmGcpJiUdvNsBxcjGE0eaCd8HeKwT0/
gunTM9JXGA+pw8AwDVgz4252y4yGl4DziPDj4h7gdAkKmQImmn6yo7eUD6m6+J15mCp0GnM7p2Re
0bnBOTEGCJfQBBbaOJA09WrKMhpYNK6eG88NjHE/9wgYTjemCjlVwZS+ySKPyo4pojjETXzvRv1N
9F2wG2kUXrfTLFSVDO+inlygXrOimPMcBGkhBzRsqzmbv5edZb7ReCKAATraFcBJt3PTzc8ZQG9o
qq9Gi7AH/PwjYg/eBWlSsTkVmFVImHPwKoXwzKYj27hT9mo+NN+0rrZLM1U9OfDaoUjIv3UZstpm
QMtKMzpQQPZg1+oDhM3Yz6A6+iDG2AT6hqS8zU1buGNjDxLYZWkACHOqgozKQ2j76bEaBXGZOG/e
gHniUoKREkvzVyvtj5+ccaYDl61MO3y4it3DwrNu9sQamW84kVMKl4ACbLAb7kLbzpdDmtxU1cRz
GtPZMPMxEKu22ZCYFyMNcRLGGi3x+gB2XWDtYBU4mms7atnmUEDg7TwzPhGC5wQHVZCh2RzF1AZe
q9KFTTzfaJ2BDGSROyuGf4d6CROshGVFpwub5XSofltmAb60pok4xQJ64ufaoOgtjyGsr+3wkQIe
+a1VNDQxx6HuOBDDb1xCcBJWFLopa95ien6w/IE8T9VsYxw1VtWnZ5Xp/jno8vQ8P5zvMT1RcFrS
RDk9Yz4kiZqsCPkA558ITr0p1ZNszH83ikFzWR86Oe0lziAXTj35X3vaoQ9TT0rluPmpmG40pXa3
luLe50M03P87Pt/7d4yiAy9Bd4bDDt0kDTDFwA03LHo+S0GJTmG1JaNpHjeKIN2S+hjDqhKoLvCW
BEjQz43ncWpvRYWC9H+H5mc403HB8+fjRpXX+w4kI8zlvH0AZVkkkdWBnOIRjQxYdIQDipWiDJqr
/mSZXl5ddpBg2nEwTTdc/cylVynaz7FkeobPM+jDsFbkssQuLVhyFDqc9aRLnV8RfagL3Av5zW5h
o5ceXP1o+kIgJ9hmm33ZlWJuZahCFxwqPHl9mF4DpwKYkzq7Skfu0lhKPtWJpj5104LaLZr2ME7H
jFDkU9I9SBhNBshnGOPYJo3on7ZVpicj6c5hrhk3s9bcPXZJkAEtNvOg19dBPfr3xmDtKN243Tsh
06z5WOimxanwhvO8gk20UjsllcGHWB0+iVpLj4RBoCub3C76M2VTryQJqNAzaVo0Jk0E2/uK9ju3
Xpqwi/q+fu5G+DVu0lBQ6ybJ2kMbOTo0Ot0ste2hdZvyD60H9ypQmxdvNLOd+VdPaMCx21S/VgPt
I05bmW9q7L5PBYEHSt/EymyKfDNI9qI4kowXz6cg+d9D+Geizy4OTKEmE+1lzrl5mre2tMD4Ccyq
Uf4Va6jZI/xc/CrZs54yq1u4yaBwutHpYRslp3g20ripXbpmax1usGYhnbDYeQ3Mjv0SDJptiw+P
FWzm7wfeF5Nfpz47qS42SGY1SiYLhtTIx5cMPBgpvkVn5d7fBmoZm0PzO7KMa2J2/S/80xSHiJFF
aieZMkva4ehsys++6fEjZfyUZLZ4EwYypJvm/jGaHia1v82DCPuwP1YLa2z0F3285UU3Ps+RbR6E
pv5qOKl/TzMfh2OeiV2Jf+c1GuJzOilBPsyoQxSp8RPWx3rRG+zIGV3jfXAfjKCd3Bh+vpnn38BN
AeknKrAJ+9xa63lOF3BZUcQR2T7xDqqiBlUFyus4xSXFnb6mhTR6GnOE01CO6NPCU85uUTyU1tVv
hmJ1L4BsFvPvlgj33OiDvpe0cC2qPi/emjJXtiP4srUCluwtSX5jtdU3YByxlasqC3cbyNtVG894
sKJl6THPcSZA6Qx9ne8FwcgIx8PiGDctfAFd4v4EK7OLud7tvMbroYFTWYVtozyWRa6DDMKSrHoJ
hIjpWOUVRQENncBRFT9EDfj+vxsog/8eaqUkaQNUdT1/tZBTXW0RmJsu0zqxLWLNWFM6SVVp54Mp
EJG+cUO3O85XhUAo3aGsq5OYLhRq2RQ6LabateuDbGf5lnUstY65j0D5hJoJz2I6phUUZjPdTp4d
/zHH6pu80pa9q3UXn+6FY6IcBlZiO92y8y1UNfdNOiMz5zr845prpVT9FZqs2GpVbrwUtKquRccz
57dOyhh4GSpYq236CTCeIp2I9t+N7aZAcqtsbTI1UJqlU+Pxqwvw6tQpFSWRF4lcbzUe4FYYd+Or
B2Atfi50Ndtbo0lrjhPFl9awNjnpmfs40cxL1aSy4P9zaPSqvVPwjoD/dzHHzr/HgJHvhjMGO7MP
0uV8bL7hhX/Wx5kfRjNj1GJ4SqYbJyzbvQrOionFYNwsf1SPpaee09zoztGAD7ByL92ExmJz0P8c
HhI841LiNYzRdwZbUBEcqEW/JYbMtV6MBF9lZJGppK95N6pNuyZQUj6Y3D25LoMlzUXaEdP5sfJQ
sDu6Ec997XylYZm+MYXKgOdG2U0xpviF41MZIKOvEZ/KznT06A4bg1SVFomPwntWEwJIvZdc687L
nn0FVi0RhRiDmpHf9cnpqHXmuS7y3Q+9oXBqLN+KAWglS70j1j3BpCsxaFaxGASFk1dWnQjZbA6r
o2/y6ZOsZZwafGLNpBISQP5nbCCqEiJFzR7LA9Ob6J2SybWbl+Mz5+MOE5n6XedJ/M6/I1qsBBYF
i2kIpjs0nvgO9k61M4srko3V0K/zrxC/IBVjnF+Ptm3c2wZjxPyIxU8GvtL+mGEwGd6Vm0GqZhvV
gAvDiRIzHysdcnPw5J+04JdaBdlTGMr2EcuwW6n96G7mh6OXu9iEwju7AQ8yyVsB8R9wG/zfdDCC
X0lq3s3GkU82bU/X2DIm5p7bHMlb1ExJ4OiYMTL+/ELON8PQ5ivPdIdFUiNAz1tAHx4IITSFZpGh
SWkAmTfLnoHUpPe982b1/j7ow2JHWS67aBQk6DChIFsw0Qjne3FZqLc+jDhWBu+hLeydw+7qIEri
RSJMzbNbRV/YyZ/rtB1+lwnQubEBb275GdsU+AhwGfP24rjgIedIOBeBiPl5qVRrUTzZjabe6okU
2an1aX7UWxpeN0kRttF22ho6EfwQo81vOqFx0jPkv8tRVpCxIdrhpeJCbvnBSU+a6mS51TLrdLjN
FBLf+srZQu+qz/Oh+QYOCV7xAoqO7+fWqSrHF9RlIkjhkJzCUYSHoO3cHUyw7uy4VUZFuQovsKQ0
3EyymFJJb5Im/FXAkvZaibqGdcigIM80OibCwV9VQR1ehJn5a0st6ELzQG5PcNQXA3T3QvM6gI9I
Q/FgO1+d3i7jHpaONhThkxXjDS+y5DtoJ++K6H53ra4tdBv6L+haVvF1y4XNtTpiCvouYPt7iGWR
b/umNVkOd/lWEA78uTdOx8Lpq0Fvmef/3+cJanqVUdsRNzHeqCJ4QnHL70PFsC0oiPoHiUlNY1SM
JM9HqOaFNj5EBrh9vhf+79j81f+eJ+zaOgib5Ob8lHH6Bj/36Ad4MtuBOGD4XTstF29VV9v1UKGy
F5VInjrD51QRlc1G5uZHVJrWcQbCMDWwTowPH51WMA7Hs7SSKQttQdZnN59yCgNDqYSAjaPLLh5k
wkZRVWfPQgIFrWO8zA+d6WEzgQuwO7BkTaKeikhyE7StQmWW/JZxhUmu44r5HliPinLNfTkF9RQW
EcmKUrjuqPSBKlf+VNY9zCSm+aZHza6Q9sQE+MvH6HvWEokIl05S43VEl0xsIKKlaqVrQAKbH0kv
1ZkBGnlzriAU/YZA42F3jY1H1gMhDN3MOFOEJQHBdA5WNldeUtGR+JWd+lyUUl2owvU/Kqy5vh8+
GNmIl0YjV1tElv+otIp1p2BYKt3EOtYqBWUa58VH2If0r1hN+6oP9mt6VTILciaQ48OEIF3ND7uS
37qtGu3Sk8N86JZ1Rr8ON72Ikl0zxOOm1dphWyRV+YsSOCrkteGlG+z8VHmo8gEo2F9ZFVJJZVPp
WwIvWpVqSMg1texT7/TjZtToTDSb1j6NiKVT2zUZBTUoNkYD5ceabkqAYfTSJkQEito5p4UCXj3V
i3BjpkV9BWzPVNAS+1LanNg4U2NHL1TBqp/Exo+gWTk2gH1EZaNN8XJMorRJJwj/X4Xr+qRYW0PA
btVLmIGH6bDtNCYK/5Q9E+pTbzDliyyPM+4k93Wj4a/bmtYDe6k3tb4SXVPS6KCXR34NAP/z3UqY
4VavFb0k+a5T9DcpyOyI6hOenZe8kyrd5xyab/5TluExSuDaDdU8rLfLRWQk6jEGyX2EDawe20/D
i+UR8ail2HU6Mj9hvsFZTDfZmDAmHDPzZDBgY8BoRBoX4gZIWJopcmFnU1Q6m+56rmuc5sddwL4i
w809utLaeap3aVj18yntUv3MWc5dINJblBoa0RT6MAH0ONUjqV/90JeUYMdaDjPx9UfEssJyfpT0
WX0f3IwCRoD7K2VoEV4gtP0o8eABsk0Vu8mmnrZFMkSFn79a0VD/Mn/156HOjMFLg3brTZwm8lZL
x2mKazZ99/lQrdA8l8bFdX400zemZ8V6j7O2Gu/CTOJLqDEV6wIZ/kqmCmZGryY7Bk++Z/0Kpkl9
6xP9TxroFu5gtWVsraiMxhtq9EI6qwZ9UF/Ncupe9egq//kqwvfCIVBAILQ70LESvfujzZ5McZ/B
9omriqSz+Dlu849w9CFcB+ufF0mpRbqeH8//YXfQHKz96AglTdrrOFD+74nz41qN1qD+FJauqn2a
b+hO+Xfvv2OVEa5UiEubEdMbtgIKaNmPsnDUiDfVv0uZbbRgWPZRr6PH1HxcAKUjEZkL1aHLnOZC
oGU5xT3oybk6lcjKVy8Zt26kFWtF0siQj/u+YvlNvcVCNh0WjZrNsmZP3DogUei/m1r5y/qS6WcD
+8WvjsKMN5TGbzEl1eux0m5SkfSvVsSgvL52l7ZbXmRBeSL10jTk5SdDAiPN4/INjh3WM383CepY
bNji4XHyFOPKpZ/EKat3TsJaWnwQrapPqq4zVCr1F0nb82Jqd1qWAqEE+67n+wyvwzutOAnGq5YJ
FREaFROuoBDZyZMPkjJPDJI3uj8KhpAFaUBI47TFrkc8t73XnTKdXGTm5k+Wh9UliKyzhaeQPxfz
mUg07Lfidufb6DAhKn3mvqjgu/i0uY8w609hjGpBLUa8qPEHR5xqoPp6v3xR7amHgLA6mlvV91ZZ
I97sHpZTm+R3i7efZVArlPypaVDoA/ln+pPGhsEqUhAOV3EVMQEMFu+Nzee5s9EyhtG5xB0A+UDq
JyqqGLISgE2I7Hmx/zq22nOae1dmbMRGEnDkZN/+6GX7zvksX2hKfycbLbYZRa9UzK9LU/8yQvtT
Ee8iGChvLCUZxfKp8mPyVvUSee+zE/KzVNJTUbGx9EYSEW7TbPhJGztATlGSfd3GvJlSGpFQnhaw
8VNKXmhUMhhxm9gbk4mGoZBkqyv70KXxcoo8+8zD02rcqkmH4bmqN5mdPonRePi5fUEzi5c22lVZ
Evxq+ui5rPS3yOuDtWYOh9bBRt1Mb24ns296rizKIM02BkjCmHqOqFOvbtxfPc+4pqLGVQWn1kWr
HUgXYNYha+G+MoFzh+ajbr2vwrQsjDgkzUl9aY7qLEOD8SnhBRkYf1yFLGSQb0pjUEgnJzY+vIKW
BL8aWAQ2u7IXVySjDyvEVYm7ksucFiyCPv0MdHBHZRPc0MckrptyHcbte2G5b7qnoLBZ6ZFRckLl
a7zXiuagcGZdx9mAj4ktWz/50QrfWxRy6v5BC6CCdxe5xTYoqdh0Ai6Uo6odaS0pi7Rcm0O69foM
jkjvEW+Jsm04tSm2lriz3jhFPjpf1TSEFZKxXtSVdSYTSe0ZaLFVvGIp2kzelVZH0ixujZY+e1ak
UVIHXQKJbWkJ0z0GYwfJyCbdaSekeqi2JZqLr8qG+mfxXhcldr4++CqsjY9tesXVo0AhyzizMROB
6XXgs1xw8mDTUpdPqhuVmyIRrO890rpeu+wyQts4Y4i9pzHoA6quoW+c+K9x+pkmgAmGzKIJsOhX
4YGs+p3amr9pVFPZO3pnjRL4dY6klo+fHh42HBYkkkNoCDWC+kbiFV7Y1dpI2FIOJBl1Isy9thss
wmZ9qWrLAat7mV39IjCWwqnflLD6chm4TpiHDj9j3oqcGhPlS7GV9xwTigjwRNkVRZzYbquD7O0j
DGh6iNx0JZqA6WWm0PScm7+shLNhqg9/Atc3CCaq1oKMQQkoma25Yxq4EVWFX27kgusF2wjtitUv
wuSYtFsjVjBi2A0n1aF+lGnzxuLpi+DhkxP6n6x8t65QueITjDd7nQr6ovJW9h/yUU9JE79QKX+o
2m/kS/ZYiqVhNSFYQiccTTrBUldwLAUB0V9KKNehIaZxR/1bVjLZdAV/FLWEUh5p/ILhSEox+WNm
9cfgQQghVG1J2rFhdv0mjMt7oU1xi5jaHqjnVlSflkNxc55Fd98MNw1nX8fG0ZmE7rDR7XJlmE1z
YnT1IR0wtW54zMsBqn2C1ZC+0HZMPoOiYXpt128G/eNIBMYXYAhrmRPI7QfSkl61C+h+ObdZ/wjb
miAxVJjO2HlJTTubbxvr2IlhBIEWUJ2KKzbRU3h3VO75fb6I/PDoJdgA4VcYNrzG3PpS+uENJzt6
qcYzXOB21Lm7i7GlHCOX+1GyWA0Yp7f4OZRupPa6oe1ilV484f6SBlQVhn1XlpwHw7FwGUJsWCD8
PWs+31N4GrDR1F+qoAncWP/UNExZIWF3fZLLy7h/8QWupS5gPp7HpDgCHJ7gvBpPN5auoeGdaCvW
uqPz17J7TDVV86J44dqtGneRms1xcOWztJd1wiSxN4qXkooPolHxVnOaYW27HuVKYJZdm9o3+jIh
w7RL0/d2jtQ/3Rq/rssJiIhyv6RKAmHTLV8Vt7lWmvsdZEDCZU5JGJpFC7HF0AiJtrc27b47hHKX
ZgC2hNk7S41X3j1yoxvVfcDvp42qSkZdfumomMtC60jbJcXS/X9cncdy48CSRb8IETAFtwW9EUV5
s0GopW54WzAFfP0csGdev5gNg6JIiQYsVGbee64O973IUfIxbToiqL8bk/BSor3MW5SmRnXUnAHO
W0vMQD7+NnNNrseq4PSvbWP2G6S2MsOzAEGxH7gfo02igBQ1TUlRJj8FU3li3YxXyIPFquKLEaiu
/6XLmaFqOJ3bMb2PegzDrle3SPeggm57H6AiWq32YpQzvtaSpn/uPLpa3F/KPiREmQ5sANYNLzKW
WQhQBMG6HiJgG3QX+x7UOsg+QIhEMHXnvLyYDkb1lIAu2nb984Ag4oBYa5wFz8Ev72pZ4ARvaRPE
CeIye/bfODxhjFp70zTdVVfTWkoT/S3rk3SNHJMxbD1SN+gT/rx4Rl4NJoJI76AsiV/oXHL4eJu8
Z7o169E244ubN9/xgmQmbBXtm5wv6Q3QvFwwzJl3CDK6ICW44QJNyWPPeyF2/HuUqn2O7AtoKj0F
crPvOpoWaaF9A7oqoqqn+TZDFKo4mSeNRY2r+0u2XpxSOWRbY65/Sj+tr2ZntHgaKqQ1EAVkVa4Z
yCfMkHnzhgRJLPgtJ+6/fCWY1LQOQ8pN0o3jxWw4Qi1nYsGt/ROiIzAYLKpZzj5QkrwmQ+tauKzH
Xp3vM4TeiVVsZW3nO8eOU7gyyPn7sHtsUbdgwKqyLdbfMFBV/itn5TZt8EmlM+5tQXqD3s6/ZNz8
9iYMICZVcVD7xsJIwv2ZxSaN97hrEO/lHM5AtWTsTieyLRG6j1+Ucxi/QwhxnbRfhNc5m9rMEcjS
Xx8j7blJvZxueMMeoP/JkTgEsX7XEsqzoev8oaT20yIaj2qrXAkPopibJvfDIfE1zt7Ko67p6CeP
g3pLE48TgE/ijzUk105af6Cp5e7wkflLV1CSepeRy9rLlrP8iFx5SBz67SwQAhKO65v7kronnAqi
6j026rlOpHXyFDXajgxFta2UaiGguatExzs4DOV8nBCDoyoCxFjpYmU0TEFmMrVnjnWAdbxilO0r
f5iZIc7eN2gvsj21roJGh4i21kNvI1X8qSXjor5eq3AOXG0cLkU6X6a6lhtNQ4DAZqMWprOta/42
EOcvj8cNs9KPuVtdVY1ruWwe5sr80dmhdbP7ZdfGjyP0+xovEpbobU1w3MGeKKtb7YxkbukYR4gy
ShHD6T4yyNnHtC/WVUpgPJ6KYVPEg7f3Q+/VHWdtxXaNJEG2pqRX/cQTDW6TaB5/ps8Rbz2vP/o9
2CSjCL/sgtipUftDume40WV3D7i7WowL7EjDtFo1gzu8EFlzHtPpraRtAkgZxnHffNVxPKzD4U7E
drlVXWCh/dgZGsJkW9EMzyLUOjoHt2UyOTBp9AeioUdn1tNWc8J7IVsGCny1Am0ZcjoV+3kbwF1c
Pfh1p056VpyNOOIU7A1v8BK2U+TAXMoAW7V27oFDQM9ZqteRyO6F8zHTRjAQQzpEBzsifYvt5gz6
0dqInCTnfGoU7gmMvgb/u5LseG3r4Iw1nM8a3Lnur0olw1VPuUi+hPeabMqOfgTOiAidx8mO+Zd1
z0iiFzlGNheA8mDQI3VbfB621P2NKTjPwTXCo0sY9b5IgFdkEkfFcLArFMqVzSLLEokfABJUZ5mM
gfCJDwNlGXjuxcWDnNadgHw0JPpVutUSyzNsa4J1MbgWx6LiFWuJTI+LGjKqZvpELNcbL3phmgha
NsNV6lX1XsV2EEdCnpClUe6ZVL9uVm70JiWKbYJmrPfNNqyFBeZHv0/n5G52TXdPEO8Y0KfbEnVJ
ZAifyoqxMGAztv2u3tQHEz9b0Nk069AmnEek6nS575yxQiZPulFb+Ml6Yl174FyNQhf2SGixV40k
zUPmvmMwNJiCXXrWB2/iSLY7tON+DLMNZai7aq+DDpGQardiLkmxx6HXP7DiIE+RR681Edya7K6K
bg/HAkxzH34CAFSm/cugQ7TSO0WW7Ayf13HgyjuV+UGBAsw9x89bLbnVZqUFfd9S7nfll9RntZky
Nv59QefQEgczt32MaLCkpM8EKk+bq7LrHzECkKr9QI8V7peCyY6G5it3HGMDCpbDQqNrrjpF/qFm
4nACxKAt+7Ny7PK1DpfR8JwvwQK2HSJxylS+Muw22+mac7FqrTmSlxKMJo+CqOTwjAYWVuBChPDs
E/S87LOdIO1dfQUtZGcUGAdGI3qPGOSsu8KjN6sXbyCin91BXOyeYggODX1ee+fQbQz8DKRwTsxJ
lujGW54rvBE2Ajw/VdQMy64IehUhCWiJrYiOJMJ4DSk6p/RXZotPTeKVG/gsOAxm1MvSQlkd/Ukn
9y6E6Bp3vkWBQlB8yb4O8iwBsNRlfQZpL5nlnWYVfzyVYhAu2OTSc3hHiX6PKqvdsE0l2tllzeQb
iaEhizEmRTHr8D7UOWCqQfyGu3GYWkYI9dQxq+ArPAwwWwaYSBVf+03XWmZg69G40hVDNxrPjG1M
AGV2/mDjppDKRkDoej+5yYkycu9lLUC5eYcq8vFa1SgMlYtdar4vhffolvkZr1oJgBnNkRvDlfJe
We2Fw2QqlT3jSIuj0hD+XYg0g+yV3jffvFF3GJgmZ0aIh2xqMDRKgSTM/PZC9ztxoVjG2ilxBVxI
r0FGX178AXcNjRm+TAjWsXHA3Rc9scLhLxdNGkA6ONOj8bte/l2Eqzvokvwj0yE76pIltGd8z97B
+PLcCS92+Mc2Bp/jaTykDnXp0IFzpIz/ypPuaWynnUQRx1CVTTq1xk5I51UWBnuIXvCdAA/o41j2
rF7bm8Kp6EHgEfTcz9otslXrTwfXJerXLLAk+yJB+KLei5guk1tUTFk7+Nllbd55hE7x7PKQbfSf
SCv2k2EVj7cLMr/lLkJxuLr9KKm08OoQ+EjMY3Ngc7krPFBChFiVqOLgrEbFYBxnnuOxmUDPpDbJ
chMrKeb5hbOj4Avk8TEusvtGL7pDN8T3VVz4eyh2z/UiLs20b7TulEqcI+iRM5EISQuaa6L+OuVT
BFojmgK/WOtY00HEzWRh6W+1W2uXcuKEm+jRWZ8w72k6xnQf6tcw2dlGGniyIp8RvxG1Z3zKegDJ
tyd9zP1w6jNImndRzuHaq4tA0VU6MEl5zpPiW9GQGjr1BHu73pNFSt50ORJ1XyZPPl3YjQ+Tah7r
HZQSzmWKzQgN5o9CFE+51ZxsaeKJB7fdx0wFKre419zu4o3z++B6OydPL8IHAJO2eCctDzNhViKT
Yf/LOtW8J3l1BcS1Fvmrgcbxbsb6bmlWHEwoLDnz+Eiy2mMugckmzC5yBRrMdSG5eIMr10aMXWHA
a9S71qqFzjh7JTvsvjgiP7h4JMeVhR5tQj78hrzCXVguoCl6daYLKyd/cxiipyHGj9hU901VfdZm
Rp65fdKQR23lrID480wQzEZ1tGNWFkLwFdZaH11kIumwstyhXHWV99aYmBtNC8xvhSgU9iK9uIJ4
SwPRk3LBaHB4wz1wm5Pbzt12eVG9W9hbk4YZSakPhZmGDOzTXy1hE4jU8xYy6Zi8qxLUjWGwlwW/
KPDqW1jdEioZ4ikY7oxnT8dOm3aC1ZKACKR0uUSZZJeEz2sxgXPmhiXgmBZLoFlaxetIg4nYm6xJ
JiaRru4EVsIY36EOVHyoaTj6YvgcsCFntUQ5ZjhffRh9URw/JbK/y6r+IsdyVVktTsMSxPRsDG9e
nH/2BCAEdUkPYWyjg2lHT0MkD6mYvmcieNbNaF4iTqYspYO5Io7TJbtj8KJnCzykXmrPhc3ZRFvc
j6P1mGb3BAjEQRtSImd+f7YqwMrxPQ7Wk0zsTRKWjPutXyjuIVvQO9sMjOCyjNaQYX5x1IMB9Yej
bPIDcie1Arp+mZJdRGzZlm55vU48HJ2yM3+aJN7CVjwyhqAzmn+31Uwh0FgkZw3R7ymlIaG3VAQR
H3RftCR7FY7E6CZOyMWf/NRe40uhZyKGh7Fpf6GhPCIn1YOhrPy9Sd+vDOWdoeMkX7ysHjJ9FNss
w83ovzIa2Eaj/JbktgVJ25w5fujJR2etZa4qO+MjnolsxaNHfrQg3vdimMPBmxMcfCnvdmuMiIUx
oOpjApyXM/PQ2b/0enpvPLUfrRzZevtWTMcc0Cfd5AlNdnQXsrI4sfNk2+ZrpwNy7eVr5IRf9c80
WU8qdNZsp86CSMg13xG+vRb8V3c4z3FynVKRbwH/PDdeAbFaYh1opneoq1DE8HVCUaCnG3UPYjbO
PW9WIzbN7zCOHkC7XfuK9aBcykPB0MLjlKNazk7kWI5MwNZxjVJxsc1Etniu7Jm3ofPmjb0cIClG
SdUY7ykF99rtDTLcHTeYkvYxLxuNN8J6hTj+KT7a1tkmKkYdy/aNaM7hw25AqmU4Qo1TF3L+8Wnf
Lrw4ilTs7GXUPyej8aaytz7+gXrxYJtZGFzTVuxkpKA5+uoFPPKhnOkLYyMKJOISUU9UnawHCGBT
ikKte7V1zmJxMv2K0ZRtbeanG2Maz/MEl3SysQTQd0MYyO6oFV+11ZK/4tarGXcq32916jP7tcYd
iYLzjppzCPq2vISa/IOoaZtO2Zdjggrw+0/vKmN/31nqXqfh33ga39qI2nvyNLg5FbiVqf8apuSH
bqYN17D+mf2CYwbfGk6TfWRNn4qFdjfzHpvUxGr+YUbsUkfQiCytZj9YS/0tGd9mBZTFMszPcfKT
ke201jRIzyJsGeYI0EQOzcySBq9Zkg4zTaEW1HoB1nNLK57DpisDO7fYgOZusgnJRsYsMVbbqRzB
MzXfRs1ONWadiSd/n4/zr1gbcC7ZyVaSnu4V5aWhY45y8lvV3tEoEb3SGYBtDZqy4tOlhQRBcqJa
xliWvNBbuEh3Byc380eE+x5UNTmZdJroC/gevRMdiRy+vf7dTmEKAk1sZcaZEK4jLYidgPWxGXK4
gP10CMk95IyBVduXzA577U0v4p+CVWHlW/67Wwn28xLAY4W5NxoSf4U3cAVdqabTuLe6/t4YMLrT
L3MpwSISkjdNY2LebLEbN9/RIjUt6ePh90LdXbEix6WJsSM9Ck+95yZgAHoDYmHMjDWrYFQjtDuk
MU1JPHgF9oEpYafH/rmpSf6DxMhyzlauM/0jHywWhTtSUukg97sls3sKrWNJqHaieRpHwW1tSU+c
EtSqQrMcuI5mBa7/CNr5vR/SEKAEg5DRfvB1fVhH4fCo91W57Qv/JRTjC7JR/CTliJQoPlmmfZ8Y
TAR09HJsXbogs4lmrfM7ww3XuERxts9s3UOUNbsieWw0/dmy6hi9vf8RDWxSoDvczWlxl9BBDNzE
fpCZ+eT1gZQk7BZ49rdEtuC7I7agin0BFnL+JGlrBVuVg7X7pqv9gdHhYYzpNBoFXrdJc7796gfJ
2TuhuhdKYW4Lta2Q87JjBXaiV4QHtRgZ/dg+lh1vl1+8tCRCcub17y1s0lpRH6hz3nW/kEHFFmk1
2C1leT7uLZvGv6+nO3oHCEqJgvVsE9hnxjAFqabBjnCVIFFap6bxCBDXX5kQ5seuPDgpGA2fYKqy
1L8gWsF5dhelOEuUk9MwDY35ISFyaMVWF4KMB7LQbn8ziYDLkVl/+iTGhQXqJYbn1LXMhGtt8jcO
FgT2V0ABJhd5JJqxFBVUuCmm7okvFASS2PolYvlhUgueGpAf5YzYxtO2+M5YuNDRaQ2LsMDMyuAJ
u4H25BJ/gs5ja8lTlXTvVcqEOVIEM2f2m930d62KOAnhVAuI+72zR3HpDUTKYd0ARnGp0sJGvujq
mDrqk8nXbpCM42iZ5zgI/Sn5kwtybuO4HgkyKS4MpM6RGp9HKCZsDBa6Ugr/Tje/WpoYWofvN3Gh
JOJ1X2KJWbzSE5OsJGjZCntdyeyhDl8a4ZKFA2rUaJmutoKs2X6oP3WrOtJce5zalGWk+QCFDnd8
iK4LiXbGg8eob1qnCt4GDjzfPIaF/K0VLrEr9l04prxmb6UTPL0GmNfuw5jua1lTczZ4YmIgh46l
grTKDr2yvxihea1/lxhNvnKypgF8MZBgGke/TK98objh3KthA46HHYK5kXBa/z4Fz7TzxvGXSwfd
idJrpFR9cPsrs5R5NS8jLRuzIS2DcWOq8SW04ck61bLdyuWp3dDU+u1CKaTKJqrLyVkQmc+w8MwM
KwFXmg2Hj9O8RXFKzJYtHkZaLhjev0xPrX2/X+XeoC6zXXaBbqpvJzLmwHcolkOnfGVb9pqxjXF8
KgIf+y/ib2fEQYkiOnTLu8Jztg0CMtQUiDJid6bzUv6iJX7JrRdsM9HKY0ofUOP9GQgoNYti1/Xk
kOPPdddxg7ST8FQ61v29rVW7Kk3OToqPtZz4uLvsjv7TT805KKCtjzfirZwH79AXEBd1vUBKEhEZ
SPu5pRW1qnRtX6c0PqXHwhEzAveBeoxQs+h5OachR5Iw9p+ckhNUym1gcjqdR6Q/UrTP9NvtvW1L
JHxZfw5/wnn0HgramU73TG3tYDd8JJNogS7CgCk4B5ZPYzoWGAOxNw8mE7XSoIcNbm/mezgmsJgs
cC2gCfzIBbaSwfEf5JvQ0BXlGPppzebJma9Vj1FuLThoPDncuUWz5RRkbinI1ksLSUjGRlU0nOYY
LadnKbrcuv8oY/2Q2n2+b/3+xTQbvlUm+wFq0N/o8Z+9GQGC00ewR1LOEoQS3+u5xzHR0YAZ3kBW
sx1w+JrGkN/xlRHNgV4E1NOhnbod5SbiKrVp2WCykY3fiMdyAt1h8yvQfHZwA4MyyQaqKwcQapx+
DH5cIiEoo2UC/+n1uGvowlt+d3X40Oe8fqPyJbBnHo5j6v2OJp3AX0IwCsg7QV5VT5N/NuTkEHCC
kNnz8/2AlyCZeBuV6yWf6aCpgFWqX2UN28puLLe02aqQXA21F4kA6dLTq4guQ++eWatYOLOB0BDt
ZEz5a1pnNEbqN3Zm/SHXx3d9RD2Go9zNTm1N088Oexp7uHVDQIZt3sPXBrOWJMnWhSQZGGO2pNCw
50g8WnBzSf0TdI12sH1/Z86jvcmjBcva1w99WJzbUiexiy4WPBkqYqQOQ5fxQsgjZVgrZ7px7u/K
I0OpLp10E/f9Q+dJ/hhlFtqe3LD6dT2jE7Zp7u/ISXsCFQxNJtGQSSA7KvTqcUa2uBpE8awPyWGM
LPqg4FSa+bdoQJym+UtXZN99Yn50Hl82L9deYklbdu7Up4jsT98E3JqODrSDCeWYrMbAsvP9t2g1
QNtau85rEzI56XvFRL+T7jvlNTt6SjLfmOVWpzyljv+gS7TP9PGVNlHg1nxvopyg5fZz+tLbkSab
tk6dnV65BjN3eWCb7xLIRfcQxBUybw+DYoOYDd4EI+aNG2HYAxGyHUGAVNMDGqI3IzK/q6l/nme6
laWdv7Z++txJiWvWC6gZCpUeR07Tk+5e5ib/0HNESLaRA9lToMjr+gWjAEMAsfO6Quxs0lZmJm29
k7g7expPIrE2BhaYHdDLs2Zp35FTKrITyDFjCsk6MeKbXDqf2ElRUI/Uy+u+BfTuAdQfQ9CxYQcJ
yWDzD5kXwUherBl9Xruk3rSN81Va7sH0mz9NXl086apAFoyb/INBUb2qmxT+HInZ24Qxa010TxOp
A77MK5treN8k5Oh6fc92Bh5UR18G1TLNO87KI6FmQoLJ8wuLKe98TgpAp2lzURPfJQxmdFkTWAvR
u4+sOEgJs+auITuokTAr0NS7gTMa42ywZR1e+9AS37WW/WSO+JlA2iUd7h6HVnP3Nio8D25qPnQa
PZolKECi4w5I3GAub8zrQiHodrppnQ+Otepk8cbOBI4VMkOamj2w8Zyo1nJ5wqQ4uQrf+ey/QOBg
zxLPcIAKO3xALpLICpeW651bEcMs2SXCaFaNIqwgwqpI3K3B2jsY6FrSL8uT5NUkAtJVO67Nst+0
A5HRYsbqoIG5BhyDWZGpDFv9tdFNV7MvIXZZ4+ecVc8JuSK/MOfFe4LY6NoQ1sqSS0YpINu5ZB10
wQ0JnY+EwM07bEPRasz9c5WrN0u3Lr3ufFS5vnZD809WMbucpp4g+WjVo4dZG87gf4Vgopd9kwHh
SJYnv4lfMGlhquf8kMffupmNVPXvSMN/TIvmAmKcryKf3tTIHlLGnDY8IyK+oAaWBxysyKm6W4Eo
EHEDyN3XsTEeHaHp1OUxtEaqrjCqQHUZSmexaowVfBq+BrS8VlVoWyvyQV/1CfacYDRvdngIUBOH
TIW6lmWky5qXocXIYnCea5h8DPpX2U6HaPblxrHme9UxNtRj8myRclQQ18qtJEps7aRI8xOk3HC7
Xuc4r7d6o/q17rv9Fm/3dz5wRtIEc0+NSisBMDobgEvj4Rn51Frv+INhqj8IXgDMHys5eD6tY5Pd
jNiHzaRjrZjfawXXKjLpm7MF+QHrxPJA3aEMCzHRsO6RjKzmAYWCHn01Oc1+vfF+zQbFLJC7h6Fh
l9vbd4OCv1V180DriTkQThDxOdNKDssETotDuz3JTPYT3ZtTmC3nSQbhRERhNhKZBoa42NpSqrV0
KIwyCTiPpp6tp4KMH8r4aSJU1xwXgAq96VULbnhVm/13r7nhpRWflaSL7phuzrZk/s1q0t0xu9pK
BUyd9m6i/en5JZ9zj880Ygg9RIYViNilsKy3RolAwQN2Mi3TA18a+nlK2Inm3kNc+tPeEiXV8DTW
G7vLQZcb4w5bWrttNCfjdq/Yd5yfN16YfQ5mRBhIEdJjBcwpYDg9VtkOxLZKzDkIQ0CLXnItOvnT
NXqFYRvs9OROr76CmK4EPbZUAJGLsPj2Zrzodepuz4gWUAQ4Z51NWIb6eoX6aW7jt8JC720NekxY
iH6meFdYEVO6kTmr/5SlDB/9s6alRuAP/kfnAjHLB/Wn8yaasRxUGr4EvaZXCX10BbcFKHhn7VUj
GmoCkWwNhP4c28ZyosXnkILPK9usokXQn6m2jLiqED8tsokIX0nd9WcHSpTJoH5Tk8ezbcfmmErx
kQP2oBHf3gmRH8hJfdFSRjWmtSXwc2lwgpWzTcNZxUZ6X3cAtE2aIRHqud0MLSPAt8WCFG3VMoRB
Z8qEqe3wpbpvwmGHrY+UjZ5j7umJ6w+TzggVoeXBzrrwwcT7gpgdMplTAmj3G3tdGugI1UR7Dcse
mWismSlvTDXX8RnPNdNvYBVBnHGq5BCajZAXo5d2UIxMwly6Dmbtg2rK1XNp6D+VqYc7wyM+Axja
xPmS966v2ETOZHiBPiJBV0sZZ0t3ILiECkBq7N5OJodklqTlRsipObYC8unt4vajU7f1kov36NFH
hjdtMfS2l4idv1dxbrWo1CtkPAMGAmx2qFLbYeJyjjz8mqFN8S67CnmiPCOQ07ZpZOJmXW66XSAd
p2QT9snpkf2LJS7n30W8BOOkt3Qc8pf32F5X/YIOxQENGPR2bWGA/vuxWkBXFpxmzoCqONZ8Q7O/
V/WFNjotF2ERMv3GeEmVChD1dqEl/3ft9qO3gFOJEe2A2B20ivNNXQAPZPPM1dsFYRDke4jqKhZ2
bbZk86Sc3AKalmT6LrPU20UXlu3fa4XnD8bmdiMmO4mQd7lTbpgNT2j6LJYvXRs7Iyxy9b8XQiQU
1ePZKmINo4/57ecADl2eIWWGsXJpirFB8IFGhpre8iScgY8qV6RNMRkRRUW3VSJ6DEeGWK0Dksoc
Z4IDlnfm9oJv19jq8CZ06b2u2WANsITOUQ4U7phh2z6iaN06tjoVy6c7iJdWIhqLI5R4k7NyraqG
4Z9ZYAEiwZiGcETo+KdR413XE5Iv/n0yt0/rdiGXzy3siHRAfESEz+ftOEgm4W96Q3ymEh1+edJ+
i4hehOJNcoynCSnruqga5nPU4pbxQ0P0N9l1Gl5zjK4df2XWenkEP4Wvq1moz+n/e18E4zNSdfe3
9+rvr5lvc9KyfTaBTaeYxS+Q3la34cfdro6ZCei2KUZJdKLz/fe2AZ3O31/3t6tR41TH28VYLOzn
xkFYcKMJJ27nZXzJlgN2OUxtc3aJeMveTEnh+fdg+v/H1e3gCrMi3EKwO3OODJv32yHZDQbI2wri
i6HSFMFVfIgQOOxub6l3I/De3mz1n6/G3+/Hf34sZYFUFRGGw8dagAo43q5V0UzbrmXOiDCClmgj
2+PfC93/32u3d4xpAuPelgl+3HTzMWfjdJxUho5puchsrUMiyJakRBdDxQ2UcGia5KFbLhgr9CsP
Qs5WuCF14ySIImxKzpPgmuIHf0r5cM0mZZBNWzdpaI0INbtYKX3nygzJPo/JdOwKy1r1ftyhZgL3
0t4u6O/HjKMv/+5voFMLzC6Vh9vDb78wY494iJI2we1Rt1/UU9Lt05nEaSMxrJNt+ddQj/xr45qM
aWkMFyU3kYSGqsYF+mq5xXB/u0cctv5VWP0nMvAlQun/Hln0sMKjmtV6MvN1Tdv5wda86MFpRn1D
S6j7e9toqOhB80piXprKROvNj7cL4nDVyYI/c3vU7fFYj+T9xEmi/8+9/t4Vj1FZF/0lLpKrp1fO
KW16cSXZEmMCtmjq5FRc4+W2CR/0pmDovZ5FHsPGYSfOQth+3O7y735OcoIAqd3f/tA4UxxzAMwb
NB/od9U1qW3z7z+53QEXjiAlcaaAwyfJKsi/0+3a22l5RHgqgkl0ATGaeL0K6bUnzibXyasKcjuz
r0Lrj80cWudpeSzru33VyABYFZhxd7fbbhecfm22ODQC/t1mTGl+XvaDU9KEB9WoP/Qik4fazaZr
XW8Ufa8HD+Kmg/zuAs7WvDrO9JRmennquti63m7qJ6aCLilRaw2px+2m2y9TlOsHx6QYuN12u/Ct
SfJh//ctWkPNF1FSCZN4nH93LUcJ3alWzPCXu9x+kdpkUXWOePv332+3wzQKstYlxOQ/z8pn80VL
mrn87R7T8uSLrmu3vaOBB6rd5gp1ufTs8L5eLloPXq0geW6YMQB50Whfjcq1rzor8qpypgbpIbeB
f7KvMM7VQiplErbcdrvwIUWclmxw0BH/Dq9Us/OLI3wGbqeRxlSQNb270WYgpc1AOiRy+RflpOlJ
oZ5nKox4oHeZDyt2orC9x2vXPIl4fmo79uuzq9aY/r5kl2nXZrkoWxVvYzOMl9Z5eL39Qq/IWzZd
ZDs2OlocDSrP7pQaDre7/L2tDU8NNf/170+pZjyQc3EaTWHuiEuP97VG0AZ24/mCLCCYK+JnlklX
Uo3nqLW/OGO9SknEVkiZlaoE5b1knJ5dbLQYgdKMZO3LkZj3djMnxnM6mH5QNcxileG91Ga4lwBT
ZcgTZtUI7NYJHBclifTvRvxJE063TkU/tQ+rMandZC0rJ2jI2JFF6G+TvPsJx/6QGhjGmiRsg97M
2sCv8m+VETKKq7c01W+nyXVA4IeotOh6OQPp6mH9JXzD2ltRQvQH4m2+0Xcs1fZxZrNe82fuCjX/
ijTySPnunyY0HA0mXa7eLpzO09nfja62ul0Vy8+339h5BVoI8nOX3c9SsWzc7uDnafi/9739XBu5
AdSUR7X/uRaW83Scix/ySYgbu/3y/933729uj/BSSXh8oR8aTYO6/u/ef/9pD4UaNc3yt3k1r3nd
hdvb4/7rj99++/eJzYAb3C4lrnh5SjQ2raCdTLGevPD/nvbt3v/1Z/8+MLW6et3WCd6n5ZH/nq/x
77X//Zf/XrEfpy2WXf/7303/9cL+/ztl65O3F6SFodXmM/j3GAUdbIX5DpDmpJ4a2053oNztWqiH
qq6HRy1R/j6aQjcgjWBh7Aokq/Dc0oOVGsOj0Mf6YaAbs/xwuyV1W7WrvZg8+QQjJbPqg5sP6BIk
K8jdNPTTqa7GqzXtesI6XpWjtRfE9AQCp8p9FPlAE2LxyZ7suZ2YAmWTzTA0oWtqUYZPrY/0iPuv
NTEPj7drUYl+l+lzekLf3tJl9/utbmny0aHCo70FeIZCw6DsKp3hyUdFqloM4LmBDasmytjwRn81
IyXd3R51u9CKcp1JcfAaCKkO8XdnUzCd8V37aGdDdrb5LgeN4ZEEY9v0t0v0YLEgUGjw1XxogE7c
fiI9YWaAgNaklBjVIuAD9wmM7m05lZicl2taFaWHkXlRyGzP8xkv9Y85YV1P4D0NIp8WXKHeY8rD
gsGpc/qsw/EjLnjxXkmBr+vIRWtbhickIUQBmq37WpTuDvcqaXWJItxptO4YuUYr6Druh2cxJ2YO
XFxE5mgPWum/j0wWPprauxRm/hp64fQpUmRAjDeefMqCU26bNZ3G2r+gf8CoVGmvtHTdh2aemnse
jE8lp4lDPUCbzZ7fzajABhQ21pvLCjRpInn0tZJE7LJfoLYGaAdv8VtrDGPvqpyoOwJkGtonXQa8
sj/Zt2MgTxjdcxjSTMTyfm+zK93XtPWA+sTb27OEiLOaTZNonH7ea0qjj0/LC7WsxNJR6uFzDapg
GdKNdxHBpEdn0qOVKIyfzC6nKz1f9feiyejMEZm+G5X8Aw2rtdCrK3fv6rRgSkKzw3nqAZfjvnC1
adfoijm+66bge2WHPwEhkIbe3ida6vLvQlt+bEd5Lap81S8Ysw5gCW6UhNHC8mPb6YIjyldXIJg0
FeqXvIjEH9xOLzAp5DtDUPjtZd1tw4REhMrZQWlw5SpWHiZywmjPJvb9oJsY0xLcg+3eoBI7hY4V
nrqhD/9ey8SvtBy1c5xNtbVukLERcWTUj/aCokPm/dKGmv/QMGPhK4SkT+sdyJ6NMrA5pOwt/4eu
M1luHFm27RfBLNADU7HvJarPCSylzEIT6Hvg6+8K6NxT7w7ehEZQqiyJAiM83PdeOwg8G2oNgto+
8bKjkQXDhQZEg5cu2KIZaA8ohcp33jC41wQpGhb7ZiktmGvIvwctrZ4as/z2Jhm9Q1Uc18iik1sX
ILSzS8ZgZjl+x2gciCQAsBI5xtYayormOcDVIaKTaDTMBywdM0zc0AeZZOffBpNzlpwp24S6XF4D
e3L0y4qojHmYfsXsG1bTfg4+gPuUAm8rqahYU6KIrllNUBImtIHgocf/5yGtb6FXeifLpzeZjRZE
W7WMVDGfsHwWj6mTlJe+Cu9ECBAMKRhznSYTqLhJGuyNYGT3yJA43vZQnd60uHiSMWJkaI8BqKHu
Q7d0572zynxdVoZ5q1ub8IFQwnYwANGWQXeuk5FTMCOgLbHOxEabkf3sRUV4wbGD52Y65H70aQap
svSkE8OcyhqX1zphXvQWxsSWmtN7CjXExjYG5BFvw9k36VtZtmccQ49Y8FQhbqLgL3MX79palCgg
kiIqIddt4Y/RrLe01n4O7LreeEjxt5zt3HMZxd9ovYsjJjzQLFrEBxo04m9vDJBj0vp4MmsUtxzq
w19iAOhQBCaNSic7RSW7onDEbxJ8cX5pUfvUW8/l7HHbWqlEbOI2A6c7/mpYRjD96s4hMWWrFkXq
2rZ/1WUwUfh73xPpGkSa6h3iGj69TkGiPFuWPCyf6Kk36j3ms/5hVFxNI4NXkMGjLZjVr6dYFXCi
r588xRsosp42aR+gR1KXOD/sK6eCm58G7iXWwvKVZZo9pqeIdUNxAATNz5nbz83sWs9mUP1DUFFu
Sf3cKK6BbcPK1ss+v1Tq0lWXkYjHFQYLYokKJ76CScLUFcvs2853sp3qr0mhUSP0dpXu+J+ov68L
uRZS9Uqz/PBZ482nRSVY0rq8+Af9ihL/IcR/iO2EHgKWtXPgd/E26hv92Z+lSVxw2K2CZiR8TNEC
y9GMadT7BbcplzGaw5Mgiw2MOR9vTV/pol55tq2IkcKNd4EY/5ieg/GybpjzWo5KgWXXhsiREik/
WPLifLKlVfVG8COsdLcurkAmxq0bIziGXz8O/XPcgnQphQ8MnKuoYfyphfifB26juJbPP+t7Aoz9
AGMtBOTptJ+VXV5cS0Khl8x/87znt+bOX/F5RGu7rMDZ8ugPRE8MdEZ/VkNMG6i1U/Npnph/mISq
bRqsjk+h6Z4rLKpv5JRhrcpw5C6XOHu0B9SVULESPrnLMlhZQDpT3zgkceFdSdTN9tEUZXgr+jNe
NPEJLsPn/2I5tzm1mQWYjS1RU872S47ngZm1avcq94Nj/OeZFk7jCvMfCFaFkPJgJu1rh/FEMpUM
6ZcXSat6j0W0k6TrDXbTbXURUfWOo76KQizWUe7mm8bsspccmTB0YOfP4JELpIelvkFR0T6W6JVQ
ohivy5WofGbIW23UxeuQ1dnZselIFgrj0mr4eAYD9/OAFPA2O9MKzdf00dYoNRFJl4fYEtFzIlwC
WKdkm4xiZ/UNMvBlR9U4svYF/YnlNaspAQsOU/3Uy8jf1hOZIBqYwqHKvvXeeSmsIT1aRFNsc4GR
pqodCJaOYz4uD5BjiBKh2YRqiteiESODR1bzUpQJy3T3hh7VqynpcMrr5OJFfUpkBsbszah+5MEp
kBimFFL4G/VHM8R0zz3j/HEmUJR9+N3K17QDTFDoXvTVmUSg6nNc3I15tI8QX/AGLjtmwNyBRDe/
foJe6m+X32y51AUM0db1QZQiKhWcIZ/NyHy3Ldw9OezlnQak9snVPRpO6JVXMR+VF7KA23ZwnuPa
7l/4n/4x2jo4DxpRy7GMvf4+yJhMlNBrLqWPCy0vNffFN4h6aOO8uhFmi6bX7e557g83g1P5q241
996extvyB26D4V7oc32q0uoRZG382IWSUqd30+8gojNq5fqn4UT42/w4P4WC76g1ALSEjYN86hgk
aKxmZOP13Sk0U/2rdTm7R5rXI+lw8o+ghCM/eoXca3WTfzTs+q5FZSD9TDy5qX63zCD7YBPxd1mV
bk0HVViMxJFAu2ZTWCyzcV6eZrvYDlpA8GLRf/cOuqC2h3OV5wMpaVVoXQX2R3oy+BDjqrlPIv/l
+zT4EDNAgwwKeYVh/EbrQ38BXBm9gF7S1IWD9+oG0Qg+cHpCbdg+91Xe3dD4JOgQHoe6Tv9W6VOA
6eivwT9DuW14r1BM1441KMtSXL6HsSBcJPOZOKnLhioAfETLzKvCBmu3Faiwypdnx52JPUzxef4s
O7HlO8xuYOWXOvncZcJZZLlcHhZ+PvmXmC+92gH1CRa6rUf3opW+d5ypEkPE6rAs1Gtkg7K7sNFe
+trAqySlBjWpJj8SD/ramyDhPmjaM1wW94b/lSuzm15Ty01PLq2Fxw7nx1HX5y9amXhpyho+tdrq
lv2OYWAGSbDEgcLGV9ZJczKr8FWIvDtng1Loqq3J+L+X/35Viy7UOP/0YzLem9mrD/rMhKdEU0c3
Hbrechu6o2DQn+iE+8axe3a0mSSz2LgaJWOrYtnSm6hkq3SmYmNa9MCyekregoR0aJgfSesiCRVN
RB8OCURvJ8XVnEuD+rUzqEnpez/IAqzTD7pOFEjua0/0dA5Yp3QGbR+yn/o1SltxMNVlH9p7srvn
ey5vxAu5t9zmFML5cPrIBvnI1lcymx3tZ8sw30fEaDj4wr8o9CsEoWDJmrgukCRDPakXalkr4VA0
zAr7yS0/YyHhm5j9u20b3jGLGJpnY15tRrftKX4L7UL7fAfkoX5yEgLvm3wbkuB2jSsXApUzN9QU
HAzRo6JbtwB/6kWoX1zBRF3Lw+QlYpkikMfbghgVq7EhzItxCNdNUoqVA+XrScu475Y3tugiRLKk
TqwcLLLrsKjHi6sRXUKH6QvhAHpi95eWBH//+0TTxq/Krqzz8i9NunjPxViclvWrQX2F7TcVFymt
EMc9nimCNVrYBOXwC50yq/BdgnVco8QG4OXVrOtJ/VKX8oWDOhG+6qXBpVVW2SZeE/XFsSk7eDTY
SJevJp73mySFdFuGyFSlIiBmArHFoPvueYZJ8kqa12Z53VaLPCRr/+cyDO13QduAznNHhiSC0+W7
vNkqNgWgTNqabbWtY5tY5976CIGs/slmjv262oBJ7qpzG7kG5u597GT2d9HJ7yTT5ScTa3qHQx2t
02SyDmNSox8JfVzoXX9NDd4KJkNbi9x5XG0A1P2x87968koTy32WXuR994O/yTQ3RwoHGjkwku6v
rwHBSFr7gySHksAwBK20NSiIh3DXOlqClbEbzgr+BC2KwXWKNgF0UEXcB7wbkGmAFnlw10BkQ86R
QfkyvBuxSePN9Zqbr3Vo4WvLo+NYNJeiBLcR6ZVHAq1rbBVRLgVFGUldf/Gd4ZMMef0ykQjyMkE8
WHFmD/bCLbcz9zY0X9xWzsjtKZvReRNS4xhuJc+BxGCUzRK9vW1xvLVN4peWbyGH/MqIM0TT2BjH
tBqjZ9zGlKDO9LRcgR3Bv+LRzezJqllesio/erbGf0L1TZ4U82MzGwii//d4yq8AulXXgf+q0+qM
/Hlb2iiKU1mSS2U6FFlF4PymgcpUQjH+hOs5G612cDiqy6lCD+TBQpVZLj8jt3jpyIEIH0LgNBR4
//hF+IE/5DwH/njOZCFfx6XDkhpNTb3VOXj4gfr+fLDS3ruMFYFyrMLBR9N9RXGnv1MKcvDmT+zL
Kv5qO+3WZ3n7Ghim2Fdl9zL0Do66KkezOKfilmeRWLWjuZZtaj9DCLD5i/DjhGLUOMVkxmom/+4R
7xTEf247cCxbL2xxhIFZ+O1U30nFIQAgmL4t2fJwqMv4zYqGldbql5nKHZUgsTYI/82LZzKbIEiX
/CJkCbDWIoVUIMNkJvIs7sMc0XIIQ0uE8b7PEIXDCXWJ0inHS1CQedV2pb9NR829lppHL8cwXsva
wQZgsdZrrtI8ZXX3iPsJwaEbMv7F2c88AKWTrIwdde/4qFGrP45+L/djTmqPKE1rE4QexYbd9Wzv
2h7nmyL5zX0r9uPcf5eOw0E6nA2Q0cv/iTy5jRWEpFrEbRDtTW43cFF45ccgIjjazIsP+CdFbyKU
btptxlLALWoXV70dTCbG7bPQy/YABczeekXiHOkMWYjjmuapF4pxYSsb6PyMr7XZQCHTYNDYzf3n
AeA7ploDHNBgVfW2SNZWTOxE38btfXkY05IASdnOuyhPv0KZ1fdQplCXzPIvmKifJ+qVUEIsnY04
QE5fTFsOicVe4CR9L4Z94fmcvzz4HGHJcEKveTZyTxVVe2tqt7j1MmuhcAXia+D32JOVSqhaEp4X
8CwBGtDFHGOGcNDFV9AhF/L6IpW0R0NK460C6V3rtxh5mdMH2vWne9qWIl3DcUEL0UMj49waDVvU
cjsioRTY2mzoK44FHo0hPPz8KfA+T5s4hD3SSkoXL9PP3LfpYaAagXpI9Rt2j/QKpqcmy4u7+s1w
XoSDcL7Vk8Kb3O9QDvTTIBWOXf/iOEL1H1trZ5au/xaZ00E0+Z9+TsxHXW+zXeNDAkqbzFv90DK1
kP3Hzctb1aBkWKCdZulDDcvsU/SNuHK8ogRE6a/84j+3Ty7SSxVrGqkC5bWLdLlKgb6eoAD7pzjE
Zbik0ZQBOMcu9aMT5Hh0HDn6Gzn0AEH0gizNsZaEbAbT9Cj+phUVAeMq8mkroe+X22CagCkgMIo2
iGzoe9AZWR50uDdouXF2mTk8YeY729Ac5d1UtXsQ1viEW/Y2wzYIkJrWoYJmGlnt7WKoStuU0JML
qD6k2Wi7/bSK+P/y1oyIUpiCPEXSDv62wz8Ys6I/uYYMq2yQYf1kiCTodmscwdm6k0mxJ/XoadT5
6r8/nJnRvCfg9WcZgBwoxGqI6TnJpm9OICY519tx/OXpJ1NDmVdLOKCtiO94cPU7M/K1bw/Z1fPG
ly7r+5fIjPsXSfQQ/OXnwDfrY1FwGiKEIqUCNY3mpRbsfLqDQSWOOjSS6mPEuFxnIga8yWqUMNw6
9sVIFGCF0aBrMpYKgbw39Dpx/fnFzM6MdrgbXdRe/rirkLnsUh/BXyIxbRSp4+0sVbrTDalIAM+s
S0uAD3K7wpEXMexrFyoqyD97b6S29t6NmKY4uhymStGPuxQQzP/5oiz83+YsvOuCka0pPy4ViuEF
cJkOdFFRJJ3dvq1XBVgvkEgpWs5JpOQRhMbj8pdOQLC2QkYM3WpjOkVFNRz1hMPpGA9/l09ObjJj
SpL80ISef6msxINA40kEWd1HmxXansgtvOaB9tiBBvhMWZRw1Ub+Ix4sY2dp5mPZRfPaVMf8ShD1
6QeMgQ1F0K5oui5QeYpYyCvL0gXJlEQD1z82Gh1jf7TxQuXdXB1oj+dNp5gMdCz6QeFEeCWUT1Hm
csdiLF9rrjWdxjDEeShxndOQn397dKoeuhnVuualGI9bQztZbTlvPN+oHoFa8ifEbxFjyQFIXBQ6
66En//77RG6iwGDSKMuPJJDhprRmjOO++DPm8bRJkAkc6N9XLHFZt6dF1NyX03uiQpVmo4FA1NFH
g2iJXAvI+kOKQePLCOOtbw7WP9xjR99Ji50DJG9j+9l0wXcVPjR66v2m2CbyBt/RKfJKa09FUTCN
9hkxsuPpFrpMv+12P+sPKECCDTK7e3NJ9kyEnH8FDpEI1ijpqgZjwNBe4Me3bJMmoE9cRG5gcDL9
57bGPDGoRgL91w415XQoVXOEhIx1XYGBkPUMeNLgPnbj7GlZ7Ks4fCoa3b4S2qUswXX2nYx/hRDN
7xId+Rou9KofgwliIZXUoHP/lsTDgEhq1stnCyBZex9SUlJ1N+4Q3qDDU6BjjhvGOh2SmbxDjeBI
gtAtO6abMImI4Tp8LNfWt8tK4aq1bJhnDO7Ib3/CYuZx/EewLj5ZYvyuUtjfQAGHVRBNOzD/1Dta
kb53/lufefMeXgbkTyMYj4WBra3NJ+MC8AD3oTa8Zs6svyM20teWF1ZXCJsdNKvq0qFZwjcCPg/H
elUDvwqD1Tg4M/a24sUBEf9PrX/Rr7O38EyLzQgC90JTfW2r1KWxnLKL2aMxHUgtWh6ayfVPdH7J
9LVXIAriW2Nn3z/vclQZl6UeaEz0q0MLIIIO0B/qcm1VdKNikff6eXJS0vNCAkfgoh9jgz1I1Zg9
c/dLgyxeCAAyZamJx548haPsrZMz9XSvizIenuHg2yhVs/qSYS99IEJnenQFKMCMwO3CTd0/XmQi
zipHyOhZAMEiLJ8DUg5xR4GUnNBSoeiCyavX/Qr3dUjkDqQbA1vNbswxuc5DSrBhjkPYwzDfTa04
ttEIoxdUE1a7kRWzanfLqpqEkMIMe774caODx3ERf4cmnB1v9p9nAlfQpA/PmuPHu+Uuqq1uPEp3
QA7JBPj6s68WrJSXUTKEACzlX2et/ONTl1MsD+Ai84b2fWYfXQK0nmVhPC/ZP3aB1zH15VPtp0+J
ybAmchv/8ecfrGO6I2Fcb3WiSdexQ/eM5oa5sZ2apmybMMApfyVxePJCvTvkrhVe6FyZqHQpVjCJ
PUgnaW6d54wPbRdgEiIPyL15/jzTLH0ru4pEgrlw3DUID+ZoqpjyBtYvKhhSAZ0MKEkQlTpdXBdb
cFW9R31BgE0cT2tQJ+KTs+p3YjFLLVJIUVj97l7Q+BzaIBGnXXwcdXtA7IXXrqjiDu8azxKz/8+z
6L/PZsQmoyis1///9w6g6PGO4dKqWZDGuYAWoMINmCJpWIPpNy+hBrSSYSJ6z01u7sYuMw54+Yut
YQn5Gasorzrsv/LOQFzfW9ql8kzyRxoQbPRlzECXv9pUHpKRkym68afcTMMPx0XPG+EPvJCHF2xp
FF4CjOsHxHPMTrNuvtot9HHZJO2LFRVKCALOatKIOqWBsM2VVmqp+5cHwIuMS+iOQmP5DqqCv2xK
0o+dwH6wNJDD6FY43Db4XSZLkOqldDiRSIcNPdV6I8kOIgyah2ouh4NTmV61ixK7Au4Mpz1TZ8ys
gw/V1jOu+6yEBxvTYJkMmkTMgY2HiLMkkFRcQzrI2mOa5Ti6sKK89RPqZ6wr4W65hAGFkIm/e8zp
lRCtAGK0y9hYmFP8JUPKX0/78xNbgAmq3ruFMdD2x0M4YVQ62YMXnMpADf3RqC98M+GZxWV5tjwE
NEkJNyczLKqseGOYQPHM2RJHA0vs8isuD1P2xtis+Ej0+eSqfctE0JzDMf6ywEhNISCHbW4M1lr0
JjtokB4EwWV460Pj1KuH5fUm+0+KXB6ZzpaI4pmGK4Nb7qCRwwe31RLQtpTvQdl9jA3BzzYcDVta
6SPuLRuccYd7TYY4EAy4ERFTtCLw0ecUTrHPaRafxwodudSwGoDZIndBbTTLYjFG/tvPT2rWxDyR
E+hBbECc29XJabIz9suRLnidGhC6eMBdp5+ashSbFIw+0F1pP2lY8Jiva29RSDgo8G4I5OoSL2Ww
Zpxtb8bAGDFwxSa2uBll2v5n6gMk/xCjKwew0sACcpeZFcFVMXHJGcCkFtZnQXfgXwWHxZbAD/pr
ESIY4LMxlADNisYyexotiYxiouwkOzuRbvaieXa0jqYUhXpLwlvsW806b7wnbUjH7//7JKR0mrUo
OFtkWjDwxXi5NKcMA/eBUnRfXYdJQCiyU187SsGvwzKzBc4SbZmrd1ET78ywnj5qvAWnn0WyMtKf
28oVJvqvRHB/5EE0/tx1+TyMq7bGnjVm6Wmsyuw1543ixGu5RBd4T0R4qP4F02q3qpJ9WGKZiCKL
wwdRoQ8xHsxt7o3lbelRakWsX/WCoZ1sDhaajs0iLKHI25i1p70FHKEPCWD3Fei8AlKVTpudfmBw
AK/EOarKnXXiuu/6TE2/THFMivHHuHFgvfnDuLHVpYzEUTSFfUxns9l437kLTdhU5ZPra8Y9IQ6v
ys3DrPHyFOn1M+PC/ZiU5rvf5NMxorOIeuqb0JLgZDQqoI+sI57iNwTHHNPVIEmSDlJakCnRofZb
lB6VMkvw8SaW3gNJlAsv3Dp53F6Ckj51Qz8pVHUS6MPuoFWMEjmEACkxFFrViHD9g9Q6Mv0rriLG
v8GEd6CdGxvE4GrTlh4jDfrc22gDI1pMp7TKfvLPzJhlUGOeU865eTPwJFFvqXVEzZ1/zuVRmbm4
N5L8JezkuG07wRGoMjMidvJwjbqev1HbMNafhBntR8c/21VDPUIoZKmSUmzurQuLxilvkgJCsxkH
+I/h15jguyBS9NOW0FvjdbmsI9fYpGAMgroqgxVgj3POXH6PsrDa5U0jLnQH//OMm/w/z/LLaEKj
9DXJXFegOsEq8WnZGr5F9ZD7FYSpVEm04io/E2tS3tJKvgghFZqtnXC/R8GwGdSOiS0XbJwgHffn
Har4ppWro48AuqKtLT+KzvkQWpxGirjm50zkxVJF3rLdpxG997LE3tsBSJGW3j3jAC6UcivhY3G3
dW9Hj02qd+fnLcoj62z1w6kv048pmbRb6mnNm7QPy7gH9Vh3NU5z0PzRuzjANoCQiAl+oa/wqq5J
soTwoRUCxkQW//Yy+ez0W7fUoy+75vCPeDw7DaM0n3Ak79CPM42iaBemdS3B9nL8iGeT5paUL5rB
dM3OWvxvndsXO1c3rQN52gHezNhZteqkUHW5t2+CDM/lUvEx7r9Aoah2rW1QXPSJ9tqV7Qq7Jd3d
uWbg5Du80+yLzhhZR5QRyMVGOiuwyYYKN6oUX4psFYWb0DXEV9Lln4uKozUH85loBc/WLj+HwcIf
aMgHuXb2scX6OGUbSEd+H5l333faPbV4sudcl9P4YQDUawRbBt241vPVMrUm2TF7XJ7lEPI8fdPO
DvW2ZF8pa47YtP/saxiXrzjq7TdDWOCLMgt9lk9XHKRBxzK+7cmaeg09/S861UNoshek9SNEUXp4
Zs7dtZxqOy9uj2GaNJuWquOAMabCbih3i1REp+u6oo+9o75I7zqRA6vYSafPZJb31g3pBScTNYXs
Noze/QMqBrkbDYy4ic+M0x/UeYAmz3b5nCwfm+XS82iuT1a+tcdcu+HbjG7dECFFgVoEpZR2pDra
1Wrk7RVBuvuZj9cTZsHQugV5ZeyX1vvgjtYWE5PcLJdeVLnHFggH8ebsDd30h/wmIrKVbs5PEhTd
YWzdksBonoTwP8sUoW5Wa7/ZAU5DzVBTPZlmb3okZEGuZmEFagZOuIk69C8Pcg0Sd5+gw/4Ka+/V
ySf9bawdY0N+n3OSZjlc2nw2sJ5CRjdLRlWa7vprzdDiS2AP+RmY0z0TuMMlXegXjWRAmho52cFB
eRibSHXXUUHUaH4Im6jReA00MqV0STZL+ubJMHqEGgbNSvBddGD5V3YggrNj21pPyyYsC5Q6jdnq
HFCxY+ZF0QPR5wPdaM0JbXZ6sxixQd+2/bWhcsNj4lyuKDHh189VtOGTmR+sqEbiJfjYCvjWN70h
j0yMon2fcjqahjhXveYdbKtwSUFUslP0HzSFREeqlBWdPLOKrss+OWdIozCrvDcjVNblA2VXEB4b
7A1voWuSMoTVNZqBacrl46k+qLVqp/wsgLT/47ttdPqO4+S4Wv4G3mj461xJ+maggBuiAXNERo7x
iojdPlOQ3/SWtObRG83LYFMiY1sQb4w0fe4w30KcrS5nzr6hjvCKXysmyLnt1rmVznQOXbrU6tRu
sOzvarPD6a36bK1lvk/Cig6p0vjpdZ0dPbNr1tJgyaxcbb6RxpreEsH9t3x4li8A1YYJOkGQNBie
XFoNWsRs+bR8uBn6IXFfW40NI8vgi3g1P6wbWnT7lQaDgLiT3kE0jLwO476LjM5UFosSsWKHwfLS
URYzHMsOPrmkD55eV8RtMzBA9jc92h0MmtlNSbYwwNghNeCrSiUTzDxMOSPyovsMfSkggw/aY+va
SsOBeHXU3nStuC/vQV449nMHYD4JkuowOQF0cDyuh0BY/jl0Uda2id7cu5L2SExP9aNJ7HfCE5RO
q3PBhDs0k62p8i7Iepy6AkWiFtV6xFxAmZo+Yg409308mXuh19F1jIrNkHTiwY4okUzi93aqHwhN
qQzfTdNv1mzb8UEkvbW2WcE3NTnWVy3EN+Z7w+GnYoVniUkslX+mzmyxg+O4NfUhuv374JdMtCet
+/PvS5istlXcV2cvBZ26lGrFwBhTpFBQQ8qZde7F/S5evLzqWbg8m3ImKUmCl43bYyhqkBJdAzlv
6J5KOtIYpq3+Raed7uuGe2+8Rh7i3qvXmoOPd/CQTxMAfnFt6MLqigwyAjx6zHZdfQGcN/9ubEzZ
Lqi5Yy5rsudz7d0mHvcSYC1a2YNb8puOxho5BZYFnJanoaMgwruuv1iD70EWqIkx07yHktPvaiTI
8eGnfnFp/EPT+udHZzUNeryR+v/GwA7G6B16s9mbarqUU/jvgVsX8Oy51G0mhxVtHw5S5cSpiYfp
v89ma2bl78Q+aX0URq7+QQVINg9RIWBbzSTZJUigP6bUwWYhoq+G7goKPW9ttn73rjv6Wwsf7y9i
rNWYTuSY6jl6bY/ZmIk/+kKPpnz3aD7ONL9eHZfGum37FfYIbfcj4mlD4ymsw33G3XpJW9Yepa6r
1EMwmQ65KP1uWbqkbYi1ERCUk0Q18o0aw4jnq/ZAiOeZ4R7aL3SOzF6sa6+uYgIuH1MD5AP5W4xy
1OXyhTDxH8j7HTaRJHZs+TE8RtXb5VJXXWRF9KBLmtyyWkEy1GkIclV6yVrj13Jls75ygEa/lNO+
3mrh3N/+faYlqq9ONu66bBIIgaUb4JmaPwr6gfewj96ntk1WfO4qpHg8o/fMNq6exeo1bRj/89W4
51fLh/Lne5fXl+9YvjePoVTL0f3b0LrY294sN7qfWu9mYtFDTKHMDoXzuCgbksFG/Dm9DSZYep3o
7+1SOFXk1W4F04hUerPKiAKUqxqcgT/dOo3AR9eNi8PyrW3TVTTNO8lnisDCwOijUzyV8uQa4C9S
jdPQxAHgtW8LbZ3hFb4C8WDfy+DKRKL5suOmeR9NFmCl1596FRReWvJAgGhMKvD87LcAL7M+Sh+j
eurPXpUT5yPc7K0u9KOG7tgWbXUvraR5Y0Tlpr72msZm+OzRDlleDXtQvN7UvTq6Ub+lg5zPSF76
h4ks8NfZuoa0ILbFrNTZTu/edY8VlDg57wvmw2uTxOkr8BptB9VJ2y2XY5u8Lt/Q+kpSZbsumTz8
58s/NFTDjMhewdh672v08JuFXh1ufS9CLqjrwVkbS2Qp5K38jn3/cZzj9iWPiuY4tsgoS+Clv9EW
AHAJow8fC+Le1XBbkulXvdkR3agEzVI7fJrQ7Q/EljIWVpeabF+IUmnveTt2145MSYiXvB4FzQSt
ocrOE/3VVz2jSYZ0l8ZreKnU9LebDe1wxHVLRVwy9TJQaxy6PO72NUCys+Vku7QweG9Q4q2X5XHs
qAdrjcREC3kRZ7v2PqU2kCFdyD89ESGGaP/y3ioSQN++OPFI2lBUtKsxEaCqWvobaecHW/+I8JOx
ShfW7TNAQnHOM0q1n2stxPMQwBEvu/FVq0pa+VT/jyKaXE4aWn3OZaAd+GXtPUkAzmWaKcaqMTwt
tUVa1MljSONlucJBhvur7d0T+aXoRijSBwOvglNM9b1xa33Pne/thpkVrOTcuKMcc3eN13sHw7Ly
61jAvEoHTX/LzfG7g8jxT0KkC4f3vxOalgcYJFE6RK+D1SOyr9h8DP7Op9odicrIUxKZC/ai2erE
X/9zFNa86WWlnakCqGU7UT91LMfnnPSsdW2a9e9M1w8DESBvMQa0PX1UGNFQLpCkhhzuuS100oKV
QCj2bGQ5Rskm2qbRJ8N5krF4PIs4YVRmkyPWYABBzJi84GNUoVRW9AcuK7z1uCGNxHwNbRqedoWl
BLzp+GC1TPhi5hoterEOTsyJyX4De4RLWgHjOkDkdiCpq0W7QbBtF8B3w9Qz7h1Va+k2Pa7KQbaz
lB3La9X05vkQHaLCTre68JL7MIr5YOE9JXqYIfLyWl1Vv8o4ReeX44fvGaREG+gbOkMvruGMKkmb
0ux3efmxuIo6o40O3qDttUjH+1RnSg5mqMQcipgOkFuxasv0VFXOdCWISGM65VdHsD0Y7rrsrewF
JPSkMrcuJPlPE2hQ0ZTjrUh8JVqmOJOVZ+0WRTAcuA3YmuDVcVT2gst0NwRcXzT5U+ZK7cmpjO6M
tOReKyjO8tBZNd7xNLiOYKfeuIEuOcPhr9zjyBqHaYnN1nJPka2BIsn97KxlE5EvQ+E/GAijVBap
uJtRUuCyhJ1XSf3OEFm/S4nqCFEvHjy/+iWflwqV+pnM6kt6n8tw3hqZNN9zExJjID1BQlbb7tox
YvaBVXPaEQ4Z6chwSu9MRjEKoCwnOjmJlWJwTzpideZWYh7S1lpzRKz9Sg2CXHEqp6tsqfnC0XP3
Fl6Kx0QaoA9DttahMNIjWfXFNSzNj6iPg4felO7b8h+gP3TfOIkFD4zgvAezHK1bpChCYZJ9m/Sw
Vm5vtjdPtvRYm2hbz6FzBtIsNszNspXj+6+dm4wXop37l1Z7rqFVviZUfscizvtzGlpPZunVJ34c
HDAwkvp1japinS3R3UxGV1Sjw1Nl/M7MAN7VGGrHpf6xgHW0Nsrk2GBDkuSfrd00suBveDtjMNGG
uqLZ6WFwj2uq8/9h78x2G9e2LPsrB/FcPElukpubhTwJlPrGct+E/ULYET7s+55fX4Ny3HujScSt
fC8EIEiyw5IocjdrzTmmUCQlRjmCoambs7jNHgQlCseVMYTlc1sAUvA6kV4l80zqx8apSJFZ3JRh
MutPkq7HzYW20u6L1ziU5oVdk/dBEGOw63oJdTN3HmLW0ru8JpXsfC+kBoKbwSm3Ha62bYDr5QVB
S972S3eyAuib+rcftRqjRYXAj1XieXwDmBdD+jLb6y73g4MmDAEubIzvIcIF8cHOblMxjVeJlmSo
KgawzZP+4qAnPllIJHeTa98SnJnuFPrhBTIa4yGX5btfxu27LehQ2bX5NmW0LwlmL25i+Iw7h9VI
TaTWlmu6uNFzFNc66dtfxbTKc1N+HTRkbcIfFQJb9OgxhK0cHvNaB1/6Wr0DiSpeiRT0N2Lq+71o
Z/Ry52WH0ISL6RRp9tpaUJTnhkAeWRvUmC80mcfb1OqIWgNHQxiMO34OUEnmda/dCxsxpRynR/S1
9UVUGwjv5xJCUbF2ZqpqTy6kNNK8bPaCDppLB9vgJuzBGS+JnHlQRr+jzqZf6sJVp2IE2YABKXwr
E9SruX7TiNa8y8o2XGP3s3bt3JoSXXNpMXjdWgoleJrKG6bNYIn1MT+cd++JRq0SM1lsseDtTPxE
sd3H2EIoZM7urBQJBi4AWFgZYdPAcadHze99MgYr/THzURZq+SvHHK2wnEgnMVGBdwYe68K1o1vD
nqta4kZOCcOqWXmHZKBQUIYsJDNFiTURS+riM7dQJp/Zx/nH2CseXT2xLxAGsB6e+4RZTdByhJiC
FBH/oaTKdqo8kqyBPqws3bk4VwRciGcUG6vLYqia22JiWJOT6Fes1lnTDy6jL9UH8BH2SDGnmPRd
lnpIXQfDnadS7+N4VVzqGmLAW9eXxY1RmHe55uo3UR/fSlEz+hIasQnbECdD4rzrQ+pfVyqzbz3P
O+GDfPbTeVVcYuJi+/Ecl5QF4tg2r1v6/ItSICZJkRbh5GPbWYSklUDkdWHrzptSOBK4sjPtWCc3
bV+ZV02r0B7xrT4gqQNzryzrrU0cypVV9nKuFIKtvDGCmuwNUp6uvMozt12YBsc0QXbdj0m9bb0x
uLYEwP2hI5moBKK2EdGQ3rOuoDDp44E8P6Skxls1ocZIQH7nnZww+d1/PdTnh1ZVp1B2LHfbTo0G
aN4jKhaT3/p8MoVUiSmvuuCwGmP/cdANwXpvykdtezbq1BO+NZ/Ix7N3p2IuKfwcCv2c6lXMOS5O
pxMdrdktzpL5SR1XPK2EggzJ+aHQZHRFafhUmYX3rVIExZNsdXE4b8Wsoo8vahLcCsISrrUyeuDA
ao+k34hD55GLV9r4ivyWxEmVdG9Uu7CJTHp11xS1ftlMyYXFKrRYdoJMslrq2YEycHXns5Y6iAo6
pE6yvEA5fVlSJ3AgToUprPV43H08JiMMYQxRVcvCJtYnapGjC2Ae1qbK4O0AKTEPHpOshfsKKUeR
rLVcs+5EobRLnxAtF6joeQP4cRNrbAWd9FlqztzYYmN43j+qfPA2qYvTcRrgKBC6lGxCbGFh28Aa
a13XQXFFcS92CJQ1w1A90xjcOWEIhX9WEQqHq9rtHIyP3TrI6OIzglI5cIgCrZNa7oNEr1bnIcTP
qTIkQVgc63lEMTqd8TfKbpF4Uuv1SjRNkWx3yqq91blYPzg01XqSqPed6wzXTmN+zYNx2crafqJj
q3YRCu7NRyWEmSMoA3X06ilDsYCmmAwga3eWvIfp/cgpvYLIYj+WFmkhmXSN/flhTScGjN9c2RGh
fKwCe13p7bGwh/BgsEw/CQbFARHquqiYD8KGICorZKhQnOAoaTUrx55RZcnhXP9yR9Qr0EKP50fG
XA1T8I1XHi5VYIrW4bz8Od8AtT10RVFdnh8RHNccJnZFYOiThtmTpVJkmDmFWl2/ylNvIBO+Kvdl
bWj7qjLvLH1ueM7yvT6rubqU9xR7dYpQoARQNfdmykiD+Ex/+EZCWTvQmcB3Nj883yDPsogDBBhn
jQQGu4I+3/lSSurxFJH/fflxmfUuryxl9vHD82+0NPQdeiOX50d+zOZibElUCCd6srrIsNYNAbEb
PZuiit5ku0Zid/QG2hSi/Hbync/AHJsT/dgpQ4Hxj+oFWbgYSQjuiHVMbnaaucugUf5tQrbIhVMA
n0Sge3t+yu/qdkt7iq9+/o3zDywt01E4Tfn2/Nz5BnXEtYVxFsptkQD/FI27S4HhDaWggwmcbDXh
zTSJUku9SzLBsiOn30HDOMWWTREf0pE209PgeQA0jlEOuNtDpmNFOTfQutE6nWvds8JMjFF1tOEJ
4xgsX21XALedLSSor5JVWEXeoRuC9ilj/mhL8hLCTN2ehf9p1h+9iuYBl1J371Y2y0jTbNYwFe+c
DuAwa14kgdBpcmgzKK/BMx9ST067UlZI5iljQ6ucb6Ku/XavBpq2B8iPcdLbVp7okYszE5/N0i6R
HYfJ7h/DOi13inSRRZn3w+mjezqb5c/3RJne6j5dKpsF4cdTYULI7MRmbd1Ypbic3xVUXO86O5OI
7Ma71otu3Qg3vDw/f77RNCNkB8oKtjA8gCAhLQjdCF2K++IxiHNtT6NSf9PyodsSno7MMBqS5/M9
4irSj3sfzwlGXgo1Cz2r6hs7pMpds9jb4NwKP2NF3pemUe1o8ehoHbutNmbt8xS63iyFHi8yUXUn
01HtKrZqfWXHJcoFb3oxMxwW5wG9i9DAwO5mT5fchAUSzt45pIanDn1rm6d2vjnfw8STnmSx/Xgw
RNYJPBBBRCESN3F2z4ZW4RLGgcvyXM2rxvjFqfr8ZKu82cLm7takAdKemQx7ReGvoF9v6o+jdJ2F
lzf2MRqUdpEWlUFpgRCJMWkfp6g392ZYM0LMRaUgs6nvmKjscwr9HqrEXSfpbgV14OEieKs6RSEf
Cw1+Gt/dW+EVA3PxZCN4d+mefNj0ZSJvpinxb/uq3RCHZxx7lmrlRozMCrX+yk6AqBCXDVIMPWBh
NA7i4fnGYgN9PD8EZspZNjgwL+Z+7ZDFL35kxRvXLVGtC+yhYGcJLZ7/uE638Nh2bb/v6PD86ynT
JZTxvBHWS4nBbl72ITM3931IRfC88Ds/18eKjFTAFYhxyBvDMNT6ublPwyK67BIiU6kc6YD9pHXw
bMzyA2nai48G3fkxAxeVWp2vKgsCe2e45nRhO35EMZeehpMw56RjXx+sPOkvbUjZ1br2mnjp26gP
y6a/hgGWnBA6X6sxMU9WZy2/W+DSZYw203U1kLQWhC4MlbkHdS7wnu9lyhyxSaC6EfPNSHL1ytbd
WftVzOqftPTZxHihc4eHVjwoZ3Yn2u6dnenmw1R8e5TPLSVL74YLmX+lcwV5wXH8S8OfMsBEPGSV
cpWOhnOrz1u4NLePuAG8OzMv/UOcISzMvBkYWUZqiy6lWsZVL9ZeMmEh6cQcgKaH9sZINIwUMjdY
6KV40qxWfnusWLds7MLulkYbq2uVsuFLNa9dDdQ0r8/Pwfvs9zqlFGLB5udyf2BNDzxSj3I060yZ
HNJbayqxNFu6v4s199u9vtfeFQ2KHd2gekVJ0H0OaEYbGQEGLBy6Kz8qjkVv5a9j6ijmy3C6C9UE
H2Zsu42GVJY6RKdfIXhFKlAK1KsWvOfElddxGqPGROtNiJKMbEKDSlTZbbRBPgjfpitIQ0JecnTn
m/PD880U1tDxJ+8aqG1/4TZeB1eae6RmQm4qzOHoZdhVeTrQh/5C8xxEJWd2hkYIRlwTpK2XaPpz
ryYT5Z83TWxqpxAw2kVDt4kwSWiRM/4uKwbA88iZAX4bq4+RVwb5xUSt7WPBhTWIOVbHJnZecjXk
5+7GWVDI+t5YoiCTh7OEpjRYEBjs5iyC/W5q8unOT8ddxm6NXYbbjq9jyb5Ec3LjpuD8WuZKYSK0
B/3m/AM5k/KssnH2/3pukNO1pfyWSiVBbgiMxDIfnOrKhEy3CCPDO6CAqJdxTqQi+XLmU+DRYY7T
/p7JqLmWKWm289MVaci4fHCEI6zemMymTxB49wJEwFtjUzAaTeVfs4ZykPtkzgr1T/xW16iHmEKD
CAXUABdGzXARxe52W+atOlRyHubVXKAk/fVOM0tGUzmqV6vxidTFFSZpVqqUaKSgH2hu2xat55jg
8KFkC+hbuMDNMr42nLkRZGYaGB5W9jUO2K95fB80jXinwYjGMw0q1MGFXMuGIjTknOKiZIu2JuGr
f6C7OXsIXfE+dc/AU/yvwlDYVor6s5ey607oZGJziqcbk9DidWCxnR3ormy5itwLb5Ji10BiPNCd
HQ7AWbQdYaIDImVZbiOPoAe2Yormx5DcOB27u6Ae59nMuKF7DeAzqPXnyhR0tePm3Y3IzgSREyws
QPHo6cR7mpSPxAGoZz30qIjRCb4PVSNWmecG11TPUEmweL1wIOgdMFyLndOdslzzjlqEJHAcC+vi
fI9luHnhExq0Pd/713Phj8/5sS0PFDPJwR2yfUcFa2dHcrgcB4c4m8lIHwI63IgBvPgL8HUaJQMU
yAm4jB8Pxhub3mEhtCG/Kk15FeHHW6Ep667MiIa46eBm4aJxD9TL/R14EUWGNJD4MXCDqxLD8Wjj
iFd1MxwodQEYdlin9ohbOP913EI4jZrC9W/1klMXOkP60fdj19NroXbz6Y//+K///DL8b/89v86T
kV3mH1mbXlOja+q/Ptnmpz+Kj6f3X3low5HEJqwcy7YEQSiWxc+/vN6G0J//+mT8LxtAciU7fFiW
04AF0JLhBoIn0QXEjL+Y0jq5lOb/FoJ8oFbUX6QiaMO1/eLe7tmcqILwqaDsm1XaZTwMney+qwJI
RHZaf6EpsGqHMlkFrV+cJA1owqxaqhyJ7lzl2jTDuJv6tS6xbtZ5yQRrYYaiItUvzXmDB7Gnec1z
AU3V996RJV4PYRTRGvbrCeEZmG2Ff/7DQh4h30Or/Y+HAOrN44BE5+OntlNj3jw7ltO8h0M/K7TO
Mq0uBNmP0m5xPq7/8cOBrc8H+gvxJ6jFKVX8+PC/duvb9X/O/+Ofv/HTL2zf88vX9L3+7S+d7jb3
P//CD3+Ul/32tlavzesPD0i5DZvxpn2vxtv3uk2af5wZ82/+v/7wj/fzX7kfi/e/PmFKzpr5r/lh
nn369qP5TDIs+d2ZN//9bz+cP+Ffny7e67wJ8l/+xzscw78+CfdPS9oOGxDHMaFp2J/+6N/PP3D+
1IWtm7phStoTpqs+/ZHBjA/++sRc9actAd67uuPQNuLOpz/qvD3/zNT/lGxsbQWtw7UAdHz6xyf/
dk18fFf//TViGI7+w1WiDGUZUneJobMRarimKX68SsKqGelykW9sh3Qi/bQQq2GioiGlxKADtndR
NqSyUHkrVrIZaIlFz1Hjyz0G4qXnrERAuuNUOq+TEQJqT6Guw9a/EyXU5YQl2QY+8K7CKMiOWr+c
CNZUQuRrMkWNNTwrYrh6WvhszS9qjXZkR7Gozl25MQvU0LRVyceu90GQGij3+ycdc+fK9QOUjqM8
CZYVS4NaySasnJkFEAD/Q/YODt9f+V1bX48imjFyXNle4w5L3DLWQcTd3gEtKiroT+oZf6Ba+hEy
L9ygB12AUQZVZy5D0711M+OuIYNmR5uAjUHbCFJIHpAokOCQGB0Fzd5bg1ViJgID1BsA6sXAIm7X
j81tGYTWIlB7JvZi2eQk96CVnbHmhNh6mWUtPBzcpHx2cpXqL2PRyGuyCWEYxmRnO2CrN5ogKEVp
6SFVcUeuJ0z3zmFdqTVvk5bX29G4SegxrtsIPbycbmWWp3tmUxgc8U0ltOe+Aoji6SwcC6BJTUtC
Sa7diJSFm5IrrUJoIKbg0i2NJ4fvDUfNkipvDf3OaFnnFE+9syoSjn3Ju0Ta1A/sTYICntIiT5u1
rYPqrPTSX9huxyuH1YPW+smyDyjjIlRYWFWR78ymChZJ6vpLBGLpRhRfirojWNuC+despLpToBtX
Yu6I5Fq8Q1jQ0lAQCtUcRfZI34C4gIJBY5R5idj6RiN/QIdjVJAU5dlev3Uyszqmts0YHGqHvksu
h7bHSEQwO79bwWtajp71Knyhrcis8JZlF725ib4e7DF+tBeS6KhTESJosvJFaBbafW0O+qFwql2U
DseIhoOfTv11Edmg//PkoqtSGvzkiUaT15x6cLML2U7RMnYK6zpwYZAApLJNSCsp+PJlIZqjNNu1
jtgN2AEiW2M0aOHK+j1oxnpVZyqmISJ37MonogTrJ3O69F3SQjF8EjABs4csguxQdvLvmObQXmF8
1mv9b7xYq64i3COm77fMENI4qPoXlaFRg8E+aPWwSG3D/6KZPcm+BCCs40xziWZpLzV9bLcSBt1C
db7Y5pgd2vpgjhh+LHhIW2vUl0YGKx6iLsLpUQZ8Rg0Ouuuuas0kOwF/8KqI7Wcc3khYYIq1NFDH
kB2TXwAY0IYGuBH6ajNoFTuzgsvSnjZxk+5JG9jkcfQMlWY8ximqO2XJFTIGEtC7vUmewVD1X9Hm
krc5FQ84dSKcb8g9WmSLVL5gVBGX91zxd8gbHtOlF09EC6fBC8Xc2wnBRNRMj1GSE+OkaMZoAphu
Whs0EyaFVcd6YZFHT2tsDzbwYf9pMhJSAZGf0Lft5Vaa1l1ujvd+wYIndy/ZwtCiZMeyUVAnyCfZ
sVxc5IGUKwU8eWla1kODfw+vb+MvG6f7IvyOom25H6yUz+DYxXYm0KD6hZoYJAMpPyRMcgUMa1YG
TyQNBWbj7KrKPVSW2k38DzJc8mccGf22KsWd1E9BnD6OiBEnahFcuGZD72BIp5p7eApVIFmXFoQ2
5cXap6NP9FN4QQYQvK/mKaHO5AyKbNQQH3WlespzOm6Fqit3ESwJQcL1vhI03Kog+mz0qX6wZfhi
kT0wE++/SsPZ6NgPtagh/lb74hSAe7r8qE/WMRtL7GmUI5i23smy1budW6HTHmGzx4CtjFBDmz/Z
jEQF6k598l/aAvLJSNmMxHZKvJxHwxCKFZ+ILAU13KR1/9Q3VraSOSwqYbTLiOLufiCEWvnqzbUI
eDNzNPZu1N6wgzYXnpWhp5jMAb/mhFDAA8rgERIpzK+WacLztZN42cDmPlOJPbJjohKJeI2NCN/Q
uKt8yneqiKp5rrlua2JaMvI81xGzFVmmYmMg/WRMc7bOkMLraNrHOMMfUotmk4Thts6HcJXl47to
1Q0Ie7TJ6sbsovQzsUyoXAc3oOrUr1snBubht6S88a3hGLrMLVJlZU5fzoGKu05xVptfKxfzn6EF
9cYU5i0OI6RaNYKqfoxPpAi3W4hZs6pm7yMtBLAIwZFcla4cMQO0q87MuqvGjt88TgoYRukbcm2W
iNuwIqANHTE9Ptdnsm76gx9/IUiS0ssYFvMX9JwUrrmqS7TyonZfNVbEi4w9GUJ6QLII8NgYL7JG
+0wjIw2Ky9ThGrKLamkpjZzJaJt3OeBLWRsbN9VOLfaIGMpSWVbbAj8iHiAcsERbEvuTfLFRsK+M
VB7Ys12BFC1ZZ5OeNU1DC2YoJagQVHw0leUiNYa7hqiDPBL9Bo/kBHbUoRxtF+t6uLPG/LOTkrFZ
W653x5W4tOJcrtu2/Yyu8y5ndtq54b1eQM3AlXutEsLZzBqNdZ8D5W+MA7t534oQHY57Bk84/UYI
jN20+k3y5lUGyyPPAR/Zi62v9tqgxIVtt2uUAohysTYAK9cfcdzdBtA+F2mMDrMe+JIbZb/ndZyv
4wgMK5ZO9DER7adczWrYau9QylubZgRGt0j2dIdAjSYyX2V4hRbgStAOUJPDf3KEZHNR1nRt+oFP
57XeqlP5u8WgtLCHOKPlDQ4Ss+GyC5ujAZlWjXKBLDddDvkj1XXyriRhxXbc0suMXppmvJ8vJbqQ
7yzDvuaUKWmK5Xu7J1Q3sTMkFQo/jtNGy7LFJh2X5roVzmugPxcuoJ6gs9bmGD07Q066hJmubBhW
qCNWIUaYnrD6IYm+apMMt3kWWUscx/gEZbeEWeM0RrwvyEDVkRQCQOmrY28gkq9hCbIMsYRrrDPd
+FvZBlJQBxlaZXwlvgvbpA09b85DVBXFg6y5sCa6xOxhIDR4jCbUURXCfgqhNccB4yHdwVddL3Ya
pr6FUzmXlZoF3NjcqwiLJYKlO7t2n+0IbGpgJjtan85iQjlFbot3YVtVTJvti2hBrTtxzyjtpBfu
gDDGUlXE4SWvMunLpUzdF78jGExJvltkNylsT50ij06YbVBp4W5sxr+RMqAg73LMmL3x4LXdsKki
cmroteTI4iBMNo+zxqBMzR3kbcad/p7iXrcDrPwaAaeDDyoZ4VVNSpyuX1uNdesm/cm0kGBYcnRW
srIe/VAtAzrFXWTt3W1Zhu6qSukdJtXf5gDyVfPcZRxCXyrjhxH4FHvvmRmh5Wrppc4GvoODmRcJ
yU1UINN1KCzWeoF12o33elXR0qxoNwc2Un/IE25o3held+G7KW3FZeNGVOya+2IkL66RBVEXxUZo
hb3TOSxZRyZKWuDyDT6H6sC3aKBPLk9D6F4z2332Ks4HB+4IU6tYWj2cOGsSr+UYf6EyBuetBYc8
RqsB1SclGaXjSdNPjVfsgGls4FpEfU2Gsm9t6LS9iwSrP+RJqoHZxVR7F5FFMVhhShdG+QQh+aYw
0xebKshWS5W7Hovqug3ahV/lf8vhqfIInJ4gtWxKYnpj7FKLGkRrHLc1vHgeOUYWMwsxMi9SsB5L
OwyMZZIpKE/DF6Ub9cHw4r+7xgTB3jHO04ZZsR3k3Cmrr66fqiO03GOqBgLLItJ7/E2vktegAaIs
7OLL1I1fk/ytBCSypP4dX0pf34Yq1yHse/qu7ZoXx8myFdzoo9lZJQ77Ot5aZfru1STMd2uvcd4a
sq/CfiBUpQo3Zlw/D3RuC5yuqf0qasrKIdZ7xkmTFrGMLnWj11myErMepJG/Ht1bf/Z85p1XrXKK
IonW3+T1OC26fPwa+SEjkzn3e/BaZaniq9WeZ7mLQ8leL4kZDGNIfiTwEbpl0MSr6HJkEQLfSG3m
Lc0qG1hGCbpQrlWwbsrNZ18vOeBWTDZw5ixsJwOKq7cnAdMKuAOrc8TjBEoUd3aTOmjK3XvoKsXS
Eh0YMeLeugFTay6yI3XWnawPxNoT8VazpSHoAjohnFg0C9sxChzgRndmrd/5barhE8oJjDaNYuFF
LDASoMsGxWThX3lDfw9m8Lm3XTSujViYnnoaRZAuTMW6rUn1N2+qmNgiukxEKqSCAE6EYdkCvTJF
MyafZfKoMv8LFaLZpMhcjZp0D4X6xbGRYJnd3xj66BvSAHkGpn6A2EwMYqufuJzzJWvPB9/D2Uju
6iJ1u26jZ+ISuA5TRd58cVMyMgnQXCVXraDMqli2IK3tL/u8uANzAmHMOSr91uj8z+mY+3u7pQwv
SKMd2dK1bJY1PXuLosS6xohtbLEUbJrJ4euKLXbaPnpW12b00Nx3ElMYUQ0oqVbwbJQU/tLUp2VO
P8nDadZYuaDKjrSBdPFwppMHcTKd1JD2axXpjAOtRgyXQ1nTodNVhQ58KQnjL0AvvyxHLb6HnHLh
VBnITESEaV3C7HXyk2WkI8rkalE7VH2BP9LNyvX9RGHuOpzkpujro+y5jGCRoU5sqEqYLkrbAMWm
3r2jEuG7yKcLlirNRZgNqE+tYNx3UApWgOfQnDGRse/cpX2Yr6vaC6+KZam33bVdkd8UU5fYdidb
S9C7jEecZNYeM1JJgC4ZgiAh1oOIQO0zhDRp89pDWaJIqJZNhOw41g6TZkcHsubGsdznZXYPLhi5
jP9GDbdcZpW791mdZFEN8t9vb80cabE7jVuYSZcyGChLCIcOuJVsY97/yrFxP9HtudAtSa+FuRKJ
EMO7DJzP7rtwouvMlCFfrg04tFpHpvPkJ0pfrAL3gvXeK7r2r0BgjQWhlQhNMmvrFfKmDES7BhhG
64mSrQmyet0F8gkYq7kEaqI2KMTC02BhCPdbYiVbxFZ4bSFlFAhNOFmNW2XuJr3+qpdsSxAkqA3J
BJdN3O08Xx6bACb/kMYkzcXBIQnKu1an1Vd7LOlEWy/aMHmPY5XgsnW0Y9WfjPyoggyssHrIRHeJ
dcE6pn63aDB9LMgo+NIYVsGpqX1BsWVDxJ/5RgHCQJvcNvqB+2FqrgwL6hgLt3WXW3wdxX0v82WP
uPzg9LPcAUYGTW94pcpyj1FReXesmekq+2kdXUSIDVdJPj5B6HlhhfWlUZ08sGNdjVR0SbvJV1Ct
ymVvwDWmlXdXSVr1pEYv0moYMD/21IqJfLvoxzzfmxSeCEwWG7b1Xyox8ffH/kFHH73ALL6uXSiu
J1yJ8cr07duqwviQ+9oqNOErEgF21GloXKS5e6CsBf9b7qcG79lgXiJjMLZUZ1guRlzQSQtmFqvx
vjFbdgpVvcWRCnvLH+2V1uYrrR6rvVeAnqYyRLrpsJIt9h2yReYsyvS1KFKoQBYvOkN1UyAhbgH4
PJjJPqZvLf9/Lfm3tWQh6EL8s4vxSy35AWf8+9c//k/1+vbHOg2r1+a9/r6wfP7vH4VlW/4JREco
xzFcfDC2pHD7UVm2jT9t0zRs6s1KmkIZ/ORbZVnIPyE3cjbzPy3FCPGvwrIQf0pSrIXL0GghHXTF
/6iwTF37u+aLQ6FbKSGlo+vKooI9v7vvmy+SjkyB2wVZVRSZjF7lCZ18s2A7eWNaXrebRrCroCwQ
6KZPMfRqGiaqvmXLA1auA/caiPImKXp/993x/FYB/74rZBj/zRsDLiX5iDoFCZfa/vdvLBVuaoPg
yFe2mQRLGdodNofYuzaS6Qo0w61mqyeq7kdKAcGFace3eNas4+/fBEf5l4NjcUxcKliuK/Sf3gM5
X0hBclWssnRjFU16JDRuoWtYCfuZwoVWem+kkb2qRRbv/+cvbbuS7piJNFhX8/f2XVOsrWoqSqnB
S1MtW46t369Nm1lzJFsbLNIRTZO2yIv2xnHL8N98bOPHjtx8UrjgHCyQV3xs6VhzL+K7F69KgA3k
CRcrlijYh8rnwU1XlY1gW1aptgHxzfKr7I1VzVtcFJ2HBoCwirXrY2us88XvD8V8Hfz0Nbi6FCaN
FjVfED9/Dc5kmpiqu2LV64batYF1aRfRuHeR/p3CLN8mqtn6mUnjrWuA4+g9VejaRqAGjOv3b+XX
E4L+pG6atm7QkNH1n1qVnReTkW7b9YrCu7OUvQ45Ka3KywkRaiapfE0oK6BWE/g+G29//+Lz2fav
Pun5W7GUKYXiH61xZ/7WvvtWcsdFOacEhXJr1DZjZb71stb3rk8IYI/e6fL3L+f8+nKSc8Ch3W8b
glPxx5fzfKGKDPL+KvctNj19TpIB251W6I+iG9k9YrH5/Ssa8+H76RNKR/GiwM0dUxfz4f/uEwYd
Tu506NoVVIpxNwllU+Z0Y6hS2ZVXs9v1TUCUKDDWvS8u5qZSnuVimyKmI2ktXgrN7a5+/57Ef3PU
lbLZo84tON7UT9dCAhgWGQiFHzKOnG3T4snvS8FNCtWpzCJEtwXbTttnkCrjG4mHfR+r+tGgmnnL
Qp7EMEbM66LH/UIY/TnpXT8OI1unFlrOqo6wJCa4WnbdbZTYE6tjJzPWsqV4YPPrv/845i+XttSh
WpqEVyhGfvqIPx7iStilLMsGEbfbgg904h35CfHBbFNia23FLtEYXlM2KE9BML3godCyNNy2+CP3
YSMpp2dgu6V4TGz4h6GRvqoyhNniKGDY0MdKKQTk5No94A9zFl1vV3uh24+uGwfQJ3WCiWH6LyoN
bCGGV8JcaYlD/OxRGVN9+/2HtX6Z3CTnECMHjVMmN+n+9GHbcTRgsyZU0qaaErafTUu4P/lmymic
5sLOXob53lTSImPNe3yrkE8eAEU/pjNTBBJjvq4JhT6Ms0JMJeqeKm96jDMSOT+LoTS27hTclnHn
73QEVX4ZJFjFxL026u0lKVMFrTqaZKFLBVv2bK8NCVLcD1jnhSPr2rqOSLPoSUq0aZwEGOE2thOn
S3tyowejGr+iszo4MYCsVg8v02Sy/s3pQO/6xwtO0th2pUmLWsyN5Z+ucbvIwimN/WY1jXW3KQZn
XJ8/DcHpGIktCqBNzvuBOur/m+vK/GV44aXPjXZ643guf55j0HT7TL0Vbn9o9xu2d+/2pKOYslLI
Ytqpzzr0tMqX23gC5WWAXFumcROh65G0gQEWgGpN3K1WUP3pCmmtcwIKjsCyKetOA225gHFEiJSC
SKpwlpcBsIDmvaHcejka/YOkIbmI5h6fpmkET8DJXIoyBkmTpPu+lfGxUMwmEdtiEFH9uGogtf6b
E/TXmQ3cr8RlzBWJBoZ1zo9Xo2TeCykAY7k2zO4UwfJximkR4rkDMu7py8klzdyZU3OkahFD4o9B
9EWKO5NgvPr91WL8+o2YLANdS9iocBAX/3QygCrv6d5IEAiDAXk1TG49wLbXxJXUT+m8wpvA7wLW
STsKGtq7J4p4bwf+SyfIPA9ltUz6RNsIm4p4R1H630y9v4zD0hLUciyXlSrnqz2/++/mhtGxyKNI
cKfHZrKXiWB+MDhJ4wBmfeeSIPP7o6F+HSg5EDbOWV7StFh6/Ph6XpLkwB4ZhN3RvCrQjbvD5Nz4
rdbeZDMNJiiIaunCMD5E8HgWaZa1a/AL0BaNhJITCAhEefGuU85jqCNOStmNj6ZRnpxVjir9FGii
QD/u7YMccARICQxG0/g5a3JChNEKr+2eVLfJszVC5QlAtFU/T0E+WmtG6iJoL20QQgGn0E0f/l/m
zmS7bSbLui9UqAUE+kkNCII9RfWyPcGyLRt9H0AAePrakDPzcznzr1p/jWqiZcsSTYJExI17z9ln
OkYgRF7N2rp0FiOSUk7RTQnnEezcdByNzjkqICJMVevlpZxoJtNNbze4qS02MsaPcJo+45pgF6TR
b5TxcYLMuTHYLZgvx3etW2igDxFM9IvefHZHEfhJPN8biDtTxPiYL7oQU3u9J4GiC6WBEisSL64z
qa3niuGJbb/dYGIcnxwrL+imkOqFCtsLOisuj4lp7z/4T2xdoYwTAlNcVMGxl07/w9sqxD+teAjM
DBQ59AipMP5c8UoHGp1KpNo2Xa7tnAZx80hbKMw1F4NgJeIdZLST6zf9HuAOI9iI2KlhbLdwzsSO
87W85sL1aJnSgdbc2Sf9GFWYtK0Eh+uJLK+CqVsy3qtp9Pf//WdS/PNybVksE5ZjUYBSka0v7rd7
wPJ8j9TjVG1nxle3hlzSpswepbT0izHELh1CZjue3b9r0PqYYLjGS19+MxvEyxtK6M1MfG84SCTP
k9FikGuMI9l6Dpmrto1Qp82PEJzKQwZbe0Zp32O5DpwJ8bixkDsnwPjsc7rX/8MqKP7FrbZqr3zd
pNREe/XHyyomiXmuUWobt9nNaL3u4iFiIfyX5oz7PhGIthGFefQkupU4WS6FC0i5hBjQueXRXYli
NmFahINB6tEUFJJ0CD3sJtd09L/4gyjektz81oqkCv77N8RwzX9+S1i9HWRh7GGcB8R6jP3tLSnb
yPJGnNHbYuyzY5fKCppApt9j7ClWK439Ok0kk6GbWA6oWPTAnmO6iQndeprZTq/uDE6A+L76u8Ww
CaK2zM9rDsLB8LI7T+oQdpXvc9JjIu+0ygqqIXrCVdZxVte+ZbWebqFBIXMC+gT6xwvUNG99GuzI
/ZlbwOEjrKXhXSyCJp1/xI6GBqCPAuGHBDf9JF2NdLQxeiNN4NVSrbEho/iHVfjfaJVDTR3Fe1p6
RHzTsmXM0P70IGQHY0KL24rkj0zUB/cjGIq52AZHxOQyPrXGNg5EXTyYpA0k7TSGdZU7WzqoxK5h
9Ld2muXhoBmrN6+Eepw7Xn7Qo/m59AnGdAf9nGuMvodpRjE1e1zG6mHQEI7MxKpu19Q6BfduQ033
k/5zHpYFmoVacRVVcY365LlYmDJEQ3bpB4PKq5FGCCo5mBxbh6PBNKj4PBO6eDfEz23bLncmLCsp
tduIkYh4aAt9XMfSgwdzjYzAezvTwAyXnpDI0qs/L5FoQ/jfIigcBHg5Hu4aLnsGiRq78AjSM3Sm
vj9VtZvuEAurjWUCKzBbtOtGxFPt7PdErW92Lk+ugYqfQau9sdsRwmXM7qHVM4RASP2aAV4u0/t9
tSwzs0aMY6PJsE4Mh8XOqJsZitux0x2clbdlDSyjFnkbo+2EaTsjac18dVFGWQbFMzuIRUCoW+wX
Dd6YzjSmgiTcK9ML/LJ+5HHuEPHgUuz51JEJ4x5Su3ovUVagL8yYzFj5CXXXEALUuHL8Bwceaz9L
Zrp2H0NmLs1NTuMq4De2zK9RkER4S61yLDdNC+iW3D9yk31z14j2Ysbo0rJ5lsieoTDGzKNVuZtw
K1JGOBGKr+oyxVRvTu7sUfnNQqWhO3ZVoLpH35ycMBfjT41sXtWSyIeEaFss3qPH6GNTj3g3emf5
WuIvO8CTfiX96KG0xAxzvcOT0WCgTJaHTsfOgSzRh7dRnmqfWTT1GIP/McHdO35Rs88kHrFJWKcy
1Je6PqChNOM6PddZFwNfZ9SLRfPAWAKIqWbmgdPXeyvJvKDFwr/NQXiWE4kj8OLIgJySzWKyPKG7
zi8NuiMrqdBW2vwumcJ8mOyS8Zd4yuMOiRoBbdb6IMh2kgPzZ+YYjQLUlGvc8gZ8GrPLLwwymJWv
XxicP82j/smNEWy6Sgy3krhAG3DzbAjS1IxvRV8xZnF+Njrg4KHBYYutZxtbjPWGKT+UHTtEVy9U
MBOhS8JNT4VdBAZY0zBzicsAkRsYpdkHvah9Qik8RueVf4ReePUSCtPRPWWD+RMg0pvWamyTftjU
cYPAANQqlRLQXMXuJB4qt4RQILFqoJMoJweNELiebdd5DfJBcgyWytrxCVo2TtR+7/JDwRmAO69H
J+0QyZcQhIiFndb3GLOUcv3IvjwuKKQ3MQzVnZ4y7huXcSt73iVHbiNKCqBQq1wEGiVCvJPo2ekt
tDSQtNOvk+2/qEYjGL2xG27BSgRk9eKOGIfnXZ1kzWaIBhr9U2nuPGZTrSNftUq8I2V5ljN9Jyv1
wrZG/uIMcUz4kQP8zzJqAO7mhML/NGvt+km+o1EfB7kNDjVthqNnafEBSHkgXc2nOUBDoeppqlko
bxoSF1hQFwK47psk6daxIjdTe+78JtsBxIKzgVIReVsaFD6XwBwGjC5lBvakY/g3iO2c8YCKlXqM
IXRZDgr/vN+4FTmSBGuk22J2b5g4P0s9wauUo8GyzxyPYJVitwlqpmOE53A6tqs3u260QDQ+dn37
DlmeE0RmtW15egGSOma1bBFt35yLLP6M0JW6pO67jcjLMLGnL6mO9yX35y18IDws5Lez6KHrJYOm
XKIvXe/lW6fvC7S/34kbm+FDEbTeOFNYCHlt8yUn7QfanlE+Lxl5E1XOSyXs5QwT6acN3DdI47d4
IdjKnA1CEMEXb+ViXKOxYRFPJuj2hQv3fPEgxO+hedG6swsXiYB8gEjRbtIoQw8WvWM4kzuiUM3Z
n0NzSaDWMg7UJ2+LqyhwlUuEKgY7+jLDxSV8EsEGd7C73DvSJWeeOR3gMSfsVtVpK2ne+B3D88nW
uKaFfFExzYB8+lJglvFSQAOkb7JSgi2pY9QHbb+C38qRohguKesNiTOdcca/gu9iAR87QdTKZPGl
13MTRev0CDNz3PQ2fOxcQdLpnWlvdtzXdv5alw+mNL81UX0lGxOQDWZ5YyZN0Y1QlVTIfu3iME3l
z2FIzZ1pAArSCTM1GxOXjlcvYYuolmSmO8fDgdmu6bdvTsfVzeUTGkB3m5ZVxpdPPb0CPv8IPLU+
vfgDA2vTKCykT96qEArc2PjhZQv6cXN4dheFHFjcNzPNvAG/Nb5C2IIdbx0xGrdM8sARVP2AFh9U
91Mup8PEB8dQ7oeEoSlQ6hLMtZkqoQcQ3K3A9H8UnOsnN+GMhfBgFDUbqMeSY8OHFapB4TT5dqDb
A/dTy9pp8aaSM3ljLb6sCaWGgcYrLeHiIFIugg46qx99ml37hgHqdf2JXEw9tCUdIZuvf7aNlLL6
NPISmI+vOVc2EHgbh5qaV3QRkYVFvaDANuwwXvejTj2pwf9OhgOSliG7xWCjTOPJZcDMrmkQDFFn
n0tCBQIJImQLNfWYW+mTtcjXyUpAC039VlWMIwdUqak9vJHojKQnt61vmBnLYETKsOlzY+8M6jLZ
XoXM1oIsXkbXxvrJh4QwSZ2xYSYkXAq1my0LcypCmdCqB6gN/WHuSfXFUvSAVOkQcfPFCNbAqSbI
lskycrUiwK7Ws32w7/j9i4tG5JqWorsqffIP6GPuhJl5548v0vNeerQA+4+/IQpPWCRIYEgaZzk5
Saafeqz+gZFjgFWruTOrScjFEIU/Jm7B1DMD2Mxr+IRc+memM9qlSrHyxTOtYLmWgsR+xMKw90BS
NsquDvh17OPkCMzGVsbC5zrPiE1BQ3kdabP+wZmd6dZudGWrC2RDyhxAWJ710zD69IgVojwgfdZ2
BGmPm4RbZTvDrtm4iUi2bjsVDIt9/4pMBwpXwn3KOXad1yNy7NB/2xpWSApW/EcUPxiQy13OUREf
Ez8wmNipXTfMVNTtSqG0nZvcYi396nu5e+4w47EWuz9k3CEOqpfy5LdosLK8yDYLBWCYT0GD9iYw
Mgcvmkit0+IV7g5961M0FOPFe51ib7w6ZfrU27Pz1MKUC2Njhb903he79OK9Kw9WZpj3ZlJZd5FR
bL22SQO3bOAvoSMbEGqXi1NestKpcGyX1dXvOHy3DikCoyfvMqNW+9pSRKF4xdmcRYiXtLnkajha
pOMRHYr3RMRxdawlYI+hKL096JViVXnEB6DkSe04Ry2hjMo1RUPVzRy0D+2NVLKE7VfrdjGm5702
GDEQxYfYn370eMwvg79Mz6If4iBz5x34nWJPPIp+UdCUNlbM93W9TnZVrWegLhx5FnH2wDFCBl1Z
9A8QrC4M9Z4bDCVgC6R67sjTLmKlvgIoPetKQwdsed+sThqbPtX3RN8hGJIrNmqVVUJ5PpRgu+/8
+VAly4jd3fPCJeugdSfE25ZRfUZcU4X0MZxApIm8iB2BnKCc59oKkW6Q3cYpKuhZkvYTC7xNzgy+
je6LITQwlmb5InAQBvmoPseGefYdElSbBtuOIUoAKRUUGXAWG5zGEcoyBH+ZbMJ8KMQ2sVNYFf1y
9JzK20wDBgtTNWfipD9HfXH2MrYimbP76Qg8qw4BGNmKP6FnbvqmQB3OzRwilZ8pYdUxGQwGmvoc
v4LiLwC7o347lqS8HAxzmF/iZr4jUgE0raYjfV0/zLKmbYr4wnsY6VCCgmJ4YJZrjkHLSRh8zNfe
iTyS3FCy+o0zHGMhOMYJ2w10406rh/FAh3Wi/mxkWGCHvnRdnh5Vy4k/SuJTmxgAcRp2EKPV5q2L
jRbh7mKe+Mg/WMoxjr1p5ftZ5v0zaW8oGMn7frdbbycM0FRJKykxkpGVkXXqMaMiJtljgqRXxfZZ
xQu2HQfrX2ymyb3TmCksmch5dKXJ0DBHKAjwqzo76EKRYrgrphfUVmQaoaqycte2HAO7Grml36TG
M57AfeNikTHsvgnrMlePVdnMBKJiTGnrckfh5n8xOXos5fK18OPV8IMsxSmGQ9rkEm8FGivPH9/q
GkdVKU/l0LnUS4Z85uwZlounnUo7vtlMyQMdtxckDWQ/8Ug5NPriCkfzVg5jc6G3hanFPY8tLie9
q7MH4EBuWEgoU2zgL4jq1uUyv2hOR5+WSBb40fa1bW105M1S7IjllojNGfMOfm8e5nyn9e80LToi
HdKT3o/OUSJuR+MPo9ihSLvMo2eFqWOjNpyzqwcBMWzHZdlhshXENrDR2iQGXxiFmYFnynIj7M6+
X5b+aUCcs0+jioNsShRUXbsB8niNIRPvplXlB6PLH7l+yUOWkA7kClJMC7FY12HS3zOXscu8+OTj
un76QshO+mIUw9fG8WPaIfqM39o+SDlHT+U4fadkbh4r9Bk75RLihFAxPhp26W5nQXJ7hjzqOpaQ
lowx1zeyGO2TZXZDOMNBw1DV9pvIA0ZoQ/f5W059dCVKpdxXZuTuq5j8gzhhCUBtVAZCz6gsvMYM
/SHvdhm6zZuKUFTKpj+6a1gxBp3LnEgqha4yX7QkI62QpGqtU+lGjfiyHQgkyAPL+146+dp1yHbr
Y4UxE9CtmAwLgttAurvtlGEr0+yOPMo7gd76VIrIw52TZ0cwpkCbAM0M+N/IqVqPx/ZUHHhYh56r
a+49dtNQ5WRNqlQ9SovjTg9v+EKUCaJYixyKbLzN20iJnIh1S+I4yr7VNW2eQfX+U+O46mhzyVlk
lOV9jVb8fbVY9Q6kQHGY0SvkAzLKfEZv5qdNS45L0QbCYgvEFWKwPqLD6xsBTrJaiYee+5Jj6dqb
Y8RZYl4DFHBID8ALLotJZNlS7+q5YEo2evbOtJCn45UMMcYYMPSFODSkDd9TbekBx55i48UdVodK
RyRBmXLJY1BLQnBeZ7mgFJEVs0prlKykMdtpbT8kbtpsFKEC21Lk8kAWUrvxBqAYNo7go1xDZVqN
FJwhae2tzg6zd1zjG+fyjnc6wUAvJ/IDBkZJFtSqLo+CcjU6pMXw3AsXIVo82p9meogwQJaX1MFq
5hpSnitYm3g0IVdId2IrBin1Qvf6QKop9rrBjG/EJlGfUqfvTJAuAbaN4rNsl/duxIVgaKxLwvTV
/TxUCpnlEJMwAwM0hVE768SeDPJQ2F3OjBFSIppNFfoYWe99gcC+K9i+pjGFjcWW1tSK9Zqgmz0Y
euqx7H6ZvkyScOx8wmNtNN8yd8iv7rLB14GVR1tgb/vTLpsq4EhNXu7sVKP/XWblAIxhPAI8a28E
pWJ9GvAV5JGadobCGk/z/dKaOnni659q8jOlg9gojhYIMoRPBIAO2B48GLGL7S871dGnz9w4PY8u
LKz1HpA2GvLqrcWR56ewhBKPbLGlb81DPGGRSKnbAlsvTxFYvvtqplGP+YXXyIecnTw9DunSXP1a
7erpjW74pRtmdVt6nDx6Koip7PAAOIOvnTTFao4slHJtWbxLXZp6YNogdRxjDvEO+hwS85g2aAx7
3yr1syC7bOPlHpHMdvINYXN+SellmBokTN8ml3fUxIlseec9L+a9oDpZMkC8I+laLNueuLa4An0P
yC9lN3D8BCLU3G3FTMidLFBjenlKelOkGfdm6jzMnpdeljVbIHG3FZXXiTy1gWE+mZGT499a6D2b
rGmwjMzksbNJTLTSB3+N0/APlmJtIhyhg2qUgWZKkmfw5zF3/71DnB8WKZ9Yuo5YCg2BhbOY755F
bCzjoW6jeqt88JaEoybzCrJCPIeklhSgNdF3WaxOo554+7qxHi32vOcETccwjAJvG0cUUk8IwNJJ
Rm4wKgF/sJ8GZR5U2SYX14MOq1WzeT+mDEBHEhk9K9MQEAuNUTBHGNfiJYrZ58y2UF35s2/iWniZ
NJlcskG+OJyVX2AJU0IZizo6oLw1vreT6ME5tbcPTHLeOVQX5CxZBOpA+++t6A1JLrHIFsJd5p07
zLiM+EY9Plc5ukoaPXuZUlXUYI737eJrex+Wry7N51q36SL0FRTGIqeJZ7jJeVxkitkVM0E6Jjs3
7623jlMgebSvMP6hOiq5rLzw5WbF4y7qJvvc434EZj/eR74ld86AtQlzRXEeJwu2R9Le4GdUp3qw
prul9+RB6yWYWHOfFK4RGgVEEFTTI9HXKEWNdVg7j5FxiPBjwVtbBdh6N2yQTskjzIFXn3iUbcGJ
lk9HivcSm8hthmW4UdVgPlDZvlqiv4icHlAZkQyDpOl+iDnY8vAkdk9JgfMMonS3IEDS+jG5VtpW
yqc5mb4SeaPtdU/a5ChNoGdtHJhTi7wf0gVRgUnj7W1D+6oi8NfA89U9+HO5h6ubneuivxcD+PJm
EvqNIfyJU2p8w1b6PSkGkoaHcX5go68eAFE2Y3sPeu8TTH7SUzqLHn6l77EARMcq0T8TSg7PwmoE
B0PeS9Py7UNTM+JOtFLeWiKmNlaNY3ygaKDTW6LGieMElyXhoLSBT8ykF2w+ZbLXstQCAl88rKQC
wgfxUuOk/Djhgu6F5qzp+C9QgvIeMeg1BB2JZTiJ8+jh2KTflW1dzzQe54nw65T2iM+yZNbvSlbs
U5kY9nFn3Mi1WWO/k689p7u9tL1+k6ixC8dBoRRCmcD4Xe/uped8rW2iigHrDXt7tXiPXf6q1o1C
W2gsU4FGd4n9FLnXwUv802gzx8Z5fv34svZ/dlljt6fKsx7iVkeF3ars6EvzONH7KzBSes3p48vY
F+3Jj5WBXcoa94wo7vthxglBLcLoJP0uO1fgdKnUk2PEZM/Hjn9OWvKakZES6CvckVRHTTDdyNPv
ZKiT/Zmqn9UU33d+Xn/WsdsyyjLkvVL496N8jeiclLqb4DttXcdyX+tK+7bMKf8nsxwMt/R76K8O
TEJebMLDQ3vu9esidIjPEehjU0r5QDAOpmZaMV/SOTt/POPeSfYc2rCXKw9006SGxzFP/R2bVXae
0ti6zOlshcJmEGUR7LfB+t+/dwzvPn7dNKMXzhTJJ3hVNbJ9YCsluoFDYcTeIeXmuX38w8ePxEny
OqxXqQfVAJpIvtPl7jcS9MrzTNMq9Cx4MR//semN/o6ME/n48bQ+nqCdZPuPq0Ro35lmu/riltjN
lGfJh4+XWKZ9e/p42eCOq3AByvwSp1idKqe3fnR5+PGM1+vmrxdwtgYTUlcx3aGImo9FVpYHB//O
/cfFz138y+v7WuWvHOUd+uvxBMRg/UIb68ICkw8bjvzTZVq/uPP0XjYU00m3ngM+fvDjH/76lY8/
ea0VhfVkIRNbH+vjAX491sdP//WAv/6Z3QKA6fmvR/r402//x8ePmdaEhWLpEX58PK2Pb348zY8/
/frxetFoQXTu018P9teP/PlyMtc7RANxS//yWa0v+Ndv0MckyhNpHkOiv1+KxidICasTV+njv/94
CLKkC0iZWGv+6/d/e4K/PetCgNrzq/2fT+u3nwZxYIRNS/jlr9/7xzvz28/89UpXzVKRt5Qc69v2
1/f/eDZugiEFZ1kPruPvL+e3i/3X7/WOpEhhhv7Xtz7+9Of7KVG4bP8tgzaM+YT8OH0ekxMpSOVd
yxiOxT8s3Tol4eSxHN162zMfP+QdXRGpqYyREn9NFi3o5kkdVP+z7l0KZBrmm06v7IvNyRtvsd7e
in5cTnFCk7UeAZt9DPT/Bqe5/6U1/QOS88df/+Nf0W7+C0Hnfw3VWZ/GP0A8/zeYOa6AJaMjyPh/
ex2e07LuNOg58sfvFod//OYvm4Mh3H83Lbx2jCY8z3NWEccvm4MhLAg6vidM/iMhMBv8w+agef9u
CmwR6OuFq9tYHpBP/B2gA5AHrReiTVSqlinwRv1/GR1WA8dvWkfUny5KdgQ/Do/lecafAJ3JheUi
m7Y4x7JUJ79iWJ45WoCDW3us2C2MYh7fXA+7nmx1gjRKFABM/I4rPmax2vsl+2r3RBHPWXpTCXAO
pZofS9wDIGidigQt2HzdAG+eRKvBp+DLyrPmQVMh5/s+ogvSuIpKUiZPDHSmgDXcoPUnSeNRjwsK
xtscZd9U8qlNO862gDl0UI6rQZQNaBwVvl6gx1pdnein0StIjg02xTBF9xWMfgYvWDd+tRRGEKhj
RpSmiI+zgV24WBwMuE5N370jFUzvvK1XMRAdp+Xaa8aTXNCo6kXxqA2OthkSDhu2hXxFA7LaJhzY
1aBbZAyn3UGbvXuddka4tG20WuRfOUf9NBrP20vfPk8WqrEpnqoTzRzmeFwZNv5C3+jjW1PkXzWu
5HHE2SSL+5zhGYUXrFzHmmXoSeOrx5w0rPYS1EFVwJQBzWvP1i2O9PoKRjfdcbmCaVwF4uPqsqcf
iTB52Qj0aNjK87NlOodeN4HoLXW8bX3MzUkCOb/ODf0Il/ucDxrTbpW3V5DAL1pXt7uJxOpIt99a
cgdD6UXP6LynMBs//3bT/G1l+d3Q4v6rDyA3G44aHUkPssI/lOQ1LmM8wA1tWkJadkO+tIfmY/qI
+2tXM4hE6FeHmk7AYWQW09kmBkaTo7U3U/9lSWZ1EF16l5O1vNFJSA17C1yascTxozvG3w0a3Bzu
UUrEnb4FYo15Y7G3BPc9jEP1M2W2SenvURugLEM3BihiRZUtdZe8abd+AuuSjcbzbMj5CHhoX0hP
28ZV6BsAd5leEnlZHvm46w+65rwUSseNPdVYRDLapP5Sin2W1TMH/SzEy000ROWKLShRargkCz0C
G7YubMsAJa6/xw0KiVJmyaGaonLPZ3M5zAk6ZFU1CgrgFwyd7AmYDttsPTUzVNjjfMgfFmZ6viar
AylRV00nVQ9wPhE7kfk2aK59bqNCp9XWJGHnQf1zyTrxbYtjM9J1d9agktT6wc88ZqGGdm8SV4ig
UyCxoSnkMJ0l7qSn4YuvQ0kEfjJT8VazQIA7M8d+fUq/TxU5ibRhqxtpype+76x9jBQFUOAEOVoz
8rOW2K9dqj8u+iQeFn/YGywjhzKrmjPQv2E327T3zUmNYLMM/TkGSxJUBo01NynnY67G5VjXPzHC
i0MHRwfaMs1FAxaqa7TzvVmM3XGwSKrqpx8T9ohr0bcM3ovlvHpgOO/GGDXwjl+S9UtbGz9qscCS
V+O1Gfr+woBdfxyc9Clbh9PIJJPAr1zChXE6dMzIiibwMUUS2jmnx66wv0RmCkV+mM6eszzpHZ+e
vKnECZ4h5w/GhACi6uOk8SRXjOsB5Kwiq6oDUqJH33IUDECeik8CmbsPsGyrEkN76BKwOlV2IRKN
WsBZP7E4OYKB0vRC+KTYavMsXqXvkkzQ6iosMjpNi0bbhM8eB/lLhgYoAGEiAoJyd2M8Z8/wYvOt
jl8LHeFTBOToTuVkRhkT8++hn+oHvWNKJwH/OYzbwtEQwI/qddLvD1hLJicJrQwcajZhFnX97GD1
XrQjIuSCQNy8qaVl+iNIj62il1ma6YWQ1py6Ghkm08hxRydk2diuxCitlaSM0M5xuqo9LrkzgdFE
DhCnOGlIc6loSztJkFVReokKqFF5oZO3Iy1xMtyyfE1VumsZZ4Syh02iBJk0/axrJ8PzvrimIcOq
19Jg7lWL0Axnfp+3jMRho3MYG/ciN62L3yDEKwb7Esexvm1ibnxvTv1NEjk7yZM/2GTs4CbzyYYh
2bdrMefCIJUXgzuVMYMLyGnJCKNaj3fOAEKzizzrkc+UuStorND8AXMQI6mZvIjWTeSRrj5HGy2d
RFhWDnCqKeL07yAnbVqDbCG++Mmyq5ElX+m1FZu8824tjZxzZZovlUvAix0xF7aRmsoygfUKTuOs
tzRusjWlo3uwc29nQhpgnGR8b3MS6rJGdw9jToMuIXZ0W2iob6oBh7Y9JCCes6g+puQiBeNA3zSi
S+dZLKOjbTMIX1BbNX2W75NSHjwjv1gV0ajIRX4OYr6zFqTLBoQKJj3GtkNCGFSLVDcb4axPCASn
f5eeXTT6Ia5tYwvdlMaL0ZyKHH6dJnlr6Id5IVeY29inUe6P13xplnBSXAVPx/kv7Ee3grzbWm82
I7srbXp8hkP8rU8dd5P01cWoxoH6wPw6wwC6Mx+ZsOSXSGt3rhlzIxNH3RDcERq2mR+r7LnJ3phO
AVvzpf3gEsQeODMoPDTbXG03f2K5mc8QMnfEYheB25dfmsrsj6nePkhfmWcPScfA5twt/VthWfel
my3bxeiLcG3BtUkyvxQCO2hvzVd9TJjUaNQhTNlpN5NKWZXoS0bMUjQ4TFhKXXaNXPNLZJmEkE3T
xvXUJ128woTdO8aiB1pSigB03pH+/RiCC6i2SQ4xqs0W1saELWIRE5+MwtwYY+VgzLexSScczWMt
vpKWUA3cgARjaaEB2uHMaAB3ElmBoxRAlmxCNKliyUKGwlvGLhTw3AhZsaNTpn+W5UTCCoTYbZSW
ODtz9oK01vpdazphIk0vdHzQMcpnnpwPDrj0GpaatRjvg2hhvemuuR16plJNHjthBAWJNukaDW56
GEn6TzAfLnkNwmBwibyoNXaIgfKRuG56+vmVCNFHBi/6eQBVswFz4QEgj24DU7iMD3bDqLRhBEhf
bdgrixxHyXu8JaG82rRFaYXxqjQmWdEJape2flPZG8gYIuC9+0wBA7qJcpbnobbWKN7YEJcTvGE6
Vi6lpFaWCMINpiZW/9krBuckHfM5EaQKIak+jR3WLcYpnxyPmRT0g121zPM6Zt4DqpLbSqHQWYhj
R/CirnSMtrg/qqPbaC9zni/bymFI6Mn6FmV1cW2qziPqK7FCDezzWOWoe6K7Cpy1WYEfJKNoJ9oa
sbnWHt0IaoBIxYLQNLa2hukOmyxrhvOStRomGeq8PILGrROkcQCQ0+/7eMq3ayDsebAK5INDiWqM
ie8pxnBDLUuEMinNpCJMnghoxoIDNOZoz5AD6zyhqWjvMNKWdTsiyTH0wzSIM9IGayM6Z/UhJjE9
9Uk9ooiohaLC7cw7xWqA1Cyyroifyv0KPzkCWUPhl/qPtZHNByHuIbrmoS17wZJlPTV212/bcV9R
bUJooe4xyPdLoPGWM4FD4oW49o0+0BY3f1R+/lAMRpgazpM+t1e7Z54L72ibS5sxjkUPN9GcQ+Xx
nju6AjPQpXD4IoNxkTy3fjyfrBScYEWQRzMW444N6OIA2gvy0iHpe7hO4+DdbE7PrWHc65UG/8m6
OhlrlumQmYaUkEMhUihFlhSBFb51xOJ2hAXWbBdkplUEVIgJP7ePIQ8iR16QFtE7alMF+0lulsio
LniCJIbITZw8IHcxrVpBqnDfDQXHOclQ/yyXxtZxcPb9J6nqo17mxmYgqMfOqmkbkzUWEjsP5A/P
HpjGLcZ6wm/K6lnm1XRC9AK7ePZP+aSZrAMLUxiaeRfLPipiVY5d26A5XfqLX5Wg6soG4Nd8Kvuw
NIMBPTN6Fb7DDCOaupnxdhXgFdhU5ojUupkRPpbx1osSUvUqbaEr/EJqFIeeMrWhzzMfd8c7y2j3
bCG+i8tvbqrQqIoxiJ0+OxcpJJn4csQMcpoks9KWNEaCMIIm1Fp3000JqUwLrLIumk+1BjWPyGaQ
kIYE90DRnSGadQjwDNvaEnBXRbq3gDmTX8/4szX3guogpssMY0fjZMVVIDAuoliVm8JJ3ktVEGKt
Gyxlpfadcf6Fz1vaGqyixM9UnXhdrVvQ8rcoYYmQbcqvWmqGtuGj7B5Q2a+KX2W7X3LEqqUgA9ZR
2nc1Jceizn/OEfZnU19+6BmSlWELkLBE7VzZ1LBrO33Zqpx/+E/mzmS5cSDLsl+ENMzDljNBUqJE
zRuYpJAwTw7H4Pj6OoiqtOws626z6lVvZDGHRBHA8/vuPddfiJcONSH/91PUf8vvcIr3l6AFQ44H
/mCJsv573mLWQdEJnPKnOMtuhG89trHphJnDaQpcJP0HsjAMnpZbWRffEqbCmHztNBSS5ARDQCcR
5/GblgoOEkDIcT2lizl40Wfj5p+huv+RoPT/rBf9r3LR/1aW+v9QUPLJ5f2ftaT951f9b8zm5Y//
l4Bk/8PRTTYwvsPhmKuZ+OF/Ckj+P1xijv8uEv2Tk4F+xHka+6Jhmz7iEv/cP/Uj6x9BgCDFkGWS
WyZl+T8CZRBFWt5a/0qn+7pnw8mgXcgnEUhc6b8H4knhgRFuy62hkHsap97MLg3spjXcTUc5Dflp
lk/mROCiS02U16SgcKGcVgU2krUPu3Fd5/EMEA5kaEmbPCHh0GRZc2MCYIzDdJhIeiGptlqb6r1v
LOPU2Q6pVZxVK56LwzaA7cxzydAOevddjuWbl6E+xbCGGSe0h0b2hBg4ehceSQMGWWcXgMjftVVi
ASpsPVILzoypa/yDjR/TUxYkoSeDTa/EdLEKZCF2w9W61rQw6sdLmpcMt+z3sc94G5xswPhaXHNS
YThCasP14kz3g9Sf2zQWy1a0OmlzuUAldVz0vWGtLeos+Us4xEFM/zYMpIxhd0qnkSt3kyUxmrnH
PMFoEtC6aPXmGW95sG5n6orGrtzETvlIL80ts+S8InZZHfLI0jdjiyMc2NTBAXb3ynPpaVTp1aFz
8WDG9ovlvKa06R7HwZy2TDZrlbDpTDQ/4lOTB1cSrQLFvO8t6kr+eozsBT/XMIqsqUw+gex6LDDn
PEkDImmpU77iSIu/Z46PCtIkr4fYkFxCPPD1t4nTI9bOCaIhRSz+7PLvZu2mRfLY0dKbPxlsvVZo
4vG5Ydn8KMunLuYkq+urYmzod2w7BrilWZpo2Geukm8PKyxdMjgP49lb+5GBd7e1i83Yk2TzcUBa
nrv2YfTt9fxoesxfE9mWVZCU8y5NvWznstnfGrTD0X2MTuQUEoybdDkXtDOER6G+67LTv2R3jF3e
hX8jWhO4sS36Wx5STMR3t3lNbfy50vWgw8KpjOatJwKkh9z+jEG6zW3nvQxIugRiwGtBXnzh7Vk+
Eycttz3g1BXphuZgV3WwVz4VPGqoAAkEycZGX1lLvTR2+oS1vSCso+eEnRhUNRD//Y/d6EaYj879
YojFt5Xs54GvTxodlhy6RA9MdiMOyJVTthX3dlGcg6jq1uBfCVj1PDetGmHUINdaFJsSe+MTCZL4
hgDHkz+bb4FjnbK23tlGQNyosO6FXl5pE4R3sOAK0zUjuL/3sBknDX7dKosBNikT16/dnASuwZuw
3eSG0EN2wxlMirKwliQirp+KAfQqwFtfUIHZdaq7U0kP2tNNnghO92svtd2DzSDxlAs7tA1/Po2R
DaBNkEzI9G8c/8Aiqki/zo8DrvGTU7+6bnwBB4HNbMFK1hUbw7oaq33NA7/UnGNXlM6OWFu6oY8d
qGksyPP/qZv0j6s0eRitkMw8jj3X0MJiFs8wx7ww7/QzgRv9CEPsYS7gYSbFeJ9G/oJZc9Tadh5I
RPVHrXUOlROXhIU7qgwyjhZDTJggjk2Mtiadm7qErU4eZ0c1IudgyjOnXJ9DH3vFtpHy0jUMNZwU
wEHOwaWl3GoDL6LbdYMBmzKPhxCvIp9ePIudlj+OnI8uKo4PaW/7GOiXeCdZiONoNM+RPrBvw/aw
7iic1/Tyd/R64HKFxyI5MzFOExORPZmCiqtxm/jdG5lo61QI4+yy0lZCo6a+AtyB70C6ctw3Zp8c
mmR8MIgMnFSdr+sg0TckX16CRqDEddQD2zh7srR+ykc4cni76zSwX4bU6LZNolN6PoD1iylRMUEW
neRcLikAmjeVM59j2V1s7oIPvtN8cs0WnHOJzozKVStk++4iA4SzuD55tCruVArNIJ6M+8xwDaIh
+rF1o5+qiEFTY7nthSn2ampfsQLFm7Kt/yCaEXjReFR00g5VgixcQ8c7eAovKnzIB+XxNOkworCP
HEfQEnne8Y+KTZuWr2CHso+CMxHLEbExjHzxtVOAXVfkU4wzY6K7m8BIY22B/1tVlIapmll8VOdZ
VkeTZJ+YeyKZWX32K1GEU+kPYRzLQ9aJ5L6U3Z2t+81e45YLANxxShrW+JBw0PG9lHnTq268OIBE
/bYToRXPSwpo+eHfn6c9wLxJ4skTmgsVOZHvqtxnqfMrxPBgqAYWdiwTElvBd8xU3BvGh9TFH9q3
1DXROeDoAoeRbEkGkC3BzjEyJsv0qZ8ic6F6OztvduvjfMq0LiBgMEQ8AADM89zEDBX7nzxt+YK4
Y57cDnUL+m6YE8BaaZGL+0JaDXRf7Y8+8o7k/uHt/Gphlxfmt2WADVBGVR8SC3q8CWJEc8xuXcnb
HJXOex+nt6nTZoIjrnOmuQEMfgyFNE8igtnVAcnRD4lBsR0x6ceWTvIDdGFmbVCrjT9qfLtMPToO
HZP8HE/9gyOEdehq64Wdab3p8YC6HSTNgfghofyBYK+cT5jOqoPIlX2uAu8YkYdZJzkHaEBbBFl5
dE0GL1oBHjgcSWLmMa9e10L47Tk4yLY/F8Mx0mcNZr7Qj7Fm7cZKDkSl8ASWwtWQhqpfBbzqQnXA
O0e70+xYsCrnWlv3RTtsy5MRRSMv8uxyI8NygXnbjAZ1AzZEg0+KKCxjA/cbRYS5Vo43SmsfhqEw
SMP0DEURfV8ToYhomLPDwAmscbjIkgGBscCnNHp2janFopLQtvYuvNSVURrtrqynfuWPUBGjhYTM
2dDUDWC/oyAAqyqXAhmahghGEwTWSgcQCIBuX3N5xPjogFo9ir2J4Uri2D5Ubh9dB417oO7rd6lq
jHu2YdNe051LUKD2LLFRJLeJ31PRzsQBxbqMcHKmbYxi8NZa14Skb8xjFHvzph/JbkU9OT067jiD
UgYYScFZ12sc6MecqVxXngN9fCGLUh8jcIpZTMQ4UYstDt7/yZj6W955j2Qrefa1vstzQI2hWbYk
geFOZ631Z8ThvnBfDULUaj/R91xQ3r0aOt+4xtOGBkuP2ARSNsoKQjWuxXUJ7Q2n6z5umUIiD5rw
OFMRqJsL6/TJM6nmELLnH0RjPOvLh6B4zKdEhlFlPjQEHB2Ud+KGE57n+clTDmbLmZ5XstU+aTN5
B26X55UGSTwv6YJoneDBp3F5tj6CXMdk4xgPlWb9aDkyVK/D4shotaXMNz6lEY8FK/bWNRZxMPL+
xfDjDNA6fWezKz+yUZjbCVICRXUBjwXbvJRZzlZoqJcwO+9011KYH+lAcNJex4hcqB2veIiQNb4T
wOw2k0/Sr5VVteVuG0Z66+zGbcVOFBe5VTxgBvbXaaGfM92onpFn1nZtH6xitL/z+pdTTnqnRx7g
DjVf9FY9VwRNr3XUTjs9I2ncgaQ1RXyMUuq1tEjD6GpUi6OaT7nL3O08lKBXQHSAQD/0lLxtdG+w
kBFOZk7i2tZ40hDwam8q6F+auW6fO7/aWXgOL0ZutqFYE5c6pXURQH6oxYMv9G+D4INfYi5F+vQ4
ChekQaWEghOwgHS0aADYeTNHa36duuhPyoYmawd7t3xi69oUzxUM6xxm5SozGMBrbbzpUVmHKTBz
txS8ksGYn9LE20fSmLbs4NFviuJ7EM680bGXDcQioUL1V19TXxirTsvGnuojjDXsmNZt5Pj3qG7+
xrtaM+PT1NT3iiaYgw5pSUyol22aP9OWzYtVmhuT4Niaiglv44y+DgiCyigtgM+RkeSdg6HYSDak
B1+HPS8VXvSoaoqTm9jtC6Awcn+1YV90a2C1SVvzFnbCIB0uVWvg+UvXlWT78uJqwbeZWZdhMG/s
y2lrMKRFAmbtTwN6iqbedEHllsGLsDf8yXgrnHodUZDArVCvQemnd3PPXwNxIHbp7NxzcwdoRqeJ
YwXq0sfNUTFjH+s4+qoxYlUBrB+C4Oei7TjZMJMHiDv00OQWlWuUgGTjotuRiDr01o74YUHIJ7P4
DqREKCy88+OoFWFhJtuJUAilEM5L6zaPcIys73RIrjExpj3CW00eWb/zq70PkmCR6t6ltvDiK9E+
aMbwLkRTvFsVCwvd8ed14BfLbRnVnvTncyySB1eZMCXcAWsZKnQSl9Z+nsWL2TjaHX3SG8Lj26Gj
T6iYzfbUiuw+qCL3QDc8U/ySmyrhmG60fgqh4pSwCCTKrYO4GZOOrF0HwozI9rTXXoJKfxW0Fu09
4eurkdbnZQSefG5GblG9R/UOASG/JGXyYhPAWU18oxEqrRwHudoVk06ce2n/wCE+3xWjd9/k7qvp
+vPdYOnTsayIFxWtOtfDrB0I19A08VhYoCC6uP3sejGgb+dPUM5L8GH1iyGFvk19StW63Hq1i5Q4
XmVt8pbLxE/YGutFf28Qyg+1fpjXjT19DrN+Em3WsyuVEC15dOBG7i4EH+djp9QlMfNmO0+ErbU4
wtpG996YiXCwz0mWIl916QuDe88axO0pWeSQniV2Rs1mySMgcqOV6mZvG7WChX4W9/s+T3dOBLwt
iIaHzjqZZjnd0TO5HqWKL1YzULU3p6Q7pI+Rf+oM/y6YKCw3VHKchja4+/tLWq6TqGxo/ZirXJzA
qIvTPMq1OQdY73fkmUBQG6VGGA+XXwMccQUQOd2PPlHWTgzFLi5tesdl+eVb0jxx/jAfRFwCtovV
pkoBXNmT1lyKmIdU6i0ptAAQsIwi/aTgfvh9mW6bkqpXs59oYwRqXREhRUpeS6oz2OLIi+nA2yuT
W2mV5tluoQA7w5PutZQEpU6MaaENHvRgOLPX5r5X6EfbqNSzVNNHLOlfzuknPwpiv4cgae90jTE4
SXIOyQUVgsWkaF3OsyxUuY/zMmcNGSFK1LChs74NrbvA481R+CB6PSjXj0A1u5BQGxOU/2vnXbvG
85yzIJyMFeFDc+uI2t5L4BHwNeJd7nT2KmNjvDJ/yFbrBz3znoLAkOHfD8YQXZsRc336AAHM2KCR
EGEeGDxHc9dXbfLQ4KW3K0QV6af3ulsNWzoAl3Z3GhXyycbCmiX4F9nZHIya7mtz6DywRoKbbjo/
m7yRd0nSzqt86Wa0r06n6kcsOsG2L11YD00blq3nUHqyqEWDsTcVDj1bLMzPFK/AaEbWZraLT+LR
NIiL4HGIO8xAYJOw/ApePz5XAH813YTzCuwEmeSMLXbPEswM9B83yD99AdezyyiHb2IduGzwzIsw
74yKP2NlmvvgTM4L6TSDVfLO5DsXq+ZUmW2zEWbOIojw1jGqo22kSuOgGnPAJaHOuvWg5qUXsKBU
VbeBm9Cv6BMpAcBA/Y7gSisb/dkAE1MLg5uPlncbrFRsR8YfPvdqnyKVixz1LSob0oakuBtCxJuo
RcfD9xGYRnETxqM2gIBvB/9bDsF76UAepZxzQ1VMSW6fnDqUcCI1SVwdnBQXejPE9yb5TB/iTKqn
jNqDD8WFI4wIkk/NDl6wX3MMHNJ4O2n3vqrvGMz2JvnT9WRWwdYvynuVGPeesYYSje4/88p7zPmz
xf0mnd/4nKF9yOkGd8XGGVx8V3L8gpAdkWRbZyp/o6hc7mfx5PkE2nqSbswhWbWaBZZKWDXnAEYK
RCjhH3HP86QV3n1u8YhAr8wPfLd3JGhyrPBexbLH3ZP30YrqtYoB3qsUGcSY+Na5eCpOjnolkF+k
JScJGimXz0qwIls3iQMGcrirx+4wCqPdyKR8JjCT7TxhUaw0TWEqxl8rj/Lf2NxX5DiH0WXZXkDD
GPDjxUllbludErRUpWECwCaRgue+vsRy3UvTjO0uF2JtmC31Wa2zBvIfOFjFE+2HIj0fYUbz1w55
hk5znIcWl0nA7pcsx69H/wdPVaoeCg4PdPlwv82Zk935mZaAK5lkfasRylgPHO54xm2dPOHi9Vzq
gKBWDXOy1jsMPblbX8pmSg9R6X7YAW9O5uI6Nihwq719pj+mAeXQfSqHdW8k2WlOh91QKofaydG4
pw3zsyvY/j2nfrttYB6vqW6JT+CVNtbQPtSlxl5cimtMFJfCTtL9bNhPFPdq5zR1wsmUt6QsNn1j
anCct6OEPmrO1LNR2TeuPJ3jPMfvwR3YiE25WhfZLibcxdYXQLlTgtRo0+EkvD4i3kmpQV319+yt
Nr2tUx/CVEyHgrkTdLhUPmtWDDtICfG+Soo/Wsb1zzXOHnDSsIHQkeppmrt2G79YKzdlV5mwRiM8
mdKE3CIcs5d1bhj22MAIXtFuOk4YCQ+0m804gvJfLxqoeJgeBoe8vzN0OzoF9UdKSU5zr66oAMWm
svTXeFI63q3m2Ri7t2xufyKvep5rNHrX7D5K1sTK3k+WFf9GWXWY9Ghr45dZVZOLnFTR1TwuWyMn
s3emDGRYGP07gsEqZeOW0xB1pBmPWgjDeI9iA7+Ati9S8620JWCYmaV2IwSD7UL94mGYVVDlfb28
ZZN60BLvXq/47zK+2zPmyUmyhxW0pxj481CisDTMe1zVGKAGTdvQ/UMtHMJOXfGICpRtbbUSCH9K
qFIPfPCs7Kfz5qP+KSVqTRB3bz4PbJYEF2lOchvF/MEZK8GsB+8ymloOwd0bSQBt7bFbjh2T9TOh
eV8hxDaj/9t1DU6iPFsD/rob2v5nVmw9eyItgCCs+2A2n7VY145SfRFg5P0DOGClyuANISekW2Ij
9IGuRlbTKydxwzxWE4IZyKg2KO5HVZmrhnMVeLqvZLTf+5KOAem/mwr0kx9kH1Npf1M3wC2r4u81
6pxoV5EV6dbRGB9k1D9iJ+P6ip50IdzdjKzk6praCyJHcTH1d34QvfDmMLkzRw+R0N/LgI4rVNGT
6WITESbXY10QlGFfXPAmoSkeKCOzbJRHJ7e3d1QuHTiwr70Wt2EyN48ytQ8FaciEzoC+09e1iyZW
9d4ldfqrk/rMXuW4ob/kc8yqY2WR7+Oe/VuN/LGOID+pD2qilcF+O/1M+/kotOy5s+s3Fl+Xxuf3
Ii4iHO1IlVzYH3ahzxQDcFBQNeq2US6qFQaLkqnb89L7CKsJ3q3smGTUrYzNZ9ZED8jnI4Uo7Kf3
nsepHcfL1tW8ZYqMPpyGcr1O3DTMh6sEb9VcSyadZVEaP9vF9BOzO8HTweMfEemYSXlVCVVogl8g
2FKQ/HVB6vHiGBjlmDfNsO0kByvb/uzGOpTtoxW0WFLy6q22xWfLW4DciaC6IDDCPq5eg8n5IXeJ
c7icrhQsxVu6mshg2RuSyL8gu0LES3E3x5fYba/G8h/rNp/9KPhvWh0kIWRaG1msCPtvc6TvIM8O
bqZdCBhvclor6ZAhPGxnOyEETh95TZkn8vyjCvywNIAxVJwUed/i82TQy4tVP+PuXYwJpbNIH4gP
1HSmewPnQTwPUEbUSz3NZ/IT9zxOXxIP14sZcfavjqWrbrpmPdi0qc7AtmmVV79G8YOZhEHFKEN4
Jem+Ycw2c/mqk3cGKMu3VEvHNcFAvm9q10Xk+xqDFq2e97gdj9xxBA4JGwUunexL6Zfsr6g7muUd
Aofa6IVgaePbe04FBt1s4y3py2OReChoxVszSbIwbfXsmzzfWrMIA4KaW88CI9GSt2e8Whkk7zYQ
xg6ZWTz7Nmvv/C1vwMiguZKK9L+V6ireQ9TL4AwkqWi8aFMCh2pESEUxUoGOB3AYmD7hCG403FWL
bWabmhOf+EyfFfCer6pDmchA8Mcm7UCsT6nsqMPcQusZtDwcreQRrtQaHmq8VqN+c3Hf0/SituQW
IWlCFMF9PNkvbiP2fNaQCtCpzFbcfB1ziNXfYm9EmQKeFOvEfSnpWzd8uW7cf1lNfqJn/isoxFlp
w632HQh2A21tXdXRWefaO53i0zN52jvur7M5g0fpzy5JL7epzyrzHhQ8MSwTf7zXVGovkTCuygSU
NUMyXSW1t2nZJeB0O/GWOyU27Z469j9Cgd7Wrfs/iElno9Ax3R2GSV1L+T3Tc7MeWMFCrfmqucpd
z3uI6uKjlfbPUNEq1jMnCgfDlJVtSRzCxym7oxvg6yRBv3JYVti2OpQxRvDR59ji5M+kuze+Hj1V
5nS2PZ7hpblsRBUeLG45tvC//cL8LADorAeQOjUTXZu0t8Lqd8bA2jgn4VnFNQCHZm+M+IQnzeBS
VfJN7/3vmA2hX1wHdzShQXI+GMFJNGa28bn4Okfe+poun7IKtSD3VroKzmaXXyntstamYNUnvKTD
EelvSCq8WL33U1bDLR/KZ+UemIuASnabTKozhzoc7eAVE55+FU3xURqHlcVD2FH3HV1AdTHeLCt6
Mo0uHClZMePkWZrlAVrh22TUB07M9cpXfrj84SYNfiJfe7I8TMaZZxFTLc6aiB6MpjmUZnqfNPEX
CsstopV77YzFTxPzvWZXTkIz0CgEm4nulQs3zFlM9me/K/eejT/JhL+31RMmFI13IMtkjoaYZz2N
CpzJwWaXeO43JqGjFTBuW8CYVIBiNBne3ogRnjIJXBrHNWGIYr7m81Nq5dfGm3mGiAU43qD26kV2
r1wekimzMZn7eaCC0/a/NYPMCBoOlk1HvbRgmzyQckF6dGzrOXa916Gxj/WiYRf5c53BXYY0dyyt
ggfw1ABtmtjXVR8kHbmma85NkvYfTr7XrFW3GTMrlYvYF02K2zCvJr594PnbYLvinSpbeWJdRzAV
93Ct3UkWFLrXXdPR+RYa1JGpMi4GNNycNh4zTTeRD4x7GneR/Q5SrVhRupkg5JkvWaAYO4JLT1J3
ERh4R9GqZgftLp2aI84BCYpGq7eOWUtiysZ+0Thcv2LFGHOngjHHKSZ7miMYAUV50Hx5SpYdReG+
sVN8q4bujeFZ7tM6OkLixHPW7MmPPRitFXPD5ZVvwQmhntJObGKdS7kZsBl7iz/gupGykM2BI9Om
qbm+IncxHxS/lB181WReJEh6f3wfK/csLdWvWrekt8/wQxsWSICgxrnsCDgiQ8TGxZaJO8SDS1w7
l8r4zoAJ5bCnZN0vxuaTyqodJ9Bjzs1Qd/V7lXZXHORAjUhfEIEIm0rdsr5uEfR/vPkxb+qTBYzd
Gdq18oJtjMRcxYWz8sbhoSplvfKsGbyqkfzRJhHii7xvuGHrnfhAXuNmkcTPHaJlMzT7viG2juFv
NSq0XpQRcxU/R+V49VnHrqghxsEg+5seCEJMkdpGy/AMyCkq3sdMf7HH9Msz0l/g8LfaY9tgpHyz
OtajXgOhCzvPunYgbxdFyygDzrIzvoORbSFXOjClUGDty0CS0UR2UHZLwjc9V9PPEB3z3rkCub1p
ZfycN+2ePtlHnz0gwibK/BChLdWMGj5CjzDu+i79ykrnmyqatzHpcZTiFZ/MepXXdne1EVr3lAOS
jZ7ti+HKHzO1TkJ3L4NnYK3l9kwRAWudDXumM9+GW1HmS0hy/DCL+szWboNOscon95VdHHGM0zRr
n0i72CDGeUsS+Eo5QlgPzVu13GQsV+3VmH8Qa3oUgBmbeH4hYHHPGudF535HipUG5pYsPsVxClYQ
B/BwHjDo1XX0DtuM03F0gHUEzVK5F4CC33IMinU6nqCJW/tW4BFsy3emxHqDz7uACcW4ovkwIg2c
johIuw6BNq6CjVIwL8mZb2ILh4I1vDGqU9zOlzREzqfdYoWzx0Ov+Bfx694naXzW9ph1/9D7+NA7
+X3p+59GEX2SXUCeTRfzD/J+M5LsgDERxQy5CM57nWHEBXGgt5Klf69RmGl2u4Dru0ndnz6OfouF
YuowrreFL7hDp8+DHlwAYcwiO+szb8y6A/xrDh66kNVAfbGd19j5Qhp7YalGWfQ8Tlik/+QgGCve
w96U3hcZkXNPsRVMo2Q346WnWJ2caDpd7V7BvWtIgdrTQXPRE4N+cNaptxyN0uAv6udF8x9MUZDg
46GlAIWunebWDXx+ujXeYX7YJn2fb2IXB6Y2sf6gj7QOXRISZTmle6T/O6IC1kVpHrM5BPSKli9u
dfpS2g0PVBVM543gtKCN5p4AQ8vKHrXBsxoqYbgpTQ5dwzZm6aqrsIvN9bCvo+RrzNV0b/6ZzI6+
c1fYeN39MFJBsi4MRNCm3qOhfRLqLxGlbRZYdNabsA5G/LwQTdDpv5u+hMoqvIsYHUhNQ/Y8NXhX
2uAX5YxSxhJjjaGNgB91ohhN9Nc24ZeEHEFOlsY5yAGD9Hi1UAJ6mKDZqXQ15B9L7oOo+XIihBxc
lhSx9dcSq8C6VstjrZGc/aZkvdjmWARCB59d8vfZPXPhsCpZLHIXwbD/5kLnSwfMV5W+dnEpwVjb
VkJeE8v9WdKPnSWnFfm9c2Bp1OEu7vJseZMXPHLPJvStSnFGMil9KNp5Q7b9Cn1+1xr5PpYRM4++
1zQW1E5dA1YZ6/3QMCjiB169G4/gzhB2wR/OZ7uzL0D/XgsQdegNnM3wnWTgKrjQI/w+c4WiwJru
QXezx4Dlvl1KsXoNZlQQ1wDTavXXyc+OBWeoIWaEMnT2Tn5ab7KOushZp1DVhUbXZXhK/g41Udu8
tf7wWOXyHdg+sZyeG//YqW1nqrV4sSbrXBnkqJDdJ7IfOqIWKLiNnzDGMRceYVJ8a0MZOhEPzrRu
QecPV10z3I3Z6++U1X1UkuLKqWBlRxVWasmfqLReAtpqCf9fzIDoVme+GukMfEE6u2EiiqV45/R3
U26yba9Le0+38z3YuppNHnxAz94FSnuqLMl60PlIfWXtS2expXDQyGz+lPaqDeaLtRzw8zp/RDle
G521w0cS7P7e/zT8eQXpiyGSVxmXLgHExUY9W+vRHuGkRjmYOkEt/HRxnPbXZgxlPO5OiEV8A2Z5
w8/iwdhTyBvxUC5uAgpU456IV0rHUh59NtpyZnC6h1xZH0NawIDL2PlkNZcY8u0qW+Ydi0lopspZ
tNFjbn17jEdrn1FxVQTVoY8UzkvzF4QhMY1BpRt2izycB55jFqYDxKsXuuGxH5q1t+DzQt0c92kz
vxdBzwOuwMiC40AXCWBurb/5Ce47GlKsdt8XtDaA4qzg7fqc2PHKdYpTN7q/1Qpts/y9isXHysQj
KaIMx0o+Qc1NGTY43oxMtsiJ9KFKBocm+iaJ/1E7M0ZmDl21O/cHPkHgG5GzF4V/gtzinILU4N5l
U9W81quyC2XSEaoK/L4L//5cM7Kzg3qmSDiv7KB7YyK2QxwU9EDUZjIeR85yTupNp6I0dVIwFAhY
Jq27lJKCmONZQKvyTJ5JziHc1xQzZFiiBDO3Rdhkll+uYp04b/omUiaL0mVHEYjZwKjOQMJDP8HC
0XJm0H1uSSnZutWcyG6LrexTiwNvSzU6eBa/qfoQgjEmStd6U4FQa2OspqV84lRlQ7EfOT79/Yr+
fsiGnCRBnv0YTakfOsPcesuX/K8PtbL+66dYBFGGgeKvkmrUkaUcPRw43h6T5YtTEff65cPfH1mC
uxIdV/ZBE3fOYDdhlCVtSFymCf/1U1oKDkmXNQfm35RDsv/UJBm9U6CKqyRniLZrAq8JT4lG71+8
Lts7lkLH6NhFRnLk0MOROUxK4DjFrKB6ddN3lKAvY0n3QU7CLWFYZxs5ev4eRN7OFFobZhYL/b8f
/vVTW9ezgwFf3l/iOxgkJLpzP+OrRMTzOaTKZXKIZfMxcrDY/v21zMmZY/7+xt8fznfT7HHPW/48
Dtk6/Pur//pp6jlcPiNEn1p9Bl15knkxUmIUCPZCvOP+80e+y4FuEgLmVRGgYBp/OAZh45rimg3m
8sFevoiE/DAL9snk8rKKEJ4TQhle3RJKCF78td3UzU4l9g/QUu7wRn7vTEBEAcTVoVg+uGlTh2ZC
cohqlYJ9F/WgyZTyZvHD1kvRg+1uXThYmlKnPkxz+kUW+Ht2WXDU0/QmIW1y3RBQm/DT1om5TaAR
rxLJvSPFPAauN3mJB/GYJ1ZGwKhc2oLPIiaM2EqSI93Zy70fY+hFaEh/W4z5eBeN3i7+CWqGL2l2
Af8xghjJjF3j2ODLGpf1Bf2lsMgyJP9yX3LGuk65gc+avJRpy3hHw+0XAT8yuMKRm3YkAldA/Wsk
HhA/Ow2UZjyxMh3WJGw9DT4q4rrfoRpVpHV6M+rOWCWWwmQj4NpP2oNEYPQbQOsDaGL27x2d5Ug1
njOz3KJr2tDuTfAz7zWgdME5j25SxJ/aH9s9sm1+JacbTo7aaWC5j9AQ9BXJOARoMqgRRbpYewdW
FoCKjobGk6RsGu0gZrbw9BIhp0AbcDAMukENtp9S1t4S5blzmLW8lFiMbdnrOrF1hOq3qEjtOx7t
IIjzvgcPolV3MZ0W0ZRNu5HT5NaUpndpG/0JUy2Tq/UwCsImmMmIJmmFOvrfXBfKEufBLiiJpyNq
S9Sy4jBefSEOshqb/4O9M1mu29i69LvUuHADCSCRwKAmp+942FOiJgiJktD3PZ6+PkCOuBblMuOf
lwcKU5bFQzSZO/de61tMcIO8Ks4hWr8y0chmy3xx0QzrqIYh5Rzc9Dj4nIsfK2RKE8G4qUnFFNSQ
OwU+faiL+mtljswDivZV6InBuXG4VXlDO5Pygj1E3QMwt65mNPcVLNU/2Rp10lDJU1Hg9qo7i9/X
avm9qwYayMDZNqWPXERF5RdeiH05NC+mM7OZ28Q6ltl0kGYbPCLEbMl8XFvtYJwRCE3g5I6aETmP
JhHKRNrbBItZxUHhid+MjA2PecKPrNkMXGJi2uCzhvfkMXAoNxAdjFXkX6vJ3/su5U+nWxfZtsce
DeQdglVj3Xdae1TEdHAQ2jvNaNMN8cOVMSXuJUOZxiCcnpTAs7YqNOMtqXV1F/e0JicNZtfEHMdH
SUXD3Dfu22LCNa/IyvZHf1fV/AmbwesKv2B1r1fWsa5VdjsYekmfnBooaONTyyjuKSOIYtuZCY1L
XO+rYAzyaxi2zUoEerDzhBeeYfcy2ud6Z1F018bB5+WZGCfcC4LD7CEl2CFLkDtHQ54+iTR+8T0w
ZL6d1Bv6QtnK1MI3ATf7lejIUxlDKPTTxDzZhQ2wOY7hikeGVW98hA07G5/2Tusb7qQRftF66xsD
O9zI1pRAhRoS7kdyYOFArAyEc7M8YF3unov5Bw1wBzBgrVBAI9xkQzDPHMDskyYzByOCL25bTaPn
oyOzKxjW51UlN63KsxvZItUgT2InAwP5QpS/aE1LKpSVbsHyhxjAEElh4efOQCFGweg/xAlx0y4b
8QGAlbMec9fbJXUEpFTrLMS+kfnc1ElGg6YdD3hmANfOb4M36zM8GKBOh61ifrs8g+2k5KiW575z
bJD8HN3cqb87NsjNWDn5TZdLvJwNISEyS9lZ8v6MknqObLOendS2MUrwVQQPmLyX+prXTbhupkht
ZUgjHkChc1G1cle2kcSXGtpd6ZpnFfI7vrAmEOtgM5dv2ZsteqE5bJGFe9gpwKZooGpj28Yt3YGm
OApZubdVM9SIKjgv0J3Mz8svAunUr79koh+/TZLJw7ITHTuDuFaRVimFtygvwiuoBJ32CZMJsBSv
2bqlou5kxP3S5+TSOdpNN1n+eYSHvCNehsFD2KNDHEVwGsuE7BmrWQNwKh4MciRGFjds+PiFB0j9
rSLDxvwrMLcIPg9FGF6QsxOGYK0NyzWPvoeT2BoqxBGOeTH7Ub/gwNkFkIgvOXGr+NhM92by6Jhk
PVHg5vwy1hP9QbaU0xA4HKrqJNlVqQvhJdPvcowZRmOzkrFS+7FGUirg2KpunE1Yw6SxZf3AkP6l
Lr2APAOIBw7oEMaNE6z1iAglft3D5jCOpirCfVhFIDnEwLlpWcRc37oJkAx8iu+VYYwA07N2LbUo
2VsZCrywog85jD+CvCEBJx058YaHutUDugTmW2T02LDHhuF+UhUbWp3ibDWi2ECiZ0UQw8AF7jh0
DAH5FvxWENfunTNlL2aQ3nihGxzakDJdmrl5lL0b7omMiDZGXObXls2gTfjE/GA/mgo0W2TW975P
l3H54TPZHYXBltoV0wPiu/BqkskGpX8nIr18bvviZ4uu36hGSP6Dbx3NzMc+IATvdSx3A8nOq64j
PMIATrqyxrRYK2U5x3jE6jHm2OZdKVddIq1XXZokYXr1VSAwW/X54N52vfmGm7EjsTZ1b42uo8cr
0XrOMip8XjBib/3cad5AbRI3YSblY1Cn6X4Ymx8w80MEeAbsxrJs90bRUocEtCGL+Y1uMR/YDSPE
oMmDuzKp0TKR4r63urG+GUbzccAl4QOY/WwSdbIzNd3ao7ul8rH8lzl8tPTj/g480JMKc2OHr7u5
OGXuHpbrbw8uzHKL080Q2md35IVftl4nSpNdB4jtYDWoFVtXPurwaG8zWEMXvPbmyiUUZTcCOzmE
5lwIIV6+N5s4AsZa47oxp20QsY8h+rw6SazeaqV9L/Y44+LPfgecr2hS9dTB1oXj48S3HXIm4UEK
7jW73EXTfAZGM6wJ5kBCCPvIc0MfdkDcj221J3eIJ4TlsTuPaDhXrRyPtt3H9yhoEMokvbNpEFDT
8g1OFvxy6DCER6jE7a5AhtwLC3h8Ckvn6/JVpVVqFzp+dtOr5tSaRbgtBSE52JbUXVTrNTtdMO56
2/+aWboBqcH/2sfpr3/xtVStrETTqVyAPhh285nGQbMj9aIgIUZl26z0OCF1eXL6779pVgJ2E7d4
Wfr9QVO5cQPTOtsFTmqSRWCAoqi9ap9EGqWaUsNNGJEX0JeODwwgbA+2aYW7GNkdAR9PBgqEk1cy
gAnNwCRfpPqU2flXxTG1aqR4srsSD9p8oOxrvUIVjIthGo2U56f4GW31MvEeqlRCrBSyOw19vgp7
lb6ApiSBi0FXqxvh52kI0Jszy9MQZlb5aB09uNi7Goo5a5hubGnptNfJ4x0WDYaETB9g2iOhH6Dk
JT/6mGmYFrU6Qjv+zdeBoUt6F9NQNHvJgnbR/Gaflb1LBsKISXLeQwjLZTbNVGmNtInWuNPE+1qR
26nyXYaq6Oo5+F2qfgi/ET5wmcYsexFWq0g2sQ6hPqhdlXTjF1NdIC71r4GbePu6GPv15MZfHA74
L8wmHrR+sL/YnGtUqz6RkFS+0NNytpZWflUxnqewQ7Q8JAWygUGmb1qIMM1SlNqR9lyRUknDMu2u
Bv4I245bQO4lCYcNf2ff01/3U4JamptcxwJoRUVxIfvZv4uxjDLLcsSDP8aQ9Sdy0NpGvI0aoUdi
oIRD1fgZHtgOY5R+z3TgC06ZYONXo3hEshRsNB/t9UjRfPbn/0DsDmo2XaN758XwACSsTAP1x6pz
9OzAB3wMHLoC9BgszGHerQX59+RpSEnGkKyoUArzTPGfbejiR/sxF19tsU10Qzx1yG3dVia75V2h
xUp0POcfe+bmd2ZI+FFOhdFpzqcwHup7WZuvCAyDL+Sq5VH3uQGPju2m3YH3Tj5XgwWaJAOqmVtp
cQvR6waR8Re7Nuzv0uTRqRL3NfCH18moyafL+1vmU/ohm4bsaOq6tpMtUwO6GcVW6n322HnoEu0o
1dglPX+v9eweGvD6h7jULmRM0ZyOs/5JMa+iJ505xyTRvzgcJfalgbx+yOe0Va9GuuRFJm2YGW9K
PsHBCKpP6JLMjZYCXdDYw9ZZiB+B3fWRzMqb0Kqn/a8tjN3jbMubVh/rn0Wbf6UlaGxofo6HVgqX
VmJl39g0evYlcmIeMTACQ61eGSHcx6ofuGl9uJ782D6Knjsnk177Fbr9/x3qeZs11fjwww9/t5wr
GIP/b4f6tgqb6sfX30iH/A+/POqW+R9hWjZOc1c6rmPNaZC/POqm/R++UgrQIYNA0qZBKv7lURfO
f3Rh2LZj664t2Of/yzgUxn9M6Upb5w84QpmO+T9BHM4O+b8Z1JVpQHMVkBcFuERlus67+PQoaE2d
OAwKEVRC9MjISGdItwqUW+5L8uXvwWGltOuRRWTd9ySjRhwbfxHllTtOABtt6GmVkkWxpkgMTzyX
azbIfcvuiXzPrY/ZWD8nJlQ49OTFxkzzO5n9j+NA+TFsQUKrDTCSwsp4h3iodKZOWBY4XnjxeMu6
wQB2Z4D5Plozoo9+ANPXOuvPhtT3cZ2La1QW9EWRbdOa4kVFowW359mSYEXa0ndWJJ0piq/vfcxH
t2ioM8WNCNc1MH397WH5B8qf4D6/vwc2lxIsgZL8Kt9lmbqNM7iGrREiMxJ1wpyUlEQkbnhFmbfH
58iiS5iZDNlGJdQO+vpXLm6471L7EOludv73j2PO3+6/zILlkQBcoFsOo2UeM3NOVX77+hBmfv1/
/pf434Gp0eoPaMfixEcelxWHvgM6kmniTUXNEYvOcDRnmjlaJWaW6j6J5EGkNr+UwEUajYxKVT+O
hKCtpNKuvezSTaPRL0CW5B64unQORlgtHeFJELtDH2HlnC7mp/p2mPZTywF+TPUTjbBLJzX33Njy
g/xY8T4amgfG4c2zXRcoiKusd899ww8bmXEEQC+dSuzU3ZcicEFaKu3npPecqZO22FXuhDcpJ/5P
NQ9yoPVXDJ3xoI/Q34HDHdkdatJfym//fgfE79SIX3fAdS2eBmljbF8yff92B1RVIY0eSnJFC04r
uiYRLXOplgeCwAv6KhhksWoeDTe6bbuw+eiJ/IdHwNUtSHkmwiuLnNrfH4EyR8diWL1cERhyCTjU
b8wC2AEb/tYuaMfmeB1RCoKtdzBa/rq53axuQt7zAb1F/M5gXS6GKwX3SkpXzMvV758lp1sI6wf5
92jZiDNTJNkZVrK2sLMLTVvbafJjlOKlQzi6LT14Q8hI893yyg+OifVuDD66Pn++sYpF3TFdPo5t
Cv3d01NUPM1mCU2gUVOy75RDK19cA1v7muo1gonClDDTvDPgA4psrWk2OJKDVTj5hyoTcvfR8zJ/
v99fWSUcUCNC4tfkI70LHnfywjfyPkUir5p+q/RmW1llSyNp6K/VLT7vXW7xAYuAQM3GI1+KfYHk
xdIsdrzORPDOi1xl0ibqHB40wPoznilGlz5PszxP7WhcWDvmTV9K/0ZyysQDnGtHcwR7yLTqVIPX
xs08cZhHz3o0DLyrUmd0Rrx1Fzn3w8g5X1Gw4akmt8ZjriOCETSWIrXZ6lM+r1fg6EMh3Yz6J0DQ
K0VdRmfEOgvmfjkNz+fl0SNJTRywloebycj4sRz77In6gZbSV2rHbYORPUsj/VzMSz7plfjU6Jas
vZw4QFdpDeAwgJIu7ZRlER2D6qrLn5gh5RldgruX1FTm+JaJSp4xzDCHKQqwDvhwcyoq4BCg82KR
HpFRfFoaHiVpLiGmkYdqSEmgkC2xLQOVcRw5bzZE4P3y2prWhNjPWdtu4CDW7rQ5roTEtWZC51kU
iGh7z9iRj2t3ao7oKdmGasayDInPcZCWB9covqicJNxGeto6ybINsTwvHzxI//Rcu4a0KQak7rjL
1vC3hSec6txIYWf/2on6qr5oHpxSL7Fz5pU13Q2HeM5eAZKfs8/S6q4GBbUeB/u+M4vbDz7Nn2u0
gpzB2qwr5dIMebcKKWbirex8iGUc08EuOQ/cgp+oeqrVMHHIcU2p7RXv29LgBGSgzZr8dfvUriwr
z45Fy4S5T2znw/ftz9fN0OX87hsmjRRnLqr+dplcegXdmDAZrmluHiPPXedmb6z1Wedue+4X4Y0P
mUvUkh42Ozlm+fHfr8w/vO54nSzHlXDUTGcpKP72/RtNJ8RrLhiiua7yfOMsmejsYj96ZMIZE5MR
CWAvaA6XJ/Tfv/k/lCvsC+xMhmXA0jKMd4tfkPrhWIOtQLqIqgUPEAHdtvfTIhxqXWSCJovv3cDh
QPGnCAssSvUCkl2Pum95ZEQfVCtC/bk/ULcKEtUpWrgf6n31lNeDNpbaX+VKaNrhPq+acB9X3rcm
SIadEcy5Mzh04bVm4W2efpsglyxvZQfdew2W4VTP2zm6lisNIm1bzr6fpSD2+/qSGy5altxtrrUv
j3GsTYdi/gYw9s1V72l0BuZKre0y7yyILWPZLVw4jp48J8rzUE+wKYZaQLSxZtLgZGCxbUcM0Gqc
7DUVUvGKLACUQB+/hCx6WeSldy6wm1ObkmNKMAaASFPfOgFWzS4IgGlmJkNWofot3DX/gmlxg2v1
KXUr4xVY4l7p+nReFmK7jX66HrOvHFnjxrLDdGXXyBf9Nh9PbURlk5v+KVaEgKNVual9F3VQHjJm
D206M9jFi+B++cRxLSmISh+EInvxgGbldU5I1vHZGpRS915H7gjb967D+zK0Q4tO0gx2S/k8eTby
cscwEOZPLwPdLLy/B9Ngu4iTgQRpnrNLaGNInjdzko4qNyoPfrpLsW5d0TyqIRrXpl2ikRZP1J7B
1rMmVKQyPI2kw2xslcGqhYC9X5b9sHL165BYkAgtfDLPQzj7hej6mE2F2nH+Sx2HCoaZp0QJrj0K
PcvXIWOvKG+a55xvk6fe1jBpKw8BXKqyMvfR0Xjwo5q4dRVd8rYWV69JXiBYFRt7sK6TyWodp9MN
Rr5gp2WutvLZdDak5A5InkA4tEnU7rQhYxRQMotBKv2lQolu6H57om3EXLmgZ1S3WbW1YqBLjeeX
2yqqn6csam/y/vtSj+dQ0LaT9qMwsnFP/Amuqs5DqOBEF6IF3VMB03plIthgEtq+6Kqi051RdpSG
uH6wEPxZJSpwepYCFQsk3Vbz+v23ZSgZvF4ra1RmuF/1tWzhxfjwvY+SvLhOMJwSlb2JbKYqPcQV
DgYcASDcY5HzpPhoTeZE/L4EskygbYQKcJC11LvNwm0JYw4AwGJHY7SdBdlt64z6wQfdshHkua1/
vXfznpoXtkIZ1X6tSHf7aD36p4viuHhndA7u6o/DnN72TotnS/46PVUGzJuANDIHYEEE+hG3B76F
wh/n49v9ckkmTEi2xrz8g9vzD9snWyf1KRv6fLR/VxSWUzNU5YAlvZ0vfOHmiAPdaVgvh3GaAkez
riNglhivu9SZSFIDhKkF42m2mTH/rK5wF/ZlNspdlW0++HB/XiaHpgf9KkVgw9zP+P3ZsUBM9u0E
QHopPbNkCvfLDfJjQJ+BEwOj1QoqqYo30CiY9HLfdMRTDCmnDx6d+cn4vXimK6NLSwKKtLDRvnty
zADl/ZjxUfKR1O7BDd293+cuVjEgwr8AufMF/OAC/Llt0Q1SNHhsydSKHfX3C8C4rsEI0JBlUo7x
QXNlAo4EjUVkpebOkg7GcPU9Yh6Pu0V/MwB0w8gFzGyW3jVKFLqj3rr74DP9+cS4XAg6SzonG1gS
725KKYeowEVpEoH9ZTBTeQpJgxyZ9fDadpsqZPyYh5BF/QjCal37+6L/7pFcu7O8qYCg3jfss2Au
5mX13z/aPzQlXIta3rDU3OP5o8EzlLPgPLWQUg/IakgPfKjBkAmBwMhWctOrMtmGYwsWbnBvaEL5
TCV4ZCx8hI0+lRsTx8TaT6Nvqg0RzXkjoN7BuiQ22eWthWlRMUtZTWFf7KLSIG4weXQaN/ysfFg4
cKACKvGUFHl8BaPmpQRsw+xwMNL++8/5D8UVP6fLP4LFzCbJ5PfHAmlRy3HRMVmkik8iUd9VGqLG
SCd51gsUboXno9VsU8C9khADBuYvVdkF+9ob5tQy9cG78Y/XnaqKTuTcJqRR+fvnYWjeWp3Zc907
59IhyDosq0nedaRNh562x9n/MnEIm/BnbGGVH3UXJ0MesveKYDLWSdAgkXDw8c61lD9MwKSg8/VT
bmKFLo655+jnmGTLEdO46dGZUyAQlK4dcj/+jGb6G0ppSHLzm9B6kjaczPIPlso/62k6hzZ9jqXZ
Yr4/aNiiqXF/otOvQY2dsV4R5lXtmW8SnYzeajkLpsy6j6Mun/79hs+L8O+LD80Nh9O7Tb+XTvC7
+51Dg/AipCmkC9PSAwtJuOZ8jFi+p4oJkNPtEKkYlev+37+zeP+tTRqmPGCuqZSjm7TCfr+1Xptx
6gpsC2VnQ+dg8Na9l+pAKsMfnsc2vhy39ZiDjZqPEkxw82NSwtSIJKjruTc4BiDI4FERyqqXXx1y
NrHsTOqDD/qO37s0oQxMd0xCadoRCPnuGRSIPWsPDyhLpc5x2lT1vlIjNX0/yP00AkVpagHZfaRk
Wz7WCO+F5Lvg7NW3hVHu616ho04G4OKNvK1k/FiosdmXDvl7nfD38YZG2EflkaH+6OOZQhJFZOg2
6zxb3fs2UY24zHEqKDwBMBUGSjeQ6h20vBk2MqvTdmYVbBow2bvxhZAZwNGR3IP6D3c6BsyKrdqY
HAEMJot2Qp+TSCxSCwY9esoxOq5AUevz7PXRwh5qtTYMJJ0gi7lGj+ORhAcmv5VXq5M37TvL0RiB
TrfS0eKzK797A/e7CYIfJcHRvQuULo3G57ZDMYIV5KmjSEuoiaFwHquA40E9DM+zvmoTVMFPv4eD
P9YP0sBAFfWvNHcwPPjmWmUyB2UHojAlUaSuu2PdlfKIZvCSGDVB6aRMDK0CLe4g3weRF36aItay
scaH0fbNq8+KYYlTRUW5yfPC2XUyHh5HzMtQO8aLPVn9Y9cVguZDRPBXbj3U9EgPsjGZZDa3kD6L
y0g+5cqZY2pzu96PxFhvS5aMGEDZbWQFwxsBBpuKdwsNrrLuWsrjdVKpB1+ho136izEyuYmAZJHI
jd9jjB8De1OXbnWOYu0tn8fJmCbjjZp7NUVMGmNmlu4RMyMZqw355MylzbusfO7cQp6XuiaXwMxH
5T/+6gbF2Kb3hJrjrmjaH5oaX5a33ohAh2l0djHDDjfL/6jmsNe81J+NHGdSp1xzn8Pk3U+GfRso
/XtemjiXecpWUZX+bKKOnOCS+NV5nEP/ID40pQfiHIL/oJfhPgnAgqH/YUHVLtqoxYdgPrwSQY6n
Mmt3E7FGs72dBNIg0Q+GcyEYAMudWSSf54/ZozXbpjkqP91uKdLmLy0SANcREuuljKtrr8HuLLt9
A1V97faRPPl9x6jAfMTL1zwjR7XQpDHU9CV2CSJxeObCrj01fXPDe1wnVvcpKVyHPTDeddXkXX3L
GMj6eyu8oGKuT6CPLxBDeIH+6OYoWDrm2stJkqk6yH7iMwCfZ/fLCrZccNsgzsISnr0do26P0384
L62RojGvcsTTmEXsufFQNXA/aGDGOjMqskTGdQF2FJXXcEYIstICYuedaQ42Np8ndc8qDf6ffiwy
fB6iHgYDUBny3g0xrSxPDGcxTLsyCugizL+Uoo2I+dVnKTclSlW3zi7HfsgxtQl2oR8IAiVLMPIF
BPq619CKacY1mjW0DT35y+DTMzTpflOoqW3sos4tBej7OgMmBtDJbMnF+Ka7M8rIFfLFZ1LnF8N6
Ir34R9C5Z98fV9aAzsnJwpkXFr/hXrnFOexeobG92uiV10Sy3LsuDY5QvxtM38Tqdhahia4p6sJ9
Vo32Vkzm7VKNhmMJkZkO2aptMrgX85+ITOc1TEyEFvNGNuo8Ra5vPhs63TjGGCAsDHs8+hKZJHKz
6pqXPN+c+2ujHNfoAr7701yr+VReuZ3TPzOy8+SSmVBskDKJq5l18Ga12toWbkyErmPdunENStbD
NhZGOXSSlam4ZNbUuzvTzj5nOXtrM5VfEw8wDFm9h+U1nxTRSYIrzV/zJh0dqc7UofVU9gaxU3vR
k+wtqxD4IfHNf/00thY4mEppT08NnBq9iae9Tit4vzw17Qg4JOuBHiEa3wgAQYfckDe53wWHGl1B
Ai98z/bzmnqYpkaEFCA58J3ZBLd6ln3nOcExDPXoobPyl0W6WeTlTyMAkrWsBUT6rieZqy2QmosW
mYDYKEqX/+RiVNhHLjSbnpdhE4NWhs9aHs0qxHqp9eDEBc6oWsuDNamL8S7HyoMvDWSeAtzZkBLm
jHt/KLIbkkhveiH8reEZCPH53JGYvOMQNtMhuLVVZd3mWpisTaRwFXPCq4IEw4aanu0BcBv5eHEd
qIszWmfDDbs7TRJR4hDZrQ/TGtkKomR0/Vdwqr++ijK9vgussEVWDm1MZsRMFQcdwxuJB22/HwxS
4zzb2WP153lizstI4LE38GdbXUqURZ/0O9+O8aNKMKMQuKat8MHREPPByfpHWLrxBQw1i4YM86MT
gQurZLozwnKC6wiw14KUvQconOzDNp/WYcvpoIzj/M5i3krOgb/vcunRi/HTdaoP9cVy2i/0bdZ5
VoSPfYjnwIpSC7Sxt3X0klG4bHJE9vTd0jFxz6HzMkl4IpFMTkFMxTVFcb0uIjCyeNmbdtgag4Wh
KirFdSoD9Okz0DlJc8iV+D4AGiPas7x+vDGzz91UhXttZGn1MceupjK9y2svOy/r3Dx5gAvIQSEP
2uMYCYkcbmy3dYMf0uyIAimEthKmQ5ZvfujKXB6WHgQuOeKmon4DxMVhEoQKShuL6WIClcZfyL4h
vTvLBZfaAbud33NIhgU6vSUoeSlWy5DAvS7sT07KbUIIdFNVMOOyHMVrlE33+oQ33zJM2nFN/Oh7
rTj6htfjc8tnR0P9aBLqydvMyDdDqmM+d9OwNaOifZpci/YqUT9HcnGKtW+Cv8Ffb23siv1TGzkf
SdrOQ1OIHQcoQGcE/i5rv1+F8VrgL0Jjg1kremVCB/LeOk3zPpGHUBI7Ef9c3qDaCzbeSJeMu8Cn
Qn4+TzrJHlj1+vQNMmG3lbDvHjnMn91af9NrrXiC4mdcAiHTu5aA8bkcqEoheOH04ASOl+1Pk2fp
RXxWJ9hW81gnpHKFLF7fCjbgQUu3SwdkGf0vn6NXHKaGlCaof+PkdY6SoY6PuS4+eXXDkGpuPXeA
fmViaesuyTXe2tTZzatlIbecFiTNakxknU/+jFVHJcdFjAw4sJfuqiCWaTOWEPgKe0Tdq7uHsNDU
Ws0NUURkwZbODH6J7wSsqXs0LeBlxurbJIimCTy33UYD7fTUrrOdN4UXRorxQUTYl5eHwOdwxvhT
SDyucw+ea3SQRePBKW/vGrwsCKktesHDqF0NE9fU9EDAWvprqoyEnv0lEZgA59iSUnXupunJ3ppr
maWYGGPkm0mNtnOuRdgrGOwhNl/+ADlrR9ujFoujfCb+zmCb+Q76RfQytOjrlq+CtgvOlKHXCqfd
weT4P5eoe1r8AyCuRlyXOoyWDOMja9qZSQZ+RdsURBiBEJfnZU8rYnyDDZl7uHPx/SK/5vZkRxgA
WECtEQaWGR0cuiHLra2j+ohX1N5YPPibyWm0k6wHYP8i2dY2PHGXM88mDayv8MP2ABzqa1zHT25W
Y3LPQp9Bg2muOQCkp0jTrnnLNBfs55G9fNoEEkneRNjO0kefL6UXD8fIYtCCKXcDV0isrcAhP74a
Niovv6OAFJtmGPALmSJBbDG9jHlQnn1Q8THaliBk01669h3F/1or5GdLDOSndRkYF5dTX1vNaALH
+hLBD66nTgeFNKBfZRQVGxIw6kQq1jKMdlmiEzNEXCSD+oBrNz0tVRcnxmnVFErtqIC/OQbwuKbA
rBgacXbXxRNHSQ6cy98onIawN+Uf+fzNjTfGpNcEebw37JiTURDVqzQ1q9lSBElnvi1OpCfH6Dj1
lD16Ng5HSGnmavQh1s+Z9oP24hphcLUC89wHXXsTmtHd4NLArwTe8Tq+iYqag0znXTAD87rNY+Sh
t3BJ0o3Z6H2QEILJ4ltOENYNbaDIjiqUUBqcryy+qfv4MLhxdg1MBWm/KvddYfQn/BhzxeCBqg6/
WIObnlQEoL1jMBYNzbhSpQF+a8g7ykwXl7gsXVBb/qe+jB5pv8ijFQ7qrzJPa1H4wvzmUVKXRYAT
tAILxFTf6s8eBzi4MRXQdMTAVDc4tWNi7VxI96XnYXQvqnmvK5NjVncPXdHl186C9FV6+nxEekjL
IXhsiqi4koJJtlC7Ic3IuS5H78kbetIIGGNXAjpbb8G+zjp19AFeYz72LssexKFC3wDg2PclUa6F
YESqQW/bLFPaQkwVaZfVYcw6qByOs/NK6AbK0+s9unlGQDCQfr24XYOh3vKakgLUYDLjlTu428y9
O1tuyqELmOI3OwYkJFUYT/lAlyhHqbnRVN3dkVFy9uXwxkvS7ZYPr/UyODKHWh6VeLBOnKGbVcFM
8bCsDIxQ6WyOFVYLWmvrYCSwpRP5OqqNu65htDnXnuTn4hj2rHw32HQ7kD18G6TsnvzCvfEH0ChJ
lN1Nc3TI/NVQ+3jRypj9XTO2pM1ACZhPF8Ixi5mJa5+lHZ9KaYhzR6o8qhodoYjA9sxivPao2jES
0vJwiCQ7Bj269LTJvE0TaSmWhl57SXt+BCOqNm2Zxru41e8oz5NTrzR5AqN142lxfiUm/Nq5qgAC
sOlECUdcVrd5UvLnQv9IwkT3ZODpWnf626h/gZRU7pYFddnaC2pSnDiQQGZtmtM1iFhcWnv1/TJk
7fL2HhLD1h8dtV8WBl+SjSYNLcYFzlm7pld8EybucTmQR3b9uXcjpBSi2y5/fNmT/Ir6iwiqamsS
uLjF+tlh1BgelrYnnZW/FqR6Sm97bXzjcJVRDLK2O5ymeHX2BSdmu6ZJryVtjFk0uSzXjbJ137Wa
3C3fircLhG1Xx9CNIm2XO2Gxqq3oZCT2RY9s99wDWjikTvAWs/Jt+jpwmA0XGGpr4v2Wk26OaXAf
mO1rrcsHmnPiulwFMzR+tDoFjcOQDO8jZio75XCh8yYwxjRe86b8TGsxPGpqAJJUY+mbBEhjlykM
hB/CcFP7FBKmum4BltxkAUPnzH/wObauXQOnq0+dOdm2eVfFLNVkBB3ph5nr0OKIOK+HNzUh1dMw
AZqvJcIH4DzLFRhnuWJo0DyMn62qfh4VyiSZByQmgjX9Ih2MGx4FcWVkgJnz0t9zRKfrmQtthxi0
Y/SJlUrFndxGQsN+Ho13EU2NVTi04aGIcTQLqx/PYYMeQO8iJqO9XKMXiZ6isbqdrCA8Z534OlVj
fJuAB1vpzvgVfrbgFOXbV8jR64aEIYjurE19F0ZEVFT1k1d8xdIa8sM7sK8mohIc8odOeAZWVqiM
s6CU2iWyfMhVWx6cgsS6sq/7LTnye9iTEz2JVr0CHl8RcVBt7QFhUWkEIJ5EB+VMj06Nh0YiltNn
yC/t0dF856Dp3AndpLQ1SCs5cX57LQvV3vsDZiVpfApnJVMwqZDFtVpjp4ggQeEmXkodSskmBXze
1TCB54Nvrpn9JaodWpFEOlAQz6WePTAyL62vFGD5kZsxndq+vWoD0co0EesnSjLdJQ3Wrxv/Htxn
upuymRP6f9k7j+XGsS1rv0rFnaMCHgcd3f+AnqIRJVFSShOElFLCexy4p/8/ILNvZeU1FR097YlC
BCCSogH22Xutb6l1sXNNaJ4OfYob1aUPXxk32EKtVTNMLn//xGc8xoWeaifbQZqEfvEKjb+4Rkqx
wB/U35tDYVxU0Km570dH6K5qdsidVqUDFg6PMVKNqhrwPsXBPV7L9xaNOyNpcANxecVX1Zy7XMA8
6ZMjjJ6uiIw1lT6W6MADC4CEPQmAN/PG2yqJKFEQaktfB3HSOQxgRVgvVW34FmnhLbzLKaUTCZTU
n2PnOKJbOOUGpAC7QjHmZ97ewku6KjKfrq3ZrAytHbYuwXJSSb/yvcLJirCL6f+6c5WA701I6zN0
bWbnULDNKmKVMlKOD3p41Lp33NyEoDd9ztptSLbkyH5a/Je8Le5ZHdOvepjhIDOnbOAepxYvOBSb
LA8OWaH4ZP7U1rZQyawJMTF3pfeYwi3QqwDlv/OIxZPuBQi8ZQWxlyg9vDtJxYkUk60U/i6CMlaT
630ZbRIt08pQr00W3NkaeZ1yH1D7c6bmwrTA6r02TRogCWSmTZDir9R17xJVTJIt1jrbQpIdFdgu
MePhXq9agPJRxWo3twF7NwYzw6AFG2fS+6QRQm5yixfQl9W+rI3goO5FPXU3S9VhpprmR5RJX3Le
saUTlwLLIqvMKC+/CK9UaUWEV5fsx43eE3A46smpM5el6Vd7MAWEsBg64xvvAbhXvDYh5/nCWPeF
+RGpynXwFecmcjNxE0w/5pudDpQpV0CJ4g+6RmOlH4wxVe/RxaxVQUzyfAvvY7yLm10Y1t4JGvVh
ECdL8KLCidFXBgtQljTtBHNiZe/AxrFTbBaVUnDSJLQWb8fCIp5ngcI8XTGCNxceaAoiiLje4fKS
cX1No4lCURyE0cHX6bnkNiV/bsXvuv9iVPVdxVXSn5aKmOPktkkYApskfHcd/PzEMNo1vnZJq3ME
ZkDUWFthJ7X1J2qzD0WFSZpUG+yJzsYiBVZCbVu6DcVkaHfpRh2jjVkDaMVO89iFUi5FkgjM9f1B
WKO/zmgyLbWYjrkV3TtdBRvGYtwpXXVaDd63KtDJwjEJOzGLc2KkwyLOsvhWxboWetmWCGByI/D8
916j32tQt0DlQKaI8oHlQmeqWMf64Cj5FMZW26xU37i4dVOs0xhtydCU+8RmCCf7sxGHykGtsiuY
j2YR2XhFo+Gja6NwbSA9JjUy3DSV+tFG/nOBr9PgRBMnI3FNdbSMjDFfGhqBT6bsAeJ1cE4J+FXN
CJ2nDc8xblWCBvRV6ch4g4q42puET3F2VMVhFNGjq6bFKaTuw0i4IryEEJ6a7N5Rhb0InYLeTPqe
RCifxreOVLpFbCKTdgpO9A6ZA4DtgZebZngS9rZTO3vhTuB7JykpfMeH3vMvo1cHG3qB27S8Id9k
OKH/fiIxykPfL4iF4BRY+hmZvyYjG0V8CfkfAbMJSo/CYTAWu4s+HK5NCW4Sy94D+PmvrpPYm87A
C+6K/FNXCEpA1L8JB6ED2XMnjP9TVBf1KqnzJ930P7wIu4FPnukKneFwi/xf2QYZ7DxViG018kUG
y9RPz+jQ9+CzookRolvGbWcLxqYe/NAs2PnMik95oH0VwTuS0vg4jERVxMGFcaqzKzRiBTyXHoGv
yhuwJVF1sMfuMBpjdSv88kVibNtbucknqfcWMH1vTUheNBiLdmeNyUpouMBR+b67nvROZdU+K1ez
wjDYxRr2P8m8NIYhvEoT3irGd/mtq9Yn4pjUrRjKDTlNjJHct35AFp7nn5bVKbhx6XirNMIWbXUm
JTYgoK4xkFtZS5Xr26ItBxzMKUiCcT8kVvOqemgMq6C8JilLyDKCr2mQkRHKgs9CkY37LkPsjYN4
qcCOIiF9wipa57zwHPIjmvLONnt6rkQi4NHL5Lp1lWEVZZpxkaFlH1TiuYPpVuiXxsWkQjk0FiUh
a92ueul0eeNQ9y7NzKtZq3N51+GkcZ2SyHsdb6WmpbYR7jZwoeC1qjKF38XM9aIW5t3APk+WHddc
mPFq6X2rFS5w4FnxJctHWtT7hkTCPUh/wMOtbj5VauyuPeLZN2QQKHdFWW35Whs3XGzvnK5Odl0a
AIBJyuDa1nW9QocELPGzMFn0FVFrX7QxcS5C76oTTKHtvClWEXk7+oR8dIk17Dnnr4RSrSEphwdz
PKDfvyhpr116XkiiuQp9o6XhSgkwqRc22ma4Ej4FhAkArPDth8LfwJlUSOvCpGeiUlzkflJz1kzl
A+SDBOObcHdxN0F9ERitMVLIpcevWwdoaaivFFaMJzMP4KH2w2s0JPG28J5rrPVrQpLQwygDH1b1
yR71Nxjy2imqeFWyCvJTkgJBRSKS742iDs9SbdRdXpiPXKfbG0frVkljj8dR1h2BQSNvF73Pd7+0
gXElIMzSWt/1OU50oY+HciPMRocpw49EAfCD5hBCV1htrNohNSMs65OD3X3r5u0X1e6YVMUApkCW
zr9HyH/X6VAViwBp59GV+KvNcWzWNmXywSYaCsSCS/BlQecg0ftDh3jTTzpCLljirJqSz1HcTRRx
e+9WkvO/HTkL0j7rkzE9dNtm2O9pPkGisOnalnvdT5W9eTRbZM6CeRxjrsTet/Tg3FaIh/Q2HKkw
Q4M0O9eMT2oDHtLoQ30XJveZoq5iAowwZrVK+qjga8kiSB+p1FeuXe6brrrXbgPdhjaR0S1gMs4a
LrsbKvHcVqCGPT/4UoIaW5VRGgIRtYEa8A+Tjku02RXwIjDVIL46rqLA83odIs+nNSWWeqdHa3mI
XV8FUgMia5TxLdkXaAf8cR3ppBiYqeg2LQ3llToa59JEPUIUAku+Me4OTZopi67nbDSkwURRtkj3
oIbO7KlKT/V7Oy1eXNrt9KAY3bh1tO514xbic8jlvzyCCne2g0QVGOsIhNSBbw/dQwJ9Xswg0TaN
gtgzUwSykoZnBwaDQhxP1MLtejQ4vfLhleMLCSMrGwXROpOTiBShakauzsYV8LLpJ0J1Sun8tabx
Ko3Av2Hq8eCq7SUyDLnzpHF0UqCG+NcI32zlW9QHw8IauY5Bcr1l/bruB92BZ4xGsrTEO422R1Mt
6BwBIAfebuwZTuorleH6g9onF5z4/bKswd1EzlNY8jlo72lGElAO7RzrsrJu85Jlldm8Oiw4ABc2
H2bcTHHeX9XEhi/C2BAsLVkHQN964b6qjXePraxd+oq6qZpojSh/5UgrnS6HXH08svbiDtBjUqBq
1WLmhNWyqLlMKBnxUCoNLBur/saCy9NnDX5BfnFDakNgzP2Cih56KCEwih7uCRbfm4pJKoMmqrVk
VQx4ut03JEmQv4Wq7NmsureaRsoyd4d7ck9Y4+naJnGtJQlLIMtygNf+S4NDbAUB6zEPwysSvvsk
D+7yLP6SFkCRWOZ+xkby4VAX2/adoWQRnmhXecyd4jBCc33C9k07hdTGXl+EsRuSrZHRsBNg2mV0
Y/B0cA3f06n8YmbJS23H9FjM+HYKfibPJjpo7pTWmJJL2QQt0HXlXdUindQf5xhB+hxQYyFaYQzD
6wYl8wUa/3NgJfcuRRxCDhCxsFjQ+WDD2kJ6BKPnllBqdOeGnEBQ4YzdFxV5mHRGhw+CZcIxJm0z
Jg7MfUid9gPq6UeZJuXSJMfe9FN0khGhCwMiR0oaTn/+eFfqQ3ePPJg0LGty+Yw4SYj+MJCRd0Oz
R8jQ3bPu0S5BoS5C7F2EFUGq3PYNZQO5Ed39fEgQ6V/Rcra4ddjk5TI+w3o7zPc+b0I032JCFvl6
nB8ihHGYGop5mve6ORHyKjGL3x/BAhmxyqULQX9+RAkaz0nr4vL93t3Y2INJ7YCT8+zmbVk/VdIk
uu3mbcQN+ve1WEVhYO97+FML3+CLDUs9Wkl50Wkj9X39URpdQJes35GgKZY9BTsn4q+S710KCCEX
xYe/IrmK3oqIP92xWEBhfiVvAqq/5h7MDCQUypWm+6I76jsiyG0ZIbqhzf4yhv5d1rnjCgwtI2re
dc+jtwau/7lslCP8Fcmz0dHDE8kCD29AP0vMU5V/g233nAYWcL8mhmw2JrdOgPxGN8SucOqAgNT+
VVg2iRKIrjoXlvUEJxBnQR9yEGN4dlzn4vRWf850l6gEqlZNh67cNzj5m3sv0nuSRQdSQVKyGORT
fS5Vrt4g2z7M9GIrucvSyeuXreE9RR7wtMj0DuhqNJtehefEVGIt2gEr4JNEP4HZsMEoUWp03c02
pxfl72ylfx2jSm7DB2NAkaJgDGygdlEvwRpDgV3CCmWYXB9K0VcLWZAw0z6XTqwzDbIvFoPc1dDi
E81IdEh0ZxPkqDbtwOYcEyVwR0f1W2L7Sy8ixxLwdo06gsAhzFu5AYVfHY9JSIBFAyY9IKjOJxKX
3GqXgbwHWEpEfHVEu2fkkW6lRf6pNQkRVZTXBkUiKWD6p0rY6bZC/gaVNn0oY+BQYwRsdsRehXwD
ehn00YVphCdq/F1nupcuzNNdXuXbmDeCgUPzEhDywgBNnoggudRmZy4qwKskieg3mZ5ClxRL6NJc
juuCc63R0BIlqIUuRXJjCHe4s4x4bwHFX/iUNXEj3zwWBEWNF4K+IBMGjcSIMeRKS0rqMJICFZsh
HjB1xDWi4LEg5GG6rLHMavN3xHAR+QhOtC4chFaDULZF6XOtNRpeR195bVv/PVJKZR000eQJYjmu
Augp8oasFeCJi9hP77kIrSFYCHREIQgcw/JufADEcQRNCqM0JzHebcxaN36e9uuuKuO1m91yYRcP
SWOQ8OtQ/OGOWTIzA0nDtVlpoRTymYRozmDPkioMDzI8m6S/2vY4wvw2Wip+ErTVjPTrrq6WPbaI
1rrrlfyLV+CzaI6UvTCvEyKlY9E8qsS6r2jhtWX6VVVawPwhMX8ZMr/GJeCAIJS6ImUd0s2y9Wg4
YIMk7dwTdx1JjhsarCtMK6gVx6tCyzAqbMoU6QKgAEmtp3T0A0kKbgadi1RsaPkmeXSapa+TUNm6
2XBjAM8AwgqnlRe5jLmqxDJg6NTzyeWagW8b02PU60TO9bS8kt5c60HvILkApi0j/xZicXnXBv2L
15JuIsvm1BH0s2EOiG6lG0E7ueM6DRtB44nx3TipNwKHLhsg1T3WnEOhKpw5ithaZqXTvBdAM+Iv
o2cQASvdby6spxKKOsgTk8ssOyslWJChTGOv9z/ImaoKa0+XGvGf5dQsYKbpeeg9kcfk8l4oexeS
1EqvujOkmIRlKIBElSihMEHwqxqwOlJVbRbo1hmfKBjgUJZEUXwJh+SNSBUovcLXFx6fl8FRWI4D
gjVBWnnGzjSMimD0FF9ImHwpS2bEmAeREWR36L1ZOqdcc3Wrf2wrucNW8003Rlo+KauGqqM7gaxC
EyswXC9xGT5phvKJU0u3/IBnVH42iAjiO9OPvHuV3Bs+o/BzRPumRQ66D6ciItMBtyE7y1u2erUr
8OOz9nSWQkn4SqhNesxMmtkxoQTQeyziVEba3bAF+/owWIxqrRTiCyEKZL6sRqpQcC83zHnXXTxG
r05Sf2JNww4duZwSk+oAZVU7Wz6xeCr5D/OtlsfcY9CljqVm9EKifeWok/PebznFIuikZ7IOlfgz
ku1ZyKbZd4CwmAPZA8yw9JrnMF58Nc+2HaXiYEGgzzt3ryciXFVSpWRL8rVTMYmh2+nv5HR+JG/o
EIUhsBb93BBll4+WRiSmbjDcsu5to33DkUq2td7fNTDB6zq8OD7iNd3NoPLET+kUjM0yVcPyRTuq
xk/LQourkUb+XcTCccE3jC5SGNBWTrsDuXz2osoRFIOqvs8SrF4Rl4EhaR5DYpRA1HQX/GLjuiL5
KWVpSEPDX7gEIS8s1vqg6McXT6CULYu3jkIlA+fDDJHciULxXhRkP+B6Y8JAyef9FjE57DjLLVXb
fzYChTZeSf+we6gYIfSRS0MA89smNoYrRfJahirWqqKqV3araztF4wqDhp3U60ZhZJ0m/cHEzw3A
eSXqwHsQvu09NMZ02RgBIll64z34gzNuJyPzCkKi94DsLr5EqtiqdC8XNRGV2376CGVq0h4MKRLG
jbp9HDT3WTP8+mH+AdTjo/QU/6iTJAjHvzfAk/Oazjt1p64fKvITGQHbl/mIoFbatdqSXzYf4StV
ezGFt5pvjdPd2kTWMnXJlN28LQnJb+R4fzHf27ytsTpWFW18+v5X0H22toXqdr45/9C1R19Vk/sf
B+DdgkY4DVjtdFWbWX7wVfutoVFydZFHoMqoxNarRueq+OUXfajSr9MBBLSVV63W0p2PgOCvD9BM
uF1/vwc3dd8IRSqvukKwzT97CBQ8pjoW/+yAZrS/P4f5Sf6Te/jzAX88SZkR3dz0Ubnk9FLcBnb/
nPeiZHEVEF+NLgnpqF49iboVe7wOGoMC9vLeIFmwzXjdjkX11BaTrFVE3mbeK1w/XfFFDsDwWRSr
oiNsY0z2ARjXYCHl2ZyC6Ba2oDtiQ/rJtWyjs3pWnEb/BHe6zkeU4NC893ZlM6Gj1bSIxnii5ffe
zh9S+aF10aMV2eVbbFjM83JIYTY5RoQDBdqjtCyL+agIHgrkOavUVNRLaZL1inSsOfcWH027xXRm
qKRPy6RtH5tA8w+tpA2RKE77qKE6PWYY0xbzXhfF9IlLIvbW6WC6ssW5NMyXiR/5WHlje2tV6t18
S3Ui49KH4QFOFfODSm32SW72Z+AE/Tl2GPygncAZaNoJrIRp4/yjwDWbpgBTWRw8cUoNsuDFcgp3
n9rosMu4Kl/sfhpqdHl1ocdsXpjtf8zb+WeVFb67cZ9Ph+nPKkrIF5W6cN+UEDKVxC2+/7EG9fPS
5xShMnWiFfF0SCjde/7rbi1VrTsXTZ/uhOfRXnAn4VymP8btcNBRmtRFv1LGBuFxnbU8XPglTcbk
YSxJACVw5SSmZQjMOTiqYbJOWk6Og9Wlh+iz1tWQ9N+gvWZ5vNEtgBBFAr8NgcyahGNE0Gh6XbIS
s3wYWPSglIU5qdtlwSuH5AkFHJBfmT/7ukHV4HXJeuKLwcu2EUD5INqq4mX0ve8Oz//jPP0rzhNW
jZ9MNKu35u23TxQ5zXB+Sz//628Pb2HW/HYJP6vq87e37OO3U0iwXZJnP6Of5vv4zn5SLPt3VTCI
F4ZuAJlBTPff8Kdpl6lOgCfD0vDSgxD4wX4ynd81vC62azssu1Syp/72W42oK/ivv5n2746lOmQ1
weaxOUb/H7Gf7IlT8If5yKKsgqoA4wdrioYMx/3FOk99aNDvwz0WIWRdU0ycnS585nE3TLeOTtiU
LIMoeCuLaKucyxqE1FM6UFwXLaYkhwg/it3ypBb1SJ+FoGxtuI6K66+hGQOK7zhIquUa0ucU/ZOS
WKmfRw3XqSTainwhKnu/Jc4E8aZFad5n6qolrRB1QfQh0fN10L5JOaCzZzoLqQs5hX6TXMWoIRif
aLpDXjCHB42Wvo/mpo4wa5u9/97A7HAD1V1b40eCUJO5KEGu1F/oGOvPNHbR1I7JmZh5JNExeWkI
VqCChgrzNrnWTO2Ol+ZsmNlr3OcrT//AA0Pd7+QnJoj+qrYIOgmMCoyR+Iqa/iHJCKxVqFfWvcqa
aRzGcUci3KnqTXJddA9bgEPUnF5QT30QN7ZR5Xgy48pAklx+SYr01e33CgPaTPPQAxs1+lMPa7uz
0UgTXKdN/M4C+cNz/DvL8z+Rj/vUnT6aXljmOWFEHDTK/hv1ZWt9CkKSkzbDpBL5j65y2zP3H9Em
rluRv3aDfe6cfklp+w3K7kfgiWsJNHdrS+dGNMmKMKgcq6lLLgEJJUOX0cLHd5qYzB7bqd9UeoJh
ItrmvhM1FQZOf806wuFbgUGlaxe/VylCaWZQPc8shIKaUKna/rtjWneivanrFBROTGeSnu47ax6u
qUSNshpcqnGRrEINLUkXfqs9+4zkZ41Le200RHikGaMKd3weO7jp0PZgxNCA0QiRl/KuraPVCCgx
VqEERAP/vdcFpHnX3bmV2NN5kT9Jv+MDM3kN8hbhhIAGo2RYjUfRrVDbljGu+Q5xBc8jBvFEgK6D
IXqhJVyxjTx8b7wAV0Ew9AtWDYRvG3eF7jRkkzKVr+ryNaDvuqgpIaZPJeOATwuuZKUSHhNqinHD
J/HRaLKPJiFVJGIIc/ZsWhWRQXpNb+CNXw263d4k3oChbQryqSsGcFQj62FMmfj1jPtTEB808ocR
006c8VRlWF3ocikLvXJXsAw1BDSSVBzSoryB1zgrjXoNqpwWGtKwe9tN7xhkwTI+ADO8SXxm33TG
fYZkAaFURHBsWpeOSJQUBAdCMVXcO/ptl0otBCSdcgFN0GJBqdwUPWcFkukvzacRuXuNz4EJH2gs
2m6VWfbGIAUxyNwdPB/aGNXFUXtGPnH3xEBwo5fx609n4sv3s9ZvmUTMzjkYENmfvcucy4RLY96E
pYdcDk3YL95lQmOgRkrH34qED4WTW9shsklQxn03sVH//YNpf6YN/Hg0A1efiWuT8+cvj9ZKTVOA
4fpb4NbNQnUvluleDV5Ws7TPMvw6du2pVuPbyMnvwrj+8hcP/2f3/I+Hdx2844LuA//xn62bWaox
UbV0f5vH8XtWOTQxm6PXW8utwumZumB6L5iiuoTbUd8clfGvjMF/Ns1/fwZonS11um6o4lfgHigG
My2tyTvZtidG5UefZmxZwgKiZUJ6wF+84OLPSLT58cD6cfXTdNWx+J9/+Y8Nta7o6CCGHrmoBE66
reLbpuBMUtGNB0NSLa0AJ0eMcDawuien1u4yFnKIvm6keB1qc2s16J2eJBGpQlivqTyUUfskcrGR
erwzCmKfFXNrxgmnooQJAn0g9IOCBFfjLhuI3Rk7Z1+a0XuthTc+Sbqj/27RTKW7GHYMYcS6lslr
nyhiURj4uOBCLcNhPGdF+ijd5IiQkoyAoHujP3xNfXxQ9dRoM3kL10zFyaGiYZSi+amQw5YV0F9B
SOPI4LSQ2t3UPayq5IQWm2AaHCCJX0QQC8gRK8UVW9gTosUrZxq3sa54HkHuVuKsW2JAVOLsa2/c
KFzCEqY+Oad21TR+gNr+r1j8V8Xi5JX/11DQRfU2hsnPheF0/I+60DB/dwQNIGAT1HKWZfL1+g4F
xWX+u8sWkKHY7WEU/lEYWr/rlCl0+CkZdc2ZsVM/CkPFMKbK0DJUnTMgKzM81P/vP7/2/+F/5j/O
nfUvt38+l2rqn89vtgEGgyagAd6FX1Xj16+bKUXeJTpq31H0AkFPRWeBJ7ZhrB++NBp6OekE7wRC
pyv6ivqxGUrvtg3p4sw7vNa+94qEqBvfIGKzYuEkW5U48SrDN0m1eRO6FRPsTDUezU6BdDTt1Vpb
/743Szvi4v5+sCfJZixC65tb5P02xVtKy7Bp70TQAQfT/GaXT9vmHcyUmOv1ZrmXUodY30vNZ0gz
flhZsByglRKjOtjOzU+/YgGctlY1RlquWPrO8rNJ15pLOsE0gtZT0hPY8s82pNU3Rs1dlDUsRMXC
kTXdK9QD9xFf/Be6w8TAYEF8oHlvrmWpDJwb+2afYoTZFVaQnG0A7mvRpd7DoLZosfIgfs31FfEl
FyUU9lc1HC++W3//JYjYQkj7BdG+M+8iuZXCgqVlxcVYI9Ve72qoCQkNcAODQ922N+G0qZu88Qth
FN+3zUfMx857/37svL1vne4vLPuzJf+PlcX8+eEzyMlatwWkRPOX0zUyFNETbASpUlENIrdIdnT7
oTzMP/y2KA9WZZTFYr4N2OvnPb9s++PvZIUAoS7fEW6Xj8Tu5ShuSf7GWi0fk7ig0Exxwo+DJh+h
NhH6IvXsZt7b1qgitL5I9vPeAPOH78tTV8gbFV/kBUuF+jgIedRk0V/CsuFWMJyHoY2/76OreQnT
zridj/SL4iGWenkbi3ZN3shUXuuPSsNXQg4IW6Imbi7on5jdFDTZc8Kt3jEPLTrN116Coq82o5Oi
ulAU8RfXyYkZ/NOSbiLSseB0HU4QfIFNS/0FhJvYzNaC2AG06zTRXmRVcHKw+X//QTJ4xbTEKhBx
rlq+Y599P63qHB8NR9dmG4wcxGAmdn/04l0RMMuw1USclICYKAaCRNHMtwWzVBIhm6PLd3/n0NFh
kp+459GdvK/TtzjNNWflkr67Hn1dItewKJeR6Ty0pRE8QPioGFNBjCHXZrTs7hRpJA4s+gAg6zCa
OkMXWa4QrGPSsxs6K9O/EJAKfyhbQYZhaR8U0hZWM9e/ycaHbjDkw7zdC5y/qLaAPs0F1U+fZ1bc
EJQMeiq2Iwg6mU7lP6OufKvWciMKyzUhb94b+gr5LiyCM8bGNjHOthUeJSSKZF13z01vnYFiJh/I
hV7KzqbvOml6QYD5xEBZ9SUD9jNhM5MPfF1+VIxfw8xr4TzI8dbOBpXEKj3fFEPaPkWq/VCRQ/PR
2e2DTy/oKdLzbFPQwL5x0Y7eAjPvAC6TCaYTDT7dZ+Mik+RcIi/ZAKITuMdXmXUdqr3SvUU5oax6
TR8epEa50eeN9gwKPV3UuRq/j2l27nCG0zdm9pN3LSqmQCOrTFTFN4bwdxDlJW35iFlFVQXPQTgt
QETiP4ARAThm1zUJPSNsWjtJj0wNzf1Y+jUArFQ9yk54kOsUcSuqlFgIgRZWcXNzk0qtvXqGVe+T
no/mfDN0wuIWRcHJcYPuOm9yFI9AU7O6BxLTXitFIVSDEvQw75S5E6yhMpobyqAbA4Dt0cs0zGSA
ndfShQrZDL3PZI+zYsqQ+KylZXaZD1ExkH8/RGgDw8G/HzIkSnrxiNVZtFqHk99a2yKKH1nP6Y+E
vP5xQyhrJzWiRwYhxrRnvlEnnv4QsziNg5PppT2TwuBU2Qa/kNQS6zn5ipVxbOYt/9Nj8lx37lEy
jou4Cg2kNo2JgEBq16zr9U3iMHm2a0e7SqxKN05o6XzH2Wt6qkdyUX2Yb80/yuyzrazkwZwOz/L+
LUu85jTvmu+6knG7coEmLcpxdIj4ZcaVxyq6/U7Z09bxVoYeiJep8RN4pXZfmmI8hakdLKMucV48
C5ioFXTlGSeKc8cZ5aWe7qdyJOmrqjrcpL5vPMVpw6yT7WOEMwc9hJyUUsNzEEE4YZUDCpOkbIp/
C5Xeosu2qHfw/vDLv9llzQf/+z//x2PiJkc14Djp6ueH+cfj/vGp/HLM//LP+W8FCdeWH34QXUFf
2fe1e1TRAmwI5GfeSfdStahgse8YX/v42KIb+hi6YGSIqarfDzUL9cehaZn8cagvpfPTvSqRLrbz
oSQ9epf5UD/+6V7/2ROYD52fADFj+p+fAJc4a1OMcbVUqkS7E3V07EPPetIh5x7zkphLxm7WEy7P
nlSNCv2M01lPXdyXa69s9e28Vy9sZTGm9niY99qGfR93bX2ZdybQRbo0BJIQ5UzQjXNoNVu7VHEC
aDWKfy9QbmPLrK4OopfloObVvs+S+qqgX9wGZqKt5r1dFPmnPki/umVdXedNZBJikVUe5sPjtmB6
zsCbyGfujHgeZeV08NnnvZIopr3R0mmZ97oeXhp6U9t5J77XbEWOL6qN+KglQ/tMG8w5Obpf0VDi
5pAq9Taye7Geb3awHIFa59phvhkOxsZhEvsQwoG9o/+P91Vpn4sorPDxmTapvNyH9C1/bSRau5v3
+oH3lbwzyr+s7Z54XI8+0qm0WPKGZVhvhZ3Xe8XCWpTHJf0hSmV6imQJ8V7TkMPTJKLwoqt5dGOF
/JdGLNLH3M3fxwxBVVdaN0pvaoRSYekPZNMeXS8rT3ZCYl3p9+LFUnCN4Rb/MKagc99Woiuz+nrr
NWOzSQrrCIcmPCvgzdaujMf70UHJWDSq9SwzXmit0bSvapxula4aeN3jx5akx29NipKNWOfXVENz
X2GKevQzTOwKFeSlEXmwpX8YHy2XZYWeF+OOuWZ47voMYZhLVcEKJzlVmgxvyqJKdmrVqghEyxZi
ENdTr2cd3WWD8VHjUfBw3Ps4JIaDpcbJWzHq7iLXrGmirNhrQgiqrY6FiQyQ7JLKqr41laOdDHg+
py3zDyAgNeeOAVT633fMh9rT+mcjidx5pCUfPHpjuXbjStzNm3JleB7cITuPIDoeWbjDLqXNe5hv
Qt8kcS/c2wCCrmFomUe9jT6C0kivOL2zq1nxbjvK/bwFcxhtP2MUN/PhaS7lZoDosFbyTtsB+auW
Dszbe+8mxM5yX5R5c8/6Ayl1O0AFmG7OO7q4FnS5XXs3b5OTKK92OrTFeBSvoH2zA6aqI5i25rbu
CY2cf/glYdtqblP0964HoyLqxNYPTQHD8aOQan6ujCzZMvBC6zXd1KcwrvkHRgWLqVsFuULXNfhy
FiWCWjTlbY0z7QEg1o1Dzu8XKtdsh3mItrBfDV9ct/ug65HjOMICbSbFjx8OugtMSCDHPZwWTzlK
uYNv+/Xd0ITluYtD3Grcciqtuuv+e1OCMnsHayL/8eTWmJuSM0qv2li1De1lpe6P8wNF06OFJNAv
9cgDK26P9K8LPxuf7FZx90WJVJIV8fcftS/HTci6YBUoA+YjhpLmQq0TsSNI8ccxjIm4kufm7fxn
biGHo8wkGfdL0k1vCMBU7qvIsm/Je4VZKHoSutJRWTd2RO7rdLOjjKBhGC3RmIwri3rr4Aw1eiQu
yqs2IjZ8MYhEOcx7fr09b/R1qh0YEOcucPobz63iU16o6jrslP6aA5dapGVgfuVFwJlpmt8GI70F
ZKi//H/azmPJcR1Y00/ECHqzlbelklR+w6h29N7z6e9HqLvVp8+JubOY2TAIIEmVEQkg8zc1/4g5
c092NsekXd8vr8JMXrZeNTyFVtLOJJyYv0ogNkw90384Y/bH5ZhAZOe+lpo1WjnALcrK2SRjcsDB
TV0HXtnsJ0WN3ZDJ+WaAaPOgKXAQcyupLw6JkfnYeuFrb2JjqTtB+QUo4kEqUYGbmayMiwA8rVkH
Gy0zh6+gYX+QPEzfbIS75lSKqmsY1ykWYxrWYbqurM0yAvqfBi/ovajLvMmHj2yi6NWG/9o20JYc
JAqWjp+M/9Uv4mPcmUW8mTH9iPvAMvz7Prf7T84KPpyGbaHYey+TKTigUTspebEWD5RHp7GUj9SC
PhJL0fiUJaOzgAOID6UuWWtFYtGr54q8t1otW0PbSB9DLwbCPDTycyBRzA6k0v4cPWsfZj76wLFm
7uvGyfZWSqalwuTjNSWbs5ISFS3JqQl0QUPdRRoOxdSEBreUe8+5ur6bXJqm3YeJST0aIBg5nmRX
6EDDwakbLwiJaOvSJn3Khtp4MXwc4yuUezaiaUYsULISaRnRdJP64En5eMYnMXrRy5XobdqueZRN
MN3TDfVWlvfi/uxrD8WQqucY3hH/rLTct3XpnorICuZ+CJfTzKCLgih5v0fIreeegMb8EcGM0j91
6vCUYywOKlgZP2OY4GCJELIPKNju2UCwPp0GqCssVLxc3yC+1mvZYwHGn4CpV4EAMAWMHhN9a48F
gj+hfxa3VKqmxZUKnKSYEnTYJDNEf5mafk8JjWIPu65SnxWoXiSXp/lDquHqIl8ybprQBq87BYu4
GpMtEXHrmgbv97wPpM447Mpfsfd+ELhXdfyI0jr9MsCstSRP+t4M+hUXYu/NzphMi1QeHpRAd7du
qY3rZMytMy6AEHm9ylwnPV6NPwKlDGad7sX9GfjRscCu9oryGIB5ZHm2oqk1Ub2VAnQ/pEzSr6LP
nSPPo17jMaEslUntKnWRIR+sxHgXZxLpo59nk9FWwyJkRkYOn0+TMpnbW7tsasVDEh3qxmA1ZYcD
Ob6pU4yIgz2WDiI2Vb0XMmoxVNtDrBTKAbGGbYS03VZ03QanfhxmvXUt5jNvejm0fDGLtFIPDY+2
thBzU09fniXw7Gvn3MpxfVE9GW/5rrQ3SdPX0BMSuJlvYkgcqpz/Hixvj1e5JW16sL1zoLkm6kq+
Ny+Acb4lFZIW8Od5aKbm2KBJYXfyC3uiddwo6ZxVBhjBQCv8OTShbqlkuM7tzBaH3GaEYWrkL3Wo
fxdOt7KFwPcwHcSZXWCfaVjlI4hpw4QDajzpg1Fu89y/tn2ZyGuryfi2JZL24LS6fcIzYOYbYctH
1aFzmiSYhBEtZLZuZfRRgmMTO2XAZHjphio6NFPzvnvGgXeuVpJ0FF05HL3bF6QkIfyIBK922y/f
tsZpkC/Jx4ITsORDXsTlpYYHerGl8BCNqvZqGJmzhTQZkw/NtVenjtKFVcbWVo0a+6pB7gFazI+q
pGjQlTo01lS05UY3MTks6kVDMnsu13mxEt/+GDTvsfal5R8PmZNDaVE8q11Z8uicbj9uiz7qwnBc
FDOjSMYyQFafRTOyij+bYlQRcna+vyhas9tFLj6xTYXNXp1VzjKYmqKvplBL5fd3W3SKg8EEvbfl
tQ9TFHRlr6rHOMTjz/QDrO6N4OsQxcHOluWUlEeCHuiYuiCD2afvR7QvVpFu+Mi8TOIeVk+1Ga3T
fpmjKbBtFdSlMEYpEfoE/5X4Sf9pAQ9Fi9/8pobIiMVeVz8VHo6NmqsATK3bZOaVVbVLLKhL9UAe
J4Nm8RFVwQbcq7ZBDtAF3o2WCeiLPpfm4M8CBPCZEUswdk+GRZJDCsCiV2Nhrqu6DGVoi9Iy6B+B
oerLFGYAqc+WpbhuSN2RdM+0Kg+QNi2ax5D086X21GMbd8NbERfG2mxdxBARJQADnvwIaZ5y4POL
SNMUvB/L/tinfn/0prO8LetVBzcLpBxNMsBdxnIT0vMwdfr9wGcpCdwuN0kmjxs5OuhFzftDnCbS
YG0cstP5NCC6xGGIKWEmeRkdAjk7GwMiszAy4NuspUo692SVXiwAcSulVvWdBgHgZJD6YwmiyrBx
55FSh99iCm0wW2wYW7qBYafd9Ssn16Rn081eRMR0Lx7uFyWAsI8qi/2EOT3VCgvdZzACy6RypQ9y
d9JcTjL3Ie+6YVeo+bgyJOWxkyYGsgw3Swpl4yoOaKwtgdaZj6JlxjbEUkdm2pq4Y7VJFotsTTLr
w4uv2va32kZpIrTzryMKC4C18+Qp6DwT8YzEOhhSae7khj+n1EnDWZIjmO+A9T8qtz3CmzEPlQ9q
3/UGOHyNFB3Q6+KZ1aC3+uQ8i1LvTw4ULAer5tdwSOx1BE1wUvXSXvtR+ZrY1nujlMqy09sOQ4ey
UOZ/t32jV2DH8cwvIawhcjS1qeNeyOYZp0HJmy3rjmYhTZ+ROYk7d8a22ImmnxhbJ+69a6nF5hlY
4Ak8nf7610V+ELjzKtP/uChJHO+aRKZxvyisUcnVmhIxVXBQC3eyPlVx5M6yRt4KIR/RBZYq/zkq
2iAqjE0f6kczU9UViusxe4igvohDEXqUkIIy2JM/qS5ROOankWyAGExgGl56ELRLwxmwKFbT7h1P
ZLF+HME+robccNe1arTvbflHt2X2OJL+K9qYupMC4R7cmAbkclP9QZUdnC6RG1qiuQ4btRrL8RCh
qitGB8vwtZlygIYerU22byuPJfi7AUNA05FSGNFcOdaRFsy5IcDMAEPLltnrYKEN/ExdaB2R+3iH
hJVRqk6fM9hpG1+C7ynWjZqndqve8uSVWGz2RowqIdPIXjTryFhbrR9frTh3L07Sb25r0Jb162DZ
jxVrQ9KQcX7Qx0x/SmsVfaxOea8cSivwCr2NOjWbOkI7ozNfUzWKd/Ew6IsUWRIykOaHSSwqp7r7
EHg1+N4pHrTHQGXEDA8sxaZnynPBV4HzqPGVpqmqWr7l3xniQkuzHwsUbW/n93DZIJHdVTCl/wp3
SxLCqJpNQyLciOVTG3XPsdLouOJRF1GoCR+bKDzZapOQttIx1ap6FRUHNE2ufU/+qPdiTE6nUdS3
2Hq6bb1B71Js/DXIGNva4K0jNv5eChlcT9KVSBGIiL5oHyPNHR9Ea+jGBDJ7pTERuWwFKmBSXpfD
iYz8eCm50+QUS3m1dz3j3CQSJcpbX5Adak9OD6LP7JThsTGRaAzddYe63MVvy4IKTo4cT6+MyRye
60oOovYkI3A7JSa7rQ2LZFZTZ4NuG+UoHbSSvhXDYwXLsiZ5ehsdR2fm5FKA916iWTi+TTPIHwdz
7I9m86HpYXMbyxCGugUkv89i548APfxuII24c7Jo2E+lkH3U1sPecbRuhTzNp2jd+/9qGnkdI3A6
XRHE5klGLWYHbFrPa+nE20t/rKZDQWEVon+bby2v8KRZkjn8RVoTCb5buxqbXcreMW48/VEcxMXc
acyVYAYnLT5T1oSJy/zPSq01AI7H0WbwiuzRcRHzRnS3eeuU6FnspPvhtR6V8HtU8cHyUDenhNzm
jCIJQs19wIPIEnwBesXfdWNhvXkjDDC6B6VotwFSKEs834p3Oc++Qol2H3EvB2s3XW2E6Bi6sYIW
jdxBi8NY61kzMx0ZmrQ5OEqBGqbKTDjGav2UegisRarVfEdnN0F562qr+lkx4rE/R4FJ0cRoctx8
fKdiGTu060byL73vZ+AHg3I/qFK4ySG8d5/BsEhZtR/G2JYPBbzstR7aT1rbKod4VEck8kg7HhIn
l3+ejqVmr+PSfRID/xqdbjPWLQRZcigLzXCeb98vPcC9y4ZO9vP7Bg3RtKPqIr6LaJr3cNYQqi3F
V7WQ6/eC/B8JoEq5eHBZDnJnPZN3icn46cXKHEPvjIKUuQ/z9CyniBjPXbl0TrYOSd5kTHQNVMKy
VtOOktN4ZEy4KEX2Gf56Lm1FnzMNqEHdzlmA2rf7ioGumUpPBmux263Moq/QFgbaI24jDoVf/pBa
p9xStQTNn8r2JBIXeptqCI2TK0uBxZIIvxNEYx5uMc7gqjtdsc+3Jqsa/VSGurwsMrxGeN3qJwPZ
k4XvApp36yaEn4tc7G4ojKXT2d4Rjo13FGcmLoDV9FXrdvglLw0EQjvo9L9ibu3/GhYxdpH4Ry3T
nwHMVptab9BpkFEmFY98oyK7cDsV7SJXipX7e1g88PfnX4SE3CoJ/XgdqRLKaQ62GhQ262Jfocn2
8/TvdqRhSjEXvUG+DnvJ3IWjCmQh8JJlMpA57zDMsGdoK7erZsyb26bIMjo28qWmL0sDBY5GxBhT
jO9DdBIbpFtNcapMTnGDZqJ81WXqDnvIExSvfKIKN9pyDAB4BJNu8a1T5y285M/azcU8kcXtFmEo
90G0Eqia4NaC8Tao53yRqGDv7w9C1kBBLDsPbub0AImB21NUsZJZ6QXqf+yp7ANUw2Eejd3wgSbY
F8ZAdzaOxJa+NoH6IeuwmZz6buutJmxlWM25vRMLK/SdVrgHGVf0+oIz1M6rWOrhyrlQKyumZg0V
S2wtAAnooaS/l0CcSFbRHcrR+JE36zKpjXc0VYy1EwI3VYcW8XPSrBrA5JnpsAAT6V0DtN3MNKnK
rxqlSfxFrrgwlDFRU2YikxyUGVSWoNrc9rzRr6YY9AoDma1eqbdACr9h+tP98K5x4uk/GkX6NBGg
fjXZti9QG8tPoeSZrFskf9vmLMEVux+x79KtF7TPlujdobac+MsEyTkkYaa0gj+JuIPsJvuQIbwD
cyjx0QO/lVxtvVVWjk+yT1RYs8pC3EUGBi6aIcjqU6IMe1G7FRXZrPoCbCi7ivGhjj5Z2LS38mwa
IJdQ9LJxq/wm5O7hMYFLn/JgIHHRsIrjz6q1LGDBSXII4sZ9kNhu3TJlfgRNxR7/l4hgiigdwBzi
Hk0eSg8Wch+3e0yf8r9H+CO+rGofP4FyKPaAK7CzVRX7TTITRHkwTjjwiqOkrlEH7ELnDWgtZQr+
N8ux7J23Oht/QE6NHxNyGme91J5E1OjX9co3o2EtmhEPUUEa4GqPRvUwTGs6DwbgG3q//QKYg78T
YQWq7upov2pV3G/zkj031lSzkDx2gTiaM5ccyz9jPtNfvd40YSR0SIu3Y39lIRs8BFX9KFoiwkyM
b4k0grDFyOLqSLq1bpUAfbUpvhm94srmZ7qViHYDQ54HpRVvRLPIgS4AgvFnt0+brtF18+jEANZF
VyDZSCyrSYCfKzdpYn14TOGh3uNtGd2fKE5JFUw/gdQiNyV+n3sIQnJzv1ZXJnvwt9whvTiMWf46
NqSlRqPu+LERxTVHI3ikSoLvdFB5R2QO3Q3mAtnOyEo0WCTFXocoqiFD4FpLo6vlc+01ySLGe+DZ
DzHLrhI9ftdiCxV9qf3a6N5OwtTGn6XSMRiUGi0c1VtIpu98H1vpjDJ8/enFKFPLOsIxGnvw7dAq
LX6HmbMQOXU5VXeV1xbPCevGnVmR7hY59dbQds3Ub+hViwxj7SzEnuh3vKfXz/lgKXCV/fFq+V24
czGNm5WyUhXUhosFyDTnUYzaSaUDMkqBNUbmeC2qTj7yvbvqKWLx86A13hzk+Q8ils1bxAtQLReS
U4M3App/jtDcvsUC0UZeg43q1qfWeXUpkMwSJXxPdH14a/UXj236a0415xCgQzMXZauSuXohQ5LY
/YrCmTdBnMipDwjtIh0/XUzePYR2EQ07TwmlqSSDNo3cfUnbuH6LFMTpfMcaL5gKoHxYxcqROn64
VTK521oOdc88UdBvo1R+CdCongOi1F8hHv0YZTn/NrQeHikjxQbVBmjh6953Oxu/eJ7erJ2EZ8bA
wMCt/XdMnCIUoBFkryLFercz92hUjXONxmI81EHYwaKhH2k62IJSUJ/S3EZRyiRv1EwDasm+WLXk
bi8VSvnsxli2UCx4z0MnW0GxSTfiesUhIetkm7Hz0o3SmWgnMu+8jdNZbFXeG+zKEc6BJL2Ks3Dq
+38YJz6tc+D9Z62N9a/kVZv/zx8JhWanym6/FSVXG/zpLrZR2A/rQkEHolCwlU36CrdAyKPzzoNX
j5Dbo6jIakae7gqFFc0tmvU2SSq/ADE+FXHF4fcVSR6b6waL5HkNnWGjqCl5+2nTKfaWQT6cgOvp
R9FlD7G10X5HiL44kW8RIv6ve4iI9FfE/R7F2H0gZrATFU1R6TSlFnqNVdfre18dNfs4q7Wj6Apc
v3uwc2d9r4xWGir3eG+lcx8HlT0SNa/3qrOEoUtuA7DXMqM6GdNBFKKnfq+E/OBMTtPwd6YBq771
iTCrs5QtkmzPwBalo2lD2hxjVmpI10isZem7H4zabJnDc1a7/+i/x5Zt9Yo6kLK5d91jY7+BcRYq
SNr6shRv2kl3WyRwxZlt6NEO4unxr/5+ChODmEvf1Jwr4DJOIdn7e+jvABF+7//nrcWnaUGZHzxH
m2d1xR+FctJXd+jDbVfk5OCmJgaBv5p1196aYtGVjXJ4lFN9UVeSNQmeARSxw4s4+HqOAGJRSfN7
X2gjZJ2gObC5902XB/nkylVm0cUIXf3QHcdRPt6r9p3McK9U7IR/9d/L7b/776V+sT4U/V2lHrvG
1nddSHGDh+rBmg5mhGOi3qSLwR3RsPvdJfqjNm3maovAhhiQ89jQkIzJ7U1stF9EnxZp5UHznJVQ
yqbyXbAtfvLJLj+BiP/C1jY6iqGqDfKFMtj6WjSxYMk2sTViSD1JbAMUNY5VW7+KVjipc6td+4D+
xkLxouCLm6jhAiVn84BXj3GKG8nEn1bxv+S1eU6kzn8eTM/ehDJSr6rq2W/TlbqGUbEV9/3an1Df
cIUkTMaNb/qECO9qqzqJMxnL8E0Ua9/CKYo1DShI0fc7VlzeIc0HeKy316yTrVWFTs48SKkKVXif
IcAzgoowtK7ZjFHjnMQIPivag9e8i0ZsxYShnvHRuqOx0fEVUGaWmmRkrp1qzYsKXctRjigPKFG9
ruIELrPXZw8S6GKJ182xdasYbrxurxWsvh6wT9ZuB8MKZIQScer9Z3+dyNI2AF6oQ5dRVkOnl4cg
z5saHkzgb3scB1qpKQ+mpLcoSDRuvfVw08EP6HsmW96n5zvf/n0C0Nf/7HXpjyF09kEJeVF/ziT0
OabahA2/UZYr7wHhqPC5xV51mEoYJTqWW13u3UXMD7Xw8grakd7svdxMviNHfzv53fPvk/+IcYvF
RCJ1ujR9qrUmebITa5kljfsoWoFNHo2NWIU7tZU8YfWMJDSyIwvR9DWje3AMh9SU0u90WH1zSKXx
qqW8cMiC0t3CNEJbyyowQdClYBlZ/fDEnKvOtE6qP+HQHUBmWWSru3PYDPWPSFNfOxKxb1JjIErs
eEhPVXq8imUUq2RJAp4B+iVGlqW1a2rr6JgBeh2rx9x0LHRWJBxnpwEvcDatlmgvTegWG3QXpZWT
msk7qOqZCIh6jJKtEQ2sfBKE8+UyWKH2jAmJipyBOPM6+V9nmV2gaRaq/x3nT9eG0+j/Oc7r85Pe
mkgI6EWw0xJyAUPRuRepaTApUxLrG/rDfhE13zW4nLM6b+1rG8T6qigTtLm7IXoox4qcSZL1b6Ga
nkQsS5Z9U8vD+9j4ycIPc+dBzmBgxoV1HHAueEqouvLke8mB6kH71HR4+MQd6r9i1M0kbyurVjsX
o32XGw+FPT7GOt/tuY8hUOyP9iWXzfagaCja1U6+Gqq+fG2HMkWNUJZWo9GD2JG/RLVafiL0hHZb
gqh5mznlk6tkFwk7rU/ZwPipK13r2LmycoJVq86cacBzhu8R+eKL4iTyfpD7bnG7ER9kek33CBLw
S9gHysInO3/JAFkvPC/7eZZ1UnbxIlScxNlfo/+3ceF0Z2pl3LmLjGUmUSh1Lb+9Dmn22Wr1JGZG
C8iFs5YmlRPRJA3TXpHLrmw3uN4CWjNcqGrGamSKD6swPiJP/iJaaWSS7o8dnfI/woxh/OE45bg2
DDfm3dUOH7+65WQc16gAxOu4de7dIvof3ao5oPIUVTnWOUb/OEIWOahZeZT0aHi025zfwnTKR0RY
SEoDEXdnIbzppWTgHySuSJGqq1sPx52O7DVfQnWlITu004GaHG994rRM7anOipTrNCpaeBtzRR6m
b4YdOqvc9jLK1Hm2V+XOg101tWudBczt9I+hwO/1BRlohJFt+df4/XpxppT4Hyl5/TVOte4YiKor
hYhxhlpRvOqmcq0YSTs3RCpuat+H/7hGnIrDfTi1AGAuTERHmjiYvD/6KPNmbSOHjwZegvgF8r8w
gVtQZMa+6a8B3sYW/rl4d4gB2JI/r3ACZtgy8tUH1R9JOLi+AmAC151mgS+MvhgbvipNKA/hNUE8
YBjyco9Hppk/NFKmL9Ss2oQBZuZBpChP5dCgYhIkV29qpWXZP0VYk2bKk+joI/Nc+LxfRRdJi2ie
lbLJXEQ01jHWsk0HaSlGfTVStgMiavPYMLyjbtqfXqPLl7r/2mZadkZ4TbkkbZiSiqtxw5rGxIFC
L1y0CMGRfApBDbI55l57EoOiS5XSeoG0Q78SN9H0wieFGBxCUpRpk7/GlqI+YIhFtR9/3temkMdN
YfvWQoyW5CcXuV7jMTiNyl76HumVeeq1YHzRlRW6nfH255+xrN1uMTpMwRhQRTP0gsCQTLClJuiT
R8f2EEtPw13QuxZolN9xmNDSFoF25b7DRwl34lpxWZBWqFoZyxrlhFVZRXASwzF40Vzkh9uu/HQa
BJhld+wOPfmIM9A2UlzTgCkBxGAGxMillJ1DULYQGKcBUrYHP1LQHMso7eHoh05zV1ef9ltkNpSC
SFitbF4XmxYWxC3hiH8FBiyh+dmAKEV4O8pHRAMwON6RJgsvhsyvG8Ls/WIpSJPlqtOx83aH3VCj
Pi2nRrLRElMvvpTxWK6DUFo6eaA8iYPS6QtyUtoZUwvlCanrGIVHymxiEDPqYuHFpbkWowaIzzUy
Bd1CjFZOY6O9xVZQNAdPzs8WzoZaTHW8t3p522ajfkLtAJHXzo5WFs5C1kx0ZhCstMis96JVRa5+
igF+H80p64fUM/ZtQVOvbUQybheIELtOkf42lWDRJTAs6yBKvhZmfcUrRAW+DG2ZlKi2qeW8vd4j
YJJeWbz+KyIuATqig03GJtnA+6Es1CWIw5Vp2i2BdpHXbMo0W6VjNc4GJVM2VoVm6Q0p5YOT37Ry
h1CJKwMPurd5KZTnqE+qs1ZUwUImbxFJLeIfEw7T0pi+g0Z5jdnRbNJc5X8x4TlTHNRQ9Fde7QoX
ahEv+t2Joz313+PTtvoMkkznxVGayODbOPtGEy7S5xWxRsC0XZYTerKOFG0exqBsJLPKXhWbx1hu
fJ5lK3r20NkU3VrpDUdm/woohsK2hCXtzCSdvHQAEi19SrnZnPqU7On6ReyxxWDUe2Ah/zEotugR
mMSlG0COwKYVhapDHCvGxdLaV5Hg1yLEBtkIFLd+Upt/9LdtXq6tWvlMjCp/GBQ1X/DNCz9w+1oL
KNHg6Z+N3SjPejMkK4/d+B7HVNTp2kyZm5prPemOv7qtk0eS57KDCy8+jcObMg4toslG8lAbylLm
X3tpi3JRQhi8KBPjNwEdJ1o3IiEtL/XtS+gDdIWC6W35HwDUH+X8a9fZWMXl7vcgS981iqavo686
i7aszCMvoGGnJA5WAqafXKJkZUqSe6z1rLryonqwEzV/T32pXKGqaa5FM1eY6ErJe2EV7OwjkM/z
bkI3gDzXZ30qJXsgLKvAaY3zqGffBAYqRK13TuUpPuKmapwxILr145vdzFlBxEdHbutfm//EGGLK
FdZu6FU02ydUlhashjoLvskASedKIydnMIrWhokq2PTpUF7A0iqIjlbvrRmjHFDw38bE4D0Z5WGZ
Nbq/18w4f9QR90JWZzDWcoyQ5m2itfBwYt8ru3xxJyCUmFm1ictpJOYjPLxiBRkRj/HeibO5gaGv
icDAGTMndLRzwGPnOM7rx1TzXrAhzllRStWlyBPMrkp9L1riIFM4Wk4gPTTpiBiHPNjdSAAwVLC6
AsKvKZn7yks3Au9jaocxD4fDoII2c2pFfdWD9lFRGvPbFIoL0W2rNXigE1ZSbXzHuto78ocIDk32
BJORgqPueEfRfT+gQEvCUVSEGgsqtGGWOK6Bw1iJbVLqFd0uD/1J8Jltkha3zcXIWblPOyqxt8qM
/ENxiuQoNk44vs3IxlZ7mfwle0stmvV2DCmehW15AF+Xs4CfTvGSDjfs4tmdBguxHEmyGs16VfO3
Y2X2rwPekqLf7zFLF/26W/WvMv1SDYJWHtJ4ZyK1f9UN/LRxcDmIFhLB3g4VAXaa4l/0e1SfYt3Q
kbZiVAQnkr0pBl1BWXYCuAHoA5Q14dqkviTvJY3P6YRou/eLpssXZyfd3hN+l+HR2+JLIUdAY1wb
m5tKsc2NCcuZInbbLNQuTl/zIfySpLr2oziMqKL9YOHyLYor+0Vcy35Rzgr3ooA5QG9d1r6AVF9a
E+JfK6s9YnvyR8c+gO1K5V38Smfbh73kHhuM9jBgDQBCWMsPRhZSP8H/Bk9W+bM3zG0ARg6d3nwE
v1kk32wP9wFmemhgnSkv1ELjZ0R/fGMFKdLNcdyRV2rkpevUzrUPMrwXckhWoN6KByrYLy0A2DMq
V9mpLjrcuKY3AstxzDtKLELxHVZfK+eL6G7M2kB+twSPFUPyVLXKiI5gL9Xiiw6rCIvFqfaopJK3
lAMFYymIB/K6ciJ/qbCD+zmuBnqCITaAal7KNWrKTbIV9NUAnfGVChx1IZo5ZL9DD99gJuivLLrl
S8hsKAbFwZWLEzUYH+5/1j6FVeLNDeTlJWqFC4vKh7qVBh3MdK2gUm7HQ4l1EEOR621jPCEPYmKs
03g4RT0Fhd/TZNCY/SmEe3SbWQ257UXErelNozGjYkr9j3vERQqhC+kphHAp29p9g1SS7nUYZNCs
YZFQVzKVIlzViEpBtbXrbdsVF2UCMI/TIeCL9iCaiR7hy1VnlyJW/+y/RbTRFx3SB9YRvBjEwazw
jV04emDPI6DiC/GCEK+Ke0xtdyAXhgF5ZkQbooUYQVcDkdUbxoiqnbz0MdbBGNp9Ej8RyzPg4F4s
hduAvvsPKEZvPyo+MaFXV/MWxRhqXVO2TGTESgnZ31K2ko1oFoHhnHiE/ZNJMfGeWUtjtvfi2i7X
97d3H446WJBWSdofcahP5pVagr/1FR7sLpOaveKQxgp06UFOIddZcuCdxJkznVkypojiTPT9V1zs
Vd42C+TPv2LFnTBy+dc9/+tOE7x9WYEjxLMt3qVpZjxnurMRVX5zQCE6Z9uMjLTyRz+Wh9Gyknx/
1Rh+w0IUmpIgH2HpaSF9M7VTvOeGreglr/SY6frV8wwSq0I9gKU0BaZ8I+Xlz/LFOILRaeX+7wix
EBIX3SOU5COxmgRAWSBVzd6ZnhNUpPm73v664sHBWSScG6Apf/7JS6vFBjQ2NgJUouphv/dG0gp9
z9b0BjSBh9+j48nbrGOZ7G/VWvEfeoxFhwnLzsIIK1JKYwuAF9prAZdxnkMP34mm6sQ7O5fsC1b0
6Cn3Vb+KkJY9WoOFQjHS/4vU0r2jOIgBcebLHa+pQgOHwM5K7JNcOOErv5QKYJn01dNBnKHjt9IU
NTxWIT9xIMv2ErQm8kNaRkE9t/sl/KfsWJdxs+ttb1jjHx2eUbcF4pHZ3XvSe4/AjvQf6sBsBbro
q+NDxcaqfUaOUNuji0++hdTypqPgOw+qiHTK1GemX/jEEIEUGjwkPfAJDYFB1Sa+tNzjmA+AwKfB
6TBMLhhhpmm496jgycLgWJq2sW11km5GHvtXdHF9uADGawiD5iDsSu8RrWYCjWw80MB5Mt5GQ+Bb
baYuUyctcGNECbSIgXX2yTRdpQUYQHL0or9Xw35W9qGMI18jXwI9upSTnmjMdvZ2eT4168b/+3LR
f7/cVYI/LpdlDDfi6dONMDXmWiSNK+HzWFYG+Xq/vmq1ah2TyRdS9Isz0WckkwRDnHXY1mEMWWMc
BL87tj/wRMMEN/GlvcRyG6/fNEaSo0bi3aIp+u6H/+rLnYKcptiJGvo8weIMY4vKxi4G+lYQ1e0e
ymyOXRp1tD2Co4P7bNbOZhiKY9loKxwHq4/OxKoQTZH2AcEpd2dFRbHKXK95zvzya5VKxrcpNPd6
lPpc/9C76JFQanaMfeio3jwdu3bxR6fet9nP8aosCHWcIdnITUBCWMlesekLUbnN6wddD/JXL36w
cLZ8SQ0lfJTxXhC9I8zRrV67GC1P1yRW4S0HHyiZ5mv+xnWteFHYdUClZRzxqXOGNyN8YkWbveK2
Uh3kFF8G0c3DiWyJFm89N75S8wOC3rEtncNt2qOHop3gn1DJH5A99gtzDpM1+lBBhy97dRi2adkF
+wS8IQvdDhs1carU0Xc11VC8mAbyXGqThYVy+CGb2qJTNOOhfmS6X3S2umaeDIDFIHFd+dJab0w8
snR22ICPN5pxDsbyxXD52RDie2YKq4+2pLwaLFWRskaqF+XNtQMRUGngXBZ+9+IbmJLrCqZaHRj+
jeqM5aw01GIVIsHwPxyd127jyBZFv4gAQ7FYfBWpLGfZbvuFsMc2cy7Gr79L92mAxqDblsiqE/be
S+NA2RL2Xqma9pOMgLrMwYeq9Cm3ahpPN+Ws6Cg1evcJ7cpDamOEXCmIPbUqMtj6FnF+uV+ITzpr
QLc3ntF9UfjRzpzZ8Ob+YagdJHIubLNxHK54ztHwFAxG4tj/JMf8zrQQo6CL6DQ+u16vFH8F6eVl
RIyBTLot4DSIS4hgg6Xyy2OU2FWoTH9TieHqA+iZmxonwdxsR6QZ67pisEao51sHP55e5jq6FGOO
b68m79uf4UlgX4pD4mscEh3lufX4LcmqsU92x6YdUhD8SjS7UJ8vPpiC3CBQcZq7fM+CiHzreXyP
c7Gpyu4fVD+W6ln3rwWgvWEqfmrs3HzMW7t6laPzD0kFYLxpOAKD/1VGheTLvkYuen+1mE1Ykucf
jxEGHlQyG9P4gkQGPmDUELrz1gzjcldS6j3NiErYGxCXioipaB3jHJN7ifaI1PqEWJNee0890wxh
u8O21P215j0PZ+00D6CTn8bKfSRDEcJjRIZrbmBQTTdN7zfBUpcLNWNecv7p/FLlKHHqCByDU9/U
hOwF7fJIwQtcPk8/HPMJl/CRhPJza9rUz5Jg0NIkpNVZrfLN7uNAYiEkMySGuhKnNX1ldIQ/dumW
TvJ/FuT8OL++iiBJiG7YtDfh1DpGfri41XPUiYszXand/9LZeLBikFald11m7yGfaMo81sjt3A5A
JQfiGeojbAuSipqXKhnRccX1p1UaV9MScLy3STylR9JJ6dIZlPTqBkEjFHOr++QzI7vvmCrybyy/
OkwJ6GPdSDtIWXYNjnvIbjxWZRNLkXhkrdx4TZ5EyrICJmNjGe38wVzDouAfqsxhKzKIPgl+w6QY
Dzid7xNebj7URy0WtATpIUZgDpuUtNPMItLMs8lOdIoXVvGvC4PmTaL8H0conGVdRdCA/tM8Au9F
UurAmdXJypZ8jzSi3tnM2xCHOemWgQfg0nj+IW5Ob9F3EpEVSTY6J7sZy50tGFF7vQ0D1sRGXa7v
DMLKXcQwJ9ZWS0jPHSmheTjK0mFayB/IwXwyY/fO66MfonzD1pwy6PNMD7I4/zUdCHxL5YYjM/DM
qZa9lvmjVyuG7D1+PGfYjA6Z4WaqM1aSFeii/Kee2zdpiWsLlW7TI9gEtMUH2DsMWOipYppKfqZF
BDpp34vlMERqIYlXnxpwfMK9KC3I0anNg59Pd9RqbCIJsbpOeGOYnJ2Vo8d9VMsxSHELwJ8otxYY
VLbuUKG9nn25P9/ltfM3LQlE869BOs/SXiv+lsHf6HH49crlORbqZ7Td3Zo486Zp7HrTZva3vRYk
RKMMnGYo9TigOU1G4q+wWaI3gBfZ9mcMajhWF7RPLLef7AFfolwZgzVrE0obZDFECvxdy8KSAQe3
G7enCul45ze8CpW2NmLZLW13Buh1c4SQyrUuZDhGH3UKcLOLm8cszTA+R/XR88QX90YwAkr1PMgt
VPEEFrcu/rPxoNPuX7w43obgpxfUq88anWv9ZOgcsIIz363SrZimjRdoyx/gf17segI6V3XfsqvW
nSrSr1ITPG/XQT1qSOu2+SuGf05QLO1w9IEkQ9xCXFoQ1iIZ6OMhjC0coi3PsquIlWx0/wKhBY5V
hjSUPEx+QZyWxGp4x65xf2VBLDS3TBrExRJvHZXQCrRLyHzgGQYh894CXpwlpx0SWNKDZ28KkyZB
1CR/UrTb++hDrkDSm5JkNy+XJx9PYGCJeJsqULVL52aBFkj5POrSvuPxMFMT4vKwmczCCtDO+Jvc
WT+dGAO1KXEzS9WHVaq3ysozIp2gwUVo7WwER+HcQHGt53p9xGT0JigGfQegiuxLwm30vE2W/Fsa
fhe2pCps3Pyp46LYuwmJ/vFiPnhrlx/+S03vi4HhfwNt/5bWdnLcIaxKAtOiPMl3bGDHAGb3o2dN
Cbs85HzNekaERP+aAiHn+qiDeX5LusU/eQzOA8W8Fb5vvu9gMjPRFkOAL7gwITuV9AlGFBG9vOa4
mIfHqbVKkPTx+8jf9YT95MEgViIcB74ApxrPhtm7ED7h37iltV2YZ23jwU63Q9xxsHhrGggshKek
a5/T2Ij2TezOB5EaT1j2GApiuKYBuvl45pDe3nrILMLu/Wm3Or2Py8Nx73xpn6dsVOGMxclY8+cc
2UL0a0y8AmsE6aYVE2FL4klnpzYuSGd2CVONluGe2QR4Gele14RzZUDQaXJ2mgTnBUtH7FS62tQs
+G/JF74QZI2ZvtjV3rqrOuTjszNEO8ZgFwnhmstnBJTQ/0vaU9fAPLDpxUYHlk3R0QbyO7rBvH5K
4YTVPHDdsADzYpxwSBPukxyW5+LQD3dYNW9s+R+Ic/FuxmkYLnx0y0QtQATcB3blNyy68YF7l4Qq
dH1TdlOJpChcMRGLlFBmNK+Fud7wpvzDKCLu8+RrjTLqt9X0mbhXDMzimLOffXbDQnCYCGe30jyc
+vRPdjQriiWfC3uYWVK0sUnEDfVs3nc+bkSWoWJHJ5JtfC7ZNrWmu3r02s0QZU92TT1lTq+50yIo
7otnE43nWuXWHZS9p6lyvD2s2EusW/ex7w7ZIsgVRRQqdPXGQPnWFOYUFCO6wA6Dq2NrgE8uaeD5
DPBmdkB+2kAnjbdUppeWjxCWma5OAm/sRo7mdRwNf9ebyRvCf4e03f1gxt2+lck3JHQydkqd7wWZ
Dyp/wAAU7QsAh0Rs7RWJAWFpDPwtdXGcDwVChttTRkFOfSa6DZ3KfYTZmeDR9pOV2Z+sioPV1ic0
vJtiNdPQG+z/qro5WLL6zBSSHG9EHyQcTiqr2wE/epRZ/VsUTw0l8S7PJLY6d7k3esiMgzU+tTa2
odGOC+LvoaGzN8ZwSl8Rzr65Q7GAv5hIvFCNaHxGouzreu23C/DyHUSW0HCjO+ipJf5k9vlePr84
iPnDdYnOQhm/wq2TwNYsA0omXXJ4AXZ6MgrnD4RYeio/eyN7zRPombQgyELs+TES+nHs5zE05vwI
4fpf5013i2okNe/yuCS5DAXQykB3GOMsKlBKJJiBxeigu5oIrZ+RMXOiogbhwlO8xGzx/E1kkuTY
N+94CAkFcW5RMZPaVeYhtTqCRGVAMDqduRqS3VRwrrezftGtygOwvq9TjWS1XoGoUSMgHZ5gDLn2
t+u7865qLTDNxA2tyzavc9pUj19pbYdDY7j/+TEhQYme2Sgk5iPs+SwoVq95XBOzCt0632eLJe6n
qd1njZtvxbQM4eTWaYBAZgyUhsJHwucHkcjbyRTiXyv8Y7sQXL6SkRiWUf2T5OrL0MOnlRbfSZG8
dpQLD7e8VScpULJl40VZpETUtxDtjNxyonk242K/DgsnEVa0e6KhIzhzGBk9xuR7GO82KehgHe1e
Zo/kCxLtwD7KGR58AR+qTZsgEay/k8LOQy31g1oxzRNKwCiU4AsxwT6tktAdsnxrFJa1myfxVrr3
JTFY2fzh5tFTpkw7rHDmV4wqtk70Dr+k3ral92RFcbRbbZ7D2qLeK2fIWg4yPoyzrc1rRFa1ZyIu
IEqSFCq7asOBHS2VZvElHZegbAS4W0ig5dbHEMELgkLGW4m/qJg0YV2NQ3IZdFAz3Lm9ds0xX0gI
nQCwj7l1ivrqThXVzYitG9wX6JZaxYnsL1m10fH0Lx5d8rdbA8GM/2lFbHGxOJGnBexWJM1xKZjp
qC5scol+FWXNjDrw7PfZOa7Uym2Hy1M7Me6Sfuc2NqypzNovESV/7C7NWZ+IbHAPU1xfprj7phbR
ByBOy46YQ3blhT+cnMwirnIGn1SQejM4LCG0vJ/sm3ipy8M2oSaLcpsLqaWu8EeSaCUMQHuXpCVO
VWKUdoS8rQddehmqofzFA3ePX3BhK2AbeJx7xi69UW+tBdqD068H1XTcn2t7csfaxDdcBbM3+nej
3V4xOSMBNb9dW/Iq1ax+fHJqyfX6jAjHpeErQUjD9T3CwMXv1ff/jVP0kPp99S93zANQpyrMZF+E
N92ibWBk7qfuUAIB2OjsvSeZCJgezX8lBEOitA/RUO58H6ODR9swMmgNovRrukyVH22Jp/X3Aooa
lkoZ8EbAyyOa3zKgr6Yx9iWVv9Zua+1LNEebmNnoFp7wsno8DdKz7xvQAxXoM0JyCEJbJRPKZtpM
vXMDtWI5W+xzH8XiOKs036zU38M48pQ6VhxoEBuZkVgkznlfK8kSe0M06qVhB8Km594cY4M0mdEn
S1RKPGIP1tp+2tawW+Xyy94VewHZnvu0ohntfTs51sNvG0X/GTimrpGI33TLb6Pm+pA68z9ZRzWG
cSYlSkVMeW0IZsinSeupZgRR2gMGajQH4j2uEXBs8pWujIrKjUty0cs08rFg2rSj4sD9DalTbRnK
szZZOE9tvkIv7x/toa93wld/6IUxN3rVG4pKd2/DVE79ct3qLH2oHGdiwwVhJM2LfaZtc9d4nOEe
3bY/sllk5dQ0dHaeCYEu5xuaAI7sW5E+IgQYLzZIry5a1tBCDBgWhnlopsxj3svylleuatCyK0ED
kw2oIVLDhlG0cFK6TLjs/GgTJJ0kjHWFqIIMtlNgJhpM5ToXCCiyLnAMCfnMtq6FH4/bRpj3wrJo
GYQ4NHO/Bpwnc1j6CweJPXy2VvLQEtxN2n1CTqDlfBVll10iyLvUr6w/p36gi8motlUtTrY9vTYs
5W7fA20BCeC8W9H9WnBArpTwYaK9K1ffs2vFautFt3ynfxXhvoQIdPYJDSS4Ffyv4ZC+Fdr9T6B6
C5RZOKcaTNy+1uklTXga4+rBtcRjWeZz2FmVycJB/HBeL+G83gSzFaDeQRj4N2GxN+KfZXfmQY7L
lyj5SadVyF1ZSs4ZsYSyW9ddVstPnPWg7/ryXMYUQP303aVY8BdbUaDHw/0s52fryZwlRSBtgF2W
XG/IfZtR+RuXnIyN6pyXybgdCXFfboZZ6I10nD7wNOFBqaJ2L4gfzNwE/mfEAAo5aBmqtrwdjHeF
6mA51gtrc3PrG/I+qrmB3cgfQaSwvU3Gizu08w54Fm8cAcrZ8G2nXrVPcvJ2CbImUg5DTxUTT1Gw
izDih9oa/bDKyvu084nFFt6ySSbuf+wIj2xO/EPVNf+Nqb+ZUlKqK8JGgBDb8mIAKXCtNQ64dYpN
VtpLCG/xMffa70kVWLJ7GZ+iuTvkyWvrjk6Q+vl5VSaqDO2d7HTOoMFXyF3HW6wzUXVMibzc7Pdm
xY7A1c7ItYB8WuRMTPxTlMzPMzhgTg5FFqZdZ5vF9/wjSp9jteKgRjpyiVr3mSOnWFtMXSsfyryU
p9KZloM98OftmD3nxlSc+3b+IvowPVVTb6GYgFAxxxVHpY/CfO42LezPzcp9EHSzyUak7+XO5/TD
V5vu577k/1wYVVoy39ABeKGBKCBqDo1bVC8O3ZZRezFPWxpmflWHlkZkarO5VjhY977reYglo3fg
ieQpgcUMexqPTUMICWQnNLqxi4xxoflNsvIBwM9w0oxvwrxKsy3g9pJdVIeUYG3rkPnqm2fmHmRU
oz8k5fCTG/C2SxvH6zwZe482e+uknP7emkC/jbisQcdagYFXwZoT64i9vtkKAXZyzreu4E/8lHOH
gxSjU8EQI4ttSbeO2I3qs91Kd0vra54Da508WDqY2SLWxwcTt53v8G45NNXEEXknIv6XwzKbKJ+I
X4/N1NhBkysmvTfofsMUnzySU/fFuW1EW7Q0sFjhWGjZPKYr+nTT89OdXLI0zKfkgOzrNu8t/HM3
/Kh1aU/4CO4qxyU60Xmzq/7LE/muLm4w0XhtqVSYkbYt7saamyTxyBcwbdKwRdwG0cgKuEgV9NJo
KEIj8wO/HQbGmMy60yT5mD1nOim1HsC3kQmNxKHPpjAbOfkQYRdq16Zihl+QUPZn6Om5D60t8Vqj
Q2xmcen6zNk4OXnlM1jc9AYFVQtnc+a/wCDNzoqMS1VDcMazzjSMlwVZtNynPXZR6LQ4gnleSn/e
laK7Ng1UK1YVb7iyWsKDTAb93V2OsS7sFNwf4N4ZQVdBJ7jKirQmvP3b0zOU77SdMVliGJTLjzmN
fPbO+DcBZW+T6MzV24er0hnprAwFyLTbNEsDjrzwPyrT5xsx0zrsouY1Vj6hNh6Co3qgBEtcZGv2
cDI7YwkwPd1j4H5nlc3SYPJCFH0yKLDwjYQDhRrEXYCV40MhtfbHF7c0f9tc5IyooB2M6XyAhgpa
ds23sWEEnqw/gBxdDWrngKMg3U26nognqBGXSazi2qNDQGVmEGNZ0PhKdqk30/1/WV3wo0Hs3vi9
/ZBgCPYL73MW5ic0eWgRy/poj917OksK+db9kFn3qniuCU2EzDmTiYqhlgyp9K/KMISipyaIF0LM
bE96l7K6QSGqHsjOt3YZriVGE6dadeMu1rC9WtmeCsGplObDucsAMyY1nyT92Cb3S17lacvc+EIO
3p1Nc1WyQZym+7rrd5HPsFr23auMa0CLK2fUpOC+DMj5Q+3QRqy+fbeiMkJ+ycGJqNxohq+UAVjY
VZMNdiY5mcbw0vciDtbJLYO6jp8xYf+MJ6eO/YBMNDJenMCpyUz1S3J+oNaohA5xZpYUcYvwhWKe
sJsbzvxklBzoUiTZBq3/X+U0u9qZsj0Eg4dIsMzCN3KMPfsoazROCB+DVJc8dZ7xa48nlezR1L2b
VpkfsunZdBdGa+lQ7UV8v+im2tWaGM0oNfeNa4ZphgK0jCsHHbW7L3DOUibwAUjH+qYbtg5mDtna
cJ6bovpM134gED76ZvBkb2WbH/whoSeYIG3HLNOPhlGFjtncxcgOV4vzue22HV87OI1I8OJx3zs1
CmMDHlBi9f8q0SHUMcdwRZvgzN2P1cYtbW13RsO8giZjT49kN/BqvQZOpIgykjxYyrmba+8OWWVz
oBPdmXzBQYUslxmRcdVLydYoWi6jX25tv90l+foB/M9CnPTJJiHweqheA1r5zLiSLHubF7QBGB4R
oNpjcO1W97FSh3jwfyu8E8Fwm3OaM5uT3qJ18lFa+lnzaA53YrWKw9y2v00dLh0aGI3kqBjA41re
MdFTAFqj4kVXhLSs8R9CcSDo88XO+3rfOt20tUeC9Oa628/qSr6OYlAq/5U2giiTFAPadQJ0558G
aCWptc3RLlkET7wRkSyTc+/IaxNx5FXrb5/TXqP1WJnmqscoLk+N9q1ne1Tx7bMIsiEHpiyDhhTJ
jd1z24/LwJbTpi0Z1q3hb9HSmydNXaKQNhgNVTeZU/8JocAWmIoPUezEclNEAjgFQnb7hYpDxKrG
cod+602yPmIOrwMDyTovc4nghH/biIrpbOsWWAtsBEYF3Iuu8VeUd25X1vvJZviVUoSucshPq8IN
U/eUsJ3TMGOckMRmKwlSmHVa1n2hzESNn0T/snZ88dTgk0Ef36Mo5bXlOGUaWAdj6xlbkVM6KM/4
Bs4Hr2CF2qpLGcyMvODiVgzgtjlpqApLJXpdUg3Yoobu6DFw6ceDdJiDVOmLy5CB9mnZ6MnLQ7Mj
pLtgwxzAka/x/LJlahoGT0b2VSYLvLtl7oBpeLziiQAuTw2N8hikLNYjAvXIii1/Oiir/BAe2bAr
M0wTFfLGqmHSNKTK3lp0KxoPxBINGxzhVxY8OAbT/4ZdJUjK406op7M53x5bCrO0VCGn8kAKc/Xc
xf1PMSs3bIoG/ipE0jqTd9xvSeihZwV1kAfSdy52XFXbPG2YK9UPYrxp4jW3YzGZQc8Ywew6k8AC
N0GI6p/6XJ80Oftl03bE268noYjivt1JAd3Ma2mtd+ZCaEKduVDYHXUZlLeNVHHEeRZIwljO/dDC
ZiaJbCNbRIGem766dgrxyqqGnZsnL4AHzvRrK98PH2WXLl+0UBjj5UhOI+lgWT8+VStXfOWaT43B
qx3NejdOZRiRrx2xS8u86sTahDSjiB+uGm74BrxzsmFSy1huBj/EF1eOyWNCZbjJKwyM/lx8F9H0
a5XUW50trjVhVxkpwGE2LY9cenznWZbulLRNoEcGAGDjbvTqN32DoJAJSdAAAQScX3+LFQPxCvKe
QQ7GoUBH8wOo6GuD0slPtu6ox23RW+sZ/NBd4T/Fwv/t0vmm9sw/Ze7fwaIPJA13a94I26kHacX4
Inx0CqqcJV7fUxUKNJHWLAlnZb0h1vi5racgbe2HlXiTMlLAMl7MJFo2dAdvt7/D9YZXOJ18AfFR
dcUnItl9FfffpKyCtsxViKT1jhQlgqzM/I2V9on1igoyO5oYNqr//HXYFXb/Mo/pvo4o7oVYMbJM
XKa0dzyKQ2BENzOLlX4icmKlz7c+i2PWsV4sgaoFslM0UIzzNiUxV7GIuwCpE29LTSdaNpeFRfnp
dgloH5aN82GnFUYFQbq1s9Q4tItjaVT3fJtmoJkxoaRjrTKNyY/liL0J0EPRpSvnY0jbS5dn7yuE
8c3gtQ+TCw6cIuuHaFhWWRYeZznVT7rRdaCSxgh7Hk4zujlnTd/fISv7HFbrhOOPyNfinahfjr6B
arTBxGNaVI2mMDYpS6F6KMVRVsm9M8ztJTJGWvRsihCgRYfI5SfHFlaFfuTW22XI+kDJGPUxoyCf
7R7tE0DpeA5mt2I+W55JjvJ1ZeHl5HqQlbWzOvbx2YR0aWyAtTuOw5FOIbNdJ9yVFtJZ+DZ/9Vvl
lK+lzSgozRGRxQIELrDIiIpSWdzPiZtctE+6tvM9EwkapDbcTxLp4dEX7ZY9wgZKHxqw4b0Ua87r
ZAk0Q/zwKylQ6c3CgTz7i5oZBCjr/13vJwDt1nk31KAMDLb/yCmQjPMKr0cyCDkzhgV1gr50U3a/
upg+/v96pta/yDNxprCMAKh9TFzO9DGyLhhublCAPhT+eslIuArQ3W3WcX0uyms0zuKZlJgQg4MK
CG+n/raS58FVpPnTIRY905wM+bN222Pb4aisy/HOuq31//8jy9RzNp1XHS1auq6h+7LgmgRDQoIT
wDcaVx7Ecu0+JaFd8w2aoJXeeqS3NNR1muiLWrjGNtfOvvL1kXHvI7v/3zGRb0m8vIimeFVmc2QU
/uuZ9cPUOljQvJycn7p1wi4X2959sTwvP/uyf+jie/rFbmvPKJBXeWe4GIORNGq2how+fOYSt5eX
+Zzocqhn7EgIEdkuafOtUSG5qAFHBOYk6brdtinLn6Rr9shX80+vnm63SvWQa4+4AAlOJnVK0GZM
2RIGTT5noRynXYc/JJSkDgGv5urBi0F1m8cO88ebGhJzcNmJnF4bHbA3JDy5k7xv41sMrR4fIj3x
7cxJG8R+887siGkkO+Led04VJ41BQsVCnDKVkbjraJ9gXszUzMq8k7M5Bl6aNOGaPBMdzPzKX5pN
mtHKsCp2R9q+oXpo0MYUN6VEH1tQl+wkqMBK+U71t5B5ohamUknLvZQ64qu8JZGiMaX0sH8W0oD9
us4DsaD9Ndxit4Bl39gr8xunuRqGvqti4ATIlp58l8H7/+nIQnpvQ5Xe940dIty2dxrMXthu4mxE
1s8ohoqA5BmH7rSIj5pEnkEx357z4gVBTEDKLOnf83QZq1qG1qRfRtck6TmuN+WaPmQ5m91MMTk0
+h5xApQaIMw2r0u1l0CXA9tpXm2LCQPhZaOv75cSDUOmuIAT1f1MZszZadsoEpZDHasmkGaR7sro
0q7l7UUdqCX99dsR7jUdLyaUZ+b2/nCYmuwlHeJdymB3U5vDzyjaxxH7N+h2Vk1ExE3wP6COoVZP
qj5YTZt3ZAYg1ZgrzYyyLoYYHk0FNZDR+tXDvcNfc9XZl0z9NWjFnHEIWV9sVE9FyyU6ZjYSBm22
XP1sF2PnLKvmYRBwcX2zObU0nOwe++3tc+XEIHB2cnZ+Wf/NGllT1a2f2vYDN++udPxno4y+apFs
2+TRt4EzNxMB2NrysAKRh1Xh7IEC/eADcCJTMJhlUYSx9h9vtSmx72oTb8kWc2YpDrNtfK0ZmTlz
+W9G+TjOLKqmjjXmgPi/a1t+EsV0vDXls9V3p1pPze7/edvLirBqmgeKJAb9jQfsGlc17lh7Caq6
fFZx3uxjT3DnzyujZqZthePc+TZR2BY5PKOI4MMzdSYSmO+FSGk7FHJAtiqzr3HVNUsLxsnl0pHT
aq7fSL9fORXJENJFw3Ja/LdC+bpRcb+nHmqgYmpLMPW3mw9/7eRzQ9jjC3F2y8FDIhk0gyU2lv89
zg3OpbxU1z65G29ZVao8T3PLIR8z1h2y4klN/Ork/X73E6u9Keoeb2NJUPWHrGr2aoneqjT5tOr8
h1baWZDqYVbqWa/b+5iJuiZVlJCMIiC1TmDT5TptZgYb8+y/u0UJEo5k7bOXJa9e+uBHAkmWSNjl
LLjY8nstmqNTI1n1o9cM78XGkoRFCnJeB7K4YQ+St5SagSPJLSeIWYYoMSIer/Ta+aR4Fgw8UBq9
pH30yzHxxwbims7OVjDBX9rqYDvbqkBmZ3kHhiVzk5I/Q4xk5dXnhkkqrlaxEVQsgYZoLlBIoBwt
iFoss+u82myAqk/T4KS8PWwLX2Dmsa8e+rLdy2q8i4jbdVNSvxb7goX2wRP61UesAMqyxcm86Xu4
IIy215YFndCsbTqGae1/M7DqNrFR0rF6gMD4EsGsQBaJ4DG5bX4W4icAASTYh1OujPxHogQiOaj/
bTB+RBXtdJqjjKm0fk3QqBH5xc4aWtfmdqeoUX1UqQ0lduJS8VlXTxnh2Q6D1liLk2Ry4cM32jgS
pZ2MhkfG2ezF9b0032O/YFXM/MRdV1iMBSFucR0ir8h5VBoyX9h0c8oHdsHBXRHKPA8upwQ+92Cx
028C9vA2enXYGwYTg6FwaNco65vFJh2h/iNC4RgV6XPecDzoVJF0QH+5gJtGKAgpAHtcKFV56muM
j+o0dS2c+ViwN9UN21YUC91ST9v4phFkKLz3R3vbd7V73A0GR5BlEJwbkVNmGi50vxoTdLU+uazT
UETl3oE6be9Zy0XQdBfrxXdEesx95xgvPU2gnzghu1WUQ60+9sX4UtEzsWhhEKKYlyDtJPwtRhiq
/f0gvDd3pW0CCLNBEY7OTRvvbTIUp1HHI9QN39nmQz1vh2ngTMGhox1lPzgty2HFNKEcu63OJ3GB
jFTZFWmeGY+tAjdBYMaKRrrbNx3ehWKMzo0Y+3uJgC2yM8BvCerc3ginvDRJajEumdlZEDC4PqIO
VFq8ZDwMMivZBY/IrTASeGRKGBUpyxhTcT6nOI6RV2zMjDHzClUTHMdE0UKoOHqfGrObGj+8kl29
x+8a8Pa/6VyxIM8TSAZmdeqHYZtOKxpA7RTXoUx5ZhjZZYPp47yJ3pARM8bwX1MHrJk1EasYtQuy
Fv2BaYqT2OipWDDMMGMIFmt96Gq0ROT5beyJgyWfnloPbWYZZ49TzcJRsZUSktKXJziJaRYgW93E
4UxcldYvCsFAYPEqYN2FJ6rbP9isvPqN8eQLk+nfUBv8jvxNU3aHotAB45dXqAHTP7PgjJF5+kXq
mvISsWeLQotdA50viTcXmugS09lnng8/hiUu6tFkKxCGVlWY5msfFk5014y0j1x53fqjpKn+aYf1
vueSq3mbrE0eQopZ8g7Ezqnwra1cYsSktQpXSY/GqqRzHTJmYO3i8TUPA77GDUiHP39R5aYZm1OR
EvA76XYnGvLpKSztwLAIk4vEEcsDDu6RVkW7jn4ib+wBENyVEKBvKF9yRwUaeC1KrnI0mMH0nNpm
tQTtlNzkDu0TuOyzvm0C2DYwJiAcCGNfsmMg/It6hySxBkYH+N9a+ldbOldQDw8IoehqGNg4Yv5B
F0QbJQ+Vp9jJmT81K93bf13pPN6kbkNPGP4MswTTrZpYo8vlqy7k95ytX+wLmH2YO1OzOFfec93K
70qk30ZUfWM2pn1dHp25+Gc0459y/Y8xXc4md7O7ON8LxUbRLj9L925M3rvs5Lk3OCv18mNHzUeu
rR9f5cQzac4e76MXxn9eN36ODZAE3e94476bZPwr6vGz7XWQz+mjaXtHXSMFKYtvInO/b/8l+e4n
JVd+kW+pbX119fLTeNV333ZXI/mj2ZLt8JQ06c/UFd/5rRo0UYhNfw6w4sTiv6K8FNwsKK055taf
zsm+SWn+WxD7RoKt5A1nkH2rNf6JGNjVt0peJ/H/eDqvpca5JQo/kaqUw63BNiaHIZgblWWDcs56
+vO15p9zMcVgZGlrh46rV2/qNCUS2mVXS6k8WrF/li87Cx2QPap2Uij4R3il0QBRNJwSTgqG3HjR
6zygZR3gMuMPhbGSVr8APtyoo/reLtNp7rpfo28fltkBZpv/yO+Lr37FoHZnM5BbJEr6aZZPfqZf
Jqc/JU31Y6bk0BQ4jo3xAmX4CSaAh0xMtyIP5LMYKtE+KR4jzTtDnxHU8yjkVUGYinPtPhdL+qkB
0S6mE9bUpSe05sY6WU6d6k/nLD+XnlrU0duphXKQW2hFuFMN+1arzMCZ+1MH50pRu7dJvqzXJrZ3
1iMH6GaJtZPe6K326cxPcNkf5RLDWE4tOUKsk9fSYiTxdKJ1XWDbIBeto1Z657jrvuV9ObRXNIp8
KroQ5tv87u/0MeGTsVzou/rb0PDGTU9aRc6u0i8eNNl9v0DLPP7GDkk1+uFyIE4xC0qq7XdWbKgS
THTrcumT6ALza0jQimLcsHqiI2tAcgS4vj3QQo3erTyEate7KPf2sniyF/qs/VyM47/1lAVfFuej
JG0Mg/wmS6aXNiMPzWaQTSErIF9VuxywyXhYyv7Jogve+n2mSGn6U5o0t3WLjhA2CiZAJgGvM7CW
YxKZbxr/9bIkIEIT3E+ZeZY57H12oCOnOz80eXVcUjMoUg5zOObvtfYL5e8ZmNURkCUYsXDvtfON
kpTHdtSCpu3eJ+sLWNib41M43W0Maq907UnWdgmZWAbQ0jXHC+QJ1OGS5p+nX1Uh3omeN5tr7L9u
oGScZogjmYvMxHw1CNbSNwonrs5onyZflX+jHwW+tM1irJp/lp+pMb4WI/jzJKXpKaOU1wtbeNYi
etip0WWM5gtm6YbSnHdfoYtsaKwzI4MjIvlgQbC1pPQLAr/l6d4ZeFcAMdKvqZvHRZkujfk2l/V7
HG2YFbrAdepnrE+/UPIHus7zlTQAeL2fJ+CTS3Srxf41bUxo7ZkF05DdQRZwbSjsZZibB82GFU0L
Qs6HPJ7eK0H4ZzSNbysGnbrUD37091ARgLrTHe+j0UlZhV14KcfuW96sVTTJXO6V7u+M6G3/myva
1QwN3xAxrJxe6GllPfRQIq+zTW+KX5koWsiUU/oti7geFA6M1+frlDWtdzZZ5LEsqPthRXrrOOsJ
9k8CcblL1QhnnEaRG9PMXwDhXtImvMgCO2zmkv4xlIc/VWNPiRjM9KV6H43jb7vkQdJSsOL35a4p
yWTNM8KhDNxZOffZkxkXf0QFVIqBComP9U4kt2GOvzoxiU2eZfQcA3ft8SgKkzAEUDdO/jPYm3mG
8wU52lKvRK7xWkSY0dK9OW9P3nIQAScjTJLqMQkJDjOpIpLk1bspDYbiQG+Pk8ri2iPnNsywteM3
M4MWpDORTiHnm61eLRe1Hy9Ots3t+iOdZ3xe3kfTrEDJ7C1tfO6abvqlvjUgdIySLBJE2M3s558q
k06xEz7/3BFQi+7MJrqYKFFCToEJhkqKRiQChURszP4ks68p9XdRXtQ0phuLdZQN0sz+ebjVNVDH
/BazdSa1O/s4Sg6ssYR/rX65iIQU8SA/EzUJ5P/TtjBebG38s2oXEW5D6x5XfaNqz3Xmf1TIH1EK
xEdjrfumQukk+0ueQ75lp8Xe3g+piR/goBum0/pVmRkZmk+FEIDRF2RxUKpZAKbktXXeoX8+gyg8
0sXwsexx4fUwgCcVQdzcyhZLCvUy5NNvkR8WUz15k09tAqc7hVeuL6xdvLeS9O9HTaJgkhU/bTVw
K/JHcp2cZl9k1Ww0zwlouUiLVx1ha6Sz3G+RZcmH5dRfskcrlk+mdq7VD5wo7wGCxEukQ3sLFf+G
bn83oQlFHFMg2s1hIkWOyis6cD0Xp5GARu2C/kg647i+OR3IqMtAqbBJfFrSzm8hDVdzdtrC0lEH
fsFteR+0VQTJGZO5ItT75ABZqP3xJC8PYeNvGRIJi/PHcpkuacybZfWEHdFvdF15Xmz/vH4ohxbq
JfAdV64P/JjdIx/JlsOBeFS1hCEAjVqnZhXhWfGlRbt67H8NWB5k/ob6s0q0Nx1fSSv8FxrGX0jB
00zYP1djTUpzM0/zKZYxyFGQZ6QEUYZEu66rbieD/fdc3f9RXfYNX1VVdS+38T1N2ySJ+hAtyGZW
x60zyGyTOyponm2euQpoufn6Unrz0vU49MyCF6FeWmf5Nbp3Q7gn0NMyW+nAEhDxUPWT4mWvFKds
mib8EBmhxqLNnOeIUj8xImS31ml4cZ13VW1e/51WuUs2wSNp9JRMQ2YEukLWQi5Xh/6mmJN96WkX
x2SPd0eRqzrYo8yst5FmP3D3wCrYIH0UQKf3kZbaRQSXWIcApTQc32xwGIi5jUbtjnDGhxYdRGr5
tNVp208Re1mTnBX3/4aWiCo5nEaW3lrkvkUi+/rflehi/OoEhF7/61YFxw+utFFxzjlkQnmfQAQT
H0R2yNnp9fkxBh8g26b2sdq09Mcm3hmySP8+IunZ1MajzOP61pr+4VcvfZZQHWTfy/bPuFMxpp++
8qKEZoCNuypyIrfUdsPso+hHLVsusq1TFfMuV27aUt+lKg1MnTsil+dc5HM0Ta9FO30MP7S5gUoH
pOkApiD+Q+5oI7M1mcVRGao706czMSbSQnFLk4T31lL9EAH8MtKDGK1y6Gj+hudgI31ya13fjHRe
N2NOOc1F1eJ3ux6JFAPCXHgyiJog0VHqk4VH6d1dydO0aCHxql1aRb0Q0C+y/K3BigjR1GXjwIdu
7IcE0b+AkEN02t3e1Na3mC+L54LDaR4cyfRq0W2ue8dJmraaQNAHqwhsv7lezPkhddpvUV5UNgd+
T0Y0ow9WZwf0dT3lKFvtNCferqNgQnaNntRHcRXA+tEdzbtt8E3WZ/Za/FHYf+hNdZJ98/c9LeU2
h/RIPoCt4DIOX5PSvY/k4nQVnJc4CjJbCpOUYElS/ExpUfIsE2VUYncO2aMOWliEv1JIU9DxIEas
Cv+niPoRGWdY8dOs2gB1zHNHsUoSDOpygknxoi9fvQ6CGTqQ1RjsY5TrnNACVzmMGOo6G2BVMf+p
F9nNreEfu2IvmtKooO3FlOWOjS4OCkpAlEFPdxvD7F6pFziLHSg2m699jm31tYocEQ9z375qWryK
Cjys3wlR0ujVGb4JhJXo1mVIL9Mmb9GwDe0HVYXkFR+LNkgaxIicG5v04ExvbBGOBvo5TOd9BKLT
D52jQ6xvQ8H9XQMyIw6NbQL4Nml6eNvqTYubJ9FsGmZeHNZbT/EqgbSDZLyDvKqolXOJA0mW/wKm
/eQm1rdXbQ0MP7phHBJQiCIIPdOi6bbz44flj5IrZ894j9viWivhwPLnU90ZmJQxJhiit+oeFDg2
vUI7uS21mH8T4MR0cZebhaFqWR3EE0Ai7SQjGjOC8MIZyI7saZVKPwpSSAPV9PxtgX4BkMVP71Xf
CnEjrqHhxy04PcAHiBJ6NgQK8zGWOzF35KEyXhkjlQnXRm7D7wNGJdlDHBes35e5nUP/ZyAXGlqf
4Zj+Kd2tfCuz08DgFYierXNFJct+8KtD5tlPneuQ6o3XzyO86XHsSaTRaYlz2eKpu9nfv2VPhhKe
KE64LDf5WJ7WKUHZy7LDnA7dDgyFITtPKe8pfQ18On3LyF1mR34a/QCUiBAyfQflbSn/CUTzrPsp
RK8afv8kRl4e+UQ6UVajnj3RDWHjGNQZMb12WkDHP/3KRW1DSHhw3kRlNjUKbWqOGU4Qu0j25mrF
5dM9JPeguBEXIoUNXKiOBJ3fJ6/rbvc9minIGQyL5kiTpL/qo50uasQOtYY7EIA7+f8MvLWvohs5
4LM57eIZspWO267i0cUdyZ0dcMmD/C6nfcTTdN3xUpD+MlR/l/b0T8DBZYMGYuzQQOCzyvdigok+
yEv3tasDJ6U21Jwo6edt5TUKyz/3QCb92dl5j5MCrUFtMIL+V52h+0j0r6y7azzmjIWNqhvHHD7l
HMiZkJ+a3n7LCNj0OUdiXD5kVWT/rUuwNOMpdBVcQmdvwhMxV7B4y9rITpJ9A77wy6D3L3rf8EWQ
LSMMjmTPqfsRbST6zPbyYAaPJq+CBhd7AFD5wV9aCgHwWJAe8tNojG1G8zOx08WLUiv8egIPmULe
zrKDNvlr5qe+fyD7t+1A14a9ceeh6UZ3PBlthFc7kn5ATRjpT1VtaTp/pzrKtdhDsl/W/c/cLHF6
oJBtL7tO5smpCGHxT66BMuiBNMUVtK4xFQtYF3USkGR+UjJIYGvhVs0eRHuKUSh2fZlNNBIBwq32
J/G9RcNK4GS4AkV9Evk4t/4eTPdeRKsY3ENyoOfmUaRuqdTn1NcC6ta26qDS2AjD2bZvc+rfaduB
ufE3DiI3bFuoWkEcwVG0aVWVovy/hlViL48jJVhiBCu0grDY7WWVwbZHczhOwuoI6adq7t+rvrtV
22Ef9fjr6FARBiLY3NR8lo415pB8OMWX09dBif9G+gWZ0n6F4KLRzKFSIL1m/OKZZuQxjHzLqUMp
088gqImnKfTVnWlt06bjfV7Q5d4HyZRZeLkV3T2IetAXVSD5w7fcxZloaAJQeEKRaq53dBElsdm+
a3ogshBI9EnRUkCh3aNIH1t1PpP0SYZFZdPRJ7po6syEH76Nnvcqwl4EkdVOj3MMYANhpqhUclj+
rQg3iAZ+wCC9whZP/B1xOYa/oh5bz//who8hQk6xn3uAJ4OqfYXlew+EMEzS56xFePANMeTNPN8s
mvcmRvEqlhbUngIQViucV3E2Pd9mMomTwmiLWfW2uunivCuwaHikmMVMw+AIOj6jLADhJO4+xKeX
gXZi/kxfexBxWIViKa7uTJGMO2joqHXSAlnaOW0DTSUPAzS1BCYzWj9GYWwppD4o7vRBjK5vCPG5
9Xeq2ltnMQ4iT/7JFYjyXxQNdl1OnMibWrOZT+1OpYRNdrs+h8A+mX5OJw3Jbz29/hZTXH5ya3kC
WJjd0NjXCzh6iUt1Kn00czR4TlTURZly28Qz6LBNCJowiDOiJ9ibum1SXAOb4+D9rMICqM993EZS
r7l62qtkUYwTHBnHZYq/63oj20sU9ei4AUYf6fryQTQMFLLHQR8uFMsEBU1vLfMoq1+l7j3FiSQd
5wuMmhQNLnfEnn9aNDRtS75toz1n15ZrV7eWHe17xe12LvqzwnVEIsplMcGfct4vjXZaMvVTnfai
aBdaSK1CT1ObfU5duogK8cLEmxUFV8YO5CYl6ItmL66Y6Bk5YTCNvo0Zvav/E0FyIJNKufj9VrSS
LOg6F0Oy0JYne9Bn+yymm6yPZyFPy2+JxIJROc8Zm6S9aC3gpSy66GLkhn59AGG5zweJ1Pa/SUjU
PHpWBJMg9qsY1GOu7xXd3UvYm4zTOZuKAEzsWQtt6lLyB7Jwe32ZDx261mOjK8506ZJ975tkwoxf
+TVFqfpO9TITxXPY3sBs3+C8WHMHpIEvNeC1IlSf5RESlJcAfqre93P9IXYytczBYrlnwJ+4Q92D
jExsZAqEAyj4oqE4loTvCX4+A0QLPFSQjQqC1O86rRX6g+OCGu23xfKoNVjvaqbuNkXx9jfyxKUc
fiXbkEeexPPFX4BE80dl3/TsE2pPno30PHZ36qCczfjY/TSu9yrjlGifobUfGuhAbhQ702+PbRRR
7Er9p4aChIr9a1FuRmSDRAwdI/nUzac44oX4dYjmNVei+PnRNA7jjafoZ7lWbuxhoNrEQyWM2NUU
5fo3mens5M0kKVHi0sgYLC8++DEdC/l8cVC+7GMyTS+ejd6bf11SKvImc2TTmQKTlY2X0UBCk/Mb
fU5WdJdX2U4vh0u0MPPMka12j5Y7g04nS6t/2T2xAxoFs+wlyy6RTcevvir3PmfPV9oMu3J3Z8ze
tvUxrwvlLBNujtN9oXjXKcJTvqJO9OsCCiDaHxYQaqGUK9kxIapExqRiisI9Q4Wz/2f9vauO/vw6
E/KAC/GtBBHcsvenhZAlVn3OjhoAA8Ak9SKfy1cSCSd4AN4psYK2cNoAjUP9UzQLnvgk6SeK9jXP
vcjCmGkdeKN7TqrTFE3vMpOq49xDqnYtEy6vkHrun3r6SfO/VzaLcWlVACYJ+F6MfhCB93pebWWd
RlZe3lTurBb54wgss2/x+lRgy2lAQhjfnXVVTKIyqv1UlNNV4RKMcQlT5h6hbTbCf5PbUZZoUz3i
WswaQ1HN9gA98Y3sLFlBsJuowu7OVL2jZLOaCdhGEUAcFiwtcYeeAM6gXjdDdQ/lxUmvsoCQPGbg
QTOMo7iRwJBPaJi3Mc6JICMGxARdnU0tVU8zKHTqg6kBu/haBEgi+ZEYl8QPKUZewxWAL67hvaIU
K8ZHFyfyn01qS03fQPq78c//bFUI2g4UG+3l0bI7TVcNDHiMEmpSFkTnzBHv2dGhv3w47fuQ4E8s
Awy2o3Ypix0lh98SMpfP3ZFy4gJLk+yaRH7iaTyBM96U7UAXz0xCFuQ6OHZFdRtTvjH02w5joBzG
k1xOXPRo3rSOCqdZfRQxEsfJI0QLpMPJG/ScHCRjdKeb8S+Vwmj54TsZp4OhKFsRhQNGG9Cr+ETY
VuNtJt5SsjeLHT1XIHH+Weu+j2ud1/ct2DaqAiXITwL8N6Ex+6ZHLREMeVnP8XIPPP1LNlyGgd2Q
UG8G7VZkiXymDCrSyL1uHDxOLIyxgq9KG2/kPIkEhnn3onr6FS2XnlLO4pxjxpZU20fzvmJDyy6V
je34w/0cKdeap31MKRbyfBF5V3XOMSYcUWHTOV8maSn51IqZTvjOy/JleBepIWIzZzSQoCs8cBVH
fvtK7dNGtrv87nDJFM6f6fAsO3Rpy9N4I09WOja+bGKRK6pWfGcpsOjhxpgzelFnq6CXOIpkWqnB
okDLfVNGIzB97dT67XdDJclYDq8yI+ZsvHqw8ctRQxer6qtVTB/yFLlTwvyJ8Her/NGniIGy3f/+
IiOSKzSDIsj5TvftLzn4Y5rsdCO/k3dYL42SB2OGCZJdIapwtvUL5FKWqn7LRK3xmkH/GgEGIxss
239HI9Q9er0B2BOlyX6VGeG9prYfEndq0FCyT7sW3KN1md3wIiqYrryXkxw4OQ6hoV/Cq9pYqPJN
b0B5nCXTAbNDH34n20LzvyWHvWY9AF2++l4CMiuwZ+tDtp2duxsli14i/q+WoEMVDFwC+vI3+ayN
cP1/1+xIQ42sMrzLMS0sM4gr96vub//llN1q+Z2rKJjz4iWZIBKqj1pRfcjV4pGuMqJTt2atHGke
e7GIV3muundD+kRzeGX6Bj86N+8tTONFXb9FNvRNehr4BCBJXgPuXIAyobDG6Lq0oofenF4HANRV
FW1K1YB9Ur334xfTI4eO9TJZ2iUKlZfMCnoMXVECRchOqpWE7pdUWxevHO1fgRiI8E9RLJ77kWFP
0XLhRK4tljtetAaytX4+yHUp5vfow9NApQgF//dkw657CTdjscjfZ02/A/UOBh+/TW4qN3C89Gso
d7WEjoh/11hbuJ+vXk0cfCnePRgRRrhRiQzfmW0ZgKTaVr53F2Kke1P0sRTuj0orjdHGtCTQnNbV
p2bfzCRUag+ikro+UsHwQnMhZN1yivBSac13aiZ72/fJrXwF2CxhQueYFCHxt+4JyYSZ4RwnlYBm
v2vhJDDwkWGixetO/7h0nJGBt+Lgy4e5WZH2gM0GKV/ZzZlKJHwwvChzfpfFkTH4aXkztzSilYtS
3N9ual9ti46nvK9chHN2dCZ6exvpm0ZWUaZH5iyiCMBBUMPv/BkRfcQLaRbaAHrubVe6T3ZSA0jh
npbZ/gHqQaUd0ZiGxVni5LXV5KzNtCSffuXtpyl+cWIKnxihjNRamLCeouskAl+P3IU266wO7cHK
6QY7FD92V51LzGJXD+9DFbA87y26WJi2YTjsDmoFz1imniSOnFlkv0g9DlQdqSF8RARcRML/PYTu
FwJ9lc5yYHsCNIAAqPuGjoCmRwh+4rn3JkVV8n/RRXK2HZcCfpXmaRSLxP4KLhlT5ynPySpU2HY8
KXTHP5Ki9ztiD0N8gzK4lZxRCPoKKygP5KTqzQPcOLDffbvGfSXwL5ICcnwl4SBqY7SYQmWmn5AD
rcRqmS9PcUmta9h9i1ozPHIMHi10ouZhDTGt4VYSXDW4Ovp8vIpLpTKvkuasSFk2J/FKxXloi/lB
0Zpr8c8ktCvJUFL1DzaF0m52VdOeTCGA0Y1lUHkdMIUEWrXuRoIrUn/dZsqL5GpyirFaX3/7GyKW
6ovW+a5gMyWRJ3lDCdzYtv6chEQviQVLCkECI/KzBrUYariapBjkbzJYcV/E99P87RCN35Ks04E3
SJLXNj8AgL+v2UtZXf0rjdsfsU6Ey9w1YGpIjoJCMaCfcEvjag0aEVSRXI5kpgtthvCkvV0qniU1
9Y27Zo3WPDDE90lpEQ8mCEOoRfLDCB1yGmH1nob7Yh19VWDIYArJFbK5JKssZJvYQ5DEXa8QGUi0
6LNUUW4hYRs1ywMJ13U6pWP5dDNZA4Bu91nuIAkZmYsUjkpbIyzMEtRZ/iPLs6jtoUn7vYTH17mV
hI83AOgeyj+rj8e6mf7y3o3f8p6SStTAaJRCMBVRm5JhMxnezxrws+v8apyNZ/EhV6dxmdznKf1d
gwx93b9JoCGBjsmpvCe5udxRnP8pC3d20x26mEwoAXxJH0WJ+pbmJfwg3Y1ZRTsJW8mKyYx5wllI
KxpW9lDbgA9N9ilzVs/Kiw7UVpYzycc9edSDTtZUMq1jmwdKS7RK+BdieotBaN0rD2mufC4DkT2j
fVyXHBD7S59QSPrPbhVgF+Jh78/KQZTlwhG1s+TTGV/lcMtHFPYHmeocxcsVM0dOb6jQswUzWBJW
qcumj5ZvWiLDcX4RrejmhJGWz15V3yMS99D3QU2pntbjtwqKSL1dPPtDTAMqxEkIIq0yiXV/6kr8
GlP7LCZmPy3PU0sxZq9s4Ym8W7M8Yh36ULqm1XcsbyF5wdqRZAzF5PZRHm9ofzW4Ofa3YH1g9+h+
AXPeqG5zE/odJbbdryT4owlUbnySTItIjdLuvqCNFr2tW9q1M/v3EiWUnScnS8KLlTJDCdFBtINN
QwgyD0++OrwLjMP3aLzTvMnqNDGIL86LfIvULl5Z+SL/N+t4nxfTjfxtxY6BJYgc+JwZi8CW5Gn0
PwAWTHmZf15XTA7uVD+H0fTZZNHeLNxDCZObJjQI73JTCVKWifPizRCMIGRkaPK5HJxmOIF7fTP2
kz2fJRsvh0v+IFgciWosv72XbuhC/SpnrNTI0TMW2kKc5bl1r2+jyqOUBYCxAOTkvnKB+CwCqsqk
29WQ/RWbAH4HNfyUkcez99jBqLUQe5fJlzXSQH9t5dlyE6vMqOHwuQjkjSg5CQ6PVUlz64ZSQI9E
d82yFYGEoBx2yJrugDomW2iigp8mEciWvVv5/WNVZdeukYAt0S8ZqTkfuZal95GfHQtcL0rIbshZ
wP+rAzFMLtTNXTzQxyC8c7J8E7mAtLcukbJcx5ZDmaHLfmrPErmKDAqVNmY+HbAGANMCoxFnPHdf
zJoyEeKHEmZfX6DR223dq3RZxlZmQ0FeRJrEMfZ5FN00Pf1OTzFYw5ADPYnoRJR249+fMF+/UJ76
N/nuDG+yJPJ32RbyM4UFdHHKx8iWJSDoPbdkER1ChYN0x5HWabeCp5FtJWg/Ed9CsNnWypP8v9eA
t2A1UR/0ZT41XX1DUcWKERRxI7JfRIi3GPcdoB7RuA3ceYpbvZqFc5asqHwmORPJjtqK8aRxwJZi
gJm5XhP7VWE8wJi+E50rMmD1hhu1PGogA/mu7Jcktn/6bNgt7nQQ4JVsA9dKKS7ub2TfLpn1AtkZ
FBu8MUJdA4A4MENVFx7gUtklA5MqSs9b9lmeH6K0PPrmmcV+Fz1Qip6RQ0S5UnQN0+n1UphXSeHt
RbGJCy4PlMMiZ6ClMK5n2qh+kxmWjIf8lEs839s2ZELkeAtgTxAAZEkELLCTKLBkW+KRQF1hX0mT
t5JAhOxeSZhpEqiMl6/GNB7i8YXabhLqaAX+JCkgiWWavf3YhDBXiJGMySqJi0HDRjJ+ht5+jRX7
LIMUUUC7A/aJdbUow4Od04VwUl5kJuUtfdv9sS31qLrrAsrlZeKTN7Fgxfnv66r5asD6LDrIrkbA
nQ/FMMLsVPzUUfhqZ+7TXFcwTUqSa1yNBgdmlWWkqRh5EzmaonZCqwNFhyFS/YIQg/7nNQGqIJMq
45TtPsp2dPeWYr/Lwg3zU+Ypf6w0vabGiaYr1SdyV2QuPgtF5dMLObUNAcs1FbcKOVGVbstxna8G
/B7gcsEK3CDYCT3EvnGsW1HdErN1BZBT9hOQ2b/gDbg9r+tovheQGPUeJ4EnRVN6ahtqUMGEsTf6
noYolXGl2KRRsDgEeGrSqr4r3kQ66Y6YGtaTxB/ExxTFl1GN6nXJW2/mgWicSXfe9WaN/0gkRYxf
YOybNJn+rMEavjJqhYhp+KVY6RJ/x/QetQc6hkO8cFFD7eM/ASmzoEXN7xW0Z2exyWR2RUKS46Kv
uH/r1/qlgyEFGP58NMHOsd425WOGDh8J+TnZpauZR/w8iiEsIGsgKSrZsYhrClj9jczoKpck1dGG
3cafozU3JcimFQWV+rgk4fIqsXSxaTwX29hZwt3oF3eSTaB47DzGmNpVXrzFxq9INTlHrTt+tvar
TOy6eLIlFyMSEIskzZaSKv6+WI0zGfk/5UZ7jnezo+EIYAJVuZVTKFbKKuBI6MmlleEdyH6S0DtY
lvNHQN6r+kMCCTZYHfZap56ijJOjdL+aF73OHs1ZWTbxNAT6rrfUpDblVoJfsi76EpFQ+WvuRJ59
KC1zJ7eUf3lrAJ8lOAJhBZtTZrV1zQdXL6/X0+dQZ5tTYocPIaskr7nuL2QVlaLwMv2ERrtL0nH9
qnx95MCqtfMyU1Qie08OSC41pVpOaw0EPkdKSd68yvmzGoxxvZE7SowwTtwDBFlrykZO5JoVt2i3
AGEujMMsjawT1AOBpEzrtnx2rIy6QO8w2gpWPnkQbCgPTSnXKEN6Xm4kVdPZ5nEgYq/RMD4hWoWX
iuUgFTPqb9PU5CkiK4hdsFP99DIy0brR7PoQUCnw0GkoHhVY52LR/XBIMpXjxUeF0l8Y36qkyaD0
eimhRzMvA+rVRvSMCDPpp0I53VM9OVdF+6KU7WdaJ5fG9Y/rvWx2PKUjcHMulJdgRqGH3bJ6LCza
9hTzmwWNpjpUgdcvYPrwtVR9WxrWHUWUp0Xwv370WdEHiURmh50oLxbSSVnplF28ldyl5NDl9dfE
pNd/teNWZLT8KlbFn2FQV/jJEg3IyGXDQp8a4u8irbMl+8h0SP/+avuacl0YJu4EFrPmyMyQSFtn
vckNxRwQCB6pmjcfL06OnQggOY6idiFdJ8aU/5EEqFxXQiGXm2ApCGWKIhEEudGVWyV2b8VnkO+J
xwjq9SatajoJs/Ii+uJxPHr0H3BBVOKGSubPgxaOxp9wS5Q/chjFtnKzXZ01Z3tKKIOH64x1EInR
UyMgG1SwfF16Y+q00avg+PpPmIg9IRhYC0bXJG8f/sGM5G3yyHjpIntNWcYF3EvOQsueaRWzVtNc
9UPyOM3Jzz+VnoTuceJzzdRolNW8GmNOs2v8s2j5FVNDRulkb2FfvYl2IbB0QxBuL8dDLqPt3A/A
e3SOXCiyw81oMeDpAPOJAogt0WYPNapOQFgib6rZvW5H5H9fUTNN2jam7zd2ix5n11Dfg5BGTHOt
G0ar+JInyUD00bpJwQaYtgfhxNtfoYrRFZbHnLToWNYPEzDdbvwstfmX0PiR+cYD/xavUMw+L4bp
pU+eOo8QqKyTH7VPrQFLqMhhnaoLdrnqg7xveliweRN8jCkd8DdWo6iJhwMMhzvJMIqkkMWiJ9kH
9MMyGIrPVjvIdLWLBeVQH74WgDEEsNGU3aPZ0MzOQxf60i7Pnp5lO8q/Feokm1w2sKPAyRIq111N
Ly4sELlghfwWvaCSYKEnICdoX8qoPktqxQadoCib61/YofEX2nIkW1lysVsHpz/03bRbs9LfSph/
Sb5btJFgHsP70tC/1mGZ2XzqquTOpuw8s3oAt8wQ5KeXjQavGLlCUfSSpy0kAk5sOZvTaltxWDYk
WmCjhOP+Pum5VDMXvEEjBee+3Cmh4hx0X3mG9Fi/7kIfcsxSgaVxqM2rSq9/rMgqnm0NDvxEPeRV
6T/SNooaAIWOFU7hbnsHHinoGuFyBXpjlicVWM+L02S7ImmarePSCdn0muS6T9V8H48mnSX0ed+O
YNrCYkwOit8okFL3m2kpwhfo5Nlp43ME2ozojAt18M40wuq2BBqvA5GdVWX8Exnaj1VpyqEyM/gM
ga9ty6i6NelFdpj8VFiHDciN2tzdTaBQJv0O5N5X0z/qvMAGziPar9DOYpsM/iHPQSPqYxW9aGO7
SRx412k6TKEY1KWRRZmanw0m3OAMWoEcE/lsP5n+ZN5p1QSKq7eekkwR8nBvlxnda+4P1s7IATmq
zdZKKh2yiMS6wuGDqHXjKAXQ9+5Vy/XmWnM8OAOpC6EGn4a0il5+ZENjbJawOyYZ1dOjs9xE/ajh
pVIXguPvwwH01E7GU9sQ4bFpqbMrxUSCwSG7plnk9DADTim17Hpo60sGC1ZWzTC5qcw1DRivIe1S
NxSdDoCmh2ujhbwmH/Nx01TzAE2oSwbdSW6NmWStbZbF1lYi+2qmSS0NaZArHfWh9hi+G5p33Rmw
yxfZOwwvUJkVxlOeDYc0ns2NRx9oeKDdV80zRq5rzr2dPVJKqME0T6HlqOlXFuabOsyB4U73dKuC
IC8ykq3evCskteM0vuudaroCcnQPqf+7BgvhpndHvgxHv2LZN2MdX4omortVn79BeptJ5L+4dmpn
n6ZugxlHHRQ8TRrSYOb9cvNdDanyXFoF9mpq23v1E64QzLjJ667HWO03kGnv2rj88KX4xYAOpK7p
U8FRMDxYony3z+4XnzpMRUU+0PlWGpZEVMgSSW7Jk3uQKidDSrHzQn3uMigvJYXYo0qsJ1OA7yfh
ITXYNBncBdFMYaNmHtpFn24hjUVKZ5Rz61ShQUZwioZOe6Rsm6DMHIaHnhMQesP1YJ5opmzvOooC
pdr9FmNtOwVhv9y76LFNbPZgw6oGIJg+3aiNBZFYWd27DrBt35rVnd8jTHM/gUfHWmg6UbS3jpZl
OyWF+c9HIm8S+Cy3wrzv+GgoxdJgF1fLjWLYX/OSPWnlZN6mYb2F6IaykLqiKQoE49qgX0eDPW6m
0PhDK2Iom/GSY5+izYgmHGMyQVBFpqog+UlY8maMHXU3qFRLhFV41SSAMzVo9Ze6sLZ0J4NOogVa
34wDfYKbmyHPyxtVy4uNVcQT9byvqm1q+5iRUVlC8JFRDB0Ud7o6z/sJU2vRRiqlSqib+6FP9r42
zBuIR4Llf1yd2W6kSrRtvwiJvnnNhOwb2+mu/IJqV7mAIGiCHr7+Dnyke66utlTbTveZELFirTnH
/Gc28ydYWtIjPJuEFOjREyQN2Y07DNtcarCZzVWsZo3jrra4XLxS7MdkTTjMUSJluvk+YodcjaY6
tuVTs/BXe1brbRi33/PZbre2JFOXgAqFX3aOGSv+1pYKd+H8qIIS6cqitJ1OxLf1XKmZ9J+UsJdi
AougBNbEZrwVHnL9eIKQFDRoGTMDG8AaNqDXZQHg0zDCcqqd3Yi0Mu0kUnOLPBrUmrvS+GXTKD/F
zhANEj7ADGQ0XJzk1eiXGdm7WWztbGaU7y3+NnDMMwqR6ujHLebbbNxVg0FkEcAJY4QWaw1EGfg4
0Lgc8qTpHyLUnWDNlp3ExlUTxE1iIew6GDaWr4Kw9gx6zblXoUbHc+KIvoD3+y+IsUf1xDkV8t2S
TnKQeY/YYAa8MCTzKS28cEybBJ2Y/1zjPLcayJO9gOg4S7rndW/zImfB1h1L0jlvbJnGxvWYLkp8
bBujeaSBfhvXRn4KdQcl74K/WOB56XWTmUYZQu8ew9Y13l2FPzxn36cjEKe1xw1OEIVZ2l+B0iFF
Os19LMp3Y0Q9QBKMJvMxAunycLXBBzedAnJ21T/Qx9D76+CLnEMr7LSbx8icLTh5YwQZbPO4Q/ZI
ajQhQHMAfh1x/NUo/ziat2OupnXOs9Zw/Xkel5oGMAncjYPF3fxXxSQj9y4orpYTQuwY+4UdPxMm
E96hILgBQlCFnIQafz7Xtxot0KvruSzw/nRAiki0poDeLlwUgLYNLi8o1HEwtF3T2290ARuu2qkD
CndSYnoYV9FWkaSopBQIxB7Q7Z+05TccoVnYJaVsYHlR4BjXXmoMu2jgRZl8dt3u4FuEs3rzkylP
XZtlO/5sjHxm/6t3HeLoSv2rjbtIzDUyMUZ77pT8Bx6ojpryvUh681QX0jz1tpVvlaMzUMunU937
LDcDxDKHTHcN8MDETQemtqJvADwlkNbOd/z6VPrWwZqWcY/V+LkycFNOGgggF6Qhm6UF+FV3FjKd
QLBzWN+MadIfKf2DjTkpUqmzXp1+vg/g7XxDkDO0Rqv9ICPls7RBMtpYn1Vv/DL0ZAmXAnCvboBV
xyily/6zGhkkMDcbiESFJScrzJRtxti6DRqOp6VF2NHr5FbabsybMzAKjEIksTmZse/i7nWEcbhN
pXyRvQT6uf6TWqY6weDBqperb2VTjkJduDstThSzuAytsI+VWtpToKv21Db5naRFSJkcgHoBEL7P
me0POKYq7TSVogbC2xwd1AobEOMMlE2EWiYU/EhuFGeEIraeZb5sbZ/zxKKUtfdcdTA97PyGDqCi
ICYb8U7RRD+djsblUohTliuP+lRXY8SrTGd5fRbzIq12mqU/xmUQEeU0O+E0MtW3eoOReomp17Wq
jvNbXLFe5aB0gopa0chZHurqBHa7Og2VQxuJ4krOBGfk42RtzNTbmiZ8x6kkC7Aqc0JoirM39hDP
KBGtpf/jWFxvJFBcbFRLdcNeOObwgSuPSye236WPvYC29C61yE0KtBsCGSS7025p43BcjNfCJ1yq
JMKtQhmwXiVD7XHsqmmVNk6bR3pdMFAYFvikxqabzJB1goIjrTY1zth5zocox82y1W2wSsO/ZKWK
kV+S7nC73iwLyCRg9EL2CoPDz730lrAH/XHhP2z0GXJi2kowwi1z2sSeNzZl7DbVCE+p1t7i6IeW
313EAPaq1M6WJeH2Ti1UPZHjh4kvjTX/EcuCiaGvPl3KE6/1d5qwVtoZ+1CamFbotVk0kznBAuhc
EAIbAGXFlyahogwGT7LWfhsuV3Zg6TxH9ldm8Ar1QXBrnMmOvIb23YpitOdtrFGYSGKg6t4lKYB8
yiI9FYJgRv29kdjcNzO33ckcCtgoUzUANTTpj25/HtXXD9U/n+X0vN6eGLn6ft6UIveA4ayf8D9f
8PO1maHwTdbPo4s0T6PvJVPKdTN11te7RMyAvo09o8zHwxI03tZd0S6WGbwa43RNyB/g/uc5mAjl
bMumpTinNsh7ewtoYNyqjoiMoG+3LWTilK1hLsUc6Xp37UVCT2tCGlPLridTkkajaPcdnVBzXVkD
l5AlinvUOs4YibH8N2TeszCL+Jyk6Z7AO+iVfvydz8HTEvztOhyPca57+2SZUZgCa5g6+84urm3K
8pK2wWvto5dqUDRlS33o2OyJYksPXcLknd68jMwFeEnlndgKWqPcDQNKlXLsHHKjsk+pC28zJ2bU
1erTj1QAxccRY0BdSaUjTeucSP9XSwrZBp9qe/LLYGtrsbdv/LeEbsi2Y864GYiJPPQaqTopBht7
ZAYMgp+46sU7zAN+k5J8DOw0Hw7JupyIPQ6SDdztiWbRamwNjcV2LovG4lXOxqVEoI/Cczm7at/P
QX32DEdF61o+J0a6JXZM3xa9wQofaiAvt5ViWogTqt/GM9PkxAalJJ9an5yKHtyPJNPPMuSL1xgS
GlXz7dfafYRfhVvokI0tDWSwxYOTvLTaa94STDdoVmitMjBTq0ySPpYLjaeL4wfhqErg1F0Di1wV
JC4P/rao7XfdBM1VlM3NNfQXsOgkexVs/Itdn7D+fBTz+KaK7jMeC+ihRXbKyW9miUGOH89oIOyp
uZuK0n5ZT9tQEC2I+cu3Zop5QzRJWf0zsin0UmFHehPDwJdb3a1EaAzjxQCpvYkrOqmgwJ6m2qVY
U0Sv5ShxUaRspd4321ksb7WX8lzoKxQtXw8XdRpEym327pR1JzNP7h7nP5RWGse0Opm3ThX/l+nL
MSBPKgx0uam04GZ1UxcxjvujjV1KJjIY9sV0jtqQhVg+UJDXRHQisQw12fvbacloFtKZ2yXaoaRy
OnTK/0coSS3jhVhVjTIVIW3N9dC46rPV+2Drj0YobOMciOoxtj4CEQmG3GyvtUWU4DQNT+1oPwfl
cq9hf21ij/gNhDT0MaLWsIkIacFT0GNBNO0cURscGl3VcJgQIvn7Qk53krNPau4ejel8ukF+6QYQ
aPBW2PrVuXQsfqJvPA9wRU1DMH0frrPE1UmEodYVZ1d3rggCoRw2qgkT4T/R3dyQdTc8WVb/K6F3
t63pWlaxQxEAu5mOhRn1Gs99LJGF5plbXoDqD/pzRmCXKXi5md20cfOnFEQiAW0zN0ZBF2Co2/Oi
f3nk/WayujSVvDWmb+/GIGk37JKHD3NGIJpZec+NCjnNDY5pPWeR2w1DSFKOSf8xBZ2UD/xw1++f
SNQh1OtvP43mqdLIV2296rNw3a3hg35s54dW6gzJudezhiihhkCOPk/Ykmg8bxbRP6Hbj+wK6CaO
2Cdf848ATYuoHfuz4SJnHJqznmP4KWX8RLLuwJ8d7LTMjXLa3BvDM7SwSsgF8UxlhItVf5RO+9xa
DWIEYj/KYi4ZP9ShLqnlFNf3jm+ywwBEtERKrer9MwzxaO3mpoT7z7Q/go4CnyPGE8CyQ1D6KvJx
4MPKvtiaE+z6htDIPDFeWV3vy+wCOKNbtpZggyPumYNmjkEL58km38D1B5k4bD/qQ2zTyuhqkPTx
rsnaMyWVKyCCA2xRjNsRkRBJGCKHaTaC4tAsWKwUKRObLgWwNVEMuCyJps2fZHQvkwOmMrUxBSWX
prM4TWTzDr0oej0N2mDjGc8/r1csKuouhslFvTfXQ2EZqE+lsReZ7Z20qEMj2Ty6rgnhAW0zB8iZ
QaLWRs8XuluWvLdl/OWRq77U8r11kafk1dHA9LPntNOe/vcfjT7Y//PuzwdqR99VYnAO/TiW5a4T
XU/SIyEB23k018Z7/T+PZfTIz0sjM/qb65vEMMVsg2uPKG2hs01z0Jx+/vHLYW8B8T9obvCsdDEf
bF59mto0wZVdoaM4td5c/RKBfnf14lXZA7o+3z2JDNiWgcnkCfNoynoyn/LSx7HWEdGl2WlAGK8A
du/FRZTDdAwsCztu9ZFkQANHQhWpQAIgUkyyYNnQu/b6Pamih8XSJPBUCurK/NJSfg8wp3+4bJNT
4+qR1lYk/njwMIe0PIIFlaf4Ba9YyZmE8gkAXLYlCeBJdJ3+sOwbqhZyHcYK7u1Y/xKWTtLonOzJ
6suPlUh9Ilc2wIKn/dxPgPgxIo6d3XKylQD7vGiG6zgSRrVth1KiRjSf9aB7LYvqTooQrgeVHPSp
7LaD0vR93PWAfu3sutiijKAlM3Dijt0IdHiLa8gjsPVv6oaj38A/MeteCxPaLBvV9dT3zndsFm2E
ZxXuVwZbTY+fgeI1YTrVd2ozzNuJKUJwL86GvEBvLY3uIi6yUMTVdc3+WPMEPL96qitYadBHTS9+
9k3t2WDJRf/w1CdqX02usZmK+Z3JXkNAVnINOk6Zc9yUm8o3/iD4+Gqcz8KgJkT8yy/YX8ZeYPjm
+C/Kvd65kdaUqA2Ccc+8otjC3NUWeOLKcv4sDtMwf07+WZZzlRq5RvjPIgPpPcXA9NCSbwikb6V/
aUf6TGZAS8wty2MwtWeg0fKQOxFYVuJhep62UdAz0Uasijbo9ayMdPPNd6pzoaCQO4ouVO0s2n79
5oXT3dIWlvPaXSYSLbi0fveYFZOMFrLhkPiPn5i0NOvOGmPqbQdHourSclvHCBjWLCLZUVsErfWY
nGoXwJk6WmutrxItmuNkl4/NkyO6kzCKHbNZjUgImoBQ0bj3CdjUpuGXazOLzFrju0Fovfl5fsdG
w7/mEnJkuV04sOqRTuF9Fo86SU5WoC8Hz/Ub2pDjRdeavdOPnzMzm53VJc9Jr8fbSaNPOgHG3Dh1
nV8cE8p3lhs3yvrmRGQGmbd5TapM1y0HiS05qvnOUQOycTP08bgzl2q6sPE/kwhS7XslLxC007Ar
gRf5iih4PXZeE7r0W13n5KIVrEMaQmcqF3DRXlAS2h4sdH5dYl8Qojvw/otvms0yJCLTXGz/NqfU
/iIt6MjNDflDBgl3sQb3mAxWsqx6k7hgu+cpj8XvspqdCA0zqabMCCvo3iphZSKPKN+1wTJtZmfw
rz7bKuv2iAxgfVeZed3vOdnQCZmvP5/x83juSQ7zdUE+JZ+sh9MarU1SOIGYALp1brSwnbRs4SCh
nKs3/x4U8Z5madrXn3+gKjr/81bRrumLxHltfh4jp3LGd9Tc/r/PLRZKxcFv8daVrjaHPx9usk6d
Z0uCTPT7Fvkc337sgy+78n+TNsq1IkCnT8RKXs31rZ93EQi3F5d8x5/3fh6HeuETo00TAnMNOFdu
ENrqiy92//M+uXKXKk2c42w45nUO8NYsCefNeTCvvZnQAs48ZdAi9EnJ/t8HwfEANckLM/p58OeL
MyYmHnXciTGfS7rEikAycu00rt85KeJmDqn/3aNeSkSQ66f8fC03zriLU5Ihit4Orjmt0a0ubD/0
qp6/UOgcYKr1IwMX7alp2uPPB6wli6+dg3DDnJqnn4d+vj4I7D9aWiaHn/d+HlcxaTDkvxjhzxfV
1WjviI4k8v7/flvbHI+AFvKbWoC2soynFwi/ZDmMfXUe1mCWzp7BEPPBDNE4iOJufGEFV8em7DmD
ZzIOOSUXFy2eD7nGMke4mdr2o/NKzvM+aySnPp3RQCWqF8grlNw1aGOnqUuceqhw0X3sbAFbAtjG
s942zS6JsU8BFtXAPC9I0LMKmPIA9TJP24OCPrKJUaNsfUP+WohCHe2WXA6aV+Q8bWuN6f8iSQ4y
0+e1kMwlVcqQB7/c2HvyBQsL85Qm68+0zo+KMCTA9+0umZaAmJEhbH1caaqMuUmyC/PucWU6T35B
RyOg9VBSsJPsce3XPTknqH4xdQY4nGS4p150JiNASpKI7AmSa+vT6NOF8WLvVif9Loizu6k5t7wf
dqNa4PzI5Gq6xO5o1qOLiczKleVt0aF8xoRH4QrBmNzGNCdcBfRbw7JK8jkjnmORUNX3yXJv85yv
anx4B233YRYwrQwgOhmOLbtHqZ/7H0NGvKnh1ceil3trKg9B+jxLeexHTR58Jz64rp5sa2fGs8Io
uHOsm1d2h77rPq3Uv3nKH4nibk8EKeos06yDDNvfPMSwUjSXQlofifKo83k5OXyhPeD3TaYnxoCU
xh3W7RJ5IXMHJsD3fALms0jOUQj96X0XByD45UDfpv0ZHk3GNYCxZHMKini9bYvkmxYIoTUNd4Ys
b5pXQ4z23oE8tBG8HgQtFYf1tmMtc5IZ5rq6d666ZPVvS0LFm8hlGLPQ97r+4AntSkJTExYqeSrN
3yImoYaI+ZTAeY+Ne4Iyuub+Bi0QqInG7iY2ydrMjPldG9UbrExJLgwTItVrA7ZRPcR8z0G4Lv94
XJGptQ5gi8EF8Zx9+4VDgiSlFCFtZAhWw3c6m7hw2QCbihcanyCnBh1+s+1HbNanKuWEFAz04Sxc
OmGNCZ5fBEFSADY1ozWKsBENW/fXqx1tk6jVylnaqDOWvaWmsCozdexBlynmoM3Itpk6azM76Gg/
z7tx6fclg52Lq9EJGpz32WZGb2sAKob20mnps99nR9PDDosbaZpXRK+pvxNeczc7GVbjDEWlODL6
gmvwUXlWjn5P3ZOk2DEePQ8ASDY+fald0JMDWnTMCluOxASmfEyFYiZNlmj+apTNC5lra6Po3Zd1
tuP0i4611Th2+kRE5EtJhy4N9dl46xrnQaDrrrGGU1wWjAKA5Apy0VRjXpigBCH3HHN9DXk8KZ5y
ORXQbknPpmCom4OvFP4Xn+SNpnvyRI0rCR01i+m+rcf3ScUt1pPp08ia0OdFRE8w77x8YBI+bT0/
AMlhw/7ruy8J8xdibHrzSBoHJald49q6JmDFPaP453TqMrp2zdkWSixUzWzI+61h4Uo3XJrjrV8T
fRZju6dBRRCdY+ZM2/P8YtoKHEvlORuD/t65skHXq8W7+Xp3L0bzI+6GPShddQTgw1ig+sIxA1m8
Nl7B4paH8XVEsovbAITomv5gWwucbbd8z6m0dZ/m/SQqaDZswVV/wRYr6dxQezq9D3NWPrd0cIU7
HzXJOpLOKR66lTBfVeqxNGQpMZbDUEXusNMubNCOh9//fWSG5UMpPBEAzhiRprBS3S5Y0/w6dRN6
Eubk/sHdBjGubP/F9YNXwWSXia66Q88nBey+qPbGfkj/BlrlPvfdh5qg8tQLWQQq+aun4qlrmDQE
BmNDn/is9erVC9pjBYlkGeN60dIBhtj+FhQuSgBPvdGWQO9JHwUiOP/fMYwgbCCldSKHOcy0+dPH
R0Mf/YkgUfw7BCRuwDRSkBHdIGI/zDu4l84LFxVSCdJWhLA3i6OT+g3rnE4qDZXA/siMjgCaNqV/
Rg7xaAy/nKZTIYGTpBR6WdNsPIO2Z0nnGzzT/G6Tcp3i9Gr5Ub3BPw6zTjJqGBYtIKCJOlP7IR1E
6BjZLvCCa8VYcuMl6o2q8OhZjGKt91WINCeEE7uu50ck6TFrbZ5MvfoKXC7s3n1Cov2uLPV3XnCY
aYs8tPA0XBSve8t4aXukAsWXLwou/G76Qx/v2idR5YkvCrxzP3rHMRGR64xs2DLxtqCwHx7CoEWK
h+PlEkMz07h8Po8d2EdltxgiCxbLfLzDSPqS8qrX+etk/Oc2FRKRoTgmTk2QjgGAQ+16j/48Mtm7
TOy9C/8h4jsA+7DnXV1nn75R4npPoBdj2A043jjJb4alB8eb+RNMQp060X/0XXOphEQkSUal75Vn
A4WFm2i/0sB8J53ylyO4PLQVe070+wYy9kcwDS0qBF6NKdX/1K3+2XNuQXQNyyTfFNBLyMm4SBLE
C3NiXjVf0FacCHPGxP8o84HElq5/p8kLQCp7t+nRbAthPoQjfim0GkR04lFnwt4I+Ww3+ktl4khI
KVnqFrYOWOKK2GSxfMU1Y05+sWMPZXj0zD9azJwtY9aT2hRFTvMgHWiO/OKrbtgxW9DwFVsLMVVU
UHt3rnfSK0hQ6ZqD7vSfgLAZHFnz1+h2nKxK+RKbTUfnmr4sW9h2QL3BsZhhus5lRSvpaPa3RXmR
yM85rT/DoEFnAFkvFeGdama4TobUrstMbetOQwTZ2dnScDbOZf82T8Yt0NilvYZn1u16op55Q8+L
U28Z72PuvkoV4/BzzpQnUb4Md0ZK1S1JLhndQJ+RZuw8Gi1w2ee0ezKJVyrkq5koWniAsrdjbT/N
3LtmSZee+AwSR/8RZNqFrY5nCsT42KT3XNcEubVzqA3yY4J9uCldfTfF7cVDJY7KjLpy5FTc9u6b
6XBrFTPj2yVYY40L5z0pQZJVksE0Jp8v+tDHBgC4lZfN0Vqqt4V211RX9WGswZrbzclOdRZ7510I
kYeGOdwGF4ASHgoKK1RN9QyLIEu7ENLNe71wTm/T+bMjhy0dqtPCdjG1GctjEg2jFDva02fc1+1G
ToG2BrBjjELNS8/FH0WP4Kq3Qk6ToL+IxqzSO6aumEgyzAaddvhh01JbSoidJCkd6f+jLPkUPoTg
hWiE1ZphTavQoPLePb6CPkaAVQTeSNPOZ2TS6xBiJ0f3ChmJrY/WHNchjY/8uhj41XVffNXYlGOb
SRx305y82OZysurqd6653GHMlusSB4QZPBe6/11Mk8+5EzEDwChq11G8MXb5l1ILrDtOR2aJz2le
o7gOrNcCkEjcVsfMHxFIoNZudC52LdkXWbejX/BM8vGyKRdcb/aQb7tE/F0mxURx/h67j94cQp0L
D+fA4h3d9iiE86TbZhnChq0ixm9w0xwIHTGSle3SUdRUeXAXLR0E/gsTXR0s/UZkmAzreY2vKgsv
spzvybA+U8v9iJV7EU137svua7BrJLK4rJyByqyvvoTD02olDj5AtCO2RQSOXeY0FlbhkpuS2zHP
L67JqV+Xxhv0/mgoxT31KtRjEoc3VfA0lw9vKRBZrANmf+L0ow8XaY0aiMdt21k9qwSnu9IbOKIX
Ix7gb8It3x3HPiQViVQ+okA8H096G69RGGu317GPtiOZwEkwjFbx0nbGJZvB9o2xd1+a+a5UX1/s
Sfuls1OTM3lLBZfZMkj2IuSYXIC/RGtddeUSL0LWx9QP33EfvPtaGokmPcZz+TezZu5tILo9Wzsm
/43HYhHpa5aXprp97+cU2MGVvuR5Bu4iiEygcJlg4OsMfAjRq2NuZWAkt9i7Ml36g/KW2omppvpL
g3Fbet1lKuSToU1vljl8sbOSFnzITJN27YI/FbGEl6Kf1H15CsBFrxTNmLaTVjnF1q9GZhQJSGDd
PHht8dW4OayynDYj4wZPg31f5dNuKAl907oHheqzVMt7kKhbMMcHP58AoHQ7OWcdi+BwRucXISi8
aPVoodCjktLN4gNX1ZcVq32c5/pGGEuUO/z56B9pljfEpjJL12ubvsfaZ2uORsCyUGXNCSoTMof8
RQqDvzd5Q14oaLyRVQbA9cnoU44aWIZi2R1dg+6g7U40HskNCYQf1QZWD4e2o+s9CAXcEPgAw7U9
6oP8qwmQz40Z8GMYaowLIfcF7TyiP9+I/UIoxiviWx7mMRl1a4p5gyKJNKFTpqWvMUoEgJTn1LMe
9lgcnDoeIF8vt6SzKCcaooC02CZWkrlcJmftPFCfxp67I1+rWeKwmE0Ov9b0ICPCoS1l72fL3FvZ
SGQzTFsrLAcbEAqt3pGl9+dJzDQPyjjSN/bILBVYRmzjWV+t46viwJtJu2ey0Tb4NctGE+tAifmM
Q69LY5FzXK/fUarRsSGHOrCMO1FgO0usV2yaORvuJgpZpvCUUldH9x/0DbidyvHT6qs/TtkxU3Wt
OywdluxlYURVwz4jp8fvGAmvZuemf7dcWpVFPqCIIPyTCUAMiLH48oavgAAveGoM2Aj/Qv4R2/eu
f6JHsE+Cfkd8w4sLgpFlS6fNCIySAyPHFDHedG14UmhoQgI5DyP9Oav3X520zcnt/Sh8O8oCS+7w
4VYbX+OUldEUtLHOb9qgPtZO/8gm24rM+Q+HIc57PiEyFXIAKpgyRe6IQlULB6NhrSxurQErO/UJ
ap4MANEtKsiG8XksXtTM2L2f7lUpo3Ee/pCnRl1PXc7Bh2xXG28PvPh5yt4GOqX71vRvSZ4wMhpJ
IJyNA6pK7NX1s2bS0JwN/7tMAem3WG82dnJKsuWBRMYEblNTYMICq5O3bNb+SycYb4P1nUvyHGMU
JBPZkGRxOJuSPYNWJT361LI3fkKXVRNfU2V3ew88A6xT6hPyfroBNZA2nzPN9vZlN6V0XJbPZRm+
1YyCpWSNEUCYqlV7HE/5J3veLmni1zSlB1yoHoDu4P0JnOFBztCuZaavkpe+1Irdep3YJddIPsfk
m+Lw6BeGxlob/04W82nhqChT9aTDptsAEPsGwBcSFM8+FvebeKiO9iI+iRIi8RBdBJhYBJLo/4a+
YjWRS4j+j61ZpSr0xuC5Le1/hZs/Upa8zTC/qRUHacnT0qbHhYxdtyrpE3kQx7o66oioWT8I7I50
09Q4rDeIk+LDMIdJYnv/x70PLJdDtMr866+KHOwjrstjrTvOxu6mXxroizz+7r3Z3XQDW4o97js8
nByDESzURvLFmB1pYlVguCa2I4DUZqbMtPMagIzdHDTfJCuUB1i+uObXvaqPs1cXphxVnXPrpAvg
qzjoCzToEobdlNjRoLo3OYZxZ32b696Q+Iyq42x+WtfOQVseKub3iTX0mbXiaEss3JET/5frVwdj
rlCwT+S2xt0J0hX7G6fVjTegwBnU6kplVl79V8z+3XFPupaRNq+MGNEGV7jR1x9gjPQ6XfbzQJtw
Hqit+haQTZL7v+36wEz5bcjNdic5tQfYY8wSjF0NNoQYdrpmk0moaQoGOi/anSfHU0uMH8vBtG9l
++onY4gr6Q9RrvhGXxs/cubYOOpe8c8tmd/m6rcMcnH18KSmKwV14Uh/zkrt0bMssuxTdvXS/z3n
26QFZx+Pjx6ReiGyJ81HOFx1hISnQxul8aXWNYTWNC33dTwzXKwMRBTiFejTQZh5yoqIC1sOZEfJ
EgW5kQwfQ6Fxmq37k5tgbez6//RR/acCslCyvPpne5MF/j40RqPeMmg7Bmg4ElXvK7eodzXD6a2Q
znDwS5skNqQVXkqUACpL+AX9uVxPK119NoQ6+HK6+q53DJCUdY5f4qwQN/J/dgz/GK/NOHEra964
tbx0urhUy3ybyabkguk+PSCceWmBG7KxdBNPZtfkEFqpuM/ii1I03jhkL6wXyiiCf5YX4123Pz3D
2yolnl047PpQ+QzxS5Npb2SnxZoPpNg1BFG0ox8X+ymaaY4drSR4mP742nm9uQEjKI+AudDGmaQG
FQ2SlWZCxy8c6uPm0ZbPuS7Z+lix6OJyfxJtaqAZlgMhvRQQjMRtdNADASUj+jtdZzZR9adSOeXW
YQkbqQqTCeUvUXjA6DnGhkKv9m4xhh5aG1OMJJv13qc0guceJy8W7ud6tTUHCbhsyS2pacFdo8MV
zVomIvGypC7xiyrOwiToTuyP+CIcL97qFcmBesKLhEzYJtoLuHCvKqiVvvj2209XxliZtCkh18t7
pq22CzTvUbqYSVU5EgE1iwt8hCkULkci2JOrxtcRO8b3e232vKNerST3CApcdwVYHRV+wxRMmU9T
XmEfmu3PCgxzSFF8M6WJKoZyTziwL5yq++v0eDQn1fobAtAhhY9qui+o5lEa/+2qYEaCDozD4Ty8
rPma5FyPR8tpD3VFOZXIJd61SFxH+m80tFpzO9GPMc34ODY6FZkt35GzT6kRGbT4SW/nxxqncRnv
VUt7z6Ig6Yr+wMX5n929Nn3zaQv5QFaB7AxfWzhlQ3dbs1wc3423vcPq8jPlHDhJoX0kFujcomPd
qWJAgkK8oF+RmGuoPVSrtaTwUWu9DdnqSLZCx0sQmRXHFj/lBlnUK1A/2LbNNke01siP3m+ysLEs
I2p9XjxzCt6ZBvqcS3nFxrzDolGmL9R3xBVrus3Fy43T1w3of9I+lr64u7bGpoPfrmOGUQ75m4XP
MhowjSUcwnps9Ck9f0vOxynJqD9zib7NHp5pbUdIjwLCv1Dv6UORhAz5Qg/lQchYIt32GV02qyr2
aYI/aR0YMVeLkPV8wCQ9KD3tOICO8Vbr6VgkRr41M9/Zpn3/CsPED4kEl1Fg1Mkl9WUI8uulkPHb
go5jS85fsHO06d5rtn5J2BvTVbsfCP0ifce7BCwE3GXLhyNa433OiXMgOGE3Y5k8WGsRP9ncvzSC
XOwdrTeOm8KqqBEnjV6Roe3n1HgNxiwaNVRP9EBFaDouYyiRkY7r0z7wHFocwaR940rG00nS1toY
+D9EnVlzm0q4RX8RVUDT0P0q0GBJnh3HzgsV58Q08zz++ruUe6vuSyo58YllCZpv2HvtUYPPm7K3
LOZUtZJkOFlWTfuTL88LKo6imYAfec4rERX81AuDGFPZhG9XbYI5xXF5hmGhVBRp+55xQET6Yk6D
mvzY3DiyPc7vafrFBgo3R4J/xkazLComZlaXscPv5S7rHko7oRrf9mMX2Ocmdb/RbY53vdRM+RQ9
2ZJiqbCyMPcw4CW15ibngnAGvCX1Wp1ppK6qiIOdJEr5gBZxLxsytNesVCF8EyciVfpYiKK/GwL3
uom+OuTkU0sVH1GiEi2FRSuZ/d/NHDTh1I13hrHhrrOZ7zSeDKKstwumSXa06rg52qQNA5gfwrVy
PxLeaF4IieKo01+x8oTuRDpMmuF56tIZKBBukVhCObjJ+kvf/2JadIi37pPwnHATJJIhImI8lL9Y
STCdHH3j/vLUvt1wlg6YYPKGmcqll3YYsGngsFkG3IJyU9O0TPUO3eeBs/6iApY7zrjempP2oub4
dahbYhCU/lva4ytZXNVeB6DlveS+cPDGScC4XXoaN6b8+DsiLp6NmUv3wYlYUoyiZeUwPOBv4N2P
N+dEG3FRgmziKZfqbkGnGZpAI99UPKhy0vuEArjH6gXJK9KBIm24vwdxKIa1Ow0KG1/bWyehgGJA
79wV0FR3Te6EUFX4oAeKMALefvToYlex/J5XTpz2i5GDxO1EVLNw2NCBAhFNd/EaMvQQp/vhPDBt
9hdwqG3HQFN5RXAM0uWTpOSEz3iCcufbzIJSC/1HPt1Ee4IXgs2OER0FKJ9gdsjzjYcJ18RAGmlu
Mp/RdUlCuUfPPLsYGAt33YP5T54r+8ON1Xfdu6Txbj79hY2wdlk97x5W1nV1UCzYw/IS45nLl1qe
LIepgrcizQh8dz4BEP8A+O8csNxgEvTL3dZcxYCy0qSbHcXk16P1MA/wCORuiy0g9fZf8jYpq1my
24vEv9JOBTHrL2kJ4bho8yNO0p7gH2fvBl61MwG7/gk4vKURnC4Y1SK07BHu7At4qudgZNqpnIUe
L3iHbr+GdlmkVHJ8pJPlwpR7HAsd0NstyV5u1bJzmu0V1dAuFyw14jp+Nt6GsqxG2g4pH1vQiESX
ICxB59/bkbIhild9eyxWlEiUoZHDgvAYB9kL0o4I8X7kB1axA/3xFshZh301o110tifkngT+pnT/
pFE9icZ9E5Pz4rE7hAb4F6sicWlmvvOa4bIZwe6aZ8y5JIF+Hk3xxLzqs+0UW76lhEfs0RkAUM1v
wY7DETcm0q21unh2+m6cDEGVP5zTyny3cIQY+LKX9g3w9NH5u6Trf7Yaw2xg3DtWG/mGlHpiaoEj
V2R9TzHBu6rGrhDjiDvrer4KmcxHIMJvdvnh4ReovVyErkGelA+wFc2C7BV1XYrWyvyorI6QaUBx
lLqFAmfQE13hxu/BLDUVN5GKqHxX/5ex7AX3fvbRz/FwSSzrv3mtrrjta5bm7omY9DnyQTVHMg7A
/ZeUMUwII+bkVAibIdlZ4kmmDg6tYF1Cl3zL4lTaq38nGZH3hJzvsVKJUCF+CrSHirqBTb8ZsG7b
YoVLTYFPXjSRuNWE2Jj7oVzQu/k2swA5Ef24iBdglAiDYeicSYxh7WLHoGYqeMFBe7cY+Axshkub
z1dMtrNHrYKXMp4p3yq9kPDpI4sujuRG16tDm2Tmq9fm48H1cAz1jo3XdjtbtlOeWJ8wGMXDwsSz
vttmxji1iQkWqZj7Kg3ZJ84waHaTh9kjKI/+7VpVhXkfRwoy7Vn5YVKLdc4H59UvQY/P3slKiuW8
MKvc+w92PzfRwH4m3LBapo0OqC0Bz1rkczaKO1kUkeDJYPfTeI+J1DsKDmsLdX/WMJ0YMPtPT1QK
L/06Uk6koBIMuwlmX4x3m556ybGtCFATF2thMHxh6CdZeiQjIJ1AFzJN6kcPP0HWko+7WTjxveXe
I8yVtRxag2Vm2NsL1sf1H+iUNrLm9c/c0fvpEaVAb9nvWyrQqwl+Uhdv7c7Hi0ZFGupm5hNkN+/a
DHRhQbE++i4WPHkkrk60sETgIErftbWqmdg1wy04nOTbrJoIBGa64WzpaUtH/rlko+bqcTb2prfO
th/87pjrOXAIrl7l3sWmau/9lJNdmR5fFAO7qMlQQLm4QsYmj/dK8py34+xk6rGhrbZPtms/xzJG
0ZBYEvPxRpHR3+w5/34psdCwMlcYNfxtfmJZNdON4uCRt1/+fcm/39XuUp8JgEGcycV9+zvd+P/3
VSjAqEGZJe8r3BPpbKjawnbRxSmLoc3b6aYi1aOc9IbyzQqIakPUM7Fp8sHS5c65bX6u5eRFpguW
qFH2i6pYaIoORjL5qKivlz+V5elLvV45+WgpJCDnfhiiUqKoAdTIhK+V7S5YMC0hgES0tFFd4+GQ
/KRkejVpct/0AfG9RXfxb3EMfbVFjD3bc5YlT0oV82VhU1BXFFQq8E6IeADb2XcGC98Ppyw0g7tA
R7IiOnuIxV8P96Xy/DT0e0yXclYYBKYJK8jyY1hbNqj2zfKOVkliXbrj5AvndlpI5LGY+fkS+1bQ
X3X+VJuBf8Pq74oOiwDdvSBmzvlrIfTYg0zGzVuuf43fzVdXrR9+o81dZ40sQRcK2dRFEZHZ7c3T
1WJ0G7GqyhvZMH2a7GB9rfBaeZWwWdcr4Fa2maJmHJhTsXIdku0vk/eJK0Sth7yJnwDFHjZfvow+
4QwQI5+3dKKrmr2OhtX6kvGcHG3PDDiQMp4NpMjqMXNQDjG6E8yf6YWCwzRwgi8ZInO8wPcL6Cos
rx6qAL3ca8ujRJvNozWa3zD7qjNa5vL873dqcBWL1aBJj5mcL770NP69m93of39r+5g86UZRd9+u
1H9/42Dw/78vcjuBxEpCofh36f67av994f//MZ2T5xZQw+Hftfv/V7jGrlTsZPCocMH974Xd3i71
dSQx4WYhtI9qtI7//hvutKuTbN9WiXqxpISgHeaXUhDFSz36w225bGXttOSFZ33UphPBu3lFukR9
yrONbQhU1WKDSUwEe8RJxPPk1cpHpiLVG4FkccqmUco9G4ceH7r53VhMxfmBK8qOugvdhkiCabb2
KanQtbXI82yvJvSzZW+CWxxxsX03jTUyw2LxsG3I0Ysx7KrHZFzXh0TjS5OcBJGxazizzPHW6uc6
IKgbQONkVmaQDD2IWf3ichVEtOeUZkOlXvJs+Azm18Ip6IM2SH+Va3bEHrN8NYJAuZZMapkEr0a5
4+mmp1OK3SHxNORmri2xknjiVvtc3pY2Y2fY7ktuhdw7U6Amq3uAJvRDj3GLww5R6NId/KWsyD9+
cSz1l1vJ5boCTIIv7OKP+InaWLxUTlCSJDTWkZr1ySUrB5A5pbxFFelLloAoCKi4mFHMM9b9iTB2
9k0lVRi7gJBF+T4Rcfz8y2U/i4q5gfLrEKVoo1kd543lSrUxdVa9OMxiYLmA3jZsLRPvFFSx3RJY
BwDg9rFbD1Wa5o961XRpxDnFVYNmpngrhur3Wozl85yfmEFBmUBzfPEn+2/ZthPVId6WwM9wKjJT
mPgnrn3J/+WuJdKLfq+GtWKK7gDAa5RzaEoWGVhs0lO7VIKNpn3Xj/O0Dzz/Pq96RjyxotKrdFRP
LOS8yaZkmKbTTGAFViVEYOvKUqCW3Skg92PuUx4EcX7Pzf+NOQlFdJz9XLZh27XZp9o4ahnB+ppu
aNT4H1S9FlgjePhNFf0Svk7OnC5r8AbY6Z5d0JlRo9hNdv08aoF0zF7JseKIAub1N4bNIDpE48mk
HtKksUOvOzqO/8NXf0a7f3RzyhRi7NRu6GF6j7hKPbHeFRVJ7ekAkIMhdg+W0jo6AfadhSmSH+CT
HgkIPZSvy9h/Krusj1yYMH9Z9LEbQHKPCAppTjq+Bql4z5xBRn7ffcU53UOpuXTtQDUPTJrJA/+t
xGJ2g50Op8SnjJ7bh3qd873LoObkmt8cfTc2PQYn3gBEXWwxEoKl8wsRBskpgFzohEkQYxyYKXuE
GK48Sh8xzppbcmUELECdcr/wot5Bztcxr4fONtTnvFDV+d8fN6TRvPbx5mtjEWP57hk6nHv2i9U9
T74Hs0x3JNgA38/Xct03HrnEVi6PhZMWGIxm1DA9r26mFjt7lEQnHDpQF4bHZVrMcVlrhFQoMjDm
0jPzdYvlnTCcIWobNl5Mjkgt9fVpgN5if9eCabPrZgenzNnl43zOjlOd3i9DoBHupdQ1ifzwgG4c
ugaiotYWlj2Hn11NTO+Ay01h3VAScApiloUe8e87eF0AmZ8NjbUuwzn3sbDRbI761AXQZ5oGtX/R
WZGHfxZQhb6F8ARcFFNiPdZYldZBzXfGzpaD7oP0UHE7HI1gUNC8SZkwZsa5audZQhxdHVYdhowh
ldT+3azunNL+NZbTY9pv81thWZ/5mv5y9RDzIIRvUrjNo6Q4oRJkDW6Z+qHr/Hc3D154qLH9YHMU
FYFDbUrZSU9McY3pwUTjWr6hXbzLUBH/SBKEGcmSHpkE/vTaoj61knPc1wZf2hQEuwr+AqtCTFVe
OoRZi2/Q9CB8Zgxy80qfb75HvBgo/Wg1s/Zm9kupZ2BI0Q6l9xmOFEjt6y9cUyxYHI2Doutwm9eP
AF/OWatOk+/7t+QrESnidXOFAXf9kuX4ANSiuciWH1cG46uuU/K4u/lNm5oGxZuaQ1z54oinkv4L
Xg5H2SyuPSAZBkOgzJKgh6q4VM8G7XASNI921h/KzWpIS0i+y4rnPVDbIyXEq3Al2gENgcZQQlu6
/yZ0TcN4TF/zaTsvYlz22ZYxtjEuKg7dEUSN48ra1MFvenjrS35eMwoT0UmQkHi5WKy+sQTJeBX6
twtJhEOoe2+TDJmuZBVNhqDfyxa3E1ARS43OJbfoKot8SvCoRmuBtg2sDm6lIEtPUkyfTo9PxhIL
O++ihPzhvak8r25I3zfd2xeniQdIfy+V223ISqbncpLOrrBsdAXrgGmHQn/IgceutC0Swh+PQefQ
xf6T8Vrm61Dp/C37i7kP6VqKlUFNe0/Mz25j/RZZErn4r9fePBhAyvbag3JwaDs8b/yB9dXffJZN
NZLEfPreKv2RzsNDkvV3LSHpuuou7TY8BBk31ohRApcQ8Aak7ezh6D/A8T1j4u5CL8jXnZD1t+ue
Rt2fYzd/yCQono2lQDQmQOrX+r6MBzdat0j7k4nSm2ITGA+hcNtRiYYitUbUJUf3tVq35xiKS1b+
3lhYVsLvDiJGrxtDk84ecx1PEbO5a54wVzANTnqFYzes3WDPIxdUw+hFuVq/Nrd+XNL4Uhm32I9T
QNyK/WDHa38qrfURbSqgM9PsrHm6BpihqeJZx8HGyBAOJYpmiihNn8ni4oKtSDEmelo+03Fao8Pb
sbYfopwYSJn82s7FOwPSmz/Zf8+sJtn3Y0fQEnVq7WHcWnvcr9n4XNgK2CW+8CrjjTRyfq8KfEmq
yH/g5rqWqbXs43H9A77q03Hd65yx27Qy5yVhRR2RkPchW1AtLiifpbcPxpI9mF7L3jkTER557h4W
cPIca8wxcuyS7B4gNTinnPCqMC4fqsEvQRgm9wz/3lOqi5ToTHho46Nd79Xq3eRfReh2+Q/D5C1k
bHKtqpujcuqiuh7fS4bmOOLFDk/1Q94ne42jVHTNB3JoVhcc3HsmlIcp983d7Djsm4uTW7OsQAI/
+qzh4pz14OR3D/ga/lJWthim54JNJ6PiSjp4TmCBjYLvLUcxsefKHpHXdzH1kssXhglVfkMYUuW5
f2SHm73m8J3GAa55EovdAI30nwCKUaWXPiwZukXkS+CgeiR0ppudh5UNsOWYx24asREhR9xvENqB
ITqHLLt5cLoq2SdLW+IjcMweCz2OPY4S6joHiy6RBEyj8nKXk3LNpL+P6t727nyW65lNT7jV1HFI
Xjg+bOdJmE5c0jYdD5UiqMcWTsBJvtns8FnlVcbB+1ylcKl7HjmKmQ3uln0yo6KwULMX6k7VI4pL
WVCfO+4Dz0ckDDEqAovBF1MYbqeURK2ltlD2pO+LjVLU6nD4UC3v5oDjU+MmdPv2sakf7WpJ97FX
ou3LNCosRs5Of1q14WeonKfERokZTDELhYBNvkcFrGFOD+OqQn/B+QHykktjq8Nxtf42jIL2DZl8
bWsCYijYjJccDhEUyA8nWF7HzDvVNxpG23MMu4n7PZfF95x09Rdg8XS31tZDbdULy5Tz2mdZqItf
MB0o2NkY7AacrGO5Z63LhB1tJd1RmPq2fWn6rdmP2RSxLEaY6b0OOhHnka42m2OmSLEXyrLww4Jl
WOqgj1vB8KFr3/ULoCN7/ndyBPs0cB6lyztbrWnUu8F1CQQD+mJGk7vSn8ESoJBPVc3Kl0kPq2W6
5c4E+9YqPkSx3U0Nw2CcGzRY/xSExvzcYBMcF9+6utrN7tLhO/N8/4JU3LkztXqOmzg7qAGXjZnL
g1qcO0wz8X5zmjxCAwDGd60j5AgIAawC+qN4bXVBvnCdH4SdfAnjvrb1QjmHJvtVlqCgnM5CffuP
JtTqnMV1jhxZlCxiuB2GOu8eliW7T+mGahEshPZ5ZPs5kAHY9axbevUdi8tKKxRPaoX048j3erWB
uqWeFeYdrtc4tZgVjQ9xMmWHchGI6DuFRPWE25Mukm8YlpNoQ90h8I5/tDegdW9Z7wQmljsmyu9V
fJNuoGIpWBMC3phua81DVWiUJGykUTF1tH2ZYZvXRz5VaVTz+KcuTXmFt28FEOi0cqMRnHh1RMPz
we3i05DLb1m+La7FigCSYsfMkvE+pnw6Pp3UbwxEPoIKhlVy67TA/YW5/HATmwRCCvDWNPscNkXo
0q/t3MIRIfTLTzGgNiRt4eDwQfeTj5giHb8Az8GZ7KMsg6W0xC2qQ5oguxuetjK9K3vvNbWan44y
Hlohg3Q9YxJERJ+H/cGFXre13iGjnfFJf8HigHCDJnaIVkQk5yzhMK9Y5K4N62VVfVY5b7aGy2N3
1wwGwhaUn7ZNcm8/IYSia6P0MD9tlMxnKz12UEsBsGiYPWVzJ8W3GNn5FzULp1r43Kdbi6WyWSKQ
CKe5RPLh+bHH5BN7QK3tJw8PAiri8mnslImmQVy6Knsx/voMIeqlxqu5k1b/Uab0BAtC0cE7r6mb
HBzb3Y0CMlcKVMi/hVQM3uutWsoWUkCTCodeYmXDXmlE1E3snPvq2LdOG3ZlexmI1yV69KPnoIgD
iYM9Bf/UBfvRQLJPRc0yjJHimBY/u5HnmeV6VMgTjXQAYpvnDvEqvwvzb8SVawQK5S+CHf5r9XSP
gA3/9qDlKW7fueSjerPrCx2aontMIKEgg7ZIi4nNj6ZgfHZzCFLOj69E5t7fXg8p3HS8ajrT20Gt
ryqAtkia04HCg2v2VzJbfxEVRojF/aPlyk+DEPbULXEAHoopIDUy84D5lLdah8vyWqOqPI75jN0l
rz8KRHNeQ3W4UoZjjvWzw9iqWygA0SWm7CNvxfviTNmzaJpfCEFU1/xeA4yPExQR01xrDzFwLrBA
5dxWA3pyJz6uqWkOjiXdXTunSdRAAtBanOfUeWLFBhtwY8SOUR5jqepqJP+wIxZKqaFniC4Xn6ly
wFSuzA6L47NqwjLbyu2vR4TOacBENwXLESf9X8+13o1xqa6mmJrEnUBCeOVPM7/m7oyzrzMlyptu
7xCZE8LP+xtIVqgt6H/k7e+LO8IdmbuvyniXqS3/ZHjaEN0cnG7BK9mGRAeSM8Pr7bLg5w3GhdvC
5XgtNxdemZ4QvG5ocenh2My3USdfigkeg+4IICuIWWEQ095mSmxtQSOGUzYXd4w1eZ7HKEo7Vmos
7cwhzpmdAYR9JmAJFV0Tf+Zxjx28WmmksZ1gN2eUkGFz4FrimkNMs3S/yCZx2K8nP2uG0CEQx3sH
kdnerJg60EOwQltQmK7WfLCH9kVlbBcnEDvs9tJmhwT/P50luJe75ApZ7LtTyUNOqBQmdARNG8Cy
g5lYMXSLjKToWQla9YZBqozSSv5BINcfVqlINj5a7YYL2xuag51c/13CyzT9aMR4zSyO+WYKGL0x
Vx5Z3swlSrWb3amh3MJA0y5PPX4nZdFttXN1rrT50VXOn1HECH5rLHsjgmSclLRKQWtFwkZNZuGP
ZhPbPFMnnitcnGSxiQjuyFeamJve0+NU/yoDPF/rxDcWOW24zNDkDH7FBijfl/WQP5iVtX9SBXXo
k8Oatuj4NEdPXxQFHkwcaHaZVmERv1gbmei0yah7cXqjkvxm/NKHpTNjnSvBejRoS4g8RlDHSMSa
Jc2ZRmU9bOv9hiniVCyfU+k9bbGIw2SOzUGOwYWVLxJc33/dFrqtmVqC5rs+MUfYTwPtrsfuFAkb
lOLllzcjMjEWTD7ZPltBHuy5lLw9DKUt6ot63g1Z/TAXy8dc3fxc6Mgs0ewZibZ7ByJwZBTdtduI
B5cmabSD6nERVgfJJ5qn77n2n1t3fbOFuEvj4IcEd196Nkw8dc5d65Jg6jnIwRO7PA9VrlNKVTfs
ZoijwEGRZY0iOYhp+aN6hRfw217ct0Wkb9Tn/LgiOY9b/rsbOBxaa3jT03CXjAzbdPC1KSiyc1V/
SbKgS6U3Knje075z30uHz7bPWSH32CZPiBWxGzP7ipl8Th2EMtvqo3KE/E5F3Lp3jsuTzd+oHmWz
yENvST4pLI6+kr+LebKPDYBKRAfEBQVPGCSuDrjmfTrTDqUIROYyd4Am1Pe8kfK6thZTHPrIo1fi
BURlOsc485oVNquFRfMsTfpfIMR/hbG3I3MYN8oCYDWL9TI6PqDuuhVh4qLFDGJcfQEJ6Vae2He+
jUOiKMYv7SJRjGteEaNoxt3bH3fB7cwDBEqcjA/ushqMoRjnrMU+ZRM+blzVZUQzxOvR1mMVZzZl
3Za/9H6Zv1lkXgbrDDjjbp5t/8I0g5sunKixr3Hd/FLrONylslqfHJRUsdHFvjD6j5/8mlrB1mQn
8dneFTO64n4GYeYEXrj587f2D33VID21yjNyLyZtqyhDphwYz+KNNBodv8WbIgFkeRJOmb2Kmv4o
bjG1b2XBRwMig+GAXe3VBDzG5OTLNszxCww0dMc/E5OgSQn6/E4WHqvExZSUtTQsiJmcvdSMMZN+
+04wfwzJSmBayDMMLY6UVMk9S5cupulX2W/wDObOKRhKYC/PARQFPnar2r3AA4XR47cE/cXtq+tw
k1ele6mrhswKhsubah86SJaxT5nevwPZ55Fl4Ma6kuqaVRBkrwBnqPjc0jJG0gUzw64ZLPWuurAu
t0+V3V/ivqzudYzSZq1tGVUWI7s5H5szIaQhhGiUO4KCFmRJ2Jb4aYOyYHI4/fQX9aZlC8mKmDds
ROmXHc+4lqYKCgBXlepKxEq9SI5LgyZTJ+d5CWpCU+pj3rY3M5/4RgRIG8iyE9JyAl3pZhRP5g9V
orggmxtRftPSrAY9aN2bBMQpOCXaw0JLeTWZcE5b2Mkqu+au/a4Q1u2Cpkx5irhD5FfZacqDMhpE
BXtwkD/Xf66jpMaHz4Jz81DmYLcEzUxjxZTd3vuBZpLYt6elxC5TBxSmK45Pu0CCH8x7tMgSu3n2
hm2btrnDm9RWd6ASXhoNyyPpAaQBnPvpiJm6Pma4zj4ekUypht13y5wMFdeC+SfWbHEKGjmhiRvk
btilsbkbp8aPYFij+WuLi4JVeupR+yDTNiXESPfaj6YE8NqngHPFka0OteQy0vu/lzV8Eoj256pi
qpSPcBZxaTONu2ELtrgIF5OpnV3En8Ka+Twb9ZlofBZD2Rl8+fHGAMP+ZWrXi9RU3addcAFt5zOP
Z6RC7Ty85QgGX2W+n1OPWWbHNlXXNM6IDb9dC8UmD2xK96yUGNfj9HMlgi2zp+d6Ele33S4oJT6n
QpCkVkpQ1DyZUBVzMPUoO3N87YDUXrZxnY9xf+dlBqXR9LkGqFQ8Fc97ydJKWrxFeduQd7oF4z5J
1mfptSqcMQEwAD613YDDRE7v6Or/bADG6Rjw4wYWEzyWfhQFqTgMo1BnUmkK1q3pVSU9vgoeN1Xq
5Gjd9JklqH+syBOLk8zeZypnWZBDHOqpli/5Un0A+dk7yLPuEGCcg04Gz9P0tkwEt5e5fkJ0D0x7
gNmn1/5YpWP1yHrwvq+7jzhmIlL3ebkvh+1NNZi9tk6uO4ZDbNeXxb/zVsoIRMinFPFNeNsXI62W
Y6bgmS4QPxK0eoT/3k895gFh6pAg5vwCduEr0PV6njx3DV0LXTLlGyknlZHROiqXZVF76rvUXLts
vSS+tZwzH5SksNjWSGmf3BEzSlNb8M81yrBEZ5eyXnuCJrgSkXc6ofZa3CkVGga7OLKFeRnm7YNL
azk5mXNOOrc6ioEmovQy534QrCQMSuZdHrDeh0PzZ2hRxtqCwqGqXhxES2esfcUJoSZwMfe2qEzA
DDJSE4lL8ZJOjNrWrYfdAT4jD9z3Hm7r6MFSgMvWs2Gk8mgR1FXTghkPlhcdt0ijqYD9Jb2bQg0p
XsoMBuLOLQJA2dgjW9bQa3rjOo2h6lj5NqigA0JOxWoZljSld/HmrznD5Z8zvGOr6T0XXX8yJf+i
198rj9wm1pcZFwPCkylAKhEwgT0N6IL3CNgP1D7NpWlx/eg4/yi9hctYEBQMCSI9pPSVjFGWc5kw
qp8RN3Eyf6ph+2yk3x/LQX1bAJzgPnv1IXOCiyl5XLM/i2C8wcIu8WTKrybFGKM0ONmqNdfZs0n6
ZSoBHgMq7sjiDNVpwNzO28rDkvNagXMFD1UBTW3JuueOGTQGBJex+7TdOgmD+gA977OZofbrwScN
tPYuRcf4Fx02neYI8RgzFLkcaXlug0xcCP8RMgONMeR/RLaaR9dnAj2UjHla6qmoXzm0e1LJj7pq
MNo1vJcoxPxLM+vbGIy8HyhMEBRzj1Hkemz8Cs0r5HIOQ2R5WU8qTZLe9clg/mQ+lfgoH8Y48YC4
6MuW2KiIg+rGu4M6HpMYqN3V7LIBTxurDpxj1M9M+1z/8J8ekEpjzIOLj5DTznkysemss/b3oFVO
+jnC8wA9pxiPbBsYcgzij2gOYNU3phj5Z+K4v9bJNpRPLWtagyOgUidrm57zDCJ7H7ifqz1u+zbm
TMfDepAUgngTmFrki/ep8byRjZC8t2ML0tgZXyhdgZ1kN+jSTBBQzP01TznlS+6+8Wn7vA36wgM2
9La4ha3OQ3XFuTa6NcSlFJw2htZo0IQYZD66gEBTdfs9LICRp4CLl3nf5+KtNlzccnKhMU3g9FYA
a60HchMs3hdsq6fV8r9Xr7TOfZBnUG54TQV57rSARl6lo375dXrq2ineG5m5ocUAeeUaiWRtbpOh
tjxMTf+VrnYkbs1vMdNa9NK8tb0mY1GiY6JeOSCAGpiWWg6bUCdaLCMOKcZfZE0WfAX22w3Yjuuq
xi8LtBI2SD8KJlA6fTKe4oXTMUW+2PescnVlfY9Dc29g5B/R1j4mtViicdGwFqvySQFfg51I3hTN
sl5WN0ryljhkUiTY0rT66GAqS7sho5M1/21IacbVnh/zVIVtlrcH5hlfKlZ1mLr0uN3AREoUmUBq
eMhH3NA4u8ZzDrOG4mhgFdVOXwHRUZfOE0+r8ucQcNQeMwlPGYvbj47hi7Tec+dA0MBtYgPFHqFQ
mgKX+Ggf3WStDpnrX6CQPdYxwMNSj3Dp4CYoNRzdWbphGYOKgKcK5m3seRez4q3Z/HrPOfw81Nbj
TW7rJzwlvZlB4eInf5nDlgOsDUf+mKuOUpRlVjVrc5ZMQInDZpuI/9dBAjGszAhmTPte+5QyeT5V
nPmbVP85aALBuAVHcqAQ42kg7WWMephFMGaOAMBmQEJEYs+XWpIizOYXPN6GzD/XP1cj0ys/w4zR
WWXcSFGWiuAuW5FAeSnYBL+8t8EJn3AbPI2xb19KV/1ANIuJw5u5DxmAedk5r8UVKyXdMXl/7VQj
5k9Y4+vgOpTNdXY8P5rAP2JMw2nrNxVcA6Y4dVCuvAnOg9TsMHHNLzGdSUbcdyunc4uSUWe3ljIZ
7YdmS5g81/PvFOzAu8xpdkoXgrQhOGTBohopVLT2XONNlf2yh799s2tR5HOzhx2+f8Ye/m0UBekN
GjeH4E1c2aF5MRTo7HjtxxuB9cKsVO/aGEFAxpPuqPWyXzr1MS/5sqedf05aCkkddy+L7H7TLkN9
cgPq++ZBWQB4TF+/KR3wgWa4bcyrU9UoDy37oAEl8OEye69IMPAmJBwB+QGewwdcju3jhpI76g0z
dmSfr5UdcEd6yzfMHCIIN1KGJS4PxO839QUitqw5tORiiYyVVi+gMQzjvbNNIHuAhjlp8qYdfe87
KjhNJjjpeXudQKAytVd4aU3/X4/ynWFQ5xxyWNT5uPz6H67OazdyJFq2X0SA3ryqvFPJuxdCpsUk
k2TSJO3Xn0XNxT3AeRGmpzXT6qoiuTN2xIqMI8glCzKkY+a7Q+dVBxBJVwzSw2aoQvDlcBXqlNva
XLRnxIrhRkTzta7cbN3M7m80qqd4CS6jCxQLhOfamt5X048ra8pfh06+B57wb8S5iHlHQiP97eyJ
aM7SAe8al0YYL+YwPxOFldtxXAZ0hSDvCmwYif1gTzCAUq/6AXYfslHqNtpo7phKoOMuwc22Hc6d
zxuA3fE1qDnkWv3BZVuEcsKH8XUU/d4epLeaclzzbJ6phOeH6cOGCcGjYJmODjOR1xowulGZD6hd
jc9uNhgOY25TWymmHeF1NinU4KJ+nsbqw7ZEu6N+zl1R+9nfxCVBktpxqlOPGhbz9m4A3n6JKHBW
nSbCNA49N3Ye7aKJ8AVBe9/YYQvjkeUXa9vPnFeyld5rU29NgUDghkRLdQnAXFXEA5Qkujg3FQeN
Hjh3cVf1xq82cnMzVabeK1c8a9/vTph+UHLjkxF4GyON2IRO3kBsvL4nnElDRkMcZ6cXluOwvBbM
8wHVQmHiycMcuATkyTVZNmXy+EjoAMUkSuruEPN8ucly6MuW9NCRkmarlvajfAIhkbGNThKbQ0d+
dax+y5UQYKk16cFwzavoZ25ijcx2i74bth6nka8xx9w9E7a+iW+9wNE7F8mBo7M177XRPmD25+HV
xTgGJhpkAAuv4iaALMfc6Ns8+Ma2O+VtYtFW2/4MxXz16klwCniTolKXyMb/b+R3kSdvWXRQzspj
CTfrk9WHaM3mrRuzQZD0wW9zul8cdW5Jfc2ZvZOcZPqswsLmVKuSwdUIyGQ7nX8MRPvQA1utYwAP
flc9S9W/5o0zby0Xn69RvVQ+RjMn/zBGYC5u9aoDdOh57PaQIc0I4lzlItypKsIPpvZzpvFbUeaN
zDGOchOO1zafKacFNa6tAGKpQABfAqJZrAmPpuIpxCFCJhpbEfIF99JPpDpO5+OoObrzDCxDIM8h
+yzj3HXWrx91G4CLBRJW9ZQFfODZCm8QxL5Dn3wQBu1CxW/GgiST7XSY7J5eloEeFOLM+ONi/uKR
m7pr0ksnrC2TVWq8d2IzjPVrOUG0KPL+Fc8OVLJ4h690L/kWJtoOHhQ1RaxAcfJLP2Cbllf+Jup4
AsQZn7nckjM/Nstg23f4NpVsmxbLbeBdoQqsdbizquisU6BsRmidP/Cdq5Ud0kaT1JL8zMwnu1wc
ECQ7uE80Hwo7ekryZMUSEmdn3N3JMroPR9vcW+V7HI+UxBuPPquqKkfFl7L6cpxs5MiMd2AYrWzV
tR7zRz98duXILONPDx3LF1lFBFnk+M8OugcTP1FvmaTp07S6HQbeZYsTzyoIvF88aXAQUBdLWcPG
sJKL5fflpsyCO7oZPGQQ8yjDBK4gaSHEYIcLNCn9aZWRQ4NNeZwKxRQZu0fXj3b5DJJcYhtgHfcL
0+q9jeMzWiwnGJwsMwceCJiEBjmYzDECm47P1HK9mtI1doHZfNmu3NJJtPajx7Ab1SooyudhCcl6
XsnV5qvdGJMblu1P7nOR9rSXgQF4Ld2HMVVHg6Hjxp6tDzNN3UPjSCombPRcj3CuW78QEqaTqaYr
rYzKdU85GFKHfZMaJ8/Be4Gm8lpnoOhrXXLD+moTRHDI6FdTPvQz94+UgOqNoSby9z2YRIF5JBXv
TqZffFWvFdXcsuTBHTDZ3WQj7VxpiBDfX430FBSjzagz5XtlXsC8XEXlvY9TS0Gm15ABVU9q9L7I
AXwaFiNdTpwZ4BxA/XZ5U7MueUqsCKbRVijOGgAXPnOVp8C7GiKNafFk97SGtMSWssmyrkmf7IMS
43mTkVNxFlJKVRLL8Igf6SR5EooQ2eQGSOcA9thcP9kW5Wi2pDIiw1Mx++Uzub/l5XkzueAOgwwQ
y+YlElKji+v4okL5q3ttbzo3Tri0va16NTIMPkbasaGDON7bMKsrZo4Qu1M5Oz8eUhBNmyQlrOI9
gTpvCOOnc4YjfUY97lz0czLFm7hKbyOfxeYc3ICjDv7eQ3Bod8LTw0m/92PjcXdGS0dRxH4k78Ip
f2iliWiATd6u5cbR6Dx5QRuWNd/m3KNXk9AHq7eekRERn5z5XHn9TsTojEHIMhJHjVXMa5slzU2d
9GqdWwiPCR8F1RGID/yLV/cMCGPDaaW+2pQR5i6eCF67zD22dbX1sXB3Bcsg9m2YjPXI6sP8muN/
QH8YjyJdkxL4AV7w5FActG2a6oBhcZUOLpAwf1/MORqAqG8phSBmbjX3jvAPi+qQ+nD0S0bMuutu
WZXxQesYNkTxL9DuZdJL/0XZHULOp064cs360uIKV4lNAZgO9kN3aw3+7TQ7u8ZgWAFZcEMpHOaZ
lkaRSt0qX10LayJJGgPJ7+O7WfocbPDEYlCGle05R7FohIHe9wEePduieiRdrEllzTsdWPa/SWDt
tAOCtXIzFum7n89XyB+b1sfqakUVlwnEy5rTCzsl/6bXnC88diOWZFYBDMGj0cGup19TE8tf45B8
IDB54+ALJOo5PORwxUsXKNtyEcbGfDVMuq+QUcy4OwIhjvCNjfuORV2e2FfmpJ5n+uARuYrOdcx1
Ni/+ihSR163xK2AjshL7yHH7ChsO+F732ESMTajxP0NT6c3ssL9skfE30tcbbU7X0MZYN2ack8gg
rWIn+ekt+hXmcZXCFknxL9kT/iaWoFc4Lqu2pi+jHzs4vHc9tlBqTyxOHOAl3NRk1T3/OrNRsM+a
5LpQHQVOuvzIXI8ec/tLNPFzHJ+Yo6gMjkAd0lzkmAhxgNPnwjq1khfAFQ+jGfBMNnC4xqbzPMX9
wVK/Pe8HOxvuesZcfOR2u++qxRjtz+4WkZ7laJL2GK4lFS6dvjitTbuFD2pLivGbP4ldP/2OEYuI
IeudY+1STtFVyZ7arhWF1cOmd/hTZdWuaBFJ9l3HuxMojpBVfBoWKxQhTBwKNLzTJrWzEGkpLLxY
S3DXRAmzMwnmLYzuzZ4RrU4+RceQSH8gLQ++84vJf+9XCfY2/gAjgsTTOQDbl7oBsFEWdIa0BZ/g
ERiaSD15EmnJsnegDKzcATrbgJ2Xrke6RfgnSh9flpRWLU7qr7+rjg5xGrVbUASsjKVipYufb4/d
52w09OQ4ofVMknHcZgRjp5iCorwSd+MYWauym5nbachbxUPxNaBVrZMCvYxazLXVLK6uBWBswJm4
aS181mZVvZHnMI8huxRzpFSsY1TduJ0oL2j/s0PZStuqj8oc7AP7F4FFC5QAjvCJfYSfU7nb+MdC
mO1F260+0u21CzDFXuwYvkHZmkuQZPndHJLhavnQ7vs2LY+tUZfH//7pnQFaHHtOH9Bp+Ld/X/hJ
NPq9468rowLz9sIHm7PY7EP7y40XVRr5e0fPLbhhZTwYMdnInkbtSxBQRTNXDcsNdNWh8iceADw/
l5jvw8D6aSVzYbyZbfuWGE7yS1wHgXxOSHhKeW+34LDM1iEwzBjp5lq+lBzK1lnUdHdmrYtdwl8L
3YlPOCSdmL9u5u0oTITCkFqsBzQiyFxnNrY2ezyFlf5/XzIpx9Pfv0v6E2vI8Pj3e5kKHxVm9t3/
+fa/3/S6MjyK5vy//5eQx/qJODVx8SlqyehpbnzYG0qWoyemeZhk//+L1fkgZsJy7zq5c+r70P7v
i7/8ss1ljleU8x6K7GsxUJH19+//vjcZkhCtPYzeRF/ZuLC6+6kh2Wg4d5HBFiWupkMIO2HXlcAW
wYWOvKUzcKs25OAG0VBwLuLRX8DJjelAsGyW9/PsHdM694/atL8il09eikPlKDiwYvSD03lUDQpZ
TnZkXdFZ7IGfotAFO/0SIaDnrDz+/ZP1X6IgWgeAmvbAp9qjsJz2OJEvOP79smh0vkeeBTJWtMdh
+Y464t4dzPR/ZUE78kwWrCuU5HEx4lsJY3J2OavHyb+fYjIdWMgEeSS7PQ3tL8X38WnWermGKAFz
+EEidalVC/suTME8w66ATtS29aYn0EoeqTOOsykMkK6tYxz/+7Ls+7WdmjfQ9ONjMeTGf1/qpEUk
KDpMpwSd0PfYzPx9i1y+xVwsWzN9vJHjQeYmBclg9GfXWwGrEbuimw4zcsvRo6BdjY46lQMUxq47
G+ZvZVrNMS0MlnQ+5i1rDI645Hj2arzpsZU055b77KE0yq0i9n/E5YaawPJcTZ/kivvtJP6qVjT+
ltlinRPdsHoRbEvQDIwx4kmS5RfLDNkcH8Bhp2RO6D2ICfT4sc0r7Z/Q0wZQ/GA//b5eu77lrKtB
EqUMUExNa35CWsOj6rWfzLnmhUKrqEV4F6P44E4RrtCVolPKESmp8K2O1QQ2xaEwogIpRCNFupKD
hxUbP/Ladf0lIUIPbmtvXBMkR5UDl7CmBuGiMW9GTSl66yHCsd8/BapOTyZ1yCuBL8cKV6pRPB1r
KKELfTLEvoedlAh5lz/SrWvMC4HTH7eV1XEcoJwPKTccVvyIFG38U3FUHvwB6HWFf8ttqFhT+hl5
6cw8ArIbNk2MDXUtaLKEMz2PGxU/p5H3nhXxXpX1W+2cauo5Rl9Cq6J+o+Rgx1Hd2MIpu+mzfyLm
CAeJseSwCxsi+iiHeq8r7zhWxCqckoDX6MbnAmh70qb2uTAy9kdRfKjaEuAQmcruiftcbyJ0dcNd
59g/bCq7NZP8jgWy4FotuxUkkefAgjtPlIafkJVD1dA7mTB5Niye6jBYW2VJD7Z+jJLoE2i33AR1
ekUjSci0vBdpGNNvl64qA8ylHnaRLLqlj2yX8q5jQ/DuPezuQiVHpaNb4dAni6GQaUGto36AB6wI
1VXaXzciv68dfRv2zq/gFodeD7LOTFGuoHJT6W7usXtWsMRD5ZerJCoeprL3dlpN29ZLH1p/EaSL
cJM68SUbK3tth0ceFLdd3T4aKupv7BbEXWHfE3B4sX3vMVwK55YuADRCBkTSgz2pZR6j+CINKkME
bedzAsevgiBMTGwzhF85h0koKm5VvPpL6zkm6QCJU5TEsibdQ4KMf1UEQta1WRgxFeXhW1XUr5GR
vQLlwpJItS9Dg7acR4ivPOny74z3kbWU84YTHKFtYMC3oRXfjDbs+9EN77OB/1mpMTY5PXwh2MXG
Ri5PzbEiAO94CG54IdqkuK+C/puh27kxXy3pYCGnzjIZTLmTaBGxCWZiynjE9pTfuPm3Yockpfgd
ZhEdCtVutRE/zQoqb+FuOlawF+IFCgrcIa/LfaCDV+rQ2BokHC7amDFlQgwMh58umyl6iJAnY3W1
YELi2ibnkMb3bHxqDirk2ZXBEt4nQ2MAVWKAsxyaEr1DnWC3b4r4NrY1dbf4G3eOy54gZHmWwRjr
BZiAMfPZKRpspXHSsWQ0mv6dXiw+A/bKL10YY6m7KYbsinkfhKn5aWpQMjqyv0WK7avBZAcuZGbB
6blvERWoSDTgWykX3ril+nGdztiY9GNXPncmgEwFrK7y3TY7SLj+sekUqMuCs2bjPBDfxgGZw492
mfeknrZhSAQxnPsvfOlnzOvDUiZKIgr4Yl4kHhBC0C4tLuS68GAQz+13N5vfbDCSjdARWg/LPrbM
TNkThznWpytW4vxDz9LCFq1YOUXy1sCw7UZqEyvbxSxYTO9T7z+4qLQcTopjn+GYjOKCAWiIMCKO
OT7kWX8r1ebHIYhvG47lMUnVQ1xoED9ztJH831iAzR/liHRdzMWA7Bfe4ziE6TdUV1KhwzqPyi+b
pydvAy9oYzH3eBZPCmm++OFMWi2wXkTdbkyd3Oqoeuotw99KdR6cKNl1DRQdjFeb1G85WmBsa7rd
rBR6b8X+EpE6TUd2i/bBJTDjJu2DPz2anT75ufzB3YfrpsDsqYdndgSHMoOaMVp3eT01q3RBZLpF
QIPk7OydXn0GUCB8L9lOzj6xh0up5+QOIj7APzsAPIR0BA+f3BWFtYxxwnWvTsIqoQo3Y5Id63Kp
wx7jvbTCcSsjnAHFwH4WIBoNYfBCIb5e5hYely5BFvhDjYMmaFe5jSVxzuZjEGM0rFIgGyYxqEGk
L5hMITdNcXbEhbE3W/u+lVcAUs0zAebxEegG2Jxw5m4NaUQNQmCUpzUUfJBjeuUWeATwV21eLByp
nO0gYNd5fV+mUXGNKg6ajm6gqXVrKnDoVp+ikOVn2R96xU09qBIaxMldk9qKrn9fmg+WHcFKk5yu
I2Wd515grK6B3zhRZV4zJ8HtGgrkLJLxKu4e4k/yxiedU0bjFR4v3RyjKfFmFom5ypxHLA5sZXJm
wVgH55JZIl52/bSa4NnPymFl0ZtAkIN50DJIY8ZADMbhI0nd8dxUFejJhg0NL9uuILeNbwN3Cr4B
tl/5E1A38wx+nI1vNuzROQE0uDGN9f15YLCH02sziDnTtqFELuRHcJWJDlAiWrp22d3losXNGXdc
XFa26f2pu/v790FCY0xla2S/qLsjk92uhY+JKRdEShIK47excQWgnd5NZSjuh+ULYvRZ1HSi240f
3i7DRjmV6b2RkJbkAcYstfyyWr5wZG/YPtNLPPaUKttTpLZ/v9tZMl5ruq05GPJ9XN5Yg+KxRa30
k1Nf5ffRjM3Bo4jWTzk0IeP5aGBTyiWao3MzbuMgyXw/4kK1DkVsH2vRP3dJQPkJeaE1C40Hj2ti
b0+jsfhuArwc2Tqca3QSTd8C95fnWIGAJEkFa7NJXprFL94NPiWlaxYK4W2jFNa3VByj5wbyOxOW
+1b1xM2jYmkG8cKzVf1roUNtYjJKazYRw7NtQ6t1jae/Xwx0sozsiVdNJet9ZlrjcwPJNMJ78vj3
q1wn22D04p1wMR02Mhhx0LsCH4t3m0WhcxVzVT5XrvHPq4vm8veruYtsOr4qsXNs8eC6vXrmquCO
aqIHNSJTz7YzuTiv+nH397vmOK1mcwjWgaFSaNyheubT0u8Uxkz8b1X1bMZhekgn31ks1iQgfcYf
D5vnUVoQSCB8V89FOE58KliHTFkAqxCX4Usrs/rUJy1xkSG8sJ2SV46XYMaFvDVl4xG9sLZ2iPte
ejxoR05OlsO9fWQG+vZ9vGinLi/VB8CeI7BVliBFKa9eOcebKY8QBtzhVOtgOtdN50AHCWlimZt3
kC2EJFN/VQ+0FJRUfO57bzLwqeknQ+XGneKCdfjuOjbCl1yBUZKcrgYCBHuOeGANKam/0VRhsZCf
HguHmtV4eIVbjlswzJi7+OzjydlNJBJYSaHvwZQhW+N8t/nQbYhAcKxbHAsJK/1dlQQOXaoYK0DI
YtBNchYI2FtqN6oPOgm3WqcbrIw20nCcbFLB3BoAHpja/q6sWOe3ThhvuJHSqnurRPlq29JFGgkf
2WQyCJYOTxMLagaMArXDKn+R89isqQm8FwGxT5P6xWLpk7Tr4UdS2jyw0OubjMtSi2XwhJxZcr6L
AmKjPFNj6IYMLTy21G88T1d63d0NFRgv4P8w3uKOLGOPeSteDMIWafR21G/S0Y9GxYe7hhpGx5s4
98Ft7NaAd9l3uP1I/uKkFFmCmBPZwi7+lty/PJerKRpYwE8O+demVSwbHA+sqWtsuKvwHImmR5dj
jB6HxeMCV6nHnstJx74txiGASIkAKTy1EQN7BD+4kHD/TCoDNl3E9s/y/Ad79O8tQ4ER9b2vIYTT
JmJjncHfgK5gHXIleiwX2totT0OKMZud8Q4WNt4PnvfNhhgZuujgsCXWLhwsQGIj2WBAbbyXqfsh
QjiQlbLwURBrshJOyWVaCiog6kfJUFi4EBQ4tu1zxXRuxGyOgqg3udvgg3bYfc25dYcPgJVP1LBe
JB06pAFkTrIXtqoY16R/3zYLyYJ8ckN7IZIV4r2Ogw0QJ8Cr1RgRQyIm65kGuBLMaCmiUFhNvzmz
bO6E1waAqXA4IAYxMMvE7dll1t91lfHxNTQ1Ji6HqFwafN6wBqacsAPgkdquue2nTJSol/iT7hOZ
yzXS8JeY/WhjYxpnAoD4roo7BvknWYPhdCKkp0oNd14U3WCyUpupNjlgRuRCSlBUHcAcU1vfdWy/
xUkw7IycvBflyqwjhnnVF8V4KlPax3yeRSKgPZcSgwft4GqnkVOt+1SjNbl3ldv9mlH81UrjB9SA
mBb3pGBtXVj9RQ7mW+YxP02JQQWvfduVsHVR1AWMNkT7ESxwOgx7p3GHjZN/z3OWr9Cp1lE4/Ip5
k8HEX+XiMvB2HPiB0MKKz6pN95Vo3iIRDoeQzztYyduQP+pGF7RpYRGfm/S96ePnLPKeu7axNllZ
XXFf347x+MMqo9k3vs2WMv1KuQ0dRloSU4XbLc5x6vMqoY7q+mqmyTPkic1sd6x/ozcApNvR606t
4m4T2gO1r86ah4u74/YC33sTkE7aIx4/0bDXmhzypaOMt45YRQIsBJM6UIZ8DG6CF5nRzc5WEP0a
Z2RaWOktURww0xNHWu3eAUUDIsHcas4ZhgCf21xh9yviDkhk4SqvAMEF2cxTb2ZTgBiwdp2K8qOC
B2TCgKKwhXOA3ddBwWRWeHfxwq2RU3C1E6IhDu89UHj7FImRKpA4xeTOcjyFh7+e9OzxwQ1f54Hk
Nz79a+UCUbRxGCCmT8xhoLI2IF5wpWXmlqsCOzRq2cdsDcy17pWyp1dNn0gy4OBBkyGUgeeeHVuz
cSBDDKoyVl6KbOWFAjOtUQE+lpzS4Bc3EwKNzK6KrMA+5L8qKQkIsSgQ4SZanCEDw8jZ5bbkCado
Vy0Q/qmZOxUaY0aO2L3lgHqZSlLKlfAztKH81UyqN+F7VymnR5VqqL1x9jxNhbeWKnhzeSZM7fyc
tfOixQwUCQTs2prUvA/M4HEeFEeZdPGHY2fsZiphPFmdGlu/kFQkeUuHsEgbqgLwssOeU9XGJVGC
TOmSzMcUwCRJoWVJK4if/LJZQf/2fSTDmVJ0y/xitVa2iQKXlmDHq8d9KAywDN5TkMbR2h9CWOeg
JKbUgn5YhIe8T7A+MLkXFvgcMKb4wDH/eAE7RmaDFe1IuCIc8zHuwyc2D7dFNNEglkcHZFt+3Knb
WYb9XPTiX27W8YZU2cwCXhvDXR6594yhaG1SI0aW/2xN343zg8fzK82SazC2aNFzQdLHoKqeOQ3d
/MNphL8NyRdi9rfIC8K+0nP5KDH9cCs5x6Vxtb34lOX63ZP0Wfo9R7Kk+Bh9lKbKtdc9YGFmxn7L
0xprWeLirDP8C6UnqBsVgeo5q89TosbdEmDbVLeBzyuTL6wbf3L+UdKz1NMM/NgGLd2w2VZQY3Bw
dhGwFN1tYQix6luCIwVMbgBX70HKlYbSIAgT8xzsgGZEXfmd9/JfY/FxSKxXQmbrggpzmAJMLw6S
pwzDceUM6gN2ANLg2Dxmrji43V2KNYqND14hH/aIbvnbWG3yNBVgUVmxPMmQREcekUG3sK0ihoS0
XRbSO4WN/OLGu/ZNFshUxx/tBpGIs9ERevNFRnrcV7p6bM3uye+7FUH6p955MKt5pISK8H1kFc80
xhwT2/syRHgaNU8IoyVEWrf0sfrdpYk56A95sIYge9Ya6cd1Di2P7T0r11NPjTjPcHsX+ACFBrwo
fX2jGRoqDAVc5frac2jaDTD/4pKLc0zN6xx67ZpgH+2B4kPW+uxScsYTEoXUsl91Z5/DMmlQkBaZ
3+240QgaUH5VyeMjqiiaUK5n75sCs92SY2gHFFbIbdw8UTAthxnGdvMFtAaGb83O/DaNEtitezkM
nxElRZzzsBWoCbznLMAcG6A7x2JXZDML4eHDarnnKmwRdgRijdCm3V4mlx+Bc6vBLaymJeRWeG2B
DpS+B908nnwjusdO9SjxvW2iSFBd6lPNTVlXnoWY87gXKvO3ttx+RwsWObT0LnKaV1IqVGyNVN6F
0adGXaS5xazuo/pJ+5QsjBm7IgT1wPuuPU7/tmOeKVUduFxt5yOBpsVOhqcxf9t96cHAclHUW4no
rBs4eHWcHbgLAUmJ36IkSzdNyn1iMiB7ecJkha4qcK+h3Jg1/ifbfx+pt0fRyHnLwF2ohcpi/MSp
yfCq5HqKDdygbXeclrORhyMlHJh++Kg8eTajXdtbn6iHc+uhmrpvU9V/O0lzwEVwTW1ra8r0I0ff
CDsIrVmEJisHoIGflsbmE/dwnAIGqjm1vzvu3WXmgn4N7Rfl9Z/FxB3bKDJOAPqHWlzyr0jisnkV
ZnzB7/5C7zRjbGa9Imr+YIS3/PzHH3EVznXzNSnMZI6ipKOZQak7IOXqsc3XrulhdqN9ZI7jTV47
O9Jp+GyNasf6ffO3Z8lLlDnuJ6Yzv4NbOSWavPFU+59QWTfCj17CpH/yuYqDxsxxNP2AswFXOAPU
ybiFmSqjes/7vSJrXgCu7MIS4bcFm0Dt+Q15PrzoXnaOeqDSXpxtcFeYCN4B4jWxBt51zHI0u1XZ
sUp0d2yDey9Po3VdGh+U5A17pJ50nE9T3c5ARwBS24m+r2Twhbp+ddxwXM9zcz951SXO5aPnA5M3
BXWE04s5xWsrMP01PZovQc5pA3J5lKDC4piEn0Oq06/DD4tSoDWirYD5wv3JwYxCpvqDLB1Zce18
Ogk2BCPEJJYRd+9EtzITzjYSFd337Jcma6s9BVApDisKu/yaGC5a8maacY6FADVSD3BxUCGmOsHw
kXfNYSqYTsK4fXe1AFbv/Etn+xl6pr/xClgfwn1oo+mJbOnOMvtn4IrdhXUCNeVY37pWPKuGdgXD
wvdQ33s1xa4KtbGLwrWw7yjreKmGce+li+OzjaJ1SCXcWHyOUfWGkakA02GcsFr8aNTzoyZXhOed
s4LOTQzTMXvyirBdyLI86zAFQPi7zMRTb1qbu40fFzg9mmKfuVT8gOBDaigx3/bvgRRfHTaGVe/l
FXV7eLem5BxIakssdpqDe9t1iOd+FoC8HWksrSkfmwQoPfUG2JFsHUmO1fKn+UHyETGe+GVKJAYy
29iyrik8RIZc0FEjOErcOHXzTA7s0E+22DWWxP8oKcrO6n9jQuDfGSq8eFTmAgikkOJQa+xdvECE
Uh+0FIy/cKYrPvRlWL9X+dLtmZFJ8KH/cTbMj1LmvxG4B/L2wZPNbqqDrU58z9vaEPwZAkgvquZ+
FsmxtpM9tKoV5VYXI4M62TQNmx3P/zCn+ZDK8kHOQ7XLAvFjzli32MwxjFQvYyt8HHO5t3a76JS4
8DIpKXkM4viJQZ2R1LQqmAPULpT72QpjunVlusYuyAiZzHpN9/PRa9pzYjLQQLywdo6DtspzMaUa
AIQgDW9Nbl2dtAYZ1AUfkEDFKSwGfsIQ62I1/Avr6rv21QRSX6who7FAA2W57jvJZz1rNzCk3s1k
kLumtTAXpTNmw4ybQ+aUHGTnci0quzmaCeNJB73CJEvgtTR9AsSk24d+sXYR/K+dgdcmL4hhOk53
8bCwFwMRX42kTjzPf0rNT4hdPv/JtBm6mExDj6cvgIqgFNuNbqQRoqdeKgxm9zZHnzdJWeNOX3ey
Qdrr9COOpPvIHU9Due9a4hFDoSO+RYR3DKGVZDEFYi9pcvM4+cZbNJguPj8qv+L43W6ApIxqRPpy
ntH9lk5ykMGZ27WHMMRpVB3HtmKBnOXjTsV2d+6dS2Hgs9FjKLaCvHszm7y4GSN96By7seXEDX8k
8F97Is/klRIqYa1CkH3mnEybs7m2uox4GqmMvI+IoUv3NVMJ/qzqlHdh9eMM3gNn1/rq4pdka8BS
149YyE1GdvCT6Ggk5IYtC2e2ziCcQOe3l7NMsraM37jAcJI2J5Zuaq94Z4Zmvg7B6K/1+OSmHfYg
LpRwNk+DQ+TQHG5dUvXHeJzOhj37oIXcR9KFqPadgasUJcRL4KFMJV5YL9hhgqB/+MXMIAIbmXkb
qwleW5K9+iLcKfAu+JaBJvUeCJKs9tcjEw+qkfzxA6fZsXqv9IyVgiSmCKZTI3uSwimEGWd2tmOH
zuYG+nGO+HhIMbwYDQ9t4fTs8+hp53b3a3NsgvBvR4ju38VipUQ4j/d22nH2qn9atZgre2DM0344
B050DaeI/qCoAHWU1d8AcFZjYHJ+C9nSGTaB2ma69L4VHC0tq4OpAY2oTm72UdvEtMQuCjzIKSTz
em2W7HJj7xs5HBLPtzE60Rqbun/jtvkzDCZ5zR3y49N363c9p9qk2dSNsY2nTJ3Rcz6dziTv2oKn
iBvKBof+xLGVO+xAje5gPqoaTcDvuumGAyS9RGw+OTBONyNVZAvRAtYOCVZUuKcyIJlp3DcReJ54
ztkOZdFdz0nGLLFFaPARqOIvwHuY+5sQLjYXOi8azVIGpUGxKl6zpkjonqFhaCI+STVk9I5R9W4e
rZPdyYMrJ2xCOJygi3nosvinQ+zBB6PD75/5XLvzxkrZUaK3NUxcw3EKXTqbJczNSm1KxLOzBXlo
PWekjXpubpdmSJ5KE37HVLsH9JtyZ3kaFpTwACglFdb+iG5LbPUV/ocVjVm4bZfVB8a5tLsol4j4
1P/KNr2rSa+v+inAIiPlkw6Z/VJ5kC7RKhVota1JUZoEMjcmxClkPXJm9JOV9WmmLGVEb/DiBQbW
Plv/w9F5bKeORFH0i7RWlVRKUzIYMDgA9kTL4Vk5Z319b/W0w3s2SFU3nLOPbvxUkfbEam7l2+pa
IHjeRA4+APKzAv/TZr5dJ+FXF7PIBDpx5ht98tLY26cle22f5WeP7mMVaRXSxj5ZZT5r04oDUEw8
Z7rIgDGZ1S+3hS6sX6Tf5TrSN7qGVMz3NmPC++HDHODoUbinh1OAMAGG0wg8iHTVvHkyrek77FOD
sm8l3eQV3TlsqqbaRLH+buG+YKYT/5gBdt++BKRqGLx8FlS3tTV/20Xz4Jd2OFUrEiSFc1We/jm5
2bvqf6Z6/KqjpD0USf41EJE3RPj44TZE+nBC1dWuuYk+Kts5in78CA3cgKgWMHQB7qR9E78pq90l
0nOottpc67XtPU7ZDbjzLn64xb6dgYzLl0UL0D/qmVdi8XrNuuhOShhyCmfLyu5d46cFRk8i8UQJ
xW+B2F2T5zrQzlhR1nRUaLgqR6B+X+T+GOwIEJ4WEeeD3cgP9r8DRwxwiYnmfBkzOA1a3V9CGHuJ
xsHg1kEQ0Mbltx2jQe7G9qEZ8DpVZ/Lid/Ymbvo5dwQ1CQcs6RFVuZMQmNaTsA56Kvk7eUspa4Yn
gYyCcbsHb97ivchydfT6n0IjdJYwvLmmZ2Oson9kUH4EREYvLLStvAwYxdJcMa7spm3ZI81lxsXu
t2k+BhPkjI4AfGmY+tfY1wQ5Mz6d/HYhHH1ccQ415PqcpGlfZEjynzOHxlo85UYYbOqZUCCylyFP
aRvCSCzLymGK6/8mrvwtMQUt1JBywdYmdrSmQtUAbA2FFv6capa3sOWQxasT6S9Fad9zoA3UejH7
x4GnSXfnkXBes+hKvYevc6bxe8V+NVKp986iuqSM2FH/edyQHV0SPteFP2LK0w1rP9TjUeVAHNVp
iHCZSWRlCylisRubkrMsBdYcxRR1mFf5R9P01LAiFUGA8tGx5saXJL00wfmKGgPDAaIaSs2lUPGV
jd601qh0lo1x7l2tYxNX4Gxsxc/Od91sbUcQ6gtLnvAjklGbd2wwDOtIgGC+tQvrHOY8tpB99H1h
dXwtYo6rLFn+DKzzi5DRXiEozDTX93botQFiSPFXD5bzXOMIXwTGy5hQPvnMtSd8bpssI7QXE0+j
qTceH2TGevHrsrVhQT9RVs/ZmaEVXVzKDSSTX/EQb0WE26EkdqYbVpzU3bInVZDug01GwRvFrO6U
hcbeHqW+6a36VfrawenEGtTQaoC5YSYvNo50REfRtxGR5RSZxYsf47oZ7FRfZvhWir7h+SjIRyIy
3Zh+W9LVQD+hCkm6YNu5+XYcM1IQy+7PqDglrSQCFsATa5YYKCOyuY2Sw6zuzX1X9Y8oKu4gxz5V
XH749jYasdXmtXxVSazwODanOIK2AgDgHAQY0OqR/qr2+k0U6ObKfx2TUa3NYkQoJ/2LrMAKe/FH
5JVUWy23FJE9lPku8uJ8AtKHjPh7cNjKl5NxLSqdijVuSIdIkmvuUvzX+LRWGAa4y1nir0xkr5jp
GMcxjf81B6y7Jete1PrJyvOS38gqvgp9m1g6xgPBpWM749ZTpEWlyE7oQkbIEXX/guC34i1KWkhF
aOuBlwe04BGrElHn4QIR3LIxmZbDpmYn/NzWCoRjYVJMVPLcNtbF4M/EuiAYRTMsS3z8dHoeU2/K
LRwG0s769petyctQFFfQHOCYo1fJTbXxcNkykQbqaMR6cKDpRgKFRyBBacW9vWxGVEhGP84APedQ
xhk/Upfh10X/JmnfGwKTvFlDxI8OwjuJWWn6KYpFq7cgcJaSj7Lqoq2si/epLvZ9jaLKJQeFmjLN
eewTyhDChLaY0yHEDO1Rh0/Owqye9GntO5ikDWGQOWmlvGuy1Z4SLTpIJ0w2PZKZZQzXYi34u1aa
F7/3TEb3eZTdGC9UO1fuTYuBAXt1Mh+ItDQC7b2pBSNWZTL7kuphleVN+Uqwn+PETZgPFi2OsyGr
4wWSug82G5eAnqaihmTLIyq6veJ/fYmO03ZhZP60mWq9YLuKGG0c9ZYu3gGbVSR/zTzDyQcmXEPA
gSDc9F8vdYVbTX8VxwEg9JpUj2TlKLLsKxCFGW7YdTBwUksm+MqAWYUQeNq1luCqqI1rOtqMW+to
YEkA3NkDwif4l0Qv7LrKCpYyGORCpf5p9E32dwPPWYelJdHcEHNGOh8oiK95I/7fINHQa3NiQ7qs
W6TFrl5iBUJCYnK8pWjZE4NbyE2rxwDyoCDPc2TXSeCnFbrFZYA6s5aO8njHN8N8Otet1cAiavfc
ESZRIljUoVEg7HGQTnbVW9GOd1uA+gwEvuqGU54BEXlYevoRdG/V5MC+82++278SUfMLh3A2URty
aftcKKX4Mdrm7pgIFjyp/w0ptnyzl96S/QdkxJrq0vSZRlo1TMDST5ccD0wJebFeC2EjkaGUDgLC
WAOmQnQCLFM9Nk2591mV9Q/hkwdgM/s6wxRNmmCuvdYcVDA5QHVguu/TOyLuRWh3W0WpyWxJIBxm
3txM33BZ3yPCvxo20TyRezBR6EU0uJTcaLm8Zh5IdH8K14k/3BM/AvwViHKR/JR+9ar68d0s5Cki
JGZxq+2GxGuwLkrqz7ndvvQmKGGj27Oa2GVOupvq4WAFSDZH+9eNw5to7fc85dj0BfJQgxch+mVE
xLftsjAos4b2hPYDZmXc2dwagCeh6PnQkf7/B2SpQ1uT0UNLKEMmczOABB3G5Cg6JKKaUmjsMhuh
G/PmEelxaMAAxV3Nsoq7wpxIWMqTq4G4LlGsbHz18DvcV3XyUmIhYHmw7NgwtDI6MpjHJWUPxzBu
zh5JdVUR7GAV77WofnZ9fa83jPXxMUzRPWLNoIfAOY3wBGWB4mAel7CRj0lUA0dS3gMtvHnTcKnt
zVT2+7goLs7Qb3Iz3wdhtApnxIXhH6sWviNZc/RZWhB+DhNFeYdgEOUJ7t/4EzzHW2/5F0D52Ex2
XiAvse1fo3ZLOY5spW9eDLs9OL7znnfMvQq8HXr+HrQ52bEFTDBeCWvEOGNXxDy68XasQLFNUbE0
S2IPgoTToCZpprZ6+LjVsE2a6Nx1FWTjiamV+BRUtQHTH1igBxuiYzRw+oKv4k3No5/c/GckgqRe
hkBpV/0qB95sacQtWb/4nJkfRllOORthhEtTI9jNel4aUFxnEVQ42ArLFsVI0wGuHJIbT8AxtjHm
eW9lEb8L8JBBYlwCwp4smX6WLZhMYOiYZtS+ZLnbj8mjNj9klv6wryfbzRsvY8yJK3kdZ1m35v0A
cQCHETO1M1IBD7vemu68NCh5qKOXgqeUV3xcZHr+AGy5U2N6THtOlVCNP4yN32KCXLWxOsN9JBtu
RO4AqhTXnlqJKkux9gHeU5m96mz/TCwsFMgMv0cV8DmMwzmZCmPbIjpcxOasD5anXgfmPxb/bLKG
R6Fetdh96VrjBUcQU/mk/S1xc4/gO/wcAj3clsWUiSuQqJucU9cLhhaEYi1Dm8S0eJukUqxZ2B0q
t/pXKe0PV9yO5hl0eGID3zO1Y2bRXbQyNxaO156ZItLiENGHgB8nDAKFKOlWbtw/6jm62vfVXxZj
6HdGRH39E8pEJN8zscDhj2tNyF2jh86uTun2YdosYPnFxQhDPHhm+zkuc2ebSVrbsCJJgOlGrqXv
Zd+ueNjJxs3DfesOBz+2sUMMwOElYZRWPkNLRja7Bc4Txgkh9YEZ/Oi1/BcpnJFtFN+QdG70xOXm
rqAiCpxxzVTtWfmfVF69Ukh8pWnU7CzBrh9GFYEq8cOY4IZnKeLbYnigUnlOtF2l0y4VcX+hef7S
NFnThY9M9+1jxMgcu5paMBX3F14ybc3YoC5TwO0AUeQKxTJ1+X7O+dMDzh1jDK5G4m6z3v5IevNq
teKjYEG1woTsa+rcOfVf3BF8mCMPzszxx42NfcFDKNq/kPg+zrfhnH2Wb7KmhfZZ75lt/pa4w70Z
1bcdhi+RKV4zUgYpxAnosMsb0dNPtoEn3YVK55Mj0Jna2qJT8VV2iJhO28xfmRbCds6mP9q7F8NR
/ZKpuiusLTsMcta3EeDADkLFcv6tyZlNtk4h2JIHTyqezixyznparmnrDmhgZ+zWb1VRL+BV6Yln
pxM2kUcvtcw7pwAiEtZdxkjc5LS1VXocuLJG/Nh8qetBDD+0iQhgKetlxsGRQBZb9pN7mRx4ADkA
JgXgJJ+e3dp4i6T1GXpxzGE0/uLCqRdDhSpNxwFBc3Oo+wmwOwiYqOa5GgpYxIT3ZcxlEWW/WoFA
m4dzb2i3ft9eSW7vILnmW0Yvbw5f5qRnLz0TetzSxAUq9P9Rl62Q8zbIcCyKQduFExPSZvr9sCIU
M15bbfqNqWddJt2WDpdAVHvBtbJmCedyU6Tp85B/oTwNO6vcuIUTrUPFe285/k3qyXOca9iSTEyn
E0wSPFqkqU/PPltiNm1vwBd5ieEbWUl1J1LuryXmlUaJBHI5re2GJj5CT7aoG+qkL9SS8HbDVkey
ERBCZbyT3zFrrOiprGYugryDbhCXzVhsSA+FKXFfJxxY4KsXUzotREdATEg0D/UwfQV1EoO04F8m
hbU0q+I6wg9aFRVPtMN3j6B2pXO7rzIwhnBZ9bUV5G9h7Z+iyT113Z54snvatVs97y69Pzz5ZbpD
q1YRnLWN0KklrfdFf1VIFSy9gSAIx//UtJBNAgzDEuPEIiBCa2zEGprEXmkdwXYaG1GowJiYedUL
NCPExW1DjYQFfZTrgR3SFHU9oMYGp1IUt8wZym2Luq+y0qN0bLnsU6INXJporMKww5klNuU/K49O
qpInI2bAOPXyaeB8am1jHTfguxD9ae0OyTYielKLk5g1U15CNW+sTy12ECNAqs2L4CmrG4CaEjVC
3d77im+zjDJELidAzrRz1PeLWH9RDs7bLEoPRt1g07t2nGsT+bYL3Qn+5ndwzNtr0DHPppq/DXF/
iiqNhG8Fjcb/7F118KzizcvMpwKYwEroE3JbQPwlbcmxZ7G7cpvikjvyq9aQNJas0lrVYQnKTxPL
IyXw0QrAE6nil8+Kf736zRLjVlh2vU00+40yPKtca2nT2S/CAfN7VO0HxZpdYcLU6rZYNG3KA9qB
JhtR+VPfFHzo0sQwkJEZPwak/4ZY8cXY3TNOtQX4Wf69izl/TszChZ8t9FTdFNWd1rBIpn1ftPSV
XS5e2U7vQra3ZIs81ICo2ycBZLLNR4jdueWuWBM0QJgCaRk6Y3PMY4subaBqusdp6N7MfsKbkHib
HKudciPo5AD8bL4UVfy/5VqF/qXHmBoG30zyjYU7Qh9pqXJZ2/3hAXvzNfJVYXcSfg5ZPnRWqoQc
JwAP+iYygqLFJgatuVLm1RGUopQCkPtaxH1AslVEqquLxGUZnMTENa7pHoYhABzMc15xhl0FRnzm
lN/d5F5NDECcQGWLquWShP+QK8VLUWun0R7OAYlDMty0clj72vBHDVXsW59pubwRknlvzfBHVNa2
Fe52aFhlasYKYvbwVvnmhT9HW3s54OTE8g8+amkhDfLcTHI8pGgu3lMtig9NMYlKc0x7XfNW5EiS
pZl/VU23awxYD35L+VGTag6HSeANuERmdRZctxvTcH6zRmElt46kBrDiZ+SMySvfhA2FhK7tx8bB
o+3qm2YgO4fxgj24P1NKQWP9ZiHsxFnBGUsWiUlWHK0A/JoAve+L4gQj7OJE3k2ATGvc6dVszXHd
6tGLKksg6faORpDMwtT/JLHhQTY6wSnO0kFNVzgKNh6LHLZP2psU0y8eNaxrxY5JFRDZrrumYbgX
JUVI7FLKJDg3a5YZNcB13z6ydTjjl4wOaeS966SrLsXIEA2uFILxH9H6f7WLe78Jd2ChWLsQulng
5Xkz4Xh5AUoGtiRrGrxDAmHIsJ/K1riKvG2ZWxIg4mikSVUksuWM5hNZnwojoPhjuRWBdF20rEh4
kp0153UKkRCDt2NNh4IcwklD5mDJftijsMZSlKHUinrjrI3GrTWzkQ05Nh1PIleVF3PqqM6tc+eR
qoG42u7HX5f5wconEdKaM8WEPZwKUHI9/gnhlHe8Ard8Kq5FQoNOpOg/8FqXoUeq2hByhhYkpbbH
YIYsm81pXy3dWtvWrXtEdroEwUJuVMA+IOHaF+NhoptEqYgj3WjrTWX3J73+jP05y9aQ14RUzUYK
5qzTuvJe8ZdDrm2ZVJkjriebUARfc4x1YBRyUbkkAEfVpQuDS1UZzOupqKhMfmw86/ps6qltoqoB
bRDt80Z0/cUkmT6W7k3316TtveqhRw4MlLspvI2F+4b9Gy8KrZush4vm5VfDTbYdrGhgY6EWvnvh
rbKTq8rrm0rbv4SEDGxnoQSOyE2+T2IfVsdrX0eXuo/WpaKXDkikIFX9AhgxxubFPTy/cFisAaIg
0itS71em/woB4jnvmdoOJQvpNMHvEH2HXbCxtOiRFiRHdAQObJziw2qr76KYlk0PqSKuxM03rQuv
xEzYYfIblhLFqw1Xzb0IYjNXdeGjacjbB/gC5sVSv5el/2YkyVaIfhPq7m+tUuYX8XDKGfC4yntO
Uv3RITgD6rRO3HBjAwpFn82idzY2VlH7O2n9CpLLSEID/iz0vgD/3Y7uWVW3WmZfIvtMHZLofJuO
tqLQZvY1S0DWGCb/ML5s0LehsQrksIzqC7XatPPplEmufh4c78XxY4TpBYF9ov7opblHVcFVU1Hs
mXV67HvjkMAMhIftvhuaiz+ddzUs8TyI7Ce3pps5XgugCJ49HDyl7PUsnIyM8i/EcJSM7k+WiG+Q
mt9YuTe4Wh4jWgMMgzyTiBjfzap8LznXyd3+HBrvqrSAcUnAxlARIGT1wY8mRxIdgK+0b3bRfvP9
IG5qlvACMZd7MJibPGWyhjAuEOlGOh03fU9z2Y3Wllv9KCewIOGfX1nFwjT8W93tKRu3oaxhqrOU
4LOcgx/6bJ3r4i+gOdLLCLjPPLkz7kUNlmMwKn85mWpneE8EknzbOkk3BOEGkffluN6dWKkDZowl
pyMGG1R9UogHmZjM6ixxYo7BJEUyy22+Q9HdBqtd1y3IYvEMD//ZEhRUBRVkdSJr9DGRzj43VDQC
7MFC895llFZD9V6S9tCI8JjE2ILlQy/GtYHAN4RwKFHLCsei/40uhj5+o2I7eozb8h6wj2HtIrCk
ddo8CLj7U/beGm3GETYkgOZqE+FX4A0I7COn3J4OZi9M43n+4UpxlpWzSXN930XJJVbuIaXKbSgl
dRaEJHLGF6w7GkadaG0qCmfZhYwnUu0GrSlavg0cEcBUDnqr/qlwOtZ29WN3LuMs99rOHN24fpMj
vbA514N5tizHGEXP3D8xbmCWSGIiVPwP7BZslepzWK/CIKF1yec9ckLlVlWkb/72DtygWPJcGimJ
BeztXvNHju1SxBxJtkdAmIO+Ogyxw/sjEla4jnVhry2KdvyQDOrjsIPr3W05786tRQesQyH2OhjJ
jjbDVBu0VcwVKqjZVTQaC0PXsST0u36MLkQx/NYVtommB0Htm08u1IbwnMCxXbLB9FgI5xfggtiU
mxTmkPnnoIDsBXqoOv4ak2CEOkqJ3LkwMcua/bZB98GRK93w1wi4+zkXILoNT7nXv9e1fIompuoZ
Gk58SAOW8RYxShkS2xOMf6bjoIgd+HXSsx2Ij6y0LsyRmehXJzZNDI+994rHY6qCB0RnYFS1d/J9
CoBG4ygega05s0p9pjfSkUH6/o5wZTzZzfju1wzGPQvpmczhc6SvCv9x5QftYnIcZoK4W35cF6Wr
5ManYPvXyfzk9BGn2/z7+Mm7W/PyxhaieRmynR1bzDB8Z7shuKd0NKsC7DeDJ3FoggoPL83MEuk4
kZg6A1kGwuHsng9LZPFDFe6sUrvGQv1Zw92tqs+oQcOLiwoqtE0TP3UD+Triq+iwMhQZ73gCEG3E
j2YpSMdt98qO5hHWZsHAjJQlSwwnR4+fyavnfbPnMDrsGn726dGyYCfbkHTJNCnMxy05A9jd+lvh
IqnoBpb5GsJzPRy+ckabnZ48+dO5d0Zkx33bbSiJL02es7Ausb4rBloDP1qmXJ5XkspjzjDc/Dcx
qJRFq31CjX9mhVQL7dE7fckbhUYgMLuzloOQm/x3LcY1iPb1T5dsl4vx0y05TyJ4fSDUXMhhRHnX
Qca6E8Okbs5DrnxFnPmlzhqAhxUsHipMZs/eHUPhq9cLSdkVfXaSnYwdftfpaC6ixvt2MLLhtbpP
Dtburj4SX/VuxwxWyPxrlgKdqGqs2/z+D3BgF3UICV/YOEn8JvtWlOETmA9G2wiUp9K5y+xMS8RH
3ebBhvAXFN8gvoBrkocwQYKBEkgSenx0Q/RHPSLTaCCBq6tZvMfVzpjd7V6g59v6R+8Vy6yY6STu
0iUoZJOP2nhyp2yXGPNqQl/Z04RYEyjkgsCuT0zRGLkHY571y7vWBI+RAzu1nHWdE4LjRnQ6mDJD
i/E1DvF6aTKzb+YXi7gJX50wV+9Ab9x7lw6eVC6QdSUgLHr4fsLdxrdbC8ondhG6x1uXT/coLd5z
k+qgrVS9xEgD25xHMR2ydQcjcsVy84UxykaEoCFSstQY16Fzj/tw2xbaPdQq2kMW+1b5F7nyr+Fh
ZWRxy6T1GMHE+LqYFxLEJXXyXZn1yxhtgyE8V/64JBn2HYXFpwvdQH8hmOsHl1hNM10t0de920a+
tttSw/zbAM2Ykl/hFjiDauRpSf1cGd5Ll40vYmzP9piwHHcDzmrSdgZsm25u/QON/mkgKVewYqSC
cus6+Z6UhT/FlMcS+PpmIbxr3WIGT73m/DQ5dSAUEiiL3AnUE5BetRc7d84gNK668RLhi+JsMvGj
tLRxMntKSN6zBIlY7BcppbK7mXnfROBukIxZvv8R+DjNdD7ygQBRWMTRWdkufzZ5LcgEAPOH+kGa
sAmqsAMs6w7vjIYYsC7GTLxPGP6yzv7TzDFYBcn0Y2iXHt86L3WEoYmZ5pwWOXC7LewYw8uoNcui
YQMKh/cEs/q9aN2fGlTTyhYfTsqsyYXr08waXvw6hC4z85ZItir1E4XqjrL8GPYkx9nV3GIO/sLK
eV3GCqUFM3KgHsHe7F3Wx85PNda//PzbdCYvCdGOW79I/xzD+cto8qMGhWvaoSGwym5jYpWmAjXv
bBsYPa/RpX86GhMk1P1EDEvjmpnVZzXx1PekuM6W8JWMvLWNUQ4zb0ZaKvi60kLm7EEqLOdjvZAM
YFm/1vxPdVH9jLV4qXqcI/KfyoNjHjfPSdH9mjQAq9SqfxEH7eFDrTDJr7y6/MRDQrpP5/E8vYZY
gpnfYWcyKkSgsBnJ2b1ikUebabQYTONH5LxF2PgJOCdfrkmIT+Inchz7miX6JwA7lBHdV9i1TwLp
ReHoaFq5WLmFfWSECCM8g6/SGZ2vsG5fC+WdRxleHV2Qz0oCV0UwGyigJSIINCNdM6yTqH3JdPtP
Oc3rYLv7UJlv/OXfMSs/1GPs8kmdMjQShwODnRRaJmdgG1DKH3Cr+yw0nw2W1NAo1NcYxZ9ymQf+
ucOyvcAV8RqM4XOqAeIShndpw2HHyg6d49JggcyWtf916/pcCnvbI6eFzc4JycMZ8iOPvvfHKHuc
vnQ5j7NLwloUr0QwPqJEIVnEmECy8z7zMVClpItbdOVlCUokKu9DX/LlWsaHq15bE9oq25eFwWG9
TKX1W76mjvblOROPnaODIfPGfUl0BSKocsLcVBSUnExvQ735S9rpHk7sWtvxaHRzqqOc02+JAdZz
vozWsx8WrASI1aw03txrAqwEMFkPKtrlVcrAa5SIeqR291NWchDoaNdt4NVxnpJT2cz7GM/l8YJy
7GQcfNQBbLOKHHF19WhlenNyvFDz1vhIouOwcj3xiFv+w0RKzHBZRDwj5WDiFYcowk0xSI6HzIE1
l5rOv6k456b6qytU095slgKVxrHqP9UTZkiH7WqfVETdoLklVSQYmNJbwiZRJSbtDVkIb7pFaQ8F
VsOqlGT1CfCpWJsu03+zRc6VxP0cpTVvK4nTQjvObQpvyGeD1kzBm5/RnoJ3lCzv0TonurPAgTaD
7UfUI9iKEPnyLE3kcfnawy6Ta2Vkw7rwiN5yt22ZH2Stv1DDMQnu+RV9neSF8OqG6cPBfMjWv0d8
QbcAvt5e6VRidTx/9ka2ysMXqQpvnaf6r9EGFy1iAYR2a4PG/inAIMjYuHuQtv5ki0djaQgza8Zj
JqbSgcO/qSa0RSjj+XyqqOczVXG6aJ38wZrnMAqqpF4ZPXNRiVlTvU54QrOmos5wr4NiCVgOhGKl
lvz14lmI1VpYruxfR0eVaUXM6jA2Pibbf6tb78OdXVC4cBAOeEh/LZIpcw1YY87jEejdK0ucOZ8J
R4i1AyJZrREtngRkcrpfCu1osD7tnMFFlOxKdYwi0TMLiVif2exmmaA/NzbmlLyAK2eSEpSIcFMy
TV1CdqYy6Ijps+szHwd2oMnj/ONc4KhZ8CEBde9ZWuY2Ubt2WKwxiZwmmxTGyOvYo0bZu2HhoRyc
8k9p5dmZMP260FGt3rhqUXgi/hzNHy6ytS20z95Sfx36pVoxW5vS2Y9W6qz1se2GgnVuk/VoLSEG
peRG2VpNwzyJva7ApRg1KHo2Elh+vSfZWSvlTzzPA9VTiMdzifX1TRPFKvU1Ep2t+yTA4xfGZ6yT
S1oFV+GZb0KG72bTNkA8wx8/01EyQadJMdSnDmrXhiGvk2qvk4+qT+DOc/rqfTATOKxjuPGE82/g
jq9SNPJj5vHe4ZTAbylZMnAdsoZ7Ic7bJBk1hGK+AMlRcZRIqHfyKlS2R9RwsbgRFgxicOrVVzEY
aO0cqIJGnZwKimJEE6gaC+bRuuWWG7uO2HYJOvkeBea6HngLtJSh0sCsJwsrlibU2hG48WVd5rQ5
tf/s+yEfFpBzolbMW87tKJr4GQH4p1VRSCjG2/PSjaBjt9iMoa2vcmaMJk8wd0P0rQ35T8y6D3Zc
dI7OSR/zAE2l9o5SsF+E8RB8wdJm0ZSvK1u1N6GPcMoa6NsuXH9bZWTU85hrGKdh/6sd0jqW+7U4
ZBYBCYUDHgFFQlWX6dmM781E/wx43H5TJPwwzJtmsG96RaXKwm1Ur5JWd90NhFAqkSdrP2EGEGiA
UQTBP/ikw3hBllv8RG3JBFxUeJQZqXku6CvVi2bbTZUGErvjU/WaTWPB2pQGc5Jqhm17KIzXyYBY
t8n9ZDWzK7Fd9ZxVtQ0MpAuupghZGbpkNoLSx9Q/CouHrL27EwsrVFGbwjGqfYHSqil11HpB8TRk
FOeBZ3ubWnemNy1VKfjHM0Ju9pU6tVNtkfNVOpxDhSW2k1VulcXIJ7YxkKRPiXTEKi6NdjU1uLvB
yjEzmSJt30Q3eAIxcF6A9B6/htv8C8ye+dfFmVp5jF3tqxVNuzLF/OZmIX81Tng/D2Dmyhev64q1
4RiPTlPM86njUK8QE4pvd1UmhrkIg4BrKoneGbb+SNXD7zO8WzUJOO00KOohyUFYhXX13PbhC8TR
1zAAy5eE/mfqXrychFw9JEXKiAEz4RexoF3YdEWo8NQ+tnzeijwclqCNX4mZXeMIOKSjc8djDkyD
aXSIMrByYgyg6B5Glu2Dnvcbe0DbgV6ZzD2KvBU4syMew53OnLIvkSCbTalWOr9hNR2g/1bBT6rr
J30IsREE051H/oIcYSHL4dXxmE5rcyquTiYj7RhUaswsGoI+mckD+tRHMEoq4hpKrxzKJZDNclWW
VAXhwBir/3NImI7Qcykhsi1LHyClEZ9cJQQDGlf/pxWhzhHWkvDTjcdQqAMeTSbIkUbmCpugxnA/
yob0NBtyA3oKXu5R9x5Jp3mveT/j44wGbZvGCR32YDdmbU0dhFx560Z3jr1FSaaq9JAogzmMn29b
K38JtPHTpM5XE3IaeEXMIOLvPEa3KBzg8YGJblp/r1ztpYdqEGbyWUzTN+6yoau+y7IBcepPrFdn
z7OXXqTuHn1gFDT6ySez0YytR8sgGMrF+F2muFFb+IGzUqTz9o2+GCbxkRgRaz2j/0G5uJvcfOeF
zrk0egiAAXz2PJdrf2SXlHakZuG5+xxNLihsn6QGCtB0oUJyWu07Xaf69Flf0ipnSMw0kH3EnDNp
Tjnveg1zWtiVX5NvT7AJIZm7FCo5vfboUXKg0uMwyDD6UmU/hoSxJxzqtQIsDh1fnSef2zpQ05ZB
5oy7DnPWA+0xbtLVVaFmw98ASCkXvr7srOIfylUClQbmyrUTfwNdxI1j33FqFkSpZ5ex9498Z1Rg
4NbW4QTCw8Iiv6gG82Me+nLb7bEBXYaUnx+4PnyCw5Q64MBH9c8t3Je6ts9GNn/fpXoWPT2KJ+vL
OJ54kubOwFVL0XJS6fM0Ws8egdt+qUckmvfRibjpHQ4w6QYf4YDJxvPM37hl72Ipe/VKLhIkVdL/
qD3TXx1IAW5QephBvQR8zmPQXuwQTxRIrydDotXja2aaQSzVMrvWkjkpE+9pPw36i+icNak9u1IW
305nIVXQ0tMkf5nWU11YrbeKyODowWmPU/DuTO4GP9ct6eofM6aiwildQnTfNaG4JT42NCwsz0S9
kMBUI6vSyXtbOFhjOcnFf8ydyXLcyJqlXyVN60YW4A53AGWVd8GYB86DRG1gFEVinmc8fX+IzKrM
vF12ratXvaHIIBWBQAA+/P853zmTKpd6+zFy76no04TyG/OKKudz5czkWyefdS4eI5fkA+KRfqaB
CwSRHaFPZjd1ZSajdEevGykcQU2LShO4XPoC5Aa7BSRbAr/u4SBcuV58aEA2dMjlc+w3RiPe2kGc
G+PVrTqyG8IMA3M5k2VT7aocA29a7mU4fCNG92imNKjilTK9D8/Fb9k0d3nDTNAnD0HgaTbLj0aG
yLAK7LMZjDt2Wfi6Rjze0hy/zqS9AXOiiG151MRQfw39q1+tUf09ASFiI1Busrj64U/pfeKKY+jh
Mg4FoaCTXDmCmEWcX090szeGAZ8srPpuI4rgeeD2VW7/lWLRfpq/W7j2PaQ00qZMLrVHGonxDuNs
KVDilR/0Ux2yzJ870AhG9sK2+Wdn1DNKUfHETcGpmqAelKN/l6QfVpzvhwSZKdV05p3awqYRbvM5
/xlcot5MeNtTPrES8QglsdvqZRqytQO2lXITQPk5BiLcY//oWZp18Ivn1MSIEDJGWADHDChzsbpu
SB9lDPthz+da9asgaT7tCldlVVAQMGS1KCqZj4iRxVHTUuKCQ5gJbr4+kwfY0PEmKOdbi2tFDWrY
so08kEyNVnfG+OpINCe9AYNg7HfDCC02NkH54KHYFRG5WIjer2cEDl48/ZDAeUkVoMMRJx4iJYDr
IyVuVZP31GPxDDP1uphXOguvFolyP+2wZkwWM5bb5r0KIXMaSX0a68k5ePIhMbw3S3oPaWO/pdUQ
blBuepadbkHeAjNkgd6oBPjDRHkNotIhRHG3JmfiqJPkZwt43EAqEIGSWPBd313bs+HA4OtGsWt5
HHKbh9cYf5DddXdzjo+5lN1tPPZvYzo1Z7+v7vIgATFdhUiKCjpGxBtSSAxNJ8GUYLhoMZaiGUGE
oU9F3/Ygt4hthfkTkLf9Yi2kDBtnLJO957vvWubnDrKOnWLDa0uUZh7gN2osK/4HSmLPffEtOjqk
4BCwtvKVANkyQZgMB0b3fvra9jhp28Q9BbQljsUgtqnXRLu+xoCStI9oTJ3t0FP2BkoTU+h4d/BS
MJHXYu2x0KQVTb3UNkv2LVTvcIECGMVJBdK1v3Z0Zq8n72augAjEpfnQxlQQZ9uGuMIuWin2SfJb
sZQOVIq9MbV5oCQ2ajaxObedcRvIcl772UxRzUcXMFEyAWj2PR0GaLf1HpZID5E7MA4mEi+vUQjQ
850Xmi9FWn1Mot1PIBHo35YarLCwFcIhJBoernqhAT2TU187y7Z48ss129DApJ8cg/5dJXnwQubC
Q9kuVmoslevRBxdav9VZLmn9qM8OO4GZDXzAM8rQpn5PvfTn0LvI+Z3wUFnavUr8O5xvSIgmvFRD
0J784FXV9bUmf7guGU8Vi9wVIrFX05mhOVrUgimdswxg3IypREqAAPgib40zHqXwW2k8xMH4olL6
kv3kbcyKdDJ4qHpZ369XyeTnax/NBfoubkTEV+e0H3n5QJ+qOYCU55xDlqIrjL4OklOfrWod3JZK
PTg5yhPKGJ+kyaxCisYB47ftLTNgYLyLgDsKZBVdHF3+iM0Giap2+6u9qsrbOkF+F/hWt1Eo18Io
/d7G/bUhGHOqDG5ZJlE/o0WgvDbcj1QR8OpBgrIS9h4J9L1U+jcEiTHoMMdCToFgqqyXRlsfVlve
htjRT6aERDDWwV2PedcDgo/swW8ApNQfsZl+K/UrF/udu7wh+udbdivs3AELZM2jQ+kXwQ1pcJGJ
hTVvJzrXuLYq/TxSvF+2Z9h30FrFkPqNOQBH45XsTDxOYlcH23JkMrHMU2JSDsZxCpXUJvsN246Z
9e6KuCJv28PQoPW0qApOAkrBVeHCiPMAL9ho072qeSnCsVxXX1s15fssrG1QyM6+DcgWnczyBW4k
2VkDfoGYT6FHIrJJJhJm1FifC4rf40DJ3cgoyNToFQAPDwc9B3TirRua6xO47RkZHxWcgaqFacjN
EFT52qjse3Yaz20EFIOQzWILQ9LSFav59AnayIzN3b+jUveZFWhesuncEpo6EV5J9QDJckqZRXvf
5IC3Na5PHPUbVXz86IraA8BjmoF5S4Ctg5m9ZMRMbUNiwtBvTa/eoSc9EuqZ3k0R0mlIH6q1jq0g
gcdxJP6AYMFqUkAy7LtqYkZgndcSKhO/uuhdNGGoK+QX5L5S0xfFjQXPbj2l5VvocDd1NdqxoiCE
c5yyHemCgABKtleGkKvW/wyrZG+NU7HBPs7mCBEgmisNi5jNj6Bea6KcvlKa7ls4EL9H8dcwW0xk
E3Y86rcbM6I3b1K4zmDmslHAS0nSnL0qi+QpytgEKnv6aMmnXiV0MQYT5EmTEV5XpgmZCB7hqQ4R
3CQq7aZuWGU4AdllDd3JwgHHKpZZLrHltiNlC+ceqBi9tNZQvbyKkdTdxWjrJigYaVkSjI1OEoXR
MOidPXLu8S+EBRjoqjFSRMsurs3unkTmDMmZg8gAyXkedk8CvX3DoLu6cKuyrEZSHL2C4PmQE3iZ
Cf+RYP0yqcyhITrv2gjbfZrJXT3n4hnJ5sLYLTzTPAuDDUAV8WkhLX3Ah3Ar6Bw+BR3qqGIRi5Jw
4m7CXntHFaJ5Vqg3HAICslmaL9qQLd1SchmSENCAPxneo+6ih1HAMIhy5jrYZvQIm/k1HElOqmic
L5u2BBDOFKyBr2zYHfSYSoOGGxjkCTe+yt5r1V17LXaRpCCfOIL458L7xawIt4ZlASV3gNWAbXDD
ArCFhFaRYosDFtdGQBlPugUi/vaJzArEAOazCJcYpoCiLb2OxxTVm+OheJ5NLh1kvd8CqBpUKthH
dOhD52o8MAR5gKjmB3Z9q6At38kKC7ZMlWpjcnVeweWrEJjQvj32Ee5V2nKuHJGt4zMlEIFqon3C
ENKtIzd/9D16xkZjPxjGEnUnYbQAhHoPre66N2rz4LesqCsNAhagy12LXFhYEt5H2O8Dae8RDnis
wMoX01B3rdOfKxcNcE15P2ism7JL7pUD33pk59sVCbChrvhw+uCpLuQjDb1N4MTeqs+aV6t79fDY
y5aboUybuwE6DtFqobpKDZrLcZnVVyzcIsK5k5+41JnQqh+DmRPsounM489FNKffUkLDsb0kH7lh
b3LJLIFwz2FpMxzqjSq5ZOLSeZmi4nsyQIaL6NOihuVCKofp1DvOaQDoIePhmPaSIY5CXKbh07Vg
upRGN5/P4iFZ8uAnAxRSUOf37BHOdfRR9tWuiO9rICYrAtOOhs0mbKJauJRoWJm7Pwr4vLTRMdRH
lHS1Vu/Y+lPIzoSCThMNPY0OlRjsH6UavkszeSLuMmbByqTQtAhp+t7AJsFWFie8bzdcV7d92n8b
g/4E3REdgsY8NLTPfdq+NGb4OoAnwqWRbx2spTq0xMYj8K2FKWIo8K+UDd6EKUFTUGBUtVQ4dN07
o87XACOZb4OmX5thucsLxpHKlQ8CwLLRkzrS0jIEaSAWChWFvpFpfmN4PasWRAUrmtj5JhP1zkQu
j3OMnq4kfVLX4Vf503bY5kckdjGwgULMltShGM9sgcNSamAoNkNtFNDY4IqbFRqiknCylQho/rV4
iif216hLkZpQWKrd+RthzLBdqby20moOLuBpM6FfEykfeJRb35Rm0wJWGsqvXvICPuJQ6PYsM3dY
s8EGpum5n9D3HqueUrIR0NtLF4ksMn7agVxLG8cDMx2b4msgwZ610W42mYVZAY0bhD7Rvov9cQ93
bG1mET3YkiZLnUUvbug863vP9b+OkyJFxAe1WVinzmqPBoLH21yZOy7baq0xba4w34OPR76defF7
GcCoaOx9SOtnZbUslWaPXMwuMbcil/g9JdW40kiP0qzdr2pAkePZixK1wm+Hl860jAPSi1YtfVQB
lLRo2J8K19lGLMzxmyKtjPBhiohmVW1jozBC6yjaciOaWm8FwXj4li2ikYDl2fYDuVHDuokHUN/C
PNkibbZRReaKwKONGzBCjlNiRDxJpqu+LJN7hv/NUlGUo3pMrLZ76prxAz7IT/b/HfNN+hhMEJSC
oL4mlrIwc9wEoZzXfQnZwTVcbgmpadR2IWsFBR5zbuqdclB2BrG8j3ofagd/bsvsWcZF9JpE43IV
653L3Ltz66p+ilW3yafg2M63oUP4XYTjYJOEIiGAK2aFXJOeV5sJVQinlozVlJZZKL8PuJ6ugTCp
jpZcULT5zjCgexdB8ZkIsevptz7KZnqxGizYFoqQlcJFjtjGIV7ATSPCY7Z+DkltinMqfYg8jto8
O0NtH4PUuZUjcp4mLnEYTOoME2rdT4nFUMwehu52bAl9LAv9LUgEOzKVbQ2VZdtK1O8zVepTgIn9
dPmOqCPmOklbAZA8a3temlIrWc7UY2OQSro++PRQRNiRZu67xM+iqOky59gp1m7U9PduEJ4nE8ja
aNbW2qCmgDQY4BXSWb3pWo+mY+U8RgE1604oj8kv2ulwy2aYtooLEEKV1ZNOm2w9ZMl8oGJ6b5ia
G8G1NhOCC5OsOLqt07zT3XxCyKtIf959+eXf/vEf//Y+/nvwUdwV6RQUefOP/+Dn96Ik2yMI23/6
8R/Xj9uny//4r7/4+9//Y7952PzLP9h9FDdv2Ufzz3+0HMZ/PSkv+8dhrd/at7/9sMmh/U333Uc9
PXzAYGgvB8AbWP7y//aXv3xcnuUJj9xvX96Ljq4gzxZERf7lj18dfv72RYvLCfr9/CxP/8fvluP/
7QtBwz8ARET//D8+3pr2ty+2/NWmT8BmTgpLgFHUX34ZPi6/sX5l0WtLR335JS/qNvztiyV+dUzt
Sk9pkoaFbfLCDc+9/Mr81TM9wnAd6TraU9L68p9v+G+f2J+f4C95l90VUd42v31xvvxS/v65Lu/H
AUqnPaghEoCyBW7Jdvn9+9tDlAf8sfW/rKz2iQtlyeMa+kbNJoyVkW8KzY4mHG5EofZ/OSV/HMBf
X1BY/90rOrZy0DdgdNa86b++opSa5b3SAnF3TGxRQ1JJ38UZcqv4Ey8IcyN+PAuXUEI9zTQmVoRZ
RaqagZqMcOkHKQrB5kCzwB0xolvTbg6m7bRkr5tW8GksgLx/fcjLEf39HDkmZRZEgZaSnunwwf31
iAGKYkqkMEI93rmRmX3DcH8zcgT/+mU8+59fyObjwNPP5yosSk6e/PsLNYkXhcDwUXrmY7DqrGjY
4Nbw8e7bMZVng5k7C8i36wVc5+KcNRh1Bgd5hhcXR3K+dh3cNEo06U8YL6RwhP7R82a1goGGtC3I
iY6ZWOp6ZnFrTMvWir3EHreGnTMat0N9zlTV0EbcGqwLcAZ21SHv7lXtEULcs1WgkrWrbAOagwfs
q6IIAQoes62BqmaKX0VI8HlOuiwFCdLF85mFBgI+Lxft0R6wVc05Rd8iTeLroKLvExYRPodBbLKQ
ZUzjx+/DhO8PnwWN0JJkYV19n7LFv5YYUKqSsNnGvkljti6+RrVkQzAXWxKB0VhiuLjCb0+2oHmI
Z9S6pqkPc41wsRZQQdhPQq3KLf/dYKtU+cl91vJevJ4GrFV4t6oIsttanD1ii1Jgd3csEwwyaJaE
S8+kbRVgbDJMsC8BSJejQGHehDgPETOaV7mwYrrN1XDVzP49ILiXjlQ/RCTpVUUDkiotIR1hrMNd
mP3AkEV5ug4OtqvIkrX3GbYD6vWhuXIr+mRhDPRtiAmxN9YFhvoVGGaETzTsr/MBypKRlmvICkz9
LitwGPcz439jw3ssSQiGXoeO7qrrlCSeOiF03SemCc9H4Ks3z0JCl0fxys7u2iXjxksMte9sc9XM
hX0dkm5Eg9DBMq4eXBHvDJaur2Fl7GOHEEkmKLACpIzuEoOWPKvavc9anp23cd/khnMbhPi9WNwG
r6mB8V/6XnZoJmF8CyxoDND0XlKV6pP2wpkOIX+mDHyDWdKoc56yCwuncMMkFLySg9FiJ8LTcfnv
iGO+mzoK7lF8K0Jyux+XhwkGMxk96nF/eU0djOvanLvrmjA0rhWYr605ojXD+EV+FP19uCJ1Vf2c
ImJuvBlDfdniB9Pqpsio93guYwz+zKdWVV8lfH1psEuODUEwu75VfUa/ZkYVWKniqZzml3SdZUaw
qxMKY0J2y/iUIAuM3FPTYSS9DGshp1d48WeAZ6wossc6pnKoG0I8KuwrtUPVyO9ptsyF+SKWUY0z
uK3z4JxJbj+ci5/uqG6skQ4jMU9LUwYQS5L3KzB0yEorxJ1s9eBXfkJLIHc1kWvXSvJ1U7c8fUg7
1kgRsI9N8hlk2JAnlzeq14QtOutmsuQReBM8O5OOIT4DorBqEw0F8AJ2j2o/AepcQ3CKlrhfNtrc
4qoSq8vZamlpkjcHIGU5bLzwb2BQtyx2OBmQJ7bKJQKD+tOeTEzlIIBaDhLNk6Dd4bxcznUS6Zsu
kWwvUC1FY/S5vN8FXBJyy5Acz56/Dc9J7NzLgtimZcC/vPRAOgAiaXB/fWztLPZdKFW8W8NBKzbV
tPWaCA275Jx1isrt8qyA16jYtRzS5fG4/VG2xsflaH9/oKQwkzfGhMAZDnq1zt3ukwSxG4MA1dji
pNk1H/No4gtK/Bfb6m6q5XMvZnWZIJtyFHuua/wonLd6PHPasdnI5UCpRKeOdWvr/rkczYMbujb1
aj6MonqmW/Odd/MjUN1C48Pur70cCp9v0OajgMjQ9z6OhbvcymchqYgEFRcvzG7swBTcvQH8VGlz
nbpZL1a2T7mrtFEcIPGkYMA8SBYOpUy7BCEdc01YmqOuwvbkLqnX7nLJU+pbFv9bYTlYruq3xCjw
5hi5XhmUNlodkhNkIyKxh2gxDGZ3JmUi9M28qOic6zAK41UYFPeDOdD72+HlEKeEzrOAvLtLUno1
BXfLmOunxevF/AkD5EW541edCGJgmm1W8uzpugljG6k8ngNHP4AvwxISWQN1ifreGY1zUEZkgtQb
5u1zX3tybaTnwrHUHogQzeoZaYmfydchc3s2nahfIqrv2rCOXj6d+wA/fRgptMts9bSFgtge008U
heTHUQPyB2vfQofZRGnQI1HzaHpUahuU6sggUG7HmrNwOcXAN3/SesCnOGybPmPj53LZ5TWhWbk8
xxE6IpPb8CqsZ2DVINKyQax9Jfsd1cDO4DILBoMc2WfbpxKhGvdHCCtxlRbROegmptMQh2AljYrt
dbmlN3m4DCS+ZpEk3P5bYfgMXuHD5VkuLxfG5kOk2wd7GQHaRN3YFpcCjaYogkyUU0g4SmCHRKa2
hFAq8yWEF5eUmqhfe0TDnXQ/8uQZwMA2CSd3jUHdo8OH5bPEqjYj/+mLyjsbdnWw6vAjxj+MWjO7
LabRXUN9PdpJ9+7Cb9s0cHUvj3ZdtCY1yITGiytEpm6wNZ1vKUWJtYDkMFaCdDs+c/AJaw14brUM
k0Vgmmuq4/dDXXkAk7mPyPelh92fxpEsjdEcArjiw/e4Nl/7xoNNTbeF+7XfZwGhLhVhtdssN9Xe
jqH8lMHi6OQTzTMvvWuC7j3BALJ1lDY3pvl9AXc8ooY6jHS8j2aM9LfILzifu6q+qfNxW7RWtaMY
TNeraYH8kgu1CYYhuiqEQOwimBpyuhVgNraau39FULcJImEOSa7oo53vTC9ixLfTMRIunndCiMCZ
lU3qnbvvg198NUnaaSsz2glCIQbJH1gmjUrGCQZLojB2HTypopnjWwK61z1UoGMWfti64KqoyNzR
3M7wWunbsoDC+lWBhlrmgKZ/0EDaz0NG0cRJBwYRdqolQe9Xcjnrl4HLWe6zwkrfR8++WwZiETND
JsswOEPFWeFrrLw3v8DaHiZKHqa0HpDV8DdYOYieWoZ4y0KE0Q/evovaXVHjh1yq8Qz0vH0RGk9d
L0hfc41oU5bNkqoUHGqbMqQlqmt0fEsoOvXPLOXCXp4uNvNv1kwIvNMJSNTjq02hPebYN9PAYWGv
wxcdqO1lWp4EVS+ApcSEi3WSRSkyZPEQROTYOWlk7Sp8W0iL7PE8+dkbCNvh0W4id4uuYsL0cbRt
mghh/TrTqVgZfQgyKkoj1pQ4H1I56nMkWxsTTPOVQfzc9pU6tBjy2DNtW7Tq1xJ7x9VoBIQJ1cU1
mi1qp8VOBw+It6F01OHn6KOhq8fxuQodtdMtcC4SilYD1p9JPWUL10owJQQgGtYV/jdV+j87pK6r
sfrZ4u85Ybi6ZdNorDwYhn5DYSmTzPkT+vcq2GuTUVp2mi9Wfeoa9SiRRVCJXjxLXfjktsnEVMAa
loj1eNsZdE0AuI0rcn28xAm3sZY70yeoqHqiCUt4VE+5XRfG1pgRGZum65zq6Lp1h2wDVukmrLF+
u4HcCYeZAWIWqRxDugkFLdCo42r27JxAa3T+koHrQHWC2HD8q8U0PfhmsqcsBEYBv6IfRIAvCkpn
CDvXsIa33hj2Ty1m4VXyMashO2FiQu4QpRvWXjgWJOYl4ETXxEHU6xwl96PXRd94p/R9l7ZNyzDi
0/hPnOFk+vOz8JsOewq8sFaXxHbl9XDjM5UABNHuA6QlnSoSohYnrSnCeefGPawVpoUFvZbXxVE3
y3gTgLSvMQnd4NQioG420Q7TY3JtF2FCord69L53rTUcPC3yg0twzJVcJeAFdl3dgPXsgbE7YmZ3
EI7DwzAxrM7QpNeGKLEagdA6eItcuydf+QiCBwFlVI3rPmRQSltbbS29iMW5RhtTRq8e9gzMHp80
pp1be75h10QcTG+id7DZUjlUljayGCESSHBq5L9/4oB+yHWy1xcWUyM/hiDv7qwQMQxEhzKc8FDV
qj1NMza1qsFzl5WEeBgycfYBeahHw/nmLct6FB3Yal3LfWTAOyWOjTMR1t4xnePDnEzihuF5F80d
9TPy43vtg9brdnh2vZNfoQ60lrpmBVWQUR1HV25Ne5vwnnMUNJo4lIIbMEuv40ROT3H1Dk9MXbW2
d98XnXft7fx60ecPlO1YcBEN6Rd3sHsCCqnEl8/AmriOdr4l271jJS/BPBi7Kkup6SasG7BbbzK/
UJSzPQMMTpxdVVF7MCvysfHPv+gpcQ8mcuq7AbVBShy4Kcjbpf0Wr3srfjWQ4pws30OQ6JONJ4bh
1i6HZpu2I6E8RnfbL19k4eL1GcebIYFu5FSNYK/k61NaQAGeG4cqX9kfba9lWdV3RwyykLUGE/+P
AbUE8DFBkyI5NDKlM12yFJ+94Ai4D9NSarAPCJyeIJ2xP6phIk129OTK61qsAbgVT15jmschwmGQ
YubPpfqWVcF1vWiZh9JFI2DcDEPKaDm8QPZJVgBNELEC2S1IUM5BBoehv+Uud/dxEDxQMiQB2Zmt
23T0opuqwaPQuMem+TSKYW0lFYyMdLyms0i7Zx5pJOY4APFZAQHLny/VkP9RbfH/uXT418rhf1uh
/P+xtuj9pVz0f9QWN1X31hZ19Jb+suui/OPtb0VG/uvvRUbL+lVK5VBZ00Io5Sp+83uRUf2KeoSy
kqtQ5juo4aj0/VFslL86PErQlhYmSWym92ex0bB+pSGEIM2TisqUYyr9P6k2Wu5SK/trLY0nMT1l
sVe/lEAFx/fXWlrlBJ3nADefbZf6lcX474CmkDJ/YC62zz03IrQat2jg+fdYK5Nz3Frlq2rHY2+2
j7TunX1PvuiOTMyjUwDq7MM439R3TZGlB1ZVaFgXx1TnYSqF8j5cUcWKdk2LTwQ8VJEQu+SzpNqo
hgobK5JDlaefkC7tYyJ7WrwXKlA37lPTXXz6sXqg70BxkMYcbjWgXQ73y2BtyXVwdxorFkjV4QQp
Zqci0FFETJKap51bV/ryYbzo84Uctzly5k2dGfhWinnRPlgaZp+R19uU2hwGfOIA2YIbpcwZTVls
tiSC5hbbtMnyqp1owo1FFsKprOmAicx7niUjpxGAagGfdkU7cC78klJEFR18Buw0+zCGPGeocB76
Ud/mFeK2yy6fwNmvyOUJepQjS8xMFgenxqfWJSzYZJqh4Zq6eUeKy/08Oy+lDby2LM2CVWCEhsea
ckDe8CFszfIB8/yzM3Rfhabk4/B/TiLGBezGoBvKNNjbjnE9VPa27Tv/lJroKef56fJsJV3OLgUK
q2YSK+clETUS3ZozRs2Notcxdhn1GZVe2q4sv45oFqHSKkwFiNPKBz7H5rYGsipl8tlDNoFq1T7r
YSFVaxMc8XKeDO3/MEHWsLvFVZYF8z5cfPuZ/VDDfP1mkyaB1ZN4JaNDjUuP35U3ZeXd6bGUJ7x+
xMwmVKaTPsAIMj/laBkFVNltHz5ikHWhwW9qYt72dae+Jy7iYDIW2GTGCVOqKO2968IRy5XtUneF
Lu2Vg0JzRiWlS+2zu1Br4wKpR6Z7pK2U91auU30nMJbubTh8tJk33xlTuS916q+5hSEQWSAucZ9v
EcMVB6R9oq7F3V/Glbvf78W/Fuitfy7Qm3xyUlGZX/61hGn//RbFlmflHSaYy+FGTh3uWpMonD52
7xucTQcAVseexRAaqrF9ltQ4aQuy6v/Xh6Gcpdr9t6HCdizHFg4HQ/WBCNa/H4c7dmlhIYr0y/ac
qOKHm5C2Z4/tw+Bju1jwMG1HrcdC1H5VhmIzjBYQDGYibMzGqhzHb33iLBVT832aox+xKvaZQn2W
2G5D9S16AIxxTKlfN4U46jS6LZpmo7ObSozF0Sh1cfSWL60ZYPUZs1s7c1mfh/ZHoNlsIhVYQaTy
N8S0vbh400oByKojCWBFwSVDc1fUx9oa6iOrxPqYGigIkIx8sPqWq6Gucem5rBKJ8/L4bUWIwOW7
htLWDjjXaSymN9PqH9k/YFKj2AZ3lRSuaPnuzx8H9tjH8fbyaI7mL6Xv/p9/2qPv5VYtv5eXX1z+
O7Jb15/mVTzQr3TSTh9NJ9oWmRvvZW1Ux2456st3f/4oJKU9P/J2LpsRjHemujddNKNeiDEkbMZ3
tvSUcKiY76aUqjKNBG7cRiaoxW216clIL0yyEdo22lpJN2MdSUq6tdOmJepxlQ0ukZBYptqgLvdJ
OSCcC6uj3dvl0XL68vjnj+l4Y4NS2DsOgr0hy7H8LV8u33mKfHL6HAcY0CbiooEvrPjZgpJImE+y
Odo5W7/Ld39+QYlFPkZmoqeOP/Ie74zrds3x8qXwvHug/+murJ2TGPLxSnfDBFpef/MJxYLNl3fH
zslIIQ8Qc22Gvn/LiUjcsL/B9KBbjI/JNOfHqarCtd2EVOnr2cJ0FVvr3p7YAg/fKHzYhwwA0hHt
LvJcaAdot315RPl1eVjVCSAQD5YYQy/RYRMANLrCV+GMgM2D+E5XuufiC4dD5ZdhTjuCmo/ymm8R
W39cjWj0Mehc3lG5nAbaOWBRLj9vgxyaO7ujZA0cTp2a1D1NTqp3IpAWy+qMT7PocxwzOaiNq6GH
cKRVCSW93o0gOHbkjlNsRRUjlQ5vWvFaBv550WEfHZecHQChfDsu15RXV9DpJhSCuqE934ZOxU6L
7yyFilbd22HQHfqWT20yhHkwxPfYLEKuo+VyvnwZmvaP71LF4jXDoIUPgFviz18ErMzByRg5FGb8
suAyX3zm/XCe1dG2sJWTSYkwee5KNLGgFDJ7nCnL0Qrpl8+JPGU+ssvPthp3Xjc4bE+ZpwJbHVmd
pIBm/Z10RHNySk0zMiKTyodytTwDKAtURnaYZPsmRciJmScQlvFCCKCX+zbWMGYwCEM3IwmllYPp
oAbTgPdv6rdu+JINjzr1nqmFAPpuH5JOvM0Em82uEyAh1E9uwS2jFCNRnBMfy72NbQMpXz+l+65C
RDTBdM1DdM0YZYermCj5gPhhO9J0qdofIVSPjSBiiR4HdPyE5cA+G5EbNEmDMqDMr4aB1YAVgcZR
MbIcK8jUamh5LJgIQrKZ7VxMX24iaIGNN9RaHn1KV+vCdg+B2ayp63PB2iUBbiRyXdhEMp+f/c7d
ec78nnvs75soQec53LGbBXyRUcWmZbdyuvw2I2trM+j5MPRGsSkf+5oB1dVpBy/CxSQeMLJTw7BJ
tzReuxHiMEuoWZbuWi1OmykYWRnpbkNqWUlRcZkoWUyl9NDv9Yk8XLWZMqmOoZWQ69TYNw781MCZ
mmPnocO5rEeaDlmIEUAMNPuOgEmNhSbPkGaA7LE3eMHZvvN7JKSVW58lJOXWSdUpxMjmp5FNdEZ9
ZuU3hda1mEHvY50Waxlm9l39XTQeCx/cIvu6NvWVcozydajhPcTk3AFVvLcoT+2YZ94R+lIOroSx
DidYOt58EESz7cbZeDYairRzXfy8HC5vzTo1FXEaefjqRrHHkWgK4aI4pGHwnLNAoACL662iAg61
x+mwV+ZU/oM2PtBfw4Xtbivah0yiZOY6VsoAZhMKGDQ2Weg0EXuvVCdsbww3WGodL34liMy5DrLk
ewVUdFOFEYqhQuVrmfX6W15Rdd7LKA9vmo6egh+6eoe/HERPmvF2CmLEG3M8sj1PzpRlH0XkkbAy
LlH1AVv2JpfekZvFIONg0xbgEkVLv9W1jOir/laCyUKqUJzsBSoOd4cI4BwCv9aASJDaj+u4FqfL
ubo8ZKYk6eBg+bTDNy0F11HQOvsoPqfNGJ/KhPXriI4mKyQJzWG3HoyqO9Yp5tJwgKAyFDs15IK1
m+XsPSocm565H0bXQEsZQExIxfWrclS7D7qvhP45x4ZVBsVFBHy48gupTkPCMo5kPy+S936HoyxH
+zcuD6IfF8cSUqI/lwMs1ZrrzkUxtaz7ELvToTEXza3BR6bRl7kcznVYYyHaU0tSeyzq8z4Jqndl
P3Jk4V0bHru5BbHT1Xe0qKtbN6ieSyVgJSz6tlLQAhz1o1VaESXJr8g62nUYTGyKuudQUUGnEeRd
2YV8/d/sncly48qWZb8Iz9DDMWXfk+pCzQSmCIXQA47WAXx9LlBZ+fJaWaZZzWvCK/JGKCQScD9+
zt5r21FAOMjIEaDp3bNu0+aY7LPDAHI3zhokTyMrOS/LFm5mvfYa3EVBiNtAISHZ7LDr9cvO161n
ZPBlm7g4g7FaSVWsBK2m1aSsaDnY0e8u0cNNx6ayV/Qjs6QtiCnNt1E1MHSG6AuN1p2nhdCLongT
ORXwXm6hpSiZ+WtfxFFsUpVChER5zM1a48zx/mZNc2qq9gBcfv2/V6LmPwtRoXtIBGwDQr/D2i4A
KP2zEE2twZ4kQVeO1pwd49sZNJJn43PU6M6x72+xFN06s+NLHIAoLr3yWy9lw1DtU5GUqCq89u08
+nFi/S2JUXmSu7yryOyAJg65XysL0HkcP+4/9f/vn/xP2izOCP/tc/2/GihP8jP+h5br/uf/U5r1
LyRZOLWEafq+4PzzX10TzRD/MjyaJfosjvIN5hv/1TZB0OV5dEQ4KM3/0T06Kv+p0TK9f7m6jYCL
4nxW9Bj/T10TG/7VP85CmBGQh3EY4kRkmp7Q75fof5NpyVFn88z6b5CG/cYgy2EbK6de9jq1QuF/
dipUT7GzGduieGHKVhecbZt4xktYMYxFbZguqWNP6GDj/E/jBiMB8Hmx76iklggvykuk69cCeRUe
orzZSuTuQFDhnjUF9AZgOUdTtIQWeE6xznpOJL5GpDVHGXvTxXDcu3rwzk4fVy8cHvFyadZrpxkI
6S3aIRBSxCqNM/3TTGG11Kp4x/unbZoSJGpbWQhBhfliG45c95R6WM9osiMnBdNbwUkLYQnA6rRJ
o7H/DHU13oLGIW2BzKtcG259m/9KhWiQmk7+tQp1PJwZC6uZmDEHq4I8+XCiqSHr9CT0gyghVTM0
JnkNysO69ZJ8Ndjk2C8w8FuHtnv3Aid9YIo7nYPBCVDvhsFXP3/vu1QoihVc1zkyowEpxRyhPeYA
jXeYD7p163vJvsB5BA4Mb6VWGv0uYpPf2nTXmDwjNRJF+QX5tdvff1yZpMcmQsSCpkbsdCsH2IuW
6aKnZkn9Gl/lpI2XKAnNHQI3yBxj5+/DeGBwkkgSjGvP0w6EaGuH+1dyfvrv16wGk2hRC7hHs4If
0wiUelGMF1eO4wWJzcga6jrHgcmh3WikNlQdZjl3E3fx+AYWOdsmGDm2nSr0Rzs8gwak3NGn0bqF
ge88jTHYjqGjlnSsjp6Ipsgxc/wbS7rB7oIvbmVj0t5pkx0c7w/4/5gNBfYhUw96AXcZpQejjUQx
QyTBaG0CWtJy9wRXFP+5Z76p+N0OODjUORDYQSx+fkzL77A52MQO6C5QKXv0N1Fax2sHCNiy8CuI
2EbSPJgx6bMgtvw1VQu0cW1Oxps/ScsvxPXntxF+zpnRaIpbW3sIhioiirs4Nk7N/EAg2w5snbZL
gyk43h9k4hibnx/DnrlCVaLZh2RAnTFi/n1U9r5gSktnDtcGuWabwtaM3xWBqEwNm2s02AQ32RoU
UlffpY7BxFjLRmfBYGVhdhnXobAhtg5keRy4pEjx8OEUs0cYN6c6Z2Nkf9XNPN0ajoGqkhcXCyvv
FALsYnY5QKn7AzhQlmQ26rUXHae0KG4Ui6B5e8JZFohwqDxEbpz8wodu/4UfEPWB1dGFa9wOe8L8
GWtkT/YYUx6mkhqTiB2SEK30XTmZ+KX1YbDQevEHdYm4/DwjUWkn1BQwqC01Ar3dEBZdRwZ7bLxw
dC4jBEc+sUZ90q49s0ZJhtb0SanZBeH9PPHnl3toMCstB50RQ9qqfOPZKJ3nziDYrKQHemMVl++i
c6GwFuUDYUhIpKih+/mZg+lkrSWp2v38piILfyFvHhw6Wd7Nq8cnsLwwT5LCfQiIxPATYDu5JOvV
p8v1kEkUEpzNUs3aob8qbmUzRwP2wD612k+owct+ef+TmhbMM6VwhHVVlWCTCSbIbIKVvfavKL6j
kN4yaKXoghtcfYxqosXkGgGiW25brJ/WSRnylU8n2/qYMFe6K8vf/jVyiv53FjGv8qqiXpUuBGCz
LqwXrfW+ogQLYCxHDAm9awJWDr7c3MBdZY/DzbOro4kl6RIDRzuOme7gY3DUa9cy+1TRzY1BXA7G
7AYI1fdIuvhCmX1/pE/hY3+evKsjUEmGKDeI8pPrgULzrEuFtOp+zbRQP08N28bSQwtDEUzwHCS3
G7r6C+/adGSd/KUlYfLEAWkP3tsAXYqUmLiLCBFS7T6BCX4bUsguNZPH8wiOGlETX90f0KwDenAg
wGK6RLffLftMjW8UtWAjONrs0IQ110lO45HUkqOkUXSAyfytz/d47Qjt8LOAw0RqdvbAgFHl+a2r
ouI5TkJcKuk1H80YOx7EINuOcaKgamFWqjc707FXxnyiuz+YbsB5VX8ll66z3cvYhMgHLSK0D2Vv
bVk/9pAHmqvSg4aEEY/9rXTqTcdk/ZxKui1VCpOkD4fyojqyC4cxMJeqCd2nvJYvTt72BzlkxgKv
KCbY+acP25lvBn5iWXd6iVuLh8xS1d4bpodCIBKh6G1Woqijcwvm0urt8nq/CLH4oBt8ZH1tfqcE
QYZ0nJkyQnEgWBzeU2hF0LowTvmZRpyP0jkHo5klg26mwCFH/Eiy4uzapf0NdZUImz+5RzNoMMEc
SzydG1lDo05tr11bYtA2WP+tF/wh/EICxFoS17cWPcXSEXJ8K+3x2ZvN4BXosXOkYMqlBqo9i5vX
9kyOR1XdXB0rHTEqhO+DfCh1VHT3FRGvM2b+wK23ReAZC6IHh4eExBbMRRymgSAh9RqtcdtOrfVr
iOJPQ064X2yoJx6aO8gsySGVnIbTgagyMTC8DadqfFKRfkn9ESMfOvP6SzehyZT6JjJzc9ukjnMh
SevQENTpWdGrI8rkmAcRLBxmvaxuTX8SmaTtrnxrV04Falc3r94HZC0nnLp/yljmn//4IgxDJvEt
tivfIcYE+vOKeKN+wyAK/O99je+5NE4GsS8pgWkrlynxNrEizGtDYpEVbKpPVX6SMnEEDOC++Zwz
FvMU4pGZirsl3CXZWzVAw8JDxkYtG1HT4Y2cNajvjs+/osGYhOmnYdhMrBcjq0HEuuN+hEyxZfSX
PN4f5peSUVR7TdZzBNC0sUP3TXTlTaLwiay4f+6gwjwTY8tGGfiXIEjRk2aePBR6AmNXawkhnNrr
kEOAnuI6PnhQhyD1yek224p7/BqPZmF/ck/57iGcymZfmmBoKFl9yh1b39kdqoCUSmJDZCFqkjyw
ceN63tmPe/uoHPmMxipa3de6qA7LVZSG2/uqDPiRrXo/Nd05AQvCKAsq2QTQ4ME3OdMSJmCLNN1H
vum9xG1ztLWg/gy6AlutpZunKZjUKTCbNV3JZke9VK8GyJMcQLWPqY9QZGiB+1VXMxxRgOqg8X9O
ncI9l60pcYQzihJIA3qbG8FRlrEZkrF6Twb9GAv6JQgPJPpO+bfyeus17nJnS9/RWJtuZSMmcjQ0
kEV2bBxnXXK4R1wTGY+aaAw4A8lKWSK9WXFIQEkHp3AYFUUychlMknr0NKnOOEdaCsJGXrw0caAQ
2jT0ullmVwfto0t439JOzfQzAIkmI7rajdd8DkO1sUIarCz69QaF2WJoM+MLiv2m7ProgXEKsJqp
Tg99MdIbHPLmAThvsAVW0wNKP1oxTHfanUc9jsYzKnOx4Ylzf7XXDvetBNkWmuRhctd559lLo4B5
GsraOVWeUCcufOB0BZLCIS/68wCJ+oCk2NoOJW8hotb3f28JgAnjQxGWp/veoPWueyKu2922A1cQ
LvH+ypZQrZrepDObVOY+8/1+ORVy3OU2aqnC94cb0GRvzVUVYmNxIwi+JBcsUoJWdvinujMHGn55
BCQPiCvg2Q1d+dK1bBV0D7pjG0GZaLHLHKLJPdxr5fvD2EIQpPfdbganX2ctHtROOTabgK9vnLaw
L7h15KY1BItOiS14E+IsndgFvuYvgLc1b66jPdW29SvAELC3A0C2pEyXKK7poXoZ9O6pZ+bdzuJs
o02+pqb9TiPZPrvsaXSXm5m3MbggoGVOTNf/+Wr+YNUkouP99X//CWM42rUQ+9oyusfInifNkGov
1HlypfRyXbJQwm+FDUKwxsQsVYdMd6+cTdqqfsKb5hVWtCKqRnJAGgma7g2kYga8ZzjbzYkc5MNP
jVD1YflBjbFItQpyCHbsn0rSmXx8rUn9YkJQjWBrFN/GJPDURxYVgtdgu0ym/pkjTP9s6uNWR7F0
m+0urWtqJ43jwaUQYOVUAROA9Z7BVXRqMBDo+xaF1w7v3lskjXppc80dlFbvPbcit2Y+J8a2e+oR
GZwg/BPbN/DJ6XfEA+npJCLh2Y+YvC0HuFnRGtsBsuKEjQm+Ybuk/RoeEhVYZ5BH1rmaLRL3pxE3
z7rCpwpOAmWAtKk5Ij98jgNSBKIYcD3/0Cauo4/S4OBay3YubHDvZXqdv/q2RYuqMn7jCsHIrQg0
SqP42vuiWTcRTdguKHrCW5Pp6pj1jvISw5nxzPaRP+LW3vwUhPMzLy03oom8bSlbVPZd1946ZGun
GpCDz5ztdn/p/pCV5nqM5L7OenmskXU9EOARPPT1jq5s+ZAGfbwLBGyUzrSaSzrQ/i54SxA2tz9P
712EHC0VI/XUPbZhRnJnZ4UQlvKPfmg/+IQUFLG4fgosn8A0D/Lc5JWkfQhk0HC9wJ2ncfmoz4h1
0VTahiY+HT3ieh7oo3Oe8oxn6XUGtb4OBLzvTr3LX8K/0WyhYuYMa/NwSVIL6cD+IN+9LB2vVTO5
GxVa2rbzGJv0RbDRh7h6zy1rDw3Cfer9nJ2YEVJ408osWyceEHkOsH1NlWUscT44f4IM+BuiyPal
KGh2hBoga39868EiIEW1Nkjch70ICgJP9BD/MOL0FWJnIhR6Ga0RbBdvtlZebKDahWV5jErIML2X
x5jZMJZIQ23uBXUEER5tHgCtAgrQdtJchl2m9ncMQ6I3nL7YjMwm0PnVq9FTUO36ltSBAf8TlvcR
P8E0bMJhgEqUKA5yGJDodqI42HYWcUAt9gOAfg9gVfor3m5WO5fWjZau5IgSsP+E3vOATq9Dv00F
ipRuqcusWArjSWjlUxMaLxRw6CmpjxfOt4efJjX9X7nInvIkeYHY9huUzdpyG3L4pupUMQsmNZlj
vN08hkxmGoC3pu0dk0jIldBTtuf6EVk/Ez81rgEdJlp6aWOs7qLXI7Lu15GsDk2rkx6Z0DbCPxBb
tbvLJ/Ide8jliXjRS+dR1Fi+YtoXQVA/l31sHrVgOgUe5o5adePSq0yitPya5s7YrHS/gVJwbySD
Uyx4Z46QwNZwIIL3jHwalwQ7vLr2ygqGaFkb4+8gd81V3pig92MfqafimNoCyMWMibok7ONzVv0x
4jw/4/ZmWRg/PE1ZJzIBdWj2py7SURbJiw9FYl2IBkaRYzI7peUkU0Jj1WA+WIN3iV2G5FHGjEB2
DJZoNRW5sdTQ4Fx9mTQrP3STFUGXxa5sqwsw2goOsrB3ZsWEL+6YN5Lt89iVkqsjcF+jDG+2YzTt
3iuU9tTY6QcRWCnNvOlXKGKWliIl41gLD53Qwp1ObEUe6CSOSuPaa/pn4+RoVyXAS9Qt+wBy3kIv
k+4sQm2bVuE2bcBo++wYp4o22gBqbq+4ASVOwVWeku1E42tt/8mwi2ySBiSey3bWjs3Fcp+bWhTH
zsSj5unFy+A266nzH/y88b+a8ppNcAy7EUkSOoBFZY3TySW00TZRjWqJvc8KmiM1tNfE6MQysYaH
jNHIKiEWihOpvmjslQbC8VEYDDKLHi1ZJwfg3hwbqfLylSXUofcrMiBKH0phRtRc3IuHLIaZL4q0
2I05RLl4egRfEsAXD5JVVe8dL6pXppZNi2owX/08d55TQTCsXZPUVvko1+uIMKOMNt0ZyJ4fgz2u
UIdM0jLW/kDAqlMb0Y6eFHWGVTxo4/DNAeIb/HO8nvxaLk0JN1jY5GcFrEGG6mB+V/IYheGxSog6
YJhshUx/GHMinK8kx4yxvHgFo2d4tcRHcViVwZZ6N37ICC4s/AK9W5eTZ4CyPKK/sVApsp2qVfa2
lrhA2lIvz6NBqC2fR5XL6SAM3hHApAvQoNku8xTJlQ4vdeDCGp8IsjEZy30fgI4Q3rcV0hGMEyPZ
epgT1uYAgEq03+ZLMJW3GsDvo8Bumjn5tlIwXgqYhCAQnxPP+tWpOlzLukTciuZ1cOq1607Mwzxa
eCAvdg0AlEy1R7/VVpkOvNsKKONZF+gTF8bTEGurwI8bNMfxR0m++Z5MjjnLqDBe6zqEiJUezLA0
z10vr3qo36CBY8xxNxoI23Fs4fqkjDCLIn/sGWkjgGdCj0mIWTpz+hXNNFrDHu0pRpcHz1OXsM1O
qRU4e80XW8s1FWKAaDslwC5D0f9hiyI3UplXZ2iehIoxqCZybUdeuyu8j7jVOR5OpbF8JHfjoBuR
9pGrhveXKNMhwnNlMipa1KPrIWJUb3TpsxXKhXdN96qjdBY67L8NTX9uBxuxHKe/lG9+aCbzUtbT
m5+1L0GKO473YOV76Stism9m/hFAOA9cadZew1H7NusxOZPtl+CL7dNzH5oPDmcLGhwalNe1kRX+
RbIon1I8gjQws70pzL1VVjWfvW1uJ0uxobcifLRvY8M0IY5JhZSth4hmdK78Irh7HV2j7iTigigE
SXTy6CBfvorG9A+kYDzVEkpj5P+KDPNSTxwEco+Zn+E9O1byhRFqAWMeiLnJZVA3uGsyJsXcsMWW
Uz+aiIxL02tiasJSX7qR+RpN42vdingFn+wYAlaHqZ9/T50t0FHSbW5Jq5hRf2qNk4mBRAU7pkGw
QH8504DZyd2UB7MfYPw25nWFYmo9esUts7RLQv4ZviyVHEW81hmZHGLWLJjl1WqqJrlRlS5IwZUf
FtEYHEXzxyxpaNIGGH/SjOOnEiUWh2p8G1GjRzbhI0rU8R7xIlkzsbxlbYU5vbBPvXKvHZnHiF32
Jry5pdkZFbVvXSzaah5z1pAFXadhz7PSjZxwdSYY825x0V+ocX/nU49aE5dv41/TuZaKtQz4TNOH
R91Rw2YKernBQLhiWy/hFmX0sYGvWlFpn+BvzT0Pb4UWjTCrrtKuvfesJpnB9zRf+HavRVbUe4My
h7PfYKylrltAa116+VTMS7NFLjQ6UApjr/jNkvJZjdWWqgvb4WhBjmFBWbai/zvZ1V/lcbFbZUQ8
feJxDWMDb8zyo5r8U8CJzPT89HrN6pTaMs02WTrbqsP2YcoYIeR1w6UvPpisoZ2J0dlhGwQOb+Qr
6Tq3EOY+Ph3z3WUTo3GDhUgL4a1quXhNSt/aVvKlkqXzS5ftX4um16YOqq1l1921JFgHZGP2F4Mv
p7XgTVeGv+cmeXENaPZywhSNcaXBAVuIJTHri9TNg0NV5hurkzbLBGnkTuGkK7sHZuNMqbGBqRa4
3Gv4DtKVZTpfoqLxbZl/Xcf405kDHQZ6NXDc4pdEmoewZGkGDaczhenfoxL5ZB6m+dJU9XnkfFdV
w9XPUdphzRpXY5d+sDR9of4hmcVNH5uSgfsEqxt6WxF6w6YeO5ArcTe9NGG7HaSLmdLjoJPD5Qpd
WFVBH8abfBklxqJEkbfuRCYOjhiqBXsGrclOxntwOwsNhddjPFv7aITYHn5wC14ZkQFTIN5nbfVC
DnTyWJYzijjZc28EqMXcCHu9ppM1gfW5BVdY9yZWNeVDADI3oo66LW0DRNxF61IDj2rDTxXcbK/Z
2hpx2QyygLu5VHb4g16UdZNx0h0K6RRodBuGY0mw0Xy4OaHRE4dk2R+2iy8oDq0/iUdSHCGHlzjf
BAqHhN2QFpIzK4TTh8iyy6sPl8JzORkY6b2YX1nObGNHNNoGWai9SQ19a3flPgZNw+GEjratw+vJ
C9Km8Y4iOiRLQ3TdmtkuDSHLP80niDmJdNEEAnduh4yzdlfwE4jJ6ZxTNPLpur1Sy7YrTijXTgNq
dDJrStYN4m3RIVsJ3cksbPMHPc4OEbgnRHsj91He7xDCsaCatTwjLLS599T7NLWEgBqSRi4GX2wl
4aeXeCwlIHJhEuOChQanO4TxZjKP1lnt0aKTU3uQCego0ljfhzLor5E7nJDeLX3WQyZhzlYA08Ct
gssGwTz5zam/Hz2APBhrAhR7mx42hOUMFTk1+koL4AK2wh+XWVciFky+RNJUt3iQoARHQS+grtlR
E5zXDmTXkq0jIEfHDPV0TYxuv8woeTwSEfC6tA9aJGhW5sRoJyhHVgFZn/w9mNimgyyw9sDoSFBu
DC1G9D4Io5pILsFpcYa0gaaKsDwS6D0jldDW6eQmYrqxt5AE1xDj5EqKEeqaYe89DtY4+cQuTH9H
7lRvGAvQjk2DVR5bF91mLKUNzkR10M88y+TdmtCukdu7Hjgi5hbpiFjdIENqen2wTZ82fp4czIhe
kjABxkOYQ95p6sl2ylF6j+5rrVvfWcLsvLZvgKxR3AXJJcKJ1cX0JSRpYW1vNLSUyqcw4pmeTdhp
5atGgbSwAlLf966hfUcjhjcT1dIOemK0Mp3myxgrGO0IOQ96ba+BkxB4AlV/4ZGIfRysfjgpE6ic
xsboFjqHJJhLCtFRuMNLWe5LLX9FW29d4OwBfJ/6l7j3rRshZe3GCQTnD6Swt/trRKy7s9B8ETkU
C5reOsfYd4elPuKONBPvzPyeWoVQt/szqUcpaiewV3Hp0Pie0u4ddqpAxWbKbSkqLtzO1h9htzUH
tyrkz1PPhNNpMbcqY3WbMmG+upNXrGle0JrSg5Jqy+vXqYjcRWaWDMmLmGkygiTgix2+EM7Xuexp
wGmsNDbRWswL8AxOk2JwGukiPAJIIS9YDulpKoJuj6mNY5c91TN3yuCp2HQJZkXDiRr0jZnEkFCS
Hhr57hwMERJVMH8rv0UlkA5xjYhu6F89AolDor96I7LRKAhwu2kBtxlwzlIoEZ6NsPeWdYxaLg7+
5vM0OZoHZLY9fZg5YFDfJ5GWgZ6zwRkq3+lhaxx0LHW2QKkWoR2+Fyp+TMlWP2IHLTlxOMkjPcsH
t64tYsdAS4oJcWvrKTs9230y3rK6e5dD7Tz5xAE/msHfWWrhth6aATAqD6G2cxPX2LCPBxuilKr3
ehz3DvHb2zC6T3FINlEMl3bDaIY3Cum14uB3JhEvPANqPLrgPHp0d9f7Q9QBCEYe0szKktAksVS3
AE6WY/sWIlz8rcif0DPTfgnaDk41tA80GXAd4L399EOLbt6mmnCNqrcDxgLH7liFclcNEnX1BK1f
pCjatFl7oeJgJ2sxx16GNjLOCjy0iunT2gpXqZkRF2r0nHdCLsALohWgjJNAEd5Tvzl+Tcjh6BQR
vAqhlgGlSbAx/cpAYM/xeaF1sjpGPQ82DoNVUxEisUX64a2iyS58JOpzNCYiBPoqjL3LFNp2jj7k
UrQDwU2V6XJelKxtsyJgHCuUDW73he9SbVgPVzGHSKzDZUQNNWxzh+jEVeQM7a5D/76i4Y66cv5u
9weNbuZKBjVlVGVg8hDzSN7X8pSLIzkO6Alz0znbrdltShcDcChFtoqEUT8lcTstf7576xdgSRpj
U6aB8RQGASd/cMKAlyVXjCt9nDfzz+rrQbz+6R1ldsa4//4ON5tutKBB2/JY6g1V96zkmGgrup4+
HAoP2QeVP5sS1Gs1kh0mm4TTulfMXeUUIB/Q+XXk7OJxVE8VmQ3SV9U18A24j2mI82cshllPmKer
XKk/fsJwetRd7sew8fkIaOmicO0PDHn+hB0OAMfMy8uA0njpV6O7wXRTP3RBuAuwXp+bLJgBtPOb
msVydhoV6VHq7tv9mifVK163DMGXod8ZR6CHBmshX8loGDedT5qF1njRObX/3P8Vm7PyOfT2Wt+W
6ars68efJbAFfEo5V8D0wxOVlEZy1MZJJ+sppeQIiegYMEqcm5pG889XSWhhBcjW93f7flHc3/IS
UQOBxO5orHQCjR8qGmxFOl9vLh0mvxcTAfEY0+93Ves4E/uq0ZpXgBPfP9dQX1EIuSLB0RQ4D2Zk
4uh30+7ICIs2tWm9CgWVZrA6+wwG6K+pI1ynjT9jEXOPqVuqnam5o4Vt0RyCgKttacaOb0VdnISl
ZU99I9wVOaY4mmk+o2JlyIWiZXu/DOjIMXo/JBxBiNxzrxmYd7dl5BKqFHpuC2/OkBXmtiTH4+4V
n4WHtQalNMUQ/drFmI0pjvmiPAhtxgjNzVdKylOrGKTcl9HSDXF63f+HqIe/qRblW1gx7QpyCPoi
m9QOv7RvDZsGZNmHvp/kDjEbEtEAlGkICvckDVhlKGH0HX4Fc43xmPaJlyOG7rlQJVI0QiziaE8Z
xTg5LjrSXhxt2bYNuls7Fi9oIqBqJ/kfcFLrn8WqD6o3ZUBZd8kI2Dd3EcTPxtCQSnEwKjzBvW3a
x7rsAJkRlbmokY99JcFT1ATtThlk7xi6Ue51QINQaKOQYmnuHI9z83pw5LgSths9YD909e6sjWN9
8qt4/NGY3TVKsh/sVV9Xq16h4jLavuca8PRgqQDHrhkV/g2tQXv9uaEFeY3kg37hOho/dBdG0BRw
xPgZwfhm2C/R2qCE6S3rlkb9SedDTLJUezXvch83Kr40D0qIp2ePph+iOeFZSJoL6dkOehgmYi9B
WG8idwYT6tNAC3w4O67mbrKiEEeEhKve7s0XhfXxvuOhLdnc/5rMk2GrDzT0CoAtalXlNE5TzWwJ
ulSgQgbL/PBdb0165/bnPVYWhZlX2R1hAZiq2SuqDioo/plYSjYFeG/EnXes+O2s0RqI8DxVutxO
xEe/DGb+GKYkq4dO+RgONM3MqWBOZcNTa9MNfHr+4XlNmfxc43jINWE0CvqkTVbTvVYaG/rVbeqS
aWiq33bDAEJH2UQMj7PHMVr/Ul60jVMGd3Mb3qyTG6sQ3dgpqI0n2ozn+8Yeha7amd34+bMyGc64
Z4MriGJnA22zjg0BjHliB5gMhczey7h/mMZO/eF4u7Hsbni5S3uGdSvkoWXK9aeOGe+LlOYOn0A/
7nP4lXvVuHBSy+DbwPzy6+4syHOmv049Iv3rqdaFT5BBophwIQ4x1rhFaV4j5jj5TT6ytPTYzi0O
skOlxc+xpbYth9y1IQ4F0+MTLCHCSLP66a6JQ2Fh4Gef7yNoH5vWLqKtms4J20xCJLbXWvVBMwhd
dQaOWFWN1L9yFKqjsNoY82UVD2h6Em9OV7bEEuiof2ht1PZBijSlCidtHTIkP5CSV1xTpU3LMg+m
jah0HfPAns54+fs+/ulU0K+cUFsPMUQgaZpsqGnDg0jkTuD7e6rJzWq0unpKie4C4WNt1CyAcpT8
hHhinSy8dWYWM7jV+/ohHaNsiSyv3uRa+1a1gFMK+s1Mk95yXDDriGtnV8xPMxAKIx0TImG4k1PX
fUtHNz0Wwn2/T55tQ8iz1Y8MvUuwWIP/oEwvetQ7EvRSkrjv41WX+nqmrVL90/+5qRqIke/SHIgr
r2LeCeqCGQNzgtBwLj0aANQzgl73wvCQKDil01yboWuuBlNEWlDmjjjN35ygLYRhXbu3LNKAypqk
YHxCKPp0fzM5ruJz6n67GjZYCLjxvq4ssZaWnfFADiI2DJjp9w0/FhkK90SlIGqiBsUGjiLPv/ws
khGSW5U900mg+zVXmmUxNYzVeTcACUQbJfvyEvzmpzYOYxP117sCMUkA16dMaLZw9qOzn+So5yBW
rTUvCq9uaf8x6Fi80uuw97XCEm5Kceg010LyMv5SNuiOqUu+tDx8kYGbARIu4PmILFvohpedLNPf
6UlBmtb9prTNtr7p42ugkvgN1uTMLigvpmFqCzWae6+358aVsqGtcTeytPgrz8upgJWhoXLILveB
3f2BVIvhzLc/1EFMLmmZ3Vxspwe7DVjr4/ElmvLpU0cUg3EMUuCI8mBD07B4dDv13Ey6fDdkdmkA
3K6gPuADmxV9Q5cy0E6dhYji+MnGCLICvRpu6SFOx0S4DU5gT95q9X4/LiBI7m4FlNCbCCeCNalF
ukWu6X/UXbjs5yVHUZOq2mxN71x5lIZuZ3rLsQNAPnhdtu6Ga4G9hTY7g3BK3oEuySxSxLi7AO5x
Dbx86Y3BdxgS3Anh0bwRMI1EICf/q2yZZKCFCfScgBsv+tXYhrnjOEwP1+8erHm8RPjguqmxUbtZ
/5fZuKZXxaWH2rXoAwcXakVQjJfdnPDRNXwaqcxiAqFuBmzapyHbOBDHYAc2q9IDOdJkrK+oWjY4
wpI1EER6D7RLkrhsts0IyUgwelS2w6GYyTa6S6ChGTzqlQr8T9Srw2Lw3WOeZ2LnRuFrMJ3hFsKn
9vajr0z6T+m5gNvouMMbtYa+wbp95gqztqFH2ALB7Gy0gvTDwS13dkG/xI9uWZzoy0GgqOJs+dmG
brCKbPMvnpvvClTJVk+CUziEKw3JG0lzRFTT6f/tTtr2Pwg7s+ZIkTWJ/iLMgIAAXnNflNr3F0y1
sS/BTvz6OWTN2O3qO9b9klZSV5ekFAQRn7sfH2CaH9J24DwQ+x89m9LjlGRnWwwoJjMzV5b0QymG
LV3BTBC7OlpTn0sPssR4gdC1ScLkSeWEhwr/bvbs04Ah0NTJxADuqy0Ie2Jh3lu53+5DM8cYzKQY
2mFxk7MNw4X3k+ifj1tdS5hJ9BSpLT/bT9+ipJYCtPsumG+9kTO76xhU8SQE9QhqNo66tE+ObU9H
flcfyrXClTM06dGvx2M/uMZjbVBc0iZvhZsaN25tHQJau+8gZCX2QL/qjDAZ9l/FxGh8kEtFq6Jv
psH5zmjaX5Zopha1/hnl5OBMuxAra8pITuYQtxSzZpWnbDYa62hrINiR9TQfWMyhnuRteDRE+70Z
0uiQNnlC8xRzg8HKbqtxLPCwcJIDHjqOwtxhu6QrgbjAbiK7tMXYg86iEu7nJVPNXTDDZ+sH0907
mEEG5ivnoZ++KA4DKZ3Gy9m+XerQFojnfE4mzyHTlLnrtGZMx/rJdJBVGCgplUQm88JQ1PeDbvIF
PfqamctFq3mLYlWt7VTdzDH9B6Wj1mVvbDnrYCKK9Wcni8s0Wv3awhtkG3IPXvwweep+NvfMnWYz
XNUdwmCUY4oMUB1uOVvEBxCtNPs5LyNBBIpO+FqV32AbFkgAficv7/XABZRm/SdOk3DdEgtYBY27
MQ3pH8swPo3QYFQIpyFB8XKKB47ZW6e08e9l5byFhB+yzi9JK6wuEg+6TtzXZCZmEy7uAmTRrm2p
/JI3CAsh7m+AlGanxlOSF/fwYbdTGr1njMnW2NV/YU9+AEs4r6OoR5w2WAt4oLEbSr8pV72f9SA/
Uv5L7MMZFFQSbO0ymUFbPRDe7Oi8YyBA7alw9/MgsfOG6Dxj/zJoU21MrBMkHz0OjGBeG+IQq95x
f47snAim5I8E9aL96MGXH4v+rXOdlz5V3GXL4yIjszZFkiJjdkk5feUPPdV01ogj345BTyWu/PLh
tTOaQR2xiMiKVkEkiuR+qZZo9H7yHaaXUYRokOUAjsi1U3yY0aU1b/j91wMl6ikcgtnPm30EOd8p
rX3XNMZprtyfWi+4XHRgFh0dN2jqep45USRU7eEmQNLOnwPmeVunzl57LqStwrjtubnYcEW/OjXL
E63FHn/R5H5wvL1BR2g+UVtmuOG082Jc7Y3p0jjAR/ii75RCEberFnNT5iA4whL23J7a9/ZYzu2X
aaLNlTokhSjImIBvFM+6fZYRglOp/B2T5G6xuVZr0FHHiX6q3Vyv9QftRpcQ08HZkt0lGJvHajDL
EztdndwjOz/Vcch+SsU3bGPoAdWQOXomiNAP1vPYDAtkg4qkjoFi4zs3ouSkTFByIhVsv8azu4E3
NGIO85nl96C/4ju48J9IyVzsxag2DZm8oMg/caKydLaxIgLdPyWarjJsLPdOY/2smwjcTJDcc30D
K6mr9zjGfockeMJfwOOJ09wHXWRrlRS/uHbmddcwH0xJsVQuJ55KpCfu1/vKKuROq7sKyuc24RBG
OWwO01Z3Z6MmH13bvbMmMMAnnRvdgGzjeSBhhBk3TpJiMOB8s/anSMML5elVgehFoPvgxyo2eYjy
UgXl0xya1U7a7ppePNpUUpseUK6Zsyxf8Ux6W8V2d2Wn0U4q4rtl2nnbMoZZUny0PY5KqsHFkD1O
dQJcx2Y809r0ooYm82XgQBsv1P6qu02xs64kTlVsGICvlHAPNcXgUEsHuU5ZN1cqrpdD8FL81OQv
OAeI7MLgznku8Yw09aZiiYCAtq5US0eFpVFPGIJ7E4YG2kp2mLb6da3xjbTGpggw2yE8PlBj+TUN
5pcYyVeHzo2rIoP6hpDZfWCcWEcFX3Jr+NRJKgvRwGjxnyaq6lZNjVMBmss5HeYPlDzKUVWxbwee
wn6yqyc1nBt/RNX81blolxMQUf6qjy3cp/lryk6cMtt1lugfXh1ld23V8CgFV2HNiTpTXUaSLbyt
7Oi5LqZsNxXy1rQPnen+asd4hKs/boNKF3i37Kd28G4WA9qBLlXkWnwfZUR9Qj1wO3SJQy5I+kDn
OO+IbFp7Pj6PmuJWCo/0MJTbLkUlDasY8npHtiCEcM0eVXCZQAQD4aRpLfLbnY1fc2Xdx1nZEbUx
d7Cjj6Uzlcd2HHDf2MWepksCxTthpz8znz6zgbn3mrX/1uMtKqlf0RNdCSCK1W6emnHddOmR7b/B
5gmMZfeIyf45NMe3riClR6sRIif+glU38jeI+8Y6flaQx4+F12IUsZ/QZ6xN2y4ED6NaybG/MWwo
38ZcvBNM+1EsxDYPM1dvdNg9JX4/7HvzgvfGI/EGIqhBmMObVQg0GMvz90UfAr/IvJ2RaLbz7AT4
LqehOHX4KLo+boFnl9yMMPGpPNLJxratr8otXpsSE/mMKatJgZO4k3csepzBFASuYUdQhUS5l5iP
mI3j3awucnIP/J4xfNThDeZdaECRda9bOKl1MmzGttQ/QsJS2DZfMgkAo2tvqtQd1qKiY7PDCbSS
ykKWXAzX5Wsb4g9Ls7eoce78sHA3TL8PUrgvxsx4iXTaJwn6TWvEH5bvPhCVhEkDebDv482QU1+t
rASkZMi34XtEECFlEjzHFKcjPNRsn+LU/GJhb270+AJ/Crc+IEFZcf7jqplXMiOYNyIVLg2S4hHN
IpuNB2sKkX/DB48VogTHWU00qAgr3xjt9NLKNrr3pbjr20M3ufEr+ZY1dUfQvBMfHw4q/W4GdpO2
FTBK+tgszTSV/5woWobLATaCo40LoTSfFcmljXNKzmakb1rbpufGjLbG2IMNrRHzaKZMlIEtrMru
gvkjD5y73A7oDFpIjwU2vr2XqE9WO1RMY8xPTQaW1Un6TdVY1M4rpiJzoneIBdtpaF86Jz/67tDd
5D0rWlk3zgZ/oOTdZDLjF/IhH4KbCU25ybwPxUh1T38uuhN0BxcPPItS3G2boKUFzpZQhNtL6OOn
kMb4ZRfxmUEzQM4aUgzGzS2CznhMhboTkTGfsnmAbowaiuFZrVPGG6twWYoKx1BbVW96U93XVHli
M7XAaCQDdfURONdJ2Zck48w4W3TyVIZzW5fFeNOg0PJQ0nFKo6BX/QCrKbdl7ra7LGK4nLXyVNCH
sMXRN22sluYmUVdfjhu2vG0of1EtHicz/h6GDotNaGq2ihRbjdWxdrDAaZeS8ZzYK6F8gaY2VJ+B
pXoyI2xbTeXuWbLIvzok/ZzCOPh2RN+0U6PKL2ZmbdyWHGkOs8Ktab/Nhb4jlzSunDZIOJKJeZMX
ib1NkhCdMzjE4XBDy+5bU+FQKxYzYeSwp15mPChu92L2z8CyA+wq4s6fatD24ErWifdrCgaF24fV
So8yWcdErFZpTJ0nOCPAhuAI8GQYW4v16hA8tKrGnMj/WaWCG6RY9flEYZdo4pVNg8dOIVFGMbc/
eFxoDTIGW8HLyD6pY6fqZsfkR6I7ZEb+wU1ryjP2DmepjGDNLvC9Y3PBvpeOe4nTAI9JgOoHdFcj
VZDUmjYdK5/qiSDijdgl3VKNlvurmQacfHjJ0/nIeY1KaSTetqf6aNKn0fSbY2D3LIk8HQoWnLgc
vxei0QdTHNOutOijQ9kmkXnjk7iTnAUGi0DZYE35RnjGNlROtIArf01TsB0n7tS6JattYdMV9rSZ
u+TZnavnsHX2jBoPeUugsexWvhkfJ9c7TzjyMJfocWeg1gucC9Sk3UXQYKYm+tScmPu6uNCuPu7o
aCB5onAahe88CChkrBugOQb4JcowJxkO93NXsxOe6Bkih7Dlet4zsso3le3LQ/Pac8bxSwOaWRaG
m7wcMJtiI96WocVqxIQFubaXJDbGb2mPOA8fheKOOtzCXWi3YSkotTOePIs87zzF6XYy7g3OmCtt
ReYJjBIxRBoTsAl0+iAt9rPel8XxbEU4XJ57aJqiYrFP5XsTWIweFTFpXAWoMCvacurdLIikc3KI
tmnJShgl+bGg12tFov2z7ODXga5htjc2u0EM72HdvXsQtQFHMVARSwWE8TXYssfJhQxGdeGMzTil
WnStBhLYNbPJnTNzLTpmFOxCGPwm6A2Mjr9sNg7UXTjFOc4GiF5FXJ6b+gkKTQFUON0rO9L3Fp1E
N6NpHOy5N889ptPfL/VknzEIYYMobBD7xVfYErTk9AhBbqTsaM7D7RCX/iHT8p7wxbdISH+dR81d
M8buqjBzSS0fl38z7YeGeZ3lPwaOvjBuXZq86DO1kFMPnT9TtTgUVFwb9raEpshTchhgTs8pobSq
pM3SgxFaJfQUGzGDxXwaeLgQzlvOfzY2vpZJZ/s9yND4FWO9VWsPBxSd78Oyl26M+j0MauOceBWp
0YDpkgOv23Zp6AMQuBkWrC8K5tpqWyAp4RxSq25smXDqy+DjphecSt2qfU3QpdeBeEpn56FNyxdv
9j36ForvXma7Oz1PLwO46NXQmfPGcYt2XTf52upkv7MBl4syKbaMxMZbXAYPyFI5U9SA+agnLggt
S62Z5kuU/XNL90Mele1dGUzfsiH39sAo2fyr4Ttq50TD9w7Cubl1rIXLZlU4cpLiGBEhWpH7Ucc4
+WEZ8aaLE3NfFDQhUlKX8WTYVi0+GGFk2SWms2s2LaZROWVaGLZMh7pO2Ty3nfLvAjHxFOJEEzTD
lojlo4UAjiFgVyDTZnPHbJD7jJEAJu/Ons5uGHFtclcQv09wCSRYFC2H83L9nE0NKmou6bdFG6RH
DV6LnCLorjQFtG1DGpY66d7WLcV5Kb247rCTkK+DOnladtobVVvPMwVYbf9gpIDxpGKjqh6DLH9J
2/uaZON93fM75SrZQm7J3l2D0ZLjsbsuSE4Ec7Iu46jBxJerbQW6Z3l0W+jhNFo78/gGLY2qe/i/
7Jq5zxR3XJzQMp9Aqd/Fs/zlxk9dcjGN4qdjA07B2kXuwXeZ6zUvOqK2mruUR3AqofCTt2K33R3D
1n8nH80TBSvnStKfZY3NKTX3XWq0xDKtHmdQ+SX0wM6aYt5LbVf7VmK4p2yLllvdP3BOSRSAi1bx
z5QW27/QLX/pnDh1mvg39lC9g6DAMAoxbAWFi1QDJtneObiqMS4+U+TLGFmvNYfXXTi7et0BGm2K
8NMQmps0Y35ZMjcPnwYoQ6cRVCj0aOXO82GKY7mWijUz6B/DMNT7xi1pS07ZvvNUIFb0k34w3Vik
oo2l+l1M9rZ3sGgNBN/HeKq2/TE/zbWES5O/esJVhywoP/M+RicKDPPgcZVTBR3tiPiczZ76H0bz
30Q70OcCqqfSyKwhetxcKOKnrHnbKoM+b4rsh146SSHr2Se7555ABW0e0e0jOtDTg57K+aWoJkJx
5vRLJoZ1yXxn2BkhrZZuVDnseTjGTekYbNxMWwcorF8TIh3bE6aqJvSCnHIWMO+NeZefwmrwHoYJ
1ECOgyeFBQn466dRW6d45IRlGvSoRN5HMvXfW/FZIfX2RFbCArB1b/h74cqPLqgJRLyMlj+fpo4Q
eBHcTWrZj7QOloTXtB+Rs63DhBBn8Qzz9HyrS/GVQxTptMrXLUKXL8S+mAi+IeXcg5G5IIOuJDbd
Psg4LmsmBHOBkxC8asNQCAPjt6l8Aj8W3uMXXIa+GDjqUmySBFzQokYjWsd3NTDt0HV+cU2q57jq
uj3oUB+mt3VBUq0CGoM896txs9cUZOyop62gHOswpvk257tZqbkvDwrq2i6jbI7pKvNDs+FcyVv7
ygHOIvvcrJTCu+u0mNkyh/0LivJ9Z5PvsYU4ybLUR1hqq4V87vk11ISBf8iDnm8+6yl/ZB2mKVpR
OheIyDwjOf6aMHnaHvaABtnbsFlvY828bqSddZuKhBM07TW9g3+3CJeHuh72Aw56xX726r0p3A6/
WxSfnMG44QC8t+kBC/vWQGF23HWdROMmcL1uH8/8OImBechhH5MHJn2WE7A923vBvx9ifNzE4S03
rrkNGCusFgPnLQZ4HMT3sREER7uWYjdD99ypRh/TqfXJnqwYN31rW7KfPloWQwH7MMd8b27hcVEM
tKw75PQa2E3u7K9bl/iCm7f5wYzS+eDJGX59Es6MbPh1Gip/w2YJobwwAG3hRXWCBZ9mjBUyUrwx
A4aBgej2NCUxi5vrh6QMLpRLRWxfX0zoj0D8nlQ67B29M4i+rUUxwe6pIK9FE7l6MCVjzFRhkFyJ
GG4J0fRvNZR13MbqM0H+IJDpOUdXqidlPANKeDec8BVWA+kNl7Wwyp5ypaDNq4hyFAh0Iyo14XxN
O3GpHpzQ+CqF0UJ38W9tUVjYOHQO1DXr1qTRSJgrn2e/Evu2Tr6GUBwMr8W5nN/HZbi1VHzrdyWu
2lB/esd6pN1iaYnA3MXgrooYbElnPwp4uIbt0807lHvFZmrtdcNXH2HjcquRGIyollaE+CXK5s8R
YzDXKJ/pOI61hv+r+9kUnO8nEbyjgX4QXS5A6jGelJ/4erd+wBii4Yl7KLNbI+JdwVy3MhP1QwbQ
V9yqfibh+ooixPiCsS0X5cJyH/dhC6FP1T6/OWh6m2uu02MQVaaBc/xP1PP6edVP8YEeoldzyjpA
z3N7xt5Jp8EoT1bngXhrwuL0GxVk8DwuqjjbFkR5SVXMqHHXlwZlIjCs6VDhxFoRR5Bn5fbGK6P0
C6t9+oDFjVMCbu8C9w5DVpjOs9dUIBIC9zSTITA4QT65bspjY8puhStcHh6juYW4T9/3yCy1Gpc+
3NjJjt2g/DXja/vl+qGDOMSMJDOeotRd9TadHGZrFBerMqdzWyylG64dsXZzSTV4tWkpotMjxhFe
iNr5rDRVHIltDVSEjdE+DYnUabt91B1ruixrxkl+aG9cotpMYTx8k6GTLoLTrmz6+WFqk28Y5pL7
Pu0a+nYK72YKTdR7ytMpYTz5sBbufsvHTp3ehuynzong8ZLqcf7s7e62FeUu8wKLBDNJkWX9UlfB
unP5ilmd4ONpZlKJiwQdJcMruCQs2jq+E+CeN6xLFBAsYI0hokirdHetnd+onO63yqFPWCQpWnxC
BYPSBR/Ck2bOVzxf96mA3GzAUrHPscIdDuZcphtZaLpVaUvXsvhuh0gDtHjGYVBeVO+7x+VN4ipv
jldoUUzbfJGt5iX7vVRL8RwkCr/8yaj0jTe1DH6L5IO06XhCfsLsm+m7EEbvZ4ixayPHX64s3BsX
N+kx7qfiqKbIu3ieQ0qxZWplK7yp2k9Zmyqr7Y+/SSjsbc2NFAhDVhwkd2oJTw0pp1xthNXjPHBz
NJjPviBy9ysn9ed7HZ2GRW1ncO4OaX+xfAPFb7GN9haXsldjYv39bxucLJkr3iSW/dkPs7wPzEGe
wrizmPLyA/wF0vb/0KjtP4Hxv8lnruO6Lix1Gwz0UmD5F/KZqiA+2iL4aQUOK+UsT7i4kHBLCIup
I4+Dzj9SIFoAcMVziodn62KlgvoBgpvldrHYXl8KgurEBqeb1EdK81qRHpWq4gfu+NUMvmSz5KHL
btz6kh6upHeL47/8IH9itZcfRPqBLaQbWNL0fJBwf/wgwJ55SFcaj5yS0AIac28X6jHujG0NYm7L
OEsdF6u9WUXPvuqjBc31a3LZQs8JJBY2hhw4MT2ULltl2rXIPYSIpErad0ZinKc4Mv6l99JbSN//
IXDzLUvPEa7pU9+C38Az/9ZHORJFjmKVlDg0B8q/ncIp9pkqyn2bM9vPiO98NJ19pG9LkATPomOp
rexSjS0zU13b5GMZ3ewrWU/YJPPwFHlE6mFqPrVQqwvHmd+x+uGA9O1zsLiory91HW9kGClgs2F4
4hE43OL4Z0Jq+UhwHvOBlELeTaK13Phe9hSbml5tR0LgXtwoTooOYwbwfzrHvGmXl+ufZCc+BQQK
gDgOAyhQXhfG0v0aqvC0n0OIUyUbaCq3invUVRINvufsI1fjZXA8/73sR/5kxHfKM5q3ZQ2K27p6
6lrjfMW/DjIlEGTmAVMLALNZPE6HaWJPW9cYxHDRcifar0y4jTOmnfRxkHZ3X7EdyoT4N2Bl8F/3
jO/5govNoSQRG6Hzt3uGnWPMBMwA+MGjPqnUsat19DR3srkkNbF5QLp2TBPm3jbqZC0ajju1ieB2
hbrBcHCfInCnmKtbMiO63o8LSqlzgXXjjJ2O1w97WZPsqxcAg9k9qj7PjkZsEGphNvqoQEqvwbf5
e8dveDQ49O8MATNgTpIrzhXxU9voJzl72aVJXBytmrPsgk0qJoLGIkDQS4LSvZGSJrsUg9B1uZ69
adhIbeVnBz7NCtUyObuOE23nMGD667fFGYPGIctNiOzQ7A6Nn3PZFrSgrOPcYMKbAyYCQALa4Pqx
qyhtU7TfzUTWnuiwUgc9+G9TETxc/afXFwzED+DQcO44obcNC2onQ3aNL5WBZ11Ic3rpGus+VIIj
/ATp1nFs5jNzCPnWLRE+MhIRN1Gq3U1cuvUnys6mLgP3u78494YeOJgciJAN0uCRQKqc4EMeXHRS
fmNrnR3+93NVJC//vCDJ/1qQAo9LwwWAzpbaBTzx54JkxBSGzBYEGXKlwa7FRX0z57Kl83oEmOLE
JqV4GHgiz2TkMLbU8YisfxIzi9HMFUaJnuWDThxqkrM+5j8vsTaWIV6GPukeemOO77T77km3fVQp
A7ooTNiFNRx/UuvBbLsCqo1BC9+Y/wpqfcGqaZzdniPt1KCO1Ho0jnUq2m0d46u+klJ0i7VztOgi
TYZ8O8JqvvOJASWNXz1dX6q+B/MBoevZrtmzzNPkYyk13bWAJ7btlrXg6mDMdFocR9f6meRJ+2FU
Ma7sqnuLgO7BTyhcholm/gqucV5D3nT+pdnAWXixfyyrdJpQs+LSKMwjjff+zzdeiLl3SUXlK88P
SI1IKtthBlHFS/+8WdBxZ2YawB2VsGlZyZuwDsFflO1X42TNbWPi7kox2WHmqpBw8F0w76Qgq3W9
+yhLp8c0pZrNKTjfOg1BzYXix+Lqnbxw+riarq8vYV8xTrCib/5sk/qRQ2C/gOnZIcaba7OlKyyE
2MhQo2hwJsXWzeiM+sbitMtemNkMzNBImMXmny9KSyxr01/fHIxHXIouD0rbNR3bNP98c6Ar6jyg
L2xFfszZX6GRqhrCM847DZK09dEHvPFcuT1DaoeG+K9scL5HVfw5uG7zEBPoJwffAZAqmOGLDucb
t/60bxqzP0/d4J00OMND3WEVtzrnYZRUB1eNim5iJQrm6XhkdU/dU+t8XD/jcZ+ecc1Wq+uHc5I2
d0YVmt+CDG50lta71qnHm2SyrJPv0j4nZrddnj5M1S0irb6UwT4du2Mfx+X3dpSPTu3dsubq8xXm
MpgeK1MaALdToz4E4QAQ1QBwl1UxyjcVA05Zf0scRhYx85BXcqjVKjH1HQ758MYZguffoQUDB1pP
XAAMgIUhKiASDt+spAhuZGB5MktVPpnS+hb3XvxNw0xJ5gnQfzO/M3gvt6K15AHFZpO3HjpabNLL
nPMf1nHfmQiqM9y6qU2BayjigjnQKEQew7/9vcYmFd485VnqLsD3twSkRvw961kBuyCz0N5db+Cx
7dszW94FmjHdM3Vu1zrvQcguHw4LzDVz1YPwi5urX1Mspk2TljhdXkRZB7yDDoGhJOjuiradNwQK
q1fKhtBlgCCS48SsIVtjez04tEqu59yYIQvlmyGdeEdtGl47Fuq3lBElDrMg3AMi5OIHSN3uUVP0
Wrej/sjz6U6K0fkF0mhtsUr9y77KMv++AviWcBHUfJer3ZHQpf+8yFu4iHWoqM8gjRLvjTkyD+CQ
OFPG9eHKPPMJtErmS8y2vbVbmuKFBazN2Fj93oTXllpTdOc8FSIZOS66zVn3U3gjvPHNlRFqIhAy
63zlU/ad/Mm0wAKX257swmpfjNLsThNpupXpRce0DeetlVF9LaKx2FV4dpFLknciejGsMUp5mKkX
F3v0EYycqrgkfchgXyMABbSIH9u4jFB9/GJrsAl/5ZAdgC4L6ezMxsuQi44BUCAfENqxj7FssFWw
idfQOHS9WvUQ6o2LWXpzvVAod2Aa10FAT0vAWFltMeofLHO97IQFALm7RNP6lOVq3FnLh9fP+Qid
B0MlwEVJD0UqBULsSr3tu4DbYXK+AX1Gna5orJ4sd4vUGq1DNVnzWUmDKKgfj6eZ3gM25tJ5bkRz
y1IDurX3PjFf/SrDtH4AHQWINcP7fqXjGhAasG8Q3JX6nqhv9lgvoT1Mvj9Agybn60dR3f9bMY7l
LEvgn0uk4/FsdqjLZa8q3b9t73Q0MfdTVBoxhsgAAVI1mfLVXicImyuqR6MfAGcIJ/detPLgN6Kr
04gQ2urBltbdRF35Sz/fLS2md7WZHkodAxBBsGUEHdELmaHmrjq4CQCaAYhQgYRR0gWbinqhY1qe
TPvcpelaaZOIn+cNEGCShJ0mwkVqt+794Hr9S03TRrvg8mhhcC/dyKIlcAql5XONTPvoTdbv9bSL
p+7+92mhCYx1lIyknU3hnHol4idpJbhWyuZkjR35F5mkxU354XVxfLm+XMGYbscuiQXZZHq21bjd
V3HZ128zs/Vd4bECOV5Uv2WdfJaU01xiB5jegEmDZgMZL2g4zG6dX97yfdUbVxhkURa3/PVljFyP
LVAmfn8uwqWKXR4bnuvM/QkFJ9+YSgSXlnT0qhF+dmIKQaRtCRUETHRXXTPA0HHRXxc0r9eREZ/L
gW7pZEY7gv+FNvvwezxhzcOlML4mx50Prpn5uPrt8K4ppLfOfRWfa1xs68qy8r0PPxJGwVKBtcQA
vPIp6UcTdJKo9iO7bfayiBvtIn9zrTYnNuvOo4CshUnNfrGFF902EjNc1vxOb2Kje6dxMD+HIXAz
czY/Ejhvt8Pi/UxmCwxpOQb9wS8yzmaSmxlvNTqfq/Z9aGtrbzPEH3C547ejgNg2Dv+8K7Ahqf/l
ivdsU9rok9JZNgamA2zmz/UyHq15pnoblxFpkNx2D16GA6HSjzG3Yw0/9VAzI2bKSdR18o+WU6WH
LroXAiU0jF9jXNQptSS0Xp+9sRfPYV7eBpG//b2KWHivrBaywmRil0JzT9c1e86eWe5RduXun3+Y
4E+WOz8Md6102d2IQLq8WcsP+5eJhkZhZYxESWiQGHqf4UN5c2pEsmsUxK552EYLyCsRSkOZ6PfO
SJP39dBk1gqDYzue6LHNSRlwwo6KAH/ClThI1jY5aoiz2A3nN5pF1SqPCU4L+YPEAkp0qj5//005
dAZin4FRzep3uRU20EOUDXZw0Ntr4mCeuHN6NiLJYn1KSFkJlWMPu0YZPZyP58al8c4MUjjZYHHr
EEeXnQB4jFA+n5moeNtuymg5m57yGVGH1pqNNDr3iUjLeLGuoGtF8d40E/AaiwpEgCKFwa3Oqjrr
E46aiv71/RBTdDxWcCesaNPaQXaZW3wCnDe7bTm69jZ2GI934Y84CxGJ63E4GIF71KC4qVepxVsA
Rm6Ns5ueoKJcX5fulN7dcDxMPirrFVyuKO8AmRacB+p8QJBm9yKEzNjYTM7TJnIP1w9r2Gf/cmH7
f57UPRuAhLB830IsFniixLJR+Mu14MYSXr3sftA1xYZIL9Fz+/re0AOIl5vlZVWbkXFPPyrcKN++
eMSlH53cEut0GNg/LLe/MTPFXYhppTdhCe8JbUyCLmTSnhldxVCuxx59iXng0jLXHQkshOs8bQb8
8c68grcx3M+9wrCKOmWxNT/yJASNE/biVGWO8/uS6AiqL7m5donMNGUe7YeZDIPtO/XHYtpzWePs
0Ry33GD6ZAcFE20+CWEf2qrpSUwTtq2WINKNFnPJUR9keT21+3wq2odUQzfOtAI+fI1Dy/pOIjMD
F6UQx0pGIDlp2EL2fwhnWsRDYa6usxp8+/NNYhfPIymYkzFUaJ/Ln6JROhvZ99Wj9nnklDe2bH3Q
TBHUlkifu5BG7qRWN7n1K27dnkNByjAex1cQfiV58/zP97xYuur+88i+/p59kyONB+3Ycn3/b6ca
MGmUBVX5j8l+HYU3/N7kcfiuNzxTh0OSx81dodlz9Vn86tnxAVTj/GkNsBG69P73JTEm5EzSbuDk
MTOWciTvwyDUhwoZExR5Q15m9uoPbJLw3h+awsu/8OJ819LPnox8yE715IotfIt1xCL1LYpG+qAF
m0ZOdtRolhtDi+hyffGXByw08H9+F9ib/tfb4IOrtwQmYwvenfe3GSgjv4SjMfPLsaGBp7A4d6SD
rb/cHEx6GH2Wpal3RZq/zQ2/GwJhzs6zSb8CcK4POCcr+ANsXUyBQyxBE/9S5R6M3kX4bfPhxjyd
8tyBGhrX73XMA3kukvn++uLjCj05sQaqFb5bRUU4kD+YLae3Tkbvywf6/z7LWaElKv02lk2GxwZE
FYlKtb5uSJJlfyId4xmRrroFM1Kg1GkMXMwLdzqK9txRPlIekOISayXOH0BYcdrjXgT5W33NBWYT
8pDNJZKU7iwyTjck7/3kZoRA6u+jKvs7TxiPiPb0JE3h+6Cp8cj5/V6cxOj3eceTnSBpu7pOp5Ii
qM5tJn4IWwMokQS2cVYyi0+rAxFc502FAsqdJL3UNA34+bB3X4bYAdqXgiondXqw5RsDhx/Ncl/X
oqt5hpQkqpMGHhJOw/9h7zyWJFfa5Pous8fPgAzAjMNFJlJnZWnVG1hJyIAOqKefk33HjDNG44J7
btr6ihZVCYT43P34cbAJivCSB/X675xs6G1n9/e1d+be2hfXkR0GgH/+J5cc+DHW14BYVt7183+y
i6l8wMQEc3NvThhJpjH6mfprUxop1bYFm0EiujvZ1x+4uHQn0jjuKPITo1dr/8/91ooquVOlNz+n
ngqjbNj+k/WL25yC7evQcpnc22CyqfvOy5uhjaMb2j2YQxaI1f/8Hvkkb6lIaoHVv9b43l/xztxg
HTS2mE3rDTSM5BNqRR10DJnnBndUXHIA008W89pnlSRE6rW/rx2Cy4FdDnd15c0A2GiPrelXP1jO
iM7C7bcSS7ErdRKvjVY+ldVc3dt20W8rdPq9qqxHNVfGvdtLjEdNf3PVqEDz5sHRsAXKzWT3l0pi
T1wW3W/AiDqhO8NVhdBThH2rJT7wtDqaFtX1lUdFXGpAzzFcQ9zUZSNeFrAYe3eQxZdXYif/q4xF
4ot2SlxzyJh71Sx7y3bnm2iZo0s8wu503NjelZ2zHB1hkLEeqq+eZYuQwvzicD6+dHDJ9lhfdmU8
E0RqAvu1ADS+aboGXdODhTFzqzCn13mOWuiInD/swcjACTKBauz2t7T4dhilQ0uA7cBirLZ4TT/j
JbvAse2B+op+l5PdpUA8Hvedm/X7YRZ4gJruEHv5dDPi6xW9WTzY0PlAa8mH1pEjPfCgVjJXzcd/
UMSOL1gY/PGmjMRDnKW00v9NuVMPtiZSWj1VEazInAL7eAyWl47JPuNomIQmFybSLVExwfsqS/Uo
Bqe//7sI/v9epv9rL5PHaf1//K//SSd3/FP9H71Mf1L1+fE5/vzXPmvr+kv+qWay7X8JzkbgJh3P
5ogUMMUef7r+3//Ncv/FDiJ4H+Asc4q+jlHLqu2Tf/83w6Ttmssnk0Q6nQJAC2w0/1nNZFjWvxxT
ShqbPUQ4h6vF/0ujtW3713Ht/97bGeXY2H6kZ3nCcX3B7/rfz3AVgAqbDmiBHgfexnPo9mn9PKXD
B39al++p88T8eR3EJURxObIRvEVwyvZGhOZiYWSNgvyayuz1LQYXIneia26tqq6Ay9vqNtIpJrS8
e+2hQZCcJAbOyc8ZCchOyfzYeVO8ziKFa5CNU/VEb+zapguHTTOMCHtk7gjNfrkdKHF98AeT9IZa
oBTU9r1YgoCK6I5KwBQMf+akI1HCLSdFj3JWlA7b598M7vc81tlzn5N6nErK34OOXRY7iV6Rba9v
80Wd8VweSXyoFcYbfEXXPsHZqmELiu5xytsvbVvPdW7Qb0Q0eYcGsMXMQJEehwDyUcq61JK4gYVF
YJpKhlksdFpP4mZE+YPjztWPyB6p1+kd3OyzjD589eur6KMx5uxPsCoQGXEvAHWeEezbfN7VXTcc
HXhy3NnbvU603i++AqRp4OYsc+dET/jv6EEtt8zm+tcmAEiuMDhVI+EoMbjQf4dZH1yYPOspbPHx
PbrkgsN6MLMHx2+gCmujYiEZnO3ElWhrTW1zYliHS08I4NFjepMzBCSLLX4o2puPi6l+4oqJ8YQH
bG/h8jhrHDh7gpHmTsDBQ+12dk2PAUqTpWe2Ypbbsat/Kg7WB4rDC+48fnZAOxAr1RpDKOM5foS1
U4RgEt1He4GN3mDITD1uuaOcNPyjWj7LCSgAa23DHfB1LpZ5BQ573giOjjufa55SkoBVvYBBi5M/
wplfpRcAPsM4EGZQKoc2f0q78i3pcGLlAbfqweheXQFQB0v1tUF53sr0Pa4MgroxVlvgPiSRnYUq
0CH3DvbIiQS3a+y0J8spcK3w1uCpJdlGbnADkuZP1SK0dKWigjiT4VQwgRN0r84iTdd9kv1B9zPW
QzSAW/GxaTZTcXCL6wS74EC1aAZ71cwEgJ0W+hKxNplq9phxrLfK2vV1iknT5iObghb0neH+TBZg
Fu1V1UuG6r4SkfNdLkOJaKt52wq51cSIMLj6dw7/tDI8wk4ta0C4mCldSlenbiS7S6WSe68uugvv
T/IUVf19Mjp/pvRa8q0wOMFUjHc9vJIW5j6xaLPbYDd/ypYlo3ZIHPkS1KUtbssh4qhm+pvGc/JV
XzjZJscVeFRXaKpEeVxNVnWePdHsSYHss7QW95hgQ+jkROSNntaa9tj0vXvWcffIS0eXcMTC4ORM
owak1IAC9pgxy9pNioAUXv87CqZf/XkylThni+/eDIJUhUvrUGa3D0GaDDhD/Rb11z+lVkrxlwju
Zjq0mCkMuFFV/zFx5Kyd9MUQSm/nLMLVNWFvaYzuWLrUexqLB3fXTGC4BGjMfVWemDZmr46nbtU1
liZTaW/NgpVKGFcSynhNivFZpnHuULLRnBpCs3BHnSevLy7QEY/LSPQedEbMaGbhlAbJ3Rk+4ybi
IOGYhJS7hz6LnoRK9WWM0lsYaF8OEe91qwTUciLGTHnOSxCl6yavmx26Ny+aHaF+ByreDyngqkHb
zpoT62sN93nx8moXzKHouWHJvH2YyuiJMhrAZFS4rSC1bztxzeziHNpJecgyfeJXJHNwxBj0VPWG
2hazhGtUEzgMsOH2iZ/dmZnb7f2yuMlZyNc53tVsno7JYH01HiT4rP3hGPuYSaapYleXtGLms8hX
k+EVq0o3v7NoSULykIfmhLWzsEwQzkYjiMPisjWaaps29bNRDUDfA49tJudMr1AT+qCYoDo78M5j
Z2+aNb5oEqCmET8KKcj+u6vrOr4DiX+fIJxltQUUtzwEV8ptPkLJthpEdfiv+4Ax3KXKonotaZ+x
qqoM8xlZsx6IARf6cWDWs4fE7B11wGQOX+htzBIV1lVWht0FE+bL4rmXeMgrhOSKSWrf3MEUCUdg
jJEwp20mzAz3+DswLjJnOjAOCsGYSsC2Bm/mnLo6vyw09lBulnf7Fj/kzqAueSNpGEiqg255e5wo
/zBZcyrJ+ZYHdxp977luoOEH8xbEbb3BZ00SmjIG7iIuVIxxfE/m/EOV2Fo9Cn3TmFQk3X2jEAnw
UHfgyySPizcy1ChIaybaZ7++YuTj6aWKeUFUah4DXn8EMCdc6vHHVAQEYq99TAZIRfaoucJEMHn+
/iwA9UJDb86gY3gZDI7JMA2g82X+71C2l6y0mnPd13uLpYqW3f428Qnbp0hMtIxO0coevWZlptFA
OtXzVqqovwcDM5/IrhhLDVsjvfY5qsE8epjTOCugmpOj30ZIRAvXSeYTmxx9h2FTcGktw99yrSwJ
kSxqG7vKA1KRfWYmPDjz0Wa8wsW6+nHhM6HRrmo7Mzd+ihYQV+MvguizGKkrisv63TEEyJJk7ZnA
tnS76I0e1XnoGcNqABHNYL9h0cOR05APpQjSVwnsRS7UG6fX6ENxvPIIj4Q0dKK6UGalYp+Nigsg
RA3d3mI2aUP8mUXoCasPZ9sx8HdyV8+94bRErNZzNd+OsGGpFLbu2slst/3nAsINDgz5iXaSPxIm
JdhJl9Q7i08vq8d6upapA4uip5ky59HbS699cyQoDzzVPuN+EmHZUYxDdnQ0MEHMBxQOxWsuR2Hf
dBdX+SZo2mOCNRG/hLcNANoDUgYKkH0Pc9VsVF+8VRWNG4EmppTa5bsZ5OwI3WjcFN/ONL8bGr1b
VtZHVJv2BqvmrZMQZ3DjoMAZJt9LufT7VMS7ZLjQVZw/zD2aSJD04H4DqpY1i3vENSvv8v7ONZrv
VNJP0UJwoW0Rv3d/SnPOb3TBzfuozOC0jgvR0gAckPIgRZd6wiVt5djoonlLL4utSBvkZPf9hl6q
1CWXUyYOcSr2psEuf/h0qow4M1XhLBjpM20v8U1phTT6deugZozXXHdjE5EnjyxGy0ltg3lWoZnY
wSozgCFJpTBAao/CXL+MDoJV/0q6QX7xDjIr03P5WNSCBourM1Qy22IrhrZSP6qc6b5Mk4+6Z/kf
tYUwX59HF4U1ne691Lk3Wu9aplPuouanvDPaaFxbxbKEiwNMoF5gG9n2uXIfZe8GIVgBSo1dtgQ/
+MgW2hYDq97opf6m1f47ep4zh2O3ixMB2I9rRPeJ+4XDitslAuiN+pgLvm1xcvDIH8SM7SgQM+/g
7WxK3YGKmiB4G0635f2HqayMemPFJfoZzecctkK6HAky1NYT1HgQxJG8BUDY3t6AnF/7QHM3AQUW
0GnxYkzXlHyjNkOPY602Soo/MI2K3v9SrkEbpvtZq6FaKy8FLO2fc2J1KwltdOvAlacPjck42Fo4
hGBBYkjqbksQC2l/zQORboUfOgGFduzPEbJSwQjZHaHi+N6G/sQ1zFNMbVG6i/DpIBASprD0Z27A
9PYc+13wGePl5QSaIlYz5MIFOzAjg6bLmApfkS89omVmsEnMC5puAOzG7VZ96R0Z7yWPUBjw1Bs4
55B7FdH2lS1w3455+hgMLXb5enGQxGd8YOJ5ytxo79CXuVpwO5B4vnOSvN/07fi1lOTGaWi9oaSA
ZHVqInr00b6o7Lvaa256U7zgrX63CtIPs1ELslL5e5dy8DejW8995S6xbCPAGTE8/FVkThIunLfz
Ft4e3De8kr79AFO2OHnWGCJDWfSLFX/IrH13bUepUi5zbGMoaa03HmTeb+EXG5TECTr7wNcoH1R5
jNFJz+OdcKutU2YvE4XbV8SCzW+ZxNpeLU23bYr4w+2CHzJjlxL4qgEvpklg0EHvqiBG5RFBnO5i
douJw9jjD6LtYx97y/cQG/a+px/cndWP7cEcQd8AVhRrNBbNbacFK714xbPbNrAFpzTGGVIhkNY8
vFaTfINekthZqpgmWXaTFMhGUqgPCnPoAqwNO+RZowmgG52wSPx90RvzTibVQ00V9rrnqT8MUr2M
2iDf0arPKXcP2QDHg3ZbJEorWxup+5uAv8XequltWbC9DLYdjqwPDHvMx6EtL10i07WZsb+S34Ic
GL8xzZEHmQbdocmN3eySfs/drr8fdPxRmM8tRZXwpwb2QBgUiwoeHK6iq0kWDlM0nnWm6TCnxuWR
tsx5l4A/PAUpy2BdJu7WEiYnOFntvIpFiBNOuk9dSdQ4Nhz0wsI4GIUb1sD3721v7J/00L82jQhH
bGhH7RsZxJ5mE1ACt49JLKnqGp4cpU/I2++oSALyAyvlLUF04iHQb5QgT3v2xzUHrWPZGMXJnF4m
j8AfQittE/MCLzCTHyB+76URoMtp+7aG25sWjhsOqo/X9hS/Vx3kLmW0YlXYijh9xXfQkh+jdj4d
3/m0J3+/2NO0dYNk5Jg8LofcIVgcPBjtADzd4BI4BeVyogP6pZv80xxzrHN9OjxTNLMGoAIkUguU
uYyZwtpWGLGV3pChpEC06rkZkmcgNVXuppxqi5YcFysa3zFilF8CRQmFbyGVF931JYMQa8ZkGncj
5pN2nbpmCi3CG87l2BwL33c2oALIsCZDS5vJ/hr0rvGGrLh3+GukFr6StlrL6ao/xeKxAEcemFfk
MI2BmvYa1i/r4MDUwqhJcjbyrC/wS+aeIGC2djwIIf0Sg8RI9B4gUoStdtXS7QkGabyZqxgoBLiQ
laJ+Q0fJSZrd9ROA25J175z+zD1jkPfaJ9JTOI67E228PPudnWzqtOh2nB44DNq0zRUtthqzQIOa
Xpfh2moygUvjyEIGnaInL8pPfmwJji3S/W0n98uNOACn9mMPLOk+w3cLSJ0b6axPrSJhn/iQiEt3
5Eg9GLeYFenx7RgcuNl0rM36S1abwkSn8Pkgd+KdQ3u3z3wB+HIgNefiT6bTmOVY2ShPwt+VngXl
taUN12lodh7mTQuV4Nh76jEbFIA0MtjHiHZxEVAhgECtvdZZG3yHj//8IGwggrL6aQeagWWJXQCf
1cYxeFnk+FAmOLcJCxnMZ6ZlM3b5uE4ms8dpSjtIVsvk1vcad43udsj92TnAu+Xw0mWPhhi+grHE
9z07P9HYnspO4EhYFGeP7eS71V61Y7aZg5eBfCgZMxy5y8KxtKagptB3Mla/nOrEeuj8dK0XFjOd
PSXWTM5GO3faw1veAtIf1UT0fiDNrXM6Cwq2SUYXcB0fTPiNSZ6GUJRRW0VwhtAIn6UEzWp5uIXr
IxG2LzXF2eO1JCidaNKmJy1MVZWuqZkhukXui+WtA4fbu90xwfi3qfvyT2p0wSaiynNlVk12JhH2
1RVNsVVqeuoViCA4m/S6lfuiJuJBUAgNQFbYHVpQ4tzZh5vc5K6awt3a9W7hhRpnRkjlh1qZtri4
0q6OuouxeqeCZ4dAEQlZ8p05IGBVPGgjP3KaMYlm0qQlhs+qplaBXYuKSrA4K2FC2xJc+1q28Lof
vpvUCxebe2zeL+U+bZ4DR79cZ6MHHVGcPdZsh4DTwCXnE5pujRUJuP46m21vNQLSrpPM3/kmCKIM
VydsAismOpsMKCB5u6ln/zdQ6iJM8kdKHwyjdbcckE+2s/z6yUyMlCIvT6w4Sq0nVy+bUoESKHh/
tpN1G4zRtFZ9+dlRsVzb059Me9+eqdkOAoYsk/kGOG3ZtlP2w1V8vp8rkiJFcfIrxc/pjbO68Wng
XHdCnoUkThjYEVnPGkNJV1TDaeoEkDcL5XXrjvFxdkgcjzM3oNEF6jo1y1dMzzzndIc7REFAUw95
v6vHlz5O2zM+I7XxsSyWeBwS/N7QgfwgrKHG9CblMmlnf9dD059MJgJEe3SLpG9GYlNmFHNhXKiv
7gX6V5cRlPYE/TZ3KFIa6peYSdu2T5MGRiw/tGZFgPDvTy2LerXi+utjkm6EeH96Eowb7YKqKA3N
C902ZwOU9g7FuD9qriSQNK4RUGhibu19M3aOMX43N50TpS+EutaNGItTnVr05TVzsCqBN2+gg/Qu
xjjfmKINltM7N9XJrmxrM6x9c2cOvGsDd5tV1Hr7oaW6xEyqx8Yv+II1UGGfGXjEvH3L0pBtRBBc
KjPhbsJUps2Wlo3WotdDG5iVRwyaboO4r1135yTVJp198zAO13yj6VAxVT1RWV+FaAJo/1cPMRK3
t2nwyVBe9l6wKmzoKoDWpNjk6GTES+wu59Ys4+1yNVA4AQaw2eioUJHxiULHPzod6IehxuxkZeBM
++rB3fCKlWuoP1eJUp61d6a3e+MFzVU48qqdMOjkUm5FJR/2Sm0feh7Wzp31rl3qcz330WECdZDD
VT6VSh2WFgeszOpDxNx3LbR4cazUuokb392VyA3wXdnZK2fjgl/bGEmX3DUcy7dGS7NKU5ccQTLQ
CG2tBPYoT++iu8a99r6BDwQeBryv69ZQhabQZQbBJ2ufcVG/FhkNBw0fJnNCB/tvmZtHWtS/Oibb
4WQw8IojS4VElwf2XAdf4RDWjZx2bgwisIrSZlvOlEKJ4WVMiKvq4WTK9YQiDBjxmshZo/TvJfho
1De9DgSdUXQa0fcD9Wu1OCQAM8t4XkAuZPQhYiv2HBAnZ9hy2A0losalojAEzjNdJbnVA9QEh5eA
hqWWiHGB0t6WRrZH01KazBfD2rRF9TDgUoaxSZt0Ju3XpDI3hbKaF0IZSMCVD0Jmuc/95hqKHzal
QYsGT8tLOsHKEYkX/RE62NqFvnVBAt2CM6ZEbMJsk3LjgFpIpnjJOYRqVeO+9+0LvYLvnKaASzO8
pMd3M0hOS40JzoMZ/6oFL7AKvO6OlH4DnAOTaznnP3lnvCe5L1YzRDqx1BytgfGtMVq/yGx8syhi
GzxG/MOAJ9uzs2208C1sVc3Vl+apdd7gwFns7pz2Je0d3a2evAkXdOdTngMos8JXwdHsp0vHmWlQ
8pJFzK2c7pBdLxU6UR90UtCIF6TYLwiIA/VXQEVjsfAJZicejRWjGbiFZbJsUn/6GWURHBKfCE2F
euJPruC3qtzV83Idwno48FbKao8d+IP9MIpzZbKNWgnwI8cEMzdiIfYh7gL/2mYtVDdMUeRcRlBF
6hssih3OefIe+Cb7uccMXrv1pqwY6CTdi2d1zb6O5g+m0+CpwYOWNGsXKdlT/PLz2mighCSy+4Iz
T4GA4dHTBg9kYbamC3nLodlbZX2ttrV105EGpuOpIM4a0IjIJ7SD4oChNwe9lwMBV7NpbaCaitVl
sW0m1m4u9yX9vVQaHrzYGC+1iB7yrpx2ZNrdraKqd0kbwCjCpLSe1TmKmgzUfPTeihsq7/K3sbS9
UzCJGjFB2rdtiTrTerxCDO5KjMjU3uWWyu4V5s5jXRp/uLTxvtcqb29sEeAA5z9icMqI1LTtnSUP
//wPf/99D/R2ngrr8vef2mTO7g2HQtcU7pZWWzrKs1VCwur+7w9B9cKBcW82ZvIWdUPGqUi7DxVk
0u2cMxynqD46ulHVYAGe0vtcdg6k0qI8RDbuc0KI32KC9lIk8nlgLd5Xo/sezE69GfAAborg4kcZ
PG/OaKu0z7gsJLm7Nm6sQKgnKkyT21zQoct3/SnxkF2EGC9OxMgbY3ceRKQfR/irgWfjt4n5Sgdw
bTJQp9zs9VMy5cyvrJ1Y8MBQRtatvar7cX95AMcnRd9K4eJahkrUAqpDLZwGXg/D1sAtM7f/wGsP
utb+adqYjP7sH0hCl5tl4pwZm2zxY502gF7k1wD247YCFpIYo3U7CKRXNVCDqKQR3ZR+mtziKo6B
7OH+pe3Z3yxOtE2m7KDGUp+bOtmXDnkp2XIxypFQmTM6PFJN0NzIkZB/XNF03lr2lkmnd1zyBhCe
MV9zwbLcuYn2YND3xW7C+ssf/JjMsRW2jqKtI0egFcsy7gV8CCH3i4y7Z+/a6ZdIGXJ5f2DYvaFt
kB3cZFSvlf3GfUzeGE7wGTvc+UtNRIV2HwSIOb7AjqFxkRHfV+9uzTYY/1hQmZkoThvnDRWMYCat
TxS5Ff5dHoG5EBV/uM7bZO8wiTJRj/GfrP0CM3NbdTB9pjRF4FiSk2KwadYj5Lk53bZSNA/wPJ8t
J5ovHIfMtRbxNwVt7Fxum+4w/KYM1I1bQbvQqTWzz0IQavCMYdlhYnMuvehMoFB2DP1+xAhaEFrk
dnDt9fT4ilNvLePmB1totK2b6BuqHcdXy9ePWPv7XTsLSFUBgCZUTHRP3neUmmvrDo4wbbVnJn7k
pJd23mg4Smxt4Ac7375dokuz2Pf0Jk6bwIXS6S6kEnoTgUzaeNayyT4ZUPADs2YLY6egk3UK7wb8
mzedlmEk2x9f80mIgbN73Fd/sNPESE8j9dEcxxGyenZD9kXPHqqNgAyERZDqjFz2R0yKv2Lbt/UB
UX5jzCVPQIE93up/MxIJq7qg8ipBppnZverM2BpeosPOGR+qmYm6YSCppNZZuDW485pxJiXvNlkB
Xg07b4cDQ4y7tjHFVjLts2pgXzZbqGsjC01pVGxJC53HjptL4kRXIrgE9zJyZy4//BlkCnEH8Cgj
jMwq+uFvCMkx9cC58tSAqoCLt8ToNjWovtS7z8QIlousK2WmyYG+J4By/qZejI9Kdg+EIo0dkpLc
Sdc9dkVJRU8fB4ecztSmruuNGDDo4B39Mydffu7lsCSsL0tYd9y09wNk8tu4Nn65aPorTgyhW83R
FmPI3Twn30ECYl6YDcUAz7VvLzRlUXUyRChG0LmABffpqSX4mLfSX/ex80726WVaqNYJ1KsBBJaa
tOnJGonE9Faw1hFNLouNO8jKMBNFfc/cjRHpWvb5Jl7KX8kTDyStcXdVfDA5KUTM9Veu2fzEZUG4
gOtGV9ErkqXOVz5b6nYGFVJw0KKvI2BkcAU1d5paZBibMrKDy6i6HWWFbDVXFiYWh9g+C3xoaC2M
sGPmTush9c493EvfCXaDqc6+YzVEtyAHNlkWhMVIY7MzcxPlCMbZJJ753VeLW+uNZc8XDdB60w1G
WKniy+3p/nLS9KxRf6LRtHYV05iV6dFEtGAVaPFClkDEaiS+ULgkMpIODH/3G6l42UiYme3Aw2l3
8qHB6BjS8wZ6EM6pQ38x6cWbeKh/RaUnEjf1C0Og+OAo/8caXvGLcqVmJILfDOms79ca8+tfTd+0
xr1sxgcbqXvVA5rPImPV1whaaR1CWqfuK2FRWwZ0qbIkASEWe70sLGvjsRPoXcq9VgMa0H4sA8JG
VfAoxtl0sNr4bvYi0AglERDk8GHV0KEEt+MMRgKzOOPOKs0soB1MkAYzvZG+/yt6g/8k0mzXBbhz
4zm56yLzRvv5WznKB/6wlONFv5o7OMsjNYPhEsOV7O1Pc8559fW9ZhhMbp+6UOdnCriw+BmsKWc2
8K3PGyqC177dtruyt9TKdo8uN8JVa1oksKTamo28aEc10Dfx1ZeMLXPGQWHm01DryORgZWBsyPmE
i3atY2vdtynFRbX16HUUkROZe8ZsxHnWhx3haOtgNK+AdpDHG6TkmSGHn3TMQiakt4BieJaMbG85
kDNooiPJNcc/rPMO33JDsHxztQkmzrgIaTcC9x114hw+Jr8+iBLGITE3ENGAnWfnwQ3cPz59eWO2
gxNNY3HalGs1JBOpTIsoLLYHmrgZYxh7iqi+xyVlLmOPjEIX/UJWLwSMo4OvHkjVVvQsnaOVwQJQ
iH+Y5RlVO/4WsDDd4y1AQerUcYo4BdAjuz9TcCRCcxiAsMwFmbTgM+h9uavrib+ev44A6bzVHjqB
XMawd2Zqt51n9hlrm3rwd0WPTbZmw1oponZhHY9nWOv51pem9aClPMPbXlcw5hgVxj43M+RkqgqT
lZ8+TaLs7nTHN4wUB6NPETa9yd/KBYGjzOhLRrmzHg16ztJp+GYV36c1CCfKRt3NVF0t0eBLGWC4
66WlB5kiErnjSnIEq+KvppaYbovoZo0VZicIm4y1qT6gAiGW7RpJO333CqwmvY9PIpKnrnNeTKeh
tlnzsxG8FqMpusCKrFRhYxElnh3BGGthjW7zqXszDGPko4dotwRcLRp/XoBjdmRO1FVaj7vpflEg
rguP3YVSdpooGciBZ7Vql+6DhvfNVCQ3aG8L7KBH5kcXm5t+CKMCfr3n3ooAObFsEm8ntetsLQX7
J61cII02+T9obHZoFRo6g6YiYsoRFDHp5FG18bB8rWw1f7sAcXiww37OxJOOmo8yg0SEo2XXCzKh
JFtbFmeemDlfpl2f2K+TzRPftNyVlYHDm+eiAnYd2eqTshI/BIH0qDVjMS4rJY/CGn8LcFMBD8nx
asqIs1Zv7ZZJmS/UvQqskz1QFBa45otZsHT1DlFcuik2OsuhIeV62rsQB7kIalYofExkHEg15N5L
LsfuyLNPGDKH0aIWPstRuwM6VYmJAQFi6kmpDhSz1X5FyQ/zMnoVfKaP2zH1PjuEg512Texg3vRb
YXXf9yT1Y9/4aGpFMrSHzlYHGUZEvmORIXedfORuhOdqcasL1R/b5ZmmAepJ1oSeO9we7Z/Ow/SH
rItslpbFzrHskDmdu59UhVNsIIM/sRKwPxO9Gu+BKhCWli3lAdayaamW2y09dTLW1HnXscAlnnxJ
2wKTQy3yL+L/e8I7OqxrzTnBUw+GzYIq9Ug9eDDQDmRxKOfG9qQkCN+lMR8M1rT9EjxEIDH9NMfy
jK5q6OqezYadro6flFl5u5mcdEgL3Wlq3eTGLAggjpbX38iKPeDKZF0mwmMjr2Y75QcrT9oVRjb6
Do3TrB+TCK9E4vcAN3swxML2R7RjWmxFld9wjyZ4tPDAWiJ5DZidbvzhLqCD+LZqmvu0zaywbP17
r3mNu/IPKb8OI3HLK5VRSOs0FsSECpA6A6217RAsgLlUMkwlxwQrF6GLAUrbITxP6a050fYJ6l1B
qjC+3QAI55i+cVhtHgvdb3EBdFvJDO0wGA9+ad/GzieKMj67RLx1Jb4vDlih5tLF7XW44E3bziaT
qKi1XgSrqEGQwJ0Eoev2E2YqxXSR+mNXkEoQ6u9kVd0HvA4kQnH9WXNx6/nJzu4p3fA8wN30mHHu
4MwRRe0FJ9xhlOIMavTeSQq0ffDtoU3tJFWcNjzvuTXWpJiRaky6EMFMSz8cYwRL7UljO+bGt5mx
XcAsbihn7MPRaV7pH8bfZZv4mvrJO7LypEx+NpN2m7NHoiH0u+Kn6FGCFNk4oADXkYV3MIb6LUix
9FkzTOGCwaVtPZWzUEC/aDEo/ORzJLxGmh0ZomHT31LzsvMsdUpB5gKNuCMYnW6NoWlDPq/oqNg6
FoHaMGlYiYv4yVSKI6KBpEt9cIvNLr1jdiXljJDlXXwveC3sgg6Yytgb1CkbV0IMZTqJ6z0worp3
O38H9ZB0S4SIOqVY4jiBrtwOnYA77M2s5pd6OsmgbnF1Vh4mBHh1XW2vkxx02RzJCy3dDTLHag4i
4lA+i0mRf04cRhLx5UjqbURLbRXZqI0UQC/861i9MnrGSHKCojL9zHZir+vaYHWeyT/ZcRLqmXbG
yVj2RlEc5axEWF6rF5wOr4kikr4beh8vcuxRuqOM9YRROcoY7Hn9yq8NZn25PTM2IUtm/gd7Z9Ic
ubFl6b8iqz1kANwxmXW1WcccZATneQNjkpmOeZ5/fX9IvZKYNJHsp0VZLXqhfC9TygADg+P6ved8
B5u0qT02RXVs9Uas6qR4brx5ItfQH4Qh16yNenwOymZPY5fKjdyMVahf5YXnHntresxNEmAcTSPw
RlBb27wsxpERni+1FfUwcqwIBw171LFDtIF3aOfKvL9FI4McM4lYBpk3kkYEA7aaTj38NrXTc0NA
yhj6oT9lM3XStbTdheTmNnwQaZ3fnCq33fSRT0aAW4cryyQVSvbV5aj51g497trUrA7XQfAYERlB
4ErurUvRvQQCMcMQHlUL+5TYB7GEWG9aFrzYwThGRZsQM0Cf1w7pEZVqK3BXhKC+q+xx5CWzD3EJ
xem0H5GxIZ6Ax10ov1oyKtzZpv9itlhgoix7dUxYIKFXQrwEXhxZrdomrneGw6YlICMs2KWnD2Wm
LMj5sIgsVa8MGsp12/WE5VT9+rWPmDZqevWYq+YIxXE8z5Kp3AgmWYt6Qi80JTCcMP+KZMTbNGH5
SfMYzkRMirPovld6wIgyzY9FXb8wWcd0IZa6pPdGDBp7Q2wqEeBJTZr1eeo4y6geMNiWmIK8Gy+J
6YnlQbjtIiNFLhKcjQxYNihwkQ7XxUnobMMgZjDgf8smhS5B9C+YMC/Rih6NzOHJjeiXBwPdf7TW
nT+A7omcHVyRu3ROWkbXV6oq24u6ONNQpKxaeh8gxs9HnW1ZZIbRos0uSdIlqY8IjKxIkXyaA48X
KNkelOyqtOPXkQwpBFAkTShIkCKZWhoq+X0CtnXFTXJfFARDsc9LF5Pjb7qQEWObBM+qrtaeDYrI
Bvxbi46/JcRj7lKLJBLXtmlGN3FeVxvMn+f5pF4qlkawBGpLah02nz4h0TfTrvQBHj4AHrm0fe0h
qNSdG1BxkydG2ENcfDO08Yg3hd49Oyeob5Ja+1R4zik9L0C6RdKt0oFOPrXhbacP+toYc9LoSMj1
+pDolFE/zdg072sTuIXOfMsj+GfhkJpQVSk+sai/9SrApCb2UfTazPWd3kNAb9NHa+NxiRXqxFDU
VLZEfldGglsPuM4iEAhu8tG+DJoBRqvHfqlDS7MauvHIMr/mPHGDtz0pftWaptG6LpGXQCO6pkFc
LyszuwRa4WxYDnYj3QRsSeFN2F2A2iTSLpvCEwB5iCf69qrrqQNEr+Gc5OdnLV72Ye1dmXV8rbFR
+PlPocS5QTr1SkQt9KozEOZyJekv7KQZnJihQUwXaRK1Ud7FmvB39VxbKnPdp4F3N/XxhRbdxZNp
E2gz0zKRr/iwcDMrWxZl8lBgqd2xhTt6wbjLy3hrlexWEzO7rpVxs4hDapew1gGx1Xvm+DemkbFj
6aMfFP0PU9FeVy7LMIjnWwIFUVqNt7HFU58B9vcAJCHU03ah2whKDOCbnY/WoLXxXM9PJyXUjeOn
Bzsq+nnIcxXpa9NX3knfUjUSSIHIBtzBOjO4tUI0gMDGbnKnLOehyY9J0ogvS8mbI8wpRYKp2MQk
swq2tKfwG2ikxcybSbx/HRIbU6Njn0r4G7bJ0Cki4dxH1jWhvG9qhQi1D5NV0kXTinqHMd2ukrVk
X04rVzKq6Qvtu6aYuFck/lJeL2lWlsshLEv0Q056iOzwrmKavXRSF0eMkV81qcuJIvB4qY34Y1xn
IeH03Crg0jIii8AO9MOU19/kYHLNFMhpkkH3RvPoxCHpPgp/fznoCxMN4Ca2mp2fEMww+uN55JEw
JbOzofDKLRbIZa98tMM4oheR7MVZN9fGc6dZjwGUxpKmUrNNu+gRbXfaMpwgHexWVvzLQZHvwMxr
ZzH72Fp+9p2kg0c3ptkT+FoNdJezycxvyxRwU9jaBbo1Onrja2uaxr5LctL7/JOEKeA+MrqNv/Sc
oLuuBN0voZpTx+rvuqEj6xNcDPjkCSyd9Ppjo0FJqYfGnbsXCHFZm1Je9iu2kshkS+QrsSAAL7Da
h0qBqcm66EeiIOBMRL9l4CaMQJtThK5aUWwCp/dXdtPeRnZ/pU1Y5xmNpKveYd3wrENVQa8nOhRy
ZvJSemiBh4xRchz3G+R9PfJgh+ZvfJLMOZ9kQTONhDsd54uB60j0tLeyTUSMoM2cY5bfZmZw2orU
g2sIl9st/GzlWxWM5rkunYp7DBuK/vwNwrR660fRZS/SepWikfHxwoQJXOCSkVPc0JSA+MbokEsn
2mJPkRXMAXo4tt1mRzYCCoBDVejx2tKodYQeOahYSQpIOqJ5dIsOl24/A8PVEBuqYDfGdbAMs2Lr
DKo4ka6XcRNCPc7UdOaQ77zsaBCn2M0OtkPfwtSdNemH09KjsRYjaml4hy0m1tg0Kb+XToiYwy0v
PMPzj951LRNxxR75REM1UxYe7fOw8WcvqY5nF5ynkP7Om0gpiGKPOX0bVlsLGilVDVjgsL0QJJDT
20YiknWwNFsjGGg1XIo6nZ2/Jfx0B/mGH2glAlDiCPBHEprRbCY7YJuApsenTzTozbVHVt4oERoz
h+Afdy1zNIJg4Jhn5IR/OvWJVxnD0SjJZQrsJ2xRKPgd55YAhnEJCJjNKPd7ZA2vRNPkO4Lw8B0Q
8kSuSM27cMrWyBAJy0h2qK96hswdsH4M3ryf7l2X5y1xqeltJJpJd0pcxnLqGtLY+/gV6Mmy6nsw
9V15EkhAlk4K99LTL0yjYngrGOS4tQFGmfb+4ucvMSGs7Gv4ocJkuo2U2THt1AJuUUjdIOxIETYB
wDKfXvReQYLEvENktnJCng+AU+rRVWpUENPQOuJV6vk/Wn7wqmGCLa3FjDZpLRo4tAIklZVGXes3
44z5xdCgU1XGwK98nm02C8WZasKNDfHLjFpjnXfTc+jmJQY9xpJR99ghiKWCZuwuQ/0MB+2JDaSO
U+dfjrqpWIf6TdPm4antnYra808Arj9Ajl4589qtYXzNTVo3cUIPJxiNM+7Xa2jC5bqG46CHhMWx
fzI0csYGDBWbIcN1zNtl4XbDwR1rJJUk7+adQbPT7wkaaKB8hIL8AWiDsEJNUOqOvyu45eBFWMY+
GPs7H30xW1XONkU7YiXN5mzXj2lNQolPUtI2piDv8NAQxAW+PmWP1RlJuknx0TLwJNDdk/XpKCvk
r7g7WjYYUpIbrMfWpS5oWrtRe44TM1kjEJ3TU+BHKdM/gjeH6bp3Re+A8bZQ6zj0oiCwDieDw3yx
SoZTxr2wR+JuXbs9QfPQjaUa70yn0Mg66Sv2TiQfTgqpFM3pLbt5dv3I0VGxlNWyTqrzgPz2ZeZf
9Rpa3TbSXoVH/x19PMDl5IxqkbGSnvcr3U2gLubkd1jk84DmvNQc/xSkJyMuxhHwJTaa8s4Qk8TL
8hlJK5zl3MSPUgEGrblB0pTwiyHJOAlkEYKm09iGSxRqFZvW1ln6VnEY/bmDO3b7pjG+VX7cHnh4
WPviyzqg7VFLFS+m/Ngp8dC3NaFP1ngRkGK5U8Gm6OEg9yp8Ytyy6Xvid+0yY4JF2pRHAxFMLE9b
XCT4nxDYJURP0yZd9FNDFLnq2YCqizhxwhM1FAzffWRURtRepdNVxlBXNSweTkfKIWDArUILKMyO
fLRpC1RJ3+o29vIqdfdxbj9T7zTUAmxU29J5sio7nxn92kIV2AjGOjEvfv7ih+bVWDVErSNMXNhr
KLc20AI8PAhPM+RkuKnSdOe6Drwkf4f2nJgqeCgoxcj0ybP2yL6S166HVlPoCKgCHwZtDlFvEBg+
4sLZ+dCU2LVR/hJmvioch5mGzV3v5n+gK/6/a/sj17aBz/pj0/b/qdT3rAmz57eu7fmv/GHa1izx
u03TEXWSTlsfk/afrm3NEb9bWGokBDMPu6GnY83+L9u2afzuzE5ugDjS9hzTfmPbtiyM4I7g77qu
7tL2cv8d2/YMGvnLs62ZhnQI9AWN+6tXuzFBGrYIvvfwBBds/kJtntcvCu3qzem4+OOTfstaQA5h
1tT/+R/z5/zd579jqrYR3KEUmhyxdMpGMxjRewpCLVNfIAQ/+vx3vKB2pLdRuFYAFaY1vxkZpjRa
gWyKP//xf+W0/HV6uGy/4Ijo7CjHsoM1DZw7M3azNbrkakExx1qqac5+JqZtPz+W+SvO7q+DvWPi
1MArqpaMhX2U2MAI15M2hT65aa4F1ipXunosGuGECzIodSYvaQEqEbd/3T028U95lO5YDKOXpCZW
2lY1lloJTn7EZqKLvGgjC5KEt6JoKFqyMdfYENE4n1qqipPPv8KveLI/v4E1U3/e0JtQcJjhZHI1
QMOsZ4fTEIUJzgmMhIwlX72Jkp7Lc//50Yz5Iv/NzWW9Aw00heNGDilA88tjMbLLmCwPzka70BXV
FMPB+zx0jlYV79xq2IxSHHmL5l/ceb/SDv76rvMt8+a71lqs4Sc3cCzS3ykfPYf/xRokUid4CJtY
N6wvDvTBI2rNf/7mQLExlhi/q4AA4DwXiybNfRRctQd2gAeL1rytpb73xcE++lbzn785GLVfin6q
ddZmSm6U3lkUNLByYU+O3ebzy/bRId4tObY5el3vGtgshvxFuYh0OzNWUKqld/f5EeyPHiXr3bLj
GHw+YzjEIlFipRdWUMeF3Pm+nZfu3moKO7tCE1QiQjNpTMuSgok4rY3fiAaQoJ1PRHXjpPAzi24S
C/tuRLTuER9Yam4SLjXFJs/YJzUYnOlUdWggSTRtsP/nazWazfA4GJ2i6CAwkAYqHWuLLAvMaj1t
Jpk1DRMisl0q6pOqDgM/3pWFlqTB2gpN3FErrPOVfeiiWqtx2GG2Jd+GwT1eLLwNA/z5ICuy/LXP
vRFo0li1g3Iu0khhFVl10uM+2eSqVTQPWromRUy7UMMFtTW0yNbXhTZk/XlJzBsTWPL+bP9FsOPr
zzPiaMgWMvuRNF367W3JgKBMawCYq8l1J+OYMxQOzvGjemKnQ0RAMYxSBJ5lGeuPiTEWI46BfIV4
ZUxofMa9qA5WLVZoEcrbnDCzhV4UV9h2mfIw5KtioGo5wlVonX0P9oB94VbR4CB8Oy1r/2rMA8u7
4k8xeCVa1u1sd2D8OwW5cpboqJjSYL2oXm0KzmwJEKITu1ayrXieBrAbxBmWOqNaYCF1tLFGu4mw
4JVtgS4qRWTWEOQJFrt1jJG6m3STsxr3V7VuydUia7zxw3DcRHHmTzu6v0xEFc138xJ3mO2fB1aT
gQW0/VFCTOZJyYOVQrHmrSeb9ltESdlaNfNEt6T9Rtaymvag1ZyUTtkQVfOOyKe+X48U2liOB5uX
YoNOh4Bi3BHZ0dcawSC5KF3ZJhhQOse9xDXh0idVxiTOS0+FNe+BfJBsH+rJluo4tXGOTTM3ABNO
y1JHmwItIRZOcSSIxAguoZ258aPlhQP5NBbmyHXO8M4/FeEQNFcetXkCsAGBllplVmS4mEs6CxFm
47LuHCNNs565k+1ig4OLDqlUECOe6GaU1vWIHT+51LwkQpbukX9hXUZJEouLxpnMeM+IiulX388M
UEADNRu4aazMYxE5fYKmNMBm5kaa941xCjBaW/mItAzgHf4+bMb43lF0MRE++3q68TSzz5CTJhlS
C7itBsWwZRRmxdiaeEc0+PM2F9s3kAWZGRPhH9Jug7A7beKhR5pKICjUW9kTGQIezAxSPAfBKKLs
aSKAFs9JOUqDdq3S7VXTO8TNjIFb3vcSo9F5anRG/IxOp3CgPyssJcg1oJsXP0aTvKor5vjxiKbK
6iDjt5lHF0hv+sx6zrTEyHa6FyZ3pGw606rvA+Gf1KKx4bZMNsbVFgll/0DKntSuC9O3QUZFRdGv
8trFWW5p0CtWWBlZP/AKiXqnYQWJV5rTm/qmnYQOyaDkyV+3JOGC0MltfPVmYUoABSNLEf10lYBy
EI0wyQXyEAwod9TVeVOHhfoeOvgMU0oK+ibE9IQL3+xa9ryd5yQ5RrW0s++HAXGjd1J0JCAV1bJw
yFxMD/7EylJsCNoqpbvFoqSgkSeBJM5ogc4x8AD4Jb2eHfPKnaL4IoVM2atNngQMO2xAgSVK9RIU
A9uqtOkI71jkbmo5SAunPIvcXe2EM12x1rk+5cbMvJyBSZo1WOAW3kDEJq7AUdUF+3LTYoO6ZFfr
VNxkQpXZ5VD6WstOvQJuHu5RD4Yp8y3EcOq6yzNp3wufudID7tk0vHHDkDnZwlU6VK1F4EjClGQ1
5B29HsSbWHX9CbgO1y22h61OaLiGod0oY2/ZMONOe4REHn0qPTYdY1jHdhKRCWayw6ZT4cNLCodF
SXQD3eh88rgeW5S4RvOUwiFoV6UcC/95HPNebBKczb6xNpQiY6SXjXQuiyQLx7XfyaDY9Dot7Zem
dIJwk7i2Ft32Qam6s3xCIHLUCG3RNylIUu8sRZlqEmBlW9p5IuLZm5/ZkRttcwFXnQ5GVFFvVtwR
CPbDOCK+oZisSzLBZccwD/HTnh5WZq2ToB1a4LKQqYhCc2ia6rQyg5OGYRdjhVhP8TjkrtMtwbWR
lmvngV+skESV3UbPsQjwqDSIR0/dwpXZFeukJp+ARcl+o0xAIlslxEDvy8v76rnUfN4WFqgU81BZ
bRrmu2BiV49AzakbN1hh0becy04WhXUaa2r8Zuj4wPamNgz2OfCMCmmK5WTOoRaQ2jcuUjqSa4uE
Ph9Be4V552SpsMkitmMgUAFM901pGaN9YfgA5K4NbSjVRm8zeKwLZXqqJzkX1al+pLU+0AM0QmRp
Be7z/lLoWopAqUEdcdqFzlj9iMPYH2m4aUW0JQrQba5osPbqolZx10ArtIUqfKA4ae6ifEp9EvLA
26kg3xZ0MmlH+X0b5ueTUyf2CRT8qbkcvMZysZ4kloi8cMHnuGRWwtoe+m9GnNjaqdZWRnrM3Vp/
ikNJSwqVG8YWTFINwyJmD17uvro8PYqJOfKHcTs5gVkfK7c1/HTZRDZq3L5KiEtlAJPUDE+DtGsP
kWOkJj0wEuVOzNKD08cbUhVUG5Ycbwy/EI61ylXJrYoISrfC07okWpyobGzT+jW91rAma5K0mgGs
qcL5AcYQrEPvXBLU7jZqozovG8gzMyXC2yveOnbKghdaWqdvUV+jMb2wqDW6bFt0eUe2DGmX7QYW
RwUBiK75jA4z7ai2V0Yo8nlshLAoiB6pqHQ/2RoTsNlbxAcT421yhxPjIY5Vm93aIVFlu2DMh3JH
RsyYgamuCoQwEYqGvFq7jV+37UEZmaW/qNCq0n6t0fKkOZdgVaJp7SYaEhSV5wBil05We4xFHbM0
PexMY+TtgetnDII85ZN6RyOwyks588rwsMQLSkPPzm6l7Ts25h7PiOn/2lQGcY6CLhqnmwivUvlq
UZ6YDeOH0NafI9GFaPoyiK/MMFz6sww7KWNa69AVRk1PzSSMnVl0ZicVkg636Sca6ox9AgbndNem
WfWPHskh0FAIm/RAWQY+MtF8Sq0E6hXLpfmcSXdsgSokQQ1jlhTxkpNsFKnJJj5D/pDlCz31NIV9
3TChxmN7cNXLFHflPIXN+hxRx+DaHIUqImjnQiEO8WCXDWkpzmqsMyN/gFPIlG5jDno+3NqBlHAz
+rbutWHTuiWGHsblA9XvYihAblMPASoXt0ncziAnLwnscF9ZackAwGlk2bwg7O0hdNlB7k3EMTqx
EbcLCq1uPCW8SIP1g3pH8J+jq0kJ9IBRXjT3YrQa99aFB8Yr0aisWWzStbmTMiyU7spwdPBc48As
BKkIXd9L7govT5ZE96juUWJKH6ClGTSB+DkKJjG4WClGEcETqm0ENwUiaeuucKJU+6YrN4peArvy
UtyrmikQ8tVWAbstbwyHoZBCXttgPUgAZxNn74B5tlZ1hXQ9XDDGn8PMI9cMCrWYPKuNXhXxc7OU
sMomDfYzKsmSGkt12A/ash0M6hbLIMOmGRQBwVjQi8SKwBbZdfms6VPh095nuD08piM30QVKSoP5
a5Wq2ngQk+ZotxF7KbjvjZXj1vM0LyrRUUMXYOzW1qaeOvjleIXtma4SDIxnnPHHU5fH5fiNsxZO
tyDfcpoWtU3aMreerLGbLRoGzfVpOaH3fswCrHPcJrFLDg6CfmMpoPjALSPmYB7s6D69qvuaDQV2
mNqzNTfcelWiE/xbjr0Gwmwal72dinYfel1tbHlrdHZHSDvWbGj+PjubG9MTjTliU6yUe+E1gDjZ
tmmqiJ9aMF5zEyGMDCNY1Uq4zj3dVq+ZrUZ6ZDFCH/U5kZOPHl4cynwT/5k/HsZy8uQjejdkoUPf
1zlcOG3W95O9plUvcY+H8JL7qtdHHP1VNSCy821hsUtArKZ9B1odZdcZQBIHkjTx3Me6VGny6ja6
kUV7BGROMuerktJ9SDNHNc1umsCbG+vR7QTYY0q/qbspp3igcW91mO/OeEw067Ul0JTBSRlRLXPR
cfpAxSpa1GqQlXvp54vU8Kr6yCKpDa/w4isISfQo9fwC80k8m/hFXOjOAi6hTkyJqsueOXKEBchd
RENRZWmyFMHkVvKpHRtpaCe5z2tk9cUm/oPmztz0edOJmPS+tpHwTfuufFDydDKIseY5QUH2+ed/
0Dm03rX2fJsfGCnwtNdrnhmKG6bsODs+//CPGmHvWnkpxq0ES6e+L6BZI/Q3TqSQF6Y9nuWhtvfj
gagb44se5dxe/rs2mHzXddNrLGmZZU57zUZq3+TypBnVY4lHQg9YxuIiuxqDZp9FPOdTHa5VVP6z
ayTfNeByaBMaBt1pbxnRLh7EDk0uaz1WFxnF5Rfn8oMLJd812gA9hFlHUvs+V8nO8Zv7PHe+yCL8
6KPftdYSyI/xWFsT09+AAWCzCdB+fH4HzB/xN71J+a6RFmah5O1Ml6uXpzx0C5YnNnGXorC+iC37
6Gef//zN89GT5dOM2UCWL+umSMGa2u0XH/3B3Svfdc+KIOGVL4gJFtn5gDZfdpdlcZkAGyDls5vq
1een6MMb1/z1K2jIpVCkltPebsdNj7YNLQwvuIeuHU8Z8y6LHPKjeTJpr1Hlf/G0fNB9lO8e+3rS
oihtOGYNrTEhWozxZP/F7fTRNX//1KOyYLXnvNX+Ohtf/eRxKA+p8/j56frg038i9d9ccAx+kWdH
/ORkA60SsPAZxkdmNS1Am8+P8MEtxUTp11vKSIQaFD+/DM2FCl5k98/mAuLdI0ynIABkz5TJcyQe
rZNJHKzhDqTKbjIfMKj/s2dOvHucTctT0mCjtE+R53bt2ajY5EuUTP/suRDvnmlzijX45818v5p3
JunkLmOZleYdovFMa0DaJF+t6R88geLdw93EZRdMAdcaeCbVDvzPau8By9cx2iE9nL6aLcwX4G9W
KfHuSXeTJmdj15JDCLNgsSIjIltOGVUF7uIn0WO5//zOMj6Ybb3P9ZDScUmcV9WuSrOLil0uLMYa
moe1pQY7i1HULBqHjNFj98XT8sFzPg9c3y6P41BEBIa55S6Km24RVBP7jTwPYKtiMPz8S310iHeP
e6gxgCIkrd9Pfa6fTBio7jEQlYugiIb1PzqE6f36LRjK9n2DHJUJVzzH4YGyoQ3ILv3s8883Pnjk
fwYNvVlUYiJlccYP/b5yJprNyDMBSwyeNdxj6TGvzYrc6F1kEPvmjcDc8GWaBsI3cxD1tZ3p9bkP
FYO9jlV9NQb94Kya79aKkY0BUS9ZsLbBbh4gKubbGtLfadYoerqff+2PjvFuoWCAijaGtg4c5mrN
ph8an1rRaPyHV20+7JuTWtTDROsz6PeDMTPe1IXb5Oeo5+4+/+k/umbvFocSvVHU6VLf02wiLDlr
3JmA2H1xbj54zZjvloRAjzDvFVq3F/RCFv6YbmIcdTCm7JfeHcN/eBTz3SlyHWKrc9UzQYAK63RT
t/WI1F4RUDutU+hFm392rt4tAwDVpfRNq0Mmaby0HX0jvcbi9vmHf7B6/pw+vrnOQ6Rstp5au5ek
j4wwZxpRkK4B8aNbCPOrkezP18vfLNLGu0UArylhQQSa78tg7Cq8k/QPEGnaIy7kIWB0RqXkhJYF
sjfspXM6kQCC4Ct1hQU5piV6Ub+o+inAz86A3DCiTTSAMYp3keqYLZ62zAMj+5gEuShKVHIKNGOA
wX46pD5Guy2hl8N5beX4oVYdBNzJhPGeh4Wx94OpV5IepmnHP1BRqv6B7m2AvsB101yFq6EvjaL1
8Njg4vKxjNNvXdaerhf6oXKQToQsH3l9kdkYzfwv7i3xwcvGeFfHmBhX2M1KtU9hvLBaCvK25v4H
PUjMTFrSLBKLzN60p3ElrlRo7qvGXRJ4duhK3FWWTtwfAZy04u5gUTBtrYMzAklW9CDX5tg+kV9z
KPX8XAQsxryTX+PKfFJBTz3AUCJA2ttmSfdFwWrMD97fXf73C2LuFp3NI7hPKmAFE+M4+ifl1lJk
ETfOcKgTbIgipYeWuxLvQoIcuj4MEXAEBy39P7rVjXcrZpoYoeHqdbCP49JeknJ/qukWGd5WfSYg
11tq2n5+oA+/7rvFU3bWRKohX7cogpo7GqR8xZ6vSpfDCG/Hs6v9VFuMXdV5D2GLJizyarGlo/XF
U/3RO/Hnn795rEeGK5GFyWfP1vO2mCWFWvjaxuZpop/BH0WTjL87OFfnMs1XTB3p+CXOrkzs5y9O
wUf377slWDR+WgwdaIgiatf0fAjyDDahr+3Ab1w0bREtAFxtJb1JT7v+ecz/Hl3ffJSXvECEqIKm
/t//619HnSNOfvnNGqlcM16236vx6jvdieZtGMr/67/8bRbcNePNWHz/z/94+VC2Z3L/fKzbO3nO
fjs+j9+zX3R789/5l3DP+Z0sFQO9P35FkJWuzgvkj7gVzftdR7PnesS0u4apE4bzp3DPMX43bJ3c
BdeiySN+avrqvJ2jWBz9dxfawJxTKgxWYE/+O7I9pii/rAo/P166rimEgWzadt/vebKBKVfSudNK
WOWrphGmPoXAQ70qOtYTKt7Wo/lXMxeuSlkvY/bwmd8E8DP7e5Hkm8yUxyobMLcP/o1bp0+w/bZJ
W25KYZyX8eTuQkAWbgVGpGNAb2aOhub4yqeDu0Dwiu1LJ6d5PEuT5Kyagh+o+C98lT3Z5TbxMTH4
8VlpOzemGq4irTnxrfhHZUZnacWA1xqvDdsBZVK0J50f/GDkzNDJRTKvIAC3NaoKKSYgbr3Z4w9q
HvLyRW6NxrtRYrhyyVRgzlksqjA/QJXY0ofdyQnjsAnLTjta5I4AG70i5RMSjbQwwbXJlRaZ14Pf
HFNpiW2UEDrpDxMw3pSQ6VBA+88NO9kyh10Yrka1nTjWUfeDHl17ESwJeiqObpgXR0zWTJpneiEm
QmvZYHBCwT3ep4631gc7XbPfeXAK2WwsH82+HOwNX/XY1ABBs4KfupfxtwB2RGIQIKp+dFV/HwP/
WVh5dkU6+Yx03GpDzrc3ATJMKWQbC3F/ZvTWqReHWxPIBRsPWR2wm+jbUAy39OPHAz7n8WBXVwV4
AmRvwHrLyphJPcDKg9KEVRBDdHYdjc0WY5wqy057H1WC1aS3QGyKrRdND7mwXk1bo90tzAs7gTTV
J2Owki41Q4M3tgHnIRCdlJ18NTkTq3JIn8yqLVeEHND0ug0rIeGu84vlx91iOK0bHB+BF51ZpHYE
Id55q7thP70ijl5fmmgi1tGAvxBRTlAGB6+L6Fy7WsybtL0Kw/ClIMekgehjFIjB7XvZafDjmDZV
Bb6FibnUhE9REXESe3cu2T+pQh4V7+Bl3JvxnAtK4AyAs2ExOSjuOwsckBjWUArilTHS2E8r0OxT
1eHyxvkZ1jDhx1BdNQPO3VR2zsJuDVpFuB3pRzJqzK2dC6QkHrRVhVIu6McXgfJg2en6hYBUuXIk
Zr1RLqSJt6uLrXwFXPTM9rputsvejTn3HsFn4Xps5TGT+GN68iAWpgZGIHTJfYzHat0HuHZ9Q68X
hyZi3e9L+3qoYc1oyH5m01a1cXKQiTUa/MnAB5oP0QbJ+FWjAEEncthbZYBlTPfupOXfI2HolpMO
ZniKijvdjA9kYdxEJrc2Y4JxrfzysgZ2vyyyl1bvzh0WBBPV8koLEPVjHA+3hE6uGaA/aCJ9iiYy
YlOyZBaGVCeoMcmWffYN/n7swaWIetKHgTgvyEkKcSS2VyrQXOA/1mb+Z2D2j2bFvxChmy2w8kcb
k6VFdoW3LsR0KNLEPOlzxvuTceJUcAwkOhBXH8S209t6S/1xKrATofxJn9pG/XDgxzEgObdkciFb
9eJNfK/U5zG2evdaczzGdakslhlQNLiZXJFJlxcoxJDb14JHDyoZBIt9pVM7Bdk0LLH3pWsfPOkC
NP1zWVtiEx5CBac28r3nzkzshRBVt/RkcdN3hAvn0xAA/NUvwI4QJh7otyXz6wUBt9Sbsj3wHF8V
hEovYTx9z3q5C9R4a5A6UYyQYgZrGUOcWUaR/+wpGAZpzfnKhuo6lM6zCik2O0rA0c9KtP0p5m+d
MWYKqhEtA3KyCE9hnOCYG05QA+QreELuIo5wi/GGOEEwvJO+j7jwFosylAHJ96gIKhiy57iCmDE2
Eyvl/KzpyZM3pwdRrt/kQfagpWMH9VXctmHxGJYkW/z7Vcd9GIfF99fw+WfZ8GcZ8bM0+Ot3x+vN
zfv/4H9g2YEx7LOyY4k4rq1/uz377ex721TPyW9Pefb9bQ3y8wP+THyjxjAMZP7S4zU/t6z/KEGE
+Tu6f4diwjWlabxNfBOEwemmNIjTwnZg4Q/4M/BNyN8pWYSrQ9THeOPQXPyv+uvij/0Gpdsf4XT/
+v1bYf9sQXizLXFMS7dtRB6WbemmYbr2XKC8qZZDu7NM3FXmkoHlao7fAc8PjMHDtlQsGa6vDRGt
hjJ60HAxVf+XufNajhxds+sTYQLe3CaQSO+ZzCRvEEkH7z2efhbOmQhpzoykUOhGFx3dFVVdJJHA
j8/svbY1rE1kaILXYreJsodPtDFUyJGzm7gxEU0z4FmEukcv2yKGt43Qf1oBIjytdKRI2iGMOGDY
RiIwNzgoI4lvWgZNt+kkZbThDNsRyH1rslaTOZxbVdhIY8dbKXwWocD8ClGfhIyinllqQ76QMCOS
oooVt9Lgu04Aepp3tF5uKKjLAHJRgUfWxMr+PcDYqtD3oWXy92C0HyoGbHQCqEezXS0oBy8F/hF1
1//pvvhvLq/yL13/f7m+xr9Me1C0GQog68nOpfoiDyTkZiYAdEuNkJvW/ras61sdqeA8hT86wZde
dzsGncB702bNHnIzRNY17BNOwbjbTrq/rqTurtAK2xjrOaQ6/YBABXOaJryRYkqOXP5RRAkBO82f
gcddgGxAl8ulhS1yKin0BBNcBUTATV+gWUXQ+Woy6UC91zvZlB1qRCt65HuwC6pNI2hONsgM8grj
kPTpt2lWhEhLzAEgsoP5kdSznhff9SC/63J3SKLkNoTRsJalYgvXDblKCedg0N4IWthTUu/ZOhKL
ZywQMSya6QGEhnJSdlpseTXvGbUhgrtM92Om4cCbboPkH2XMUGnLPyPwSJPCocYo3WT1fSz8jV97
TpSExEwMEL70jSLiZoSgjDdijoGZI0JSKFWTIDkRS3wpLlDBfSrqr6IgJutjJ7Zwkuci0O2uOBlT
5GSoSfE6XJD6vdGjtgsyPAlgmzoqu3Y5SN6Z1LWFptSodsuHBj1rFEk3MsUb6lxubY9cK4Bq2a6Y
jC8MqQcW/+FSUoN9nN0Kvdl5gAMXSKyR4SjBXmGdPCi5M/oaFjgk28gLNgVZPJ5eQQ7GAsnwY10i
W4P6dWihQvaCR4iD7kQZSCcgHDQIBQFd6tokmWQWG1KGwxZBagsZwRRJAsN7Gc9yzXZZIyTMo+EO
aDmhmKLcxYLfRt1aHdni4WgH7zcy02tx1iGtRLKbZPVWFCS3tKZrpUKtLGPzWfaBS2WJBnYqPyBy
fgskp0AD6L+HqNv0oeGaATFpipkAZ1PIcJqCd3T2DjicdSjpx1qwHAIN3lMVhIQRV+uSBG7wDsVP
UACTlav+rYi8fa2bn505XMui+WwEWXM5D0H25f6DHJjPqsGwWhIe2yTnRkOQAvSLPBZX0YN6RTIK
R0sogFPT9I3ulf6BW4XEVr91M5R9QsqQTa2jg4kNMNQySK7BIVL1X19SD4ZaXHMgILGCt7w5d5F3
HhXtzwpaEUHPcAGF88Dc+Bv22cZP66/cA4UwlDsRMjGIFOHG7fbZpOE3iSKXofOcZhCflkCCXCn9
jp2wjIISImxbLcqiqyAmhRy+fsGnqFm3xIDKR5WwU8Mi4pwzXBm+lFaObwHAIUkt9m3F0N5MYA11
AZWHr768FBwLjKIUt4yfiRtonkeSbg9SZb61Ki2IUJme7bOrA9Bwa6XIaXzJCYYfTc6AcQurGDmv
PjP+DRMIQVW5PkxRLzBzW+ynByh9pcH3KgHm5u8xvXbb181NCpIXn+hJLdQlJZ3Vq88xwRQB600U
xyMRXEcD76g+kJxUkKc5UCUnoluQXlJmUAN4nPqxukMOW7VVeR89/YTccB9P4QGmgmcDCwHbWkcS
EAm0YwM6ZidNp/dcKl/DaFTw7sstsi6n1PSXEOW6LUzCH+AR6Oo4m7GvN0AheanJtFrL/8PRrv7n
Af58tBtktVq8pXEm6/q/BqU2ZYvidk5Q0ZQfv1U+1ACMWOW/qVJzIhrbb6Huil8in5KhAqnJM5t8
ym3pwZJst6F6wxT0Z1kTUAt2njUQ9EUyyPoM56AklZVVjnsV4OOh6Sh4Vam/xll2NkrGn15wkeLg
ASa8sUdd23MUL4W8Ile8hgrbugP9mBAAjwGDVszBwfw6JdLGZimzIXlBW2iB96OEyTpA6W2Xun9L
MnMbNdami+VVbP2Q94C0VF3rOaLUmAwGuFebShHx6qvoWOG+0RgMHZqlSWmPU2tt8yhdCn3xPebN
SWrCMxGEBxnCQ1SrTg0JXKv8ZepRq+fK5FSj5OaCcjYN64+sMvqv9oG566jjtrEixYmCanaAdU7T
EpossAFE0TmB4WU1TD4KykGOxCEoHbGoaeRG26gZLgaTsIJOf6D/mrFzNSc53t/WPGQwE2dhMhGe
5UmNjbPlp3utjzA9QFquzA9VFg9CVuMtEn6B/n9avf4ZFpjOKu9etAUzZBUbQEnODnStszQM68Ai
pwAuPIwhLBp1vSLH+dtKas6ujDWLUvffiJbdIBC4xc0dgdDQ6VBjDUX4Qje5hYd+9ADp46Gm8tGT
0KF6WnMN3gOwc5iWzzL5Cszpd0MCnd2SdGGV6CYhg+xZNWEzatIiryh/6vGnF7KLXCkcHvIuSpRt
LUAGNjXSaEX4Auugl8/eHJeYqQ+EkNte0w75jA2bF0Pa1G0CATOFZoIFgW7YyVCxJES+11Qs/7pS
/kFbey7pjqo+uGedsdYbmDhqSx5QKJ0KsrQ4MvaT5F3iTLmF/MAmEuwJV/iiMI+eUF4IIwX+1GrI
oDGpQG5uaUgduVc28H8pywhsKuFQ1mVg+zhJYPiCU1fUnrayGbetV2ya0PzKWNEHgXzoJukqTyBj
GxM1LEFJycoMuu8iz+dFsR8zzRY/9RxVHy2QFugHwyI4o/YYzDA+IhY2JbqkU66hn3xYvBodgsNj
ukbthNTzbVLkaw26w9SGFVf+s+k1UowbW4476EISoQzyepCNox8zlzL1q6YXi7KS3UYNXRI1uWAw
wWSE6Olkz2sJQI4bmAEZlKV8q6bJOciEE8nGBHpJyHxBu5NWgLSe5DTDJKI3D9+TUuRiq9zDsVKN
W/ZsyiItFJ/3/bcx6ya1HwLSxJWcBvda1S8Ads+yFFJ5WNaHqcmrKgPe0Sd22uuIYa2DpWXWatT7
lTI8NPkRRNtM+SyKLyHWoafy/sVVKcPDKeXwICYQ+w5A+BftNFCw0Zg26FanQryLGIkkvTtF6bCy
9LDecK+45lSfIcTU7GADMMW4YlJ4yqbFPMuKzn2WPKSyXrFoW9V9cwQeny0Qg4OvmFYFnrIu2sn4
KWAUHnOhcFmGXePSW8uZd8kavrWwCrZG3rhdreySgryDYptDv2iCOeLqZBqFK7TFqY66x//+dP/H
nvR/rGs43HVDNJnwSpJoGRrclP/cFxlSlHLbANQAR78sGgWDAqC0GPPR4Om8rrrgk2wGWy3VazSo
j1EdDiOSXUhFxt2oWXUTm7W2cojRmvBjTMEGopCdj9qq1tJmqUzy3iiV9T++6f/n6f//jx22yLbk
fz3Yv+aErYUsXP65Jdj8kI8+/x//bKll698M0ZAVS5pN+Xw+dOv/bKll8d9kfIt8XHTWGo0z7e5/
uPFVk9/S+FgNDI2qJM47sP8Y6qvY+2WDveL8gc8tufZ/01JLmvwvGergAGS2DewXVJ3Wmq/1Lyug
oB56vGSibMdgGJ26NUHWKv6pEz1tU9LdpLG0nP0otsfqnyFrv8Pcc/AmKOTK2IHu9+XZPNHZNcmo
zgBHHk+jsNbk9ANSN7gMYewXpUaIHmxequsYonzpT48y9Yz3kKXHJhseddlCZTV7kmbjtUoJswzk
d+YRDMIxQyzht42yVgP/SSqbgnJrJWJpT7lFczjVS13UZ6dfbdDjBcS3SAmUJ7juyWgBELc2OA0Q
X3gyJaOqnVI5uWJIVQ+CxFxO7kRniABgEUdLklvfLRu9W3Z8NrvU8uywa+0xJo+iqurGxR5LlmAe
bj0xiGE+ybcxmKPyAoOiEocfotd1gdnBNaqGkW8tXrESrqLA1yhcysluDQbcpXezUMrTGcLnG8BF
gRizlkrcIUSvPFogg5atnQTQdkq/Jb1lQBKurQwyZO0pziHLmcmXDwj2UkAHykrCngMjukpZuJn5
Cstel3xnkNQlZQRFt14t8Whlh8md07A8o473EkgwIG4g6AVSJwqSqFpiaQpR913yKpdJagFm1j3d
Dhjzi2YcbglUlRkqjnlylkKTdEnI/gsdvldQfUkhN0+C6dP1avXWVqpoNyPBi9oILkD+0zACbQKl
vcR5t/NCdSTKbyc3oPzpicDuEekkTkNNr0LAU12yKCeDY5QS8NbWb1wpOTNVDIa58TEUwFoNOVHY
QLV7tSqhM5vzG7IQnyWGpTVSWHADzF0JQ6Pkkc18xwx3A6odzrMIclNOu6VEnMEG4DgB3MQbusy0
I1UF/RxPtFWiOZPWX75K+A/U7Xg9Q3zJcX2Nvl+vY16g0BgDB9wyLPz2R25jzYnUhnKZ/DMjGCde
Q3uhkKyDqZoMmOiAGzJqHIAsKMrLSN35cfPRe15NgJl57dPk4HvECMtEOcyl57MNjYD3L8WqIBuK
w2DNs4PG8Qe5dVqRNDK8zAgyNCDjCdbDsaDEVnUgpSAw/Y4FHGAjIofHzOkKCpY2kFYg6gA6jRle
toZyNBgSD6tV7E40BbYyW3jKcnDGiKZJHE1WzB4BYrDGttiA2OK03VNu2xFStyozIfmSBD9bRTiJ
F56WvLpMdGKBMFSr7gnFbnEYDnPqbjw9zbaW7MroOBkq5SHWCueIcY/hLG/6vLkXXNlASP3lUHQG
qabhGQkHS8GnIA0fvWjyQOUnul+imUfP7pNMsNuwhFud0IBeskEJHeENBzBWs2cJiWeHih+UM+Z7
30jCtZ9eSouiOFPevYT525TVS8Hixh4HaIgg3o5V2ojuHErS5YK0r8xXHelA6MBsLEK13dQdBvW6
T+51Ye1axgfdVEASaCVXkBSPAYX8WdQRH/hioMpkQTgwsMuiXRhtYI+Y5HsQVj1x4YC5FbZYKW+9
wJYg0VG8aqX6lDT1hKYFDL6qr/FFdG6hMSNJyWzGnaayRQUWiWbSLTtaYQWk2ojLyJjpKbWhffsT
yX5hlpc2U51L380kb6KGipC8Sx8ToI0/mN6jsUx3ULqrBEUQLhtznCYR30OZZ0fCOmr/A0WaxCNY
y/JFnvyA1XB8S2NxIAk8JyqHWQ30wHCngeS6jKwaWg1Qe2zWjSPgaC8Ieoc2TNB6bzbg2QNYQGEA
c10dlziFGJIZIeEs4nems6aCoEHCTGhBltUqR0u0eJ2mbxP2pTNpN09cIIehnSRHMoMfvSpoxxlj
2B6E1dYiZk8KJAk2BU52z4QA3qWFQ8HXXupCko9kJDlVDQnM7GHfqWE5XPJRiV2fjExHTWuOeQn5
CiMfvj/TDWauYDAGCMGUNF2OKRcwstJwRVDI6IyGeAtC40HAurivC1/cN4JxgXoirS15EFZCWX9p
Va6jJyX9jji1J37KCDuVDmhNIQ+gnDA0NbE6R7E+PAie+65985MmWoM0cLDc+E7czutButdlg8ly
IfXBuFW7lnxSHcSyKVj1IRZG7rusKB1Nytozjkcc+P2OtMs7IML0rcwEYykIxcozLXpcrP7ubDV0
fLyNmKekfZPy6lH82NxjkX0TTQW0KxG1MF/ZP1ECH5WyesARxs+vIc0kWuhmaEG3xg02Zws9iP31
twk+JcixwRE/seJi25cqaPX0OxOTuIHIBT360DSGA6VXC2cieibBVKjLddUNJvWjD/1PMR+LbRQG
1gqKNdYpHPlxfVdoxsR4CI/Yhx2azFLPipeqvOVjgoVslCU30Djt62LSbXL+UhsRZbCOJlcuS9NV
lS69q1O6F5kSdgoUbTtuE3WTEZCyHfRvLxjCgPapXI9NXBENMDSbvqKvJTQ5uDY852uhkpd1046b
ZiJSqjLK7CrKwPpy4kI/kcItwF0s/XLqXr5B0phWhvFBbmccolT2K6s2Kwf9UPvMK+3Sx6a2y0XM
/NQlxy7zowfS0pH50zILw2yvqkp0CBTWztLwsBJpepnxltjS8lmP7SJkPbkuYEY6jaIEZzaFhwLG
2Gko6GZrQibX//hlnYpcKXxydp2L+aGpyvwgc9w4HQHgTo9hknxXpViyEbEIbfStXd+P/oq3/ofV
eN0+EId+/4//UnNlCUmAj0+sJHpzj2tlerK6yjI/PgTG18CS8BY3gEsEMVnGmlq9hTKhBxmJW26D
gxTPaAkSv+ZNQb6AayUKv4Q/6i+r0nzJfrDNe3lkDS5wa3g5cOckCJlXprD0ZADPvjhXXekHdaV3
KeVtXYehrRT1aaobdUNC0ojR+tipeb7WUhKyxTbVmGP486CHQLsWMZhF3Nqim1tlhCROISDxECnz
NjjlVrKV9DtdsR4l2pGA6AYwqRtfHaWtkIPX9/JbM2TznN4FlnBPObUWTH8Dp5TZ4cuYQVVSvouI
sF/Z0J7QjxAgq8lCU7uPUn9Kpn6WWRf07axPCG0vZt+p1iwcQMu+tf6gr2rUfxll/zKKTgRwDEK5
h2EOKDbbpx15lFgyGS/FA2lqRBJgfrQlTnPIsXYx60oUEhgIeSQAJV8IHUtTYlsdkkVlgotyLndD
7l0GKQK/Aw+jJv2KdSy6uDbWmNgbjMcMsCBgMyd/67NXYNLmmf6hlYYGoUCH/jDejmaypZDbeyBO
CiCFaREfk7aHBWyuyrJea5ztDVOU0vRWlfBsA31dWxb4/ICEYcGtC8QMQkn4NOMqgg0OhtCAvoyB
0g0wamO9O/MoIgNIygHR6gQnI6e7Z9dWTsG3DmcOdKOtSTEltWSTI4ifmlGawP4/IMKo/Cqhc7D1
cwrr3EObwuW9UAmH0YccZGDnoD5ypm0q+GsYrQ4shuV8cKqZvGR+xMUBYOqTLwUCx1H1YS3wE0op
35ciLTiPsPQTOjvmVCcGAa4xsgtTJAainQHGiRtaarCQG2Wdd/W3NnxHUrPQhtjpqNonKg2IDYu0
BRMRnvX0lUQlAEcmzhF3YA9nEfNlgbQnJSmkIxPLmvdNhNzk2JXnkXKQpZ+DTH4F/YZnRtRnYruS
9ObUYIxY1fndEAn2HIt4Leb3Mdszk2P0QcylIi/hv0AgxTYzntOawI69D+OvB9wzx25W/Qhy2V+I
leVGhXEs4fCWVQ1W2nrXh+gzjhRYKWTGiY2OV5+prd5OqwQ0gJOWMfV52dg1bCs+RMll3C+q1IDi
94wRRKd4VNty08o/jcK4Sn1mMmO/xlpocrvpB8YNUH5ARIErDG02BPiFhhUTHzCy1cIAED5Q20zE
TICZxaO90jXSvgY5QBsDQrJhSpsOu0CNvLUiY9KYK26fFyUtIyoDmgbBgmgotWiG4Y8vtKhmfZtj
SROC3p6sEf6FSW1VxuPeaDSGyo+qtW6yOl2MSgKW3YzkFlBJlOYhfCsj4EIGcXnEYPjsfJNNp0v3
SfOhJo0YKctavjEbu1p9bCwibbwmU/EFakZyiBAnRHM2cApmGp1C2ZUK4iaCaSB7OSLSutGLi9iP
nwyU1EWhAqppSNqoBd2ugvJdH0vaVKrjzlwAwAztwBLJCajhpgj+SffNbmnE7SkRkYkkOvEY8guJ
6MEYpieZLOTnebaSkHPdlvKTnZv5bEE7ciIwhRzrWWEEvFSQk8+iFEmzTGuXxFh2KQ62Dp5KHO8y
FAGQtEQL85VPqY51v2CU3fnU72o0rcMW6keZw0PJ0j+aPW42HsOIpCB0dso38Sn6Ks/8n6rWV/p8
m5HpwXjR4vXVcHmsJg4WPrNoP7SIAtCLrwaYKRz59C8ohdc0SgPL85L9OiDfCIjZRhU0BuWQJuxU
z/dyk1Khjdn7wKp7axWDE0vFGsSPcMGwEaxlgdSpSNDFNS06aeZyUC2GUZPXBIXwKHLCy915aPEV
JUQuq4A+lyCm0FPpBnm0GWIgo554wgliNoeZhWSQ0twy/dDjq+4TAAEhvCYpkCTH+JIaHDOlgXgx
m8PjM5mGI/GXKOEFSsSjipQCEn/DMrrMHXy+J6kf5wTaVHCjCGe2l84InIA4rnQgxmxEWtCV5XbI
sxMyJ6eJnmaJSogwAIHAph41IiGEPFux8rBSJi5wlkxPcYqArRLxUgk/KftangbpxZC+DXdmv+IF
M/H7VnEb6Ml7K0aAFtqFeor9W15cB2Nb6ZkLzmfhhb/Y8Ifxxx8ulnqq2vM4bOPx2WUbxpvDxTP3
kuXWrFV1/VYzpB38z2r6k4EqqA2ou9QAAIZ7Zd5pCDufbqUgmERGfJ/zugz7j0jfitVJaF7JeOqA
FgdMZPL8LWJby0FKoiE/YhBftfQzJ6gua9emcHRl/9lNj6Blf+9YyVMI3xhP0PNn3FONLYB2Zw01
cmbHKuMGunKyTGjkfwOCwwK6UDwLbFnf/PiRemwLiXgUvIXS1y/fekbmgaByc45Q/vOEbx9JUy8/
SBVfGFBVB94+PCrwCzZVvyonMhPh4CDZGL4IYgeANmOXH9qwFfoLZGMWh5O6tBpy2Nd98FSzR2Jc
D4O/EwiQUneZtlFYwAdEpmcgacmfnsuUABgYQcULw1gHxhqC0UIzySbzjoQ5oSpLCb0R+2sCx8OP
nqFM8CyggzADvte75IAn6qEWOEN5p68jbzdFb2H8HqWswQnTcUVoskJPuqLyShGJCuC1rf6vw/Aw
y2ytzaBfmWg7Jaw0C+yTsm0Vl9f7UK464v40Fi9+bQtFuKyKlS+5WgWpSbPQIZwNl/27RRElb9vx
029fVV3y8gLwK12IwIjL91HhOQba1Zs7Pzyow8ts93XzE8on4qnsSEJyKLvWDAmGXkD00o5wRnzv
dBKF6U79q8FE0ltfXU+0txTDU2iWTHGi+8BQaX6YPwLpSkbSYpQiG0zSIhwvmrrOqIyYi8C+ftfi
j8Tfe8mXF55TaqS8zhdF+UUeepatPGVvTrvZ8slN2+lH+HyZuZNyjqbJLeovEaC/sVTjI7BqtkEe
siDcKgjVNmNmE53K6ci4SBHOfo3AgeE+GVuDvBW0nZi5Nfw4PmAyQcvd0D29eMX5SWZKTsDjweO8
JW6J3mEynnr8iV4G7FLu/6KZXYjCnzCSC6yfW2VXZG7i7yz1R1J/UCzP/ezCsGDBEXEK5R9hEJDd
rdH9pPFRLtoN28FL2SdOVd3idlxOE6GRBLsqj164Fv2fbnpbr2c/1Z5qnwwtorRCu4IATeNqUqh4
KJRUMor08rNTNnJzEvStUvOyYPOdkjteaC8x3A4yuzJBZL1r2oW1MqMNgmU0nEwpQ8Qb+dkzIltD
te3n0krt7vyZ1GcNc9ZazAtL3uyW5PPif29DlAo7r2cUOQsew85V+BmtsiAajjtWPPb+m5XeBePK
1xCto4GIVPg0IH4LlHkSIwQz+5bLmxStwvSSU7IPJhlJ11q5Kw2kfsptBCwW3qIs7oAaPixry0Pm
5zTwrpG+yd57LfyRvGM1OwFZaQ0AmwmA04xnL3gIyjVjGzK3gVAtk7/aOiPeKsKz1l2qYj9Y+9w4
WcI7Cue0+y2NC9qhpiUxZj2geG9tWNxtcEHUzYj0npQHdCcCc+udod/j8RQna74eIayS4oBXrpR+
AYaIkeq2mJ5+fJnko5ce+2jLBLUn35z+r0hrJKMcYXux/0A5JQtrMeKveHVysQN1BhBlJWdObzoD
CzuJhdovSXELvrSJFGcYoLeZwQJ6nMQ+reL/3Wjg9zMW4q6hXitZAN281GHFsNNlB5fqu4LLp0qX
OYh5oTVEa+wz1m/FIS3OcXlsWtRqF7G9JiytpRU/kT7es3Tf9Wch/GhYcUTfUQnrrbuoynksLg+N
2ZDPOSy5A2oI+VX4H2134aAZ01NiHrvomYbo96+l+mCTLOSbvnGl1saqHQV3nVg/XmIdo6n01/Cv
o3XjjElTEHEHMukb76IWr1wj6Qc2zHy8+hZF3gLULOfPNN1wdt8yrnZd/sDRmg9kywkQ2xXiw2y/
JMz+fvGrT5uEhxqopTAiIrCpSD0UXTm9z0oSHWYbsbr18l3jr5hR2FPDngJnzlGOvzLpxcCL796q
bv4SHZgKWC59H7sYovwSSKHXntKBVMAwWRJ34WTjb+8/Wow72S2VNqQ4Mc0Hhy+vGFsa+Lsmh8uY
BiQmMerIpoh/SwikPszcVTkdVqJvi+C5QqI395JytdhtKsJn2N0rimYhmnMJH228Tf2DXn6Xw32q
3xLo9zH7RboelGLo01me463nuOnBZYw/sU5+37fqv4XpA337YtZwNeyUvfLIM8IYPvfXXk2otWsN
kAeDBcl0C4nQleSp9C73j8OYt/fJk/V3XHUt3iO6K8K7RI+fWa+2ucJrIBUpZg06XXl/cWWI8zDT
G5/KRGaRLK3VYGt2B8nbZcUSyVEvUfMwt7PGrwYaUs77mffmWN7N4RKzM6Ua50fiI8AwO3a3BMo7
fg1eiqm/VSGeJZux/0p55XD/5k/efZHIIa6viFqok/UoPDTlF7a/JWwHEsWrJQIYXqpG86fRsRKP
3sRvA3SrKHtOuwqtEdp1Y5mD9C9IkYNY5kknHjo/XSvm2hM3OVHo5jqR9xpJZCaK8i9AnYPwnZgn
wzqo+o4vKlQri8i/Yq+N3xKNf7ObSNnIlgGrdOTrHKKRwF96S7wVEzUqdhmVo8ocfq1X7sA0ZEzQ
X27F7s5xSlrmFN8jbR/NDzdJGfqq0Q49hUlCdnHWkUGwoKbqWUvLvF7R7FFvKOJXP2yTctVzQ4hw
m/lmA1Jh0sYpw3uxHH1HnTRKyTW/xFPBrUTrTxsJAJ8H1Uc1wdA9YpfC3UBhrSoM0Q6VuumVm5Dq
NmnHdpXoJB2pdpKxXYJQXRZ7KzrFiLf4c3xehkziRXeuVUgbAmFfG7KoeDOL5kuvyKmLboa3pzWP
o9VE4Qwy3/iMZ1Qh3xbUpDb97oR7P0OOi0sauJnkWjnzizp1tPTaD8tK2qtMeaRVLx4whNB0Psb+
hY+N5RkmnzVvv6g7twW7IXRcRrlt9GVdu31/TwdHr7/FZN00m1Zc6r7NEmS2qIyXvnBF8sPN8Jfk
7gSEnaYj/0fWs1S8t4Sspt6mv01wwFTUIbwQhcwdiPgJXJ9oS24omcaQcEAETrNSWFsq9bOL7hzF
cUZMA8kb3oFsah5ZuXdUacVkJMMF5G9ab1iTBQxH0m0PJCODkQ3llTdtvOlgIktTl0a9rrjFReQe
hGV1wZatS7uaB86QTFf8XVl5gJRHoNazzJa+fAhmBc7JSC74nmuIx/EyLWnkyruQHdrhMMQflWGg
FFqL3bruloztF2F0jpR75CYlkqeduDVXUbUZEw76W6F9peEDq0+en8Vp3QXLXFwq5jYfNnwjer4a
DYJ0ruipYUbY3a2gKcy3eZs4ZvdGqGytHVk/YM7AO8OwKoo+SHyK6lsuu3xJOjNCs3fkIKMsUtqV
ynNA+pF/VYxXne6IVY7xJLKXlNNN1jhZu4kUxgtQb0FvwzojZ+E0DI80ucntS1O+gwI5Y0q7kJI/
toZRawRnGMckLSSyI/8p0y3S30X0g7LI+Cb6K0VbZYCnvunleQivSXL3iqPZ7PMqWmgLIAvKXqes
ifZmcw2nU6f+RqFT4r5Fz9ctdemmSj9RdAvbA4aOtRetUHcRg2Bbi5L2whmDQ7P39F2sfBTCdor2
nnhIwiUK8Ko/T/1f3QMjQ+bmk6pOQg+TryFdkmrf5bs8fKEJJGmV1vtdKuwBIVHoFsM7rZss7rps
WyCxg/9jawJ/LQJpjCDvA//qlcekhTZNk62Kz8DO+RMOwx7Wgxs92gTTMbSOOe1ZKG191rHWAy2z
VTkhKGXtZOIqZzmC8uVpFcRvPId0Xw9UPOskuaSqxKP8bXBChsJ7kz8VeHyG9VkqK+5zMSM25IQG
3xf2zUSfEv8p1qEQz2hdu3bLrMKD1W6tFf3kz9P5mRRGkkSA0QlOS+XvQ5Ld1XUyEBe6ktu9x1x4
+mwNrhGnZ2bdFfFsSoeQW4ZAIuqvWllhRKdVYa4/nVp8TWhbnK4pHW+0QdKaBvsJV2/cejhQugMP
ZhcidfaAiAjAIshYishlRQRy1D5a4T2UwBCKsZMTSzN6vymdQBW9ccHTHm8hj+GuEBz4lAu1PBY9
nXHxO8CG1ufcD+ksy29ycMjVtx41n+Gq6hagWLz1hjeoiotUfPJI1skxYJPn60cxfbcIVS/DbdLc
TP8vZcEDqAQs9sfI8Djqz7F2bBNWZjXGPzlB4DPnqDA/yq9xEBD9cYqzLet2f8dod7SFRSt/zJGP
n1p4xwfkyysf6xyCy2ZXmvvEokvnx5pz7yugWR4VcdYsoNFy/jPBXn3lNtuocVnbRANwm/DKtlvW
zeqPp4vgBojxgpFUHgSOI/8c5Ac+LNVfw5uagjchY9Ha8Zr5bUEDct8xLDiRsL4ouyUST+jPDqqi
hJo4WXL+jvYX1LVF57L0jx4EioAn1ueKtl4n1j2tsVfgcFf4xyt/9fSdeiTPrwUeyXDXCE8iwYgf
aA/z4HobiVdyjBbMoh3qHBpVe5wuaU8JHvyJvAQG4JpJn+H1Y2777yydxY7s1haGn8iSGaZlKsbm
idVoZvbT5/NRBleKcpOc7ip777V+1K+leeQWncz3pbsu7bkQny1lJ7iWnUOpium1NvgkF0xKnuSJ
rlh/h2BMa7GamgPvD59DT25mBhgPxNlNryjYtOmhVe9a55JZu1m3r+Sa9+/hMLu58NPGKWVWiWPM
R4i89dEhLHY0DhTC0GF3XTegHNF7lG1i661KNLscjU3aefR6WfVeSd7F7GqOrjx+acEXlamAwIWD
N5rKGmqedbiP5G4UH3J9HpwvdOeN5rIhT291QC+Xb+jHeTpK5bMMsNK+z/POfBaFoyjvI9SQkBeL
U9E8Zj6R84cSuNF8sfxMxrOgXyw+hFba9RnO3FvIjEGWyYY/QAvoPqCrqObz3Xb6Xh7ojPxL2j/F
eIhAygNyGRN21WhYN4rDElGO8CKNPzNfRcsNLNojZbZp89nKuwpmYeKj2ErSi7m8LwBgTBGOpIEY
5+/UXlj1LcxeK56DUhbA0Ql4x9K2DtDQg0BhVrHXhLcVF1PV2S6Jxae6yWuWhXj8J94OKfC7tED6
y1vPK7IyUT+kqQKI7KXqqVs8Xp6IIca4Zjrt29FjNl4Fa1duvoLGy+etaTxp8UucnVJ9X9L+WBwy
5SVqb0b+UTVs+wdN35o1Ow9tOu+zDp7bOw3npxQAagDTyQ8TTXAg3kTNKyxSqL5mUk/JoLdV0Bt5
sjlHGSKDi7GxCFnYcmQV3KNx3m6KjqBH8QqzK3MHSDZ7QyU/G+oHHr8tH6k47atqrzFxDHgbNrxU
sUQTnblVOlfPXgHXZu1JWqho21fCQYt1t4O8GOp15tJlD0SS91Wi1n0zeW3mtCiiELmX+5DipTzh
ffd0SPw1nXcTa09KcxoD8P6Kn1Z2OCDwVNZ/YoJ5aodETK59I/sa0CTjyFCnOyH0XBNImijAlofn
RAD9mT80LpXqrIQ+vUqMr0BBSe1j8/ebFggaos6o9mwOtYyQ1Te031Z5F3PU55h1nsvZpb0tSijv
/G7Sry7I3Di6sD/qvArYLGVnOgIQis9JvWUsFaxtO98QZ475to3esvkQ6l6UfFoVYt/Il0bvYk6n
IDtbwVNMwMTaUvq2vvcWpCNH1YlFu/3TddyxtqVjWD30eY0c7Tg17qDYCWWwsuQQ8MxIeMZ56zf9
Xhp8cDkRDDKgzHfLrrIYXtnvAoI59edSPIQ+EnPhXkO1tx9KYjhRpnoSxxK9iI7OM4g43TjU0Qlh
8DY3hk2ovBfZs+imQMjqQZ2fVqmUwGgjrYd4BnA+4zPaI70HcIIiOhScI2nxyoONRplflNR6aztk
z9HysNIPo6e56tAql78X0XwnNB83HJhod1UndyIyi0U5xxoyAX0RiKe+1LPiCRlN9QGo5PKRGV+a
kZLmedOta1cDMg6PkZI9NtkdT2drHafpJUrgF3LZCaYbtpMeEdiIA19R+JH5Q3hRR2pOO+Vi8HHG
m2ukMVQjQ+cKxO6DZ+M+LY/FW8gJ/h5t0TZST3cHb7ScccOEpAqgqLgkDLTlLVc4tAp+xY0AEzYp
P6UCAEExmK+ox1r3UCWa1XPGFBbUZMIYAjiM7tL8yrlWbWPXdFp25DZBwsKwliq+aBNzyvfuTk5S
3wz5J7ER8HSnzO7BA1ARDU/Z+nJDLXQT9LV+7GeGIq+TrtX8CEV3dL9qcRtYTBUVyH7fIINj95c9
xaDlbjsqxMXZyK2La8/eL34J48uQnwisXwOUEcM9Ub5XRTynNlyxo0a4agdsbV3P9JXb2vQRT+gN
URcXyStVDE4jX9ZfJ2UD6TYhqo5cP0stFm0nc0Tj0Eqndr3QO6bd4FWzLkQzkNWfHMt8334Ozanq
3/io9AEcX93LiKst855VbwQcwImtyXarBrLrPKX/7XqouPlNjQ6ItgTWIP74gUpJMmPHw6j+LMKj
by6m9qmlbjz/hpEJuPOjekSB0nVmfeXCp9EQ49+wa9h8Y/Ou7rfdQd3pQ+bIfKIW+DXbtqsFu9GV
KFsFth5AvtQ/aXqkI7WkEA/mjhlrlm98DHXmWpJds6YPa2mGLUifAo9EgY+rqx7Et+apWzi1Py+b
aqd4CRtIs11wXCZ22R77ZMdXZsT3sD638kkM3yABxngL2tpV+0Kyu+YQshsMzUEtPALLad/1l22w
Y2JkYediFLlNwhTXY2CXA9IFFTnV/JjCrzCAqKZ/ZRbOKoWycfcc6YBV2EL7jH5RIOk6vw6IzyiS
S3NmCwHbIyBzHJIPxpiuD8+1q/p9so/8cquW+8ofkb34o3VT5ifVIii3we0m3UXAiyz+kXPgv9FP
2yPoXiWfkcWCgCz9Ku96Vz8p9pN97nvFJv6dfrZoww88wZkm+NzZwbeBcDS1N6ufSSZ6SZ7U6hqt
+RJMZ+mzXB5Uf3TF3I+Nt4xTfEqJOhxSnoAaUezT5IGG1zfSxkGrfMPhjgKx9QJ3mfdUKhP9zh1i
vOvTRTH8oWUs18j0ZUZFrUaFPXs6FdY03rnNxZLdoiL2B4z9Xk5PqvAXKI8geFGoIdT3eo9U8m/u
TlL5rccfCim9wQiM8pplf4EOZXj+LcgdvwI5AMBRFMNOyYwRTmBU73HxVeDGo1IbGeiGFlLkwD50
Bj956cp+nNwsEJYoRz/fU3sR0aVZ/IEcMesL6mUU0dxtJhbN/eLAuMen3hVQS1xF+DnJ70R8qttM
q+0eXKcYXd0OIUEnVuUi+A7bX3F6rsXLrNwmAsFaHhWablgtqdoJrpr+lfJXuXYA4KC05NjAb7Ys
vKhbHOBRoDvbcij/zd9L4TTPr2rmZVKxaUxYluqvqVSoW68v3prirk1vS3MJOs9EhqBIPzJiJ6He
AgmT+rxJul2rPtXU9ETlTUQmGEH7SIJ8EIzG52R0OsA/O0JTChBwVMsrN7KDdnEzXUxG5F3kV2NO
CotqL/Axg8VIX5woSuiDw1SeslWgQel6Epqsag+zfwm9yA+pQXVib/yxfidXs6WO8xIIFiNl279R
OkjlxDL6YnEdlG+RpPSFDIy4uMq5yynaf5pcYQPQf0NhQdqUbtnKTgtAtghfUv/WGXcm3oZlhNY0
ImNwcJHqQIs9dhXJfNHZ6pWBUUrzFb7Arjri3aM+HV5b3vQOL4ik7+r2LaiessIvrwTWUDC5kcqC
CWMFjFO6Uuk9CX5j7RTGO4TxPBEkkwn9Ac3vJsebhYqZJ3V4cNROXFmSdTF5aYMt1AxI+zUp7v2E
P92ysRoWjSPxx2ePCha+hYxT36GAkN5g8+YcK9WNQboWZ1VMlvORVP4N7eb0uWAJ2+Goipy1udMT
OnljCmRnIvfkLGFsmAS6wsXH5LQk4SM2d2c/2uXFDjzFb/VT3x4iViblW22+VqWZiGqp77mNJMDQ
CccwjKfJsRO+Uv65WX9wCfRkXLFfOL+IpO5qnZ/z3jEaxe7YdUkGZx3i8UNbojTNvi4WVxZJDw2f
cumjTSUPpBEdxlYyvjL1N8ANWB0r1VfLj8oQPXU696obxMfaOhGVlpf3FTAh3n/X5azWGKHl+rnJ
33JaBfrCw985sCzlr73x0xvf1fAlys4gn1A5Uqexx/7Eje3wKYLiOIJrkC/iU0Pp9GnHpEGaCo8A
j238rUYveX+7vw7JTcWRkPr4WEnQcRaWPJ12ZezCuSZuRkZp8utK89EppNMZW5ae/MatgJ0cqQRu
7rUTWYntCcIiF75TWF7UWRy4VucOfAlaz7cdwXryN43OBetRTRtdtI+wFdoIOQLnb08RMt+Q4QSB
bMcXTMPuDJ0iwXNX0qOIwdb3tOoZzVaVTmF+hu8ArB5YFvhDbYt5CbKO+mgoHNqVu7f4bpg0jgJ/
tC7OR6LkQkDHxU3jm8FwEQxUxWBgIDCbf9G3Ok/mKkQHMR5z1QLOvYaAnYuPVQ2F7lCeAw9Tp36U
33HhIxlXKW/YhdlXn7h8vHHicB34kvUOUgBx/hRk35SFHacQWQRVK90V5Is+jl33mKG+GW65Js3b
NDcbtKQ23c62JP3o3QutMBjsz029YTDgfFYtACOvysBxta86vPMPM20FX7VwWLqLZL0QFciYzqEh
HgKV7bR61IEKrsI1X9sR6AOOXVKlEIYkIwNJ7JLf4lUdpbLKW2b8Gi1ooHjt2MJjzaM+B8Q4/wJw
3iQftDYjvtgYvBpNgY99G8SXFsG2tWh+ucbaL1g6OVcjfqiG/+ng6PPMr0aKFEJeS6F17E/F/xYH
29E69fPKinGw5D2FHKiMTT/6o2wXBUC6+Kpeo8ZR7NEHWltxnuj3/wtGfkETlOx0Pxsf/y5UyMZi
awnfFc9ZOX0rFaFV0t7Esm/tQh7i/i9SP8INVMeFFb1IAIT5oetTvrlYyKSa8FMynpFColkL6T7h
Cy63FBXxAS123lNlxh4vCx9asjcsm9+HDWx4WBbHdsYFEN/j6JQuF2UzQDy/5dkvODYhPf0Onhxa
nzoE9aIMN+kqMkeAfqFPpJHbCxU/TyIUswOFkn9ssRNEw3qhjGDadutKSBp4G7LhlCfWpgq/DVHn
ft3l2wyBa4DoxhVwFYa/ZriFGfWZuLT5MLF38zTR+kVwjT0YuZNvPuZ/XB3KmhSu1km03QJSRvSi
K5DZkeEF6r4MaHAMm65l7leJZoYwazLg3LzJCUFaK7j3F6mrLnFqUXqLq7T8HKtX1C0bJToLjCgG
16Dm9DSouYRaVeM24prRK1BTXDaI0+nFYv0FjVwWpri3Xr7F80dd/sjYV/rpQxefGmxKIPqGozdn
pjYsnjE86YAoYAXfdAUygM1OLD5DYdu1KI/joz55Xf43SO8ziuM8pKCTFixZ/Gt5BHI7tvv6I2SF
Ac6SxTfSrsneOqBgRZ5I8iUbzAhoR+qGLZJHNYLJZMOr9jPXrzLevzbfjXY1n8fqRVeQqbUmHM4P
FqXG8rUIZv80oj7hu657D8ojlBw1f8cjG/uqYxhPZKvsAvUhFG9yTB6xjqS3xeUPhachkbpPnMus
QiUeGGB4mwiMrL+V02VFhOUYuSp3jha+yAOhF9H3kH9SrY7aqHIEwkOy8olPihN5Rdzmd8PYx/NJ
JpUj+FKqSzY/1v+0JXyYIAwFcqDJTHkIEclGd6tKnJmlTtohqdpk+p0tQZ3YXjHOHlBH6tKbCr0O
RZqGf1P8/gVTq+8kD2key0Yu77kAdh0SEA2EKOv3VkvFuoNEuFECV+GIQmFQdh9NAEAHdVRGj3h0
F3nbABGseMcMHTylHhmjjI0xTqxno3hhF9jkiZtgxNimPp18iNrhpRiJd4Jg11hSkDQjW/XFfbEb
oeOt/fqrRCQkQHIU0WePqvGjhaFexM7OlJ8ehZgRfSxs4vNAtXjwurxBHrbpq8T3i9EIgXYWseAc
BMKuw5JsGX/pclpeykvZtXbTnofpa2adnv11P1L4SV0uw+jUOBMyUJioAs4SamGeXSCiXD7wbw3T
94DkZF2EskoAyQVfpr6Kq1sbzh/I41QY8nT8SpuXsLy24oXlW01/IoGRI3mJlju7vhS9T82DXOx/
8EWf3+EkBdxG2IA21NzAwllehtZ+a7gjbN2eHQ4uW4i8lEu85Ujgbq1JuWrGb62hepqfBYAV/ZoE
bNlf1rm+XlFbYeWE+vBUIuatkOCq7T2UKT3B88rJPDzDsDVkznK3tJaw/QKu1JgIeBNH3N8yEQYC
re0GzEskojlzzcVWSBNTfaE9SxUn+k01O/S9iOG7T9MZbFnZ8DP6vIkS4HOkPcPFi+Zhrhg083Mj
PNErafO8BdOe9rhFOXXzJWBWbN9E8SoKl4LlryDFLdsTO2er1mWwe6j0m9xv/1Ul1bsOiAc2d5M0
fstvCf+xYk3u4sSwpDluI9xNE+px+U/OH43oBe+1cEcZZQATTfM97UiGM55I3dCRL0M5AHfE5qGu
z7q4U6GdSrVwkNzLBkeGyByyPIb5sZ6Pau6vu11kbSwHy058qJKroTrZ7Btl72IFBXs7CPWuzn05
3eJZYRCqq3ua8uiituC9kybgn1dDv8Taw0CymqayHcQvivnex+QRAEleQ9PNHGjE0IYgWmcodGdT
+pGiUnEmr4532fpivUnxOXRMt16cHmeZHXuD4lkmhVlfVP528iM2WG+uSfIhYJTDpw2iYCIjCsB8
UTOEQHv1e4SAhyMi1DfmB1byHgjD0Syv9HvC8NC0FxdDO0jFAYx75TCwS6xPGVosMA83q3hLdtSe
IMoRsmMz+Aah1TDIafPDFsgTn5A3IcbfuMSiyOupiNYQwVHBzmhS3k3NbzaxkxbAH4Sz5A7WWYsO
lWI7WxGhfK8jBJP5FCVPyXTspnupb3P9CHIEzzQhN0PqYu0w48T3YvF0+Zbw9xcK4/Q+tuN0m6ps
7Mmxa7c9XnBvdvlZ0Nu3Lt82n6e5m2i1/6qAsqd9N7wwxaO42WiSvQ7CKdFzKmeHNWdgwAzwMxWO
Zm6nrKvrgQsfK3iw0thK+AomLGlEhaJ2ZAHCgD91CRZQO2wOLaGRHCAarqlPfGUYcfd9jppOANYw
SWtu0Cd6kwS6vfwFaKJGpDr3hter6XQ2HOQR1WOMz/yIiTdsk+m3vUmSxpBOu0J4Ssu/xFr1HOnk
yrI3GzMQIi9zvV9gV9jGoJjQWT0WHSp0PBlA+lJ+YmLAaujHhcHTgIgVgmtkvXThYpKjJNAK+DXr
73Ols+r0rhGQI9gCtiGieUmZ+EgHxpYBFUy0UreADmHC3IjSYebxnbVpq9YquSg/hoi16cjhivWG
F5cG2d2g+TXzyUb3Z7eaHtbMBlCc6RGbYV+l94z5DNpaYfNYmBJ7AFbhEskK16AX5UdMYxTJpSxD
y10ZfhJOGK3aryufnh0mgIgRDaYSI20nHDFpgZj5/hHZRelHo4C6WaeZHstQzxz6AUlAeQ0lv2Ei
fNDIh9uMkOpvSmjBWUWP5dLVk0PLEAFFt+4V1cL8w0BCnhVxCWSJvEvtPi+vVvO2DlzVD0dcF78T
UcnZyO5X8MqvMPzkcApDa0yjtiExE9NrCLWNsIzsmJBXj/UONZHYfrTrl2L4X3Hqcw+h6HI1bYeE
p8PnNu1bwolopaJB7JoIkBabAt2nn3ypwS8CCVyUBjTmGSX4eoGvkLX9ZcCSiHWy+YegtcdG/yKu
lif/XUkhx3fQXeNw5zHoM3/+KPpHm59FpKljeU/QXmVo+FsOTogpqqbAe+zAiaKjbLdArfeVODJN
HA2IzZVraSA+ZP0wOtRXX/Jsa5kt66sSJzePdV/7bcrlyGgWVx7yFxEhhBXQsYmS5t8x1z7XMrQa
KOfqfybJzJO0rWX+xOI+Km5B9zHDthcI+df3xDJRBrEi1Zsxo3KOuCtoKvXR2ok38z16oBX05mis
pG5YUet8LWzssqRdyc/TgGYCZm09Tom65qlehSFs7HP3EcN4THa87FfCuwxeKh4IYUY9RYxRze/O
a4OKzp1AfeAQIkKUqr+65KtyiKtWjeuEukfjZxqfevQj1gsvbFt8svvUxJVUT6BU2IAMgQMsw4p6
LaYn8kycqHsm9+1zBqqObFV9wY5th8pf742gsvTQKedw812zpLYRRPTY2jBIJXErtyxatciiBPpH
8Gr3HPYfHVISfeIDRXxu8etkPQlCwTc0/jJcm/zUkZ7W/hXFTx+oDLfI7fsv09rJTLfMb1Kr2t0n
KVzhTuGteI2R3GMO/ZUgoegddg0TdIXXgcdLeOPMqedN028T5ZyUXt39JiOBoWeWSuXIrMDd+qPo
UKC3Zr39DkN9mcTHyv7HW7EOYRlADccbBKZIDoxO/JhAcO/YIDLU9iknicr/7/JQ8Q6tYg1ApmoX
bnv9TQs/c4jBkRfYigEUcP9CodhC+lEbhaPoIDaKKwwEsD1U/WzS79c1l1XbMLU8quOLRQyh6bKK
EyGKoO+4DJiS+PN5I7zcN9AKeTHLBFhpXHtCvBoqABmJvRO3DKeAPlJz0CxkDsGHKf0tBfuYj4aD
FvMTKjQQl9z+7lR/2pIAOO+75ZjitR6z8xCtA0gRo4p8a+tdSmoXRxLpigjoX5L60eFny28r6yIU
AJwmki14n1dUAXV1pjCcMe8TwE0zdm38CqA2JuybqoeYirfZpI8RsH495CkntVfZvdLLGwWgvNgV
syMU12LZdem+5juUf7Mu4G+RqASc1hXXWDxkqLX0d5jozdAdmNriW1MSMdak7FTQ80j4w8xkVb3x
oU0k8LvcpvN2RW2C/kUk30mWVsLEQ6wQtY4SYWeCTKD2MlnTgZdNaBytEkKN0/k1RaI7PvQZbs9h
DWgHlqcA3SKE3er0O3MpL8i4hOYpAz1hFQvYy5xh3jZIaeSbIvl6j2yK6YOpa539UJeP9IIeoUPX
Ux+9a5ObCKHe4oEs5oORHluR5Y7hcD4P1Qn9Cu3PRxF2F7hJyL5ImMC19WoMbm96OLJ0rUIC+EA7
DPAvYxPK+jf9T17zFned6YvwjYujcw3QyIlrvNgmSMANPM7iVBC1dm9cEgUJq279NnEnHjGuPsxN
mvG3uiSEcyrz87NttPDgBfXEcwRlZ14z+SsybzySk7wjs8E3ocZUMj7UjQmK8Wq4RHaMx5jFUIQc
TW/recrFNSBWGP+iaidzTLHoEVDMkyRuThLkcAs3Uyk/gvVpNi+WtWX3K/lXim0nxbbWfQ5I7IGP
IzZerfztPYI+yPUHOgT6QKUfACNiCxgCk+OdKOz5G/+lD7vIejK73Gv9cdXF9bmvIG8Y4ubUlt8K
sghpY5IxJSsfK2TfJ086f2owoB6/c/STK4JwtgSfHsE+MSqsDIR4jxrKv+XBS2VUs+EKviyGDQJX
nEULxSb4mlbsNI3qhxJvENIec1XX/cAxcgYb2k7nv1gAGYoT2Yz07obGs4WYK/ITBvXskMS/oXWT
pXnzSTqFcu2trb4cgvYUfLNf9N+heEhLxl6TPwMwb+Gsw04fpD0warwBI2bWRbfZMOQxMY6p6KxR
C5j2ALn/wX5gKexaXb9nhdsQSLAuq9TRbKzqqS1/55dGvpa1N0Je8iwQRhU70nLS0Pq3bw2qTfnF
sNnxsjsoBpVrxInmp7n8pG3E0xQI/ZQSJdK9bhoC8uDbsnpSVswNnBguD07tX1PYMSrLfE1JhlBF
MNmOIUQF1nrms/SQIG9nYGYuMP+NVZp4Rax2aXjCBGEvI+8deCqeTaW5mt1pvqY+qk511/qlD4zC
tY/V5cTMEEhY4yMbgmeoCe0SX8hBIEzig99NHE6Bgt7C08ALSyIsWLajz6j/6qSPf+i09bwmVpMu
sgnQzGEW4eGu4yvhU7Y8WkdyLTi/bjrvdCGdJeE0EQN6n6pLjeCVmYkhQcsuZDiBjqJ0zJ64i1Kg
oVwK7AgEmPCcDR2lK+AtYHNbJV2k4NOUcco/YotVHt8FAAbSGYIoHPSknaf7Vehi4GD/3rIMeGZ7
SJ3QiRfcBD9W9Rlb73OyZ1fO4vsokeR5XgEl/spqyFZn5OyOUMolAYeFalOjkjUnphvMyse5u3fF
e1kcyq2IyMGPfuUY6pcz59NUtkOA4ib5jvuzUDyDcdSaN3/O8ZvGmFq/U8c7sgGvTPWq64zHT6Qa
HDcK4jTA/PpVUgmEPPbBYptDbZNsZ/382/1B5FPhL3aJTNGhsHj4UKgzVIF9t+7iDXAo2MghKp5n
Xn7hloo3oTrN6ZYBT0egdg6Gd0H7kElxXxXhkRkQbfqTaB+Enj+s8afsoQg9wR2alWMehb91Mszj
H7G7tL8Mu1BqPTt4kTwPAFHC+Oi5pxftjmZYJUhF3wcxPR4XcTjE+TvxJqhpJl+NzrJOjhqkCs2o
enyFPeAeyDoCPi6j8r6SJy2BeBFjt244pGowGOU7TMq2mZ5i0f9DJd29h56GVh9ZhnpKudxqqJ2Q
169BNNRbvAKApDkr3iqwW8zPVnximzE0ojj8EcQJTWDlkJMR4hhaM+KjH1laNeH4a15r9WwVu3X4
maio5lNFbjQM+zm66aiTO+HTmg9ZLW66/DnWiDDCnPY8LC8C471KEKAKVlNThD68tsJeT+5Wds4W
DWiUN2+8Ay/iEIAS3qqCtx4BjIwWrE1T+9MXLYxVvW8nIIljHf0J43VqXxXUfSoNEVeaX/pxWw1e
QhlKc8xmF24ot5ATDLNdIIjroZBcxZYB76T2GI/IbQKPmPZFZMI9Gua91wn9+4uTlxEqgXLuGfiS
R6TRYMFYcVX+ObjlM3Xg8eTyCvGLh/XP0Lkw9hwYny0CxT7ndK6vi2DzvgnJTVeugvisQu0ZiONX
xW3WPnSm8yg6r5zcugxZ6XOLojFVbqG07cytMXu1y0UCS/5IIVbYqLsK14F+zZRHNzNEpF/x8JP2
qMuvsABonVjbJsxvWiPBDv/pwnZoDxKiZ3DemsQ/Ovve1zVdbO+B8fh5m3TNCVzgCu2jiYGb+1+0
bDM6ixs2RkKSc673RPhMp8/yDMtPj7nL7FXp3yuFZIDhLNBeRoE8oIlRp82b1bbYE3YQW0Thg4+5
JJ2UaHGaQ5G9NdVrj8myfB74ahTp+VpF70ZpuiMYu8ys3f/1mrE+5xLpUpFvsHeu2xMpyn7fHYGY
Gi/ZxYi10bRyOIUhTzdVY+EvwRMe9HaDLhplMoZCzC3dX8R7rTKAdNYzu9MUMYJ/4ZoxeiBtCaHF
apSvPizCBMys39RYbGf5LMQ3q4a55yxYweYRQfi+IxAwPbWFV5R7QoKdjgtg8sE29NSdsc9RVfwP
I1HHLV6HlSBHt7kiKwpfiJTi50eZ1I17qkCcVaZh83m1D9oO6Hf4FHUSLx3YaPVaFyjLn7OE2SbD
5U67SbwPpyeaGdZOhn/agr5moAMblJ11xIAqRJHcoBVjZlPLrRBtwY+05sNsJkaJH4nl1vgadJhf
41vpIKk3SkU5GGFUxCoLnPA4wpbozO1lgTFHKGlA3mIFVcy21r9m40sBLJDTypaFy8A7o1UvwK5c
jshpa5vZt35el+sBbmQqPsJRgZurNgL/gK7zNcIKN+oRZpcQ1+naqQzqG+yPhuqp9U5KLHvAIBHH
mBXaPzYEpCgbqc4dI4r4ZCagVKKVSMBtXk11IL3lsHzx+6+wg8WFwq4txiPPAUdow1qx0S6ydSXC
pO9/SvF5aN4KYV9124jkCmBM5H3wozrJDJ7VU5PA/D0VJz18gj6wJWienqOhqXipIHHEBuwdcUaD
S1EQX+bgqhe/YcO4kx41Yd/XWFeQ1OAt9ESdZcRe4YvwEXJPDNyU7eDPXBaEI9vtdMuTn3UHphGN
6BR+Q4jhgN85638mYKNUcobxQ2C6hHGWlB2C7VDxosw2fUzhIOvB5Z/CYrnGjKUEzZjg04iRROW9
Bd8JnqBSCzKiZhZ80aXFjt4GDa9S5wYdxAwRYSPidMMEOCHfbDG1fbag9m7Qn8gSx/Lb0PUeO6VD
Jg7pqU1LBNy/McBqdkng9xDHof5IxOMqKazSERaTKrf2Eij3aL6E+Ydm2cmyTwWBYZnDyYasRkZq
R25DEt4Gc4RM/fNmXkkORxfHze93o6NYaUkhIWQcIwhU+LR+LVV66+Y7yBjt6DDqt57s1c3vwPSP
ixrZELiRV2+j3aRes+q5Dg6pdUapyUdPHg7GXwrHV6BhlXIvgbCJsjcjeorV705+WpDtqTZgQdxt
9cyTvzM2OwchS47dxdEJAGnWHdOuUIaOd0M5KoMfpQRtz5pTE+PVKEfU/mjkse90BnQZ160S+xlL
Uwzw2iKpxXICYVSEnS9LC6ZBNK8c4/u6euGriCxubc6Xhh6YGlks1ZXF9EJxWcgXDf3gQjQxwLAK
AvmPAH1Sf7e4RcfmMjoITiInNSD7nBEaD28WuxTkwDb0h+F3rJ5j1g+TmOX8KTGQh2s3xMl4f52E
jTdczyem6kbcqCW7ssuaTdoEIBZIGyJDBvcRXlb5mNS3FOJo6BR3rJ/M+VUn2FGMSWT5zaNDwaTl
zo5S/sxdjTCPp7UAUWDEFlPggc0rYSu1XHod5S7r82WyisZVuTPNZcez5vTyWS5vUCIQ/gxaO/Md
ZcXKZQc1n+xjZG2Sl0tFyEe0cjNRhZu4ekuHy3q+Bij/iHO0fwX0FGpGo8tvmnAmRSg/2hOfHigv
Kj5ahrYajFAUXRBBdfakVFDBA2r7wc0MYzNId6XBzzndjXKnmDeMCQ1Wh1Ala/FeTPB+kCDGAwku
6WIc/cmeyCQi2d7mjqsLD7eTWSQ9rvi/5f775AplyzvumkzY6zFoNmd8gLDPXH3AHPAFKy6ocuvW
J9lfPGO+Cp6Io8ulg1nO/mDn9eSVOIEQub6o3sxhS3WUkKGg6jeWFYIWumtbUZVL7tzWXjQzIyCn
JLk2CH5oRPQGPISIK1XhR7X+4vI5JBKBm5/PVUk8gt82s7JP0dxIPWfm+EjZUDETL9LLOjUq8Udm
M7K01x+0ZWXDChLb6XRvYLJXQVc2nQEvegQi3U+5+Khz1i+iq3HqqTIhOqTD1JabAxx+CwGGbB4K
Cz3XcJpxXqcFjn2imwpUyxmm6eVQcgZGnCxwrY1L9Ms6gxXpdrxwwmBqCpaX92ijovfafEYo17hE
nYrbmwQwwH7TsTjha9NyBiHnBMjs3bRauxs7rMHiw3cJ1W46kQpYYnxgo5Gf1GDPWy588rRFDOfW
9JOBu1gAXhFArlm138ECrN0SL8RbH5GztNpGCNVq2EOQjL4LKWd8tp2q8wISMNDwEI6vKLgFm8sI
6nE1rEAZj9uVOOjir85YHaZm/tKGaz6RBZSBNYZXvV1W2TzUIcI47JC+HhT+YNzUgnRD/GlGYH8T
9IbaZiUs9duUvk0rWcJZu8K3Df6YjEIGAPzpk2edVxewQz/A1Oiweg1XeBatl6tSw118Fl+hAabX
/XFZ8RDFLk2djPayraBS+Y+k89qR3MiC6BcRoDev5b03Xf1CdLWh955fr5MjYAWstKuZnioy85qI
ExHmzaFn1kGFqlYf5nAYl966Up/g5ZejsReDjCJeuktuXfZ7QiSkwPRpUGREXImOhLCFq8u2r4H4
IbjrU1BwzEzJ1ig/VYkti4bmEuJOiXHr1HjoXOy/qAbQoP15jByjhxWe+NJmAP1cLguEH/bkXroH
4ny4B750483YnsxPXFxbQgYmkcqn4DgzRRnnQcePw/cH/xB/30ocGj7SUhZZFBu19st/w3OHF4y9
p2ZtbEjjBqPKjqmY+jlop0RqVplFdphZLTu1QBoHxRx5zomx4Yy+eKrYHKU+6sRZNDXHeK3l/7PZ
WzudmFTeenHXv1rzWzirzeCZYvbjk5HZ6cfipOD1fOQON3uGSIjWjBkHFFd+UodBb3Vu0RNl2Vac
BKUFCWkeI3Wxh7fa8UlAM/esz7Qk1KVCsaSDsj45xinUD1Kyy+U/K7sRj0dkymfkfUTFT196MGV4
dv1tlZwq+nqaTwglxcaIbmmC+3dJQBklMwPqQKYd5XNM0KJHvMKMcnjf70W+L4pzY3zb/MKHcVyP
KAhiRQy9SnqRGuECFfDEmTYaRRa3I7+FcE2R1+rEWIK36dpdevF19C+AfEKEygSBtOdYE8NVeLL+
CJ+A7WEB4AFZj7ceN1aDIYgboPI12naV9VE069iPFewEwoNEkqiMpcer4rllEdjXDktbllaC92Wg
yDc5LvgjuBK8hM6hr6C2h3LVs+Mn6B6mG8uq6bctpuTcbQEEMfH+sAUb0Noi6CriScMKkRtvqiAx
AZFEEfay3Ax2IKK92JoLJdfopHNktaXLNC8AHx88oMIZ5YervBptk5UnFvWEaeCYsZxXFAPAL6XF
ENJ4tP5Ek6cOu8964dFdummL+Yw4CxZMbvfETcjgmIncJ50sNCsmjFSMR/zDBTZnfmYPc3PAGlhV
b4Yp/dN4GyMjuUOJ4jZjSRep7cTZaU3FKqmBBC9cGqITckesQps8Ru05BV1q7E2kbex4KnWVh7uI
8AxpAelXfozGCl4vqY1Y9rjiqrM+flpIQeNVusbNoe4AD4rmCJPxACoFcWftL6y2XjvBhWSRiV2z
SV/F/IgdFyeuWXbd8078LDJHPsWd3TIBRRXf5jHm3llrv2j3hPUg41sW9bBKnm0vvaR8FSWEvHm3
SrqCn+oetnvAodkFIDKHaeeg93ZCwlXR+qv5XIubGdrducUkiBG/a1B+YXmYyd5aL74aEjLCG+Pw
NDu1aDkIjKEDLqnqaU6nhNbVe9dCWH7o4i+VtJ0W/GfFzAa7plBVWRS25fBLbcrXSL/LYtf8ylMa
Lm0vEcrWVlztbcCIpcDtd3H5PuJPP0QpwyS2XTTWLm7/8uKqovaAj8WzBeuzz2cnLm8gTajXATtS
arGFNWcZkg9p6eCFROXDt483iDoNeMlKdXNC/+Cq5L+6nU+GDMfoV49fcPLu0j9M70wSfkp+paG9
W8NVfB2l+eiCfc4eJlo65VJXsZlt0mEXMfTVhP6UXaMp29OI47QE9hu2XIjZs4ScJHFHYYxEDpgG
C+0Jb0Icp4q0YefswHEBnc0c+ZEa+EAOBBYg28UTD9ea+FklX8M0zZV3oFFWOCTvfpXtd6MxfUzJ
9Ugh9lbEIbEwyC0kpCgiPZ+YpXjONYk05RqL67jeqsXFVfdFenURErgAv8RK1uOq7egr0jmQQLR2
hvnLoNXLLwwydG76eK45ByiwyLYE69GYyN+D/UUnOeXKSVwGft/m8BGqXwZQfaN8amwOAOQwlhx2
rRNAKmAQhHhVjD29/E98p4H0hD057bF5AB7CRL3meOaLqPuNzPgTR0VCM2+syENICua3H7b0kTt/
pr7lVMikp4uuwsqJq0uffDISCSYNTVzcnrLwYJK00dZ0NBFMkmU0J+oaEAMrGQ3tPMqcwNtr1toy
3ln9pVO75P5llBg4gMOZMeBiLi4hSmygq44XhU5DGxhuhmgfw5ud7vhPxBgoRI/YUjHY2lMNNd7b
dELgyMKwfOYwM8teKdU6ov9lLkMiSdZqNDERSnkyUVCOo+igfojtfYzgLK63bBkg/6QMHUOJjNIo
nNYy/4h6TW2vQsbEAU/yn9vttfpmGX8BGwe/PrNkcT2wYEgJ7VPQ7Xz37FUE+6H6ZehNm2PmEr8v
nZ37gnknFClMFllMcBVE2Zfb7gm20JpTySAo+Ylgmg6rqqSsrO2ZVgXTRPm1ZyBL3R8EmtOYdjMM
cpQ5QH5CMRJA7kyuRXoRHW9bqdioMPelSDNrBM8nFXRWIX1qlTYprY/eeI1juTZMDUnlOE9t9CHx
DYQ3hgBSNjG34V9HyUdHgSY8NS5kTGE4qHZxyawavn0OIsfnZYhGEQfzmwd/jnFTy5vs3p2/YTHM
2LFQRNYTNkudGP857pZavcRBxrExubQgYd8MOIpN6DFZdAz2A3uBwQjwNLBYE/gwMjHUmaltcEmE
9NIT3dyxqJbcD6Fet9qHNl5U4yn8fCMnllp/Y80SDTv9cJh8Sv7bHx7dgFVrKyHa5uXgoVRRB1d2
SkWAkwzrvXMl9KIP931/toaQeI1uemdbF/xVaESrRxyc0zKAm/GlJ8CeJjkl9hVcOGIQTH0r8Nbu
H2pG6KTgFU2WZsMtra9y+clggTpsMWoMw5YdEvtM/gi4nIe7sa3tc8EVraHaw4OIcp2LWTrWF1V+
+tWPHe18Uqp2ya7rlkErJofe3JxJ5dV3zvwqMmiLQp8gNpmoCADwNRrBGfb2zMZZ4naszUuuprWi
bjqI5SL55SDsGtxnU7JzJ18wtv2D3B1cGCkWm0AW4QgkFnb3UeHZ5KIS9zLTAiRaCzndxTHcXc4z
AJ/ej2r1DM8x5vFu9OYZkKA3OekIYKWt9oQUVLqYvd6ye5DzQ57z7jBYl76t+mN07kxPa3YtNh1Y
P5JMvADcaZmPODl3DBK7ElvHeB+KtTSsWvWWYGYLSWQjsKCajRBeL9RMs+qFzgvgJjCvbOnMhcqD
5JgBUyVjdrV2porazhyW/anBWnhvq1vMzXr0natvi2aiQPrI75rCHsPmr4KwCecgCOVwl1RrlExt
vg2lA3DsSYmZVlllMVp1TktDhJ1FHN0NLaMz1fSFEazd9FU1zmRwvJXFFEsIfmuXr4ogMOCAlF0Z
yAHhNUfMID3FzAq3w8Rm9aC7B/FJeOorsbbZCGCSrf+wz4JyVnWvyoS/SellOVvX3PH1Dv4J7wNa
5RKlWojWu2YvYUsg7KK5htxCyg9SNG/6h4W6BUb7JHJfd1bX6XmY5YTjrYv8mKo0W0fxBwiDpyYj
SJux6FXurMSAB7PZ4MhA2GL13/2KNB3RzCONPTFOnkaQGgvpVOHZQB2vAB0fc4IY2S9MUm0WjeeY
bc6JGZzmcWc7PCDJl2QATqymcvJK9EsCM9aAHuXp32l10PLrqH/6SNhUNHHNnYIKLYj0Ae4t6GYU
QkG9IOvLKvb1TCb7iwEJQQkaaE0HfLPBiy4j0R2V31y71Pj6w3nKNNnFiBTFN4UBbpVv7ObE5uoO
andiGO9K3qf4iWvyBzmvvI+heKhoHcVdq/IwktcHqx3pOqPqlt062gSUcRymBVLvMF9b2dFAEx4Q
24yiisNqBAvI9sbfhsmsjq+JzKx2+uXYIXAiTvKB7DdUWJX76YR7iTeXsS1auxm4A7/Y6PpVCFfk
4EN8tk6H+ai81cGXk+APZGRXgp2ZQXTlZv8c8rdibRrAN/G7JKJoWAfBnZTwpCK58zes36nBLcS+
YSjXFrdT6CJ3OKKmwn20rYtnxnyaPIZ/3aKiQuzedwXcYupj7vasOEE+9MofG09rWt9GZkk074Oe
ssB5e8oxK7aGPjCd/Yz0V4u2SW7ecrZl4MAFngav0nT3LVIRfyMzjw/1HSc3mtXfwp6PASbShQUc
USWpiu7/VGVHqbvbxjyzAQ5k5zhZ2ROalfwY6X+NbE5trITfRI02d2tOvjI5Gix/Xf+n68+IPUfx
kVqb1rmRwQS2FVk5BoDkqyiQJFtLN6Bv5GOoNmI4ZKCTILGDJkvzF+gpBvG0oxooniHK8iE+VOnG
zMXGux2e4kXE+jEwx8TArECjogMhfNq33iEPhKQ8Cjatrf7DNzPKhwZFjWej2lPxSCyUQtxgWzXb
a8kyHI+y9silq4a3IaI+Ro7BdmmhAEc05mSTGR9Z+orHvaXtMRSW0UfCEZbbZ1Q3sFeXVAy6ujQt
BEantl71/Sm3UC44iyi/E4GQooSgLa9gbv9vxWJBwmGfxBsx/685nnRjIRJfItJH5k39aWeAJ61P
IYNESdqYC8RSBAImIJ2kI96DAaszFZOzC5Vr2QEeelUlj53QiYpdJMfXfDRoV2gjqrBeqdlPb75z
tM0Rw7d5Nk+aU58RkbLtzZVw8oWfGu5j3L6gdN2lECdH/r5vl1K7dFoWjVA0UBbn3qlGAkX18219
RFtP2wpHv1Jzbwjd3dqWV5666vRJWi41+U08hlOfAkjYqHYA7C5kmwSSe8ZeBWH5pET/wqg8VFe/
1Po1JiVxSLPHs9rfzLvC3WfkFshscLgbguxqWwhS2VZUi+phVeuQEZu3SNWLZRxxasTvDASJzESc
AVTh/ZtsOvb/ugPmkPIRxi06zcegLg1S4hp6hkVTfpKOG4Ll7g8salt1QwIBG441Al2kDOydpjml
6Z3EH4KlVhpJ2eW2b34p4RCSMtnlhw3SSxwi++0YWNzDjIuGu8r0ggWzJhgZhyD55nrwk5sF+Uf6
x1yJuh3bVjRVIfNeZTnC0bp58j7nITZZDls9Ls3XwDTDgnGtlGfEU4m8SmWBU5WinbOgiaktYtQY
9bQ2rfg41b2/sj0IcQBECOTafE7/rqejmIGF6csie0F4mkbgvAa2t+RldEyisFxj+Rz3SX1J85tr
ALj6rksBsDrkiNRNpnaVDnvnbecnDWm1RHD4rPUPDDWTaI3Dxg+gix1rfUetlFQcQhiTcPHmS/lL
JiAI+YYjiA/Af4iFYAJ4gwYQ9z+5u7WpxAlkKJkiyVw7NUufHq4H22kquxSVyr4MIBKJmQivP1pF
fLR8novRPPbghVCe5uY6a3eWD+jt7lAVQBnIqeIclauAZb92yHiwXUQoGwb8Ofq9htmYzuBMtDNx
ry+D7NJEGe7IeDZWT1BibvIWD3RBokesMdiaQ0u041NTQYnzU0b8S0EbdBinCRZrOWASqXZewRji
pJkfTvXmpZ/6mJXYdXNA1ohDNeWzbDAFLJvmz8NkTbHkzMYaxTJKB1y3YpuaeleNT8d3Tr2yHhb6
wvGwy2doh+q5Zz1+v2X+/3SGcfejC61Gac/L7sdlB4ZKctainOvkbedsoE+HJDkliKqdn876Ez8D
meUsKbxpVZ2rjDHj3KVEvBUzNI/Zt+g7G6Bh7Y34UU7mLzjKcr7Dnw6LSB1g5Ti8ctpyIGJSuo/A
nC3tMcQbzzujUbTlvaYJJzUjEW8biJSLJbn1zO165V43j9h5Vg7i02smHzx3nQd7i+HhtAQht0bB
Nqmzn4jre6wuhT7XtV8r/Us18Axk9izq+jMs7k78Vp2bPPHnXnMmsWFKlOw0yl4yWwWhczTRNVh9
SrWVYVp9Ns1eA14TbK2QtnSBu85N70S5oqMw/z1GGo8GyIWpZ500AyPGuvOBas4QLc8Av3DKYmUZ
vTkh2EwpkPFudGoCrV4a36xcYdagMYQGJAzj5pwXwfpmBMQ0F1UOeQHkGtq3KrnE3XcwnDL1pwvU
dV1d6lJjpQwOiBAeYufjbjemh4pNbcytN7IiyJWbfDXRPyTrf1cnmzHvKshXifk00Bv2K0DSPNIH
IGdaebWzXUv7UDr5AuANkCzGyKJPUZtvHcPG8BTsl5p4v/ZYx2cZEFi2kxmBMsyyZwbWj9BjpsdZ
6aYCvmxQfPFSJkvu67A9tMNurNDbxhCOeaWYm8lgsA4cASY1GMKK4OIbfxwKMFMsAo79H9f75TRA
UPc7ItLoGepSqLjYIfXflpp5ZHrYsXiM1Be0AYM1ZFVR2XXbKNo04xpzwTT4iytERM/WZaX13Vdr
hWUdPvhuniPP058xv7B+GoK3lGxVDosOxGB/bZmgFDLVLKgFHdmtk/5I7ik3FtWIHInl1054XVVM
O8W6lbivLc7swz8ZlXRjejRNC9ibiybeqt7alh6qQU7MEqvGOsL1ZaDmaHiB4jOQP61BMS+gtOcx
OGaMgGkSBMMDn6lwAnQysL4dOVrpLhiAii6RR84hTqTts8PqXqVbS9mBiivzvZWfmwlMQrQI4GHy
m1pd2PrnWM4t9OazMFlwh6KTqrtDHx4H7he5ISCH2pFFNbS7j4aKMStuVfUxUM9XF6u8OFyimrqC
HZgwpIvQ6IhBVSFdDPVOPpDVHAK/nCb9q9U5sMZv1vwC2l2jlkGeb5MTr6Ub6O3mmvF3175IWJji
UkgZ9TGYwB1IS6gVZ+fqDvgLViEC4b49W+6fre9H9NF5h7iPE0v2+4mfH9VqkWuIE6i7Vnq4dZqT
0+9gaw4s3uG3M82M2mfkcd5VB5tGXiVjog2OJtP6PK2RDz01bS1lm0Q/CAf2WC7VeTLH9iw0C95B
QusQClEB/UW0SNIldHThmyFK02LMGoGgmCKJyZg6wzrutqO5csyVmZ6UYh8i1ZJOJh1cjtj8YRif
ynBJpHXqbA34XRUDUqVaSH4BDcoGsIHmD0tgfaAknKbmp8IpYLkvsS8D14s61Uo/gu4IpGOiJfux
2ESYSmK0O7Te804721//PsDhiqV2Tv5f6O5l59q1X5BeuGIkd4+0OlWQ9yFlTpeiZdKjq/Azh7w4
MlbOyn0qzleA1KUCi8wrwcnYLSwDj97W838Eca6EDJBtUjyQjvbhVfISPbezqWqUUbDPHWuaz5vk
6FeXvBJuIXPTYOUY1Kfuflf2L7KZWY0g0ELuLU4VvT6yBrFD2toZNTL0KjC2Ws80HceyAhCRFCYX
xfGm11iUX2peGHOX2I/82cfQUy0cQ/QXMog9vm0flo5PHkmDgMXlsex1aBkYTlL+1trZ/cbvfzq7
YDqNg4aeFYsZS5USJqewUCfbyj6MPfLwGVVpxFPlLtH+4Eri99aoENhuBOrVU7Y6DbdtnEzCrYSe
D6EMdFx+3swHa0Cw07Q1N4q5SRg4iCjghrlZ3pFPBo7QXHjJOsPtZu/EMVo5c2XBeuajHp5hs7Zp
j/obrMhYAmlvsFbSWAOMA8fjnvolYf6G1j8uQdafWTRMOV9ka5eT9jBDedxaL1c06hCgWD/NHWjI
MlzZrXZRg0eKP8jCdseWMSCVdTcEh7xZVPYDDQ2ye15HLK3OcFGCG3Rph7mp6ruHXP0SYS2cQA2l
CiyBhmEp8KekP0vNQY4e6FVnPnNmMFPRFllpYJ6qqb/AMm5gMDemg7vy6hmTOn9Rr2z94NN2r3R7
HkZHavYE5EaD2FhGCSNuiRa6poOHjitCb4An4nBFHG3YPhJhsI8vlmZaANKBasx+IkPnjmoI0jWe
ccarZCEHjo5xfENIAdNXBQHqAiWwdr5YXESs4aFSUSQDE/6nF/J5paNDUy+YWNHlEc0bY7F3H70G
lPcwNCswUBGKpq5cWXs921uzO/2hPRnnGQBGdiWYZYjPWbYRs+ANUA2NYj3btP7NRvJOvn3nkqr0
icgwnDKQDM6il0dTpjKYVQ+lwaj8USN98FYs7fJ+J6p8nKgSbxtvPA/n2G6kYQumlodRg6kHP82w
Vo9PogLhOsod4uxT3C4zQdiCSuTc42Qh3H/5pcvYFa25Nd6/fBKjc2MyxKsDMhuu7T9gH3JdoLYs
Ii3kM5kMUnvu9yd4C1hZPaKgUyz+GWB72daJPEbGqdVEGUyooye0kgu4eTTPPJOtQ+zcqo3OrEye
GnxwmmdEjPAiPOOZ8Yb443cUEqwnfA5QPnHDubOMrFx/E5d0z2IkC0mpPVYW4oel1gNGgh1CVA3o
ebz1uKuVZskfGyJNlzyHcG/HWyToLpgDe2UjdDIvOEemVc3GbeehkYcInmibAACxQUjlgUUG83hZ
PYQVk152IhlIjzSHpMwfgAlxjMq/o7gfZjVyGDGeRKLSRcsx+UgB3jnVNiCCWRzBxVyYmVV7m1fn
QNtwyOQO4k4QNjyu5b3Cn6tvE4p0mfjKgnZh41j0aagHBjorVvscVWp7JosjHy5ZE05Hj12kAFOw
jJAMzgtE8/9LoxVKIr69HsIoIPV8Lj1wKbflcrxBivRQmab9tdTBlXj7oH73zrIVjln2j947TRZK
fjSTDeEwWCTxmyJRv435TAxe3GQmUeOr+yh+diw1ARWoylIhN5Nmj17RAEUlxPyDcmuMD+HFCj8z
VN/2eBbdnBUcpFk4Vdq9h8zKIxTk4RXrkbhn994/Uoau0lFyr2WxtZydbCzDEJszcMx6QHBxiYWa
22cGEz4fgAXY/Pfad+CcTBbNkfUKl/4S0uEY/BQSR1tmTnvpL4bpl62KBpwjwuAqx73nXFJ5q3dk
B9LFgds9yMPakWcyUIhBaP2UfVO/93wMNXVpVZ7AHmbDuSDLp9ePYbyXkdjqJ8QvcVFPmASI6zfU
1ry8RfFJPg1fdcTCwCOESuDFfJ7Wbi58lVn1lRA7qFL0c2qCQ8sQGDDtLSgMvWxZ08AK/aR0rBB6
SFfxB2wgCSTycrCfHlGmAdZLNUHCAhUxWiFAb0q0jcPKiBaS+tAZBRCCIgYvxc5CSkYjZOFz9Nfk
yU1qmkCUZ23AXdY+dR8ivHsMs6UGx7V3sEBg21OQuwEYZJ7YxtxQ9tGcQcrLnlIUTW0OUQaTAlwg
Jknc5wl2ymBYshrjKmWCs2yCFbnBWnnG3tzT0dvlGw6fUMLb11HUKi1rUuMidMy98y1a7G5dwO+o
PvWmm6fYNd+8Je65bbZtsle0u7ANM7H1oq3Zb1Qd/POM3JWx/tWLj8Z8e6gdMsS2SgWBmdGHUSwG
fW6YHwPLVNB3vroUbVtgXIR7SS9mkrcvnQPr7WWF8pi1DpgCUScr9rlTPhjeW2gDPGh8LIE5QotH
Ziy69Lfo7hRE8ZVKN6zhngpdbxD81colcB/J7xge3yQRdwt0m+n4m7W0NULOug0Jb0jXIZ+XTBwV
Yzet2eTJtHJwgcksqzeAqSBCMonI7NPIpc0akKjN9kF3zMzOTI6wRiIAmmh25PRIRski5iHtq4vs
7qH7CU0XjDXqaP61APHKggksWRw8anwVopTTVF6xvaBDMYbOMcsYKNpZKT9T6VU7NxzMBoMH9Zr6
rwpoq3lDZ9CIGzjAWY4+eqPbpDzc5WjdiNGAiZq2PsfFJkU6A7ZYp6oe3lmFCNWZsV/yfjvyVixQ
juh5hDQcRBxFj8X/RMxoH3LksKOGosV+HJ6WFxxEvSFHbxb+sD9QrXZrhvxzMh4GZlrNLtGWBRNm
laLzu/I3eo5UFm1XvGL74xh74JKTutgIvyLbazHRpsU3zyUIDiUEWqw9tHJdN4KbbMSLNuEHImPk
r5zZ0GfVdex9mQI/4u0p1vkPxHajIT9ynQPm7NjK3lNFYDVZBFi3WgWqe7M8lR0ayzjuY48hcphl
U5WO3IQh3DkCwIWKaxGtaRVcVIs09MFJ1g5qzetGpLu5s4FAMLrwjb0wTEfVp3jMozn/etHNaX5g
I6sZSwyQi8yPyyMYdzHc1IILAQV0sbV2coDgZlQBGgIHSFZisxBqv2p9SToaHVbYiJb89SzfBenB
sI4YF4mKvXts5ahnpm1ByyXh+bVoVqBfl8FD0g61izaxY63+qcfL1GM5FWCEIvAaRIOkI0ViIqfs
BpOdC0OvIv1p4SCpO0ZyWnD3jUsWrUx1U0jXKkNbsTFQukCOtDd2gtBHmzNXxq3ImVGF27z9Hah/
k/AQtyjBU9pR66uMOKSLdU9MEGllosPSlK8yScHIvGKuPosQrZaFKbQtPRiwl7iP0iy+VIVdJ3HY
a/RgrF06nJHhtjRBSuUlH+Is67xbadiHSgr/mrL4JLmEu8pL9ZkhKadxFK4jasUklf803Tn5yfhI
ZABUpQKkgXm+GqIf86VtzUVc5mving+KtRr07N2Nnx1pkjZfrtaTy+VJBxOW/JiZzyoBj+a3S5t5
jl942wzGfZgk+5JKMpAbVqrKHb34tMHFDyamu9goScGuIi3E/5ZG5G5gsiygX7jjrvNVLlNsIIW+
climNC0PXBlxaA4LWusF+v+pGmj7vd83h1ZuDpajLL3cvnRqIrNwaTh/5znaQM2X0M1gCG2ji9+P
S0nRwY06Szmi3JT6o8ouEkmGnTmQiaxFW5uLnj5LsDY7zppSrn9sPWTVYJ0tR+x26CVi8s8Rvjno
xoYkW1sBflEgf8jMfaZOZn4pVEixAyw6swe+2M/DDJqMNSyzEZ0L2bOujfQKtKTrlct8ZAPMKqpW
3xzGUtutlITMQW3YdLK0j/10l7cBwWHjKkYm2CB8UDzuTbYIQ9KRvebwUiH9UZNFk2vLhp6zAPAa
6PTGWXQaE/veOlg9WtM45WO398N8aXiAfdEjW7Ey6wsRm5PT0I1oDWOEj9LeDDZ6whNBhZXge6MF
c5KPGPdJ7/UHD1MQtM2dAUNAjop5bcEUhfso1hhZqJwrBwwbGWXEEy8iXqPAL3YdjwaFCQA9lUzL
YhlmFsYzsESg7eEWL1obkBbri1EhuV6IgEqyaBRuSgXPt93uFP1Lkt8jQJVcnD0/igXAxiKCoIKn
VbH0ZGLqUlHoXIARlRJLW5COL/dHlCUxshWDvX5/Cn2m5ayWQtSGvkGbhDIwslmUG6z9oDayt9CZ
G+vhwYk/cvqqwaFzJmijP0g1+geCIUcTOg1orRqjs8FA1WRNPIzoxGqYz0k0Cxs6nB68K2v1PNGn
KtkUNriwgTtbpdxwvhy0SwXpYApSwg6Bgvh9dDqs3Hm5FPtN3sz9SJkYGK44gT2Z3phOMxgX7rgd
4lcxVgt+0Dkxm/PYQF43Uui2P3rNTIkxSXi0rZ0bbFNcHwxTqZRnSJO0it0654eFX6EX3ah/842V
pZABxuaS2Hoqws92vFB0J9Ejx+PbkEEWWIjsmE0gQwukbub5ybIi3cHmE4nxesRkAExcBmWubId4
7CyECMNaB+DmJfMKbafOIERK5DsTxYZjUXy8o+DaEIUgwcC3UFdbOh8b2nnxwwU0tHHG+aA9WzKM
OiG/5BfMTUqVkD5USFpi0gZZjJFoMnhI3rF7DNRUDby9Afs113WbzbxOmqsBelu3X6RI8Ea8Ala6
yn3WjxXjNZpKhNk5EoVgoCoBDaSiZ08VgKmYKBMgUK2o1HiUSuRa6AUgCKB5aPnM9XSlAfXK3Win
l8o8KQe6DRo4BoPzwryWOXuw4DcDfGwyw1B5wgXdy6iT2cg6NxMRkA59dMUHyOEOvrAcLkFNZ0wn
oliM3ZCZZiRnOEgdcrTrFhQ7C4KxT72M/qr+05MvGyuxoFNUKvNglpWiYmV/r8TPsgU5q21heN0g
11d0wgCBKBHTbylgUsyIXOm4xJho5xWloYUOrB+quQdur/6qk60FAK1n3lWxm5O5tTN+Vg0QiSZb
q66VJ3ZYo6wIp5ixcDVlvCl1iYr2s1XevgdLNOFjPnc2Kaa0ktVc7bGFjIQDdOo2Lj9qE1cYa4Su
fnfus+0Pjn+PnWOuPTJ1XwUfSvECWmGXdyne8/BrtJdKT5Vi0LAw5keakKvUgxWYAfqPmpag5++z
ftFUOlcGEore3Tity3rqR+/AAHe/DaI1MUEVMxE5fMTcM7nFA4Sf8pzypSTRqS/Y6Ktfqc3sIVbu
eQjeFeYIVotZCEnBTTEbZIQSINvIoIj38regWrDMNMy9AlFqsIAdD9yi9zRH1Bfw3b3H7mSZnwlq
6Hh058L84egBupK3AVHlz1dvTaNAtmDm5jOMhZhU43IMgq+gYmpPJBTRBulf1yCeNFE7KK8Ko0EO
OET5VaI/m6lU/pkiAw1p5m5y8salwBVAOuRZio5KCdPrFaCqFiY89RKEYNcx7yllNotUwGzJZD3i
CC2+Wv1u9jc+iQ4vCCtj0HKRRCBXME2NTS+fvfyWEKQL/CjcEgGrmOQI8Qay9SbxKFsPjIdkf5mw
mY1OSnRsIWpNGvVDVmj/pYXPQjDmOwJ+YdHHaTjUimppoGcbtGkSuFObTUBNFeoX8KNlQkSkHI4Y
BlKZzwJHZc22wLA/+EcI/bA+mV8Jp0yfUbXYS42H/p8UO0brh8lc48ZubH+heeY2pd81rHzmM4pz
IdlGccVeCWJk/+m2Ag0YT2r2wCpDBZpCBMOEIrLQ5i9vIInAzVZ9VqyicibyQ2hELDbuyCqOjKqk
iDCVg04MG21GsiLvDWo0iOWJldA/dHtybgYklN0i2+BzHJMFbGZRsat3/k0pmxfDyQx3XnCRwOuh
aW+2Mu5FXD16ts4cuH33uPwZwb1KYD8bxhSGchMPeZJ/lthSPH7kzOn5SyJZF4II+3AiZAOmTjFd
bpiMqxB1ELoKle4plkHpByjU9bsWFjOtPeluttCUi6TfJdIlNfWtuDczeSvei1X5aKb/jp7Kxwlu
UrYjhcrRPdX9V2680vLQWB78I4OgDdrDX40TJDsHKVFvf6p/0EkkFa9lmvzK1l213lW/Vd1jDnzG
2qYIYRSN6eJvXOaLQX1E0U4K1wWfb+XNtcBemBqaCOWvZfjtPmGdAYUt3S2fZWDvmCawtmMZU29l
Z0cUD777yt6W2C2TayGu2eBLp+8btJuSv5IEke0ff2Zn2GX6lTdkGD8yrtl0+O4Q8iXFJ6DfOLqi
MBzhYsoH3a4I6CYtWV1b/b2iDkhIP6w0fW+zSGHmXyuciC+Z6yfE2V46J7lhRrV3i4vZfKfFquht
DL70LQEmPkLj05Frn81Ukd9V3+KNuafZcxjAQXVXo76ICkGR0eIuMuybyimNkpnp71Tl0hrXmhlK
DLf40pqkm23sheodwvaiUrwP27CglzuQkM6/W9jrDrTFePKZj7jqVbNfZa5MDe7UODpiaGOf6Mjs
Ao8lp1d5HfzvJPlSkhU7zUa/JOi7adaN8ajWaxx4mrqVSQtRwq0rD5hql0XzDGTEjrs4OtnZxnIv
PoM3qHaduy1ZVbaHvFjoFfCFTWNctAaRpXwfzVuHfkFJD1DQS1pGW2F4Ux0zDDt88K7yrNNNle9j
5RWMB7m/6hwETXDnkfmPo/NabtzYougXoQqN2Hgd5iiKpCRKLyhFoJFz+nov+GF859pli0MS3Sfs
vbbgGMD/XHq/hmcfxYSYjRtz/uOY9KJ19tWx1nXjO0MTMOwq+NO6V8byYjypiMXpvwIsAiVZYB4d
lnWYF1miBBgOmV32+b0Qd+KFEMA+OREWJHyH00UDCzkvLe6O3DUMg6xjgtc3Whce6wr7yG57bB8p
G/kexw+d7ax3pW6MN779xG+q+KJ7d4dRrLQZUWac6EgTkotdvbjOOaxgDj2H5SENUfHvhglJ5Ba4
ngwvIfJFIiM88ymy5dLXqcI3XHKsxV1UvwO0/L5/dpIvwA4Jn2jeossjy2UoqLU4PbsbQdhF9pvA
1yx/Yq6/9BQGatWiWJChuxT+q29tuwoNyrrEsuR9atXXGHxO0Zsj8aZqRy+90B0sN1QgIWzjirM0
N38K7hqJB2tATVPnaHn6aKXYbuXBpz2QD02pRxoO2s48OY8hOfV0oDHrh1B8xuFr3r05zksxsoBZ
VdkKM5A/HpruaCQfFtv57CkIrzb/DVK2GSgY7cnq7jr3SvTN4VjbSyPAk7BQrKXA6DVPhXViwFIz
KcZAiMwUQcJnioJS+lePBVrtXyNB/QR3w7gZ/o/OB5C/8I0o06vV8oH+FczKEDHy0ZuIdMHctnsL
YXnAt/Yih0Pgf1r1vhDMx/KPMfhu9I3dM/4uTv1wjoiL6XZR9ATPmAZe9lsy6jBXc8DHv/PT1F7q
9hQYR6N60GPrED2j6E2Dv0kZZZnfXfsa6ZsS1SRrDe+Q5GyId8p45buaFN91tUOWN0gyR9N/ORIk
giVwkpBqzPDkVWG2EWDtxHOJczLlLO5gQ4KzhdS+cOA8p9DDGIUuKQsLGSwiKZlV/c4P2Dw8KBpm
hafIPmRiw9HWWq8FGQDoF+30r2KNr8iYpANcoEQBrcMrK8SeMORA2+kO0y4UqZwmst/X3Ts+iGZi
xrX3xZHhoYerOgoeBjNuKuB/dY9VmF/TYC3bKF3QUZOpupMtgaPmrzUHKlDT9Gj7Yvi1upxV9pyo
rvsss6vNYKHYh9F9btN4sV31RZcawHOXjGHnwqhDMepW5GX4qK+OWfJr4kjqGP8qjIW2uvfjg/Yu
p/yJLlH6TFBb5q/LcjY9pAFb7aOMb1by2wrW+/r7YH0X9neZ/5UI+rOF6EkV3If9jxMPCwyuc3/Y
aj9z5mFKH9ZVN8t4gwtWU4VoDPPDK4ZVxugfpo5wEy8pWVLJzpf7tNn5NSizjSDQxwVetRkmsuGv
TXyTkmH3I/TOyWtF7gJURR3GHRI7KvnsL/FuLUrf4ptblD98H1xzODiAambGLCTjS8FURLFMPPJy
HWcN1IAQSocnjsLuHw9NWL7xDCTmk4YxK38dmeslW8PejhnhqHcVHF2Y0NQo1b7iNyVZuqsXC2ts
feI6pv6owI0jwiUbHTIZn06JI4ENDfuof2zwoG8YpASpDb+J3HvEgIhzYnRRruxs8iVRpzUFsA9t
Z464KDgYk6BgjVJzIfDIjEjhlfvYWsW4ssYIPYj30aXTm+cYr4VeMWRiWWlMn9LvZtbhs+QSMFA4
t2l2HvmVnJvXmKmbcq1TZ2Ib7SXYoGhfmyaPbI6Y49uvbCqIcWfHMOK8Id2lsjw4A7VBkR99VPSp
ZEssgelpiL6RAgygKvOkujiufzkWbXpsbXd2Y61CPbPR7ziXyLVQzpFvxS9BvxdBCmiUYWyTeGum
9WHozWOvxXjo/k3SX09jsdYYUnpuBMIQFWUIISR8DD4tiosZEG0BjtaNbTebtCOEoiqIr7bFsuiu
EMi2kxuehR8817J9bgYIHN5Iy31s0lsAVLr7bLzp3FEcNSEggVhftZSmbTHsS/WhoxhIR+pa+E6t
sclUckqJZC8ztCk2wmFC3ZzuyeesFzTrenfDIFC4T2MwbFNGe00IRASp1chSx4QBFDWfev48y3cV
LpiY1LgsNv6VLBE14x5XIxyw8S2OMpw707FFwyEGTJPN0ZteVBIsp4xopJxEHvK8Ymtc6EWDKnnc
1fFXhyuMkU1MpgRWvy0f5TpPMKr4szUu/w6AIdOOFthX4j+bYQiZoFCtDOR1wSbmB6U5IbU0uiMQ
dYzES8tA2AW4XuvGtUd+mUPkl01raFOMFQgdXQPXMrKKmryZrgTK767IZuY84oNmFmtQN/oD6Am/
nNjhEkDU9N1N17D/tQnnTu30V0xuXXrVqmmTK5LK2uBoinEv6/aGP3HKhyPyzKOejDxQ4inLmmca
4I1FSh3OGlyjkCIGcurhJ+TRVSfbr5TaWzL2N635HaTa9q79Al7XluPVCJJDVwRbixytBmNvk5jH
0qruWhn9aglxV84s7637o/fiDsVn2RPT6/RfUZ3dCsF3h7oUm38v20uvDedeiHPmTOcwRmLMKdmE
xOyxCfOc2SZsjt81fKeWZKNZg6+vED5kpCAlZfJZVwWHCGuLgUgGChp58yCDDbToSOY67yqgiZU2
S3JYy26mHk3J6ugE6OyTCcFKaOkHSa+Y+5e9iu9jqP8lpgn4K+7Otfc3iP7WSes5t2xItN3SsaZt
T/J3ZvdLTx+ecJihitChjZkWQjzKi44XnXY2OwVU0DkSUFvFS5/vdO9o4GfddxQPOHnST9M/Apdh
u2XPEhgLMmbtEd0k4JVob4Yqb4TawIQ2j2lQ3loP81lqGY98jLuD8QR1n9u0zB9BP1XYqL8HbfwZ
eoJRECjuSrBzR65Mj6m8x/gwadt/VTmXG4h0kpxwtjKW6uj704urUrIbRvVMACLCJs36l5PqGzY4
4npO0KwkYNdk3yqw5RBJs4FDc7OqbUT1spgKVjWWXe2L6GESUuUhrAc8QF6L2koj3FqTvzdltatG
yL3QVpB8NkV0MGhp2wTVF/qTVLJul+l+Cm3SjXpofdbWgU7h6aeOtCnfxH0Hg6RgPYK6indoI2u1
y/toORU47ZvqWR8xjkch4JNggbNk55r90Qlg5eva0g+ddwWUK/HThep5zsi+1ft6UzktkZk4hOuO
Liw6Khq2UeV7sDpXQYA7X/7V5GJJtgQy1HtptduxxfrU6nsRvQ0dX25RievUDu96WJPzQasdhU+6
EN8lIt3sIH0fZSEQ4XJYlUm7m6UAjOVb3jTmjmSvAZAf4k8nYLluse+IqktQVPtOTd8TCQk84xfP
cnZDy105I9gcbmirWGZdh10JbzxqGJFOp1rj87anoxXqBzswDq0L3UNB16dAcNnuW9FHD+0qgbGU
IlMJR2psB9JPf2yL6FxGat+DnBwEklvQCFgH/WI8DQwbQ7vZmmO71gKI1na+iSAEpI13pqvBn7UL
tPI8/98OUGpXRKQI96w41Nlu/aeGnXw1TKtEagz5hl0d1WiEmv3EClAy9SxB4RMZvwaqRBSpcBYN
qP0kEBejAqzzFOb7JFz75pn4ZP4aWjv4D117MXLaaOYszZks0ArskVLfxYA+D9z56P3U5ls1t5Hp
Z65tXP9R6C+u/Yy3RoT3QQmGwAAt/GPF/LsqvxTjqCDuGLIz2HLem8pZJgwPxkvIORbCmiyFtnAh
dXihgLPKAhNSFjZgXeCg8C74Z1tv33OwB+qjNS8zvN72maHoewuXV5e9zpPNwLt69AsmaI2hvnTN
/IIsJqMlyat1Bf7M/Qw4bBtm52zYabDDlpxDWCamem5wj1EVNSP69hPpWXjyqYOOIcETAeBsqwRB
HK9r7YMfQvZC+Cqze8HFU+C3dYnZbRYel6RVe4jJj+n47JarVt9OtLNUvg0J21b1GostH0ed7DX/
SQSflfVnmMjL7671WVo3x6R3hd6ro9w1b4b64fueBhCvP1KwloH7BtMN39FUoxk7rtVMkjvlQAnL
UC1B9LcD0zJm884a2TgmGJ0VcRyfB1Redgh9nEFBhoFBc0ljaQty/3jAPe2f08IlxI/SQOFoXGjr
WLN7UnWn5BE5TJD++IMwAvI0xrF746UDHWlwjcmTltxzZseywxCi8MX1IJvr2R/9qAkbNSiQuKzL
edbGVNievkxAmAUTNSJ7LGJ8NPnhxojR2BelARInv1p8ReHAsRwvw9xZJQTxVKznHC0ho9pb+ZfB
ZCEXe1s1tpjx0ITz5qIrJXGBp4h9ztBkG9tP1lEzO2ertcP8Wnb0C+MO6QeJaCyIyeaIcfCa/gPU
MqkPIGEzIMXBHmzywITdj0y0SM0icAjQwPbuXXv5G6ZcijrbMMg7FqNkOxhYOr3w9kdrhbitJT4r
34rkWTNe/ChlR/GZRr+68RAtDcXFH3Zk63rriKNCOudIfhQ2cKDg2xovMn3Cd8IKkUJ+KqASq68Z
7WZgaWtPQ3vJ2MGMrK/+77fp5GT6Hihglq8ZsL+JbqmDg5CUr1mA6/tBGZXKn0B/cwx4Ii8xR7W4
tR1bmAZPv5PSIiE1718d9+jyMYR+fXC0n6QhTvg1jJ8n2maCMibzhadDykOoPavpHsCmZoCSGJ8x
S4dgegQ59lc41Wz1OWkWkWMvuFCZmbN51h6EQSFGv4Up7iYNSshjYCkrEfbxOHqfba6vp1jg4bpX
6GSq5HcgnaUTHLrqz05tFn+svkcNI+dCswiqYkZaJHd08A2KF9v5iBJe2hQA0STPiqFs+xu7EO6R
drDOxO6CmH6pmmTJDm+dO951bJLN/FVqw3I1M8gasQqoNebRWy2LrR2gYRwgfImOPFhIqDHqU4Sx
xmoywhVTJcwyITYe7H9GtvIKY+dppA6i5x0crlTRLkfb34dMm/zeOgxxsXLYpxYaQDNyUB2PkaTV
ryOu4B4irhUNJIHw9+rZhr8XpX7qg/55YBuX2DwsmJ9TEjyHMN7RM5NeRJZTJ1lZ34KI83Kyzsoq
tgL5huajmqfEcEW4lnq65lWTOZ6t84pauS83WeSsJpkgfBHvhYJ1Ug4Eh0O+k5uxt89BhVcrD9mA
zAIIVjLBSwDVQsYI9Rj79qg/KA+WRRCtmvJmhzGpjKTahWhu1Dqc2PJhV/ZtFHYIfBMaaF3XoA3G
a4M/QjTwhJv+ocyelMyOWKBBjpTa2pm8V/7VHronoaJ4Tp3FpKMKMOCCGBCxyhj2NTFXkEJsCyoc
IIQUINNkoAceOICRRyYsjPKeVRsWnCJZwS1a1HDB7Hn03JTLnBKH2ixsjgMJMFHWnxs1rVJUHlkE
+S5g+9+JZd+Mq7739xoTILS5ArhUxc8benerQHjaSbuRowvUkxW7qT+1zNImP115i4r8Esu3Vpoc
V6NHvjpdtgOkkgZnZRf9duyxvaDIaDy17kBH6khdlWsgXppw4ZwcB+U6u+8c1FvQyE3JJIiRxShf
IhHt01Ju6UtaPV+6LdFvmvuoa2+pM5ikTucXQRV8TaLtMNX7UJL/uZi0o0ND51BWxSwfR2YgHuAf
nVoyIDj9t2cSZKE46WeL8p8Wv+kFU6d4WPb4YmOX/RBGRU9hh+u+Spg0xRNkWskOznQW+byijluE
xex3iWgL44dbElD8oVjujzhF3fbJat8ctkS5v6uda2x/W9pHR88f61Qz4rmKbxHeXcz5B1vEa/M5
DE5BHrMlnDpeU30ubO2uomrHfCZfxSRRZ7U6za1hUUxLD7/OQEhKfjUBynTrJHrqQCok6t0Y7pX4
cpOT2f3a2XZQb7q2jsy7JMEz28T6paq+U7mbx+5j3u90OjlTO0b9EoS5L159iMHls93Gq5RkFVF+
x+zMVIPgTn624jibjgJw6ShAdfmV9SjCrx4bDRuVoW/NkpNg0bT5ynMJXX8PTXvRM8qL2c319rc+
ezMxMK2ttN0rDd+coqB89fSXWhML/gfgPawIe2N5aJawJdjPZYYHMT04guwF1HG0gQ70SUoSR+AQ
1GvCi0gKr4gwZgs2/5g0xTzhjqwnPRqMeeK9VQr9udmRs34zvcsYwdinuGyAfeNAZAOBFEt30p+W
3bgw613DEarFNqt5tU7YRnZ4jbRzLdD49c0+qEhhiWAbBAEDXLj7sCJzyBiV0Swr/HvWwDrMecm4
D2uvZf9eb0Q2bQbPXPWDjjZ1WBdFfdPMD59j2mXwCqZcef3C9CLUX/XGK8115/hL01dr0VjLLpbr
rijRZH+YI20JXBzPO9fqxTfCf5N3SXIXqb4L5XNYV3gPdOlzqJr4HpLvpsXwFvPyWeUNNXUgaHWr
J8yHWOrkKY+tC6NhfUx4w+dSA7sHGXu9R3AKKuISGSmbXHCTsOrJJqGxztC5pOG4SX2G9sF7htwp
QlYRWG8GWmFUViXpZ1OZb8fGA49ir4YYPhNqCzWR7zgOBLYjvsfsWpRkm5GoQU5vaiDayjCss7nK
WcN7HI+dzmS6QYXyN1CB9qQezedJBLd6YPeL/21es1fdyC382rAhyiRrFnta1aO/GIqa2D+MlLy4
BrNFS8ZkwtZZoWgxDkbCo0x5rS1Cg7/BVUcruonVaxGhfsPIQXnXaIeuAyf0U7Ahyw2MN+mf0VB6
i/epbQlPCpYozeaBarHuKvefRQc+DUTXaWpbuNOKO4tcoGMDt9shabQI2mPVy4OssVgY7UYRnDGm
oEOtQrDcYA+THLs4JAmq7bgEpieQc+9IQVKmzvZo7HORnQy3flK8cDriKqLXc+36kljW55iWpwIo
2CSeLAEbxuXR+GeU+CLmi95OtPXUcs3UjEqq4Zz07aZoyVVKxDnwwlvZidfZeWQqRI5GpA4y4aHQ
C2whRNQb5/kJEJGx7Ub9h/zuk58H4MzkttJHHrQGxpcDZk2dHQH1Li/3/eRcJuvke+HXFOc3n8FU
qtVvzOuYPOeQ+BuQEn77A7IxbOpbklsoKADO8VM1MX7Pg8G2ac+xB18pmnkB1Tkgvjp58VogWx66
5eQl9aKViy0qjobXNq/BnFCt9I8EaEutWbtkZEeOIgpZFebCeFznQf1khAUi9aQ+8AAdO+GgM7E4
05Ak2+JdIMSYbQZa9a677K7sHtLtdBBFvGOQigIL0bpXXZRDr2lzg41VdapoRFVElp2TPDqrQpwR
mD+1LNd2ELxZgf3qi/7qs4vz9DsBANeEN2nUQG15zNP+qY3hcK5ImkcCXr97NA2NxZQscQ72iA8s
ijd6xavOq7Mt5u8BZWcm7rmHGEaML55GnMtg0DYVKnlzp2gjLSpjx/rrg3ynJ+Va9Gpd9f51yN1X
fuwttoKziSIqKBEL9mg3tQRWXUqx7zj9k+dh02sp5dl4PVeq5tRB9RtgOKwKyItIuUPzO6xJDqvI
DXK1Y5HItSyeYfgvJXkQMQ9bxJ6zLuujCxWLTn3emhXXAPX4yBbNbEu8xFdzGi5ThFUMO59WoSKf
8aYhYfIIiBjGRwmwE1aUHTecMNQp76YHUjjq8/HENx9t4kPH7pww3mRtuRpJkW9tmrnJvcUIKHQj
Aucan/BRryVARSe7pUG6wVmuBeOjQaQQhdYajSuLXnLl/eo+McZvA6IvDeM4xt7JbpjEtUyJ84M/
ERjewzCFruiAFXUGhD8mx2Jpfk00cwJzlt/rf5WerERvb6POPIyx+ZIE+tpu7V1RsPUkoxXQP8qD
daqCu2iaMzqIvyC3lmbY7Bq48W6/7vi6dUSow2hPmnBXohQJ0WZFpIvFRrKe7OYrbOS6d69I/JZd
mZwrahuVH0cvY0HEwoOpLMzynYuVa7QDxqHpJe/IJij9l3HItCUFyVPvHIUniIxXgH8ETRvTK91p
KZnJkkYXbQ7pWUb185BviZGFIzn42jnNgISaCFK+pBy2Js/vlOI0BL6h2BpLonFjLvtsQuIyiWPZ
Y4trdYS89gEf9pvdun/Dn0uwqSGZR1knNqMC+gUTvoUln6reuY6zfbOxf+fpmhH7B4P9QhmWl3Jy
j7qvn3N9xIo5bpoBEJdDMnbeXWbxQElX1WsTTOjsIjPoehlIKktqa9Opt6KoL0EPlAFztvCSZk0z
8q8GGCACH0ihC5XRXDegCcTYHcAJt+607Cz5lldYQX32N3lcL5hJoHybVvKcZciuJfVqgDkB30ps
oYtqipuHUk2lqA3QFpoPu6vWA5kH3Fas+yJnEct237GDhmEvxhhsjUfoOS6O2GMj3vrXtqSLiNp+
WabjcWAlROL7Z9mQE1cfZJZuba8+mkO3S0zozMwsOzs6ViHSzJYwd3kqBzx6RxGiT8rYX/U2ATnF
rtGg+nLpaArVj8McvzEW5Kmn+PpyLkEyDwrWBU3bnP3XBMFiNH63RbouRm8BSs4cmm065esY7dSo
LKKuJGwBE8yEsegqZ63r3boAv57bfPApuy6/3ugW4pd8WKYQ+NNhQzO5q0ndbZjxO8R813Tk+DCP
JcFUOl1ZiWEhj99d0Ik1BiAwpvKjlFDcH1qU00mhjRAokoNwyUe8VonD9C9d+rNxEsVfWTfgFt4H
shn8JdHzHn69BkrtCGZ8rroLBpskR/U0ojZTBXsmLuCqU8xJzFmyhgi7/GwqVFnItxRNrUk6a6Zw
bBSwHSfGYGzmFQZbQXOUkl89hTiou2j95ppwdXQu7MaDeVNiHUS+ikiSmoHIlO+uOmYsumX4MUZf
9fTo5hFRCsbQwegDz48/5memtcucIperC5dezr4xX0sTW6dz0FlDqUoyn2Hgrtuos++GCreaeDYc
kvoq1UDTpkAMTUHKTmuQ+5zOYYNENOTthA/BowMTFqyvQiu6XVbj6PMUMiC7BWLtwNof8odbyXBp
mdTr4Vs6OV9m1LwnIGGWQldLd8Lw2xglPz8KPkwjovTKxJOqyPhxZYyiVMI/6TVeLeAjI0bMUVvG
s1MCOUslw5oc0FzJHyGPbcpAF0F2pseQaNLiLMrmUkOCDEqFaLfN3HXTHDWfK8ywBrlwU1SeGoGq
3TRvVRK+ZKEFL2VSslhnxI+YiTC2CtyJVxacagLRt4zRYUZWFrEvpuwcbBFuHS4f0lApJiH8+kFM
3CLSqsHpXUbb8bJ2/fqYYy40XIvkTqzMmmt9lb0LqnUgyNFP7sIls0KL22+gfcsucdaxMFbSwKzM
gGkhaRAyhWzA+XG6GQ6i1JEnaaYgOwBtC39rhPC4qH+xNpNJLz3EsOqjcbOnuNDusWUD2gno+fNj
2DfHyC63SV9QRTsICeppPEr8W2HS7XhjxTpKqXms4SIb9xZlPoQOw+9A0UU3LwyfXZGu4hSv/uSY
tOqNzroEcQCef0CTCAF7DTmDkITFDTN6dAAr48APCZS7C/A0GwLHRtnIUxqDw2pA2esEbvQGY2vD
DlEFzn/JsoiVqQugIBi4Q3REvXYk91XLWjUsbsZg/5nOM4kcwBk1m+if4DLpcMcj560jxtZwoPvz
yqNbY6TwmIbPISUygU1yvsksyGhmyJckKO9mVGBDsYeNlfBwmXV/0NzO3HjZQTVRekhbfyNdxsip
S48VJHq/HdLgWBagV5TykY0vJffmYgjgfEY6UPwsIRBsSpK1GENAH8oE/O53q6bCpyiZVC/M0Wo3
FU9ROSce2dVX0LrxKginWYOebmN7ptdAfxyMaVqOEx5NZ1Y5kcslWtWvm0wbVrIYfvoy/W4MIjkc
UdOiM8U3GNPr0UtF6vcumSSBXIn564OlLB2W1a3Pztas071eIhJzmR+WsjyJuGSp3kLDVTGArtht
oIXhpJAsBBbmKyX0T9DkOFjiCXmD+Mx6JNp9sYwyZm9VYH/XRdGvKpCQus3b1MLX6iGViInMxZR4
ijpNDLg3MdpRj/27E73jTr5PbmtgVE/pnwhC0yfW3KPw322EAPkUfFcpitbYJKkuQrztpemj6CJn
ayr/mOUs0hzgWeUIeLFyna3PimXZZTR0pmXddAhz7Po2gmzRwgWszxht2haN/otyY0ru5YRwaAzA
Lw5qMqmHp7PsmenUXY+7VlALESmUqk87gdHa+/fOgJkbst4UOSLLTgSrISTUQ+O5txrnKzK6Q1SR
RJBNNlGKGCeM8q/3/b9RMA8YqAtUgXiujGlLUQ5kgYKV7J5rWq2lqyPH9/QPn2nPMCDpiQxjaY2z
mtrAuKxMb1+a4M6F5r57cPM6iDS1dYslzYRp+7+cNSkXFoOK+mrjNRHd+CPMUgNtQrwg1CzDBRXB
BZb4+sRGJKEm8V76micjGz4iB5txNJELKyz3lBf3mPGUE3UCyTcfh+Uy/tM2OVXxP+k6CzMPAPHr
RAtrFSFrQsv8Y4BNzYQoJ2cW25SnrHyS/tF55coGZuWnGg0b2uk2MKhs8gbvbVegqahLqoWrF+cH
1wJ0XRPDHcUKlE2HetbPXbRI/XrILBaaYwR4YjKPg4RuYRThk229KxMcgO+DHPVnXbckNgJCQgSK
Wli8GyUEDNcdro1ZHE3L0JflRJgp263ahWJjsAKWNP1JUr6xpn1KZQ4U2Nd2Bkhtr7UOOe84Jycz
pzrxbx1fHpifUFk1EweHXZfLyV0OPhW8o7E/y9TJ0KyJSJXn8v93orSilVGZ+7hlblRXhKW1DSIP
W7uUyOoSyi7mp3gW2hR710Bv40q7RQ96LZkxJIhnsLC1BL3YeA/7Eu/7XAnFjf3q1Yg7vW4nggLf
KfL3KmDqJarmmgjMPrVBsZJWE0wmcD2IroSVv1thwBZtCDDVxYo2qoL6RejQODU7U9XmMtM42Utc
dfbok4jN6EXLkN708iOqESkOesaq3rZKNCCnbiIQxJAeY3kN4hwS5KDDhahD657fR0Lolw4qsNqp
rjV6HzhLbJYsL39kfsUWzGRAF14qV/9lOXCTVUXAorcm2hfxvten6EFx0TkOp7srUA76brBVbHLy
mhyyOCXaQVXtnucSs2KIIa2eiTqDAQUDLuAYZaibO08uUQC8JHpzFI0NtohIEM7qvYX4l2btkfGY
sh2LF6Ei66Oo9Wql68QMN+rH7kgtGI2Sng8cL9u3clExLy41e8sTx6Zs4KvuD2DIO/b+SRSwdsDQ
ZOTaKo9d/rkl0PCheytH4oy86htZLZPVGo5jDCk3zOPXzmBKqzl4DG36JzfwkfQyG+p4fJjRXK0k
S5Yd5lcK8HzR9xiLvKgN2EaIGxjR3FX6wq68hIBi5ooZ2bQoFlFSRwzqS6Mg3lJ4ACSmboXHcPRT
fdm0P3bmUwRa3cPmlCprODYtex67sm4ZIv/OzACVj52zGpscFoJ8DgZ3DhifoA10bKsTJBthrT8i
k8rIEn2MEBplXouilrp7WhlZ88A4F1sR1AcneDaL2uIgQ74Uh+7Badn++qzG2imuFnxJMWV350hn
pG3YNr5twwazleyJYcBsyEKr0+rTYNg//sT+obN/tbHW2bcOTP8TxmSWY2+LZJf2EOSb+rvQEKhM
3szYp1Np9Qfi14k9oO0lG82RbxQMUOMU30QrJSxXUy8iHj2Ge8iZxsI7q+o50cs5AwQwVNjiG+q7
4V7AHrBiNt24yIkdMqJpcZ2aOMHz6WMjtJDR2ip8saUZbB2TmaXqPGcT1QlLrQ4PhFdaO58r9ahB
jUvS6N3M7MtY6cRdlz9hzZWpxQb/jeZL5YXNN22COqJeikyMxyq7BLnPp6Ezp2kH2GquhChFy9oF
OeYqIyAiE5uErliITJliHggKc8gDYn3hCoix5DggNlNODNji+tAb1kvtp4B4LLy9KtOzuVbke8MG
PmrrAv/igCd9zD/caA5hTNkzGHgoIO4yTteDq2kUb+xdRodyTovg8HSVzUDRf06k6eMaEHfDZ95Z
xsM57CSxMr5prbo+PsVVw9hKqicjHvBiUXcFir1DUtXAM9qWIBjm04X+QRaFWuSOUfBcDriq+uoH
8yLq2Amrke6bq9gNm72fOM9F03zmXcykDfXepkbW0LUOXdngXFwXCXGf59iiaEO8RIqN31LB6Uzb
Cg51KyfDt4mCebahEb7ayPkaBXw3eOrVbsMf12zGtV4dpxiLUEuh/M9hwUyHA2iqsXkiGQakLc1k
1Zy0qXgaNBd3qxnLpRERyOZDF6npECM/ZUbUY2oyayYMsYcGd9w7ZkNij/CYt0j9KdYp4M0A3mpG
A10lqCMxB/oqY7UXtFvScJaxqUFyEfS9rUGsch8tCmTaCzGYX4PZsibFaOBNtJlaZK6KutuDa/80
Qg+jdcUKKs485sNcKFiHLJP2s5mlcBXZA1ZQ6MADnbtvoe9Wofwna4klsJjSpaGtMnd8dOGXVqbv
mVa+NxHDAt/DyZKr+iHDAHNbw8cf1NaLsO9RBt0b2itxgS7nUd+sRGz8TZSuPMbcCJFWLULSTpsB
hmHcmB5SmnSTqHyb1jWkQ1wGWD9zDQ+c7on1SJY0lsd/dQh9wz8VfQW3FTbn/M/7nDIRmSGhHcd+
DsZrLCblMcK8JWhp34PmWxfaLpqVFuGsTQ593Dr2XF9PTJWL2eDe1vUHkevfLhomfZIH0SXLvrUr
9GoUI4xXlm1HhKXMqZDHXtyGgAU5Ke7MDr4tWwrgWry61Pty0oFYwpFQylAhAWIgCReDaFs1l7zM
EVkykTvgiqdamh8oKb+K/xg7s+XWkSzL/krYfW5kYR7KMvJBnElR1DzcF5hGOGbAMbnj62shKqvK
stqsrd8iTLwSCQLufs7Ze+25ffDNYZvRX1oV053hjIs6sgMNWL9UCoSBYK7VJTOygWKpAxUGacci
r7uHmZL2uwFwA+qSbgI3WWY4SfxpGyWwPHRqEBs+MIANQC0N9jVJbhOIyjaj9BMjJbQtGBd3WQ9t
zUJq4h7srAlwolTlpjK4vEGGrzkP3b1lsItMk61In0324RAiuDYdfFJhuJ0bnHGIvl5VWX2Imn7T
LBmSIJl8CesOy5m7M1RG2GcYMfKg55hW8f6v1/VpsiHm+b4uzUcnsR+ZYHxiUD8NHidr26EsLKu/
qqS9EBWXmVnkuOS72zAqzewnGfxL1z5kNAoA1HCT6Xl8bY35u3JQxZhYFOP8SU3UPq7sn2oHR3fF
saybmQXld3brkg5Y/K5Jdgzbeh3NMAEqOgRD6aEpibxdD1G25Ldf+ctfdgzoUCa7iWYaQjjGTLNo
Ia3k+bqxDOpbe9qFBjEDjoMFL4vQHJgmqxX/in7VRyfczxI1a5qKV1FGkGsfvAkfp+sX/jrykN3V
Ke7JBpkhGxfDX4adLAVyCJN1K7rfPvaySuAfbh1kmcIfP6fGeOqiTOzqlyHOFNlr13gB3n0xU2J2
QFpaxgaipgWViAmmYpR/k+JhL6oZO6X2oYf+TM26zxFAInHKXY5/q2HA2glA4+SOY7IB8AoWKHAJ
iDdrknuvsRN+j724S13z2OcD5m4OMLUHrcAeOhcnMqKhXEXJpvTZWsSm90m9DDAjNHG0byMKl2YK
y43nsXEHyy3Ve4/4di92PHXrcuQ7i8L+yRkRkM3Bp2l4NtMtiOOsVZ7+3Sd4ST3sequk50+y+xSg
oMobJ6e41INVntqpfy2jpzJxj3lVrQp0atrP2O1UQRsQU3jNDLSoar2ZWyrxQjU/gwxerWQvY+eW
d3TKEwyKykfYBqGY/nW6rbXi6DHQoply69shjTTume/NUX1MI710IcGhGWOwdwLEUfkENX3mMDg4
iVoHMYdkZ+SwLZKYeZRat3BN3cB/lZMLTdVx6zU7kmK8bzPHZOtirsea24165fCW6A8nyYYo+kfP
pInJrPMpgeZDFIpmzrEo+bzitQ9pjkhVT8ynZbQqx5Q7vtfGuqVmnxsrRr4wfdkGa51MKIbUrPd+
A/JRBtxtQ0Pl7/qMOAdx8grOHioN26vELBo+/XICs7aNMJ7NiHNgJRpKGcvZ9960UDpQdcTE0zCa
yVZ0lnEuW/XPLBFzlKVFMe91j36OnAjBwL5WzjliUccxyZVpY66c7xRY/crNTHwLCNEJQmcT0jgv
wPiUdETbNg13DQxM1eCcKrytgubgCPO2chGKN7EBL0kRVjn0cFIaWLKNyeyl9/RGSdJiOQtaabUJ
RBMjLPxddE+zx7E/zx0cczbQAwfLKm5QnjWPGWpVAtXvoGhUskawwDPduPXRUoQ89wnaI6MLDpTW
66TkdixceiFTBq9IJHSMpp5pEa04PBEL8i0JETBWenoO7SA4NhT7QUZ/mhZ5NqN09bHSd0OVnbvR
uO9Zx3a5at+dlnGbFfB7PX+oT4pxfpc5fF9mzYnV0g9JUNeHSAWndqgXgfWlqs3gmDLAXHm1ddKC
taoRidxzPtwbkkzopKLJa8YGpQIpUEUCndbTbrCdO5Yvp1BvkYm21Q9acRXVYUgDHxsawt+Nl/F4
pDa043qA3TFxZzLyMi/wDrK1qjCcyYgIi3r6mhuOen3c3g4GpqacsWYdkvVYEzdT5ejx0qHvju7g
3YV6rB8qxGgM8QdGWDfUOpD1TXDIscDl0e9Y8fXGrAgVm5s3elscs5yQng1HdD1j8zQL/Ixs+EQX
yisUN3yjzQNtqJB6NnzzYuvG0/wr4VkUyjJY1YgUVthn9rQkcbRuR0FohjLbAVkJzaK5Uei4PFIt
cwp0JcTe9nwAfZb51gnHQFkwHOdYfleLdiE7BBmVZlWA+g3SBdQ5cUpyruLa5jSjY6gEzbiJeSqd
/JD7/H9owxKHySE36PlZv8gSbXP3xUKpORg8Zmbqaea1ww/9nBkNF9hHltoKUXRUXvdk64aTtS2b
et+Xztdcz8QClqzwkbFJ8uDeLElxcdWCahTm59QDSqon5zxZyH2t6jtOmmmlFHxkB9OhDejRs1IG
PxoxrKAibq26IOu22TVeiDQ27xh6VumpAAMCRhlHTRMEj55Xt7vcVWs4Jcm+44SMYCT6yXnSNnPy
5mSy2idjvrxlymRKrbsmcRiNTm62q3uHfHACHpB2Gfa6EyU5tY5R7h0fsVvbq2LVAGALaRuT7MtR
WYefGKuq0YKaExaf3FUgwuaRtb+aVzpxgc97mOASqj1rmlDcdyUPfcfiIjsU/DzZRAGN+D0UBbPh
KZS2FCswrNG4xSXojpxuylUoOcM4lSYQQOQdtu9mG+f9b3OgNkpH8TyLUe5TYrk8eiddQJM2jZtz
iY9OtMhkkxlZgdZ6Wk0tiTm58Vgoujdh1zp79h7mgVa1SYgOl2U2n1PXwjWfzEd4LxvcFOSiVtFn
Fj6rFgK1b6LdaJL8NknHx1KHUKxqm/ELat4qYF2aq0WeWZTvjSXPY8pExiq5bVo7A4dS3YkCTbsd
LVZ64Tz1frZTjn4eKv+ztKiX4hxFpquY2cNiGgirmTJuTGYg5Qy2zmOYK5AMoH76MWNI6aVDAkuA
pCOK1GK1G9J1xqBul0RvLJn9yqL0wkpDc2qo8lUUyjdPsX87Hkt9Z/mvojetUxugx7M7FPOp/c5e
tVUuAE/PhSGQiwYtFZK5whBvbcLJKx+3TtjV6zpaTx7ySZ8ytpYctAnHDdnJoon4GwF9KwGuaEjm
BSIE3r7sLThiti5jfJJQT2kx6P1MFbbi1QevQoRZsp7A9vB+kCEWIyCWqUIJrnr0y/qp9eNhl/Gs
XoVDe8i9mF5gRPWLW/K2Cvwnq/D7jTfnzByFuxEJ3JjBIHw1QLjeJ3O2ieBzKBGDf/RdpnvJcJ8X
qFCxYKhaQ8UMvpRDC7aL6q30MG3oJH5UwiNpqWCjcQfx3didR7/SOE5JTAx9hkGGWEMhY3ZrTfMj
V0Rv2pysodVTysmBtmN0b5eUpXFfcPUFSp/R1+2uVddxFEzs6CYIfDckiK0MN0O7TPFkEe/0TONM
V3gqwrxs97G5GWt91hGevrpyD749TAdAJ5fRfO7nihT0sUKIX7OBYMaiBRDUW1BBXsMTJQnq7Ain
AnnwqQDYtkX7w4Ax2ziJsfcmGwZwRG+VesjdUzvgzKZZnKbeXdBBXmgwAeCvR0+pL8Jt/SMqyvEw
a/mdofqAZVoYaz1R2wnriQ6sRGHZsyJwFh57jyxDcx3rlMQLX2yaqUe/Tg6xYwQxrylu57oftynK
7gBwUx9xPRGPEWkxVRtHWC+laKoNU0cj8COC/Lp7RcRaB2GGVAySsQNUqHPRf6eceo5WMN4ZpHSs
ZRG95nH8kXQyu3Z6siKSQMSH1GggoCCUK1wC0fDToeKrWeGFTe/Tt5LtXNS0hkYK9K74RLsAntS2
wTe4qt37YfSVT/4h43FkXeouE1k1g1mA8zTQ0TPiCNZDdCpd/oYdeicRQjXxdOowYQyAHhkm+LdZ
GhtR5o+htoHVa5DUtfiUI7K+Kh/BjvG0F6YXARFXB1+ehDslt2rGnT1zmkWIV7BPkROU5MybE5ww
ZV1d3Mks10rQuIzxAxyl6vEPsoPZdLKw8mmgCajXJhgJu2AE6t037j4Ix3LtoeAqXPgPth0DHapo
UtOb8AMorX4jMZUyEMURlb/5FocId7CntR90auuU9av8TOdolzh4WDpcuuPYbEp9P0dpugkRlq9t
rmaYw1RIUvLikipdzw3yJTbkd577d4LDck7V6lu7LvlNBv6gmflyZBnNtTA4pBoQIXIGQLk931Qy
WPefsvCcred3j25WXc/4O+eB0Tp2JuaDJIu5HxY20U3Y5VC5DXWv53PYUS/W7Qz8rkDMpNBbWwAY
68RyHiKqelcQ6uBl3nU+UGCm7nTuDYi4ziLJ1h4yasrKnoxnzooDkjZamIG9Wrghhv1VLp1tjHpg
doqPDDc4YgdwdGz8i/IYpahAmxn1dGGqDPlV5zv+nkpDRLi7oq6dj6zy+yxgpEp/lI6YV911tnNu
Z4fj54QSY6lhChSYWOQo5evWntcClqprqVu8V2+uF9SsgQJvuddAvpNoBifY7hEXpu7GQxlbmmf6
thiQvM8GBpo+duGmxsjUe2Cmi0zMzGQMLFBt29zvEZCKIxpXcM5xTUPdCnENTBLcOwruKCGsx0Xy
PsRct9LKK5zyEmZoZoFehCSYeywPKOYIo0nrbptJlo9p7uhMhCXLRcz8E5/d1pHop9qWjmcvOIjC
pkX4SRndqIn8QFRigSWTnW76p7yF0ITdc1yXkv+aOvtJMjcRXVdtxqC6MQDGrWW2aZGorZFVp4gt
2I7SqOyuTbElfzi5HqFLs3JJFI0DlDRJa8dId03C6hP55bTPRH9xx4BlqvJRTvrhY5yUiNh7WiND
C7ZFS3Wd28G8902GuziRjatff/zbP/7+b5/q35Pv+rYuGDRW3T/+zv9/YiaUaYLs8F//9x/7zf3m
r3/x36/4Xy/Yfdc37+V39/980flh+/i/X7C8jf/+pfzZf76t9Xv//i//s2EL6fXd8A236rsbiv6v
N8AHWF75//vDP77/+i2Puvn+89fnUlYsvy1J6+rXP390+PrzFyKwv67Qf16g5ff/84fLJ/zzF1fs
vfr6v/7B93vX//nLdv9mcVsHoe/5psnBNvr1x/S9/MTiJ7YdhYuWgfOIafm//mCf68Wfvzz3b6Hj
R14UOmHoB1YY/vqjq4flR270N9O0TSuIAhfah8e/+q8P/i/f3P98k39UA9q2tOq7P38Fluf8+qP5
z694+WiB6YauHVqBZ3ocjFwn5P01n+/3aZXweuv/BJbhJuwSpOnE/cWAZpwDzslC8KjWAwJrQhwM
olURNVaIRmK7OxZhemUhCglQD1sJ5H/51We0z5cahMOvgfBFYwGOfbX3B3c7Fm+Zf07UXZEeUvx3
WWetHETGplyaVHusM8gJfgfWu2uQYAdbnodZj0SG+VTtBVjAgZq8f28E+HH6bUzQ38tXC0Se7ghG
Q6EzuZ+tj22ojDcjgbKjfhasckneXefoRvgLONAN9APj0K5JEVSoUwYCysPmvmlfqiG7/10mjzwG
8MbONumBgLt7JLGoiRlspRaO8vCOmDMsRT5tVLuDs08gqi2hR2TrSJ4NNJ/1PsBcYgTrwAMXbfyu
inNka94EbKgeIUwALD94bfil9nAZ/fsIAwTOmOa9xmPownYa9igf17WHL1eSozYsXe5VCJ9qEGdp
QGg9OrQJW4Rk5lsenLIciZK8h+e4mjLSrKC/2u5xtH4AkffEvDaN+h5ltHUMhzgb7+iKs5Byo6nF
q+56UEwK/XVOlYLZfVPROc1QfySxCX6ZEDm+NMpZs/c5zfMZM3LtS+eFDQ05/5uN0iJwlmBMPSHH
DyEXdCc7OI9gMyg10/IzckyaSUcvKFjZiDMBJ1kCtWqZ9M2YQRyiLpZSFLpUzzxqjmmPCqKrNAs8
HcyKmXCBbnY2scDI4mzbBFeSuRTS2erWktN+5poHZAhcXVoiqFnqkEAsmEwPi1nKL8IDOccr2RVn
V+OXGGZAF+0KnG/oP2iCyQtquNEbz9GAjRHz1sRZKWbyP/iLM+uqY/yGcwl+KWeTNsNVgZo/fCSv
WzlPjuvdjmK4m51LhPqNUx7sZy7VcFHMjrPxdk7o9zOxmVI6TO0FZSGjTqIfaRG0LMSMMQ+NrL9G
kgGCrQ6vA/c5i+9Euk6TrZQHg4ZE+BsGaBmmx5FOl8SPUvCITDgPwjG6t5gyMAGHbBXuumzegNEN
c26aHF0RHnIT88SAfi+e5Ap012nZASrm0GnNBIKCjC71SkKdR5IvG3HryIHzzLwZfOptijFT5+Sp
vwcOPsJ1t9MkmPZIFcLnDE+624DFHpTYe1Dv6+fZDzbQPnAf2m8hIlIBlMZmn7WRGCyqAhWVpyK1
djgA5fzj2E9twW+EI0BEUdzlIFQscBXeKZTlzqPZi1ku7VDdC+R/s8RRRIgprk0nPHXYPPppepz6
LwdjY1Kp/Zi+hHjIXFXsAsF0OJAvhlti54fADviusRDPXUiOd6Pq2mwhOe3CbAK1xN3I2IreyO8s
x+L+KeaPAHOIzYDGi7n1oo/CuaMgApWCxgs9I6J9ComFKPoUg1mUhYbQ6Z4mGJI5fbA8efBCZOKV
3DZWgRQDhkfV0SJ1kc0aF22dwyznNFXJY0FMclr+jKxEgcm9JI+mgjpT2lun8Q5589EFzkqgXggp
BZQ7bjwrOibj0+SOR5vKxLTvMrMl0ONS+gKTk7WZh5lueQHyCPghFrRxds5xF2xNRAtuLg8plp7Z
OHGq8fFJ0iNWaUeK/fyRQTodgleEnDWsBMpy1Yt32hh+RhhwNjL364vEZsSImLqyfB6Xpe9uz+6S
7wnIqHMIzZtiSGfAU8khzZN12XRHNExnD9nEjesB51JNs7MW5bBXa8xV+aFqgLG4Y0jYKMrueZm4
a1+BszCQYhwNekC0SoD6tennuAxmPYNeIp3HIyXBsx3Y0S5LjM9I+CdayMVRGfap8+MnJidyVwWy
WvsctvcV7XtzRPRtPGjcEquii8YNg3GMG9nWZpp/VTShsXY7NIKLGs9SoM7McPi2upkTa0nLrPFy
dcijMN3gxHzI2bralFxu6AoYhkcfsgMVso20turFW9DCHXPMkAZGnf4kmRntWdpLRjo5AfGV195i
gzHEODMMwfdcxGo40PZJi2w9DDXOImaHqkEfOs74XIyGwYN7ZxcG9R2DQFxbolL5OsB87snSWouW
IFsUGpGLCcH0ijVDBvPQ+tl3h2CCK8jRcl/rYbgytJ2uWo0PpO93nffSQ6axmDOEzC2GiUSOGMNM
7ebxPlLyS5NdZQi0vdntrBWaIB2Vh36cDiIjtyJs208bwe2k3Q8AGO5d5LGDy9wYdoMEQzcFCjZb
Y34ri10PxQ7db30Tm2Bt+i6gGZ5ALtl6VJQ3Qxv8sLi1kPBleAhTrJ2FmO7xqwT3+K1vIovFPsU2
Zxc9JMg4IG+iOxeAUHapjYagKMNxU+t466bzsJEqesppSB6LQP/OxunDRmCxaVAZAlH1qeQtPm/5
2E2MRJc7Q+IyplFDc+GZLt7TbOI38trwXsjXHn0iXzgVaEqQjDJZk2Fr6L1mJfEml4fDFS8txNaS
RsAaMUC/Q58TggKrKBUTno9ITofAco5CmMMpSwsi4EP7OQkCcc7SIMZDkLEA9p8tFvcj0iT0910A
+7zKjkjezYQIEiuXz15dF2fRWi+TF4ItxqJpM2Y6FB0Sa/jlGsxcjC4Tp9aIGst33V2oihs2wxsk
4eISz5l3k1k3smdCDJkkXKBF7x4BCCCv6i+vHWhOuTaLFveoApZJxwiFs6ivHUJj136hySnPneli
lu6DTnIPzwhGg9Rhe0lRnnTcUxRs/gPkrXyXSRPtR+veTA1KT5AdV3HGRL/vTA/FFqwQTzsurXeq
cxftkoo7wk8V+zEv07Td0vE6zhKs5QDB+msa6OCLKh97woiDGwjsjeTF7KjhuBj0YQrMaEGstj7y
6QgeD76i2X6gl+Cv3Ax9BBLMa88gBqWLwNlk9Xge6/Zg2jjcU/2YZ9E7w80b2yXEUjq3Be1sp0dy
jmkSP5fbUfMRMsRRsEGzSrOWHkPNWYgR1T5Dze4cQjvZqQxvNYbpwsD0lq6TkLkS04VkW2CET8oZ
nsg7CuLJQmzErHim9WuCe2NBmwICfNqLW0DO+C2sT78+OUz3okskdpJDQ8EnEN1DWD4YNJ6oKC6y
s/mQlzJBogxj0dgZ+Q+BQnnf3JS4rVPOSzj544ZxlH87WsdeJ/hgAYXWxyaptjjqEYJgV672JiKI
Hra1ZroGWvs4Ot7ediZCheO9Bo1TQo/rSV3tyfp1kIPRrAZ9zjqDBQy+FH7yGPR9Y73I9E0XhGzx
7Y3AauZTZ7Srpfsy1skpb+85QgeTfKk5u0KWAlz1u4GtEvs3rdUduytb3nZN/uj3qFO5+83y6LT+
ZhjfulHei+yiZhr+ZPIQk8M5Bw7wjCjaWC8Y1ZEj1egi3RK3uKu3PkMC2HDwx5wN7Dhrvq+r/GrC
Oc3A7+SauGNrOg907rwIfytuYUHHKl8GNtGma98iNKgmnJfMixmG72YjOppAlsdR32S4IlLruisN
+jVbLDpuvSMGUJve6zjk+E124QKgx78/R9aJ9tWBs7YKwZD1t6kiYINnqCLbScZnQXOsnC8xjZMR
K2YSHGzxIRQhp3wy9MQGdYVi2GtyUy1UO/POBAcwYNeLsRFI/1NgggaDq/iu6PtTwZzDCCyD+so7
opJwGBgzU83he6Bhs+TqZNjRFLuYH9D4QqW55BWdkuR98eLEt2YDLIFjZ3Ee6QGGS2JSuMsB6u+k
hWZP3c3ifmCeOQxPBnP1CtfxmD3HPrN8TvzRTLIVW11cLg+MdShSUiXsGAPVpY17Zl+gmGR+o13s
VQE6qXDfeZq6qmgglWEMLrm8jbuL3YCBCslKw4hqcKkw3GTVAcFGaIZRNdwEkJEIyU4ZuSyqxsr2
OKb6m2XeydEltQ4j1onQuUm8WwiGDUMxw7hFGxa6t+OEVykwD4J28WRdR4vzGyJzKnHl76ISEoCf
AdPBQAwPvmMGRGqmD2EJMXEp70Jw1B0zlyz+nQv6gVzPBjtaCt3Sk3TBZwKkmMNpA/qJ2dyPuX7w
m5uR7DMHzC0IVshHSNicCtIdtolOrRsXQEp4HurhJTSIglEnxzgFItu2WGVV/8rudTWAD87825wo
I93fiPDgok82Mv9YmM7RtM88jJk/r/JRYoyamTVg3i5fdXVjWfOBeqcO7lJCptsalU/y2084EEze
qYnfh4w0Tx/A64XBPu/PTLZW8NQmCLDGdptSfbU2c4iUu5ZRUFe8enJ8cl32hsBBg8CwYyIayED1
IC6oXQ4N5UXuHGXlbgfznNASkxPnXJgyPoYk4BDj+GgHj4qTjyOmTcTMmg6iM2R7A+nVXKNenNzD
0B91Uz12oCURrTLVphqFfd0FKSP05qE33Mc4Bio5f6jWu7Gp4NU2wpWpZ2tbqVPAW3Vw5LNKuIIx
Q0/DriKkw/L3OS0JRVSIUqfSxBYzAvIQaL8+527aFD3nmrQja27xCkTtXslhDRF3DwSrsRqCkIKt
9HG5e4W4JE65qsLylng6yDwkktWXqnybQML5oKsMnoE2sS/llJEwzNJuJQGU+AAAQHlSB4fFCzp+
Yj+04bwPxLBDDTrPtC2xTjXmE8rwA41IjInetX2QvtxF7nxEMkgwYYyxwAAd6VLMDJSQ9QPLwtZo
O3JvwFPH1hKpCxKweDZFcnB9edewMTthe0263jrJnzUdBVWfCLRYt0mz8u49hqqQQxobvUpKh1Pr
/DXKklMB2WbIt4FjIkAgwi9n5gNGDxTaXWBijCSvFx2laS2Qt8D9XcIyDdyLFMY5YG20EndbGQFB
WlozKQSFr+Qmc6NduziREVx53tMCEYJxz2mSnlCSELTFVFnZ2DwGvuLu2YZU4iXtScTGlw6NjSLv
pq7CuzSY70JKSKAFUDNIlLtLoiUk6Uv5YIhfZeYcsxCKmfnkxz8FfAfsh6z2ZMHUHfo/hnxtioxm
qIlick+W/mlHBrUJTQuqhMRTn03mko1RH1AWWGwnQH8CDrLYeEMFG5Dhl63lWRBCMVpyzcwWCIp6
0SE+FrXFaXIpUkKspKQjMb6GurzMUPmYJClQ9TNS67G62F6yMcfg4Ef+2nHv03JvTgT9Lbf7fGNQ
MPWcOUan2MTusajM9bPl6rvcrrZW9ZYB9BYclb0UX0L3raIXwpZOiemsRvenp3NUNZeaqMAyxo7J
xEUR8kTJ5trHItdcKrGVzjXtlHVrnmMN35DjarEgGT5MIKeFFNeG671ZEENjBJR5kNwtJJpZdYsd
2UT4c9W5N7OH35utU3FuscvVMpUO0SHSmmLgecbjyxE7hYJIgi2++GJPz6ytn8JiOOLNgHkCklLu
a8FVyJfc4mrlwDeP7Ba887QaA3VdBxE7kbuKuhsjvMOHjAyCNm1ROa+YaawsQkMa7WrRXJt4g+Ga
bQiI7lBzAb+/i/WtIyQLLIurcwGMdKor+6FGaubdOnP9QIZdnx0xAq95KnjkSJEiIhLcNAjUSAyP
ro3bYyJOrnE4Kv4MYp+g16mF/hhraCoiXsdljn2J3AaUA4zTHtL2iX1UZiDDP4bgQ/SkwDyWxEHP
Wq/woR8B2GMJ2tFeY0BlGa9zK15SujZyrtlr5rXTqn3i1DizkdSX3bZy1q11nOBIZSkpIn/FTsII
trYMezq4uUDQ3FsfoDVa3AqrR5XQHsUoao9HqR+KnHZHNxF9Ofm7JUUVn96+wYhQi2lfejfWQkMY
pr27jGnIpnLG7JyWHkpn++hsXUwijP3pTPQkxjiwD3GOPSNnJTDjthzsq7sZ5XJBtlrTPPZFeM4I
T5Ik0k/Jg2mfQkH2bfYaEXuDEurQDRMc3I5smuHM03Dl6K8EbHzvWruGh3PG4DGzDtqkNVjVoca0
WC6hhUm8nYbl5IUy6E7ZLg1lzoQ+urf8LocHYnNUqcwI0grhHJ1Y1fjDNJat2Xyx4nRTTPqzFT9F
TgKHc6SsxMyG6YnitoP7Up+qaSTInqmmeuzSb9McVjxuV1A5qdb9tRfhkESZU6LBSuxbtaAh4N6Y
GDlTRIWG/xZ4ei2QBfksq5oOY482rdWXHKmTJi/AqiqW1IiCLru7nwuBsIV4C43/qqEG0gR4Q56S
40BkJX3O/JI5oMZQx1sDORo8buB87nQv733klS4lKQKCm4T4pc++R/VfmsHJqLptNIEd5TwESyFg
OcpDQkK+a5Y+tqVOexjRt/SGOLPCBublAx6BscS7km4TauWIDgC+iAOKumNX7FKkT96485mPdskS
9XzxyMkBQeKQE1aKc7UglYbLpONjl9+4ES+OGCNuRzQjChedCdZa0v5BW0FTk1gn7G75uM/4wBgU
ASyvI8b4Y4jNRgO/JgieiOE6/Aph7OmBzlw10YFud26pQbFwimp+CvXSYYTLxLA2RhvXebfO8BkY
EXa6YQ3BF4iFhmpk4+UbOC6+zdzLUn/mMtr4Tbcf7ffEQnCMDzfwy33Q7m1/HbBXQ3MoiW4wCM95
IazTGQC8MSRouAwK8jauxsAk7XnaTiPoqbQ/q+yS6vcAgzA6maul6RtZLBdAJjjI8wjhV1M5Vfux
cudtWOwt7zxJoD/6iG91Ngok56+ewhroT0S97yOysv2DwSxjgrBSqRZByLiG1j0RbT1y9/cEr5X8
rRNEWbvQXDq24PBiajgV3jHkJN308b5xn6vugml7b5MJ1sMOxK0+ghzkvZnpTWHQYkqw/iMQs8qz
P19MtNsJOHpKp6H4dNPnGY5d4ECZQiwgBh6CbnhzorsEjawDp4tShsPMDucOOCdS2IPrLD3k5k1b
E+GXHzCv7hXQdlyaiygPfpVxKM8aQhV25rX2H8ihbWjPJgrLlnlqjd+odVcuqz/+VfzAdfYpSSrK
s4SQle8ieuwoo4byvpngBljvon2Y5Qci8t1EVpy0nI1LWy0cnb2pXv1oXvV9um/TUyuOeBS2aVcf
cicBNoxS1jCudWxvOkTrth2uPNTorD09cUV++NBPEGyksFn3Uu67cp3M3oq+OJlwDjb0rPZPxfyN
OQWlH84b6z2QB8cl+Jcw1GFCL09WnD3uUhU/9fW4rYJmM1r975qz6NLuZSiMuQrN7YPHugXIiwnP
Z8Uy7sC/MgAQJabezXl19nGJ8+Uj7cof0sA7Zha544zNfGYMnLsSEt7jniQ41PPivZzqs69p4Gz8
Eiaa1TCmmFfhBEHtLPF6DgAEl3AYIuXWMOK9TG+isDr1xrlpHxUnGUCgawUqw4IkgmC7GE4OdnEa
Q5oj6qhvO2faxSYJpYjvaamwZ7Qvo7dU7h0oO3XqRsLaGnKJIqY35QUr61PQt9sY8aIDCCBIwIhd
tQPZ4lFz9FBzYHO4EtabEIpz2oPIzxD7VvidnnvupSCOkT3fNcRONI+u+hjb+gA8j54JObfoNi2m
MzI5AW9fGf0PAaq6JVeAJs81s0+IgnfxBKKIaTmQ2CtjSWHWr/P4gvyEpFnrNR4+UchEo9r4XrUb
k6eaDI7iFXTH4ntRpn01u+NTTk2dm+Ztg8zWQu1sqfk4uS9+H2wknLJ5CO+T+X0qebjq8FTL7nqk
g5kbxVoSOE8bV48mVxyGUFM+zqLZYCFGwqDlmzLn54JkK99nT/c0sKZuj25snUQEvmhS6gZgwixy
bLWNvQgrvU2tPmbKRTd71vBlbNxR/lrb5SKM3MQF3rr2xYGSMfjF20RjLkC8ZzojWguEpGP3UHjW
iVP6MWxBMjc+fpoekHJxEwbZMTGDLbT4Qw+svD9FYfI8cub3WBfd+EVSEgwKOBCqGbqNXH3Jpo1n
OKjocxuPHqU3Meg6GzeVitZUleuqzJ5IzLiqkaAMAaxONa163AZVdZshBGoInI1o1U3df5B1Xt2N
62qQ/UVcCwTzq5Ul25Kc3S9cjgRzJkj++tn0nZk74UXH9ulu25JIAPVV7cJ6gt8ljjFU0jjZ+E8K
yDnYy50SOYmWGTd5uu/cN3sEORgpQCw+htH0FgrEDBBnLJEvOfyJJtwqgIuUI7lBuEmoJKxf+8R9
xs3wRR7pJrgvTDArSwLWPVml3CCwYsOAkXuacw+ZGqeRBJJcbVKIkUD/1blX1VbWFylG0mKnodY3
SjDeDh9LeY5NNdxk1nM406bhDIqrkg0dYvDwm3rtucUroma1S4bhNeS7O6171U2+9ZiDib47kIYh
tQRzrv5uYf00fntqOPvMTXLq3LUC2ewVCUYoxsnL7f+8NHfVDnmJHpbtdNsN4cGBxKETtZI2WjZc
e4RuxM0Dr8M8bQcL56M/HG3U/AgWo2Bd/eJO4LYPYLPEvIuH8xg8xfYj7iAWXJMGt4Exwxlkl0fk
piEiU78m2dVPLhOQgu6Sl/JUuzf6gfpbUmddsG2fTfuQDneg+FNjl2A9DdJVnWc3PvqH+1FnlELn
5nY02NnBCMLos8Q3yB+SUFIuDKMeLbzId0blsL7/5KZ9dON6D4qCNpPkFaIyBqBizeQOSde7av/S
IXDk7uOc9ycDLExUb/F477t56ZXER0DjcoyBoG6Tj2Ciir0utx0zGZsuLM80N8NijjfvZ+lulsFH
iV9yxG5H3OmmHqpDymaDueFRMHCoWWGlwzZqBBTiPxa8MXC4S5toqs1QlwW+aMZdVmPGHdt9O2YH
K3yny8cl+J3NIysjDlOp3vKBotSWJFPNUBS2F3urlG77GBORQpPT1GrkY4+od8Fa+RF59AkTmpVX
u7sFXbQG0U6/CconJYm+++q3KAcZrdEzPHn54PXGOp0mMK6f0tz3qPXQRdZt+COmN3bzmzzxXq2y
XkHyFVRRtf2H1JQ64/5jmEy9IiHe+y45FxwEJPcojzfeHJY3XoERs6X6zuMYW+l/VfrhxvZawXMD
3rUagm4dZd3O++ywaeGP55d9H2wPtWPxY0helWvsP5emv4LvAJxsse6WJHwnrl15ikmslee4ZMMi
6IPDfZx/lnQ26eCmy9WPUbNY5uElIIwS60/HOAaL/0m+KE/cdWW4I9TI6/ijg3siQ6/svrGX0IBk
xN8efR7+UO8ThrRGgqQ5Mv0mGtDaHSE2thPGTrCgM08FWeW+FN5zlP8Wtlo14TlHDkut6ZyYOKVZ
Je102OhsYSO2nM0fSnei/AZKTHtoCB+aOVXClMeIDMue/eVXLbCFYOeG6ql0pqNvB4fA8vaiv/WH
5ymJkA7QUtjb6eDVzX+dgufg6FMllSyZ72wbYhZ3WF1BVnR2xkCTGKqFu4O9Nm6Vja2MJ5wY3AG4
RfKycJzT1RK3oNCIQ61nrvsMm1127y35mMpN9lRgYJ8fD56tj1E27HtDUfq68jMNndr4klAEa4+c
ACWgAg9cV2XHmaZqU6D2MWjt8mYT+Ru787ZGkT0NTfLjqRnhAlsBJnRn/qGQXtXviTdyrh7Ogra+
tvqRBAV9zgYEMBETxrMRN2ylXhyfKXe6irLwpsJ0UdT1nRWEr5O8worZxibtrQ2l8WnGSIbf4rWf
n5YDAyP5944wrEynvSeJCRY+dliOgqXiVP/LNmqfy+o5D+ivJED70PdIeaFdHZzg25zBYvfxrukw
5fnHdrT2umqf0wK1CvNB0r9mqdilpfHjGXA+/eCxhEXTAz3yTfsM/+Rc6n3JdsMOE/qCWzgpbU3q
c8ALnN8ivJ9Mx3hI5HRoaZeLYDFHkq0jmkBZmbumJ6Wr70uvP2h1tr5LRF8tsg+PkQdPi1veCxJP
mTQfLVrVcATc1n3zOxaw0TFezO6u8u2Daudt5ehd5KtT6aL2QCZQ1Z2iEoDbWUQ4uCI1MRIZYiwE
LhAiJRXcJdEus5HbsPSPwWiuhcedxgmGdUxJm9kyjcVJD9gLwbHpHv2x/7LCbn1K3eagU16f5GFu
WGAymMOqvnosa5OFJK8/YZAy2zRPGoGQ2QKYC4gCUxGSTaBvFaNV3j/gF9mQt94JthKW1a0Nx8X/
jhAtzbdu1seERcs0wI47FmQj3DqG+GAgsM6BW7L7PFR4h5hOrrLwqsme9HF16QB9efhbB2FSl9ly
onj3IX1QgkL8qSG1achxk03lviLigPZJjIEDd1ZC6nCvQ9/Dxh8vBs6N8FKD9wDVhylsHB7xqb6T
92Tfq29qjX+etk8sroT7wWt+K0CrLW/+0hSbmKNjbZ9y5ooFZFVTdv/G3MCA8tyw2YxB0gC44hbQ
Q9FlyhxiGOVimn7GGfCpcWDHtJ4yKlgKzD54xG/SoaByaNG9u2Mh20PLlsxQJ7Yl8GVeiuXKU2zq
2v4we78+9qWiJPAzzVR2E7FIAbZB2ioxB2Wet5oH+YLJD6apT74p4/IMvIs5DOuCxr10pzmaACj5
11HcrBJzTf/rTpA+azGBgnHRxTsgpDX5hRRx1cBEb5Dm2BIg3+TsBBiUaN4chcbHVO+m9tp1QP2m
kdAnEIilb5rD9QI4wGrxh8GmSRVH6io0672xDOEi44WbJnzri2suc2e9TZt7h2ofB9cZzosTTwjF
Mry5p3WaAqCI+3MU7ltz2IbaO0mCto6M9iZNFm1LizASPXoIJH4cb121tU0WT4lFuaToQBYA96J1
A1PvzxYMI4tqOFZhZnhvRfliaHnOqCEnGI0ara/4Zzca/1bg+Q/gJNYhkf2ck2HhNuvyWjcR81Ay
U5BHDKqCi7R6THpaWwnXzuG7Da2FchBeAIveOU/zlpqp0pMnhgwvHpvfZvDQ5u4WhkbWD08VTXKN
E35Jm6u4HKt9bA8PRmq9y5atklW4uxYNJheCitXuaHUU9/RL0TO7IvhyQzrvRSxuJHulGx0BeEvg
6Zg88ZJTOPpFLbfeQnhsan0f+9ONNVoHI0LMoWSSzo002Radz04cBrQOv+Ow3+YcyrI0or2UdI83
436p1pc6KHaVslZ+Nx+T+TvFwDa2w6orrbcwoZuBELH9ahs/FULKwqwPijffnHZLQbGuvydoh5LT
gTp3rJ/h1K4raMI01hmjuZ8qCz0/JmmFB79PbkAVxC5dpeGhBtafMPaW+Oi6/M4kdeqq5GDTM9jg
jbOjR8v5B4YxB2BW9/w3H3DmfVYBlaLGvnIoRi4Uk/37WTxE1YMcPzSVVaO9SZaqHFg7E8+sNjF8
We21n/0fL0dIYWVgK9uNXCTFR6nIKtBSoHINep54fpvclaCNtVXtIE6jh3VEhijuG9rPWOh3Mydp
BfXENigWdVyAcuXaZCfoBTvDuCPRynEAowg3s2rurnBDXpTLXd+zHZQe81ZDYQt0BEXPD360p95J
Dm1KhzqK2OrvCMBc+2ngnDD+m0NuC+1nmRMmaov0jgF1aoFuJSjm0AWUA+Qy6VQe6XwkdPGWQWtR
XJr5PebQJTULDSabLj1R/bpUd85orVoS1KBPToud0a/gG1AfLL4G9NqmOs5z9tGOtM1Xod2tUhAn
IwVYkbG12amV9KkMqcw3xuzYr4i7F9fp41OqRLSbyf1qdxQvOrC/o1TcdkpRyRaVr340Ar7yaA2g
8rgygLMJpVBv6Z+2E3fahc2ENlrAh8dIFT04xgKXk2x8uYjZIxCtMqpHARoFeXljeRomFCBTq3P+
9dqGHGPnw53Ji53PLZUibk8AgVkxqkL2XvjZ1iuTSwD6ZotFnTE9t7m5Ig5YzKh3I2OpHUaNLONu
QJoO+pHlccQib98bIZtGP3gIY6xJAT5/she8/QhblKlQx6SHzOX3ZrugZn9Zht29A4AGBZSTj22e
PKo/2qmgwHee8fWTtHpVXL+kqzgH0gWw0EiCxLpx2U7OKt0Icz524YsBeBL5z/4O5H0XAENVb1EG
OnQ8sfOhVoPWvLQ6uOG0IUG6WuIE+bJDx8PDP4gTkv4sCrVZLykmkd7A4FvQZZBsIC3jPUsOLSVS
ZCRdVVGgN60r91AI3jEof0zymcZbJzOaHuGUhieaMbIn28eUIrV4yWMOi/nLZLPYNAltMmNXrW0o
C7vO+xo6bmHuaIMZcwkpMNi6QYIgHmfQxRSqi5YVZ8P+MIzLHaHsjnGf7Wm6sXbDkBQMNEe6Z1SS
Yhxm2EsjEe81+myHBCQnCUvi+Vbu0nbLKRhKJzeLhlklKp3eullDheYjsWJAED32RrTxEeejxJVk
XhQxj6NZj58EVJq9Lhv0tJGIE4Y1g1AuDnOILDNlY8wxUsFhj9YtBzSDiXehUsXTuBSqRvcxo1sL
cGY3fC1FFnlC/IJ1PyEZZLL+Behr4TxtfAg6YrxbNlaIhSvbpA8P0ASd683AVFDHFBQtJ/RFT2T5
tonvOqxkEaoQDgaLmPLwm3EObWDtD/azFXV7SFklOGWKzlu0riD6JEO59nm1EufDyGn/YMyTlfgj
oHsuxTA+uwKgL4x6XfaGkbOaev52RGQSMzuZPCzU476NjxSv50UHL57OJ+dr4WwbDr6c4NlMcNi7
YB9BFdoEogGjdRU6+15yh0/AAWkKeeHL1LusmLcQ2bY6rtaZRidjzmcgmPv2W+F8JDazp+6eBbah
lbl69RGNBtEeFh/rXB7L0GZ8dy0VkEYg8ZafYTRmE4vbJabJ0Q5XhP4sioRL0VKrRx38tWJol1vJ
OhX/tACabr6WiLZWusCwsK9QDCwoFirfBri5cLXJtKAazByXQFsVNnUOPGst0/O4OMnqlyOEweYg
nri7a0wHwNbcs8dyYXnpoVFM9GfQ9S4+92OFDWeKSQNrODGPKE4TZ+DuVsQnJAwnPLto9dDutqoL
dyASNCd9z/k3mA+VB4gvcYguUwdDXHTeKMu6qUMCnAlVHiSuc0kgFep7G6wMVkcb6Vl9I4uu8g7u
E3PZolmhzabxt0pKRLoe4wuT5H95hQugPIf1/TJAMhhwYD+u648yJ3jA9CJn5AY92erblWkMzL2w
I8Q13LloJfvbEOWUAh5KHgIk3D6muoUgmcOf4VUpMT+X9bYf4rWPyXZxYnoTu4jXGVHaMe+rNoEj
V924Q4xtGwWxekvaQ50TcA2PCUEPRKjKPEXDjwwv1SVkbjuw2Gl5Nwr2kYyQpnFlEKlwTpqkQMcZ
vZofjA7vtsrWRnPywieJWcTjfl+k+OQoF04gAXFEB4056Y3dfM01Nnp5qdV3HR/bhUneP6eadOhP
SBYPihzQMrjEeuOzwloaSOsMOhqXLfQIzJMFRuOfoG2WGTBl2B36cck5pdu6wa8L4TJZCOijQ/z7
h7ovpPMN2cWbgSN8XRwTGxih/SzGXchy1ivqRpMNDblx8lx0RL45hqZyG1e/OEFvCp9j0760MdbQ
roxD0IWItIDbuXWbxxLJTYW72cGhbBuHkVtJL65GvfGoZYvNs8WRpaUzBWNaA+jDPensK2I3C+aJ
uOPLqGlA3vrTjrLVzfLWmZmyJxyBBKxft/oYSYI0W2tc5LhjgLIZRVT+XgYiurl8a9JfFlpwZcM2
4m5pxSXHE94NSUutIVs7c0XnnpU+ze5PO+yj7B+0AXZ4ZUz1SLDCf+rmNrz5Z8BoiAF1AwxhgA3l
zcW0RS5o47G6+OWDN4l2b7acSpp6+KKkJFqX0nQP5uRkB8+PTYpM4L14BYctTkJbOpQU0ZgErvDi
ngNFeU0Z9CGy/FjCfndnAwvzRNo7653wMXDOmkOSR2/kixEH60qjtYPaHQm5T9/Kyf2XFiwUeNb6
rekZU8ZlyUCgF0g1TM1LHwXZgyw9+veMtp3nvvsni8SjhZHmRj0iTfnGtXZJh9rZVxAOVJaO3KoM
uyOp5BL7TovhN69As2asntjDeAWvZYazKHYf27Dxd4oqETdq300Gq595rSAtcVKwGWdxsKzQ3Hpu
+IYSVJZJHW1zserpiA7OkVmfp/5ZcNnb/CCWR4VreDVjLgbsEwHfh3EFwq1kIu0TiRKfYyr2RfFQ
pLd9MGH3ZMDk//rJzhOXqUyfJkJEAIaPjfwNOzRNXe5m/dt5+0Y/1catn33bRnKNeXrxRHts5l9S
jdWVEj7gkD2pwBgrjXYhe/bdjWs/tBhJImJKCtKfmd4V40sw2PdB8M8gt0Ph5TJYXBZHK9PoyDYx
eg3Fid9G5cd0xH6Cj1tfSjEUMH3yTReL96yR9/PSIEyDxAEwN+RspwZaAlXGghve+bCoXRf2jeGb
38itO5smldthWCWhmi913B4UfFs2RPAJEzdX26h0nFM20qvByv/aGWtYdvrs9MBG/JkXJ2rdfZIa
wY6dckRu6TYu0vt44H6Hj4jFz9RMrFL3EXLGRni1A2SaILOsqvEQ1Fwg4C0WvYcmjpmGQp0I75IZ
CT2L3AInbs5cCxS3oTVua2uCkEV+mNTkC9Cb8k72jdpQPwLAa85ufatHumA0/hDa9wywHuKs88jF
0YVmLY6tOcdTWkK9uzE699zkaOV5DZwtjgEKxEezANihtZKrxXbcjhON5dBPR+zRe1Wnn4HEoMCG
2NyxpzsEXjvzStFvYzwpvMJ+em6iHHAMp7JNYnRMmPJ/ENwjDpmfkyNG5Nd0bbTOvGvTmnF2mv0g
4Sx+HGyZXLYMVPiBeDYI+ZgvoHc076ELv1zMbs8fEfypTAhZ35tm6WrvMfDFBk0yjD3JuQJ4zK3J
YccI3U7Bn2sLBAkg3VWw8NdrBVOhobtmXuoPoyRC5BhcJCfk5CX5RW58OZ2wU4zE2G45UVNAmII2
pR3tkSDGHr8E+wiMn4CTFqw/S39jlu9FlxxIBh4jm5UvUsNlGl3r1gPmrHW1MaIk2NNugo8+veGc
6jGbxSM9R0ymWfvMGLsDLAx2bmF8+vvcroWNHJE+TmPKdHB5SDOj5bS+fPj3xb+HzPGmYyI1ZIK/
D/++2NUGoxRrOAdLjy2HD+3AW+TDCbsNqWiTCKNbLuF7joh5VzLTbEUhjkBr4UN44fyfh7+v/ffT
v//7/3zt7/92nf4//1pVzOroN8fS4i24cnn6ab0LMbOYbZKQUEfX8KyOju+ItAJFZwsO3ipPRi2S
//mhyD283YFouoNPVxbA9+qE87A8/ed/mNxeBWkF2EJHo9Jk4xy4Jcf/PAyAyBMNkTCSxHQoD/WO
fx9V//uj/3waOxVoV7Y7CZ1FKv1fD5ZF94L0I4OzpZ2eHCxXCLPOiYnavMMaHRZTd5KGQbxweXAS
Zn2Asf+/r4W1kR2MfEBLTzyW2s47/X3EOR4ZKgWA6aJn2JxrbqausOSWLUK5I179rkMLYkmhYK/3
2UJ3KkPK0GSV7BFAL6p37JM/pnHD9jV2mL1S1gbg8P/6XMFaOanX//6Bv7/190fpW4EuarrFZhaj
cYuG+z8f+rlqTj+9x6AppJn+70EHFieh/35u8RwwH4V8cmeTX6B6Qnx0spG0P1GmBi6yxtCaOY/z
4L9WXYefgXOJtK9GkZv3oUL/MJLmfrC8zWwm7dW2uvjI2PafJBeESwyHOsYWf6dh0kL7HrO7SBNa
7WVwnDsThzIZnY0ecWTZZqJu3UR+YNBxtq0t2hsCFgitKJiQUHgg4Al4fjCwPvQVjb5x7vOhwQ20
L+hENVah11inaG4/0zTqcEdjlsEr0YaAaqsoeo5Cu2YIR12ux4ALwYp9fOHru7BZuBMojHSHkvED
x35qeowxtSEe5sEV+9ybD3mhsRW0Y3lwPfZoAUbTyp1IItNkzdy73ZaFtXPcGcOYqJvNGGUeo+P+
nIR2eYj1k6t84yXC710MnCrk7KidlJzY8JqHBy+IMfomxm5gvryx5mBrGuMaYL442FQk4OHgbNUZ
8hylpPuEELRQK0MdJafeGwCz5cGfum1Xi2WWET9AmXJBAXbZbRnV7Mby9lLezR78hn7QwIQdVPrY
xNPoU/rU1JTdqOzm71s7IFMhmQrnVMAH22kKFouJ2OAUMplyuuHJNYizYE35+4NTjYxuctg8FBK3
i1V2Lv10aK1DgKIzEUryOc9shjquGfLRqD3aIWaXBqBahdZ01Ri32M3n741IKF7u83qrcragiWW4
+9wtxAXae7ry6jnfkf+ZLwF8dlK2cDqmbn4XwayvLklIIFv3qWynvcSbpubkt8wibNWmmV7Kit5g
MF6vvBZyU+YgINXMaNI2q4jWWcwT0oX4MGTpU1qOLVbOxWsaRr+FmJyTxCoc5gfEIfT/lKr5xJpo
EozGFydvqFvNhulfTD7GoxnwEnXpw+Tn/oOJQlTFhscsofceOmkNO8h8Y8WTrUbpXu2gdq8ezlvO
hla+/e/XgFeybZMOTqp+7M99KzBCig6kBfN7cu8wN5FGLn8PbU5lZMq3lJaYyZx56uzO8jaUS2q0
5MTa0g1805qR2OVV0NyOtPNszQ6MCICv6JSbRnRCIs93pdWODONRbDwWQlq2s8qNbtlhC+tuSF16
ONqYOqdlXIplJdo5gVfd4Zyp7mrqxECnV8GmzxpUFTba27YbKYaTeXlPxUFBAsppdu4iqbVNXd6F
IXA4BsYYYhziKxFi+brq+/GWDX98sJLsrlvejemM9xlaesl7wser2FldvXL76NNK0c2ioDdpJfcJ
oo6S+Wxh3A2d2d4aBMNHuxe3fWfzIKGv6axHmvHvXJYU+F+xd1EmU9MQs9++xaIeECi8ppkSq6oB
Jfj3b9W59NeObV+6ekAyKuzmKo3OuxRgLQdDQE61xaGbvPHN4+zEJNXjcnl2Wh9Tagvp22YD6Ca9
d/Fc2glTL1xKxjwmU4x7+B7C7+KVYyjjFNe0rqjelyipc3SX9LGJrZgxb037Qa/EaWgf2gZeKT4p
/z4i+XoSndeeQCjBgYNEDCtZDPcUCgz3oxld3Yg8Ny+1vc4nFQKOrP2NZEe49k1qJQ2cO0sH94qI
onuNrOCl6iBChwXHOjm48rnVetiAWRID92a86PrAjOQBtnRA97Z7Vwad3I9aNzdTnWT4i6anASv+
beYgfiS9tVFzPn9UfvWkJSFwqGn1yYjz5CloCNggmfCyp8/slXL6eq35IEU6rE0LJ0pt5HcVA9RL
wQjVi578IJZEs8aGSGru7Poa99zfTSp0EM3zKsHKoOSDW7f2vvM1R2Bsfz1ZQrKGXjPpU53zavej
p0+OHaeHTNAhZOIcchqChPZUKvNmaHlz+SqFsuYyAxuiDqgmhgSTFra/9xe0r50hdX9EecSBqUcF
/ua2daKSvxLjAxzDunrXcyLOFsCqsBgeRcgMWHQM/d3aO9dqMu7+3lBBihwmSkgzThzFe7bnBz0E
6Ynlq93Ulee+xXjpF+NUtW+5cZ0b0zR2xdJIMmozO6dKRWf3MSpN4xxxs9qasS5WZlXz6fI1n73F
XkqiDwH9wDemy/I5WJZ33y0PyskwyMaz+M8VPVEFBfR/PnQ9JvqxvP+74GbNGDPJ+Wf9oSMIYrS3
FXUnBFsChYUgQOqxlWzPps7NfcOb84ZBGHkgMbyAlJdnDjDyDKCA3UAB0FDV7s7N7Pi+A1iNvzRO
/vNR2wEPUj1mSGR/mDch01KHh3VA+6c1tSZOMWmtfceVYAZHKiAbuRo7QQpwIKQ+jsPb2EflnY4x
s/moaKkFEoT0TLxMWCiT7oZ6HVX+zgI4jODqjJdu8n9b5SU718/CEyiLQSThdqqmH5q8KRJsrW0Y
CvoMLFq14jlD+IGYuBFGvKWTQO4ZgV0sxpy4CAXp9pB2JjsKGYBqIvZjSVjKD6gScRBXLLd/S6gk
9Ar1KyTUSWrnrOch91lQUHQncnBOFyZ78trJgmjGapM6hLVY+oMWQ0KIPXfn2VQf5vo8SqCgRXvA
vMtGZ3IuRKIe6p7WLapmtElJjRSc+qoueJipN8tgOow7jVX6GIf/bCcPHh3TxYpEmT2Qp00Q49Ps
LVBRTq7CI5y4lZrIoBV2LLirzGdoXtuBzhHEsorK5sG55mW1n/2Ckx/eLQ34zKEPoVBTuc0ZYeWQ
KzlGGq/52N1x/uzvxGImqX2COgZ7fleHZ/qDltQPZpHhdhp9uY4TKqET3z+DqBsYLcXdUQ8TAbrz
ZKWscLU45GPKfbi5IAYDNunIoQMXcPH5UWeSnfsBPLGVfoGfiU4VZNUVTROMyvIXoBeIcBkEtejB
9QuBN7gFi9hEHzKhlreo8RG4RXgKBin3NOSy7MyfQ5QchECRFMZc3/aWfjUj3GeVOd+Ztf7ne5y2
uhZQYWjjX/d7fLeiqm6Szq4PtWA0CPkMoh3ht8RxHorYDRgxgSPOPe8OTtmwMWNXHqfShtVfRYgN
6VKj+AjLfk3N5o+Mkd7RGjB7qT5aJQZAXiN7nVxIJZgVmqUS1D5Fk3UShA9a7pFXq9T3rd22t5FN
h2QRNC86A1Xu5PzqU3UN/Nm74X7nnKMOOW8uYFxmOMeOGUZTVmtgZszCQK4DB3BjuW2hAqAzqoOy
m37LmGNx00J76p3gXUmwLVPa3AaOqu9DFHSMGXJTmD2Cy1JTGzXXJsmMd9HSqOh3j5mS56ppoKbl
7dEg9EcSGy6XCBx+XJ2c2a41e9LlxqEX+liYAvIJtNkjhMSnMdPFo0eW8ZZd20tvqevf9u9v0xea
XXo0fPnpWxX2E+2ygS1puIbNhUvI2vVL0EB4YbabzCnGLYAnHcgjjtSSZc9PGGDl5d2IbZAxVbdK
xLSR7tBvGbe2qzn7FF394irAA6EXEgRpus04XMOkHS4+MLxYQints3Hi9QkI1XAKHYQL72WaPoQK
4auI8ROLALl/N+hWQxU2a63qRawmnVYBGNL83Phqe3bwRGx827H27fRlTtQE9E3+wBPeo+szrYKf
71MaTaTepuUajGi/s1vv0ytt5yTG79kH211N9DXJakdwm+rMSK7TsnLuRO8QR59OfaLfaUiK1qJO
MJhNcjeNJc+3tAnG6ubHgMWwnhIjXvktpkd1nR38XDFOVPIi9bDOEK3A8AyPVGHMO6NHWk76C0Fh
SljN/E1N8te0aaXKkspa5xJxKxcY7xMs4SENHvXMbK7HXQxUFmRRZ+Ij5+13ggJiMWLuoKa3HCI2
HZSzdYHy/h1MFwhuX6XM9r1HnqsweVGNHJBr7pjNpkmWUumculgs5FshG7GefUDUBmKigkfkjnWx
8tz0n/SmbGsn7wFD1Z2GUgyQr74LcloCEYjxIPQc/lvjqUo1Q7oke+ud/kUBKoU/DzXQkY/tDEvd
bTeopaLMujfRyB8z19ltR9g7kCyDgo0BXJGMNavKdk5t9acJcEJvggaxw41Ks2bT1c7WGRJKN3Gn
0D52nfviXTkM0akQXGJNDK59NHlylNwAoW+s4jQ+Tl3yACo2bOin9IyQenTqQoQJZiCIfqw0f4sn
QBR0ekKimfK96u1oUwVQeaBI/tpaQmRMicHbhvlTugqZWY8fpmc8Q4nEDF4wr5nYyYDBvrUaIE6B
tu+hLLAtKMtvu32zXT1iLa8/64DNezixghtm82+CaAcz190AbF7YzRCoLXbEwyBwZyyNZnRyudK/
7RgRl5MqNli8ySLP4XY0h/siB7lU35RPhssJvRfMX4r2jQMPUZ2J9dOzHkBshOurUyQfTVaT9I2o
TF+6JENXv0VqCR323k8EWnsXZShNCekzwSkSHoj5YMZfaeQ+dZ67s4f5ZUoZKtVtbqEsMCSkQhBq
/8H2YC127mAc00Q9G6nH2LJL2MGUH06vcOaX2N5G3zkv0SIzlFvHHmFNhs01kQ5SXVLv4rjl5uKj
sgYLOqItJiYoptg2FUF63S8/V2wfvIq4jZ/hPhiV9WLPCGOuM65T96tJc+8YLGPfuWIuy3HfB2aQ
0b5jt/VLwm50Aw0DYml0CulEbNJwrWPuDLGFkxDgTGwBzCwYADuVlW3ZUzFndpFzvYkYniSjb6bE
G1tdrzGPPibwsyOMg8PSYsPmC+1tCG5RnQn2TmKbGtNzVROSb1TGeqP5hj7g+0BMCbYUzi1Z2HzZ
i5tTfnQmDMy89v6lFqYej1LHsfbQaREzKn60PKR8ZeieJpZOwC/u3leiBnMOfJXblptzLiKRD7wm
vrGL/JK6lGxhiS049Ivk0tOktPJLXuuk4NSWV9F31nCR9F5FdEPc1qQAwHMAUAerxzzUozb1AS6N
AL/IitbioqIYzqyKR03ZU0INQG96Ym+q70iNXzmqE83yWNs5fa6o0uNnqdiqQTv8CFosZ2aVXed8
OhZC7GhPip9iPKOaQxjPZL2KCw09PcxZXViVQPUMLx2YvINCXeIyZjgrcjwcsMUAQU7gTsCnnNC+
6AKqwTam2bNdNHuMqv+EeNBd9VgVBZgEC8yv31uUZbnLE4MzsZmm44LDXIWhvRe1GrZ9WJZMCZqr
nah3Pw1oAGKRugHreMoanW9oZptosdlYFnAWZxqvIiaxAAcSdzOgNfaj9MAk2Z5dFTow63fTinrb
jTxJtWfvxNhthICzZASk+7z0sYhtYktUSYt+SDm5BtkhX7rWDPehqnCP+En7E4fTTb+kCYmM4VGk
fa1PiJs6lulik7tqLoGwaMhmpPVXlkzutrF76BDhI1MWsmHjXYouvu57Jim1ru+QnK4JkYd9szx/
gwfjxhw5iKogOYqAOKvpPikf6mhn4HMY+986h8PpmgPMlOIrXVJ/lu3V1HNxxQvLfpWys8DRw8kc
K/ndd9kF61yHsAjbblLRfWoh7JVzcrYqka9U5GyNyH3lh5yZECZv2aRykEl4biZ7vgPsh17mm6iG
/4O982iyVGm38y/iBklCAtNt2K7MLm8mRJkuTOI9/Ho9XIWkq4EUoblm3/n69OmuvSHNetd6Fi/A
YanEzm0IsJL6vbg+c1DYXGND+WFEiSnwA7XjFr2t1hMeEJ8aBwvsqUTMYtuDjZgVZC9pc3YoXXw4
ZWmijWBJqIwMZ8yI11OTPYUi8kbJ/QR2XPAgNzUk/rI6ZZWkKV4zu4J7sFBSXvE4eVKNRz31Nz6L
lIUhzi7cdxH2F5bmSx/5fzRC0AmoJlxu0KNmy35CaQN0GEt2bv1JtVBziPLuLmvcN+2WoFuKQ1p+
RwYg8Cr5rP8T0YM2WZCyIdCU85hV5sWLrNss7W/maLwWoVXvY857TDZpUQkJ8/CTkz12GaI4OKhI
y/Qgf2poYK1W28UdQQNV7K4AFD6JwSGPDKK4N6T6Gdvqa5jp4mFCGsgCA3Vp37tpNJ7z/FQ6HiGY
5m1mvMoXqL5Sl6/cWgAbT725nQ3O11uDHYMzQSbvRmgyy7iWa+BaiqoWcOkKqgB0RdLJHp6XtnrB
40OzesvxPxa1SZOQ151bdnUOZp94z4B2RDbQA2Sji9dNy4YP4BmXup+n/jWX8a4cSbGNXgXT0HIf
MQxjJMFpsTGS+c0n6uyw0Gfd/WjJVxXx8wuOxqHBYG7pAQ5q3nDuKTMuZprTVgsG47THuZWkJgwD
NEtFp8qNszSswFlf7FLt8gLB0dktgIgvHJLemolhPDyYfelWLwV3Rcp0q6POalqIAK+4WYKQKwmd
0YC1GNb3QmCss6OWWasmUbOC6hebvodoPfU+5kbDWuACTzasGjN2ocQ2najfVV6a7QGxxLjuNLcj
YIizDTsMbNhxGf1HEZMoUIa7bMfWifnDUHRLKuV1VOMUbTHGNajWGu0Unjm/uR38Yy1DgC3gxmmH
s0CBeG+5eBhdKn+QGtTG9OkdiZo3b6X4WEP42rb9Z19jMVAd6isVJ1p2R5HJp1ZOy0Of0e5TiLUw
qMsxx9vTYWq7futs0kxZd02iL2E44TLu5njHHOa+img4mEYTM0mT/YhRspp60X70sjf2DB7kyBcY
MycexkZdkChrSqHVvVX3t7J9dbQUkPWGHV0T+OK9PIiG5JOoF8d+UT6GCA77MHVv+9XtWyZTE0A7
fepKMEl+JrF6hqjiNLrdtAAUQ0wwBz+y8Kbl4pMSykfo2NaJbhMm8pU48RKyrKQW7Qfqt6JngF0g
AprosVh3bXSIEpCVFYpV5hFeDlVDwiw0+ISdgYSD01Qc1NirvSV7ZG5HDMgnGgW2/LkvQ24EEj1y
qaBdyegnRxbkTAnphPnHcz1Z96VErjYJKtuLFsGCjo7KVx08C43YTOlGK5qhObDCBr7hw+TGgWj2
hPgNm/l0ONF/1hb5besz+VQt3efpxNnKaTFhe0lFVTsKVRaxs8dNT7gAaJRISP5QExFIXZjHsEaW
75moLnb/BSMeWNVDTTpuy9mFkLUkwRhZFA0nU8Ddj9qa6KswQ0yvZUz/DfJruYCxK0fQDn5o7TKX
gWShUWdEzvhjymFUhEvQ5NFrhltBr9P1sOgfcjbpKNtVOR44eGMM2C956Ot9O+BBpej7ufC4tWFI
xaZErBtQo7sMl1gQQAldOIymKq6dNn7NvKI3jYnbNvKqh8Uob7pRfPbIaNsyBKie+uL6n/8EKbDc
FfRoIYLDvHUZpdClNWbHiCUzlGZH7SjGrXYm7BhlEUu64oMOx8BSkHmqjJG4pCaqa0cQtHDtWhz1
dRL/gZ7E6mZ5y0p+POK3GV56qzpzuCuOysfwkzrE26wKT1Oc2H1gKpyzZnHtE+xMkYlfbU7TYCGO
ubVcqICD8E7Rul0lJt9cT5mmKOyR4vXuTiTDGU/kaaDD+ZrM01/NzZRzAa1wlsue2ZIdCEPc2ZU7
XWZNZMzpRn8nodNiisQSlLAxrY8H7JYKrM3K2Sk57sms+0z6bgoM6ACNPYltp4e/ZCnehtDO99LY
d9wQeE2pTeuJw1UW5/rRBlRpZ5g9Usw8fnjLqIjxg5esHm0SECyLQ/fPNKPXHOLTTbsUn1mlZ85N
3YM3KX1RTXETejVWO4iDiW7yW6Zkb7VJ85ATg+OmzzOUSKmcX3DoNHI52IpPI82NN46a803haYYa
C7dQLzaYpvDKlXK+ZKNKrxwqpwx1eJ5CwWmsmA7VkB85RkMbh/hgLKZJmXQX7/iPScx9pEOdY0et
dokc1MKI4d0HybQk0yFN+A87FJGk0iV3W/S7IcFmWeW23kqfxyzu8miPxsIjkp8H00WaiZ2d6uF0
OFR7EAcz6TsAOhiSxspdyFclHwjZKNniMzF/Kt7L2DRill1+DrNonsKuZocrSq5IGPwoSYqvZkYy
ZSEiHmF0YpdPWFWJDuRj47HNTcFiROOJirbLskx/MxPPzdS3XqCYP1xMYVyz1Ilu8dkCyUnfRp8m
F03hMuAH8uN1BC2IfEfdzruxsTlj19ACGa7hHBuSQ0/coyUZs0tsPOiU30w3leDh59ce4xHnESwO
DeuWv/qIbbLgWAX7nPvaumDg1tFVzu9PCRvW0ZUrYXK0Vf2sSiGZicUHe2Jp7mf3Lsuja55haLEZ
94Hx4Kpag9nqozRDISlPTf1ZpZ9m3TlwPKedv1CHWbHjzqXzbYf8HC0Fz8EYr8RER++lLT4nRz+2
hUO+s+hfGkWinBoUqmKAWKzNO6GDIqIz7HO+/+V5IS5Di25QTQFO92qECnR++kl/Q7OdLO9+DKnu
pVoeXFVBYbFr4l5o6/E8r62dYsCQVfTPVMxv05IuPY1ZPZjbpX+Z7BacczmfyMzcYtnH0N+XNAoW
i6J1HnsvyvNGi5CdBNxgYIWwS3jut2mktg6m+dFFY08iYvW0dIMc5HI1EFrYZ0uEY70fDhmjQYq2
U5pdnWY1J63/hkfGUkePYjDZWnGCuqtk6zUXxlXThuAgq7rGNml10J468Vc1CT7XLPzMk/hmqckY
AOD8Ia6AsRR+q9l/MIPYYVOAdmz2Yj9q9T1n0xOGHrKRdVC3WFqt+Sljjr9zjQffOLcSiTQLEXuL
rMBzXVbUsiQC9F0GK68dBkoBQucScU4vwsQ+xywoOLM6UgNYsZec+7JoChpP4D44LWxIJjN+Qome
iWg6zJ3BEjScl9HjsG844946JGMVb8Nae8caQ76ZFunBN9NP9OIKEgQc284Zft0KrIYi1GeObX6A
Ah5uBggaUw6HLS8w29dEirCT8yOh5ON/r5Pyz81CH4Z3uBzcUb/WmJBHKsO3UQE4CT/OnrIfrNVA
hUbPR+jtrrokMrg4TAZVichiIF2rimSjxRdv+OI4Cg+GG5Y4vjDL5CvRShNj1VwwcB9+JcRFuINe
s9hFc2rse7Ow3oYGM2dd04nF5bjZYLWmIYQ2hKYVirxUUWJxJXQw46zk3CVKTpB6m6BLb1TocNSr
CBIODvpQSFo4jnGNWREmGcNbY/Gx+M2y8qWGJVZYRnrpLdACJH34FvIWh8h0UbgZN7Y9fWR0gwSu
rd+VXTcnu42+zIRkpbE2orb7kiaqTdNVw9FyzLtwdo9l0zwLC0ma0SEAhei257pLyKj4rZpoAojl
fcjc/yo1bbVzdW966XMf44LWRl2AUMq2nCEPrQS9NULrYKzEVN5hW+X959UwSRERrmTgOQaDakgP
UeyDjzPFwIAaZGKHqTQdig3AXs8FiQgK+WR35JcHWsSrjiu2z5SYoNpa/d1IuAnT/aJK2nJj8WBo
klgap7Cw7demqylWcWg9ibNvI/yXaYXbyBUECFApgQSS/m1MmtengcRKjCcrGspLN8u/hIbFbsBw
GFdTv3XLKmCiiCvaP7QQN5VhfzIB/IroSeGxg3QOzDh3scVGxGOKkKNoW38bSX82ZOmf8PPcq6ip
LvQo823J4cEYiPF1BjJt9A8TyCWlzZxkQvJNhOl1sRKDHJKBnd39wE3GTXOuTzkrB9oqRUg1U5aG
VMh2mOheT4ZX/2MY7X+KPp8NPbucrhBEskl9hRzhtwP+Hr2A4iVdQZ29Fx60udCYUTAaGrFNE/ua
ArvlxaWyBY3KtTddPP3nuvWS5yuB/ZTxEoRUB+0WGd3i6Qn4IpwD5gMid+bMAkbi4Q9qBtzCfmLG
mMunNGSQlCPtux7CunA8sqTN55SRlx8dU1AmBx+eH6EVdBUzCQdIZoM5c/4Kf5a7LqShr+0vGdfH
wzKHz73niUvXHyd4h+fWqgJQUPHJ6aafqFEpQzXfRXgptr4bD0+46nGJjfomY2We/bQ51KO4171P
BK/CndngzaUXbjwboMu67qlvupblhHYm2/EZk2yhgG9SDEQ4Wa5oSSdKIQDp1ZC/e7Nd86Ew65Js
fPEbsoOdMb5mqD/w2Px7W5kP2oa704TeN6syWrBcMMbMbF6t0WNYosZkF1a7ruWxWUIoAxUyEkdH
AnT3AFLnLwlXf5f2NStBC9e+MCgEY27fHTl2oAtYdryTfvFdVPwH4uy1Zl7KQBOLVpLQ32l0IHPC
+gg9UYMu1+dkIOSp0cJkUmOcGOp/HSLxOIp/owFXrWAV5Udgbt2yn7Qzjhur4RmfFmgTREzUwqXM
SdS+bpDkG6KSI1P0VdwTNTC+CcWqnObAo9yKKyxHCtjqe6Z0N5XHCturW4OfcSMbn8hcNB2cvCz3
Yz45O4uTVjJgnC+SDvzeaH7miuKhEQSGjWmsQNkZ0VMAwNXeLp28Q7OA0ym5YOyL1HgdZxatRcHB
IH4D+QHNzcNqUXYgvsYlf1uWQ6rLf93onqkCI/XhyMMMyoo/CPk1shn8CUZZxsKkrAtPheFfREL4
K8Oc7UemOpnR/FBM8EYEpp2NC7i0NIs3zh4mBeokkHB05Fjtu2GJmc17jBQdpu/tS5fUTw12IuAV
gJy6GYWsl0/crw69FEDgayrI6X68cN1AVJHO3uD2g6xBEmrCdLU2xoTL8sxK0270THdAyoreJspk
yLNejDVJBEtlwWywCjiNcxo4hG/t0INfCwdnY1vlQzZe3BmstkruzZQwx7C8l/HHZFgne8AlZ5nc
koui5+2z5W2CasoBC4R/QZzFoXrBkIxgpoTpO3P6wGfWw3ujvf36cFRkZZhkUSvpT9NtXH6Y7JBb
m4kT+379bqHuVIqcYJnOr3SzdVtq4ortaJdw+rdJDEo/nX75W9xkiXu/hoDpHLoBwv1SdxFsp2av
E384LoVBEhRNO7MBNi/R+OE2/rzB8jbTxBYYiLVV6JZgbc1r498PsQ80KGlfYw+uqP9UxOO3hq4f
VO9Lymml6gDyupW6s7L4nUMnzaZWQzef/c4KSmmZO16XzrgaoEMxuyA713e8hBd3co5Y2HuMgIqQ
jc9kfizS30qQdsZnEa0yglFPQSy4ai8Sy5Hw0ZEsC3qqC8hPmPKLkdnOiBMmoklxlCubVX9PaK6H
tig5Z40k4IYYxbTwV4lpPCZ9LYFrHbg0QcmylHeoHQecbweieLEKCt7XSWNnvIqs8knPoARFbRmf
jOolyybQ5FB7LY5MHKKgjEiGMkxxDmYD4zldWElM10YDFN1FMF+cB7JTcoyy7UyVnB9lj3Sb/uXL
pSKT4vOQJyiT2yb2PWBAkNXViEIbI+9wwibbV6v2mOX+TSu6/kK0dL2oA1xExb94nv1mLrziuqiH
fap+DBuUn+/Ud6Og2Isv/DmW6AXVULxigCfaFLLGLKitmyYPd6ZCM3GRIxkAjMygXKY0I2xq+Ghf
tma+hP/g24s4Njne9JwhHe3icUhhF6DIOwJVn2OW3vUuXFu+7Ka+MpTASODZv7kSN97kewEaDxmL
hsQzZcR9vNi7pXa+VEQ2kQiuRYCVyxJDqFkjSkiiUEkBHGmqNch/L2PtXfj/DZbszXg0jPlfLJu3
NHYOXGweJ5pDKiskG2tfebMHvFUopLEHvC2mSMslPuiF/Y6BzoBxlTdPWMfI4UVyEUsKoOZRkqtN
VoTGgboSD/ap3E35cJXaqq9GT87RjptTzoxT5W1/yKLhTtRdsq9LLsLjGJ48p/qZGBEYMyOrNHYx
BfeEHrPhviSYxeV9Ah9QGDvOL/ykQouTaaP3QKY5cXrcWT6Ks9taP7jpFB8S6wEVBvt2YZoOTNGg
Izf9iSfjoSizp9Qe3pYQ2wCa8E/pW+W+42BWdc4R38VP2vj6hJV9n5G1s2TT7QgTtUdfqb01AfGq
4i9agVx4M8WNA0aVDF3oYYUkuS6IOULNnzd5t3Yi14Cmfaz8DLJuI3Mxzr1tvGDK+Y6hVe6jcXif
k4kZQPxiAr7d9jnpDPG0zAgFa5HponMQ0B2SwIjctkwuEl+WAfvDPqsr/RZqjugN5lral8SH1cwo
QsUn+7vr/hZT8yIbjupGSGVJ2l4roz93mgtIORWfqQdvMRcf3pRqXkkG/LqJ5b52ksdBvpVmdlzq
RN9gyt/24V4Qgd5qAl1dCzrfGL8GKT7o+ry3tf3aCg6SQyLPWK0hhZa7iQgq9/YvItNPosHt0w4U
1zMpp3wXz6xgluCqnoukMO8YEww7C81ln/DBmr1dYqwo7hu2XGMqXufOqc7uyP9AGzoLNd4nNf7v
PoKLvzjhNXWIj0cAlYjyQcgUk37qTY9ZKtLm1L2EPtKpcvEeUxH3Xpd0V6RVzUEs8Mn9xeS/q6Bv
YOMQbyFZNq9MCcjAQ5bcqAQHOxkgFshmggoBhyRw7r1iYNK+hjKs2gI2aZfvvo3wMc9vkQOK0yrj
C0CYgj/PrvdWf1UuDUc9QwSHmPUuDQHFeEJwk58jYrl03KYT4tcYk2xvrb0/q1daU+DmJohG+TuW
xzoYTP4kVBHc6zhHeX9sxS+rdvorZn3n5369sfL5bsACtksaOlUr8Y2hMb9YPkGXBtmdxxNWh3SC
WBN7Dwt1bybZq/uEJugfwZpCQE4xL1Id5ZXjfTV11yVTVeBxJJfsdxwvF6L/hnOSOWPdOr0fm/Vw
M0fPg9SHbhjknQOnSVmEsL2ePd6M8ck5SXMSdfonSn1s29dMV59u3MVQtvprGfJXysed7bsflWS5
qbFq7rK4W4Xjii9Y+sfQEn/hyAjIqhsKelO0rRwKUoRXHGNdoHrnCQD9a9XDYQITvSsUl6uiNvZD
0n8qnSOojNNN12VFUPSdtVs6DMnuXqQgMDzP8Xa+kO+VMHa0BXJA7oaX1ESltah/2hl0oG36YYYA
N+Lewv5J7MYtSFfnvylT+l3iuVZg42DSqxVP5PMvVSgcPLrpuU8WPjtEhA0WzktmOcsKdCWxvKLB
XJBis1mJDbR5JV4SDx8c0ra5ky7qszUzsASbsHYH0eANBx0bwp5g3XdElVQSuh+ODU1x8NASBu/V
RKo/VIrRYwk960zuuSjpmsXRQP1f2b5WpZ/jaAUZEVGO6650hwyHM6lY3MmzD6HVqF+cGmoJUc6e
KvS8T8NzHrNvm6nBrqQcd+NxGAklrtUwYfLbtf0xldZ3NM4oWxLuYE3oFhCHC/Yc3WB6SJLxOKYd
AthK8ZoTuyYhXn3WlcsXUtD9a2nnXzSqz8WjK6dUCeM9rs+xyNkiHH1zWzKQ32Ydm0ApnZ/Z/0jB
XliEaXZgtdYAmfUMrpfydhxCO4mHf0fNKO4Y+nkJ5UGOy2k86pgITuDRdhQ6EPqLiWN5cfzW267a
sV2e2PXmnYyM09L4j4ZE4yWA4Tf2Ac6EsYlSfVOtvWbMNojSZ94Lmj4ex27h0RRU1eqRcsmRswLN
goAQAZoysOM4Wbv/JpDw9PXQ1SOI1jESZ071MmUFRxgqM7lRwL6DKuE8dPLXKfs/hy8iGHLl7YT+
qTwEfVqLthlOiiTE68jFkIbjAWYXhVv2oGh+1QXxs9IM2ENCzrV4Kj0xcVmylUfKjYFCW1D9FOGW
wIctgw4f2NaICiOYJcNLaZkHs2wFlAn3ugy1dRARdIVykduun7a2zK9O9O6O7S1olIsCqJfWL0b4
h7B4lVb+xAU2gTmBtqwyZ5866UvvMONrquQfmZJ3i9okeIk9dQtCUAhrAEDwhyWYY+ZBSVJZR9OQ
L1STlSq/uCU5liquWF+tis4GHmcqrzmF1p9Fz6o9488aFO45VwC3wpG+RF91hIWynVXBwC1+Kfr2
2K8LipdfjKb/jawZ/jUfepnCo8G7s3F+vcr4EpV0gyFJ/5zUqg6DZWIcszV4jIU7N1vHbd706g6R
8+SQCzxjHCWEHJqc/23E51oRaEUiuWVwxiLtYxnPQuDZ8YftGO8TN4hADeUrds+n1jc7EmKPvmib
YLH6P2siC1prWjnsAitKxcOWrWAO/CDYf9TJc93uxABl4XviD58eJ5w/uaBPAF4jg6tITic0mF+s
Tfsi+mb5AiO+YnDW9OTXsnb9je66MT+uaZc4nd8WkWHk+ejskaEopCyzOiWQk+xcHSiHPpWVf8EY
gXkxqs6c8/nrlOeesCW5FjCkQIntLR0CS6+vPgtJj48xhylNQ6yCCeAt4bHp9XHw84+aU0EyRZd5
0R9iYUkypqD0PhqLa/kYQsGQ8bc22Id+6kJdquSh/nCq6CrEWyQ/eePOI7tgBgMIPiOTQf+MpeaO
g9EurZpvBUyipdlxfCMwS4FfP7z4w3TLmH5Xeauhgr8i3OR+LN7rmk+h5zrgtM0FlIO2s22O64BN
htOpeZg63MNiLws/8O+ZjewdB6REJh44eHw2g733wmuIlOlH9oMDqaSQHBhWV4KaGEH04SXMwBkn
+RMJ7snt/yLJGHTw5bwZafAZfXFSaXrsrfjNqcA4cFDt+WS4kX6UuK45xm9kbx1id3qOWn0uND7O
+tpbw68lXgR1R6wmmyLR+1TzekIdtdXjbEbcUeZNbHh3fXE3z1yB/n8N6/+1htWmmpSe2v9DC+uW
LlZOlf9bcev6O/59/WfZqvoP4VtC/M9OVet/1LB6/8E0hZOqsLjYmkrZdL0W/72GVcj/MF0PR7jw
le2SdfpfNaziP5SD1xBbuGW6Jils//+lhpUuCpea1f9SwyqFYPjq+9JRvq88Idea1v9Sw2rGKpvq
2QpAvtAoWgc5R3oGYkydLJLsXNAmfz8FHuzU/Zj0zwRMg6JlvAMJV8PWxZNgf4vI+6Yb66KItYVg
5LcDO+WO3kYK2XSGNT5HqWk0MyEG77W0/+VlhPkAoaCsY+roaY5XHXqu3aAFm7YtsClmTxQ1ADhq
IdvxshzGuH43be2yRXA2aaMnYlnZNpOIW5SI30mJqz/EtMy7EFRd9FEPEWuMG94AzTrGlX2qxuqR
lC+Ddxsrnzb+9Ub57A+ppsve3Zkm1s8QMZrpen7mtgu/tP7Aps48DdfPoedts/u227uEHXHQY1e0
kyNS83sdFsckLUfWHovrTA1pw0ziIJcTAiUFWN6MkbEaIen4OffMTp2REYLBPrEYTnTIi5UPR1dJ
KRa4Ne+9XsjtVzZEEN/FeY4vg6v6oQCBk9E570L03tp15iLGnENr/uKkEBGiy9pBb42cAZhXeWRd
kc9FFzmneGTuQvdrtFLNhSPznYVvMCu7p8XNr3bLNacvU25BjLzdxsNlLK5TuvzDjOYfDQiE3AXr
8rmwVnPwWeXLt195VI6V6TOi1k8yzs+jh7usYSRpz8nBr2Bojm506EDDSoAjjQdJb6J9BzYvk2b0
QXgmzloTbh8MDLVxbL252QSExTZDxPjWDKqJQZY1PGdWkdxYphmkYvjBEV9x0HF2Uc4ZgI7Z6OrH
XAyT5CG3rZb6ETyrUNiJ/A2/0YKibHCtcQzjK/fXCCn3zBs+qV2GqgpYBR9S8tERueIbMb453b0h
QkRbxLZy9eXcAVudSSBhJGz/jBVXVJL4qGnTmKoRthRAtERj9Fp21LlYaKHFW1xkySEb+fFT0ARV
bKCVFN2ZQTzmt77CHoG9cQqxhpJWC8p6ineem53KCUlXprB3LCsl82N7+zXjyCi3u7GI8e3S5nlC
Tdktg3u7zPo3hSPhAZ3j74RpIzMxb+aPHnGSIS++qqo4jZFxoSO1YPZut9XJjmHulc3LEi2MKpnR
dar5Jrl9yfvy1MnsWEn5aFPCuCnPlHUCDnQxncZrQ9Isg4amqU7bzHoTagpD6vUox4VPAh5JEkKp
kq7Y6HoCYBQMjpOeptC4rxMYavOU7pQsCG21gvlY0/OZtNYxmUV3KuGGzIoWXVpCjq1LD07aaegY
7sD2u8BzaHLju7RTanaikxId2R8HDw62Z3y4rBOhfbWIP7UzrkhGzYMvFnR7ZE9ph2LjunfJ3BFZ
wCrTGtSt4opg6uK0W74vvnd948L3GBAj+8EwDz0ibBDCGGHqZh7idvQPVNlT4YfHp3twDa+gyYge
vlyqoLOgLEwMIcHdtjveIOtkaR0YlgQozqy00M/o7QeEQVgXlAfE0rrEdZeinK+TO58FyfpXkedG
VwGvNeJrJqHps4DyM9pJSlNRMRw5/VsDtetNOMPzyuW3N36Qz7iK0b3t0t58bC3DDJj5/ECGulJX
UuxyU3pnzvj23u6S8Rx6uNSXNwY1DLq68eJVzQUDmnubWT5Xp+HesOb+D2DHTvEWn/2KX3Fca5tn
uLGwukRNAj94NnvIjk7JvZgvc8wjkB7CjZihTnJDRSW7QNRYT0L2uD8Mo/vi4HjOhFXe2HFFKckG
dvGzqF3nHVuSs5WRZgnqY4KWnntpNWMDaIHUzhnNXavxJevpXNZ0xi2eukxpOO4d4SZnqjEfTQkR
qyyFs5kEOWuJkxN7nD4mBkIyIeYC5qAwTm5h+8dR2xCOcXoEUTYPNGg/TbHPzankDeZy7Zwcc4V2
gt88lEtG0ydvEUEnGJRzJz+zJXvVg4UnI7RuHFuad8b8E6L/6VJ/MBJ6cWKIqODm9M5Ly0OoWt7s
BWdTU9XfdpZpoIC9us/iiBSXGWmsLf5rfRCQhQJKA9VRjN5L7iqu4NWnYi/bK7O5yKXy8KZl3I3s
Lr+CweDDozB0bX2AqhVJcW+K4tcw+te55cJnegWFzTNRABqrUptSFuoLCZusTw7S4VaZ9btk7tmL
BRBlZGJaaB+Fd890muG77VOlW7LGFON021h9zQNgFEyJ2+bQMBXq/ecIdcxo7Uc9caK1Gy7NRqPe
6pjbzkvWs4L2Xvs6RO2ui9x/7uJnOxUiMsM9BDS+iVoKhUhHDXba7ttJUo1ijUfHUkHoO7Rtg1XY
2nn0iLE+cFJG+8TK+Q1/diUeAbrFB8ABf/iwH+kU1Ki+00sBUhg59K/zMOhNCD0wHpebkVeOOrZt
lxcAzqkxbha8JHkyPHkZa2KNBb/tmEQo696G4Swm46eMCYI5Wf5iNulv53/GMn5JFj9Ge5xuvFj9
6cjDXXQ0m189cSMxknejIzpxCvP6sTXMo3LmvRmCAM09n767be1jiptKhn37BJHbcW+ga2NEco1H
C5PUtkqslW5kfOuqE4GRLxSsReWDS0qPjBK1Fpzf136/+65RKM0hieYyesxk8phF2U9sDztMmoFN
I3kgHPeWye2dIkuO5zjQGYJPkmIQfdTcyEIGQR1uoCzCeGLk6psehyAzxicnt1i11fTOfGybpMO1
cIduaxb+bdvijWyXc2v372OIwKTbH+UN7Kzw35sRaE6naUGt+dBx2jJwJ77AxB9Bg5UZNSn6A+9R
bPl1Ngtznd1m7Rk+48oE4TuS/vgU1/1Mr5RzT5Zhqxp5D03sXkseQRlT3eX37B/llygdyTgQkAa8
XyYfIoeFUP3U5gJCKpyWnTA7tBm6m4cSX1LDOdLqUizkISJNZY/g6fmnrNVMS/yRIS8uWkyJ4Ogc
ob/puc/JCsj5yc6Tb1Aun6qrXmh6Y+4GxWk7CCBY6scsKxrvH8bCNA4zOgp1EjlPLf3NHu6cbIpf
oMGmB0lngOe3rz5dDkz5JKPd+Ax86p9n07WRzu07+WCA62I+Rt5wqzyqLByPIXLnUmZE8GE/L9D+
nOjH55zhfJG+Zhovw4hVg851/j4+9Eeaj0g8icw5pO2KZZ3n986rz2XLquCYNqPycbpDxAhaonUx
+TsOWOXbYibvTc3eHq3KMb6+LR7vFwmSGK8do331hXsQjmfZYmPi6TEdkCN99AaJE88QKbNRqM+5
4Gey8PBSOXQF27Ob5YNTTu+8mgAIs26bh9SwjHQsiM4ZQDzjTmVszqArv0diwnOYep+juhOMDWV4
U/mcYUc+y8BNixf8Rd/mOpRMgBpNojwSBzXh7bEq82WIb7hGGLuSIFOs1w3q1t6s8JXDltjAdS7G
L3PsSLL2ORux9yyc7A23OGalpmfoaX63cXnVZgO7iiBKoG7Qe2gyMJgVm4a7a3JiAPS4P2qVEatz
K0pJafBs0tC9SYYSJ4NaPnq7OuvZoXfEna8N2+wWmQdJNrs0A6JjW5lPS+bT0yLXgFJ9rwxaSceI
hzrDDV1RM1fZqJW2TMaLkNi5BHrlZFfM91w6S+vcuw75uu8XJxk7oGMafCLM47nU2D8dn9HWH+W/
yYG3pCU6I2Zsq62+K5Hmh26SD2Mv3vuKL2+YEvZwQXMSYWTNyN15z9gCsV1w9m5oxHC1cZO1xSkb
csw3UwX/zdLpwSw4xCMcLF5ONcv00vfmQwn48pyGzHcE5L05oYGxHbk2rFNWQc3OaBEfSVws/zEH
KQzP1N+M42EpOWh4GSxWT1Jp2owZcz7zv3F0HruRI1kU/SICdMEgt+m9Uj5LG6LUKjHobdB9/RzO
ohuNmYZalUlGPHPvudhRS+rguCvHbTDw/sAN/JcmpntewB02G7BDwxb9JFKF61SCEpZh92TMlzpo
CDrM/DfUsfA/PL0rl0VVIon3a9r6nkXOE4RczHfzANissrY1yrhtl5Pzh0sEKtcgn5a/YuFACsJc
xzEXpucsYtYklbOyY87mPIteHFaDfGoMJMvuaeqpOW3EYGgkeLUsfsmZuhwbdfZvbo2LWvYtowbP
mIRmu7ch+m0ikoAWuS2L8nhbaKy1WHYQtUXg7YP4TGZdF0/6UFQsyd2muo3kIUQ9rM84gkgbGiTb
cNLNPZlxMYltyShoSlW/SbMx3papv7NbvBGduZCTOECKIedufeo6LPaKTL0q0M8e3vGpmZBQ8QVJ
tqg744lALS5w0Z/rFD2CR2hILbiDE+wpokKu3lTVaky7B2bNLzFCgJ1IHhKpvrcmjVbBFICxKmaa
0teHKI92Xdsd65EOAzFe8YJhOt2T/yTWKpgPoxVYp8SDIVlPkoDLqFv7NY1BV1bFnZ8ReuorNvLy
EHlpg9q2QYBUPkEnYgJrEVoRSBjr827uYsBSfXXQXDaEutqgOgt4qhUxATyLiU0EYJLziXfVCQNi
TM/Tqg+ngj1ZiD7CcO08mz40KP7UwNzRZJZYkker0Dvqh9esCHjIisJjMgDhvwwJ/JyrUIMs1sEp
iLOLO4WXMhvyd9IqlrkCgged5O8Ah5veorW2PW8HFYfNKSYF5v59ijwZ6wbLgY2e7XVj4C9OBlox
GErHwBreOkhNtPbxK3OjYBPpAFgtiWZGb5Gx5WdfAs8NW8yYpxNmHqpGpoo56dKLXLvFvySaaTdg
S9v6Lo4y2aljZYvN0L/Ecf1Sz6q7NtmAU2j6sEb43E7Cj6vIvBp9ZLTgK7eFMLikSXGBjzqTNzc5
cPGa7LM32JEJJ2gBIyBM1RbXBjZ/vsDpgAn0mI3t0yQIaa3QV6vYUxcsseJKLA7taXkPnPod9Cto
XB+78JxEV9TdZLsAtyfGlOVkuKzVl0jXbOsp615iizuYKGuxS7BJFBlCgfJJdR4iL38Ph+vWMQI7
tLOzHU2XO99HBBCO/fTkosbBqrnitHlllBIeSOqZN3mVetTJUDmpBfYIJPZusJhAMXFIPmjtZU9D
lfJy89x4DPp5LO9U6EB18w5hlus8tdN8wWX7sIlICJv2WvuiBL7rnC2wH+do6A5j0rHATBEgFzv8
SSy7VU0UGh8QyM47C0S5JZQ0OOqpTsFVsCZZXpq6+W9E43hL0ugncP61eM6GrDqOJOIcwhHyDt78
Ux+RjAZ4cOs7rATHxxAYDaRWUZ079ldpJX8Xcg3pa4geRuSIUJaaO1lIxI5jtqhPfsc2cKAuJMA+
+TEsvlm3/ij5Pio8opG3/LJuUp4xUzRLodza/Xmahovq8aplcgJHkNYbc/wzuPXTIFF4LwIt2xmf
TEIrvQEpidEQyVb7KGj9hoIGgfc0iEcztX9lFgnu3fIrW7yqQcmeKeqIicR9uC+B3627ZDxbRQ56
znS/+0qf2rnZYYH9wc/10i1arEKZJxBVu5b0mlUp9Mj9UfwlSlWY6tyK9K7H/pDanMMhrYjlg8Xl
TeX/N0W6t4Kd6cT/5Gi1MKe+wGkzukoxBNl980CBeJkTStFort7RM7NmD8juFiPlgnnHilluM62s
TYgbsetOFlv5UzYMMaCREvts5SwHOUQOhoVkB3IlTiOlnG+Mi0GiWynfPgFb3ZOGNx4RpM2HMmBr
xz5PTdGhjFL5ns0G/j7pMX8xsksfk0qQith+7tkJPM/u+wxYmtYYxkNcf2UuxU3XNNtcOOUtN4p/
VW3f4wwZFANPQQz7fyzlEqxNHHfooc1z6wOnIVPDmEtSiaPRO4W1y7AU4iF7go7apJb2ISF7bTZg
T8xzcA6buH8nKV0f/DzjUAkcZ4fTcN7OA9LGMeH4iazyb5WX3YovADZ9RkHMwPiIrDE9uBh07R7n
UlJp6GSOOEnbDDEg1CH6m/kpkzDMpKGQWepjY+fWcWybv7VGJWqAYznEFatfYdOQiRldWz7v1eBm
9ynPt2Yuyhu3F4EVhs/HgoikqaMCUAgxCgqNrZWYkKGBrGR4NNb5EH97Yn6MkiY6AtdXaQJpRxkT
dBJcARbuMEuLdVbHjyBHcBAaRgXROrzlrpT7eWHpoXDHiZIhLgvDf1XvQhIjI5orgndRQ+wjXIrw
MdIypxZjj45BHpBJtXgnIUhGcbflCHpRMlr0BspYo2L+zi0U8EiHpcGYsAwrUhVH5zAico2o15Oc
1bRMagRd8znPUArmJjmQZlV/ld49qwgYsg1JiF1L0C5S8aFrockw01iFtjwBwkMrFSGu14s4S3uM
X1vUTsjoOP963MXFQmWIhP9Kd3iNLPSGac5HaaQhOswhvnlh9oQQaxvN+RFVcH1shwoRCknI9DVF
AAzcqX4aszhYTI8SRDE5tF9VjA+scseaNeLK1Xy1CI9BLdPUoCUgNScKt6URHr3GPna47pd5CoLB
yvoMpnob1hmu/Xk+OdgEInbD9Nl04yZSgARq8MBWdEeO+KugjrJR2/NGA+PG/sHsAOdXOMTdDlvL
xK/SPk8zazjpju5zB0miTSBtYGB5yg0awiykbue/NmOmMxQjLGNPtp2pnEXjySel6uepYpbnq/Jq
xvnJIYwIKeGAYUmQuzyW6r0tw/BPAQ3ARxeJYKbeIVFTh8BlEIEC6SsxmnKXOMPVxdWwLceOKQzD
G9Mfq/VIhrRipYfNadOaybtfRMa2cIL6uRu6M2fcigKxP8RR/ZSiYl3VdfdmFmCSCUFCr4xSZxIW
5cHCY5ITdFupXtuu/RY6/3XqDuJ9dJFW8eBL0i1c+4i2Y1/GEeFgw6H3xCIaWmE58vbo7WnSNKrF
kuKE0vSYl4Q2BdlbjMt415oUY2B+E7+tn4WiXYvSF4NVzroG6Gh5zZOn5rXDSTvXLlhj0sFTsocS
CG2YYkye24QAIRr/TZlVl064GEGtGMr5Yo77YTRFjwAdYkpzaExlAETGIhCjpscHH0TeT6AxoubF
F8qr4WBK6o2OV0oFUAeE47mb3pBfY9Di5le8WE4wEo7bEcxUORZf+RJ6Fyj2yVGf7/hkby6zuY2u
+ivR7X/0hKHYCKrvwkGKaXTyqxKMJJq41luXZIVa2dM64EWh/g9PQ8I5ppnxkojZ/BfY87Y36hfU
nQtpA3SwGbhUjCNKKWH80BuhRpp78H7coYJ6dKf6e2JT+RsgsV6lQjXneSlDgIZDvNRvGgu6jLKf
ZMiTHZ8Zkz67PxHamkA03gnfRPKJfOPVy7Nnt8uucOuzo8gNQDTAy0FT2SP2M+ww4wSyzxPIIV2f
5ZtpfMrBGinw6zMOuZ+o/+bzb846q842ndymRUq1ykE47YUTNh95n92MqjXPmcNT2I+MDDwyECoB
cKFwJsx6bf+skXaCB7We/QzJIaEm9Rro/bZqajwYZfvJo8MMvSFngnhiZ5fDEEZKkMptVHGtAjxb
G4esEtFmmGlyGhZHi0egWHfp+K8Po2k9KvMdt2ar89NU+cmJDRDMjrFD5RIMN0u+o8dYpXJ49gvE
qM4iSrbrnAsqZZjbBlG6dcdlejHbuwhO195jqReYsj81vQlMkGTbuMEJHwb5a6idCG0agsrUdogo
IYuLAGF5AW+wMQ2e8TFSt25qbi5gi4sQ4QftZAxYDDuIwPPAnw1zW1xgnx6eGU9jtVDkvOrCH8/I
p498Pf3RXWBOAW87joHlSuuYlWLsoc0wfxorQ2dX9cjsUQ96cYOBIDEu1Kk/uTupvbCDf4kfnvEg
gi3BKsGlyLAnwn+KIG/ajnFzzZBGbaVGIjFNbF7JgPISXtwhaI5a1ABJ0SA3GB/YnMbWvhgpDj0E
FBzQGgiQLyLmV5u85TBL5/E9nDgdRqNHfwWy6lBPfUuzjdIt/cjsBBob7x8eZaJoffYjcYJpE8Ze
tv8lssXeZhChoAyhxNEHO5WMwy2xqWbvjlFjHTMtWjd9zeRldrHkMkNwFFqRmExzOYeKKGoLLBL6
ZdOZ2zOy5j+yZMOFPfPkc5qNBJh81hwBsOtxNC+YRETVjfGfIXr0/ypVB0T0xdaYPGLb4NUxMCJ2
HQnwzumZU2F/kxu3oGk3BVJQf66uiTL2ysv/jG22mXEpb7qCq9AHYDwJ/j3WvX+csTcozPCD1EbP
H2bRhXdAR6TNtJE8CtgNmUBNIohwN5LycwwrkjeGeovVuTzq4D7CGjt4kMRCOd8UnNyVlcp8l1GO
AAIZ0M6BcGRetuzlfDTNNcqrjYK5HGH/xWeAf3fcdaDSX6Vkc1TEn06ImM8FYzKKqNgOoGu6luIc
3Vdx9hOI2UvYCROhqy8D+DNYeLfSjA0sO0w1fHv8LDpRHq2B1JF2iYrwg5UdkBg+y4wZL5skFRlY
y7F4Im+sMV107C2b3zLuvxT0esismBuK2oqvkYRRD/hNScxvbV5wpjZ4VV1//InN9N5Br2TM4jCu
CyEJYbI8YFPZ18J4nfJg2CABZejOk3ygG9qTJLVrofRuQoNRtxhgS9H6mpsMC8VqREi79hEMYQH2
L+LGjOI5Q/WOicu4eF6u9xIMyLZUB7s1kXtrFS3t9zEK+guVUgukj3V5ExqP3nVvUcKicrahK08G
Frx5ZjLp4nwrUwJBx1GTmZl7b8VgvaqZPgpyZ8RnTCS2Sg9+Ub4zzMXnETI/qvEZQfuJTUBUo032
J9LpD24ZyX8LCJ+vGW5ilv8pfRj1KqzOLBqgEWCLgSfilccwOuWpCPhe3Z3fdGprMc+aC0xxLNTq
Q+3NVLHDYuTRfn7wm37vdX+SwSJRI+yvRn6UA4mTVeyRBqToOVKSgg0HxVur1DZolYeGMr1j3B8Y
hGoWAdD56sE6IDCiN8vzZh9a00dixtN67lzy/kpSlsD1o86yi1PtCGPrD4TkDLo/eNajlWNEev1S
cetzLzAvNxCwD1OgH32wA91VHvsYUN2C7VW6EXsMER99k/3zcnSAlrvwkmVxMplmDmZHABKyj7Th
qmZ2+Ej0a17OAmdCzRY2IiiJ22UV1dVRVTn7Xdb9mXkXKD7XTrrktxiC4Iuc8SFoTMBQiwPEZDLH
N6sIb7RZNLD2+jNUFu546ladGEhG1HDHUMtXpxraiq/QRY/sqoMrCLVA8g+mx4RUXlV6A1PvpFv7
xCQd8N8JLjTxG/z4qR94JigV8+ruxfLLReyGltLLT+zWZDkAOGJMAOkP3QabT8Y+G+UYjzS0lrHC
/LAL/7t0gGx71Qt7ZwXvZXi3Z/ehPJ6WiEpaR961ngR3iv4vH+bvknqNSZaLALWJtg4JsjCWUc7a
l2XKCtfs5lY/dYhy3MyHUxCwdWHU88l0c92SpBGUHoc2kduhrHwWlfOZ3QvvO5VG1j96k/T4Pnte
vpiWs4fZ/1+qmmd0I0c9dodlbRnncK5cGFdaBXeG8ZgLRL9JEi6tTF6aGnNgTkRJCCaQN+LDsl4a
VAzeB8qMmkV3SdadUjtzvArVv3hR+R538lLEw4vjH9F9IIEr2xeKva1Sul2bAZl6yfAbD52BIteG
GfBdRsFamf+i6Y1JhI3Se0Y9H7u3tD6LQNx8DjEsY53C4MFIqWAHSiOg3pjP4DYkCNYkiYlzm/FE
Fr4mEf9QVxPR2iGbldzU3zRC/aXLgi0LApLf7WM7Jt8id1I6blGws3gtp25vZQyW5Wgk6yGkAklf
p5pzzBAhWtmBmkcxSDCaut7q0SMvtvO+fCdmLk3MQM0GxVF0oD65qfDlZ4XUuwvbeIPgz5Div2ES
L+T71tsOPgvbWM/fNeWhjwUHPiQM2+MxS7z87kxo2VNzUaQHD5XPH7EwDsoev2Kg0G3LkL1mKAQM
mT3aBFHGSlOxq2O4sXZTb83GPFLP8m3q7Isf/EV46wPtBZV1dwMCcTcnZtytm92WFEjTjr8tdZ4c
/dQ7/bSxJVwFC5BkNPwyW3vj5WPxpsnWCoajJg7QyA1CpfkqFPBZj2ljCC/XMNdt35zryX9SXvyy
qB/9Jp+oBnkjCFbAvqQovfz0NwaG3WQvyqXujHT+1SEdyXr1p/YzIkOcdU+6jWUQmY3ldN6R98lF
Rz0tyEZmbpxtucbWBbNJFiL8r+gZOoc6uGrEuiSz5RBV4mL7RIe0LpJKzKfboKDq5xNxJXJakggx
MQZTju3cI2wn6u3rkv/KB01ApeKdNEF5GVn+nHHCs5UzuQnsH5ISjCVkJ/IcLC2WRn5GHa6zkPUq
/Rg1FlYItNBmEzRbAwQsk06SdFs9vbeZerMg2VGcSJarjrn2G+7WGQtswNSDiL275WQgLid96cr8
E0s98U1MJAjUvVOOb9AGCk4YdKW642gawz9E+L73DOrYuwLX7kkec7ojZ905VoJGwmywA4b3VCCq
TwTVSBZxHcqCH2/8VyOCL3dNRxYaGXVs/3iXVnbdDQg0iqdyIs681e0Fm/KXLcABerP/E4LEMZE1
Y+fgxEZDzx+M2R0J6G1Z/gZYDiM3xZABgN4Yy605Wx8gPAiJc7CyOTEbNe6iTeeg5w/T8BaU+Vvp
Fe1TZk9H1XLbzRalqd/c+UpYfeQ1RcsyhBATc2evv6oW/wvbzrNXN18JP+fQQSkllDz44NL1GKC8
Rnpgelg641bfCkC1F3p5tiIBvT+J6107j9eQWyQKw0cBHnXnD0QED9MtiWvMHylJS7h0zUM1Ggeq
QUBfIxny2RCdG9hfK0kEx9aysIqpZAeD0tszS8CCGhZPOKjxoFzzuie8E8pTm/kHf5mtj/UP09V+
0w4Tr2sTf9v4bHFqJNt8aO8Zvy/eDobuo9U9hBN/So04KrMVaqS/8zxdRhPNNPhvIAFAlgm5JmWX
u8NzmKqUIx5FkwK6m76DEOtvYJv/RUGar31vinah9N7yxsTmry1kYcHXpEiQpnJuV2+9nchdUxxr
d8ZVTGycAOo3x1gmawJ+IoYajq0Y+WKAtegCA0TbOfSlHRiSJ5ljOImQjaxcr/vrtJQ5SvLRLT8L
7VpTI9NsJ/9KhkS7Xxhd+GMRORvujrIZkmYc+1sgIPR601UwKF7n3WwfQ3RsDHZCn5PCSPNn8ADj
plUDC3LD/g+a1U/KHifx+UXMntcJsoEb239rC2W3V6dvsYk+HcRhZqXNm8AMn+v0qyF2iTcILArv
NfAxZ9e34jcj7c7w6k+zNN+9KDyNBVLKGCHCBT0BFZoRvQdJ+YoVcJEQ8f67boIuPXO+hyi6c8e9
O7QyXLZkvxoIL/yQbz12pMadk8AFIbiVpTmbCueMLehUN+LurlveRo5K22g3AUSqWC7mjwQVaFrS
LHaG2vdCsRd2ce0u0yVDDVslwuehlOuUqyUKdbOzOuZfOV+wzjuQX3myRQvHBAXBlWMaq5qMVVyS
5hEw0DcbxO94dukW4f2eRaw+AGNax8YjpU2wUMC7W1vX1moPZtR9W0Be9hhmYAN188Ey5+RDMuNm
Xb7GSXobfTKz0PbiYCrJ/LD6GDrwYszm3zGb+k81QaSydOmcSpPbnBapygiN9oT5khUKBmRg/xSF
tE95N9mnylDW1izUT2Ik4JDGYO/r6F8FBghEpv41Y+/mzLEke8lGIViw5o1sRKUIadAOAfGqCAK1
ho3yTf/KJjjfZCb5X1Vg7j3HIImSwRGT5WZjxP49gsWy+v/fShLk1rqdEMV4b5A9riUTFNCoEzfg
VOPY0e69YcG8jusGhnbtnfA9HqWR4HfwkR6mCPgbOmDM4/Ym7O2H57fWgZVQ1BH1PfuTc7WqJQ5Q
hjCTGuspb15kzUpqwYTgLxgyG08lYdRJ4P/HZuXdggW3wW0Qo8G/Ftjjr1MzB1ezyZ/b2AAQ4WCN
40494OA2TkZnHnVFeZ8t8IIJNlQXZxaoLpRSbtb+NuSc2OE5YmAlm+odxwKALHvtFc1776fPsm2z
g+tOX6WF16yRMBhBN0W7cfgGhDnx7Bjk22ckFMSyu0j7lkbyIeLgHiYaJg7TUeKr87a7xgUIZ2Sh
aJVWxMjQf6b/zcp78ClcatP7Rkx4cui7aQ6//RasGaCMnTebEAEG43fyMUNDVie7ColhNMzBtrUI
OLHx7Ski/GxPMs7lb0Ql/wam9WPEJL6lbhnysFV/0iSlhfC97ypg1jJUbEfK8N3X4cEJjCMpB9nZ
L6XPO59qUt27YzpVGCeh7dm0SX2G4KnFuJmdFXqHjSoTsSMPw5NEiWvPuT73TvLcolSPtMWvQMA1
ejlKisr9qbNFCoFQe9d77VsTzs8WPIoVyzDuWYOqJOvf6qj/gd3GLQLyZB3YTOCEva6z5FVLpEIe
Y2adHA2Go6uEP14cDFfhg/qQhXxWQXCKanmz/L1rbZtgPOMkG1cW+fBdlBH/C70YEX2PrsG/NUS0
6ILoV8C+EkE5vbsTbtIIn7/9llKewRoOl5ECYYxI+orj7KUEyqmJxAE2hB91Mb8rbxmytqxPKytY
EkVfEsRh2iFcjyKQLOuWByR8jjr7YS5tajX3YNdCCBwhG9gsnM5h0HxGvnEF0fAeZszUaEhtxlDh
s+3pd4VRc1uEauV1ULNY2Z8G4zsc2j1iyXLtowA7tIF37iCgxD2wFfarEwrqKObwSygyu2Dg9aGB
MGqC+cbwVXjtI4yzg6SAyEsCqaHKN5WxyYP8EqZ05AkeBaANmpIGRiuosSlkb+NKGnvMPMBXBVnG
E8I6BzGytHjTZWY96vHcU2LpJnnEizybMNVIP9vBQNSlyY6/Zi2YV5BmsAb7JUoX+1lExjtzKe80
5vEtBeYJMIXhguvbW7G4I0vUylwQRhv/5w8sOqXBA+1SyGcudBezDwihLYJfN8EiVQU/CP+Tq9k3
qzjzsTixSqkKzniPnMkltJek0AP5jyfnRNILHUS7uPeqnM1ZBu1bD+9eOg8A5Psv02A17pwcO3wA
QP4FeLhDMnAuvd5nvu8c2srr12FPUqryq4MxlaidIuNP3L5pbd+7wF/06CQ88NwzOWLuakIBJSO3
oOzIRf7dcVdtZeEc8W3AHWBOCJS8ubupbbHaTc/9lF0dGag9GuBbVzoEdnCjab6emRrObqN4i0Uf
imgT7ns3O5shFA1A1zyHhRLg40BWBp4T7IXrMR8L0RWWrMRjxPanwqN1Rnp70Dl7obA4kqD92YDY
ScOvybQn3LkuHgdh/gr1C9mEXdL/I6vR3oWy/TIVupmwArvBd/VEPgWhEhnxVphto/LSNzeS4ut9
KKYHrK2aws/9Nm2G46UHETJ1X0RfvQR19VnkCTlJS3Ie2xZeCrZWEIemgLDiWiLBkDy4OVEube6C
LLSZ+oUhmOE+61YOCC5kiYwBuGSG7ZTYGPxiYa/I4CKdWSFMS/W8C8l74kaX99gBFpBB9W01g5Ch
dNZjxGMWQVfYkw5k5kgGnFZjN9XjDgOdv2rCbLF+RrhkGMuYHb+6Dk+2r+lKW3hSEv7+2s3noy4L
ufO1YZxVo0r4bd1FWQsiMw8FqAr15lQIlJx6SRJHQbbXE1NbuzTpWEO57XQ1bXgrv/xI7D0RMiil
bY1yhP+xnRTXwko/iYWqwHsMv34PUkaD9qILBzUP6J53H0LujBM7rdE+jkH0MecmPJumvg/5EoXY
oUBTRbnBvEG2s27AhrvxCf4aE2xs9HEbkH+Go9z0e/kyoAMM2PG7frOMWBWEvmmrRkx/FuMxlejy
CXIFu0jiQrvc0CjN6kMWPWN/yPez7H76gdSETltfkTt8ExEjmXl0SFhsJn8MXRyj+0ZN/4RZ+uJl
zt9Ui5G8GTZiJiq/MTa9U5L7O/h5j6hvQGk4D1/C6JwsF91jg9hc3Kc+2NAPacizBSiUAufU/NmD
FNxVSC904z8gagM1V/TVQ/ohXEKz3Kp5L/BkrgKsMC0TvpPTFK95gxlb1PM21eoPn69YmX4Je375
FxMPJWmU7Ud/sQk1oNwrVPwkg7PS2jDKOuSWBPIwzScy0Ygce7IJr1/5FGkX7RNe5ZvWDSlyzufe
HIcmwLxZ++ecoLV95E1fSdoj7zN9EBDcdjXJqxU6PDLF/XNit2CM3hFJY2pt/siUiXE1kuB9IaGn
vaTQ6lYjUVnrwaaHsxZ2CiKGrWrd/4Kg3zteNoD85LHAIcpvqILPsQhJZgqXwYl3lUPX7RsQD1Mq
3rHLRgehlmhGIGVoa6OL7RnU0QY9biygDSd1QA+J8jDOYZCPwviyKlFtHGbza+3UAPOTF0ITY1Lu
1D+EI3/L0nnowGPGB3gEvGEXZm9jSoo5Y2+P27m+jEHBmc0DsvI4U7mImgVZ3xchPiEfkkL/PRQo
HCWBvbjQMICIsNxWJgMAC98r5zZrqxhXVpapLZjweWv2gq7axSOObLLa1l1/n8PspbFwFrcZBjEi
Oo11q5E1DDWMHewmOERRtpG0G13IZuCXZf7Q8EMzRGSbhXdPwzVdUFWuByOeDw2foBU106GTyO0H
xCforwa51mbyoitGWH+8ss8vbs4Ovzb4o7vC/uva0wM+KxDgztoUBOmsPMlaidkfqynwMyWsFmDX
QImDBFIMUZYrLSNJ97Sg1QWczyhtOSiBgqTJcHamJcNMp1tEd/+SNjrZDYleHtEWuNduwiqxniY3
uxnEHhLM8iuU1tH6jUrriqKd59ccrOc6kg3ztoq/pNqJlovd0Vx/g6UQn4/L/rNJk3tXSAaAKDDK
6tnXGcqVsnuZy/KqAXvwjpR7Zv7dsWCn312DCLBeb3w4rfMRz3WHfd3fGpCYKn8utp43kAU7Qxyi
LyA1VjV3XGnhxuj9c0HO/VahBIQL5PfeOt/5hQG8AeICKmXCqLFSxagQveStj1vuRoj6xfheEnC5
4974nM5C5j+yNaYVm/JiE5ge8XMhbAQVxRuoJQoFHX0lLn7kPSFUMgHqAtL/i+ddm7ICG4D5kaOb
/kDzsIjRIUKvbLAN8tNyx8fZxp4d0Va4Snswc56HhUCZ9cSgsHbWJUPJisMRcQQDbt5YtPhPTSih
iwXZSyL1lsv0y9RknfU9u7yYlVujw+tcDvd86r8d4X0QU/clmNKzNNf33t/ODYWjy3yV+BeyHsbq
SQLXjCKSooEmZZu8UN/SrQ+II+HImR7i5t5/OOlIUVm8Wi64KGv0X+siw6UJNqatgShahfqqghIu
Uua+wEM9GX35Uwz+axOUIZKtk2HE3kZnvLoTErQkYuZudOdhGEbYY4w0SgZsQcE5jUuVryUhtkks
qkFz6aBAF0bUv0ucdDe0xwlsEn1FkZz6QVebOg/Phjdiu2arv1Kue09wd3IxybdUIhAij3RVDnzj
BbN/E7QKrnaxKZYsBwYzCL6KESRh8NejLMUUkOabGqqOSrloZGP8qy3h7W3p8VTJfuc6yI+z2LjZ
JDVxVXLZR6zpSBYtj3Pkv5JiS1GZdT/eyCANvMDGz5FdY3UR+3wCNO+ofVTX76w1+23PdLHorHmD
OQmygsQgxHGX79zK+2MMc8wW/Ncaql9pu/NueNW+kHsCW8DSdP7B6tEC95byYDsmT9285+5me5U8
xcMw78MAc7xD3jaRIOtMEQgKd2wHTqFaZ9K+IIcXq0XwONTNXy/3/1YqRB8dJu8270bOs8x8lsK7
ywk0c7yb6Qzt2q9sVBUcPmHApUjTmMY2DFQEvU34z9X5TSYOjR7okFVrPA3IDgIn2QOIn25MA/Fu
ojneFkG6Q5B9xOeYskFipw+pSe5KNsdzHnYHQ1QvnoSMtqytNgAaX2WPYdKY3W8ibKLdVOU33aBZ
smbza0JrvukRfggEkvS9XwXb/n4q65WwlhZydE+xtv76TKKuJSrJwYlGVoXwCwlxMdG/BDp2kV2Z
Ixlk2RVhHPB1nZFzMZEvpRblcuLDlLPJsZTsePzQflhV9+5bDZNw1t/AUz4xPN2qfuKfPWK0vZYL
YK66JcEmJPA28Z9yqw/4nttqj4W/EiQYRv7yArRFti/IBaDLYeDEXB1TCDErPsZGC6eZM1neevBJ
c6P0QkLN9logjncDIiVQz9p3I5r/C1Pf2bQFgSlAvrZuO3y7KNvY+jJyUG15SKolLXvICUMYzGE/
hs5bbJhUMZC9hlrd0lhBRKwtQtYj+8V6TmrOEaTj30VI3nvXX5REXI4aA9GNuvQ+XUgxRBTsutsD
dOUdmubxr1v6j8EK/e1gPNPuwkUuB59tZ1dstO1uWxBIfKo4u2WUgNEToAd7QEXWMoxv0+LGPPAx
Db1JE9tdKx83F3geJKLd4shtThOKSIxYNS1KYr6m8WUOJRsgSFOI2CQTB0Rx69CP/nlpeRn9hmAY
SpIdzQbr2eeqyO6u32Lu8JyRs+VG7GSNGIA+SyZHBcBjVQ/meRbDsBvA6q3zMZy2jpgMbKrqGCa8
cEEcpDRK2VboenqqlhDuQxhJY10vSPXKnvUNrf1V1OYCAW5Y8qvG2ZXa/jfXk3eKejYpoWl5ENrk
gW36Fv+eua/ziEUk1m5cKQ+Qnf7ZR+OztkzIv0keUJBApR6YeaH9cSgNsHZ2eDKw7RUH6u5432kb
dXHySd5hC8qdMAv2b0tqjzeQnDBzzzA1e+kwWefQjwi9iXrEQVjxHTZ99Om+f7RE96eXXEtJ2J7y
QP7tWglfSwfMpYvfGpMEnmsQIK7boLVwr6Hu/sfeeSxHrqRZ+lXaao8yAO5wAIvehFaMoE4mNzAy
mYTWwgE8/XzIa9NTVd1WY7OfDY15b4pgBOD4xTnf+VZFDa1Xx/tCmccScwmTVyn3VtNs2pGrZEr1
XV1hWpnS4X4wZgcasWEd8gETidX3t0IFgoEw/TFPE2ODbRaKsW9tui5CrmHV24Z3AJ3sNTGhks+a
Owd+qLMqW+84OMx/OyT8G4aB+H4mPsvZRLDYaXDQaY7iAqEAYK5kFdcWp4PqmG6EJznJS8Kurgk0
ynWGbtsoqwkQX744ejwGlhMd3cT5PUQVCmXEVcTpzQcNsudMc8vzJDcJyJrFa5km7LEVTxUSbLmD
Z3VpE0fDFgqfAll8K0bJiCnz50r8lJrqa6xNsQslq/0cZvWptqgMpzxZg7si9tXKvsKp3jXwgQ4h
6Sk7a0ZBNbtuvpW1dPdozPhZZxZDZsCdTSZugpEN0Dybl3aTTuPODPVrDy0dKXKWHsvMJbgnb1EC
dM69GtS0GxL/l4ErfGtYCCOmKHFQw2afVYOjzXBLBk0g66Ft1edJI5OTnjT3LSqOAB7vNiSyeoPv
fHiKour0nQ8Fz3B+l0vWwQqJ1mctq61XP9tuD3pW0kDS27+nevpG9s4ALsNnZdDjXhUJaDRAFRde
nJHHZjk/wz77miPM90VhvRPksvFSElQzk6duPKxSoHnHKiGnEfitKR8LRJ4bqG3zJizt3RTGztYB
HCutfU2oOQby6MMT9WdqLJEfDar0WZ16LW5jiC8FgZezRTNOuIyzuLmEei8ywnJVcS4JmDs5cjpY
RtzitLSHbapnRQMq2m3vIXjpnFcfFsZWlQDFNEKIZAaUh6igQiQcgAg3TmMUqK07929ewg4mNZAw
V6g/fnQgZPaGY+Dbn7nbWvfidyiirRlhoorzLxW2j0yD0aOAqQe83r6HZoXE6pKGgBBS1wZlmT6j
en0b4hABWUOkRFQyICzpVtYGp2Qfm9WmNe4SjWWYd5vGG4KFEvWwjwQLGscV19Hm39Rx9WYOPNpH
QHfLG9Vx2NB8vzjjcC5CwB78oXSlTIssBceq11UEkBsDwXPTQ6qTLcU2jum1N+LhgLbbEBG5osDD
rNnjty49G66mW6g193m/HzsflmL95Vpo8mqRg72JB9iLwWMRKJ8WP3gmOTe/6Pk8dz6om7B/rK3s
FWUB81LLIW587E4JihI3XTLk7fipkPl64snVW/lAj+yd4Q6sWR+dVD2lTFZAXCauugv8o9XTtIYE
s7Rhea496sWgQEZvpMU7CX9fbYLiNSeuESkQWqopnJ9mUMO4cnMPogFBAmFxmvE9rXT6HkI3Lsji
gImYvPgSThUhDazXUfrOHutYNBUUXmOHedCExEFTspmbnKhUl1ZhM1pQswtwimxAkMeT9gXFnZmx
1xL6VOu9Nqp9meAZJvFtXo9Nfqvd+ssuMDWMWJs4ydL95DrmwY3Ldl1HASBMIOWneJqLUxYJyvN5
gtQEG/k8s33v0C56ZC/vQn03eJlm91kdpAUIlvbqyc6GQ9AXy8qLyYQOv5XC0tvafKB5r14Lc6Bv
HwnkNQODvVtmp2T99biUI2vX68TYBVzhEuq0woSTGozsR/VK4YqtzIFVWEnaWeaPA7v+CLUKG1XP
XddWLa99jf9eTeIAn3HNsNve5cWc7EPT5mfEVAhYlLmrbzl4CfXRq9RrEmUPzqkPuHIK27xk7okT
BHNvdQqZJT2FXYPfMsWM0Y/1zbWIPgryC+/ZrqlRCZhxwhxwAJPvIrY3ogicOsPqcBrei2E+mIHM
eIsQHNnpi0Aljcpsrwei4HxCSOBqEu+e5eat75SLStp/4c6Nn2SnwMH1M/4zzEghQDIE0dZzznZu
HfjRZ2uh5MlfQrKItqbnE1yDC3TI3LvBdz79Jc8i3bjueJ/L7BN1FFC4+juEsLdq1fhkVf5Jt/Bv
0ExShkN5gONXrMeUwzYXWKqDGEtSHKOORg2myaQQniMOORZGlOr6YMcug07U6Ijr2YslWABsW62l
ml67IP52CvkKh+YiktJj9z1XEM3UAv3dRDIcCCkhNBQkqzl1H4wz9K2tZutQUNCb/AD3EUUnFIAe
bXToQYqBcO765kF4D8pOmEal5vc4uodmNua1ETScC4l+q1u/Ophd87CQYxFAxndqMrNDLPwNGcJ0
ZeZ06YLyWAZmuC4a9uatNxMDOlp7/Iq0ADw3yPTJ/CuPSxideTCCtPsTHsYfZuAPqO5cmdF72A67
VI3N0YjAhUEz3jW5EBtpzTevQdHZtnQ7KWVrjBSjRsUCMoMHQZ8rlt8jJyfnXIfJai2ZWh/CmuGk
3Ub2uXQ+C4n+BfLDzkWVcGpruY1IXzoRUAIuhaClMb0tI9TcaZ19SmzCGdkWKEByIMe5VWfWMC5P
7JXUqBvCKgyfsBgjGzKt9GfElKgyrTs/SRgeIqyUoK8BI1X3le+9ZtZAQR8dx1k/McSDzq/bU2q8
ugDz6oygJvs7JhS0XRr/IoOuv1i3S3ULSvc0IoY3Wvuej/pjiYsm8wu39QC9pvYzRP61D+pD9vvC
Tz4nIsDWBXIGag56PZ8sUM/S3s6oRmTUoBXP6H74nz1LSCsaPnyGdp3BLQALb+/PtrFRrR8hTM/A
rowadMiYb2vJ0B1NJcHvNni2pOuo6A10oamcvohyrUlMHPH0P4IGEozjIUXkhuKCZfYc1FO701pi
SjXNN6fJ7rOGVrCget+ZxkCcb5DHG6loRMvINra4uuKthdlkzhFps8Bf5z6jJdceA5RyyFGa8TmJ
2LjPzn65+RZiIckNpwCLEEKCw+yH+6mTu3SYTiH1Pvfx5HUa2ysbKgsQkG7ne5DNJboQxiY4pPXK
zlsOfgO+fx++zDlVhW9OOM0jzrzCG1gpmMvayhyi3fZJixHZMDdGJ6IR0XlrrE2IbhCGqShN2b5X
YfwmGLkUhHF15mE5HYo5euwln0yWyx++T0UIs+YL2yfoiAQXTuKQhJea5Kc7GEXvDATSIRB+cps2
fFKHMkhZ4VpTcHbyfpdTmphUPdT+0WNOJIRjcvlbWj9RxharOscc2a8bSyF6rKOCJTBgrGj61Qbx
3vUAaM/2Youf0+ewh8GY6ebNs9wNxterDf+GDIeXmF44GsCP4HKFSI/hZgRkgsd630Xy2R35Zwac
9KPsdn2AoabK9zyIjc0EvX8D0eYQadb/jtBcmPGXO5QviVTfzWj8TpZpObEL7rkkw4piOmkv5Zw3
K7IZUCmVHupcE1FtOt35PX0sJxqaH6ANdWHckAm0W+28YqA4NtDBo97kY/DElxv4tIIKRz7T6tBl
iGLBrJWR8xr+LNxpF9eQ1/1yz7W97DiEsfGGtrpPrA7qc+Yj0PJBxDdW+yCqeW9VNvEKDsduYwSX
kDCC2YroIWc2sD3N/gr5LSPMeevY9RaxEhNjHZYHk87PoWdfOeos5YftVj/HCgx+ajC8SYd97Uc/
8gRpkzAJA0yc12HIETVTJ4L/pnI/s0p5T0JrW0TiNeFTGGNJg8c4ck3rxx1O+CyLQ4YQOPhz6jsd
0pbr3sEDYUXP2Ha3Vj9ISumh3rsCrdw4IToyCcRM64e2N0+9YQa7wWP+IIyou/lIPqPA4sRDNqSZ
CR6Vw2KgJ5W7I4DLrM3obi6wnw5uLymraB6ttvf2lmCwGCudnMhP5sZjUN9xvGai4M5JW4burrTW
4KTie6+JkQhQgQCpptRcGtEcZfPGqz3vvmyFzSALv4ZL1+5WBFl3TlMCpzLXpXQ/BNa238gXd3zE
NbpXrv0pHT+8TpR7O4bmJkS9l0OCEX/Zcrjsf/a6TuXJzvXjaBnYrMp2WpVkkyMamS5Z0jDfwCNE
h6hgHcXox13s/J/2FD/KqWY8Tbo7FSunjI8XoWWtmLDj9dPbUlcjav09RghAFI9RK8FiVuckjBXQ
X1FpeYtUsXuJQ/nuGDF0g+yU6/QQTSBeZeeybBGYcXnIgrL7abIOZz/PskJmx0kHiAcsTCc9/Qtl
Alr+mkUVA+DgqbKpyon8848Vn0sryeXgnNlNQTGcUoW6IpCAR83lm0zLzbIRAFQwvoyNl2BlpF/F
/ftgLgshPsSDOzOPqrKoP1Ux8GgfPL+oKJNUHNanlqLPVfG+mSiPr2TSvxZGXBJ6gmH/1IE+JjDW
kFtS5W5dQfAh+1nczfKzdo1fKlgyIEvnFa4XMvUEVRlmqdxS3tWa2E71IQlBU4rqt34GRMKZpvgx
fa9g8J4EyR4C7EONMIEAZhFziQOPD0sg3mo+Nzay5KYECOeU7FwMx/2uJO2fV+GvJ2JODfaxiSNG
HF437OMhuQ8DVmo6xw0pHXGlkYXFgxYMSSlCZRTnb5VHzlPnG6TRVGOBvAXpDc945FDJMZ/YkxXl
t+1Sqk5iyUgbvDtzJn7ZwiYPX8FeEU1238tfZkRjB3MUnmvF7ijoyJukJBsIrc3rEqgJu3LGmKSL
34yKgaCcLzIYn9KOrcqYJ5dOymxbWvfVjGmcJG9o3I75anhmvBtJSIlH/eKHw3Y0ous4qsssnGLH
KggtWvLkTRECSzwsW1Ujb4hLybS952HGTD1d00MkMUI1o2EwV6RpsXoxLZQkeEtIuPfERwjFgLcn
wVnmD3IzapRw0Ad4FOWNz9kMUaUCmVDgLSOoxyLu0UYIMyHIj+cq3TCMQdnBkg3Q/t40R72yQpaE
5OYmK+EE+IYKeXBwq+xn270OmrbALa34iJ1VnxohHzwD2VcfiDsfCe2T00iHCJpq3FRxg1JPD9Wu
7ZbVvluxNVYBM96Unb0h41unWudcI5OMbUQ6MoACJ7K8fZhFuU3mMMFKRb6vNULAZMTCjM0tPtt2
lvCWKu+ScFw8RKUGRzEa920zvg0eJjzLANfWc1KiILDPhJdYl2mOkOcHiDWimbE2aBcmbiRne4pk
B4KPAhYCcVvs3alBeotc9ycJIMgamrJF2BSqQ+T6ih3TjC+irY8W6KJ84/bRtw4JLC5ARKwKCaxq
qqxLFSfiZRoyAGoY5BlqieNMVMtligtnHcTwQLK5vYpy9B7qSjxGeupfLSDatqrlDyHUaYmJuDMS
/8NIcHxQy8GmbDxzZakAERzI7nVRDvh7rfw7NsmHKDHG9lPP7g9TzWqWQNLjlqTkfcbscHTdbIMC
w35xJutV15k1rguyBZETRw7xCmN2ZMzMpLI7+IJIvNBgtK2CLrpLwoaaM4y2jmtUPyMwysYS0cTu
QR7kMNw3GrqwRGtuQApBHIvM2WiCS1GTNJO2bf1ZUnZT3FpdYN4kVIiHUSnoHLrVw4pynGWDJDqs
xp0BfcTgI7FKaiXXYATNkcEenikICTkdwVlmVNwX2uZAz4viPMzibE+pOiRd4K2tVN5XXuk9mjJo
r3Eit3ZhWyxWY2bsomhPVYRUWGOlOYms/OiQWz0UaCFweNY3BLC/rIwimfqQPtyz61vM84d042rY
AF7DJkX+AzPU8IgRz990CAiOzuB+9oYb3kcABWEEF+auRZF4AQZEMnVkMSDiy6LsnZqEpJcoXdPH
+9f0z4+V+SzoWzy4W3iD9p0ahLf1c+2COcUqODIPeErbARb9uIiKQY3J6UnZ+heibHSmdfwaNL1x
reISjOQMiIZIi6v2McIpOy+vtslTdCofPQXHqBsoNeL4gOkCZ1HZHQrZyKtYwEAyrn6Yosv3WdDL
q2EXaGC76ofVOE9dSdkkjPZxDiNoezbzTS8GVZ2hffpht+JhnLqLUSfNYcyM/H5uSMTyCPuMRsGC
lE+q0hgO5sRz98rDkuMEv5k8/O6m1CD+0ISFglJ2Oyo89wQCzo9o9x6p16YXCTgJfFNkhSfh+c45
n01OBxOZRMeK+OTAxmUqxABHtl5zy11A5dQl8WfYNLeoCDcCDcaPJMSlkk7J/OrE3D5B1CZPcQA0
iImJfyt609kNsrl6Ktdn1yuoSt2meTf97jD4c/97cgiuc1wuyyK7dvkwPCOTddbKID9H0nUQNOXf
Aq3dB+JpiWapH/78ohfo8DxP3Uo/f47adHjiwB+eWoE5Dd7WUYON8cp0Qlb5v79YCXVJkp3SdNAg
v6L0FqLIOeBKG9kkASqyh/DO4VUfI5P77s/N58h4Jwopz6iCxdXwYQf/da+0bn0sOAMwNSo4PlPi
usTkskrL4+neDktSOiOyNDFyhpuOhQOu+wwd9LbCXgfgbvERFE51IfJ1k42wfHhY5j4Mtn/5lhny
OSlbxeutGC14q25k++Kb3s/ZoCdNxMjDMKFOdlXWP/YNVO3yaRgMmJZqPmZJjki0L26hh6A2Ryjr
xdLeGIm+T1qwfKRG4Gmdf/nUpTbSSkIpSMdyVI0+k/1wjkLemJn4Se8YzCwMZBE9I6C/Zsy64cpu
ROE9kCDNkIsfEUlejrY9gdBuxtRtg+a/gTJaBjHtlp+sWyVF3R3IU+WUSaGjhjJAAOp+apSQXJlQ
V0SIjaoDERiZAOIKUA/sCzhrCV0p4Ec4EtU6Oppox56Z3gAnbpaoZ5amHCBpvOi6PiLn0aYTP8eD
8dJ7mNlfsXHsBpo80+h+uCFFP1Bbv7qaPsQWrwgk3dE3iUXhj6JgsFmKLZdGfgjaCDl0t8wXmyB+
keOit0W3a7t2e+ahCrYuzA/MU7lPwIp4vWZz20/7P3/CC3FzLia74vTn18R1z/vSSQ+Q1pYGglC5
lbB0sGEo5pxwPqCacgHdRIzU57REhNJhzXFS0IttV3KMegw4peK54Vjj5v/8jz/f/fXlj76dBFEF
GeI459DVJGFqR/iZJvMHp50oUSO3Pv35zppIK4yqgWsTl+2prxnjGKgkiPZYvuUwYnr4juU/vhId
DWSSDY92Ym+vpmZP5Vwdh6H/3niOpCWMPFGcqCSKk83yZJ/U9l4Dgz/MEO8qh91JTHbsaGDvT6ms
JjotBCeHXvRPmaJKHBkR8makpKFV5zLMe1Tv9b4xiIfMUkwSrHZXhsMKDNt+3WPhgX8Z7NBD7cUC
UEiPYTg8pRJAz/LnmE7v8wW6mFTzT8vW4G/ZMI0tUp/QpH+KsldIX2wYEDi7BJLt6mECkjbZA1Ep
aA4ESS1VWR3c1mdGWyZMxfIvIheeBsv7LVE2pAFiqrlkgxUmZQy5K71jgWQd20S9N6p/yNqGySAX
ckGjy/gLIAs2TvLd5qVT/Siy8YSXGxv8U8ADETlvd5bmgKB27r7zcb7Tzbpmkw37xEo3HdkTxVhN
K641NCMByaYe+wajmxFNza8TsSi7aJY7u6dkLdNHe6Hhz0qiD3orkBtrc2SFWyuKL9o7N3fe/3h2
FKTHIuZcJo8zItbQmaObxTRxr1OSHMv+ilK1H/tmQxycszNjAsTtH4x/9QqI9J1XWujuzNdIdL8x
3t901u6wRyAQjKx3sLIcTWx3HXe4h7L5ZKnFyBmWpyRzf8HIPLoR7gAisJCN4dpl77qa0dwLoIOl
cxFvDVyLoZ22yFn6FUpfonDn4WdtjI+sN9+cqMHZm5CvGWK7oEIP7woXADSJyCVTRv7WKI9gOSM/
8pKj3d87BM8CuyB/KUf5glGDTvDkedkje/MH2memVanzLhU+nHBnRv3OXdg4jknyVjb/4F2/c3OI
WvAZY39tPpY8cFHW9FX75spqTy9C3WAAnS7A7RqgWmOfAUDJvjvM7lN42hbC6XyihQiS6vw2pwy4
dYK/T0Mx8IRBXIWZXTDAYf9KCFEX6jeyg3tjoLeP8+PiNl8vOXvWUk6Ub4QZbrNpD6JtWMkJfYtw
ty2rnSLjy9CxBYPpzAFnol3SqHm1o+9lPTyDV4VeEFSfoxIdsYgMKovk3E6Ao2O/ERsnNm5BcDGz
MNhg6iAeEegRS1ZkkqbBZm+gk0E0xfOANK5vXVVMbpKXWjNzjxugzSX7MFjeXz4nVqmhw7aUjiV5
GjhbzQtuxdFjmw7Fw/WGfWDiuTFm/8QTmyWJ3bLc/xrY3t7o6j+nmSgspP8lqC8c9Zw6dJg2Y4Oq
vhYOKlxVEMjcGhogYdc8YlGHpj+NxFzw0F4lyRJXGFe0XBYBbY4j7hzDv/b4DdgUM62v6/IESlCv
wpL4jrDv6SZQ2HhejznBaziHn4DzwYCpS5bITXYMvIfBtV6TGAN1xBSAHKeBtkKFKLfleGgGEpd1
iW4/mu+9ITtMU4MPmMQjVJvGJk2AyrBPuLll/AK9CnfX1zyj9IoqHoCwvl7D8ledeT+cYRwPaF0I
tMo8uWuXB5YRZheoiNr070yVvlQZry8ArbeKRgiDCqZM5nq/A8uHo9Dt6p5gIiSBzNEcmPr4dWLt
7/0Qkrrrx8ybl4IKFBZTg2Lxs974mz4zz/uwrfzGMv9B6f6rOYJWoZJObx2RPStWKWjvCEoPnA+K
NI7zoD466fQmOVC9ud/MU8zLAU1nptPPbtpFtTlvIRD6eE+4ypVgT2uRGbWpzZ9Vw9+o2kbsa+dc
2RGX5+j8qlrvblgwTA5emEIRrCzD92kgLDnv9GkUKFKa/L0mN3SaFgTEpIj9tF6DIb8tR6Ax4yEt
7ceR7aSbmFh6/8jWq7dcVCdc1PdKI1ptKX30bHwY6dl31LPpez+stkJq5zH0oQqzpneyyfCbVv1T
nyMrTnEkMJGeYTC7ZJ+JzrsTMU2Q6n6nnbrrsNrDLSLNl2y77t4qWX4XxXAJ1XCnelwMufOrw8fW
Nta1QIdq5uXA08TfVYnau3UK8F2Ej/hf9nMfvyxpBWYvQPAccxgzOr7wnt87eXXgrrjUbfumF9ZM
Yl5G4kPZEPzqqfoWTVrhsK2kCrXXlYlwHuuHGZe0qy40kWlqn4Rn/Baagr23X4P5pxkWx6ArQOWb
27TTEGA7iAaZwlDCnoZQQ8gDz9oZbO5drhikL/g8kIOXQ7VvK/eX7fjPc8wFmHpg8lr8Aa1/S6L6
xP79S4k5XM8hHABj6B78yGRzsXAVi9n6SiT7HbKY8GsbwjpJM0+PE9KEOIo2JtGuxybxGoogF9en
J0I0biq/tokx7kvmUltbZwxphF2fRqRPf30Jl19G0/DIHuMJA/8y7C86Eq+oGs0eQ1/tofXpCsi4
fwqkcSmkkAFxVv/51sFzNrLX3qUoM9xoHDZh0gFehA3DPsmPq5NcvsQBZnNC/TCzC6SFdX3WLIm4
r7ElSOLuVoXZ0z4gWD39+ZLZyFE6PivWepSGaRxQtLQA5CYvOOGURPUk0UwB4lzzTX3688W00Yml
LZHGNFS3vDKuGkcJtxLxxmn51rQDgUhYKepa7EFXn3xb/arm0T50ZgMfsHHkphkYgcNc3pilQKto
A5bpjIdu2XOFQfTcW5JuO6cVjOo3z0QzSHEHBNkRv2aMslSZbyLvnnxBVUDahPHIZoY06pTRWjCR
rxQNvgAGlyx6ODxFNo6tNyPjOG1DxL1w9G13B5PgB1Z4ZoucRsS53VpGV8wgoxPxYNQySj9WILgo
ZsHBVhdPzwS0Lnm8nnix+7h8MD2s0QXP9gQvvm/MzLjl6zwzHUxGHa1dNz6qzCcpCd5JEl0CcnjZ
MHkfISKdHWoZxLjwNqjuZuk3G548/BnI56adH5UvLuPMuFrSM3PUnkft3Tmt/0xyXn5pgV9MOqF6
8PpzEhi/29AmLODLQlkMnv8YyQF7/jrCskeiNY8OMtGiTt4pPf2yhPXKQPfLoTpye400pZZ7DMt7
wzg0MSHzhG89zYWgdRPJYbSjiQkT0GGouCTtCpyDSJAChpzR2Pg7Y+zeJporPmpOQh5CW5lhhmzG
+IgVzN82Nq4QfpYeX07ehfUhigrCXdkX5u3I+q/Zw1VmPzVyUQYGozlO1g2xoPZ6EualKtUVqj8i
kR4zbGFn361V/HBLOi4eKXC+/TbkAuNwIfNlHCnFVa/TO3BNz2p6dFw+EZNqoPeAE1ttzYLuVc51
iwFDQjE0BX8VBb1bkHY1SP1LZYiNRpmgn3ZbMqQdbzMM5dFIoviExYFk+IxS0BgOTu8wyNEaKTIE
KejF7LM3/dg86e6S+HH+0ozjvrbEK8RWbO1sBeM77RTscvkHZBp+9hPtIDCrHiAjslQrzjcDhhge
7QjGiHp3QvKyGDshaUc8ZKHLKSuPfSC2NeZQa1GjiumaYVXFmUCtMDyVmaTEZHszh426psS3B5pq
3QHqP+FWQttDrKliQ4v6zNwaDeu3M57wRVSBdsZi9FUb+DDqGDB1SWJVlcir035Zcf84CxNJe9Z9
9A39g1Fzpw+mv7WE8xhK8eIk/HNM8VK3xmPcyYvvuE8dbpJ9V2Aa7LovdtDPaknjsm1eUkjc15CI
z4n8yyRR12Cm+EF4HXopCxjJwk1CYK4/akZHK1zh72NOXxZkD0B792ouNqnDb6x6gCzayV5n0IhY
9m2Wl1yJDpVaNCHwlVaoiSSV0Kyx4mRjzXSuLPeFRWOE7f40G0axcaucZl2bR0EKZRD40/NkZNbO
M4K7ctJPOMMfkxyUYN18dYaV4samIJgHXnMPcxG8EXaL/g14BmIG3/7dDxFjRIM9pmXzibHdavdW
kV4LEZL2rsvnII5+jNpNyNob7hkbNAcHzFrr1Lg/DQHMYCTohfHMVUa3pkup02zS0qeqeEdZ/T55
bGGEw0uoajCA/VKsL6Mson6sjWdTgCTz1GIhYb7Z8kbPfUUmRR6DjEt5f4QlcE5S5jYs81BEGPsy
J6fDdkaNMt64xl6zUTPuFhRX8iwnzyBlj1gCI+Ih7ZLpLtgWEF4CRMJxBt5mr9iaKetg2TPVQIZg
lh+w0N6GmVa9sTT+WZHdcfASUBDnVKw6ECeg6sVI0xhRgIgaU1Qi6E6lI396RnsE5Yn8eGDZ7Zk2
CEPwvJvEJCeJAdvNyF/10PrM62hVUwThTjc+gCYmc8COwQnFrNw0qY3lBMsCidbvrunPVOz1+v+n
rf3btDXLUv8ubu3YfPxT1Nqf3/5X1poSfxeWK4lNM5Vk+Wb9V9aalH83pWtzLHoIYwSmt//KWhP+
313XtS3gAKSqmbaQf/sPVrFd9J9/s52/k73tLvwBB3eqkt7/S9aaTQbcPyWtuaYpsdr6JmsPXoHD
q/vHpLWZh28KGGiGDhPD22eQko5ETDczz5qAwrmHgLnhKgKxFFJ7j5hKZmFX69gjKb4aNGkd7QVi
DukH5N8gX0Q0QUVWOaYFdNO4SNXGa1xkdJaW8Ynv+Jnt/AXIpqI4QmHmagRfRZPFu394/+//yor7
D9y896yHuvY//yZ48/75B4PXID3Lc/kJwRL7/xIhl4HFSaFUmyCUaVpEZLd0RwZ5NFnQ4C/W/aHr
Ecbbop/PTjQXd4x/wVfQj75SIu5GcjlPBmy8dYQWcz1FkXVm5/zUNWDjjBLvtBtDEsDeYO1lQBiy
A3x+ZwuIftKyzMW2ts50EBy9ocnhYMCbAx3BQ7a5b89RNytEKWO/iXtPYOZvOH7sOSSFzNPJ/+Wd
sP7bO8FAzxIov4SCgWS7S9jeP4TpdUoxU1w0EZpGehersr8TC7qrB2p8gmSkd6moqrWXjA2Ec+9I
uGXe88nM3nxnojDY9hW8qiEbh13MlmZrwoUDbwP28N9/ZJJswX/+yBwyQrimBS8YqK3/L9fiALA/
wvpo4Sq+a1NWTgGrolIBjIRghvBe7YBlMjU3wnjf2xzs1hlryVUnpcljlYHxsv/NJiivPUOdvtUj
0wrAGizyzpOfH2wiM4/dgpUyrOoWD87PNjNfPGcont1BX0dWahJbV9V8+YO/zVx/PmcL4hHxR3uL
3HivIr8/GlZAXHyC3XdkYrxWXnb99++D/T+8D46lTN+yXOjv7pLb+I8fGMMZpbiIoBt0+hoNofss
x+TiGvUZQGx/sttX1IdI4BtSrcNw5n1AyL+JnEweDBFde0LcunIi4tCj4QyfG08jLRIdXV3xaCbu
73//ci3nv31sypRINZXrQIkgsPGfX67TWTnxXtzvKrIbvKFBuTEDKmF0J1DI0q7cAwSj1y6NG0aG
aG/jh1qjemGsXET5NfGdNzsqjLMXCvHXc+qv0Mv/4RSw7eU2/8ckSRYf0hRYFmzLAYnwr9dUlSHd
82LlLFRwuR2r/HWoSriHKUJ4zPf3atCXIomWpUAKypplOSA2+ZLy0u5ibTOfprSFz4RFrmUksk24
P/+sEFsoAFU89z+8mfgq7Xj1uaVVxtdoQcuAPFFUBB1IzBWkyltnO8F1bBftHe+kv52rhbzhD3of
likog00++fVFGmbIx+iXR5wCb2mXPWb9WKImaTcmR91ZENAOt7wnebavv61B2S/KVJDA1EGGQp7L
riYDCwq5wdm4TosQNop/A000UlpZ1VFXOL0rYrCKpLwHofAzy7vyQaSJy6HPrKmpvMcuXyAQqfWh
OyZhTe2o3WSSC0Dr8116sU+CEJ7tIY0AV4EZPQQL2q9oMUyONEl+5+PdqVD3j76xg+o23nlTT1hs
5T7kI9bjyNT1joW2xpiMdbEkIjYMK1aAA0v5hHaphCo25d1elXLde/74YHUpw9iQjAtyGPzV2HTg
ckySKKMWLdosJFShxDkEM1n1f75DMXcSfe/e93l7zrxha+UxZdUYYWUMEu5oRrG10+9SYybncJCP
JtkJYP/vBxanpttml9gIuh+1hY8nS9vgigZr6vMdqHR7R10ICscjAInpbLHnmu6x/tryUo7sZOuw
PeseB4nuDeKAB984ZUgPNw7X0EeI+dFFzgSTmNjSCHQUmV+WjQa5Vi0fi9n9+F+EnddypUq0Zb+I
CEggE1639/KuXgipJOFN4uHre1D3dt920f2yQ2eXTtU2kLlyrTnHBM1/yAvlvdc4OpE4crBwAQbP
Rv1HJKOJXQFhb98Z+QlM8h2aZFpRg0aHX4fV7ikKjPLiGgErtC/OrUUfMJZASDQ9KN3135NonoTT
2R8hGBdPdBaQA6pp16szsgcMmh+Sl55L8uv9ufCeZGzADaNmXw2tF51cgHy3Ng3ZqcJucYgcAcRk
QFJERM4ydnjwcGgqkWk9gcWc95UAswhAv97QopXbhqidOyVdCWjaoyPaPQxcRRdaAeKBMZR7naGi
RQlZWmIwXzOoKVfyPFdDJJ4AcjpyFVkPphYuQqymvGkkbMG3rDRnyuXGhhvXcbpPsOhZ9rTXA4Y6
Hw3OAf64PNkDkL+xSLtrQHDD/3v5+7+s1lJ6yPscySTTFHJZzf+n7TV1q9JAO0GOkxNxzddxcCtl
+0iQw4q5kfVsK+9SOZ13QmVMsLgHukbn01tCjvgRksK4J2XBhgKDG4izbtUkxDrFJJb5EmJ6Zfc4
XJgT/H9e9P++LHqW45umshzL88nfFdSX//OLLhAFBjFSmU0tLlNgqkcnb6H8p87R68b5VHrbEq7x
ugztEf1NSq8aMG4ULkULiTyKkHbQQ/eOmpJnNbPqmDPrYwXwvkHP4ffzk6lotSQElf7/Nsf/fbdZ
XrmQnlDUrEqBUvtfX3lVc/ZZCgjOfUgrcdIec1zK2yASj3zA413n2MkGPmAA9WIol7WJLnIEoAje
4I4IKdg4ZIOtw6ipdthfwnMyiReyUzuS6G2yrOLpNR6Rk3Lkiw4YZ3HX9IwDilxv/9/fAZ/3//Et
2EJZ0vUozUzP4q78X9+LY9u1Y0ZhuR2inDA8fyD4qXbeIhfEnO8idk/m/tkNes63s/Eaccg4uLp5
LtxRPI1YL62osQAVuNVpCMSRps4PaRGrsgXknoLgvgzFkiMToIITOQ052Vn9rshyjp0DUsRUs1Ca
Hc29YrokVt3dzJCWcazFCeHaratUcFen46Yf8RG1c5+fjHB4aumWJ8BCN5UzTZseSR6+7dcSmvLG
IpW0KZPyNA7FnqqdK2G0u0cu9ObeC/CFThXIxzlOr3y2bJV5rC9BrHhOf4RebgJZLdS1mz+TwEX3
PmiG9m1KC5YuWR/AG6L7FaN1VWCHBoxD/QDkwQmGCI3hf39AYuAfUU5s/j1ldXm3cYRaivLk1Jhs
XWNTMU4hXnYLBUEQnUdOMsMS1wi3QMmyPdnmitSOcSBvufkaJntJ8lI0hTtjj5iyXrtdFx3NecQL
hwRY9c5LxR5+aKL2gkOkvGvSI3eLcyK6R65nc8RS7bPDGhM5Tzk9PWgiw0VED4u2jbM5bdVcFtcO
TerVQD54reazX0XRddLleG4hykay/i44Ee6zKHau2o8jlFFp41xBl8dbah48f7pZG53XX/0Kz0+z
SLqVRyEyp+oL9H91rcAYkhsEisTtT8VIq6KRdFbt0hqvk4KObE3TH9pq7qPBoKIAjuHPxsM0mNkL
kutz6o8kJRUSq1ePu9AXjcATAVyvrWdvnRDKveYqpxNBh60YUEcj8bfgtqPDiEY4W9gWE0Ix/1q1
/ckI4yO1D1Gc90c+1OjRaHvSgbT/OJScymzHvZi58d1osz7osWKGGmQ/bQSCMdNGtSWn+Es2k7t1
kvlmyjD/Y/Fbq3TI9rq1isOSP6oh7B8xBZ/567FY+1cNWXVTRpQdlvZvo2X2BwiMApbEvjfEPxlc
w5inf2mhxkZdAROKflZoOU/QhJHQWLjCASAMXXisHMaWjpPrE4Cqyyh0w0Eysndd2L2hVaLwcRjC
2sVBVswepmVQmzjJH5YhHJ5F/hx3ltz7pUQT22PjzGq17fqye+DWKFGcHtte33okDOdywn4T9tOy
k9eHLukIzy3MF5SaxTaNHOATLi5kt8fxOLmQEfSI2Td6C+akO3ndxE4EKqWwJMpaEORkOINok+gZ
0MWtfD0/BPNBQeZbuYBfL4gZiEgSc78XXgoIKgwP4aifo5GRRNgGq8aLCiQPFIodqnTeZDxC5oES
FTtRuqlLjOjw/llZH3riNk7WYPuEj1V/6rY7F5P4ixjDJapq0Pcqm3u2a1CmTT1PV5awBGSBb20j
6XSc1XgoIuc3bd2/PafBtZTWH0GOxIojD0LeJv5MaZMRsFtzd3Ds5d8Su1xDsqWqfK/GztlnKmHJ
HCJgCF05MYUhOQAie7uFahijjNbfZVbMt2Qe55sVZt0hS4lABHfKEHTNxNhuAb5bPR2QOujtl0AR
qBM3TsrbZk4VNKUg2bnJ9MkktptfakykpXr4VYEgwYEYvX1hIMc2NOnfaF33U+XkB7rbOukLjtCw
UjgCHwRT0Huj1fZu7heedxwwmSn925DzkSdj9iAEK2MY0vKbbPGAguk4G9mbU+b5XUfBtUEIITdx
GxYXPO35RU7pwk3XCVmzLltyL3Ns4Jp4vgEotVM9G+Ukn5m13xkDHkSqglOKjPkii3y8Nq5oL7ol
glc1jwGQmmONBQEvoQv+E2zfrukEuffkbHTdNBw1JqVBGuIxejJ7/TTIsTqJGO2LW/Qvrjflj1XV
fJptaL/yet/rKX7JLWc4VaozGTVwBMmCgEkUcwJs8A2O29lhWFpMwclheLfkZZgAVq0F6NlfkqH4
zImpOtioah4SH8mSIAyuMsLzv59EVfdrneNi9a3Uvnh1Z1/+/aT6as9fheleDJ/It7B/gnzCZ0lM
yWWaxo+8rqb94C6zFFHH6HNBo8DztcOqvguTrNu6Q9/DrOnMq5875lV3cLDhnm1x6ngbagWEGywm
eI55YychQpDZelZr91CHoHlsWzwBXHCvVCfhwRm6r6lV1jU8YxqbmTyldXZlYwbcMQUojEdu+s7o
z2RGDOcw9fwjA8Jj28BlpZeNFRhbTonSyAz1vgWUeunoE//HwzhnAZxxnsN0jnDPpAvfpyiwCNBp
Vo3Zs/ikAeCSUd8Ln1SBctp7hpG8RjrMofQxDKSYr9YontRtwtwJlTAeatovYrROcQabKUgLfc/5
zN42g5WvrMBJ9kgV1SUsSZ4kYj1bj7XrrtWIFyutw/xoRjWTdVHBgp9xIbh1sPUJk1kN1WTsaYfB
nGimq0rc6dq5wTluhuaSTF8VhNsjDuB+ZWZJwlJshBf+9ifJWqSKgCBwVDdbk2tujVF7BmCLTTaM
nfHSRC/MB+Y7y6r7e82Og0XrHq6tJNO70dd6bk/hlDlozThMMd5qORLPIPGGky1n59a4zh+Ltfca
deSNzW4p4PpDLMlGG9ir0xdbMia8AyjsJQglRkbsGYciMuq/aUgX0+zcxyTFAePk3t+aYcZ+nOxH
mm/DQfZkBPjI1rHUWfG1dfSPX9TGp0I5G8R1+A3xxaFL48RSv7fYOjdxgCKPtBYkcC7WnbANsROS
NnhkuCtJU3ksl+kqpzhSbKt0vtm2RhbdYAckvgOSYdOIb9tayzSIP9hWaXviPhgJLUamab8l1ERP
JB/eDU19FE4TvyGAh/szZdMzoIkfzF+sSIP4xYvnkNu74ijBZUKggapYdxHUK0aN30ISghtjul5b
GpMRkzTMnd7BNyF5lSo++JMCf2Fl6L3uqrr5NUADJuDevdYhmNNivGkXj9rBwTCNQ75pqpoD2oSJ
r/WzQ1OBdxqqFzBv/TZo3J3PxfNk1Q77MQq2vexLj1UKbWjNlndXiO4WJHDXdSWyowVBzYmZrEZD
DDrLwPWMVvW+CBrmvJR66LLxhSW9c6Wv+W52AO2nMZn+wgTbcfhmBFPgZqFqiH5Gpd98btHMi957
Jc01t3bwYKE9wAum8cf33UMDlXQjcqt4zok1Y8Q0wrIcSwuwdniJJ5TIkwy/UTbRBYusX1XLB8fV
4UdCkc1YcuhPWH3fCyENVJiVf4TeA583NdItZELzhUYCudVek/7U9ovhNJxOkt4+mWPz0nayfZ9Z
i9fV2Jf3lpsk1Aq5OuaG8q8zb2xLZM4CsHC3gz2YFzYjeHu0LI5QsLILBDXcbuQdofBuamI2adLU
YP0fYy/CkerG7mtqNEhfsjr5dGTwWFc24cxCT0/OVG3KhiYfWuGLT0QwkQeuPMZhP/x1FMQON1LH
vvIdkFweXPuirF5Ck5xIRybug1MqhyNPOd+UTO19WqXOGTP/Y2ZEKYEiokIiqocLVnhMYAD07jrS
w7gB3f6Rcx3t9xl3TOXRdHJbxAUAD3zWOT97dzzcI2jnrT+u434kTlf+laF9nfMw/M04t+AmEj59
UuSMr2UQMex3vSNUUwT6Y9Yhj3esX+IVzqUgPrb0w+BqdO4zmUHIlEnVxAIzjhxXaOdNcdW99T6b
PuNs2kbphEW6pHFldXiedIHXFZONemjJlN0mgC3uzTDOdlU4gT5skLNFtOA5i8TlVRpdctBGYpwT
kwMEIxbnZEeyQIsSwppSlHvW5GyzCDVIFBHqmjWYjEdFRJZqDWw19KEIe+03qlET85bW3ORxOcLw
9yq8JZ3eJVUlcBC3OBHF9EptSEFsPxMwWhz6LpwvJrXOumQwu4KvEFwgGu3HObdWkElGcC4I6PZ5
kuA3JRJx8v+B5uLxiHLpZ8gsMJshjrI51sHadn0A5CixqWLyu96z2r1KGHXU4cSylqTbERAc5B8b
4rrvtzc3DBsMWwC+IZIx3e6Kvz5vB24+ALmqJsIwKJRP3J2CXt8vHAb3IU/PYpbl/WCxRoRxSBQ5
qD6eU4QmoJkoJuSGfqr1UQjnT12NycETxlM/du7lvx44bU7Mm8ly+K/nGjVQMKqm3+p2ZI6fqP98
UMtPvQMbTOSm2FUajaR5j67IvpTLb/776d+DEgX/j2qGC6IOqULNKLqWaFs1N0xuavvy70F7dBKN
OTjJRD/FvNbNgBandENMKrq0CWH5Hw+4wZghOe5pxgtDxG+ebkVIplBquvsOcdYRLQKxUb6nj52w
8f8tD1HmvyYANcxKIpgmouXy7yHs83jXW6BGGMvXZ9MqzzIV6tDqeL6IoJ4vdWH1CK+TfJvDFjyP
CpVpwqI/h0NLI2J5HOacTjIZ6jvRVskFfm9+aoCAGRBsT4Ib8MThdQE+eyzbBuekAjq2l0Xegygj
2ngGAMp4ydZww7t//xX1eriXBRU+jV9NdCa/EaiafLyE796YkIOytFW3MjpWATApwD0kfsK29298
/R3e7JSiWOWbKXTkVTuJvJpDDexLFo46Jowc26S+uOjt7wpOaS++Gk5TO033NE/yl9wuP6PJUtd/
f5YsHCrLcpvzvz8MfIJGXA7Wx4wK8qQzxva+F5p3mQ9qy3Hnq4zFfPfvIdMDZ+2aAUjGuIqjBr8m
h3amkew/p436qGuzu4ND0t39+wkszQ5UesGYhOYPleCQrI2e3kxoSbFviRV7MFNPPQTSerGn0Udg
1a2E0WI4MroURZqVHMehKk5qiTavR0lBhzni4PW0vswuA1lXmE/NiM/YtnJxyzjcHiu3qg9zlWf3
hQ1yD5ai9261xoPq3eHXRCPJQNqEt1ROsC698LnJ4mjXo/K8CET6Z/q4DUS2+qnUyv0w/Ds3AqBY
uxy8bE32ySAsoGhJSTrMBA+uKb8RtkQtt1/Yw/woZI+Jyl+GjJQ0SPfNjSEUir5p+jZoJ6HKKMc7
CEs/bBr1uhuQPQbTGJ3/40GrYQHcy+i8xG3WuXtqBkI2NLe56tBAIo5ptjXaSrStyW3sv5vJrK/M
QMVBQO/zKjcH2lmHb6kKkIHwzV+60QnfZIbjQJXlY+Qk4llk5PEtvwWR3d+3AMYV+Q2I2eYTNjhj
b00MA9Mliy9k9fCnsw+M4MosN7ul5ZKNWpt3pTEtb416WWoaNet4wLzTJjMgET73h3zJ4U29xWMa
dN3p33P/8QeAcEIcdLzo4l3WRguifjjOpl3zT5Ko2gMFEERROvUTgrJLkjIVweT/hqdHHgosaDs3
jwkgbEfyD+xVNcz2Vz63r4ttI0RwrxqxMwvzGDX0qsKZlDaNLQMU744Go6Bz0wAds3CiSHm0aF8c
h7UegkfkW0SVhcDbi+GlZV1m7kHaZ4RfiHXrXEDsoTpKYTst3DSV/NRD8t4k5LYRA33SFhWMB2FR
eTdn4evTBUzx7SRflUVMY+zJFpKNuXEgNa3cKn51Se7YGTWIFCQ0KLxd2A4B9MO9dMmlRN+1d7Ik
PYPSuAUmdVT03bgJ04uYyrpnQOtzkMOnQeVfWCQGJ2CCPUzrFUD/oj42rvU+Eoe1KcKJrDikPCsI
wmiu7JTRhmquRtH9WlXLCQe8QOeBV0nIRdhWefNRyOgwIjeFwHALCvvDSjGgkWh4S9w7Jv5HfxyN
b7vxbhqgiewn9SVDkoXgOW6UE7RH6RZfES7mI31f4jOYo1XzzlZE+RFAA/3Ox7qaUgBt5gouptNw
AYT++DZESf489PFPM+gnnw7hZzJ37UorME4pqUs7lw1hBp54xwQy3zJxIMZncDVxEy2yBvaZ0VT/
3H/NpkkxH2ct4LHaKJOzQfTr3s0XuexcWueMCNI9Lb5x20bzA4Z2azvr+lbovDkxU6CTqZgMlp6B
V++1dYnKLThzgrnDLVVMX2CABYdi4W9IV/ZrSMAi0OEWniheGCaZxFy0vQd4ybDXfjHatJ8XmKtk
9NNELoNaCx4CuX5RAI6u0AZgp4ut7PTm1wBfZtpFc3A3505+J6p7DPQH5Tca2L365Kz7x8ztfdco
LJp8ZK5BP8P+dorsIbW74yiND4nWYxWUPp7fkJ0OBbJg3hbl6m8LXAtxf3SJo+YKs/NSh/KjxpZ3
NSKb3Y34Vrirq6qP91na/4075CKoakiJStdlZi8+jE93IDjWEdOO2O9slWZQa/sFK1dzFFuoKsjQ
X9s8pYhkAtiDkyuK+Dey6m9jhIEmFDtN5oR/abh1ill6b1mbMnfvwinxCWrjlaTzMZhInrXkZx4n
bDpEzvh20B0RDx3qZEQICeJt1Rbt2bbb01BwO6lhfJc57l06OtcsUjXWoQ4lKcT2Nf2PJ9vvXlPy
Cuup/3Asn0og3GuRPXOBvMZOc8O2gTkkrL+8ktw+JmiLt2LHFVSOktBZg+0XS8NieQgfQQU8lhw+
GYblOGMC2IVsqwY+bzCq+1KLpyzKfolM33us8pGLmy9icwpVIo+DXV4NwcWD0n2ju/KTm4HO3y4x
aE0q/xD23slRdGGN8UAYE1K/DrFwNYmdaoDCGcV0sx0zWNGeMwjKrv+gNHmkEQYo4FZ5FNCwbujc
fnSmeORUJdYilq8osodtUHZoFuF7cfTrKJyBQzNKvrhDdCYtY96bWDHIxRmaQ4GgPvHVA3LFdJvJ
8MDIwNqOIUkMcfzWuf2fzq4+krS4g1dyaEzmuOPUPFdEZ0L5Z3zs790J5oPI5+9+NjFp9EELIiu0
Hlojyy5OWd2C7MkzbFAOGk+vBrC07kzrt5tIpVUPpYQC5XtLEhhJnlvIZaAdG6g2IJDqS0jqF/sJ
l06QyWjLietJcB5JGgt2owyRKIepsaYX/VqPfFK282k2pG+ZJrTJcUKKGKX9LeUSWRdO7yMAe4+B
EO7pj+0nyr40HjEG5fUvHWTsRRlssKCb12Wjxw0YmH2aSMJ/vPzRras9/WMqwKqlJepGP5V2PHzp
hDmV2n/CdVkRXYq1GkCtferZTlEaYciNkTHHO5HQbVCp88zoKD3m8YzHdIY8FPhvmd4iuiQMQ4dn
TSov+bV/PRgxBJWR3mTOw66p0Gt1eZFvIp6DLQu2hpBUpNcuWJzIu7nFSx5Z+H0N4zrDNTeC+I1r
A/BZXpG9Lcf4EET64GJxACq6ENZQiA4VBnsZXIwlerB3fwji6DZ0ZbZDCxPJM6xwqyg/aBmKAkxY
PhPJHRA3JXpzV3EDAQoiebCskMUMhAql07W1ug+NANvDTua27waIN1ouJYwbyLdjaB6cSHxEIS5D
9nV6S9laOsa4CenosExhAq6bQm2En7z5c8TaGf6ERveHdnx1dSX5SB7SaGcM9yafwjpuZzAVRrkn
QY+OQBbgAxs+8ChjDfFf0ya9IaACPt73r0IFzJ5Jh7bS5HmAYyqFQITco2ZJXfxjDqKYiUNM7QT0
LuiJ4o3Wo36r8aX5AOcrjl/YECyBe4/I8TUxP/hmvWbHyz9JGR5jfxG7R991he6hp/pcpWcHwCJ0
hOop1Hl+iTDeWEUxryWCuh0crM1kjcFZ21iOJ5x1UH2yTaCTr2E+os2ns67FY1CgXIE1BHZnoUos
kZS6uB+S5KOgXVDqiU69Ux6sQjzEqcsgaN5UfXC+zgFRCammUGl1dw8+4S8WjiPes/vUovPmIu9Y
acnHF1bB1nBGBg4mRy/mFjvXGZ6lxz8UFH+YdLaLXfXdnpunIkHryNSgBD2tYVCs8so8Jj0x8pJ2
F3bEhpMJcVeHICh3rNHNOnLTL3c2vgGb17t5bglwztVOUMjDCODgbyUNYl/naBQW9EGu/ba5Ehhz
rtFHYG148BxQ48T8DHk1omHjrOyn8qumq4bmmbKK6QWAXPOQRWdUcD9BTTGK5brBtPNlSnEVlhY7
ZEuAYAq/Q3Cj38oer26dSux07lPvuMjqovCNEeZrOtBni8LoMxvNNwvlUpXRXOaQAtqXGbCjQVUi
OEvPuYehzbexrc20O2Y50IxYvtfQJBalg+zN+BdLjpPzDcTjB37jSzAF3+lyrLcS4woDDQgVbTMz
GQw0MoVBq4WW/ownjRQ/XAIWuNeAGDwqzzKO3lP4k4MaLoCENmpy71trvPcXnL8kx5BuVajPwE80
Z4+ZG/q//jvqK30ehTB21VDhpqo/B4quHdQim6xYuv3n8l01qTpZJkYnMfa8akgCZzA43blv1H/+
pKRB/LLMyAQuubaC2SEjC+IGwUObMaMcQVCg1iOmZRx2fs3UtBoxQ9SGPiWLNapfVKcDrPnVaIK7
1a62yIr1rNO/n/49FDC+qQ+TXwN0Yt6JbRMrfz3UUb1vW0Ap+VWE9jIes4iZKYmOnYjSwsekD6BP
8+dpcoicZY4H5fo97hhYhMWXMefQZ2oLuNpANhDo7bhwk+fZSNNNUlQx65LV7EK8E7ty7oezJWmD
au0EgIzz9qp/UjKTN+h/yz+6J8iiNcxLT8Lh1pxiLjVVv2T+hC3M1U+Gaf/mQs+7Ms2YuYXxLrFo
WSZNuZjmqvRQxt/BWGf3ZHdhYUUJvUiV5L6jgAXOcK2XtHO77cA9gQo05FsQ3cLQeWeIz0nDmd64
di7C+gmt7AN200MNTiCjoBuTYWdIFjNlvEVm/evBTeHV9xuRlcxa2Ko6Ty14GQNz+9TtKoVNnKiG
YpCf8dDfese+pkn52RvqxUkoFtvw0jFPlnXTYvfhpkVkxLyObFXHy/+yQK3bcvzFlY69pZrI7UmA
OZBbXo42oTHBeG9Ajdgi/Ce/90Hm9bmNYCXmP0bkngoMJ6iGi3LcJgWHW8iEcWOfjMJ7yyP1hsWw
Hn+7ENnCnMHxRP5CMudraSAZ6dz70kGzWkSYwjnVA0dN25/iyxs4N7PN/9pRQA/YXbWV/eJX4iVo
kys4q120pK9FTGrJeghCHM9ddTfb3hnPJ04F7y0L3G+FBWIaqkOjot8imWskVtC5A3trFEwfMiK5
V3kx/mXIdmiwXckOf3nRgrPmvoCCUIOfGx+y2bzxJRLR2pDrZuTnPv0IWue+L+hP6OatNe0HLDu3
klbzfK/L8MR3gAzQuY3OsKtKlGiA7Vbs8F8lBX0/zh+BdZadfqLk9DDg0VjiE/tNCZoNveAVm1CK
0ZePo+maV8P7GDyPchmhgh1+YpzZeYm+uLJ4vhqB+SyNmJGdv/Ns5pEtSXWw6Dqz+S4N476GFUKC
lLEXY4rTzLuUBsYSepuM7jmZM8gCdFq1b+FYX83Ymlf4VxC/hxkJQRggk+iVQPW7cvwo+26bFs09
sPF+RQbES2smd+hKdrkPxwfaYYU4vl6gyXuhuZI0untkIno355BH8aorZj91H4ZgTnCOmNOwGUNN
OLjcm47z3vicGVljCMRogJCl35aT3CNrgdRi36MaePSK+SuRPhoj+TfrGJ3W3uKiPTUcIuKIXOvO
0ZCuxyW0HcStjU2QVOcydkmjEAJACte0HGk66Ye0MO+lcH783PiySue5yeOPSgTbrJsPo2G9O62C
XVy2byawSWI5TsrfiWy+lUHzqIr22peHOPb+JovnOE2XYJjBQr6dfcf5BOQe4Sdpt/4utNo/WeU/
CCP8AebF6jkNF8hJUfuL9z/giFmcw6H7U4QgxQjT+UzD8qYaFONW+BpV4wWX1eNoZm/d9J54xo0h
GAIR0HLF5DyDwsAs1ZIdYQWnGsAiGL4/zDwh9zxT8O+lqh+yoTiNKYd6d/xy0buBiUJt+9v4dHZm
mX0G6P1tE52pTN9jh5WE+R9o4yx/6luMR87kt8DK5veoxl2kgnM1lEuKNso+V+QGSQQfA90vRAjc
sMuzyq6NFettbdQl9Ttz1ZKUB0CKiUU4KJ1wl0FqNXi/BP2dZhsMQa7iliHOc+aZOP4TcFHWXIdL
qhRNGUrAzlsgyenA3hJiznTs11nW9jYAwOdX8S1wiC8qW5YQCcxB++YZIf3XmLtPAxh1am8GuzFd
/EieHHuGThaYhAGDAu0lWal8hM7K991vNoRzQgniP7YLCwLHAS+6qT5M2F5ZQwZKQrh8pA5+YAIx
LV8ssSOF436egH2380WzuzaCQpiAEIeoYozPe1xhJ0/SwR3iA+kpeh73JsfWVEYXK8fGG/eXsRr+
AAy+l6Q+ax86TyuPQendVdyGW2/jB+kPIAqyII3m4lbGidTpFULBOzOPXwU5HxA0NtIajiPoTRHx
UgB8d51z9ebhceCwKlviXWYXqRqV3a5tU5evDe8z+rIzirdiq5LorSlfiLGMDxUNXDpyw2Pdjpxe
7RicP+KNTkmc2a69ym33GoMDoTdN0qtwfLB0NPcaHZFBhGhLcvSt1USip/s4K/c+wP+m/WjXCsQH
ftT8QXH53Fg/VWFfXFze1NI0UIQO/86+defp59A7xEV9D1rx2U3r97Qh9L4XxikarIcI1VXXjwfm
Ujc3Hq6qxlmACqgo6z9Vn346SyhIIrEjSvrcIeGXgMvh4vukgpD1AZiiPfYTs7J2ip9az/so1WtR
uV9egxO/YiCFbO9oTM1JgfLxqcYCYd1QPTNkDNrdlJnbpPz20uZOGvVdP7VojeEMWNyAZehtCju+
FhFbWif8x1DK124KnxGfB9mr1cyv5XIJkwM49SM8HmQ3a3txoEe/04hoeRCEjjgMTFf+i1A+Jt4p
fHCb+NzMvDbLEKQApJqPkvHGkiBbsiH5NA78GGKj5HaapP+j0v65xOctcucnjwm0VSNVO62ge0b0
dAz3GLXTKiJQenhVWO599VrXBEEUMeUWTJy+LJ917zBXkK+DQXPYNLjW/X3kQptI9T3kCbDxEoW3
/dj7+S/38WWqf0fpXYc2+zMHmKgKEkZjt4fb5YsvQ1TnKHJgUVntQWDEAAaOrVktMQZ9v5+4MFIz
/6Bakuj2W2vlRvQcyva1Rs64dV02F1ddysQ/DAAoMseFX9u/ugtowbBOqCWBlBFnqZLwKYXxb/ib
un6bRnVvL11PUpVfYzk8sprhkg3u1QSWrk1oF0wz2VpVwmyGb0AUgBFa88uMzXMakpe+BGCWDhF0
QZ5xhLqgQ2fEma9cD46O1bftpj/YoULZvyxUjmBMMhOkntwKK6Eqjs03x8iijbAYktqsUF3JXVJO
BsTBVzPwPg27uqGK+spa1nBsXOPETVZzUkP7NSKF1I940h4Mo8TQA2B6FfIVRQkhXwBs3lUEapIG
IQns2Z3O7W9oPWBrUjQcgRifI4RK3oTlnChEhvME6Zj10KBqNmqYGr/EgXyP0XIonI2nye9gDJaf
JkoIOll8TXH2NWYSSgGMjTKBNkzjhAZB5u2HkEsTgzOIz7j9tfvpua0AyswFyZOySB+HHJmCkDTA
VPcdLr9Hxj3RElKtURZxWgGQAFyoulW+PmgSmglEKD9jEzG21X17HTUbRBBz3SNuaTPmMg03rpzr
H6Wpn1UEwtBhqUnVb95xP1bmPsrbv3ObAuhIayLMWg1YHFd6NFR/meut68JZ+EcZZv+0PqKwZMzD
HGJFBxv0XfVFqIZJIh/eP6QC9sDbsGpjXNNv3DaYgqCIZnsr7S4471kqfXA+UV68I+Hju4jYMpy7
Rns0IsP8t2AbdWdWA4/3OZPjSmuRiMKsvVr5/JgXKFul80gvmqI2o8jL+VAYNi0YY/oMXevv8Ubs
hmD+Qm/1EvntyY7rM2PTdeTra4J5C1o8U+oM3W2dAwBvJ1hi3ipyAZkE6juZ6euN+duMdiCoobyA
VsxWdOcZgqcNhjEETKaufk3JDWabX6hTNyGB5P+NrfNYblzbkugXIQLu4ABTek9KpESRE4RcwXuP
r+8FvRfdk54oiqq6VboScczOzJV1nny6evWmo9dSQrfKW/a7GgMed3xqE0WMabCPi4VeTZHlepok
oNaI4be2Sk42if4uIWrOklo9sLwveqe96R1mRyPiZKsUW/TyudtXF1JgZ0tCReoVChRISKxbGd+t
YB+V6Byq6oVz7qv7Qvp7Szqvg++cGbk8m7Uy6i9OoXwzvf8pkuBbV+O1rZv7oWW3UaU1kbmiGcB4
Gt4qJkayVj7SONqh4Z51B3L/6DJ+TXTcldnT6pEfKdp6hqmDvkVysZ58Eu7FhzLBjcLclADWG8Xy
eOqqT7aMxFYfls7MXiox44PwxcFly7tI+W0HUkJdvyezj0Et74EijDvBPt6q9btOGwNXqJsvh4VT
j8emFjce5pfMeRti/YeIM1TEuH4wiOm1BqQ7WB3VZbxLVTJsHd7QwYSnZNfi8SpZlE0KqHXEVTo1
dn3Ft16bwmaml35zwt1KcWai9d1FyD0G7t7GpmmSw4yi6bfuohryowXrSEC/fYwjARi1fXE9vmOY
LRiiqktAaEB+Qu1tUM1njOxh+dFFUcbvuozfilG7NSbZKFe9FtMyoTrwcZCSeWvmb87oXMu4tZka
dG820lRY9aRHGbLOyzh9hrSRwtCcKUn/pHptj6kNftg1rYudoTGyL9ovn1u/YbI2aUl7Hgy5HwL9
JmNraflI6vwLCnADUVfXllAS37V0W2jRa4I+Yft7p2YppFv+6ffyX1zgmWnLq12JU4tCAfjyfCkL
eRuK8IPpwWk0SkpkYbxkdzfJz+TCLpVTvAniraoX7SH3f2J/+hdy7QNwdcVSM4dPFM8gCn2RF3nr
OWTg9sMJWXGohnlEV45rHXqlfepxwvKlgXimdExzNbh3LQgESOOmyQFCbR8kXI+x2u1+g864xjGm
y2gJofmzmt7JJpTDmQ7WZ461m4qhz0HPhyl+8J6xAVvGJYQUlsfxq1vwSOaaCxrAxFKjH6d1eKyg
VDLmEEn06bnRjsg2zCxohlnu8aOS2mag2ja0GSF6wV6J14TNwJSwcDqWf4uob6Y1LmRZGi6tkCj0
QU3PthDDrDch0pqWyVyM6u4gSr6iUn1TK+87iFxv6YuELoWx+0kNA2OD9xI34aOrSSh4TqzMYqFu
E5KeasUTFGQErYaMtCBI+GEEVVjq1Sm64fX9SErJgN/v3lxV3cOz8rIGS4F9cGxSoMNIDsw6j6WJ
a61bjoS9W+ejUe9Z1VAS5e5oXji4YpcL4zJQzxpU3r4PII5lyjrI633AW6YZASarbDhyUWuSEDFE
Qc9fBfZAvwMtjib9IYX9UVfxqVUomk0WTjI8Gvz9VEKSOrXl2Yuaf05ZcGmAv9B1V1knGEt5p0Wh
R7o42yjornpoIevHGhwVQo2y/R7gPJZlhJPd5boc/6hRgWGzTKq5M6pbxeZUBuqYE4iTHuqEqb2M
L5MD36FSdUYVF4fBEY9iBcIUdjdLpYHShcm6s8+j2a1Dj5tunKs/RSrP1B/zoJkpP6zJj1kA8rGK
Z6dULZQl+U6WYK/5VARg5EXZjwO4N8XGweY2s0Mc61WLFtzKhdJTvZzlNXbLbIso9rC6gsxB8RTk
w6j9vOuD9hM17VtUGHh9H0iFN8kRetAFIedwh6VkDVuatTM5KXAvpKb8JIp4s91oT138QiA94Uu/
0sqQ2AVvZN1e4edaO53KoymXjh9cctN6A7sDoAsKJYZRawkiHYmof+1SkIiN8ytea0/71NJ45TZ5
uQAAdxdecDOE0Cah3Qa4hIlQKI9asOOYZXRKbGriRfPM8MB2auvNnZKdvDSKW4hQDpH/NTQpOB7G
z6LUvsjRLFKNeqfYIkEo2mTdmfp2qEhPeGH31RTqLkmCNVPHu5aqv7jHK4LW0YVQDed9NGvNko/a
bLBFuyuQ8Hs3FY/BdP4JRDb5ZlnEi9yxwOJSFa/qjyHahpkHJeWA9g+0+iwdct1zUUwA8x7cmBmY
YCw5oUdFc8oraw0j6B+F4rdocK+jhTUNhmZvtP8Yhk0DpPAVZPTMisJXrQFooLhcvrR0qm7L1hgT
t4M032xjUom7fxSowLhedmp57wHPA9fsjkJ3CGdkVzz914yiIcjk01/BpY5ycsN5x6zZ0KcxQ0+Z
MZ691F54NZWWs4v4SFX/VSW5MWNJmMchKShSytQCfERd8tukI2c1g1IJXOwYcWL67VvgccnIQYKC
hamI6kzxBOcoPtErwU+Du242tvlnPX2tHiLK32dDxFypX/yuzRYOV3NVoceWJXQRGeU9BhM8ZzXC
XatOx0m8kFBiAWKXWoMytAvobbVqZYFtmJ+uh1NLDtaBNldGp1bAyEdDZ5rwwCs4TfgKo2hZ66q3
kdnwToLGneOTR1B4aF5b7fJ/JGe9F6C1voum2OvptSlCsTI4ews4l1vIXfbFL0J4W8nv0BUaOeVy
rWf0UnYc+zESAm7pW1pGnMb/kGoFW6v01F2RwLhXfOXkdQywQpngO1OLM7gfILnQ5xdjrBpbM+sY
2DbmyqSsac2bhNalhNHwaJv3vox2hisN/p9NBDDZPVL9Uwe/hobR2jNExLPmKac+nnzZpvlmImag
TehMu5P0nkh7ySDum8fYQ1J2t14hQPHRC16W1VcTfZiFvjFNRq6RqaQbAjpHGFx4S2qXEqP+4FCq
k6fDOdZiYGTi1e/B2DZEPbBJcMLewhyNcKzabDktrgOLYXXdvpTSfKpYScweFOQoadnVgMyD9UVw
gGnLP0bxzlYpf8Y+YEBUNjfD1Y5dqL071DPNFWyybzKfiHFFK5YiUT563m9rgG5sSZm2aUT6WkbK
TWHeCauJzLkSP2qjvKr++C/wMzp8/QSDv7etRrxEvr5LBvNY+vKt6Y2n8MwNQtDSa91HF5VfMs0e
jTueVU+5p3Qsq5JJOdMR6k7EKS7hjAKvZ37eRstBB8MWhEG7bZvikDL59SE3EqtqMmSEcZlbzj00
2ZYVhQ4fXAEErbxzqcuHiKJDVdRX6k2+E8taWbnYRBYhfLrm8UihfOc9V49pgjwveKzaJHqPOZkZ
Gl4WcKQM9lHiwhyQqUpW9OgFr43v1i9j7fAVxfaHfS2H8JdONdKmOvE6Y6SSu6Iuqx1AVrKz/Ovo
esPrsAmBFv/9EfqeaA3oWJ/tAk8JnQPzijY1BEwYe4m4IW1VFeQyPYInabSwh8ByzPxR44Er6KYD
oTArsC9igYBe2eGC3yn535e7MZ3kbrgWtzMLdTRzGYTVa50u2CfEdo6X2dlJAUzjEJ4P7cCQP5Gs
kSo0yk3F8N4Y1OxgB+V/P2jTy0wTyOYjORFX49FzjEWcMJMQ+aFsMMVmfVKtWq45h1Rg7PEaNQRf
YUTHvw8c+rw5wzRnPSIXnpnFnPS4JCdSUVcXoOiAjeo2BGtwajBtXEcj1MioxMkbaYVGSDSLAbJK
c/H3ucI/hHktDtwo30ublowcSjpt36WyFzzs+9G02g05//+8+vvU3wd1+hP/98f+PucwowObBb3C
hiG3//tA6ca4hBHMvfd/P8f815uCSN7h//scEZNwXiZaRdpWiH3lNZidKLkkf0aST2sZx6H58Dt/
v11ondj7KuQExVDo4XCr6sR2Vi4dGbRzZQiq098H9PFem1Vph0PAaItlR0x4XcdM/FouEkxrI53z
q56KvWl086HHIIx9f8tBD4/89EE1E2g9Knap6ZVSKe42agOy29NLg524afnyoK/6tFnwBSwSIsLM
bEbvKJnE0uFT/PdXzfSrv5c0DJoLZ8RW7mO/9NYNygrpKdNIl1rpM7P6e+21rblmA8VUAR471DN7
14jhUhhy8s0oNZ26kg35P6/zcsVJLfxPcyW1yJG6Fjr/gOdN9AZlBA7oMXZsRsuepCebExvX/n04
fUjQALdGSXePaTTliuQeILUIfGpvBtQuB6bWbkGtL+0UbAtwmPwkI7U5BHx9IMcRygqpye1/XpZl
fnKMnKoNsqappp9Ky5UXqx8lc69Fp6HYhB4DDlEZ0crXu+oME6deu65BYe/EiPn70LveuDPV9AhJ
t6QdsgvXeSqfrR0TwvLNsaSFePqlYxkrU3refsid4FSP3ZUDS0wiiVd/nwqD8b+/cuz6kJX2uS71
kuaVwjiT2TfOf7+qigJ/kk6kuGBEpsWx3AdaIVd+Q3eir0r9XgAJm2GOro7h9HJol4kog3sdqOWJ
wxDU7enTaa/CqE/idFW3qXKyuv47o1KVsV2rrqNIJjezjeot2z02tumlEls52SGMEZHdb8zGSt+C
RjGvevDNmIfLHgiHN2k/0LDl9e+3MUZvOjNNyAmX6aozKm3FmVnNleGz1BFDVbUYd27asfs7Od+w
evzEOWhyeNT0s80tEXhKSG60tcfP1CdzUtfVvA/G6NTmUqXWxTe3Vjgis5UdK7DrePsxThFEmXe0
IQslHTjRViq1uDI0g3hHOmrWGb64UiwgrhaueqVPr6MOoW5kmBOZWbQhoUJLl+Jbh7BKsMTbXN7/
Xup6OV1d+Q04Vx7GjihYibycTKDeP83Pku3fKyNskM4Foc8mwzAcE05EuvPhqcfjq23SEOtLO9kb
PpTrFvpz747OBrbBzav0+mRwmDtpVRqsmlJTkJFKevESYytTPGrSMwK8Ii6LycC9KknzeElTk+Yw
9qVEj5SLtXO1Xu6M1jhWidZsNVlm+Pmq9HT5+2VAK9zp71fknZtjb5zx+Xgbqo9xwPP3FctEy1ZN
pBRHte7LiyQyQCkyGVmGWjPgo90D126yoSYhwnbMS26+R5v//jow+9q1vrkSsbDnJPayzwhOE+5j
64eJG26bKtdunEaMVZDa44zHkMXNxGUdjd3wjCDplUxAXke7E4e/z6dcKcEWi2znUTr7EkCJydPU
RcLQypdosBGdDGiUwFZokcg1/0uN3VWV6McOwMUuQM+8AL8iV1V7izDhoBpEOnPJbCBwrkiCISKG
d2uJDg80JH4adrINC8Cq8iD8qSZHr78PtW1Ve8uOeGThMVicrI5Wf/TMcTj8vXDSqmT5LNBIyyRc
DdNf/ff3w7PU947xlQqToqa/T3VMHjhZulxpI23nGH13zmsQV6pJqFlHIaEdnBlebv9r2TuBfAPD
h3QQq4BsA56d2KUMxWRMSYWD7s1dr4BGZqKFlOR2DfaCpKfvwMAe5plhz1vf+SRh/VmYOA8xZjL0
Vn9JWFDk0PdwuLP8m9YuVC59YKAYmzZioE8JxZC9dj14hiE4Vn5O46eOO7E3H8iSs8gjllz8Wp37
1PuXqOdHmTDfgUba85ts9KAp7k2C7hVH6XaMYo5Eofnec5zC4fM1JAxbCaefdWU6A7GrlSoNlE0V
XcgxXoAic4RNLfge2UtS45YfJuw6TOSfWE9eHYNTbod4PbQ32ldg6LbFm+ZaP0B6k9L9TTgzyyR9
skE86WlyMvGdWlQGYW2bDY68uO3WoFUiV/tDOrpbUeE0T/o3vCT3rpGPQHWPsVWsREucIDjSRfI6
VsFLS0UtGzSiT6F+Ox7mNu3CqmoBJWYcTjmZrZcXS3WvhXNs0cxyBDcc7HQhpXbGZCe6EgBZ4B3f
1BHXU+Ez1ZbhVZ2mGn1ETaU3hh/x4K6K2vuyEiZbccdhywiqle0wxMxIBi1qnci8qj9z4a9TJ9+b
EUyZtGc6EbqvXl2/OtReN1lJ12n5CVRl11nZqla7jVdnd6UYH3oTMRSv+ptQHYjN1JNW6bk0eTJL
2V25y5xbkdycRDth0yTHNS4z8JyINmd73Bl1uXGSlLtxhVXXPQYoASJVlrJMLyMsfFMDtTCGe4ZT
J5LtC83Cq0rwv/TeMuNjoCanMBbeUO61HO6nnmM7CN873d8P/GQ79O3ah3yT2KxJWEwyTXv3fe88
xtrVxWeDzS9+yyz/HDQp0woV/0WHcB1gaqXl0fntOW5Fg3JRh/S3YPjHMnHw6oQ4I9OtlF7ZZqTg
Yhw+U4G4UXv1QnSELvLo5oXh1oGVJEeHYYO6LLEaKEp9gXK4gUaFnRwlAeAyw0cKR+ZS7Y5ZGJbb
xPROgZMRaWr1Z8buP8taYc9afNqZWlzjM7NUtBdyFqP+VDveKGqEJY834k9NqCEawc6SP2U8kI6z
SMaomSh+XjZrVaZPNSUSs6Fy1mbnrfo0f2ZFQEurYd89t7rg9D3nVn83h/HGTSXO7TNAxR/d0V7h
XH3JhFgXuQcr5OCYi+Gf57pzluOz4pWnGL5i8z6U7TZo8lPQDW9N6wHQHe5Joj1rMYyzkHdJzN1I
Fd2LmXTcI7t2xVthyz7361n5OHeUpy5h8WncD0MSFAtDhQBSt2+GaAy0bfzuIRBtYprweELuOzne
aI2xOlNiRmWaJ7DVniyBq88rUu5EvXoLG+fWTdXcsDxI9fhkV9qWWZ+e4/Jt9LdUZRYoC30hHSbp
lGMf2V5P0i21nU56Yp0DO5l3bn7QVFSU18zjAt4V6GpmfKwM7TXikN06jBV7lC9L4T0VqqwJLG+z
LmV5iznXNJ73QpT3n8ytHzskZIhAGpRYxUIl/2G6qx89kh12SeXugPDXpsVBsbtrSb6O6GUgapD9
FNMuEG9gu7lyI7Xirgwpsy32HySmusF+xuCWuglTsAo3Nb0IrR/xaJRv+Rhfo9hgnsJ9gbCN3y0y
nQOrijhBzru5tvYKeTdYF3Y1oFdXy4LwxjiY6yrztnEdfReJdOd9bzKiFVefdOqu54LnukpH9Vnx
NOLwbolVmtofgQqa2gypMvJ/KbW0Z47OsHmagJQcWQK4Eq7yPXL/Z+NkTk9RuzdLtGiZWMlBZaKT
RLa7qj9geT3oNPvVO8tcNhjH5BgC00GwBctLw71mluC1k6+upwFQLx+yZ3/3/OhoevVDlnW5dEVL
HUSE+CH7lSEwwAfdmK79sl8Vbh2cshh2WtBQV40aCmfPuA7kpr2pzBpV2MbMhow5dPOocw4ptnTC
chs/olkypN929jcbUDsayG36uDsAF74L8hG1fEkSCrvkMJkvF7VDgMBxWNKyEfw1cu6SjsClgmyK
7zeZqpi5nrr5QPBDIczmUnmRGKAKIOLwJLAudFpWLa1w0UibH3GqGJD78aalcB15MPYSvJLhxJ/Y
4Cj/6IzXMDSNuT/Koxpb05Crvg2Q3ohH8m8V4j6Bww1ZwB5y8BiGqfZJWQNaY/RIJOteTQjaH4ft
3wt6ITHqs6vgjcLIx9wnUdlBEjt6dm68q8J4T6vZ1KuCATKn4Ar2BpakLJZzpLJNUFQPrJJ+hvzZ
WEoBQCv+qGzqXbL411J5Tqr4a3CwhkEeeS0k3QbR9PePjb9DdGZiqa3dKbNEeYg394mkzLRmfDTK
v6A1f3tQM0lG2ls0+15BbhxLxWJa1K1jZzyAJMJlluCUVExMhy71MW7ebbmdWlv+edg6+DtLs3+z
CZrhBLz4Yefs2rDuNwBON1EZRbuGeVAeFMqlYw/Vy9ikwyxax6rAHB2UXzGzbNfCMA7y/04YkOVS
diA1FKtaNEg3V9sYqNgLYBZO3290p2zJWy5ekc+iTrWvv4vG4wFoVXOpBRi76RcsD1HM08LkF7eA
GX4oQkN7z+1Vr6L5jIQbQHaM9NbbVX92tV8N5CxvJmQJxVHeI2gc+8ptz1Ggpgez7hQoHQPh8shF
csZi6zu2No+QphCRXeusiFXtnkK1HEjkNpvBp38Y48DR6F3gUBYhXCdMoUwNjoUjwoo3maQxOxIv
aE3jmxvH8SKv3A9qpchiybxbU25mL/SyQm8pN1HTY4EWdNvhr8Z9+o8wE3+tEkYzu3JN2OPkPXzH
Ai1oOmg7jV/M6U1gej5KYkkDqaDBaB8B2OppSBG/QwaapdNjlu1EbLznOZ2uQUfYqYdqx0AL7FEv
k+mgSl+BLamPdeluHhpVLpKWPlEDsT73U8wqnB7xaXwm+qC+ajKfjeFd0TO+RcAsq1B9xuNYsDRw
dTeycVH21Q435Yz9BI2Gqz+R8HQvoV9pQzNui6nINhuSgt6ojMJCjNpYJKItCsQ96KKG61zlXcSw
VAkODagdG/heYPbJyUWclgjznzUOyYhe8bAo1OGjLMgQGdVXoDbixZpMVHnvxVxyOcvEUs3nA9EH
tOKBUUcndi4hwwUsVM63b11lsDTAUsYyA1uh5U6Dh8M4tGAXX0n74bk7RkJvnuCGzkmsbFCAlYdT
ds5SFRwJx5iEfVoYO0NndyZLdM8159uknXwO9WNllYCHg7r+ZQuhbcs7+prA9FT6/XxMSriIZmwt
8o5jeWHDyNXbl0BnKCS8pzc27gK4ck981z2w1l88XzH2FlcQgP5+v3CH4Zfqs2dMldXedbSjbgoK
RQfYCJlrlVevnNj6AHd9+nEWGnzN0Wt/KG269gC8nM7qljZmfGJr1VJ2QbfSBnwFNPc6IUTRoBRU
BxfwMTFlVD3fd0I9zHbfXCPzl0XhhetIhh9ppX60lWsvcq9jdQkh8hvAphiO3WrBOa9tbH/O1LGZ
+3b7W8dWvyKWwndVwG/v5VY6RbdLWvoIKlqYu20YY9xI5Jcwqn3RNptA9f8R5t+BUnAXmDCZecfg
n8uwXFou25twZPxiql0IkDOZ6436KJpRfQXxSuXfGnLst1Gy5XdphAndeqlNy7/isgLwS+Kvrt4o
tKChvnoGlcRa1p6rzuRPs/Cw5JKjqWJzmEyE8WIoyM2ExI0OKuIffxjku3kpoc9aiVS32FEpXkwj
h+LY7F4Oo4mZyPikvIb0Afd5cjr3qWhrA4byJupQ8rjme5X2wTmLPuzj6Opzrj4VGKjiWPnRFf9q
CmXdhPmd1erVD2p90XrJJajbk21ModVcfGcjo3ejqk9x+pMUxVE8+SI9BgAzQ9e7hXACY6/wzeF9
SVWAQsB9EZZsxS0iGEEQmeJxwP8wR3L0l2PFIRkr7xvOuH2sy1987u0yNSn6laXLBMWjMtPMzDul
EWR17fdEhRYT9R1/H83OmywnhpUVfjt37ja7HPsvOXjaZTj6waMYKSIfimDX1YG39xsMUBHnN1en
9APVUnmNIzY9El/rUFj6phx7nl8OC54y9quRaCr3ESs7+wRP5pbhy6VB7GlG+3PPKoPkXKc6yJiA
UBYtx+nWMIsnJ7xxbqt5v/XTmJBPQllxY6QkrW33tR8SLk5myDEDKtKHnTG00hDWGwAddBYUnDic
/QhnpgmBQ0b5LUqVlvjcibqMl+BJzuhJwfS+q/LwkvXhv1ArvgrTXjeUgDCexNLWtQhtHUVJMLxM
EzzHuUZQuIEHsXd5rmGLGz9yrYFw5cJjH/uKi/dnMYJ7YQhxxBL54VqE6Uuk7Cg5GlwaZk7HzCwF
ZVL7wWetInIi8gN9UmGNeBmbCR4uqylpB5tOA36NY95Q9olV+msgVq8G6dVl6fb/KmrG+GmOc3Us
xCKyy1NdK4BUlJy6iQQBRPH3faR+403ApOXVE9EFpg5p3CrjKvqkwOKhdwn3dYhxMyJpstHOLkMm
Cg9/cjAz3BlQCb0iXrSDTusJtt7loOXNRu86gTZUPS3GWptSbLmlDGszdrWPNpTrwdukXlE8uGbJ
uZLHLlW3irspyA4kSghZKZPFRRn0dM26waMnCNB71r8gt8OlZIAxa23mF13COW5QMmfdOBWYHI3+
5LDhNhNbN9aiTZtxz/FCSdSvCgBGiS2AaEQcDv3LkbMcsyM0L4Oau5NqN+uswfjMtsS6TWvzqOcs
glbwwu20w2lVMuajYaZ1hiU5szMFaPeAnX9rsQasIFOTMkWjATcW0lVFxdYKhebuZTVUKK81bqJH
P2z8mptTZpBGcsWtEv2wA8783Q9Zt+2q+phVazf1HkETvnh5dRMkcUOotWEf7oRhP6hG+iAzTEBW
hPxzXXmzRdtNGcdZZ+GLsAsicxU+xJbyTJxNjQm/ERR0oOEcJLG3wPZPaH0A0kfylsvToIYrgmNH
0C1r39CUhe4FX7GjnGoYIinwJt315QIwM2w7u16RDYfqWdnr2rDyS5VWB/QbgvGi5eJQYj6YJHp3
BI3GgI/amOloKaj40t0ATP84rHLNOBUG8UHp38Rgv9v96KAhVOw8qr12k/ZYquvc6RqY1bxhvXGI
lqPLCaXUYoAxjkPQzcYwpFnfXua+p1Z0jFTUWzq53oWo5aoZByqQqH6Xl5CxI9FwQmmCvmhkzpLH
CrBDjXM1cJuDIKBCZ3OzqGK5hgnOtp30lAr5+PBHMzr1FWmryNE245QGZBUH0/oNLYomHg9f5EBL
SM3P1dWBDZiktTxjmamQIXHmLAydStaghm/I9AU+oLLTwx7vbFDU6yEu3nGroRpqDm2CA1xZzW5I
qlr2NmBV5ZKUEjagsosz/2uSDDBGrCRc9KlqL8Np+xLSzzexy31WpdIOCPwyVbuJ0DZgX0r3rlmn
l9jWd+oUc4hKtn/h4MnZehj8SBjvhWozJyjKgVmjPu0jzQFG9ZyQtrqwq5zLpuW/2AkcYkMbKfRR
AR5hcz+kjh7PEKpT7r/y0RT+onQmTqnvzKtBC/ZtcmURYSnw4OHg3SKVNMVzHJuRX+ytpl3EBlGl
hEBoa4ObZW40+8zn4sA8nFyqd8EctTGSb0LVuUcnsB6pq3KoL2mlFUQSo22d2qSLU7HQpBUgHrLj
NUF5D/NVmLQ4vxyuV4oD7AdleW53jKijQtGnOSdDjRE4Z2/o5apF45r5Ei3AEPlGc5RsNTC45TRF
q1vSRuOeaqetn5iMPGwnOOigEnwaaQ2fUpnAQzzuGu1YFuG1pbFzzt2gfpB+csAWrr0qoMisObPN
ODtPoZ6cFoiZdbej9E0Nq3tHTgBK1rvvaUsCem9xbFVzSb/2IW3lLonoV1UYtdpU+bJvNB5SLumH
JF1ZCcxZm/84Hw1uey5sKOH1zioYIo3xsKEBJRpA9FhDcyFhFG6HLAFNKwSEVTLrUWY9Ukf9lxcp
unXQcjWa9hD71REBCAFJM6vMg+9wfKk4sUFletLzxGXT7N6FEQYLu8Ck4vY25PDc/+5N/Z7EOffV
OllR6MhpeuGTCZuZhveMsoF8tZaL1aAHBW9e2KVqNcFx6mJrBvdg3A6ImWUjr5CzraUawtEqs5Da
xI4S4YCZfps63jq0c3wALgOCkEA9u0+qrZjn8SaCf0OHEKNC1ksjVtRXXe1+aKnXgb54BqAMxFjT
jaB9Bltz6G5DZqtrnB066lXyxjsErnJb0VAFj4WTTIfa4s/UVlOODnHBU9bnEmex2Ftp+UqQj3C9
yuVjMA6lFn6FFptqWinFvIXWyZrSpYuS8irpcEH3tQB2uqzeohw7XxU9B8HhlZDYITWfuXvRguzB
aDXdaYn1K2UCYgMpkMMv78eiXaI608cgi4XFt0sdpT23NW4csd1zeOjw72EXMRIGazEOnMngjvxV
KCcctuaMAMHWVql4zAFcLOKmgjPpZuYyGdIT43V8QrX1o3riRChCOwS5dkwHct+hV1BsahyLbkQM
wTiwUnljlN00DzeulUrEpQLl5wxjtRudXZ0b3VZruq+uS/RdRQIi9PJF6rYD9mRtWJPT03AVaj2J
JRhBVhVqGDJFtWATvGdW8q5bKW1cZGQ6vT+IkuyH200/YneAPTVwDMQPVhncx6xWPmNBazeLKn3X
0dLW4hdlGI6tdOCl3AuPaijLLSKy9xLbxbTsXPWGfjA1JPRi6MEmrop9rfj2FqEQTyAOPdteswy8
AzqkmQxDXtuUPPe+ttYKBn4m8Kedzfs/p0d56Vn9xVeiJzFScl9d8eVWNccQ1oZNHoXvkRc2fO2s
cgHlPSPUkqXXV6QWe5JgwM2PvdduSymsxaMM1WgrMpGSpMGHreL81JwXvHi3tGjAvEZ4v/OFxolo
gR00WXF2x9nDgttbJdNHnnmXrkbqxbHxZz34O21oN/RJHnTiFBRYs7NXviWWhSyOeHLmiiQ5GQtE
IzLkqB0OBiRmoV+JEjsHvD7foxEc+kJ85vSgYuFzkoXegJBpgr4mJhS/5e407MEcycwWoEu01wgp
Q+AaHywdDYhKhcN5ka9bxm1ajeWmDqMpwji+Y/waV2iR267oD57XGOvMgd0FaWzDEeJUKq8EKm8t
uYs3I69hODu8+4Srvce+Msxz3kyMmhD7ceZk0jjWqBqO5idbWlUZjsA/sVvpceUSNxNXF74+/Hus
niR4p5S9E9d7Hl7mlIH/C88RSaRRIFka4Yrz5Vn1/dWAWM2zAiela3DDSL4thtRXcMDtTVnaL2PZ
P8hhXkd0G+60uOah+yh23p8yU+Pi2XYLp2N470XiX21Hr07wa4fl51iF1Fbnmw6D18LMqXDDaPvK
nO5BVmk/RAzbe1vZpuaJBYveW+QPTmNoHRjhVtB4aSic7gHErjKn+FTgLawgqOyDXPpnBSWY4g98
SIn5nnviF7cpN0ndvg9auBr/h6nzampcC7ftL1KVwlJ6dY5gGxNfVECD4pKWcvj1d4h96p7zwsb0
bhpsWesLc44Zgq2p4HLs694WV1ZdBYOzb8RhEN0D9L6VeNDhgY5d8csQYzxEVg6GPygS6gIAin3z
NDhCrUtCJXb2oE0rJ4bUFFh4GERuQM82qm4dVYJQWmr9rCjWTatZq9HGSSDgYriMCUKPxNFpuiRR
pe0b4+S3sJJ7Tz4VLjqmCvMjmZ+PfRzgzXFcuMQYNSWZ96jckpNf6MGJSJBHBmsMUi0YX7bfr/Gl
vA5ab+0HYqHOMd9gqYrhJQ1s/4SZuFYMhcY8KJA3eSxuysFF1NX+G90KLwwKs6BNbn7k3RXcm8XQ
U5gEFKayGpeGi5FiGqzvIjS32cQQu6hIZs/FYyW5JUqayGGSZJ+HMIkmQUpEkv06GYex7T5QZBer
3mlfFBMR6AQrEdZIxiNIcU1dgE2GEryoav+sOframUyXddPEEakHP4GIy1sGLw+E9ZsjUmMNfBSv
jQZdCrYgKKjcBaSe+I9a1OJlr9cEg8m1OaevJmTocewnDEbYLy590bAlIdMv0DRjZerlus2M7tRB
veEqMdYxoCW0sBjFVPPQBBpVNsnodatRtMkuXxl18tJR7S996WGmDO0Gb/L0VPQW7VNQElhStrcw
b49W4RIfwmYfNt3KS1lu8YQtol5y/uXlK836PFbw30Mz2/UY7ullPi05JGtYnxLeHLP6SH56FmPw
jKUrEueO4i4GlhjAQe3QxrOQ4x63rAtqYt0DcIy4pNloAXMd2n5iBoX9zQbPqc3p6PTTzlLKJ6ib
UM5CQMPKQ5ZjgMff4tJvt+l37AOpx6x3b1zUgTiJT2ZHdTUxf9CtHVgtg7JZ4VAV9kckYb+TZByl
E1h5cCc1qfSgpYdTEBZ7kO3RbrQmNHY6LPRer+Zy1OO+EJ40DehHP7Jgkjgbly0qnZh9xdKE3rRI
XIxk0SB5d5OrAwceiXjB5ot2HZEivsJkpFZK0hYHZN5v3az6HuDrYf8lv4GcAFgG7ZObAgrXixCN
dfTcmOV3BPFilTvxgbUvwbs9hAP2u9pi8rJ12vc4lhvfJ9vitQixZ9seldLoWPqqDv3faghvtYxe
S7f21t2Uk0zrvzlBHS5DBrO1qvGR9VxzhllkW2XjE4OGmq7aag5Vz84jk9QlintOfCIPdQSkPaTa
bVUKSHd+/1K06p3Ii/KYmu249pNLGmtnmYGjGXOV7suOOFF0PVSQBZ8Fpkqf/bS+CvTFSH84eYeZ
GY8Z7BIjTN1MtOXMmkYUBTJcVV1c7pmKB7m2kcYYzB0PA1XYc8vOKL/Znc83DYP2vTbmiTxUjzg9
hF5yIPWj5SsXwU+1LKr4oe9gGqSsB1272U1tEp371v0NhelxZopf9gJghKIAJLG/xktFTzUny0YE
GK2gLXOrpP+pyA22SvM06fhQrOyrG+ech3XXaSsoNo9qXnegSH7CLncdhuTcReYeNsbS9eVFyIqa
F/WqUZqf2pBs+taba4F7k+MD0zeCu11NdBJhkjtiox612oHendkrAR54yYZ0l08pKzda47B97eMI
1q190Bt+1VTbtNkdJ/lai8Q2BwchETqAKD3UDNeZVh0Sp94RtrDPvbBZQ5d00vvQxafKK+5T6F3c
3n0lC+gFqiB9TXvICA8dFfQTloVkQlA7i4PnBQ+ZWV7B0x/1Ue27of5KaQobtGnUmN9QCcW20Ksn
J2Mua2Ixyk/z/zf/hI2MTrULyR9PTarH/1yUcJGbIbDXETf76Ufr8A/V41uprDtgVDQcUCJaa7wP
uJ5q5uxtSomSTy+2b9x9srUXY17+kO2xy43xCYXhVffDZ1IJHrrpLbXKk2fkj7X2Xln+yXHkTc/y
X8s0SIzqeBtnSx2jV8B4md1x0kcXzR2PjsIRJ/RVgroaHd51mII3UCsNTtq4Tf+exWxGntk14T3O
scLkrqebNIKPalZ3c4BZWMU7npVzgH8+xzyh5a/oIVbcUh6hVYNivEGF2+VVfxA46IMC4xIJQKbf
faVuuZ9/DpRNZx8LxEA+CDI1QPvFW93YjMqINM6K78Fime8VCKMasBK49kbWu1NxlrLYEzAF7jt6
9AoGYA5W0Lz37sBar4NnrTsjhkaOu1iHddeH31lEZy3MpSvsY+g7ACM49m1+2Dq1UzALqBE0Xd18
SfIdr5DtN4+Wgwg5dfOrnMwTcrnISZ6yUDv1wjHJE8wYYycXWbK8hsjy4MfZZTBNCEr40o0R/0B0
KGPG2rxEEcHQLA0MgLv9U2biaiUH+D4jIXprOGo/3BWOkeNdet5SGEFSejUfHjw4IWV5+J68ftXl
/QMHzYc7aAep8vPEbCueIhQxzfskrQflXXhejmnkPBi5f6nN/rujWcqn7tiDWmhwFnmztbu9ORWD
Xjtk5NstHWRQueAqCQdUSauSDkrpLXF16tnspotwiU6z402N2SNq1L64Z1Z278N6NwnjpRV7S6rf
dC4rRmuXMDRl5en7rJZSex+hWai9xyAfzpE1giAQD4Eh9XnjuKQ0Z+GpIDbOc3QW4rh9qbTjUQOs
oIZlyRx7YeVBzgqyYRiAijQ14VPr+zJBxTnt1RTgTMiiZVmzAZAEMZvl+5QxO8v91Nk3fcddkrfW
fuhG4zAXIVYRvzfqs2079GEeQmcgL9TS+jdRHB92jD6FFWiaChL8qD0jV9+1s7dRBuXNLm4wmh8K
gsXp9i+Vlp2kLW8hCtImWVlWwmY17G7AZu3K2qoWiLBpn0fLYJ3uvsbCPHRedxns/ArX4iNAgoYa
ZUEcx5aedAfDPFmYjEuJFVzoAtMMe7CEZgR1iUPkS0h5Mv9znqveMcrnvrWvJmPrjsVl1Mq78K3z
LGvF2+DvlecvwOGMHkhAvf5uhf0Uav3Z8tYuv1Bl1c9VzlySFPOhrS9dpVjjSLRDJimlhvGaGeSu
IyNu6yursxXuoA+z4VwO8uBXzfO1QQLFL8gNLmgvc+vKoH/RV/lDkxmXWMv3Gm+MsWvOQotPAW88
6Gr0CAguMvMmIyRRGexmEW/iyjinBspraCo59xNX+uz8i++IBSSj/gCaJ41vdFSa/aJ6CxRutYOS
dKZnRpq19BqejqDHdEKmhs+Edn4Sks7aZYDKR5YttL5LRI+c5AZkL7QQPAdpj6COH82zjr2PgbSK
J4zqLjMi50Mj2QtLd5W8I4JHxoifHXkhWwKeZ7Zm8/D5OeT305Nh2yfuI7fdJ9M29h6kLsN0VuDz
UCOu7NHiXosdI7XORNvtZQe+VI/PVX4rdO/Xa2s6/yFdGpFOEUXd6mTtlpyWMTEvXjWeGtJX9gzf
iFWNqithQhioqzTfpvFzwkpwHfmduaxFtrHS2eFhVsXWdizKLtZSnV+5i5YV0nLyyzcvVNh5SDFb
2Ubx6iQsq1WCyIkpaf+ipHMrBu0RIl6a0lakYAkX1TiALH1j4HHu/J4oI75R3f6YJryJUvL+Z2BT
u0BrtPZGEK22hGTJyW64BL4Py8DdT+Nj2pOBrrQKl09rvjaT+agbICcoXtQmkG25MHq6hYJQ+lVd
t0+RMX2OitQuvcNUIAPq50E+zP9NAHP1Bfo8XW6wGHE0aK2NXKX2liaTaN2zfmuXLoBfTgN/wPvU
tnx73cXaW5TCPbNFdDTZMGTViRRMRCTZtXVsh+t3gnI86f0ewRKvgxmTF9NOuHhFxvo6/TRKDC7I
XgEvxK7A6hN0N9Osb/pgtUsSSV0o3Bur7n4YW99IxNKm0Tqb7VPPFbJSlsbEngT4wWIMHo3xAuNe
eBgLxlSh+9WDXF3EJXx4s4Q/7tY2bnIws0U8HNvCSV6Zom070TxXbnUE8N0vhUUHUseTweKTsI8i
8T4jvEwLu51mKW0RAlirLpnE3kzYLvBVIPlmztYdcv1Cf3WV/dG4xjt9K2jYNCkPXnvJCMBdOKq8
DGmkNqourpY/81E9yK3S8N89q/s301avur3XiWqjDmSySvrAj4lr7Bw08gHm0DNqtFteTrTfTvA7
AolPJgU+TtFLDsk/Ur3wDhJ0ir6f2rV/m4IG8A4tWwmjau73toHy8y0IVqSDjXuKxWVoZm9kC71K
hd7GMugCywqiKgQBAhaMajkkcXGScXcIYsQCPcuaRYWFCpdWRWgYL+2anCSWmhEIhiR8dUvIuqYD
uxp6FNzTVeAjzKWELwz5axvxT+ME4dYTORiktrvVdjoeSFX47flOy6Qh5bkWyTmcuA0InSm4Q34J
50L4IQtOMQbbN/Yt+bJO6n9hkaEf1pxvM9EK5Gz1A/GO9qYvOXmrWpF4kl5i+pRdQ7OxrJpQrDVM
SBvc15ILyjnUhpvCYU9v2B5ONU0E203rgV1beMALCs04/rU14Sy8D08z6/1cq+N3BHNcuuuOuvVQ
4sFfDAlSv5zZ9UWPIfNnSK/YUNzaP+Fcq2+NGp6bdQgm2tMQzOLOQqF/MjPj3uMqYy6DR7UpuZV4
rUYCghRre9Q3Ornx66jmiZPUj7WdrxFptkQAhPSOXbUnUYL+ufjHXG8JOeazbpxw1cRZQRHJJgwr
c7YZ2WhE0gKrU8kPXvhhDfrhUU1+QuJrgOkci2CIFAW9IEJxC8IcPjdixLh/UwpdyjrYunBRweQ/
E+JsbGO5tDPj2hvwFBvVb2AXwN5BdbTmFOesl5O3sDXuebGTXhr9PJTRzKo0IQQubVHcfafKiYdz
6y2ksBSKzoD/mBsyzWnuLE2Dm40w0o2Vdfm1bj9TmpZlG1XV2i1xZhcOayKr114Q9x8sa7B3wkQb
n6ffJC5EnyjrjtyA5hI81DF/E2sQtixnmOqyZ0Ueh5oIFLdtOKig+VVhYslHQDIgdnLG9IHDSs1x
4nGdtMMS3eIKPVt5ihQ3IMLHP+zMefa6/ETEp3ox7fYFGxnXau8lZz2XhCKyjW9HYa4YpuWL1oUy
Egvn0WIvuBUNyuu2JGd8fBwT8rqTVIRw1ntmfmiHcPX7Yw1bHPEeo/2T1dbWJg8/OXqtVccY4U3P
5JvQC/IIerkTEclRo+lka5maH2XZ4Pv215jfulO0taKGLUNkvjlN/SoFG+JwlGelAbZqu8JkiYNL
PjYTc6sbRrTSVLopRt4Of5Y8UpP15B/5j+ayT/1u7argpOdEuoyNob0MLosZo1XNKd0rVtFLqdxL
W4m7hOE43qKOI6vWPNbBvSr32LfWbeuku0ET29DQwQQJNraomm07g70x2I98v2uIoYGO9xmky1c5
Z3ARXM9IofFQXTnjE2J0WAxhwLE7gsnKPM649B513pUBeCObW1mzyRHT8JboI4p+amu3IQKMdv2R
m/QdssA1yHy1zjMunnG8pgpLeD3IC5Ci11gSVwRHtMZdtwily7FuwjEK0Cg4Heq+STzSE58GUWyU
p72Hvp8szTSDetIM0H4cGldHnZVUZF3B+25mPXsp0nccBT9zt4HOausivIxb7yFHf7IYhpj8jOqc
md6XZwy/mf7myprdR79xfGaI3bnPc47EDnxBCzaJedWh7VEvDng2wgGxTTZL/asONRURjDJ4sCFo
x9YI3j+6IFNhvvjhxtZzRaPAHER7yucQ2lg+o0C7MPE/ZXb5WHWnJmVk1CfZHrSWKHdeX29IeHuY
pxclm8SxvRmlfZY19+6A5DC0nlNRnOdvWAbDKnI1wkWrK2POU5k7eH0xQ7SNfpy6cI1i6qXyjd/Y
uWG/eos1buIKIiJVo/nU6d4rwjN2PyqGERDAbuvQFyJ6gtOdTVfXOWIfuxu6/9VK2I6WOANvOCfW
hPnkwx9xjhBB6Lv6px4ln6VlbkQePAcRAtgCwi4l5DWx1RchTqiPVPOD6ulJq7xVjV5iLKuLIgir
ZIKG7oYFa9F+iEmeh9F5qGZ+TqqD78GXFP9Av5/dCPOwKsm/mra+Sd+7YgQJFysUbd9M07gSZfYD
ll+ukvjb40cy6zmIZ0AZ3/vs8od/KY4uztbyJqdsBwtiYVb5CanKHvUbrDdz1fr4hv12xpVwfTZ6
mqyIlwL1kKs9ORs3wtCIsO8L7cpSFrCF8xoC3fKTaQVq9QkGxDN+qxPrfZZv412NLSMLbVlrSDEd
/VU3ME/o6fShVT9o/JZj3O6Ekb2MjMOCDyNkyJjb9DyhmTAEBGnnOBWngqjeqwg2WRNz32m33Vxn
Ds7JrbJHM2I45XKEGTUZkB+j7l3yRP54qf3dFlhdEyTseXLsoq7awlj67lsmaVlk3+woJA3Afg6l
enVj1n7KZ98vxa2o7R+Zps8oLt7ycu816WuB84f1q/6Zl2qZdcEd7ZxHMOb0U6j6IVPI+cci/IWl
u+t8AT8FKEXlTc9W45Aecc84MRa0GwUaTIanDPs9LueyMthodNcB6afdpDfcge1qjKPnPvfwaE5o
BcafGlqWzE1wylq8C03zse5mnA8i7YhupKNqXyCN3DpZ9FyklNRKBs9RKn4sWMuGF2w9UH6tjhZa
dFiH0ri9+CbQAp7sofBbgjIMnCCV/+aH+TuorzhR65FgMERNr1GE0mL+XhGUYp86uvC4gSTCGZb9
wOoy9oOzHf7zTbZM9h/Mzhl2I5yRNQAD8obMmZ7hG4vyFbT8U2sj2DNA/Eum0g3yIFwAJW841jUB
IkGl0+/lkjtISFsa0yHMqi4aj+IVpPNpyGjj3Rj1usY5ieWUDPjCehJh9CxRqWQx7zbZeO2y8muW
a/zNML3TfhiYtxA9tAlFkRAIRo0yfOMNchva9GzZmeBS4BnIHP+mIUOPdXxXUVUc3SLdaJB2O8F7
EETcQ5w1a1nPSksbYFyU8LxTPesN0wlgrrdqXqYYwt10bvoB2XjpRfyLVgDHZJrGdWdD1msTVqlh
9ZkTyLkkO/C3df2tkZjvY2q+iaJ8LtNo1fELLq0eM1OWbKFcnJAoG0ia4veIcRs/W89zppl7M2Qv
mOj+ia7yNkQt0ggth8ZkPw/hwU7i99zNf1w9+m6y8WDU6jF0+6dVWc/qMSpanGQ8N3mAvr+tEeM0
SC+ATy16F39gbQFd84MY7VW04zDHE6apqwT7TgiUvTCUiFhOcFYCIh0dDKyuxQnQN4wrnBfuKy+M
ni5hyELW91HwJ1xsXV/vZF4++0O9jF2QpGY5O5Z86hJfgzJjWQ9JuIsK91Xz5XvcSZfJKL9qz7PL
Wt4oERi2hvamp1TsDRBDkf/41Yyt4ITnkHvOyxGDIlpgt9o52towNBDg+bmPW5fchZhhAWidSB9e
p9x8dYfymjBaLElX0BOHYUupjIVmz3nX1pJT402lhNk6I7qXDI2XaRm/CG1oluCrCXaFZKibxw4Z
Z5cw+hyLt5gcGJT3Fye08Y9V4Q3WBYYGNkF+7x5Ghawk7mlNF11cX4pQ+4pGnRWLcXHt6eLb6VFz
1qKQj4lKzkOdPna9DjYj3yhYUaM13hoDNEjjfU0JArgoDg9pXz1WNj12lU0nEUJmaPviKdSB45nr
sHD+TWHbg3LDJhm59GA1bCtoBuhNbrDAzp10fn1hPqS5eDHD7sXrtRPCyjXyq7Wm1N1mWW6K/t4J
CF6MeDPVXGi2ELD17Wfv7kUvr6Pe33Qt3LGd5sjkqi05jsiQbU1esZELPhasxo7pxI7XR+HMqjTV
JPO76V4n5V4vKjRP3c4sDtzob35HwV/VLBPa6qQS9VjOGK04huJfw4AuiOPAn5U9m7732yT2RxVr
d7/4SiMkvyK7hUV3ieJgFwzWlTn/Rg7TCiXP2rbaVVTPnNyaqo4cg+zHqOIf8AghpEn7g83rVpjT
mlH3XRGoLY6ekhcTl9Cih4xkd5ghq2JckTaIdrj7iTR/dmo5b8pzj4GbbzxkiYgwD5ldbHv6pgiF
/lCra6LGx1IWEBf6iGNkGbBOL7WQdQdX83ROGfg7fvIWEdG+kLW+nnDIcf00YCxZu9x4x5cL2wTF
aYuDLMar5bjHPmWq1xCDUE/eXYziITOce+LoWy8Sz0SzfCWWwETUvbBoolATEAE7zd5RVm/Npry1
/PKD4tYpPP3BoYszm9ny7J8rKCnwliQpf1r61gJQaSxEury1pJJntyV2wnXpwScWM/4FlS9at6bk
DqU9j524l0X0HCQsWF1lgY3ghRq6PeMo1MHuVSfI6RlFD6aJSoD5Rc8IOYbxR9Cw0MvKJzdqtlGO
rItbm1rZcfszQTTfaUP9EhWWuVQdgh67hIPXJtrWSeL7VEEPbCePbCZn2tZ98Gi6YbUnU25X5hnT
+yCTGzaqt2TERDWwuSIaJ7GOFSILU/XGlygMbyFUtA/0JlixQhT82Fq5LbutpYlkFWdldBdRGz2i
0j7/PfJAHzzJC9Pmk2VP9tlSv303hHendhswRWRf/D1sApzWNRgibl9ZeHcbXBy5S8giMHs99sky
FtoTgk2dDsJuDklf87Csx20VARdupncnbMuD+P8ffO5p61FCBtT8t0Ai3/nfP/v7X7G+ohbr5rxo
mBL/81fDMeaL//v474/bCLzNALM+wWHAbLhSB9v2+MDij8hv9yWock41TYF8RimnwL3M8Of5/2uC
hkYhQ7pRmkNx+PvgETi2H0jWnWcmDFEjiDEHctmqAw77//nw39eAG6Mj6Xd/X//70n9/4+8x1UC2
AnnMEzJ42PP/7x/9fV8rRks3FcD1qUYGQRXXsx19yhLwShWpL4Zh/WOIvnGLnCyF0fR2OiAEeJ0+
y9jHtquQmpd49jrasmXnDx3oJGwwTlOdoMggxcpYMHvfNY3XsTITdczQ9i9hGoMqf3JH3tHsLRNO
vnkaTO2RQNRiuiT2TJqTVZNrV+mF4yqIfMR/5Aes3BbNfVIX9aZl2nojFuNbU+PB6vsU0QlTKp/g
tGNMrMpJRj6rZk1bo5RNjj2ZpccmUUjm+MsxeXzMG8l4mZwN7+8KRxj31XJ8JcewW43zoGlkrbiN
MaRto7bG8jlxnwwZxtSQ4NREQ2Syc0MDS3yRcTQ7hgv67DTUiY7L0I9uVc9+VrlOuQ7dWQLaWjGE
KDSHbgjtJ7XzzahMJHgzdxWNw7jP2qFfMaJBeeFj3hhi+RTXuHMaxQjKqN1sVXLTOVFRC66YyizN
B9CwGKKM8i11DXVySWE4eSORhBo9RUiy0AWxnvEwsGd17dF9q0umZfbrAN73Qg2lbX00dXTEhXfO
c4eGv4ZhOgc+k6Em6k06sNj2LCN8GJroH/xCtpBi2HFdkusXs+zJmka/gPvy1woXM2YqHagMw4wV
kqP8rr3VuRFHmB5RN8Ht4hWJiUniKVjXIvKW9kzzqEayUXvbPepN52w14mUPShjB0Q9db1P2dnZg
GbID6REfE8uUK68i69vvvZDkAzZYY4IQDEk/5W3meJ8JYo2xOfGCnZRvqBfyhuhQoiLZ1wRLaIbk
UplpL45k9YGSIlB2doI5iB6pHw2MbVhj7HTKdx5lxJtjfkr2zR1xYbdKq5x7HajVWBfRra01++66
aAAbIqikrj9SlTXPYaAtdLXWU+YmQ8wWuhBRiOkGG0DFFIe6sK7QzoBmDQyn2EWGLS+aKp6tfzD1
tbNRWP60aFKLT2Px5tBVjoz0bYulHKE4qltYynFOg4/w2vRTd6v3GQg5oTz0poO2jM00R5bApiMo
6nQjK5bO9hRSsOlecnOsvyST5Fe6glRnD+wB/TqRJsZgPwXFxHlkSQPhAA8nDNvbKJpzg0gmf2pF
Zl4mt1v//WHSxK9cW+EJju17nE/2p8tmnsvaSdjMMhLNDALmAlaqVybXX4xXeGcRwXzuwyR8JuUg
Xzq1cvd/D1lQaxiqhLMeOZNpPQpy17x0PJZe/+BNBaG03LsW+IzGj4hCnXvGeOvM5BWZPi+NN4xv
vQL76BCMZYYE3Ho24hf8HFWmrkFX6Mfe0s/MC7pjqiXd8e8ztuDcyZBHqzixnmtycZ4T51VSI6WT
aVFjETFK6fov61gyx+g2HlLXLojEKW2C9Sx3X/W0cVUwLoWZ5U9/3yWBo/f3SFPEgmm0Q2utB8Kj
4bt6+vssr4vsv880TRMr10VEP9qFsxkdFKKWx9YMvGvGUZz3Ly59uh/1Vy2Uyb9ZtDiSg/GKJxvT
haXvOqMwz928Dh6LSXI70Qhht6cC8QOCGVwZdwHTGLCUYbxrA90fAE2blAzTZ5DjvziVUV1bEb1W
hVMeNRsmSzSDWaYk/e9LyqzsVU8JD84BtfFKuKNx/PtgW2N+FN3WC3vqgBCNvZ+35SPauH6nhcQJ
95qplkRiWc+5OfJZqMcXJtAtyyUgKkyyMQEZz1HkMgrP3GxjJKyI7CHR132EcyhiLr3uNFQOdtZA
OJ+icvYcsBvPT73fJPfA66JjW2FRquZXz3VpnpuW9s1CdrMcMgH3DRvpN+aBYEnHXh79LpsP4GsQ
ZelZt3veGo2bYKarxM6qZ/Rw7axbiXSi13IEd053lm6tX7M5iny2H3e6cy9IOFtoHTOrlLRTW4sh
2tIuhP5UP5o4dXaFzWsRM0CSYXzVhelsK4I69lbnPAihDRcn2cfxcHGryXxrJRVi2NTdsi0BpGbC
D8GzkHAt0HRs9ID9fGh32S5Wtv6iW/i22KJMx3IQ+rYmQ4NgHVvfkFCqs4bUNY3fXTMoGLApeYBv
r0lZZWvbS0lpolKEQdkGx1q2cMl9k0FW6EflBvchhmo/UNuIGv/V75tN6lrtk+ERGaoG7Lx/X0Za
TWyxxZBQlNlr1Y/JdspluCmTibddQlwQ+4er1mfDd157/30S/t+v5I75ILugu7bNHO0Q4ADBQ/fV
dYODphfBykLOxc9M/lpXeT7sUF5Ou7IbtEvYcO5XUo1fCGeXxYQyBx36b1Nr1YOQ1sGOc3EePHaD
HWlMyxJ7xKovSlhwhJJtsWEPq0oHQB6zP8dhinJZgIupK9Z9uuVY0GAy7xBkWrkWDKg/C8qH3ldf
GrBj2sl57uQwqfWY0d6dZhCkGDEGTmaCVqEqxp35JxaVjSQc6+BaYkK8AWFuyVKZEMVO6vi/mmYX
tgSqzo+6KCE8tSoYCcx21yGr+k3gdsh5VFmdjBjPqe2dWjy3sHkt+OFsvacuJtdV9tZqMgjS7bQN
dhITy4Y3LaF9IPiZ8+KmjiUAWsSVV8j2nx+P/8ZWk2+Fx8wm10LrRpVucUtMtfM8c2akG2xyT2jr
PNCYkNBAOVXYfbV2vx1nFVbf4eoqrf7IBkU/S0Png10Y57+Ho2vhPDJCxJRTcmoC1hxdUT3ZNY7W
kSn93yN9Qq8lU42i2A4Y0SEW0dkkEG0r04NqomSpLOceOCViTywE+N1gOP89hGMRrdmMAWdji1ST
9INjXlMAe6s5cZC7gUjd/WAGwRZufTYH0/Rkkel3aKozuiCtwGFq9Ub5OCpMVUbrIAHyNoBuOuE9
lRvqKGUNe2BRRFHzIiyDzvBY2VJCUFsvfDtAl0dy16rv7HxvTipf2U7pfSAWh2hTO3fXLBtMNTpe
Id9Odh3fFfXDLh6S9icwLRB/njBPuK5eh77sjmZuI9CcLO0Vzf+c7Y4ki+Fj+DYA5TV1riMrdNQV
mf8ToITwTQSy3BmDR006R9fVHO1AAiOdpyHaERdZ3iL2cLecOJdNLYJo9fe1vw8YXFi36CI7JPP/
EiIk2AvDY+bPcK6c3ct07NGTiQgCfRBuamru8hjWbENoX2mB2YKiQgmbZwfS/jkR2K360j+WISD3
IJfcEk3GBfkkp1UmauvS5vbI1BJbC+8Sj8POCAXN6fBqgbRfu8xGLyawiEvqMsrDMroQvfD+UZU1
r51emDT/sXN22mGl20AEhkRZr9xKGUTySzwEvda+oG0cw7kb7cPPqPFYs5oUpVVca3vbwuk1hGAy
RiQl60RrstPIzHvVu+TmKJ/hRc+uZtOQa7yByuleQuyQ/LSs6yguSjuXIAg84+j2E9G5sq1IMAcC
zS4AFW6HArpCh7xJTDzKwTjpEB543vzcjTcNiuKv2IzCczOOv0buZmdR0c2iBtrYHuqdpEjGp6BG
TayN8mq1BFqP0t3j4OMeXLmdzh2HwW/Uo+xLLAZmPYwVJ7a0TRcOxQOLh2nPNOgJMFFzAYZgAZBh
tzC14s2nFHwPtPExClLQOw32prpvm73fuJAVunFc0Z8RnNy6+c6YLLWlf74TwtkCNc4lO2QD+gzk
ouLh75+CiQYj242szV/hafrtV9Lin6DEzY5NSdfT1GX8Zgp5bK1OXd2AwXKN73ZXImfSy9G6+DWn
iSutI7saBiwOYMwm6r91dwx26Bw+rVwOZ9wAJA5LcxNmBIwqS3/Rmj7cpUFwTgf2m2SsPqh/EvJS
wC77ZlEckZOuXSJ7Dek3/WlBH7UJppK6h4U5ulX9aP0/6s6kuXEk29J/JS3WjXxwwDE9e1kLkeBM
UdQcsYFJCgXmGY7p1/cHVb7qrOpnPSx60bmgmVIKiSRA9+v3nvMdL9p30TpwCQO8ifVkq3UuKXKE
1YQlViepKJSsrnGfQ0WGKGPPdmvNsMinwT4xUsp9jRTQ7SAsn9PhkyOd8qEah9LH41rsx2zpjDCK
nygeDDPDVZ4AaxnC3Nq59djDvtCkj5WE8+gQmGdOtmRdwblbZR4x2mDmd1pcwUpUYjoPjb2dm3q6
U+IARBedNU0cQxEnmtVoucpswsWzHEygxNChasbHMRoQOUUy2jRNt5llT/SbToVs6+nici6n22XK
Uujmk7FIO6ueUWEEJB9SyF0lY5qNKGtwrGvtsWmQubZZ4a7naRA7yhMa+G58aaKGJUpfrLwpPhen
8WIQwIghHXq1p7EhiqcwSUyL29YXnojXINJpRYB6WddT6vhjEY1ns0zBRpAxw15iOVcv9c55SZls
VBWh2TMK0WIctwzBk5MZDC2ih0WqD/7kxYSLZlRGdna6NkM3xjyqdjLn0FouBoHZPHixvO+Ac5y/
HhzHS4+gwuVx5GiqFAcIiZpxZXvw53VkN2u9xE/T5S4fRcKLcqc6VXbcPDTcc/2i+ykbDZkD/KY1
u2riZ9hB3tjZ+rzcDEXPsa3DKNMVyYCmI9vgOxL+8PiTsHnzNlDPbUqLyC9lG32HGfldAHBYgVqK
/aGOikdzBqliJMa8nWwS7Sq3Pk6ie+8D/G9ly4aZLw+SpUPrUy6ORgJHqEdYalO73TKSBVHg5fpz
7HTOmZGve7adLF91ee+t4RM2Jw4hzUkzc9ePbMLGyDoq7keP0YnOLmItq2rZ4/r4+p1fD7IyfjAD
rggdYekFck0QRnbMkllDsM7RdBhj+0gOzmZGWuCHWjusG9Xyoev18Yh5FSpJtdUGOz0XxobYoufG
zJ+peuJHvXTcG6fEkD2gjFOeSXd9VvHVGyJja8XGcJzy8oCZG7p5LRx8gNmMts6kshbuvE+SMThD
Ef0e9uYIYalr97RAnJfImM4EaCwi0BmJqChONR4IKqf5+vVQSWXTu45uu0HG1xI/NtOlu3hS+Z1p
rfPQNvemCn/0k5mfvx4QOWFJIFMMDzjqeGJ3xk2RcIrGYpnv7C545l1MT1RJIGEpUW5KZLjDXBe3
aVaO2wjS0WoWVXQXS33e2w13XW9fBXf3c4IseAXphhkaPp1NWmBpqEfAyjLvQL67OX8O99IWPYq8
xbKItpisx3CSxzhEj2qUI+NFZMaX+r2kEXhuWuLVbRMAUmqZ4bZyRLdXI2kWvKV00tPO9zr9QeFk
25jBOGxNEi83VdG85k4e4QRt0EhGya3V1dSV6U0g0/A2HOSzTgqRL0aN9tUo6lu0QekhmrapMI29
LOjIop1otkXcG35ppx/cY/lB0iemh/wUaATDqhFXr97PrI4yPcgZdXQbmfaKHDgkGk6dbHG4WgdD
NxIfxEe+BuBmMLz0plezSZ4gPvb7cdQWbsSAzRPnggL8cray+XWUaUVNM7XrwMmJwXQBGKB9r7HL
qiN9O3GdHcs7DE11H/ZEvBrTaG+90D3johlO2qi1e4J6MM2ZgQYxm8Wzcvtwh54kXdV4trVSG655
Wz8ZMYSuDGv9xjHZAiYDMTTeEmyWAiRFkZiHqU8rCG/6+Nz13k3Pdr3uKGr8kT31TpNVvaoij8Gu
03ziyBruA3tCyRDH1XxpR7VRMxVTkUlOhrgqOuK1fMN1vtvIYy8Yykg7Ur5KoJnQ/zmAF3VunKZv
NjFW6LCK2gPCitmL9wNk0htdO0N4P+YD1ZgxlBAN5asWYBpF5LVEMiXwipGyrNAC6Nfay5c8xKC9
xE1GezctIeUMhJ/0pXtPOgqhQ8y+YWsYiNBsxzsRys4kj1kEwjgzOs2ocZvptigScTUZeUJgyE6C
lB+z1sTJqstX4KLxNlTlFgkYQaq9ONd6y1sEjvSKl+9itRcVAsZvOxj2U9tfQvuS2whgx0Ti0gig
nqCK7HxtidMFS6MdBd2kMj99LWpep45DPYPzXSqEuliyFziv7cCePHT5lJ8c7yeYx+T49cWoKhKo
dLnRR6iunAGPMffzPrZaZ5/l5kcf4BarXeErGz10wvhhNbhatKVmrc9ofr2bLEe1v0ThRo3okHAB
QBA0WPZFjiRjyJP5Jh7N+FWTlElawh2OP6O474twTSmtfUh9VcyFd8jAKv+9V6d5hbe35/5sgOhC
2AxZFxUS16liorVgb2ajs98bqGWGMk/jAn8yU/Na98MPu6azUEYy9GkFo3YxaTok+1KROlAtlRsZ
6iuGhvPa7etinSOAxpqwDhINllI0Rhtt4A7OCaxXQ7FieDhgQ/cQbbZ7J5liv8B5mySnnM7dlbNH
BODEKX0kCuxsTGOIvJ+801BWpCl2i1Av7Q6jPudH3UN597U/E5W9HRzTpGPRsLnG6bjt+goy4zQM
e8dlINAGToXKzC5e2TlOJvNspn/ZUV82dZNp9sp2yFSOjd48oipiRJSiAtAyC9VMY1h7GnN3ImnU
rdlpOLOyKuSoRgYl9ufW9+yOHNMcqnZk9NiJtHVK++1Q5iXYsydnDrfgu+q7TnUxLdn8fuRYBeGP
8OI6pYseFOlmyivssFE3od+qYaQmQRmuVJ++dGNKN7ABHhcDqMxKRjcZbjJ6tLjbhhx1Hh2jfdhQ
38WcQTHKM5UEGHTxtP7K/Lncx270GIaosdsgoO1Xy30fxGCxJvoVWpaX2JSiDthUfUQ9LKChizvX
qNyDQum46TPXXNdJkfgdCe4HxCTYKvpOAsUkS0FZ6EnGaL6lSZjcDUxPR4Oz1BgC2wOmcymLUe37
Zf/oxv7gVg0N9gCAcu3qJIUsl9BNZntHvNJmzsLuKPK3rxJmcB7nAZi0MeZbMn12yp6cjTMU5pYh
PPLvIP+ZVMB6J917ANAByc4p9xXFnXAmrAkzDn1GKC3rMfmLQbEA8Xdj7BInhRt/A1Y88mXtocVG
sLO2ReldQirfk4zDTdMb0WmAXIJhcrI4IHgAaZeGt+NxGhpEFpy1fm/rHLcVHt81SoXpOJ3GqPLu
9OmTz8eEB6M6u05kH2kv4kCzCDXtgEr4jPwwXdGADgGwqH3SMPr/6iOGFYOatlDfTbTCdjAW58gg
juPvD8IZ12OHXmi2ptu88dTe9lxxDj39LR9wZ0hG45CoOocrUwZ70YAIMxhOXCpO4uy3NG0FlncA
NoRcf5VbVGDdPrERtLghkcxxyBiHwUi315jq3GgxoXVwt9GbORyQl23adF5UXU0nwx6vhkaaK9r4
ZuXUlbxl8CpvlQkXnIRXOh/wWbbtTLiPnQ31XbFQjOb8Ht3bePpa2zDVWaYT33z77d/+9h//9jH+
e/hZQnxgrlO0f/sPvv4oyZmIw6j7ly//tvPv/a9/8Y+f+Oef/9v2s7x9yz/b/+UPnR82j//6A8vT
+Mcv5c/++bTWb93bP33hF7BUp6v6bKb7zxZN79cT4AUsP/l/+s3fPr9+y+NUff7x7aNUBQf1+08y
Mopvf35r//OPbzZ8bMf0vt6lv79Jy9/48weWV/nHt4coTsvurfht32Zvxc//8l9/Ir3+4xsTi989
QxeuMCiNhNTtb78Nn//5Hcu1LKk7jpCuNN1vv2EF76I/vknzd9f1pO4KISzHMGz+UVuqP7/l6Aa5
hi5ULJKcpPPtP9+Jf7qU/+PS/lZQ+ZYx9fMf30xpffut+vslX16q45mWlJLfZ0jLtGyAvXz/4+0+
LkJ+XPw32wgywLrx/DRVrGvGp5yMQxMV16QRHzR1XwZn/kgs8yjccMNvO5LmDkolmF7arOSHpwcj
ibZlyWbLXEHk8L+S1jjB+MIsdx/MPUnyFQE/w9bK4ue0nG1YaiUgwYVJHiQ7q09Gvy/pSSzEW+VN
D1OTcoIonuFsLOP9tXfj1NMPt7SOhRs8IhYi7tCmkPX42EVu+6Jce+2V5WefMk5OEkbyVuc9mol4
yOnnxjZguBB8VokQ8Kbrv2uu8SIG90JwE/uws3eF81g62qPuehc8M+j5413NQFe52g6h+HdYue+U
DMWqyuhrNwPRZ6jsQemQYYTI3UJs393W1MvIlpvHlIaqLGBGWcs2pAcGftCsW9XNPcaQh7KIYYGO
IF8HkLPJeB3jaP+VXtMt0/IcPZcYH6TDP20EwHKLCSp+Ugjug/aEBG5AxVIp90LHbd1aRCSmRrdE
guwS0W4G4s0IPXlPE7mDLXxVIfSQkWQJjTQuKYOdV/F726YlshFXZN2SAJOoZ2YxB28KflFj3meC
t7Aag4d86M829PKbmewlLH1kJhjI2JEOEKiQ/JB6vdIbOL0pPLCVS0FKuCtM5T7Jr4ZD2F1dE4Iw
1c89uwkCSWc32Q5/pTQ3g4bQAaiVtSDyXencJibiJKMF+8EsfuW2mDEHbd4mkbjUtb1iAyZYG+Xi
mBMe8m5nBHH3UZ7dYE66c8PyBFoalkzDFaaIBRczvwxm4E+6drEznWMuTIhIW/KOvBtt0D+sEl+W
O6KFFwbhPFzRe6HsR91Tt0xys646E7lF3tFNi8GTxfs70DEyfdriE6AcAm13k3iLKc7NPyFvhnQ/
57dGIlpzyGQZy2PrLZt4RrFvDd126AA/wgR/8RKTaDuJNAsjAigq3twb1SbbjPqZCYP2S3EgwTb5
EEqrvGkneHNZSwBv7b4xPFsTLIUsntnp2go0v86wp9LKrIW2E73+Asv+ORWEUjnlc6Z312BWZ+B2
96KEaDKU+XOGzg+bInjFcE2k5UNEjdO52V2I7GqOu4xDURLcONUDSdQ0UiJysyJI0oxjaNMQl0SP
fYcF3CeW+ERBg48TzwzigmZtip4TOndQYxw1NNi9F4ADlWgVox0tj4Oqm086PbuUahxD72Qw3uDi
OYELoAYTwnIxemweGIk0EtBukqYjFbXePnXFcCLxnLmYCi5m4rWImJPvWtJteb43ozX9MkS77UFD
60m2o9IkSyH5Dnf2x6BIgBiMkxqyq5jGbDUMqKFKFF8F05V6kB9Vj22dcqTzrH3V5V9PlC1yNS2S
O8v9lUbyQJW8p/2HyIJG/CBO0ove4YY+ClMci16+9/GE+jzzJXB5upI7Mmfu23R80GttZyGRmpg8
obCP3rXBPdTIFXUDdSJZ7wSzXAZAr7ph0M0nFXV+THAhptb0owIm20z5YayMo0WhO4kIG06++stG
9ecW8NclX8j/asW3SN+RBrucI/5lxUe8FlvhMM5PygU9aNnmJair10TQ53SLZM0r/hjG4pQ49mbG
YU8VfrACctdzyvXB3vxvns3y1/51/wGtZ3mWcCzsi8Y/7z/5QmCsm4ZAzQSw15hz/1n6ylwUFFVq
Mf7T/NDITm25idoA5Wb+IxfhsZqCQ9mY1zxQd4MOQK/I/f8HVc9LnMbV58/47V+rmr8WNX/7/6Ts
keZfLt3/VPHcf1bqPYs/fit//dZFn7+tSprLf617ln/+Z8nj/m5LjxAdqQvKCi7qP0oe8TsZ0aan
C0tQJ2AS/UfJY/7u6KbuIFlx+Y9xL9XQnyWPZv2uG65JzWMYOgNt4Vn/NzUPcff//BHAOqRz33uC
+kma1DzGUhT9pegRFMAJHW4G5/GwwqOkoRBBdCyY6n2MyVPBgOfTNivaQ5XZPCqYeJDwVLLRh+DV
1Cz9UpnobbxycvZB6bIi9/i20lNSE0RC/U14rXnL2ZIOazK4t7qfTql263mxAfIvN3fg51p1R4ry
YQLCexMS/UPg6WzRuyMDSdfHXyBjeliv8hcGjAixHKEmjaQYcrNu5+kE8hmRzTORT61iblTQ5ruJ
iQRoE7i0tWw2XqpX2yb1NIbD9syu5KZPtRnu82Z08Vzrw9oxjS3d6RxV3AxSKjZfHZO9N8zluHEb
p1yZKpMHD542kISfgLDVXmnF97bv4x2J0MjHmvTkwl+62F2KwHU0l8zf8cEAKzuiGW+d8DFWenYb
DRLvOQoHoQ/H3gOrxQhN91XhzavaQDxmlHWwbSqv3OQFCdNg91+6IkCCo5oKnhrxFVJlkd+0+tYc
k/EQxUO/FTZyjdogf411/31kFzQ1dLa1cnu6lhQ7SwcuSG1wU9J4mN0f0aRSNrAiYuj+mBhaucdw
DvhhnJEoObHYCJpuoo3onoH131hiY4d5e6S0b30Ucs+MqrtfhveojfUDc/pwH9sNpPs4eZdTBDKy
tohyHmrtoBBRlmK4Qk5n3lqp4ugtD3AwImZT9nAbq+KkZY75nueULstKTGsMUSIWAS/RTYjcw4zc
Z1dCbliUYvMjY0JoHo1Oyl0BeBAvnNJd9zyl9vhUQoRk1qqKiAGYjc8jLHRn25UzZuk8fG3tml5p
9hMOwYNWXGs6e/Qymh91Ef4Yu3kT2qpbNcZY0Iq0EPV21S6s8r3bo5TwUnWw6TVghcI06pjZCSNx
ifYFPLRd6u2dUISc6CNucI33NRJtt5o7qjhklnJxTgCFIjhaxPq6grGwBnN4sxAqV2b80zD5k0Ff
dCvZ8gaYcwQd6qMOtY9u2DWLdYAJOh6T/tazi+lYTghPsqF8mTIPAoT9KbXpziyG1zAXJ0eRxSJo
QnJQOJRdtK+t4cFjNHWjZek1bDHWMf9tb4as8LW8pTvbv059/kvrv0dwwcIMZJ8VM0hPngZrPlmt
/RxbGYo3pkLJ+2SOd0xKGXTr5SLAdc+pMd5NdvDhNMmbF7VXBrH5TXKYM/u5BDaHxclE9i35s6hK
rywbZGiLsfuO9gOQBQgbUJEDiew7W2GaCRr6c+AdyCeNZu5Kp9kCUqvWZB5cnN662N556AHQoqMC
S/UTkcTVrhmY6PF3t20fOPepLYrIEwzVZgGjdvdL5maAQYdI14PibyZ60a6RoH0y1ORdbMeW2Zrm
M/18lllBeDUyRGShcG4ZnQZ0wgg3gIuAlD914nGLhOOumfVnWsAbGWEXqD371taMHp0/YNheNNOG
jwymdcPYFVE1k6IUhWC4MHdMmoUYQGNwnkXjHpgcluMYWVjedE/xsuHnBvkKumn5RVRmftRvh3B2
fINMLA4EebGP27LZDzJ310nRvrQl75QFihxY3HjnhRaLsDa+hE0Nt5POPJMbxv6m6b4NiCRo1mO8
ScWuZXlUhd+rGKzGXGG8o5tXSFCT04wxrJ/Jokz3rUKYnYmugIDYfYwg8gaLAs0aQFmBDAkRcqxE
xbebJWbd+lVmieE3wtm1XYo/gOaY11cH1QtG6x5d12GG7paSD9m/5/Ui++LNmiiIsfYYP7HesYiV
0XsDyM4eDwVeazRr7YtsP0ZFcSkIJOsGhAMo/cEFFNkacIm56o36PbVgWlWh2jl9GPi2Ufa+lEj8
lbI2tFwf8EKprTtWd+gOtmhaOTx3dyAfnpxQC7YRId7kJbW7QScdE8RLgv1io9xKAhUEa1nYygVr
XRork6DquK5IMlBxRZ899OfGIhQ3JBveQ0m0IvCJYZkLscWZ+jX0nh/0UBUi8eqLbXynce0msyFl
Gv3hWktpxJdKjH5clSDS8wKYydz/agM93tSgcFZBdyLlQvzC5fFa0DHBNpsRN1oFiNHS5rsLuZk8
ldGXUQx5XFRvU+RxpDXSJzNv1y3pQyCl88WiyurVj4eqcUM6DfKzM6GsODJ/m4nQPpAIE933wSGy
tU1W50893ocAkjWoeXmNPesHRGANLXL3EzMQrsrAlKfSI7t11PIrak3CE1v5MCstuJNTQ2Bjrw4l
AuxVUmjxwe2DtSE1kgpnhgdu92ANCPftzsV4Q2otsc13g9Oz3ip2UU2o69gIMvqQ+eG/b7CwmOAD
GZXRGilBCjssOrkrDk7eDWfuwDAab8IQqq6OtA+lCLSaorL8xaHVV9VhigefUU3ooyx9T+AN3ugz
c/o2hgaXR86dndsvgj4yLsCIEy8QIFEHt0Y7le+FxkAK5yilhKXNKxvvXNNm423WLhIljZCPoMvO
Cs6nGO5zziYBiu2xa1a5M5irgYyrwf1U9auef3crzuN6ZqFNm9qjFXHnt3q9d5Q17SrU6NjKF9kE
4UTC8YfM3VUGh2tKxx/tWLfbtOerIpiYsqujHuq+09uA2S4eUec3bTQT1OS6b6E9SujhIFBM19ya
Ux9tOzvRdrgF90yZmEJlYl3O7uLnZfQ95+Wz15XZWhohfNMq/swWSyRJxB4uA9oHfWogBZ3eQXps
wsID9Ve4ByCuk3qFfTGsXdMc1nPnbbUCpYhuS7KvuKJ3sgQHvmALSUxofcBcZhsd0dvglWmRkvOh
nHqFhsSZD0ZckBOUPFAfEtcjyAQmQpYL5nivJGQ4O2cwDrbb2QcbEALKx36XY+AZY4FrZhJ7WYdH
XXMipkBBfcIT1uBONUTqbewxeHUQk/opUoubLpM/zIlphuX1F+KgM/SsxF0YgdgyK9gSaEBAqoPB
PiQVbF2JENMFV+NcRvZhZDS/rgcPl09ePvCaz0PFIJXQU7muwbUXfQooBHnscWlnN5bnj/gn2R+g
J42XOcq6NWbicZ24eeZTkMCcn/AA19nBnRtUPNrBkYbYaDrBLpY9NwAbyJ8hcYoEV2/GcfIjyaCQ
pEwDgfInzHIEw4RgAsqHpA93cs5bR+x957sGLJ5UYDAXDMwP8KkfkxhiS0RjygskxZcOYJWEqD0C
a55BhDNYscr0k34c50LtIsLucN5yzsSlPSW0jUqj1s58mitIJMTqOlR7mZ8gCPPDSfvRcFbeeLjL
XK3u1qi4J+S2gbatCmZYbsKK78u0i74XUwHQrE04OMBnr4VcEzZLlZno3s5qcCiqsV2C/9g3i+DS
UhJwh9ako3kTr9lJXMQ9sjvWdkN7ZlS7TuXxfTaBZBk6OzuaWPjBplq7sGX1K9skWdV5ESNIs4qz
lbBBZYn1hE0ehACcb1kqA7qG+zL3y9vR5TbOupI5UQ7Zht+KQIHmZRxM6bYd6WFJnmBgtMOusFTi
a3HS77PBepzNE6eMgCmkC9+AWXxj0FrNSaKUXv/KnlIjgWDXKyftM45ZgLqomI/g5VaaSm57E3J+
Yyt9PWRiRSAkGvQKuqQbFYY/ggPwdURIWMKC7DhlyTumhpTxLaakKDKvc2zbW4ORL1FvULjNujsP
tNVX1R75EWeEtqTr2mrkjQjpN8tVJ/m4WNWuI30HMq8njJ+CNWBNIvCpr/KlzcI9D+lv7ypDPxoq
fGIQHB0Y5PvJ2G7DPjMeKlHMe/7OjdvAGRqRj2gZHGn0dzSBGX6thyJxEVDNt2kkzHMYDcO9aswT
PkNr11n9faqhe2NE+0ZXbGfwKfDjqcALnYD4KmKn3xr9cGrbKdwnXVjg2vGsje5Bkv4ahjoxchsU
Kih7EQBNLqeOrvFLVw2bpjRiTofhx9TqvKMJMDOsSyDJnOIX2jDcTAHmUhOSjk1gBOFnHGTHAI1k
oz2M8yguc+JVO5dnaFRoKKtifOC+fJZJlBztcrxmY2Jw9C3iA8kF6PRr0IhSTruELLhHQ0udW+bm
Z5TS2znHsPf1kLgfplXvLQn1XWu0yo9NKJB1P79MIVax0etZbiAnnaYCAkPCSByfBwSIiA2ZhsBD
Rc17YVFqj0EsqlWHVcFBcKTzv+5CjwuJVhT09XJ6ifR95OUM2EyvvA0sZP41I8+8V9PTkKj7zHFS
lLplcOh7jsK9DbAmg+DXm9ZwKYLuYXJJUJrzVS3gFZNje+lDK75w/3dCLKBa94l0zuGKt+jWytO9
LC2dA8Rs7tIEJVM1docAhepN1Gt4Y7qCuW9HWzezeJtdW3ZbImzGy9RojyXemi3bFVsGygP4YsbJ
SpDSRp0Kd4xlsktEzNkqZTW9yTX7uTdFuQpnDzFdOHEXYNpLXMA0qWDbMuVkrzWsbdt2Sh5qXu3h
68HEGhuUvaSlCcSjijil9WzKg0j2XVwIv2/KjVlM9l5kg9+WpKZG8GY47gK8HeEk955F63bwO7Cy
58Lsfs1Ev11t2OBoEKINeXhYb2yupyqrPXJBYEMShHGGOR8oetKvuxYX2dcDKKcHcm2fBsYxmYer
buaEu66S2l3bmT3ffj0MeT5vPUXwvVnwYkKBV2GeB5Q8c0fYUBIiz3C1/pAsD6bN9p1YI5g7mcQn
oXK1rhQ98yjQmaLHM9moacLIh3oDc11/4UxezVHyomxay4XpVrdupccvSy0mkwT5TzblD8YB6cNt
M0H30KXWodHHN6YragzwM/FzXEI9JRdY6FX3NihYSTowFxjnqqQ/HJCkaCTNgwaaa60jS+TookMl
73NmO5od/Cgs2xcF2pk0SH9VpbXtEi1/g3bWrCC3q61psu/jhJ3IPJ9gg9tGeqQvgHijJ7lJa+W1
Q5/LCtGC7szK+qCa5yBzwlc0xY2M7ddMb+P91DzHA8lIvRMET1rX2lvX4ZT09aW0JDBbHUv415dN
h/w0SHFnCmpTydDsycjbeMvLzv2IrIKndrLyXdVMzfrry8Rkgj4i7uYp5Zym++kiiqoEJmaeKyk3
ac2zQXFOjFy1UMcCMq+9GJ0own3AdOkwriqt87A/atXeoRKlbHd7RObQ1wpaC+eAsnVdEJCwQ9k7
0RgQnEtBkD26Lt4XA+NuBG75YXT3LvvhinPLdG0Rsu408zNvq3xbanbH1ACIeB/Yd7lK5QnNVbmu
IhpHOnzTyKJzpaJEHAJz5Pw/ROV24ljV9hw6xUAXiogQbvqipuIeLRpBpZugxIVrJdpS2yvbeB4j
ZjG6VrT70soH9ByzOsaBfBvlfIktCBC13xeqOjJfOBUNAAwXUCQGywAsnOXUfiFxs4qpCVGHxMxW
VPoDhcsFqni2nmcwAZ7E4DcB1E1b+mNTOLFxNURX6Xr/FLeZjg6L1PkO4SMmxlu30+f1lHNp9UCx
I5DH9hjVEF/KpN0HWcCi4FUD5+T8HZCbh3aBjhzpVr3ubVyLs15kzg5cquZeivDQzc4V1itNxfRT
VncDDoVfzty92lDlJqhVI6a6uomh1iCV7z1QinliizMIH0Y2BQE70i1+hQ5Rn7rZbl27Tg+dM/wU
tlU9TtkInnKaNnKsvVUJdndrKJ3w6Si5ggPRyLhxPcaykOpxCNPjAtuqpvQZUZNx0hgGkG6DvG3S
Cg62rJKBbvpuGAUHPATVGWiEQt7U7YI81BnVadEqgDVHslJ0hgCGiHqQfusGKQgHmDSBRYADhM5T
VIbs2cBv16FD8oVj0Kixsj2kPPjljELXVRq251oS4YWniCAeWe5QEdc7A6w6zKyTKRFVjda4Ict+
OmaBfgCEWp3kUJS7tIYXZlUTADqn609skjY9ysBalylc0ZTb8mRTNj4Sc+o+WJZ2oU9mnxYB0IwH
9mYIXPRYVmD4UcioL5DjeEI46hc/9VIvr72VQQQSYCOUmiPsZfRJy+bnSO7XPcB9f6oRozvtdKvr
KOAhAY4fZEqvYBz5dm6SDZxGB4G99QY73htayfA9M6i/zaJ96wM1nHVZYWjIsnYzgkohUrTFPtK5
54Sx2NGWobFOEfqsiaD+8HRCymmIaNtea36qoD+2WU8Xb6bxJZM2PoLhj4/wv+6aQPCBTS/k+jU3
tB9+jbpDV2kSK9Gl2k1UjTS5Ykw+opUng43wHaPZczWfYgd6QmRW1rWXJcnlKCwTw7kbl5xoLan2
KP42NKX0g4wS/TDbvoGwfc/JFZCRQx5fdls1hAyajk4Gj6roqNf2niKxPHAmyQli6h+QwRxKu/xw
C1HcBdHCMha0gGYH/a5VY3h3dPzNIy3ZQA+I09Jpe6b1MWgmdj67iHYmzcebeQEOBrPzYjYC8p6H
tw0AhjoZCilz6gzkaNa8UMdYXFasJUKDk1oK5ltJR0ssjxbDLolRSklJHBVMhD4Pt3lqV+sQw/QK
IteY6rvaroLvCZ+WrlzCdMPs2pHMfBJNBJchyWPfCSOG+v2cnZyiP4VYMbsKmCtK2kfeTRcWF46m
LQ2GsZoSyMrtjqQ+3iChtBunZasyODJ1yPt2SV3elIOsN2qCqeBOFF+60We0lRx4oO2j6AKetxFX
vjfjcsDDeA26cJOKdLzwKd6aXSdXTFVerAZw4fAGzURuGPGBKYEURjRk71ujcy0wNdxkdXjmOTac
FyNnIxcFb0EUcux20Z1M42yjQoPgNgrYQLjrWEQ/Ujchsm0kjs5J86NH7ESOd2RflUQFzTNIsYQS
0ZkR07dGtHFckhOIPZloQXO2s0P9ZzCzzpoqh7SkimuUGxz7ozDfCMcBwAXUogljXAF4/29NvGLE
UiIciYOF66h/dK0ot0lcHHVQuivaygq+Do7BppObYAzJ2zXUMRX5PhHGVhUh3KcskxwEVUbcjOmu
PLvPN31gVSs9RhSTTy2S5//O0XksN45kUfSLEAFkAglgS4KelPcbRJVKgvc+v74PejGKrp6ZkkQS
mc/ce25POox0sOZTr85jeXPj4Xeeu1+nbsJtiX4R9y/mo4T07LQ1ILFRGejJfCGelyw08utNtzxI
I7xnoYJqXDRj4I8RyY/1NvOzYmMIjXyMFiawCqTipjWASu2uCOPnw4yTsOqS8vz/F6IDeIR9iy3T
mD+a3OK4ZIDw+hy3S9FFwRDTGsW2OGSzuwF3Uh1T7P3buKWMJ9zlITciWGbsyQ788Bke9eg7Lofb
WIFOEAk5gbHHMAvJf50crYReEURLvRGzQo05AfBjXs32LL+K86zpjd2cPndBt7zpivydiRK4OoXY
OiW+MZsePXY/ldm3QWdB4lWhu2/NxNx1RUOi7ySJgCYD2y5mznxqWdHXxleWv5se8bZySF6LjMqt
Ad3rVBRbHgTpbaqyhDcOWmaZ6QdzbLtdNLhvWcnQ2WJxECjSk8jNCr0DbJplY8AE3YicvKc0LvbJ
FLbAjNCsVBMt+YwrYFfYYCUIegjvbGedYmhwDEbWfkcLv3Nsyx/GGIs1ie1Qhy0Gn4oUNCJnWkmz
5K73yOo+NKnyhtz1N0QBvLF8U7aHLsSvt8i0YCC7HmxjowyANtU3RwAoKGE/uvpvU6KU9AiymLns
UEC7vwvXLX6m4asqoXY2XN4qxAqzoEpdqFe8wjH28wzbYCj6R9lCCg6X1ER7KrgMcXVJ/1unxd84
s5aLzuPPkZpvJ0pozKa4dWMn9pMLfjBXciKpsFDI73HQwbBMNjmsMQKQ29ckNin4gKiwLfwTyhrn
LClnvpkRjregOHfNXu4NSSJGl9nvLXf9zXCjf2M9N+exrNBPEDQT1sbJ8r5bloy8AG651eGjJ0Jx
Mzzfg2BKkHrZehgaiqjhj0j2ocXwdujXwk2dgLRXH7EOhvdKWAdbj3c9y8mXvqco7Z91ag2khEBv
dBJrnbWCH+AwFjElEdUuXb99UoxMwm50bhM8Z+FG46bg86MlF2UNJzeP1WOekkRqTna8KwaQpHVb
cY4la7UwXLzOHk9VmIVreu3NZ0ATTxF8Wtc3dz4mi/9/LiyZeGToAWNtXMMOSE/Ypjme4Eaf0JlV
uzmpN0vtd/cp+XDaIszE4mXcUEa8UL499Lp9bozxDff6phaxefaiURFRiFE0c06WM+z4RfV+Slcw
f4p+p2fw3Bn8qU0wuYnhTQqPYNMFnyQSpQIK+a4laZcwHC6JwQpSh5yqBapoUr2oOL8vZuPmjLDP
Bm9+jx2YmcnNLpkZt3794CQKx0FKrmuJ1Wej3WGbd0yw0RkSDnfITNsPSsjtUvkHIqX+VThDDF8d
qr7GWGH7X0MOPdDwG+rYpvjK0+i3simWuzp8yULP4bJUjBGnPOD+jB8Ku9nOig/3bDg/IhqeJ99B
89WKJ7Ny3pRh8zv1VMtIt/s8sa6rlhbn5whfmB3VYnPhm0P/7vntHTZEdz9349OwRnn7RCPvp4oq
xq7DL2kA65MWsbhCtHdGV7M1XbwXfJjY7WhHLK8+rKwWo9diR2tXsusrTni9I5YYfrOlKQi8CUT1
jBV8Y0XcNBLOrdmv66NQEXuxvMHjfhUP1ZLzKDVzth+65mDZqDHtxj1Xy8RClK43TvMdNwAM9cxz
AtcQvwucYMPgUiAFmajCYi9VRma3mbQBsjN9ihdwbNI6DKNWnGCMWt0R+EcSqfLSC/IZXNKcC5aJ
UzJ+DJbf7kyD2XBsil1+D37ls5K62OsKaTn/cVPrCpat3KcosDO8/tepyR6qGnvgGh85D+2hszLK
pRET4kxuG05ahjZ0eX2iy0AURQ6Dwf2KBBK0SlanebIPtodJ2Jk+koEUQok5AKDNX2rc8mBK6KIo
3a/oETGexykDTeaszGAudtgj6h5jhyc/wVg5ss63G4I9gQEdoka9NkuD+m5aXPzCJL4mhypOCZSh
7KdJ7ADe7RsfySFNuMGx+eZZ2UD65Alv7EtjWeGVwSgF+wIKObN4YgAdboQycWJo/PBd8mujn9jm
mRmfW525V/Cx+l6pESOqzSk3WezZM1FRTrsqPo5eWV9WUSXL8Jdikfe9UXxhRfSBYrRsj0kEW+jy
tm2nE3bw4beueGCWeamIl087rISp2MuBTzqi2HqDc2HrMedwUvtfkpfwEFv5wMx+Ezrmi0l0NM7A
BPp+7J0W31xOavTfjLZUp4gsbqr08K4mdGlXL4BPcmr4ZLife7CtSd0mUKYZHodQjMD/sHFp/yZu
cczGrgpYf5zy+k32k8FkAl9VPHbELUio3sqmo0gzOiezTEk2eqd7ecx8HkIAWRnskBTr9pNTg9t2
aZ+MZv7wx+4jXcLvNEEva7N6TtVwysLoguf7h8wKHtVmJrqmvVBLRqUEYKmqrTOuQYdmQwvOvcJm
lhU7EuqCaL9nDUIl8KOUhdRmV4zuvTmX3JoduoElvIk2Jgd3Jh4yguJUz6I6gUZAA5qrFr5eynnu
GJhm+TsaJpu2GAYOw3DCEbmcypI00EYigBgN02R2BZ+ZBCozYPcdeAWfTnhd0XaSPWgRJgje0D4Z
lRw3TT13e7vFWTHGBIC3S/JcatEG4ptTjv1ez9yktFVzFwHFKbSWfwn3oQhI/phh8zkh4sH3tgAt
kdZX0fjGEaTizh7IW3BwurFzSKdtHkrQhBqmOZiCgUx0ysdca+sk0+U0exSL+Ywaocoi0JSZFRGV
tM6UGrISyTCQO2GnaisF90vmSqyysbHlkCLCM6mnHeFWJ2QALFpINUAroNvzooj8NZfhbCjmLLXr
uKS50+pASXtiGsN7YOl441rxmv6C9U20h9TR2RNP4K5wz3k66zebNB0Lde7Gz0E1rm8GUVKwxfOM
NMGGMcLAHgza5nDvr7UXEG6YQ1XPcExPyeX/L3k/67NJZAkTXpQPCGLYIm3DilklWcTtWKxDJjQD
RorK1a0IR2QZ5sx1uuMvc3ZOkVjImrPwFSo6eY2SY2FaM0wVrm7P9l9RfuUPQ0fiM9tDdicRIEim
LTOLr1PtJ/cWKXybO9Ko0vcen/idCF/Hpn5d8Nrcx73zWKE/gsgEKajD5EX15JVv/UBxFtkkSP//
RzEIfFbmVOz+/6NnEdxlR/O/Mu/R2ruEWJMhc6e86e+6BOD6z+RpsW3jdRZtCr9ATYHRTh9w0TcS
ruApdv3v2RzeF7H+RQBtTkbMUWGabyYpEYfQ4vczPCqAcFLuTRjl+DYQSsQTvDxiCxzfOr0PV+Ad
hf+0y2ZApHGdJQ8wEnZuj8aCh290o0OMcYcZWItbMG7fJtYgTT291B2y2yR+QYod7dUy/e1lcdbM
eJrqpQMOHO7J6vZZwukfy8Ij1XqbjmDIsUp5chCZE8OSPcxMXcMx381y5TKUbJcbbId9W+7n2LZP
hjlsu1b0cLjYhWQdUQhRBBMEyqpY/oTNWTa5uy1ni20m76+m7zEi+2CV3HyKmW00z2IvFgz0Tf9R
Wvra/s/PdYheb4aMLt0+ZQWrVtazVG2kDKJr7loOc3qj8iiIfw5rTBIT1xS7a8qUtOK80JyQRfah
0+SYz6QuKw+109D1u742A7r74mAgm4eM2IC0Wr6MrDj7GtqUNlnEgyOgGUuzYw+6ITV+SvoZFud+
jKKifYpq++SBTlCpf10qj7jnPvokWMC3hmYHqUBumRbWd5lk5yQ85GkRWYykQqNKcbdj3HwYo0wO
HKO70vX1mcy1Zyxc9ICY2WgKVowN93TZxDbWwMTYYhR5qaX9k2kgHnaYZzsFuA+z/IkimdC2CHsj
hQ74SdEHoqkuIvL+it76a4o+Rtxi7dpa7gZj2EceVgkrGnbgfg3COUKB9LCzqdMhirJxBXaWluqW
zqSzk3t+6bzup14Ih5sb94dESvCxIiE4z+Nl9gcNBrRuAiOOEAJ2KEPKt6Z07hmzm1vykwam9C4j
WQPlROPRy/k4hh3H/uSFoU/piDvxrYrip9Q3GjcfiMO5SopqJyPW9rqU+a2zpvtJY9Wv5uGDgdwf
igW0CcTFYEBNvHKnHM6JPBsWnqotDgvLbY4Rurd2pGMgi9zY+1FjXxiwkszHyIN6+k46M4FwBSWb
B4GvI2F3Dy3K5uEkuyDD52AXidyb0HIOskNB7gJa5aVHJSjgQMVtDx8wWvCNMEtvmgUVp4OAQ3sJ
Ya6q/oJX8zWLBj5yZgyQVe8BON31cEKDGHzAvnea8FER8ThJELGZMz4gf1/3vfE7SJCXSkbTmWyT
O2yIxM4KYhpmgzNUSJhzqEt/2r4QW7MaPsBlEAlFhpA5qjuxAuxndsmsdKp/I5UGNJYnqoln4lJv
2sjZ/K+BCW0h9wPIQqidJB0gXQvQkDTndg6f0ooqLGbMV082+T0kIlS1GO8YNxAPAOljC2now4CG
ZAyxtV2oM958gCdmaaggkRhsrXVR+7gUaCbtevxqaQc3tdn9gTFiMzBBo6kCqNnCzI1Nlqo7jfV2
SuXfGEUTUmGoupHsghw7iOP9G8raCIY+VAeoFs9Ob18JUMa3gcprq9I7evhXIZ0nPLK7qEUlybYt
4W/v/xj0O2xep6fc+2eFzl1tRtcWn/KG6qjfi9rFf486jP7W3oAEId0Dt6+58wzKECb7WPxIvVBF
9GRM/Eg55F9WsepuwvVj431m+dk/W/46MGasm7LPhSrr0QFSek4m7kiLd4xMxw/OZB8XzfRFI9rO
FgqWiVSd2IQu61fmRwi0iNRhB8FCFv2lK+NBdcpzaSe3YiKsQwWtJd9GzLZjIfLXKKMTrZ8Tgakx
j56qaptOkxOowbF30XRs8goPVsHQKsriBO8ThZTnIDHBrXP1yURbMjAFaTp8jws6YzQvzLpL6z3L
sS1XPfGidfkGA39frPGUtYm1Wbn6wV2e3NR+cYcpuxFZhOCjro8z091k9f+iZeOQtyco1lGDyqH6
5beg2k8rcloq3l9pXqdQCKZ1Jfd+b30MCwTnxUHGCnj1UHa4aieSlMk0fs37iEyuHEZ7SdfmFPdj
S0ZjNyenasayNoVU8FUMXp96fqOz9oPJBfm5Y4pJhWRNT0ZBkSfMAuyChSsqRqdjCN4gyolIYEKG
hZAQ7bBoDi4gscPoAShWKELKBEms9cZM5pvj/2ZXS3JI62WTVOErXuuECDHXB3QQVU/hbxvx25Qy
+TUhpGg+u0EvjQ+j8Itrn7tkxqmb9sdLajNHR2EXrL+LJVD1Ui5JXKrQjnxWfRazNxSUFF37GOz+
HgDGH8GRsmkbFV0VDWBOPpGbMG2YqG7ngV1uh1bW0A/Z2F6YlEF6Zz/COK169OVrgX5+40/aZQhy
5TMM8CBjaqimp6zX62CWxPeRiTmwrXtTQOaqWevzcL9Ld99VJtFcU8Ji3thdRc12Iicz4NR3hMgS
2/YA3Cdm9x9hemtRakcyMghAdm2asO45NZoP0AEnNYhvL8oJsDVRRjZccSajoNGynWMcxi/DSLpm
ZzwOIs32GPe5TxYzCrrRvcjWsQMwVXj19CyOcUy9MsPAMBJ5sKAsWEiPHL/4QJ2V7ipiQIfev+t8
eZ/5vDWWwDHW2jUn2PoFLSBA4tjE+OgwbVm88Iwxfjh5LWlrke2cY4QQQSFCJFCjDRx4/cILMCN4
S4AqwYTeRqkTBXKqL7FM7ydpARIxyN2if61A+fNFWTrJUffU7B1jIkRhFZH1Lpo9ls7L0vXV2Wzz
jvDa9R9TJ0MNVJLzDVykDjrTEGeiQCg98cgGpovSkEr+mU3OEzD35pwPoI7//wJHqzkXmh+rJgh5
16fGfHCjHBCmS0KWmPKtXBqmYejSyhPihoCh9M4x0U1YhrTO+M4YWHv0Y6m3/Jv9RezCeF1kl/Tn
pESQROXtekl/Ww77tK4uSj9Fyw9igwam0vQMofAsSdsjQy3azmDdtTJxAeFwt3HfG/kemcwF2hZM
ASgtzOsK69sonZsXNzd02Xe609deMXslv+9Uh+ItIheCSLlzzd23rVFQbIgevrrTZ6zULZp9cm7b
vzA2fg3YsE3FhWGoPHCT6ih0XO2MT9vuP5At8XmWHKSZl9NpRvskZ2UmsFiQbeQ/jqLiTKftxTNe
+Hl/KOhoQfB/KCk/+EijueEnJiOnrNMr+KQXPng2U6fktWkycLpp9IY862CLCnF+bfBtIyKUk7Q6
UY40+wnYlS/RioWKjk3fpElwhqJPloS2Qhnhc7F2iCsFmeGwlSRBihx85o1n4Hcr8zXfe3K+PRrp
Oddb27xz8UjzncyHrukJtcf5MlE6biIPMOboo6niwJFZtUW4yd5+es5z8wGMbEvAr3XKQ+oo3BRf
spqOsma1QdV1QstCO4NobZYv5YxCfqBcZZT2bnNn4oU59aUdbf6gZ3qLcJBuUosuWdjetwlVo7UP
TKQvs2IYZ9YxCWZccEXLA2CJiemCzB5S/dIX8wPpwjXdAWcou2HcIwC2lE/L7rISFj7UHBHnJ/Yw
335Wcmha6HXNxFjv1xKyefeRpRh2UgYiUOCVfczynHfOvQrnEBc4NtrCPRJP1NEWrd88ZtZtT/mP
7xFuHWbtc1RHf/lo3s/Em4dt+IiAjf2lpCFl6MXQ7KWv1Q+pOG9m5J7LhMSSib2J9usPTDLrGu61
Aj4isvZsy/CFoK/n9X9cOMt9IXFtkkFQAGNw4nVSSlbvJiGETExXyFxc5ISjcDjL6jUvyUcc3B/o
eW8684JyZhdBR8dHck3CsrrsQYP5SJ2KTUlRom/0gywcn8lDOuc1USVjfV1G2IAc1oJj/8HIYI0N
3rfOueFcRgLxyF6i6+rVoHjqkHTXFTKuTA77Om6e/Q45VtqfsyrCGWzbf2TrfZcTxYAmxwShCLcf
O4FCzFfXDF/ogwKAQq8rvpmrr9va3XxkmHstSs1jYKyT6f7UphEJGDVjh8Y5LavwfkC+V/f2Dx7b
L+F5jyX/rkjyvwOzGlL1CKYK+WfgakhmJXX+xPZzaf+RRKRY/yXmJrLLc5rmaNkvNUbvTUR/Zaip
3TQdokHR6Ye4N97U+5iX/2bMA03uPwKcuCqGAlU7XWme0YhuOQjvoD9H19qUMJ84C7zO0rsptDjf
Vf/s5e21C8e/rkguCcdJI3IECxhjTJemlP2fnfC4DzBWfT6BRVE/N6nH1kokr8z6DstsvzE7ShKK
O0rctkAxPyPaX9rlORoykkCWAn2X8ZiO6TmXHIak8Z1npX1aPNa2OGWfwIy9Nq3z11hyNnQCcEmN
pj1cM2rmZHUTeaYV4MoO950Zqo0Ov1xCGRnbWTyNlEJ+NfFZQ6busGdJ+/wEjmBCLppR7wcJlWCN
YihOKKVdBbkVQJdkX4FFHQAjHoQzukzUh0v9anX0yln+Afuea5k7wh35LWLUAs7sHDwDC0xT6wWh
dn9nRdVj7qE8btRtsgXBik3LVW8zvopy89pY7aUPXYqidNmnXQkkh+1W5I2aa6zd04u9V8V8R1Id
2ibIY47Hm1pbP11r/Y6a+YY9IZs05CNT9WdmGSeBN6sDXuhO41uSZ/flrEEhASRcxitL3s3AsXgY
KNo2iHSTjRJkUevwJdUYRYS5Zd6LKCEKMY2IPTFRZ5a/X8vyR4n+AUsrZi07BZyVH/nIMVosApcx
85ylRwHXp/jNeNM6e2JIqQwSB5xp5FLjMEJThljN7h7GBlHp2N6x9ac5p6xFlNLbxtZzu2jHwc03
4RJ1Gu8nbOt3F1ezB7UwSExrBEY3/Amz8sP2G4LWm6csZn3Wun8WxbcxFvzHFjYcwlPZXdMyCJt+
QKzfeI490DYj92xzmgb+BUIuTB6h/ul5Yg2E+72a+pNlX9sONYKc+mefvM0Smatj8NMPjoY5xMne
gosCWkRxzvA4fBzrP1Fasj4NkVmthgBDZsTlVGxogMASKrLlVEZ12nCscEPwChTRV2lhgWMEjn7V
W6PutX0zOZE6I31NfJN8lD8JsM6w57/zXC756v8jx01+3YwzZ075iFTNnyWbWX6zb07sCa2YeysV
J1PfmdsI5D4zGD72ztGy2ifVsLTSOQThwjo2lrMPHePSlEiNIVO8pTn6bLvyCWDIDw0SXOIxzI2j
1AVoKjtaV3xOUfg4OBwRrh++GdkMVaBIb+C59KGshrusWDBVTyHb+/bWhcOTbfBKGU6T7PrmMYvM
ayQZCmI3eu499Z0NxZcFdXvbeZ99QbsCyu0zNP9WxClubI+5eu3niHm5JGHKoUNFv48PiePMHFFt
k24fDSXcfP+DfaW7sU2TbJaFeCQTaKpnv7KKuBc+enojzExqnJm0MOMu8QhOqsZmt9rVwX2bW8C/
OK5y+1iGBNJYURRQVn90IeIyKEGfCywpP4pQl4oZQN1w82Dn0Ix1H+QC4Bj4IUM6F/S52vf+gJ9Z
SflkNxFes2PZ7m8zgVUww8/Zj6CLJxMzP4gafSDOhBYe0Su7G5TvFLXony3CXjImwWHs3ifz8gi+
83m0yGUYcwK/wpwSoKsfqpG3O7d7wucS8VFnJBxE8F0t6zP3uVWATqSnuJEHh8oFC8Gn1fsEpaT2
ntE3kLoyHJhEqX4re7QFkxnu/LQ8TlJGvwSLHfIsaJTovhZCozjSXhPd/JhT9+H15SteN+A+0nxX
fGSDZVge3BaY/qLMJ3uEHOhUEV3nowI2TDGd/co40iR92T60kZPR5Fh5KrTptuU8l9vJb7DXSIoO
wn+dzaySZOfUNFaKK40Tl0Ifqi6nn4saJHXI4I7zfy4a2kPfAtXF22dk4j6urL0DuxqT0aQQgUYA
3bt7NaBONOYqhMI5XuzC4Pq0EUIZicurlu7zmbSYQY3YX/2dYhnEIJ07fBi56glHRNy77AazMR4R
TgX+3D4jukAv7oRXPY6wOblVowIFhwZC+sAq7ZXZ0KOP9HFyfOPcp6hHFbJiL3/tHBhGwx9EFNZ9
OvYOMSD9PrTs5BJq3u3Yd/UpMZ9U5R7I07Le++xcgaY5Ckt+DViXj1lS3jBQAGH0EC1B5Nks5axu
eR/+i/VOc34EbYPyhwk7WU41DD0FyJA0LRdv1nXKB9rkEkGygRutzX6JtDCurSt3XUfMkE9OfLYo
b5u25Hclxk/oZCUfXFyCjbOtverOXJptT9+3V519y1fjIZf+LUHxMyVLcm7NFWGCz6FDf8vikDBZ
nYB8SJOtPVBsDtlvM/e/xip3Hgb/nNlWuu9ifGmt1QTl1B0Zxt9VHPWNwvfW9fOzSW1MrIjmrMLs
855oc7hw2/DgrwbntgNgrlX2DqB3yBwAMCYLU6GyoDSzfRr3zK195XCyO0TvOOHqmvQgaePEbLLx
OibWCI4TFAyiTZR7AuVWaTxLaeDMogAgvYPYd4jqTv8X2tR3FdfoLfmpSFZDyMDaHhAha5WYbKgQ
BV0bFjSr2xmiCyjT+0mUPL0WBDhZqAMBnHeWec/rawToROJ9iuJGtpht/Jq0RkvdYpPokE6g17fy
C8/1vZ1wQDiDXRxFBanPbqgZ2ZMVF8lZIUxqwm70P1GWfZNGhgbFevKElT9P0dXHA4QizJqDrkb1
ppyQ+VQWQ5ZQJ58cvsMSTj9xaF8KI+uCsoXt6egUcZd49VGRb7hEqHe8mUIiPNKAPkU5MQGqyUfy
iR9HgwLRGkfUCqF5HHJ/p5ckPzWCvild8jqIw6q+hAzRzL0XNvRNpXxDuageCY9BuoW8l8f01fcI
cPfMOieBlXDgpEv+FPny42S8vRQQzAnqhYUnJXWlqyCbyQ/hZ28Ds+b5H6Lul0g//8maIabY+Z8R
TjcoGfaYCEzojkfqhxEJlzK8hDM0UluTgQWmIG6dVPs7Gyfgk3xIB0E6QMz1jyWi3TNTfs0s+gNr
BEFmViTmprHqj0Uaz9d0tsl2Q7O0bbEhUPGXI1IHuMJkPWP4FKvIOqYl3nsjP+vsM7+zxxRYcPVY
EXBG3vGD51v9+f8vBFu8OK1F0ORP4nCqdcgAkOrE6JKKFo34aB8keqQdwc0Wo9wu20nWQ9tMer85
62/tQKZTusDaQjYlG/aWj/KdxwbzDOnzpXDCIsBCz6XvPaYZ279sxgEFiA9RMMwFqsOwDZgdAAUP
qdtYwpyMtXDvlvlLWuXySuN70hO2dwZskPsb/xHeX3TULs8ay64XSXRQLgtxzeNny5mh95s90ihZ
MgxF4Tawl0T2wUzAeoQZtYLbo2SXMDKL2bRdIvRWXKnDeKhHOW8q06oJBkMvaiVzMBJKFajUFEjf
sjUYL/07NaxsTdohjNkjWG+kIoecUFTGYzy5tUiMzVLocI/CUfvdbZn6LbG+7WVZv6gaHBAXP0EF
neUBA258jrL45M1df/n/X/m9pyWDhQSNEzaBYCRo66YxwTBMnO9aeSE1Yny0w/qzz5L9kkbDgQuL
zMq8d3fZuksne4MFhU98uukg6ap9ztu6qIb/Rxx95+q9O4DgVkSlRy6ZmEztFngCkchY4C/LjXAh
fYJ62t3sFFaNTY5K06QEUBrLxc/HPy5iKNobvzt7VXffWYwNPQXTo7ViGuU82beZfI+xo96hFDQZ
o1Rv4whSB8XvC7q0MeiG8g8uSWeTPCgGEsHEvPfo6Ikxt+tt3aGbYbUv+s6X8n1enPus85c7m5Rh
Tv4R3Z5gim2gmplCiEiyWrOni/jNgaPJ+GmPHOVz8jqTBfPo70fCWVsUVY0FwdUrzfewNBlUtSkc
YOVs6TNriCibFrIjlxaeCj5j5zBkp2FOPTHgcmpYgAl1bMb4vp765tI2zNlmO9uVZhIUcmCpVENX
t0KB7xshIrLToEGwtI2wXvp19OrUI7a5ijkZmYTr9ZFqbPFu9om9+LNWBFDGLnObua0+kTg6FHEH
VS+sjahvp6T0Dsls3KPvld9Klk8t8zS/LomsFREgR9o+rZJ90qTuVqcSRnrZkp+Fng+7x3I0FtSP
XozmuJijNVkU15NfVyn+v/pdEXBNR5Eymys+7db9m0TAVYalPFlCLzeZ6J1dZRkfKIm1Kmz2QFDr
TaWSu6gzwWySo7fPGGZDwbY+uDEWLlZo02ZnLB8ukPak33ZWL3dtw/+tbcxn0Vg3VbvfdWP0b2WD
iAH9wz0qG5pte9uUqiWureqPdd7aN5zTtH9G07yh680vMfnm28zR9c5xcwcJT5MzUnXxQkQ87bIf
tmrygNl6pRtIh+fFLGC7k2ZNjkj8SsvEsjM2D0sUymPeF/eEjjAVf+hw3gdt6Hj3hmS61FhpUCY2
kPg5uXjt9Ne3p+EhntnRm+6xNbRmaZZ8d5QfXOXY6tPYZfY1ZRd3XSqm8YLEkja4NqbnzELCQfuC
S8qfb1PYv3LDYQhKhU0GGknvWfzDpWe+d+GzNfDMlhi396XPUsUV5MSXM54JIMPEVCLZ9VvzGylT
+0gjhBVr8S+QOJEew4Xuk1vvgSbTJK1qf3jzyd15dqBAYFtNdAD0yqJRfSVPiTvTy/URLbY5Fs2D
0aUMaYYJbWg5nSLDIE4tQQUF7v/YEWXdSZu8lDqb926L7CBLptcERIKnJFpba0zuOvunjRjbV544
dpCpDa8qUVwsQNxR3U/sCfGRxuF+ClYN6H5p23OjYx4r16Qm7f/XoTvjZ9FiE9DhjNGXdVzUacYY
7YxPCYeVgfh4zzIw2o3xIG7D6HlHWPgILXIBG6Hrv5yEgZjvJAegcrepI64REApSmp5D0dMRsFln
O5rdwDxjol3FzqQd67EmZZj2y/rqvEMuev8x69K7YRTr28DwAa7KXZcQflVrZj3e4kxUd/qlClOo
Elx6WE9ORimwbcZYE/Mna+nFVa9fuh7hnCfG8uCmL5aAr8V4Y8VXF3vudpdt4aG0gXUT4oVMeELn
NQ7JOgVkJGC3IL9mC0wR82oLyNoyzgehXRr2gYlR1sh/xLXNG1mwo/fRi7XNSmJ0RLvLO/dJzEy3
0DlfkgV0QBlay06QfU1iQkUgJLlWqr92KfWC4dZrKQqdsRLZzah6fyMEkgzAHda26DH0lEMnTlFP
rGQ+ult3Sg2EkBtCz/nIL0u4N00oBZrENFxyNVwIh2agmQ8p+sZ7ixDOyeDuqNQQPsCxyI7S62Hc
gDtXjEsC31D2hlt72rEndrae0RXbpKmSQ7+Uihnr6lM0MbLA00BMn36CpiQuBx3ARhRWw/VF88DH
Th4qT25n167A5uXJJhmtCyx/fZ3w7hujTmnv0JCMdYizRg+f05hbzwAIHvmu03OIlz1AvcFQjDs7
WG2LMmROhmV7pQpgKcZdBoWPPScFJMEJliTuW44T6mW7ueC1/EymuMNMlv2WLVgLG6oTUTf9uGPZ
v1eyNZHHaE5eZMd9M1w7wz510/KLd8ffQvFk+Wypc08yzCZpnINtMO21SA8LIMFg7O7VqcsWG3uJ
Ko9+ry92xvpzQk90cOExBKGITxNe4sDzzTdSF0gji+bhcehqQObCDE/uRIXaZ0S8VpVBmRsb/1TU
xrshawnfM0bvbFSrGZCQTB1lvzQw3A2Ocq5TB4qij5LnJSycz6J/Dh2wv75cSfhh/aNYiB5bVcr7
fNLfLm4epIbIdTUBL1sQnv9cdktBGFJ4ZlC+N/+xdx5Lkivbcv0iXIMIqGlqXVlaTGAtoVUgAATw
9VyoYzTe+/hIM845STvVXac6KxOJiNjuvpzk66kFKYirMJ3OzP+H06zcH1S5ZVzW+NQNPSyTKNDm
E1KUVx+dsnJ3Skf2plPpC/MC7ksB5c+9jtbByKsX2rxoPaz2uxvWv3ta1+Mpob0lhGaE7cWcaEAd
WvXIJxQDPhyx9rMzPIt6wplPWG8x5YfFeTKWBxHPzPi/v5YtjXtkmKpnamiDLbkTtlBuSTCVh9hX
aKCuibvYntobQ6TkYTTlwRpmUNBsL05KlRf2AtzsIn6KURz1dJlrbrp1RadL1nGcn2jrIB7SeLsQ
AzTj2txhWoN9wtxOPtvgMs2Qd93sC9sCRnxyOuA+j+j95boC942j6eyhiNNs8OjoxddapwcPMOoW
LLs4sQ88y4qdkT0Xv+eA+Mis2/dB4vhjZBLz7hqcVoM/NW72obIwx864ZB2hN06UJLvYOGlc9OvM
cOlxipcwTqgp9eOnkQSvftRGlD0Ks70yC74Q7liu1LLnSMlKk/QM2YZuAvlgsqFIrY4RRyjegG/u
CghIVoZh3bXWKEfMGRrJExiKN3qCTNpa6IAPyvLcJhC87D4Bj63GPT7eDQNItIkp+AOS6JQjVti1
cM5xwAA/SGmy7BlVptjY17PMEJAL/3Pwe8JlZvlXNtEfwq8KXDY6HHs58JbS55PYmOhQE3EOO9oL
U8VX6YL96IBG0MS80nk8nCROkxV7UeTyJGcTlswhrRZ0dDTEFmulrpQWRdsxN+eTso1pnVNbOkMM
2E207vKD5zcaFOByaRyJbUnUcBhgrs2wQOHSOwfiAz1mqEflYPmcyAHi8uqR2xw8M6yYw5SYRxN8
dzuPOFZk8+oFnXEKOizQoj+luFDQMNPf0/S7yGOyOCHYqSpPN7Io3R0emmOVqVVVjdW+WrbAhsBW
oLp+2rlejMvhvR/78Dw9EUgx75G0gnubmb+KUiYEe8XWAUZyzqQ44TRPX0C5eSQyYdaMtZfQjMM5
AFTqbWnSW5n6QhVKeIjBsr/kPt30nTtgN09cJP2l8ap10uQ5FZitJ5soSBZ7q7jxkwevHrZpp4M9
/MGUeP+WG8hXa5b3vHAeatypa9SgnS7sszk607Nm85aQ6Xy2Cd2/YIHceGOXXlq72oaipiXItTbN
nBETXEpOQwcin+AejOuWlVukB+RR1q5wmnBq9ckerfZk4vquR0mlsS3/xNwqKc9I1Fpj9Jw15Cnm
7NbOCRjE0kqNs50qUyrDTFL9dUj0K4YMjlNtNZRpuQ3dpnxVQ0YHZgJczPSD3dR2/hvAubXKxQ9m
A5LIK94Iqqc4X/pQMpgIqKZ5d/+mfZojKLElV60kcJq05olU5NiG809hB/oXjREzch65xIB54c5y
iITAN2C7HHIRMyXegYWadlaJtZPaEiBlwSFPpgjHgAej05gvdZa944RDUcdxyvGCTYjTRDcvd81z
NiW/xBT/aPusuAYM7Db52JC7ZsguuR905UuYxOKJmI1xTjys99qM85epG2tsm6SWclaurnD8VzsY
ST7X6c7up4/Oi/ngNY3czGLc+coenzzlHCqT2rPecjg3ycp5iZoYzUwAXVmc/z20HIhUTC1wUUKC
yffccLObZOSBSkF5X+Jyw/FY8AebTUjMiyRcus7Em0dr6kFP6b1NmhevD/P32C6ng16235FDONnM
qwM3WkR+0T1TFvGk4ZJI3HL7SXghnZ49e7ewPBbJ8AAm2jsWXiKpTA+MG3BI+AAgG0T91+F0wDmG
I5QQ0JdSPaLmFBx6xXdk1/EJReTTq6h6/RClYAYSu3xwrNbYsLbh5YA4uClDvcuwtOLeG6+NYZy4
+1ZrOcMEwv2urxXHEWcixuByAtm6cf97bPR8yHTiEwr27Q22W41xlzJh6CKU3OaD8wGr8pQN4eMo
Cv86mAh0ZZZ/mOHPSCrjoB3knbBvqH5yOCtL4UKYaGDqWtMnLnmbmRUctGKmA1C7x2jM6ue85CqE
rWB5WNmFwFXnN4zx8pqNiTWlnC+L7IFEWg9Kj3M7ZgqMO/m5OMBLGag2Aw4bVKwuZnM1B+JRvg/l
xm5G66eTmY9s5ufXTkcLoiPZ2m3fbb9LaxKve6p7BH2rh2etagAc4KPjM0pwvZO+Ob4GkQv6EcR4
b1fzltY7mojD4bfDIopzSz90sUPSOSwkBel74BoEsxEOnybH4e2CuXaKrIGaBSltPnLKuZeRYAoR
qPkaZ4CmjOaVruPxD1WzMXvswnobZQdWydYNJS/hdIAUwDi6cwk0R8p/yGICYowB6h8ZRKkSn+ef
aAQ5zGD0rajNTRwyO6a2t3qolRj20xB7dFLM5WmwY0og6nq4OMGlYHN0Gks73GTzOH2RXDlZeSpf
FZbiVdCM7rlzfG8PaZr4RE9jmNt6zr5PbMF5uNMveAXStUZaP1cROThGbQxdBD6T7xYVd7S9Y+M9
j17ZbrC9pftGKnbaRg/wafSvXQ4cDduew/LRDy9dGYCdZD369PPus52LN9904tdWNJ8du+1nKyFX
uHze7JnIii3j/gfNV3xsxQ+pa9QJVo1T5An9HIXGBxGH5OWbgPv/mxEQztV/14xgeZB06Y74P7Qi
PJQ//qNI4fvb/2ECu+G/AsdHhOXAFQLxNaEF/1OD4Nr/Mk2TWg0zgAIdeub/YgLb3r+cwLW9EGqE
6YSmBxyaCdhSg2B5//KgV9uhbQnh+64T/j8hgc0FM/1vGGrHd31uWTw1mydDBvi/YKiZ+4TaTj13
Y7O67IwEFIKKApbAuIK/AoNEEl8iz9cC1281M+0ufQ2AgDwQFcGYYrTmg2mI39JonR+4EvZjXhxK
Cruf2A0C1PWTm8rs8mykhbmxac/LVZU+joXsH7MO/MIn7mV0XdEuNQLtUWRWyol3epr7jLpikyms
yQ52Zw+IwRHY8pp/kUOwns+m3b83IdV9dddfZ7z0buOqw2xl56ELgATk9p+4TsZrDPeC13/eGlOs
ViUf0R9JmXHAtpcUBPoSjWVw9OnURG80r31H0sAkwr1hOAF2EobhJhXpugJzdbLz4sWXgp4+QA7r
UnN/lSEcXRhJD5FB40tL25gWzGHi7Bcl83oVy/yqkQPxt+DH11Vxd/rsJyn938zXtqKNWPhJaruK
UA5lfc3KCfQxqZq7MsN+HcNIUEHKjbSTG8hjbCexkbuPcDLjTcB8mnbjVLKkMzuIe6JToPJXUjkC
X1P/Xoh857XjA/FLg4w5LrC5IjegoZeuqpohWv45sTpeVEMyGPjAsVO/m8my9pHXABNtxF+ca1C0
pEEJNDT30BriXZe1/XLksFf6I3IriA7yMsEG8LzktMRldnOASUQGVbSpfBAUTk1tZVi1GwBD7Qb8
SUEn9yUFaAz4oU3vlOygmoQeM9+8PXdx357jzP6yyUXuIi6CvSILK9DeLxOsFTyJDptEFZ7dQA+M
Cv0XCUDIY4Kw8UnrVwntQm14xRcxlCKHoAQc2hgbINU52R3vMTYF93PYwURmc1yaieRVHsZ7atYh
gZv+t7QKnBDGmjRPTHCud7D+RuGGGHKAfJ08Sa+BXxZWxmq2mk/ExXCZnR5UiizSlek5NDkWmpF+
CMzSX8ssD0+jw2Spg7sZQoU5RKZ9trUlHtyoeyF31O15D8ioOOgvKdaultyiT/nGKh/Cn6CnYnql
rF8pQL5lnSeqqBRlo07YXgYTcBMFmWJTRFoe6EcHsD3T10Gwwx23E7P+rWHW16Rudo58pwRO7LCW
79FIjHXVjwM8FWjJwk5+gXP2V44KTlNTZeu8dALgtcatyi1IuXV6GsgAORAFIRsb2YdLZWkhaoGY
tut7LIxAwT8puFiEANfedRhx167L9daDaFxphedpDlyTw5eHzhnF2a6S+o6GhcUZrCqBVPYLsfOq
/IvR1AIfMJNSPP1DHrAjC9sYj766ymWbS7ZqAXmpJUu/SLePwPAhLHKjXBkTOO28cRouQV/uNP/a
NjfDo18b4gwEc+eaPFUFeOlCNhukiuNZt7q70I6LhSrk8OA8qLTdOtSbrBVuRGJdjc0cO931ZTCs
YuL96/yll6z0isjlui/0H+1Ht4K71rVwrTOjyvAy54gqHOEBt0GriGvT5xvfysQTu3Ycqo2Ryifa
yrg2BvnXaOK/dqtpKEVj9joDaIrj3kNnnNGD5/0YhuTQ+/BN2wLgy3jLI2faD9i1oLUphruOWlc+
XQVZ1RABnXJ33atur5UfEb6MtpYXOqSqCCnGY5jt/Z74R2bN4JHohz/EMwGGqc33cf5Krztb7yBj
D4r5ltCci3uCs7DqK+cpJ6+fxvKz6gnwNF+DQ8sgbpKFkqCCfaVMTYI7xgVdpoBnck0V8chktjeb
SzZa2zadizM5hW1q1eO+x0PYePQpJB6HJbyclFU2Y3UtsYVdGMUztHF3yOtwTNqGCwQsRwYt/iaC
hkBvebBqi+ozGXwZZmFz5+Vfk3QwP5NdfKYYcbj6b3RDMulz7WfGbd4Oaos4mdnSMqsNuKdEE7CG
b6uCMU/QNuyilt1gF8vgDN/rT2s43CGC3D8bUfrDSx7+bWPw37RQ2Kz3/7HgBrZru5QigVbB9EwZ
BX//bwj+DKqhoJLc3YxdzCQcUMEGiXs+0W/WPngVkbjOrNxLEHs9kwhfnWGitJMeebsg5sF8O/QG
HOiC2zw1NMuX0q4Zq4P/q9OXsd2SrMo2mZ+Vtxk07On//vQd6z+fvrA9YQrP9AJ76dFw/OXX+7en
H7tJOZO/JxFBrg0Cgr3yKsHojsw8c+zwEeTyn8lNjr5ffLB/gPbiLJdHrhnXF+At589mxA4BLcRt
M5g0VXQtS0K4XPrVhNNrJCbIUtWgnw9MjJ3kUyXpmWWfYeiwDUjSCuZfeaL2//df7L/2QS2/GAlL
9kCWQ5QL7Ml//mLs1Ho6jgkxUatxsKLip9OE26SrMGbheN1E8KvWXVusa5ePjgOjLAFruHVFisbs
TE89U/FN4dNcw8ACCmNgHqpCX+MWonkHon9lIK6rDIgVXUjqUIOFDzSghBqjKywfySm5Y2ZYKwNq
T0jYw8kvjJG8KwjXd24HjMtLrl3zbypBB/eaM5OV8GP7qdz3FMruXNt6ySdg3IWH6dXx/6kF+WdD
+99dt7b3v731AcF8nxLFMBAWVWH/dasoynx2Zy3WgUvBdROVtyGpXAYlMmRyUwXYo1ghD/98LcUv
T/YYqgp3WiiQRMRaxFQCJtBj+9LQd73UQVd9Pm0l1jd5qSPjZZ7w99BLd+dj773MGd5VTFr6HNtw
Xjj0vndo07g/gWJoa+/lDCgwTk5fNfG32RxODdI/79JSja2t+iE5gtx5z5jeHGdpmqgMZqJuOWiy
YxPL1zZGYCrskglJmTEcHkLn7tQ0FxndvGiIJIKqysd/yy30AmoPiyrhGxp1rLOKfXRLzGZoEHjx
ag+N4fvPcPcsnakmt7ST1uYL72VBACZvdg2UuiPBXu9MbpacHV31ax0Ziv1O01NEjNt6zOWhM6L4
okqfGowAfaJq5+6UkizHjZgTniFotZhFTefiOsNdEkQ8xCCXLp4kqR45tzixQiwxKR/QqokfSP5u
LDHbh8LVkMtiMsMyiTaeZRhb7u1wX9qWuZXyu7PdZt6hnLKTPRj5Y2l4rwaizMHTRXZh0d1Mbk0f
7/IVpUfYDcI5P36/TUP4QEO22os4DAECmNHTAEgfTls17Kp4RKQv7Ozgt2wjKQiZL+GQjawV/k9b
DRNW3NR9q7kXrDxV/5oIdVJtNeuDhbmQaOv4xIy4uhQWBgiPYRpF2moPzurUuL57wJKGp4UtJNB8
GDTFbADbzoA9uqKvXmpDG6so7EOaClidwrl7EEXTPZQC53+Q1O4WjePM6u3CVTReCE7GR6ju/dEq
YpcRF5GFKXoZ8IDxkS0Z1eTlpmwLkz4noz8Cc2fXStyaYKvjXSw3x2tkj28lif7OgAUy1sNhkOG5
ihmNfrNR4Q//YDgz/u66DiIts7cV3a3plSA6T7sNEQbnkDurlT/i3TsnhlFzC/TcLWPw8pj2xlfP
luCpzWy07gTIno7wrnuAhE5F107rOiPigBEZ7xVpDtiPEH4brkXkzTyQzyFSGRFZhwzynHwhj+ew
D2DUTiFOtyngYla65Ueli5BvVWDDLYG2otyJHb+q3kJq0tlBDtGWyt2rdl3z5PUJRCXgSOog2+hT
8spc//mzEH8d2bPxSPuzbx7iIRSnjTk009mwpumc1OYngyocYYIIU+M/+ZAkXui+eHcqu7uGU0tg
qk7h9lh+je1UeuYBuWsJDekrewB9/f6voM+JCxX5JxoBcNeSW5/QNpXqS40kcYtuN6VmyJLazddE
gj4TYuvid7kVZR7s5FD5O2dQ+HUpwMHx9Vw3df2WLw042uoe/vnOQOXHqSVNqvOvQGTmD4/owzZD
iDhlKVTVtBq/qjTPvhKUCYf4Upj68rHUNG7A0g+vZjjt47iIAYVQxtX0Zn2Ty0OrrfBSxfMKutaF
7x7pbg/ls1Xmxq4yNdgtv2gOhrX4JouACg28eAz7lNogsrMrmkWyyb3IglkX6vxQYzkilLHAT+Ms
v2WZ8g5CF+K4+GMuEZUzu0h18ZMaS4tcvB++R/hEfVM2X75qN3M83INkUk91kKZ3v1F/HW+yP6yy
9LZVxz5jnGPnI8+bY+tTcdMDLb+loe5W399WRWG8tQRXqVty044m6m3TKsQWqiHoztN4t5xwvLP0
jnc5EFsB6Doev/8it4U6dq350ZopxuoQRz2JFOCbWSmZQDrBdPOaabq5sQO9NPYCSB60kS3+nOkG
Xm4CaAv3IA0mc8tCKs6uoaKNs2ydu3Jmuu6l0x6jyb0v2ZSnBLwpKWxISSwPE5TbYtXa+n/+5/ef
fn8trcbesgz+qieOuVON4UX1YnywBzb4WDRWHveYc+7gK9J6OApAjnReCHsbE0GlIKbnFVu5EfiY
NqIKEbNWRlDOjlnMYjRM6V8VUui1Q3STduReJ2wAOwmMj3ybVNZxrj31mg3VyXSqnuiJOe9bc84e
SmV1t644f3/R60yf3T49WWVb3ZPODSn/8F323Oyr/Xzc9hLQFi7mgEhF8JfieM48vAt7eyzLvY+9
6LMC7NpEw4MVq6/cwei2pJOu1RRUh65unzKY/edkeXDbWR2DoDxlo/DerIpyEWbTZw9tplXgGHSH
7acxol9dGlV75q/tHhgzlCQwmWnfXEI329mUK56muhXMThuIGKH1EEm7/SLQndIUEJXPSJqMu9OC
o8zocR6acjKldQy6xZumN+m065a0AzEWUT0jaP3hFOmDzuarcgxpNqkn4JGUC1/SyvMFoj0XRd/f
5PLgcALfmRYwu+8vv//ClUhh1Cfts7HzD98PYcd90qZE6tpjjqjDV0hV1ksXPgdE7R6xeeHK4Sy+
ajTcD6hectdgrUAUZ7FJ65+Kerxy9ldljihYENXGAlXc6eoZiP+ZCaiBQt68pGpJei3l9Tlohg7c
47PlBwk9PoNelcpglMax88BonaqqwnzyJdbrHCfi+fth6DNMfrRyHwrSMqEnXmUXBxs6mTF8TWwM
nc4czvgkwVe2FfQ0GTd3LwrGY1gRPCMuVe+jFqZ65A1fdg5xQGa0vjsMLTwzeswL5V1bVpZd0KZw
9hPPPbsD5BzHfwsM6t1jV375rjC2IbtRiGBnDITFhclSR3hjk45dfXXdvrrOLvOiJrEZUWO7Z75F
zuAWm0hQg5jf+6UUiXQCh3lqqypT0vThs7QMob3JRpOW7tlocCE09sPUWX84ag4fow4P8yjkxZZM
lKa5OQcs9KyTffLskLQAsgWQ02bz+WjRM+V0YYYByk+OLkV/vQXwJMwvaV37vO1GtxqcOf5hD7Cl
jJQmGnMcr2Oe97cuEP3N1xZnzLpcdwsEL4YudnFJm+/gFmBfWCypDcvAseIzq2sAcqZOirdpdu2T
n1GXQvdW8ZaIIDkaIYWiVWKN2EUW+s3id7fAxuOMvonOju5VJiPKbI0WEqK+ip6ehC6Kf8WhPg5B
p37WRblMLxtEPs0rWk9wE1lSwYmpXO48ZmM3U47dXrljsAOzRtwtBDg8iGT8MfVPeYy/wEzvo+rE
To4ja360C5Mh2xKfDRmgDdHNLDIfj8I3fUmwtfFEcocI4B0i/CWURsjm7gZobpOdV18m1tMiFHqd
x6H74Bn1m6Dr6kOoEb+cJd377MgUL+xwTF1ZXdh0OoeuMbtzmsvhqDJrOhF+rE7RQCLAhPdwLksz
PVaeA8MhirsDCTmsSXBd1xP1rBu2wRhWfQ5FeaVfhSMXCJT0t6y11Y+M/G7jAddDvT25ri6fBs/L
d62OsNWVbBLXk+Q0WRGMw21NWMicEKrrONAHJ6fJl7k0fSPVD5uk4bYg5M5hzdg2ba2eaK9mK9p0
h9JyCGgA0PlkB0pDb1M8J2GRXJbKJtoSVLGXugse7TA8OnVy0BQJ3TAL7ae+JW/aAi52w7Hd1w5v
v8XF9VfNwL1HoI7NID/qynrkJfqKuPV/YcBjK+lJ8S40EHaGUG6VzJehs53XOgoPmbK3fdykn5bF
ioiXb3jT6RIPMkaOOPh6Dm7hUMYGkOKQ+uKXA15xTf+pPHHUfutqmCiF06XbwIaOOrOazYXbfEQk
/05m3byWcfPTjMzqI8s0RBY7ylaOnOILVgVGfTPkvq7kTgsffNo1KpzWzPs+2McELwB59ggO+yYb
i/eute5uD26tTKf790M8Uw0lRv2E7BtQncLDBFipaFiwYu2OJB4jhnM+fBdXUp8OnDfA/rYH5smK
Np+myMMzoRV29tR+RAivD0YE7xWv4rRJKGzeZx354Bz0xqmS0bzGpdGdE0gNXTCpc2aP3UPTlBuF
/bKfPAzW/eTfeiOrNnj5MY5VOLyCeHTvMoGrZzLoOoSdKS9eHL/wfjDlriZ++2KYvnQrH+Acqf0Y
j9XWxmq7gx9on/Peyi6l659TTMKwSb3qMjZWRjsd5pimxGZR9ZSTmFnQPiDCY3bBVPgp7aBf0q0u
Iz2wN8zVyfQ7UfPTcMjxhDtTJd4TZQYGki2a96dEzH2vx4GUdB/SMjf6f0SbpVjwovzB1t18VOKo
lYaB1lXhM/wsuoQWMGVsY67trCF8nXGKgElIXxKGRLaFt9JNWTGMEENJMzCaJTApV/SLAqVxy+DN
a1KOWrMDZ3Kspv2Y0IOWzezXM6+jW4iWJysy43WKMLnLqb59rGG+oGIEq3HUetulzbuuQligE+hB
YwDHA4NU3VXVyD1lwM1ZgtXcG/zIdSmxGk9xdu+x0d9BiEQQKpmi1g31yE0IABIPSzdo6zQPEQ4Y
b54Ppq2ZHiyxoNabP6qRX91Nq+Itzny9Hqdh7wJU2RNjp/GgUjRKVAYwIaY+L4CSrF+D+UTYyDkN
jZlsalBnp3J5oFRmZzpTvjaNsj+PvY8V0rcrXpEE8EQH9MT1xhI8Nn5O0xIlNSVR2O3adIL/Vhqc
7hryMW7zWDtZdm/b4OD6aXarc9ilDnaDMoa65QR2dostrK/Mc0ci3PjmAogUK8tEthrtDCYd+Y4j
HIYcwcfRLy1Y4gdaja6NFCU4RESIbEhwovAZOMbZWJ8xL8N9yTASmfK5gz/93JOaW5lJH/FCclRZ
Op6K3PZPmbGI5DUZwOW8ofcBrC4z8jE/tIMPXUHMWG0KtaW2xtzQGua84cQiycigb1/ArMgT56lO
a8JBIQgCaqtb2pcm/LUDuJcB4hThmOis6XxcYYOMtrLKR8h+cQkhaTSJwrmYFQQz16atnKM3y/ZK
pOG1QiJ6Lutsei4b/12nZXzt4BxsA+yv2BUWB/Bx7BrrjtfSun//16wBmzSFk/7bX0DZSnYtHadk
Pfg+dzKtex3r7qIj9+wXXEcyiPPDGIXyMRmwuhBJ2jXjJB97BzlRYMvZDG7LJNLHP2NMLpOj0on3
PZfaG8Umjx2Vjb9kg1fB7IPp2R9ZL6ivI+6bI61QnHITRkasQefVcx1VwCbc2PjQ4/xpFbgc7Boh
aXardzb+9ApCfcee/Ktq65Ylqyvu4IfjE9KxxzE1TF6nsvqF6AkB32xPY9N4H4kIky2zb31hP1qF
051qdEoV68T51AZxpWEssvPMKvsGQ3fbNo37xAyBya2Ib5r6l/cKW/CZ5AQ+ndQxb0rYeh12cLuc
NvnRNTbKcKbqfe6Lh2l0UnaGLjJQo9Qv14pgnKbdZ9FjrIpUO6w5LIREo+0SD0cbrKTDR6rKwuJV
aBTVfLJmRjYYtXRCWh+DxYbGWbFPaal5w13orWO3nY5tldVvHFW9lam6+RyT7jnODQ0xdaOM7SwI
nExomMl6TJ7zeVYb7bNPhRQRPYVGKJ6Qg0XucOww9p4K5bqimXyOnF9OgpwUG1i8e5IDvEKHVA2P
GujbpnG7g1P36xzBDgFXGCQaxl01AB8RbU+81HC+VP23oxqgp2UQ2Qqi7SSgsHJTmU1MbUi65bpw
xc/ECI/9sVXdu4MtZwWo7JcQMLQBIvOyybfcjJ+HvDyCLRiBQfR0v7vxZ5lQ2O3Yammsoqa8vSAT
P4DMUSvOWr+q/DmeSySopXjO4Xygc6KKAGtoj9d43ImLI7Qyf/KR/gKIpPQ6WWr6BG3jrzvZc5ph
Jzy15psFWh77/kfVvZUmoK00h9uWLAH05TuqlFEfKy9y/EDRYpluLPyOkw7dNUSeaq3chjxCXNJD
DvmmKunRmJZWtlT9EeGf2ikErHfPXJODFoz7uRmDaNJlgDwwb3J3OrhmfiK1U6bYwjjteLhziodO
whvBuAxELBdboCPpymnse8DrU0TjS1fZJfQg649rk/SKgp2w+HeiHugeruaLCykfhj/rQFZ+ZCVF
3gjq/qZQz760OGe/ozKjhwbmG9UkN49BVRD181YWIGQwHeP75ZSmeohztPj8jVzSbwx06OPZNJJb
4ezjofcJGyi7vQrl/GzKRy/H641gSmuy3hcjRit3RHIfvWGVz/pJmTkitSq+1FzeGCrqrYetFRII
bq8Zs48fuNukHIIlryr3TYyQQ4SRSrySmrEwrb5cPsGZ/honeNyQ2l8ti5lHk0Gzm2DGrwZQzeR6
Jm8bTOlCx3HfnJpGRovSi4oKKKtSl2Ik3EGIZqCbM12nKTx1gMg0SnKN4ObEuvdoVaXaAVv53ZbJ
H3peKJTEc6EkB6QuNfy1JqSXgCYFicYwTOEdMwg1cdledQq3zubzi+bKW5fE74KM7Lrymr+MqM82
gSL0QsVyU76QABFriuYAqdrqWnsaFmsiV9XYTtjTf6aSDaAjnZzZbfRldfOzZ4lqr8385qZAidDP
2dpRqBW7+svKWWDrjty3SfQVU8tH6kKycNKd6ZIfbCKUzdIvN46YCYmbzi2q/EcYMIvaXbyrgXhC
RSGibnQNWQCWY5qKcwS5FUbdFl3uU5vugyuDZGNU+OLrljEA+O5VZk9vpCjJw+Bn7aweKjydRqOd
nOaU4huYvjRjGmyZot7pt9LSbwwP0l1VnvUQx1sFi2I13JKOeRCu76XRemHBtvbGKGLUbnY/674F
HiooP07ItGRuQ39OGcdrN6cgoZUb3Bfj6BBVFdwGMd5nK7ePKaSNq3Y1Gh5hB8YRQ9y+YIr+3Y7y
LeB8rGLEeBUhwgjOZ6t12XQvta1i+vMo5HYNMF3CI7zFke3VCY0v0XOCRT8H5SmjU8cnqqKsYIXS
y/KnNt1Cv+HeOGxMIOEgneP9BNRgFfTWsWSLuPY4Sa+VAxozASETeA2CcoetZUQtMOSBQOgvIfFg
210vdtqX7waImZXv+6B/55BzQDT3B2CmbAerXeeLx2I8Mp7jlS7KEneOQ78bnvE5T25Qbt7T3vnb
+zDH+nTj6/A6V9x4/UCt0EMhzpQOQeAOU0zqh3uzb6ttTlP1aPu4GbTJEInsaSHzEYZMfjAcbH4F
7nLV8LkuVM8aYTl/84XGn1o/00BDB/Khtbw7QmITDxxr6yXTB2kTIAypf9PLg8B/fMnjhOOXl7Ip
RygcFtdLlmbJIe6RmDo+S0zQ4H5E87PG5IIVu2nWTcvLR0c3fer1SvGELqaT22AtaHwUFETguO4R
LBowVPyQuo4Y0uTVXvp8rCgPKIkwe5hv3WnbZLxJWGHTs22Sfa3rQ5OqbRNA+K0Nl9deqa+6qJN9
ZoO/gDBLK0yBz5WVcWCIBEdHP1qePmZTj83HHrlTuPFjGyRvZeeHh6DSP2LJaD5YliM9eE9jHNcb
YXO66ofnzB7+tm3hbYVBx1KFMceA8KEnrmOPgxJC2+hWl3z0MO5HINoAte0w+nhouuuURtMDsBi1
pYzyAmFuN6dA3+t2ZIZTDvSYIpdsKzdnmc1oRUZbX1vLEaPEuhVRicJ++i8mUbHDKH91RxPqs8hP
vgkkhP+BgL5b/fYOZv75P9g7k924sTVbv0rizGmw3yRQVQNF34dkybI8IWTZZt/3HNVr1OvdJ7kf
qcyUFMe2bg4vUAcHCUcrBpvNvf9/rW8VpQxye8hsFLQ0CcL4BhYOozGzR0Sn2Uzqgo2DOW6Vu7gE
vZu28bm+WzS2Zk3iR6EaVLzIS1dd11j1EfFOFKDXg02YluT5tB6qdSjqbIsrbRGYRb/WCqKtayTG
foodU4A1YtKGtiJl0O8slwrdMHAzY31eSXI3c2X1WxQRO1TnBLnCN4E/DIAisIgLZvGE5bdcCMwA
hCAHKM3AJftkNHYZdzkbNmlCFX1RV/GDVJPNmkuqxLvDYWFYBgdEOC1cDwWqVthic6196aQTYlYr
PbcqCqpqfDQ+uTheGBY6mVRuDyYMaXqlOcb7Gh5+mYw+y9gTM4JDKpg4yOhI3AQqbjNIZMsy3rjy
iMZsSBnwYXVpaXTttNyBMHj0CzkYY/XwIGm+fbC09jZMlXAtK15/VZFTAubOWldBoy/FD0mmWkaX
q6Ksswi0/FSnwXXbwKAFAZjOPMEUJIeBAIqb+ni61pzquzAsmKgldhY/TH/EVOahaMGVGPThm9ag
i9Ei+ytRZd9dC3x2reWf+sa5F12gUZoMfyj2Aq00zvAEuVbWfM9NGOeUTmeNHRB8Yug7q+rPTdfP
4xQ0Rtq7J81JWfamoxFZl74KBoiZPbi3Rt6CMc9U6MT07K5ExUlnkFTYWyBy21R5kEIFAwGl4MyT
OY0rvz1ya8h7f8GiA6owa5WZ6pGi2yXdTWyF4Uev6txD5Tr5jLhV6cHkrnwFSagZ+U3FWW8ICfYF
pdBEtd0T9zbkixYVMxzm6S0EnX1utc7DUDIhifQOTKcuKZ8xlzrGCiOR+6WNQ3WlcHWOoTHuF1cj
wkw1fezfIbwAGn1zvRzUg6tYsFKt9Eb1oUvkMHX2rToUz9ukqSFTVnsAG9xLRLZmMmS4MYLAqmwc
7qa25i4nz5jBFPsk8E8RFYSjX8QHP7bEg+8Nw8IGi78h/y98IDqvgjksU32+7qLCAu6Sqksbe+mX
GgGJrdfEMhOLYo39tlp2Vi21vsP0yJCb56cGXzZoQtGLm54C+vX8runR9Dx9+cunqAyu6ISar75r
fJdM0egwfVBtHHIR2hF2jRUxlAP70LMg5uRUaLwSuzGLkKAZUhEz4wyL68gOWQJJ8s62y0XaywP9
R6OhhEWeDwEDNLS+dPYgH2VFSq+7MfmsQxUappH16qnSi1ZtJ6q50Q8e/Pq/flNtqKvaFeJ506bn
x6eEQFmeO3LDBJ+NbMd3vNo3vCOJaAtNv2d63qR1OT318tV/f9BzuCITS1Zm9cYZdzcYjCVjiX+c
Pi/G3e2yFGGOTQN4+sktmkxZVMx++d4wb6yD7eGWmOl/PXzeNoXu6PTqtA3Td8syqsBxnz6/g1ov
nS8ePn9+fHV6+PJjxnd0Y6v1+QOEcz4/fPlKh5YARAH74EcWkQN1XKx8k7jPjKw5Saqr4/RIdm13
g7t1l/W0uNt6RccQ02Xhy+cYiEbhFdeIT+Ilk0eI3ePDcPwPlZhs2UJQfn4uMsrimnIhs2vDc2Yg
XMjjwjTfLcuQxef0ucxW8muQpgr9lRJM+fiR5y+U/dGjTWF/eji9QPoDqx4ZYuXL3+SacFdlLGMz
GTdh+g8Lo4iazOiU+fs5H6LEKqxKBEbj35j+ruOEqDUsJ331N9I27laODGBv+uz0ZrL9qF/T6JtN
H5te6ElZWbGCoW/199+wBs9ZgfKRroo+x/rJLM9fO01MMvj4M6fvCmBvrxPLGjOU/9reVoLAHZEB
9+o5cIbN2nH0EfHFZ6c3a1Uir7GWETLx934yVFlfM+yRyjZ+3/SClQkaZgLcxMtnYTIgRqPf8upv
QMSIN+QaEO34si2Kk28yDZ7oy98IBrPZJCqM9Je/oQyNvFFsFmTPxzVEb0HeOU3kl+/SCqjgagzU
4eU5qlvBFt0qne9pH1Udoo3SdX68fLWsRtWWbsn3l09xgfXbpLWfXp4iL07bMrf8+rKdCM3JhB20
Ly9PaR1BeINXYev/a+9kbRHvUtO5f/muhEbLrqYs8PJUQYblTjJBa/59ulAWwgOoOx9fvr50BFao
WL95+frBE0iVHfn5kE0HQA29ZK/Z5fnl6928LPegBk4v35WEDSwdMz2SW9jMmBSzSkeRz6V8G5En
cau0ylayxxtc1ku3chqEV6HeDEiCeBHrVYPBLio306sOU62FWcjKcno1QwS+KiK7mU+v6sJUttyv
yFwdPzsA+Dt6kno/vdiAyIcgQE1GqeyGBinlGui1H6e34o86+5WdnKa30p8Z4QSdTO423xOpujNr
Ug2U57iFnk+Viu6f+7wNiZZ0dKGJEZheLRxWyNQs6AyPnyVCKjnZiXyeHtlmXnykUgxAddyGkFWX
XEvhjTp+rxH39+RsRMfpezAIEoUROJioxu8pvLSZZ3aAhX18bxO57IKG6KLpVQWVx8b0ADZPD6mX
YYrO0BtODzXWp+c2Np+/yVL14RZYy/Mm0H5fD3gen7cvcYIfFXD8w/RHAlJaZ56lYNUbNyFXe29h
s+JbTQ8dV4c0INHWnR7CdUq2TI5oOoxv5rgN4Dikx+lR4OXtdenny+mHTk+JbF8hOmCmN2jwvyR/
jlVLfEEMdTLVlCYvWMAZ2eTxrElg9BoFuUtt7G00tTD3faSORrI23dKhJ+ctLN2dLEzzVnfhLwVG
DHI7rc3b6V9SlSrz6eH0vukT08OqA61D8CO3YM+8zYEI3pIqMD2YvkzYEfFZpnWa3o0PpUFfaAAm
n756cMp5BcRwNX2go+NINRJ/2fRQycx+W2DNef66wVfEUVLcm+mbJElGaoDwd/weo6neUSAr8qWQ
U1N0oeuqbOBLwpiky2+lrnYFFYdMvY6YTqQ+vVUbn7pgr7iPTV1w2jvmriDZBF8jgJl2EThGi4UP
qXllpv031ZuwGOIJXnS1d8tUPccyAAFXiRHvAjYKMr1a43lCZtPifBel+i0AcX/y3IJQj75G2NGQ
UW2FW8eq7S9GbTkLSbW0jVKl3m0c958sSOePVZBCp8MmdSJRQJo7QI1YvkTEwrQhBEQnpo/X9fq2
a3/YxFjNZQn4m64WlJ6SLFy2fp7TGrUIlyv6ECs3G9aIYQ/WHXlC0BiLTqlPvaj6/RiaJJstd+/A
MyBIgHYZpPGSlt0tE1X/KoyN4qgFunw9JGOwAyu2pAY1lJe02bG3Yx9M3HIhN22xoXRjbeoYPkjP
ODReUthMU4CECXHHNJlR2atmuyj0sKdgiWLLU4p2bkmFcaDZS+ompe2zaeBN9sciUyRUlXQBmqyI
uKR7cD/fygBieJSo8tzCgIsOUAe0QIKutBXuNsnj4Bs+rO+TOvp/DX+/MvwJ2TI13XylIZ8/Vo9/
oDChsHp8jL//578Oj9Fj//jHri786P/89/+U4fjoxv/msm+f37f59p//+vuLnu2AMBg/6DLePs0w
bAPbJtfmsx0QFv8HCw26bVLx0nSMef/6I0mL0fOnax/wARpI8gydq9l4ZQfkJc2U+UZhqbZByKP+
T+yAOA5fexNs1aa6isBbmPiWVEW+GBh6OwTog/jgznTylZHLO8CY+J9AtMj1nA8vidpcBWn/3oh0
Kb6f/rCN2xFPgW7T77TejkjIwNS8qrTqzpO2rQfGTEDM6jHx0L2juLGQIiZTMgVuqS0xgSXWjFv+
PHdzAFdY1a9SYqqoEBoz3TZWLVzqEhyeTgWbrsyXAGCn52dr6gQ3ATC0iMjrDplUzbI767yFMAc0
/l+VmGoObHzTNa7jKLxNs68e9Akzj/f4hRdlzP2ibw6Nku8loaxoC+MoI6MLWo5so/VxKWQH5kNb
Iowi1023b+VKxlWVI+ZwbEjOpMBxrYLmio4k8o3U+8fGw+OvpspTXmskbli3VOPIU8keKJ/vipLi
MG8c+As6DcYkvjcbBlvv3iMquwc40oc0bYsOtUtNkHOT2bjxANoRhZGB+bD7bjX+QWTqm6aF9FVK
7Yah9dTaDf7inswCIhI2OCPmkqMz+u0FoRPwsZY1ftCulrZQsuaVatJ0wkNto3RMZOcpzloKL65J
EYAcmzZZJ1LwTU5ERUcHlkVUgtaNNBBd2WfbAWszhF+iWddXVJugjVN/6T7JnbRUh2aBvOpO1tMz
OFmRcf8QGlE0wHiOCA52WAJ8qULIQUfDGVMHxq5lTi7LnZSQNpbRwtfjvWJJCxOBVuQcQ8QnAFYi
s56/uq5/4n1QlAuX7Hh+qrKQTQM6MBeHfeF6ycs8rjtFKu7altuXNZc7Y+cZJQnPPVJL41pvwx+0
NjQTeWjg3zami2QyIiI5mYWROPoNNEaDhgxF26wSYOHAWer9/eCXn132R1Sxn9Ns5Um4kZxqnuCM
Kt3vHk0+w9fXIlavAxuOsZqRuWYjRsaZFacRYIRNXbZM5Qz++TWmg+Z5nGABAetlu6U3w57DyQm6
p3Y7eM7JDOuQhyMvXAxcTGkazFOjOZF9sEkqFZd8fQOD0Zu5mrGnxr0oQD4gsjvDZJhRkVyFHmei
F31BpzgaO/Z52TazmFgfD2cHhblZXBOoowhKx332EBkFAo3wKFSUs0h5I2BQthmfY1Xsg6g7uVp3
yvIcWpZDBrW0IyX2PDQnj8gJ/Dl3TeEulQq7qBOfKb0vgC4cQ7VA/dEdGveJKc7cjOOzi7COQOAZ
JZZ5Tkc6U6qlhpnNSuotV8PeG5x3PFA/Px3QKzNGa6rOlPPidGjCooiT1izvCtm+zUz7NpCjhaDT
02eLvi4+D0r0LW0YypQOVrOxyKrgUMHfywpSbJpVSvPYwUId9PmqyAOSyu2FnLrLDGGpmqmHzID7
jAeYkOJbHcGRjz48G/JNrbH7cWNbuv9RUjooiPlmhMnrojnEXbLpDdZCAtVcDl43gbHA6F06DE2a
vkq4wgNB2XVMEz+Ro7JyomLrYMPViuCrutRZzdQlmNKu/ix7wTxP2k+FRRO01tg+AlpgrJjw28Kq
Wtp9utJcBteOLr6sLpu6meXAJaVuPBzZuWmSddC3Bz9kPZeZe+i7XOop3B9ayFl5cDUQH1oNjYn4
YNHt1GIg+ozkQe8cKO0htilNZUB+Kzi0eQHLpuY8Te2jl5OR2JycNlun4TfbIvTLSCBXkeZCJjKe
Do1JEMdmiyZkrRDKW7jgWlM6XGgMaWytAkc6/35oGKcEl7dMxFGaonC/tIVyaRsLhBmbaMbLO9ON
1qn5uSaJXaEv4PbGjNjbNY3RpcY6yW6NtUSnxivLVSSccyaYFwbZCgbEXOrYr+MZBE1KNcJNxiRW
NIi+tp00HPWCOASur4xIbUSVy0LX18AdZsLW10px37jXI1uNxcJ9aSUbVSP/wPGfxgtMZTCA07Qs
TFpI/dgdyzZCuy8oR/9+L4if7ARNZtpiyXgCTSYhb0yBeqTmwgyH6i5R9btxPNT4y61Kv7rAY9I5
wXsD8k//oG4YGpegbgjt8gKUCo3lHfMFPa22Bt5ecQVxkgAW4e6q3LhzRLvrGwMxA+g/7gldeG+3
yGRr46g08DnwzL7jjxunZ29OBM1gJLB0S7EVQ9Y1a5xbvTJGakboEozTtHetmWKIyZH8qlc+gw86
2jVYzT1pb7MsY04VUZNAmR4grSmTjy3c78wwsK4E84FNraT7QoBOBFNsSZiHnEUVEV7rfmMUWHi1
2KekO3VJcg4Sd4euYA7lcJMCn1eb9GwhaKhSa0EV6Z5C0Q6qO/0g9U4PCu7MyHzp2iFhvI/r4Bgb
9nZs2xaRti9yc+kG7rcYzX6DN5VlGoEDxnwg0MuwHktmJqoJ2iXgTzIdJPBvkQ7KIkRWSxO6Rw6b
4FiHf4K4ov+k8N6rHDquG2t4NXlZYt2WqtItnbd9p3m7LIrbd86J8Rx7BbKwNabFukVXX5UVxRDK
eKG+2v+Z4ui+57H/TUlbFy245Mh5Psb/aBV08J+KtEx/VP8xfuwpzcYet1dNaJCXR+vFzeK3bzh8
XN5evuHNF5b/Nb3sfk/HhcebB4tpEXJdfx9JJWUdPf/xP9/5//rin0uU2z5jKfP0q2WQYjET/zX3
5PxYPD59j/7YlNFj8q18ve6ZPvnnmkdRPzA7s5DmYRo2FIND8+eaR1E+KJZNT06TZYEp+mXNo4gP
ioK92JYVzRSKNV5vfyFQjA9C6DJzAK43m9uv+k/WPNPa4uXEkeCoCB02i3ExaGWkpSh+05ZbWy+y
q7rmJqkHEmmSNnZMx5bhjKlknpVGViyKQTqhKN4qQicAB+hkEAHA6ImAtSWVZjKy+nldsDQZGtHQ
4gII55DYABTeo4Ri30W606FztmeNANrdcoLNShEg/Wv0dPbqCPxksjpVb372ey7GRB1VLiT8tNy2
QwrqNzOLK5r4w8KsjM8Rs9sZV1C2jhrPOwtUOQs77oxl5mrDfR6O8daolK864mPIT1LPfVRuCVmZ
s+G4h3RrPhT8HJhrA1qr/msA8+U2yCgo63aCqYqeLDw0mNCGhmuw1hZtVcCmaHuWGAN1dsKtoYDY
5ZMekDiThah8ui95YzSIX5HX1V6fvLMbLqbsL4f1wqXcilaO3aQpt0qvjAu3r50mnRpNoTakHLxK
fMLytQrQDFievCWAGr/U0++PwDTU/OwIjHW3V0OQ00iUxYHMbh3ZmBmiWRRu+4lsRkQe5bVDMAcc
wuuu/abl7sZr7qxMuU8i8IVxj06wSD+qpIP8flOMccX+s025WMkjRbV9nZbkFrv695gTeYZdTF54
XfyJ/Gll3kZo2KJQWjdmIm9MbBvQqAvtk6ihbRR9VuxkxSlnQRbmKILJCsQaH6F/QIJQgJhi5zFX
Je2uXgry91ZhXRt4ohqxQDQYzCssNYjwf/RJ6s4ViQiAlJrmo0TZEyVmD3KlMx/ivP6cRY2Bb7kz
cV3I7pKqmjYjqtudq9iDnrRaf6IoaD8OmPbOilkynTGbeOnqWIPLMr8O6SJPAH6nTdPN73ed8vaG
/vcJpF/cyAMMro1de8W2cIq9EvRHrzA+SSmCjy6PtoqMIY9Ctew9uXWX3+YS4Rx4lgGyLMumm1MX
/PH7DbkgRrxsyGVRZNBKy+iZzpYY/rzOQkiTBZus024iqaIckBPLIZuSDVZcOVIjRL+ZGo+9pXzP
LBNsgnGb2eoG/PQiE1gMlLFgeqxzdU1OXIqONEEH0e1+v7HK25nZy8aOz78698ntVcpC79qtYTvn
HF9Q0aCvD+QAUg+Vh9RECrUJobxXgOtL61Eb0JcRQR9L1k0PGTLq3RUJjf4726O+rXW/bM/FdMDB
bUeeUd1sEww+oZPtaytce66GCF/eN1j4UfT0i4GEhllX53tdBkAhQ8uVHPWgtdEulsH/kp+S1u46
sIYVSRF3PTLjxH53pBoH5p9co1NR7NUuM4oAEAj2uK1VoW4S2pcyh95hWUuW3p9iMeYCFU+mXbJ4
D9aZncyBh2+U3Ll755C9rfq97KKLG6DXNr3A6kYMpye+EWBDS5Pa5JUa1WLpOAHrEL3NiOJl4crW
kQKfkW+rOE619HWiQcWgENmomdRFte5zK/yj2kOt5KboIW+Fb/H7zVTf1mBeNnPcfa92U6SQyFLa
MRGjyWiEwahXdIhGheGHa1rzLKEq56QoY3Zvvhc0iqBghITqghvg3kzUumrtJdcivMHOTlKg3eex
cy8XCEGjvlOYE+eY4IgK+P3m/uo2rF/ef2Sc82DUm23lNcXG7+FD9jQMBltaKj3aHEp2o0mYxOeV
CxqxRoGoA0WUTLTCjrKO5QHWvBzvkxJTc6z2uB1aFoK5tg1s/2iF2se6SakoJEeXvLl1R5mWTABZ
WQV6BoMXvxo1onCLciG4CoD84nYhJw7/VUyfVFcoEw5fAzc/FXH5gOXTmcWWob+zHvzVGXVxAxSE
4IXZmJtq4LPNEnWl6mKJ64MEmHJbmcEGg/i8BF/++32t/urvXdzlUqdyzcJnhKwktNeeiSrDLHsm
FVrPmek1yinJbHln+U20qPidi95UxS4AkAUO2lk4hnEKap0gPtLJRUHOZZvrWwlhITi25Eyolv5R
7fox1JnIdjSIyS7yanMHc02lw9uCGs6iQ1s3T14nPr7zm35x+4Hv9+Z0H3LFFQ0itm0tl4seKXen
uk9E6T6UurHTCM2h6Pxop2EOXeGsuhxlNzTA0kdyOi/C6DC4/jDTbA68pxPbAXMk0Yb0Km3gMbQZ
PC5ynXdWoBJM1Aqsdcp7B+MXI652cbvKCyd0wgxfStpqR7XIb4i62qU4PpuxAp763fEaBerS9ykm
EQ2hJ+1xsOStVIt1oTRrOtjDFQ6NjpRJl+CODGg+ozghtsk7A576i0mRdnGPqgDK9plFtkgguye5
c7cQhfsrr4a5HmncrTShg5xuUbDlRBksXIdMqZzUhavOKuuVGhnHLoqQZ2lfXUuXoELj8xkwkeJP
0+StbFnG5p2T4Fdbenn3EvBrKz2NtkXvfAwaVENRkc/r2sVSGJgnLaNb4BY3UGA3oW8ew6gGpIHE
6qprjUWTAwPLgvwGe+ICRdrHxGgfFNFuUJu/MygrvzrY49n7alC23bzQ85aBKSZozB7u5RppLfIN
P8gFTRV7XWFZ1qK7wiVg0zdufr9ftPH3/+SWqV3csjTAXZVb2fnWLyT4r4FjnxF2DofUbol/cKrP
ep99yotk3Qef5MyYpaNzy+3Hpgb63/YAsokEmzRUvzq5+72BQUCdIl5GQpyjukUUK7WfsGSLWVrU
K7MuP+Ng88nxsU5VnjkkAqFideS2mqtY05YwHk7o4U9+48N1i0DyxkN8/v1PVcef9LOfenHbaxxh
BoGh5dsgam/N3CLjMjyL1MDSPdyCyZwLSl/wZ7eBaW1C5oOuZxycxielqTmpg7wa3QuDXXxGALTS
lScdejuGt8UgjB84XtNZoz2P+v+oPPJu4ePeD/3s+zf/8f+H6sd4fv26+vFxJLL+sUuL749vKh/j
p/6sfGjyB5ultQlYzKICovPKn5UPVf9gyoZOvPzYuwXx+ne3V7M+mAptBVixik091WaY+rPyoWkf
VFnWZCommq4I2/xH8NdpRH45tYRFqQznt4D/qtHfMi7bvUaomEDlJPfc6RTsmI+SOOyIYYHuhchN
DaZ8Wh5UlAYL3BhYQzqU1aSRq1GEN7Wp/FkbdNRWDZBabQd03MqIqK2wCVpYuOz+xK8iBbCSvFUb
8TrqZYCHVX3woFNhg7+Jncxcp1CFFh68mZV3JTUgkC3cx1u5OTu28FYVIuk16q/44GnHVwfr/Pw7
/0jqGGpCUpWQc8cb0sXPt2QViq5syKaQpwrCqzGsyDxT2FXhnmWABptaQUuouXI1IzDFXPaHtCms
hYISBOy9D6MebDsBVeUcn0LxoNXWVgvUXafKJ7cVrB0yM16pEmPAO1v5dqgbDxJ9BZUjxP85Xaab
2autrMA6V7qIonMIpBPzgKEtdTuEYKK0AXIP/85IM/Uqcns0MiQm0IoO8F/3PwbZkxZeOzyadlys
YR+pV01uBu/0wi4792weJ45qK+zD8R/jGf76RuD5XYlNokzPwIz6Y2QwNxVd+1VhGjwvpdTdW/DM
5mHh7FN2zgnQxM4m4nKbDUnJ+qYnaix3D0Zsqsce+t6K6LImgMo5ZJl7CwpunrfJd8L5iMOMux/o
f7o5p/QYl9XFuI2tbRHYOajGhSFXX/WqtA6gC4xdkobwco2uxOPFWs+yqH9RNe6uCzqhM7MX+UrW
G2nkjuJ7Gwxj14YuSQYDoQIumXrvHMS3E9TxIKoUMi2VFjIKBN1W3+6l2NHKvs6g/yZFoxyF4z2K
soHer5XhutGI0QzJnYTREsVrI8Mz6aeCOpqZ0soMxxAG4EptTcCjKULniLRJmgW12q0tU7pxuyBY
/35zL5Zaz5uLNIzOPuOWoMb6dnNLuQhgRpTJGQ9/inZKnWMy21e1B9637310TBL7O8oWcV9qOx+8
re3cgqf7ocBpW9fWXZtJ1n1XRbtBMLoEbrQwR+o5wR7Jwmxs/IJK8M68U39beWCj6UDptOiRz5iq
Jl8upwlQtDOjSv0zJLF7Cc/KzG8C65r8rO+Fmbu3Mcg7xNFQPheJQp/bDG6rrLjViigBI2U/GBLe
o+kjFk+B/U+zdY6ye57aOV6spMD4Hg+PbdVeab24jbLMXxGKu5fQjNLx83bxeGy1muUCvqtDQEnU
GUqxB4FPNQQ2AZ5SoMhjN77Igvi29BMCCMq9DGbnmmnmqu5wKbGemZF6pJFGGJDAYYbFO/vpojA6
7idESDSvZcrnAB0vm3WGFOCsrCvrlGcyiXcKxSN8a4sS/8Gi7V2xVEgVW9HfTjcxhi6WmeZ9KvcG
gED2w+/PNGU8k96MwRw1mgKaYtgIrugCvD3TYpU4jR4S8snNGn3mtshkxlwa1j7yxocYC2p4S9Ms
3fSsWDat5H5CDEh+htJQeZTE0z/fnHGvcENUucNyX367OZVQ4hrqZnvqAU6SwiYdHMmjmC/B+ywU
H9RJBgeIYB111jicJInL4ZJi0qps/jU2c9/bQxfzv/Fw4WRjXKVxIsYZwcWixclxiEmZRTe37W+y
kRvngkIZyzSNt5J0j/psCcYIJ9dMKxqxt9MqewjGMz/AXVmFOfdZfGAoUd0d5Z5kPnqjQOxWjT+H
vALNs4J1UhE2sla82Hjv9jWObBcHWIdib3PjksdjfbEqjDmjMu5h8kmMA4COWge7xRVksmhtoE2g
75/7oDa76EDEnbbUrIWK63+BX+P298d26sRfbglSDYu7FKtalGZvj62CY9ZKwQ2cwsIM9obe4LSj
pQi3pAmOYRaKtV/KwzxT3QHdGwAzj1JzmjnSKjNZScSg3zBBzasAfEU/NHTzU3ZeZ4UbL04XfuZ1
G+glR0nysrnqG9pa8wMd6cyf0+xfklgvSqzTGcEJamo0xkxZVabXX80Icrm0vTZX9ZOgpAJsEKHR
UIXfBokQcoh81MdD0N59ipRcu81zszi6uJWEUWTzoU/iu0TzElJxDQgpmaNsVMt7rxer/tukRdPG
3Qy6i6a4xhz37b6GLBCasFtARqQFyY4QA2KCxte0o2GKxzql9a90cFGEjDEYA6uwOM2Sg9tHpyIb
HopC70cDFIngLSKkso0XjZHYK8IVs73nMrmMc2sxXWy6LwVXeoQeTg1Vb+G25fz3p814VlycNW9+
yUVJq7ZAIYStp5+wqX52PUB7dvDO7OBiNTsdUIP1AQMOuUPi385MBjOESq6lIpxrozO0YQy0rcKk
LtDjeaiMpC/doUTs5V/bxP0cWsH36VlbYnmrJgHVEg9uNFkF3GJRSK5ltzhSBKxn6LPspTKKNlF7
042vWMs6kINbI91kInscL9x148vHXA/o5QUF8hKjW3eu/bnStLNC4vE+RyzBdyTmDArGOxel8rPd
y7UIG4fS8oiVfnuilAHEtsYMtBO6EmiHCN/pyspXTQEZqcFdfyUjolwWAu0hhO6vbuaIY2W2uJnt
Xr9SxeAgjyz0dwSp2li+uDzqLNhUFmIm07bLuYRkVJ2aWI1+SoS1JzlVu6tScIcmmo1dZl33manu
tJhyuG+Z4TkHGzJjrYUAPtFWOqScq6ymQOTWunwDbnKa+2jh8BVpYnB2SsqPYUbupqUkAG0aBV0Y
l0Hrc1eh62bsmiKHozdOSgNKqnO9wDplWTQJNTMh+1W49qfAYnJSvVdsmOonF7+btaqOtk0xfzI3
GNAst4ZaKic16goi+zJrmcrtvgLNudIaYBM0TuDUD+0V8FFrKVxPvtL7xl4oqXH0QSUSDoXsxWsN
sdDU8kRUIS5vX+2v2obQQ1VRd9CI7ZkKIXINNQYTFa626X4a5CbIkTbcK0n2NO2xACBtDAvgaObB
tWkAAtQ903pnOvSz2wJrX0tn+WsiQdYvLvDBGhThhPzkOPsUNEB0YTTWa7Am0tEZoPP4kkGmhJNq
Syntvvi19TTAKNizoCVMytPI4ROkM4iNsFNvR7rpHbm5FlbonPTbcSLVyO0VoA9lQVzto6+4yzrL
rHe6XNrbOuE0gpg6AiR59HRwBMfx+NUtAWXBoEu5op6ms4ajRWJfLsGfCFp34bq9DDqQ+ZxSCJSH
TlBsCvnGcZDkGTcSAp1zVUT0Egv6D8I3xQZKRjyH0TUmnSk3zdjcjeuSdLQQQAxD4qNZtZCePYkh
Sq3IvITe3DesQyIPfELCqv73g7Dyb+snbbzXUS6hNSL4mRfDhNEh+4FiqZwAyazcYGh3ZuRi8YnV
JwV2wcwyxdzPerJMxjPViMVchr/Sw50FUoAWYMRTpU5zT14B8tfa8A4RM61rKdWMdw7FT6bX6FXQ
5I8isHHZd7HUa8xs8AK7ZVOz1tgplR6d1RDySKfDbK2d0J6DgWLHxfbHXtLkK3hA/pHojjz3zfe2
Zdwtl5ezANZusC6iqXu5OMfVX0cF+ZtMvqQlXJJ6A+EkmikhEWOxfRCd7uI/Ydhx9XBYhyrBAZ6P
3Lsvh/hKHkp7XYTEzXfYXpD9o7GL9W6l1HL03ob+5DZgWuhPUPPgTLLNcTx+df7a1I9csAvKyYVo
ldUAXVQ/W/ZkhlRDYV1P28j9U9nJdXs/JCEwq9q+Jh6X0IG4vvby9yeu/34LoMKGBEkfTzs0fReX
lKiLWmidOpxQcEK6o0GwQtJmrwrC1GB4YFbDFYZTKLHjRUhD9FiRVnicqggoHkg0g/QycwefJlir
NcvfXxDW+NffHlm2DjmVyUpZ03UKgW92mGgVdOSJLp8g/tGaamEP4yLMHprGhV9So7/npkpKmU0a
OvD9p4pq2gzys7uIrRioTwmSzVWdZVVX2TLVEnsRC0xTGqDFpu20uQG5jagWbMhWeK8h3Hjoelk5
+iXk1KI7yEi3c03C0ziym7Sybdeu0ZhLrO3coEore5j+5XaI+huNtrUW5MXCxf7M5PTJo/Sy9OIk
3bG2RN2umEs9LA6KmcSjQpLFnqeepTaFp8z/QHHBAW4LSpR6WB9yRsNlZWz7wbn1y1unpnckD/Q/
JFZArmJ082moy5U2PPtecG0TFrwUdJMerAFcZ0PmYapAMW2yKgJGJxOGoocUgtwImVLWBmsCaa96
yQek1xjSvE+VR8UHKJWr2qrHO7qcDrHlAd4LJFVfKKQDBb6AQmkgWP/9YVaN6TS7ONAcZK4LbHqw
Ty/Lf1HS5DQf2z9H9gG/yjGX17qg+GDkX0qAWlfIetH1Jib3z6onQk4iq7IJs89Wh2Q7iLKbLkcL
Hrji/1J2Hs1xI2sW/UWIgDfbqkL5KlqJkjYZlEjBI5HwwK+fA3Az029iOmaj6KfuR5YBEp+599w7
uv4ftuCh3i2Nqo6jcZP7UmdfCjrYGscmNArPYuu48M8Bj20Vue3hdE5sPX7xA1gWfRU/zEnwaRK0
iPZNdRurVN428ycoi50hT02l3jW7lReT7lOiZaeWeew056GrbQYK2PZOkzn2l6jNj1GmlkiM/klL
otAbVMU4zs8Zb0JZyVPYqYKM6L0WNDRpYGbZIqfdLZtURU5Ynm7UcqnknkYURyK0HdF/XqjVLubD
OUuvY12FWS3FbmXOV776nTCAAwM4Vrvayz8IqkVEAA2fVKzcPAxZT4Syh58U5drn+hg19YXdFkcR
/72js7gEWVUGv52gfMw1F9KlOe7GLAjLunDvJTOA2tGTG0cS2K4iKtTdMrmRIic7aI2/iJvKx8iR
8B98Kw6/XnzRc4MRUlA7099q0OYj0v4/bdkP0PX9T83X9pMoy295q7M+5yc36QQGbxnK5cRUlRWL
X/xkztYcU1wb43BzPY1b1cw/WqGcR1tFb5iqQbB4nvG4zi5MpE2bTg/6R9PGFD/E+mvR31t/nH6Y
ovs+dDUZbX336WNZJiMdZ5Q2/SnmNDq5g/3R4XmFnFeXWI9qeWqVt2DQBXz7RCNAttHScNZrct/0
GaFSc4rtub4SGwL6kbrWz1LjbjQMVHhspihLZv5u1HZdX/CaYCo/OgWBFGP7bdAz+sLlaO3n1rgD
FTSjqfjjYZLoMTpD3+v5xhgmrve6nifzoQm0relU2WFA7Qlhhi8mx1W7domarBp+MIlrGpk7Lg0U
einTPEFWeXf9viSioQIUxSnXt2NycHPxNNXjeOhzbCtaPbE+z5BsRgHoH9Xv83rwjl7n8blGkELs
7BoRzGEg8uuYOup5yUzF0G/FUmKMiqjsNkeB7w+JHcYpJqrRYJP/wHxR28c6V2FciLOpE31ENoR3
7XT0Gqi1visHnllsC7K48UrZAW7uLh9qrDvJdId+1m1c0thzxwMWJqAPMgSwgTVq+oENKR46ylBU
VkRx5X0BydUY36xHP8AjrRtk+bZZ/NsqUud5bBv41DIHWt4gQ++QGTiVfmPuwJBLp0KQeZbtYxDh
Oz6hKGTRaEGxWMafgc6M0oOTWfMcWZywziXJ9RNXKe4zlc7EHndZiF7+rUzt+jK2fh+uV2FlT5DH
0dDhdsLODwIAxAScYSZC+vPcps9WPN4tBkSH2SXPRCxlZSR6caz9Vh3jFI9mNeRXNgrGnfgRflX/
itD3AwJzthnc+VUFXhUGJzRgDelyXOPL24obEBXtIpkYFRBm5+4QDvKWMQDZWstsM0jS6Jy1R9wL
yR6J4g+vhr06zJW155Z6EJF2WytGm1/HLthaYjFQ6Gc68Rbw6ddLLTVscZCNfknE3B5Sx7ZxG+sg
ngzlnaLil+x+BKPcRGgcjmuXY+q1vs9I35PLhe+gycyXAOwy9Axr3MGB/esjC2sNl6xlmWJIVtZu
XlYca33Zxyk3QVGLA3jTkdLS/E54eAI8+3vMfa/ZOiOhoD2NDiFROeceo4JO7FM7O+gtp+5AkvJ6
2K2Fc6FHh0pPirPWFHcsTreh9r5lSlW3cSB8T5B2hs8x6VlcPGXoIXPCoR1YKet3ut6K81zdCyvR
DsqzvCel2/ZT05Vv678bfPxJQ9MXVwKPdcxbyacys/mWdtFlrPTfI5xcvZLJSx/wGZDYV7+UBQLd
frDsByttdbTE9MRlp1lh6dOozX2xEz3JHuthqmNe7NucKK/lvxJZeVWlP9w8QZJ1hu38gn3uTbdS
5ynLAiB5gnleKj8Zxe+ZUQJ/LhN92wOVfyblOFy/glyPfhcuauoqKKp7MAq63WVouc4yadrr0I/w
KUGsr3194tIxjiZX0r7I3E+YbuVNlySuOTb+cmCUX8VhHBu3SGYZ0UctRB2YwevrDeIZJRsKym1d
GN/Xy3WQzWMFpMqQrfrhzF5zSxqP2eJs8iCdpm966VbhWOD8cHgRPiHhL50j3HNvMeKmr3jLY8ge
6VRd5t4Ek2xrJOeMIAg6k3xyprbRJtEfpdcEEEAN4+KruOXOAOCMp8+Ez86JNAM3Pabt+EfKjvlD
Wsz7OCl+M/vk7l8aHFu1E9BdWwCd51Kcs3dD+bCdYhsDTvvsRTOgA5uEeJDSGNTh0EwzjD72quWh
wdCG1MabNm5HiMJY6qwDM+2lDlAAR3bTILMYgLmCVdc0qCR2W2MktHl4jqyIHZy4W2nEb8BuuV5i
PspHJ5W3EoFDUzjGeS2SxNB7O20CbgNSqnwYte+2mW3Wo5mbW25LByqOx4/g2CDZuY0A3MbuZZK2
fROCmoos6vxsJjWfaz+Fke2ovSvR6EHXlccmy+HEO9hhuga29fKjU/DqEPa1bF/1U4YlcHwrhRU9
Z4RQwX3fZsxLT0WpnvMogkCruCyVvy14ejAVr0mLroObXXrXhATFbe/MVOxJt+/95YGoN+nJ/Ms1
5SH3QFEvk+rc448lYnE8NJB5sBYU3VFWzqkC/kd2YVl9fS9eKrt9JF+soGjCllkbT7STMqboXgcV
YYHNvHMXQHSlEsIw0bb9aSfvUFt6di2s4WmWBFUwNp/OueR26gyx0+C02d3NCMbkgtyTZBbykjfM
CR9rUPQqF/nm63Ayu6eyqrPrKN3D2rGheOjI2Ay64skukvf1Ma+r6k6KjX332z+cBSZ5TpLzY6nw
6H5OEZkUZDoxsl9vPZdV2SPWuIisrn4MtvbiOg6+jiEeesv/6vjrSiidFArpMkOWVOp6QhhqCWiu
HsbPtdFYb70ZhCScdGweSZMnR1PHmjgMv9yYbsdf/3CgwxlVGJdoqAGKJcf1tIyT3juZtf4UACMT
lnLvBnnomd4T4h41G32I/W3Uyek8UHLzrEYaYSsjZLrhwVTJjPukjI88gD6iDTbKYr7MpHMnLqWa
k9yqRegGrbOnZNn11TuZHlRLsaxDav9vomSz3gXlfn1wqd6ODoR/b7rKyoi2jfBvEqDCWbRHXbHp
CdXCR812Um8hDBloYUd9JJiRnPHLZJNjnSwbpOV2xhuPZANG6cjrOml9BPibGZhf2cf1szLsgUdI
Xylyz2x1bO3iW8vif6NzhB7cCDe9hBtMwllv7fpi7njmGBla1jSMjGG8JdFPx9LYck4Y4jmeoKY7
3U/qyT/2yNNOLEs0kYgjnl88w9qDaOLXzG96AJLG+JhV+aOR4FAh1V67Rfm5KuruaGbR5+yM1amx
iyIcsYmRisRNUflxu82Khuy+YJrY4nbleb2g5phTKMeZjIBMteg5AHYPxp2kgQsbWrVjSnskTLWH
banzTQ3gpJYkiAAuodjgFcreEoJud2RHCn9jD+yG7eq56N3iVtoC7CuM3UjM2W+lvc0GhjvBLvo+
aNwUiebTgPrHuNPIcgGsegbL96RbLhL9BhI88XJokZcVI/N/bd+43n5e9rPUIiYOXI2ufvmXetSR
J6TRzJM1+OGUGN6iTtmbyhxnfPXwwq3yqW9fVE8g1VAMn4Jr6BBD5txIh6d7UAQfwPdJ+SSWXB+6
5qt1Y0voZmzAWrbeoY2iBPK5+UJFlW0DGbhHKvPusM7pB4PLsDEIJmhya9OzQAkrvBsHSg79WOmF
3GoS8CPWRsKJYFPm7SBD1GxemGR6+zx7ndyi21NMFatxkXLEhwzaOfBZE5K9H3xb90KGlbcwTgqQ
+MvsgbjjsMFj8Kjnwza1Cv7fExkEjULxzInxMufzr6JNKMAdGW9l416H29pxzMlz0qUD7vVFR6+b
hHER9Nan06c2xZ/5VASnbCwoo5CW6xGZzokm5KHHCjZ5uvm1o/JT8Mk9TekyxFA7WfTnKLs0DSNU
PuWfUWq+pJH9pnhF984ePz3be03YHZ5bypg9GQx3O8grKDq6fhGF+6agYh+YzyHKseyKD1paJEdO
j5WfgFzt4uSeyKzdCPGp21W3t/RK35WO/G44P+pgP6P4PWp1BCTGMp89EfV7wMvVNy35FveH0i+S
t9hqyt0gyvylZb0GnFQ9r1Vjw+psM9jBFfpjS/IrwIvZ1ArS+uj3HJZ29yzzd0rJ7Ktjj6300UE4
ftfjJzKO04vGbDOs7MzZsAeYiFfrAHTm8W/8f+kBZA2JfkPANjcyyJuOVbVX1RCHuU30zXrteCJ3
t6YEA+TUC17VXjCVqDFh+ll/hJaTo+EUgJKj7GnOpXVKJHdCW5o/qFs7yggW26PvfTjAptx8nJ9n
dl0eWOTHhOujBgxGT76oTJzsPRmHYUtaUXZahw+w+dsdKRbc8pIroSi8BIZ7CaIs9vM7H9o21v27
Vo3ZEyuo2Nf0Rw70CKmatqfesmjoGjtEgULVEGf5zvBt5lxxi6FP8Zm1SdWfzaL6vYaXSEd8ZLbD
bHDpfAfYqjJNGmY2cPdpzS1wrh2Dy+rcjqMHzsdojoXwvYNIk5dKi94dx5nuHX3VJpuakg+AwfX6
BXaDAwg7lU/R8zD5Yq9pbXtKmBnc168wapxtO5XT1esf2fYDFLc9Z2902c/ed5qQiVi7HWybVUWX
mKGJzTwmYIHvh+gM2kx5bGd5JdiMbaAa64ckuyvN/wCgm72YXfnT0QMBcpiQYZaTN2ClPFOS4B01
36bzDfkrhp8+u9E7O4fs1Qc0sjFU6LhJSy+gb3Q+wLvWuni0GdPHpFmnnRHvkGUbLymuDoC8wbkt
G5NBifFd2s1vSfrXk8koA+GYuPfQoULbGTiLclAiUWYk75kNqxqfBOl8ffXURBkCI939PdhAqyLY
yY5o+2+M5Pm++mF+8kew1a1e7wIHVq9yc+8EqJ7hd0TyAG/7JTJbBWZGtC9BwbZkP8SjeCBGkwzq
3rmgAP5I/NBrTPfD8fJ3QDk7287yX7r+o5n7QyUt96Od3fdaBP6TdLXQ94Q66qkGNJebKpyJlWfw
lf9g9BmcJOo4TpT8B4pLQGtM6Pddz0WWmHugfhnXTV7s27TtdoVWWGFm2PkehMZwsSb763ZqGq3f
E+l+cVCSEkyZzDu0RMU5K+NgI8cn0tTiD+ISLewC+8aIs1OL2OQhRU24gR5pnXQMJBub/uZV18uP
OXWOMyci8LXiUBZ8ojae8+2kRrKa/aRm0kG+bxLxvsSkM51q34kEYRLkNyc2ueoqEuRQamhRdsSB
B42BGVM/5nc4r3/FNGJAbVED+HmQ7+I8evCG1AjJMcivXkI+Xj65DT7CafzQK4JwR8/dmH0dHIfB
PAgK+Ry1AxudwuQq+Tvn1eOUOt8S5UAlgVIpilZsZyRaygLF7EKsUKb2mw+GpwQjjU1VUi1Pvz2o
0RpVghbJ42SBOXETcdaEQL3uEx/AhBgTgP3com94aNMOuMnwo5O5dWBZPCCibH+WbVpuhFfoNx5P
89ac9o5MjI1bIC5vspZJZTqHPISjsBMNadIpzTP+/ttk1M92E5HQqAI6n0Xf75jf0yLYJrZwd6IY
HubIJKi6Tr4pQjTqwmb+0GXArTHVtQyjOotuJWfYpyf3XifmHp1FuelqL9lbtX9eQstCBKGoJobd
wDx5m5Zs6WaL5DMYEijfsZNhc3ibnJwsUyOP8YwAakOCtdUYBe/I2jrbNpkQGJz9bT7+amZu7aGt
iKOdk5sWW38DqLQbmEcjTlFbBPt+yeCpuPkO5TS/lmOASl37xAwdb02jkfABin1RG/DUeIDttJld
WI0k+lTobP250oLeeRmZFoMPMY0tk3eu3QgRHNPWJJqMc28Gb7kZHPwiIvHaoAdPltZ1atTeT8n0
JfhGR96k34OJ9tVyP+2h78NJAPWzYoE3g62WH4x7N+aZVZkGWh2KstQ3zss2PafpQkdQ09hkFl7g
+A0R6VGv2ZtoHD1BV1dbZifED2OgEJpDuAY6VBXPGId70e+01tsSROldZmW/ZBW4i8orodF4bCQJ
DboJyUQKUV9x6J3xhP/2IfJP9eLBtkiQa7N64TUg6YzmEM4npKUU0JLwd74cXgs/+MuUkJFV88OF
/bXNM4nTB5tJM5osYAdLbPMivUgF0gJaKpWuL974euR+7qdXDHLvszfiDw34jjutfwAxTtRERrCJ
Tk2niYzueyTcSCdr1Mlemsb+m3n1exwZL1HfbOPWVYQvJD/SiYFCGjya/Jcb6UdmmFjGa4+iFctg
6SzYW7DMzg+s5nUIEcZCDl3DgojBiMdawgu3+QSfIy/2eOSUjwBKkg3wxe0A9uTQmprYTT+oJPp9
ZXj5gVy4rSuWzBM92Uzx9KOzqQSrkqrMmj0tNFtjQwYAhWno+ES8JY79TY46rKUJWt9QN5952pza
sYcZ1rR/3YVHM8LI0QLsxUMKFRK+qV6A/ZoL3pTXduQC+Nm+nYwnv8geiMWsTuMSEkHkYpBRz48m
4nDfzmAfYzDUZrBPPL0OwuYFgoWazlIjPzZO+zOXwrvdqZtT4/c30gN4PgK6B8jIQa9vZS/Pemvu
M6bgm6hrdtz/5g7ZeHcAXZbpu5QwOZMGNoxMt90BXOzI4XMgigPxvqS8q6q6tySmEhxoN0c23htm
bHtX0yNqYBwqyWj7G7DDP0durR0AoItW4pQpcFId0+BFG5ek8Sb34eoAY0T9107NSTOTh16nYefD
XABCybWPwWxGaE/ycrq4RXeBHkMSym8Vm3+C3GAxJ/RDQ2ZuZMSfK3OLGPuxiIJXlUt/A+sKXhgg
tQ34xPwpx70yGf3PDDr4fZAwexA5G2cpAYl5FcZMuwsunSPPKROKoDMXNnOLuS1ph0eNnYtkstfI
xDy25DncZ03cUi0DM5oTIjZVXMV8FsO+L9p8I7DPhZLQpG0V5QYPb+sjHnEeqyCmQqjSK31Wc25M
7cUZWv1Vmpye2IHM20yWmmsR0KWBEQlRovlXUQ6/R00Wd0P/qYT7p9VUdiPzzmDzc/aMPt+LolK7
gHnWMedTvlR0/oRwv8xSz08TGQGHxnHi40CIsgzksPEtlgse0WcIZ4ZklxIT9xj7MfqfUWfQXf80
rHlOMS0JQN85IRU2wOSn9Q8iS6JdF9v6PvDK4OvvjNL+JL3ROa9/VYuy3SU9GRWRWTnX9Q+Pnv3a
ViJBAC+8/RAodc7t4FfayPjKOHbaVgxFdu7IZq+07YGBUavRxakEkPzAtm+aUkbeEXOh2mQxN8Kl
8iQy+WVUANuGAfeCBiP59HdMesgr27ZgyJ6jXGqXVR+bAdQNRy14jtrpBXXlafEKEFTi+puSdeCg
FX8jt2GAFHGmEV7lzK35zZfje12jSauiiq0kDdlkDcNNM18MIybtyGSKvU7+V8F1o7fB0aJl0RjM
Zt1MyJWVvNUU1VCXTGX5xzIh1EFlyJL8pv1tJCo0amBrfl2VqDm98WbzNGfGbDA+BTPIxrMIiFT0
J2Td9hzKNQ0sJX98+Q2MGl+CComn72ioDl0yNZyGy7jJpr0kVLKCvsPkn8rWHCDh1c3vzqn7c1+Q
QgFirZ4d6w6f81SQ+0MpK19X7VdFqqNLJvPX7xgH7dMDCRrqZH5tMsHpEQv/dZVJoQ+zbrqeIABm
RnEJTDwytfteaL3GVH8CPWE+AhuZLu1QzgR80AqVXSxvPprPLx0aqxTYANXLhAp9w09KvuZ9UcI2
eMrGXyUbq13A6Odc5m3MUk8CsAiIehK531/dgB+bMdYlGIVc7mwiqt3BvL3xteYlzWZ54h+IzjAs
bU/DxVqeBVk3exeHrCv60K6Tm7olkQvhJrp5G4Mbsb1s8uV80tnZWctm262qUJX1W6AK5gFG9th5
3bx1IQxvXB9k4dfqr3WqU9QZ7tXxg/sQoBhMSvDPlS2p0yEi7hD7lBurB8ahuCZQ5+rWTpP2E1V1
vl+3NZWf/WiQ/20sx3JeNKnxDG8uoNGpO1tbP5clFbxbgTzvJvbkoCnTczHtB+HKB4ZGZ7eN/EtO
bM6cLJVMGXzNPKPR73ciz/JNRHDDvVbdtDETV+yHrtpaRtef8E2wj3GHl8LvqbiaXkNHtwwql5UF
ocK+2VxEWvUXz7r5s9xbhqfOhgRrTBsc71FyyFvsqVefW8Rdkm+Nsdxrg2dfPWsC8DgE3MFQKQ2o
LNvRyj7tuK33bUQq4PrhRR6hPHMH8nKM7ejp69OLIcOVRfOoz7RiVZJa3xyycYZlro/f4h7vNXYP
PGgcRbiyB+DP0+KLpuzT4HTVZcyYZrT2MBwKuwFR1iIAsK1575UEniTkFt6K/GuiWyl0Wbr4pvLh
+6B1Abs8+uHl2ikhg1vV+Dn1+ng1Fbr0VPxaT5t5Lv1LQm6bPotoq0QqGSx4mPM6A8OJ6JnUNsWe
PPIru/nipoP0gXPcPjlVhBy2jR/8MQ+DVDHfGHflFGxIYJl/+XL6lmZ8baUWjedqQo+1jgpM6vEn
QvFCat/lwItmeD+SUdZ9smloufUYgidySAlTtInTgLJo17r3JBbPVe8yWGm0Xa5fyTKb9usqbPKk
dTHS/G1cXE4cA86l4SPa1HlTbX29YB+5iHITJ0E9qfe79V41UuVcZqfexwKximrM/eAn/immBxce
UsURnd5LDEBMlkN2Qw1LmnLs8cWSSnkbC4GMAhVf2LSez808W4d1Is8ooTgy8dqsSyml9DdWFs1+
1e4N1AabmTTa3XqZMOzB8Mrg5aBxMrN/G9NDoo9/CI387hbWD9cg5Fe1Lv2TV51Nxryj4Y9fm1BP
SpYPQrVy0yVGGOW8eZrsDVdrSA0xv1t5lYPHbJAwKPdgeoRGru86LRrUsMvJlZflcPSwEGsaArTl
AukMWxGyFlRXGsciZGVQ/fRy1B/RHBw6SpaXyUGZSeKxRbd5zNKh3I4xOcHYln63fIqXypz52kYd
jFlf9P2rQW+2igG9xKh3nV4/gAaIw3UHwnXqIu6y6P9TdjQ2djKtkkup6z56ff2xDrTsuZi2kZAj
8bVLulWli63uE+DqLFoMhfnhpFuFRbf16DHH2opojvdmG7EXWN7jlFrLGPUV3gNRi3WQQL5VWCVm
BepyEf3G1lTsHZJ793yULLW5PBbbWoNyeBwB+mfpRvRmha4zBw9psOw1mEUzLRyhmRD/uOHtXJzG
OLI0HtgkFEyLHH3HkepT8BF40xikmD4KHz1WEA3mq1ZUV0HY9/rSo4TxsOzj6YALSoZ9kaATWFYJ
ppMYO0994/llvDgRG/PYiU7AXgJKqKkMe20Iq2V/E834/3rTOKZmIDaa8aVsRo7wB3QtxyiD1XWp
kxjmL/hS0E9dPOTcdvkpMUizUVCEdlPi39dfG/jp26xMCmTGxui0yv6M2exqolTYYr1YMhJnsWeo
PcHLrcWpZNCIS2fTldVLFvk5m1rLYN6h2m+iyR4apkaXoPHTo6fJxy7Wx8fcth99uclSX7511fzX
sBrmG4U7/OnL8U/bOdmVFdFmvYXnukCzk6k/o5vZh4A1xGOKUPfqVKxoCVlKDLHn4MpOgZu8x4Sx
X7SKyDbGC+w5MsKavjZcVcr5Fd3QepF8WLuIqwlJUl43ndXguw/JEi+xXiy9aetPDbcHnk71WneP
KO+Me15eGJM1D6jZwDOFgv4IaKYn9WvOY1MEAi4ZANtD7XTuvsuAXeC28I+u1jTbzoQG5fBUPHSI
hf/wHdGZ+bM45pF+1zL1y82amq13c8DBeJSjlVz8pma1OHt3UwD9lfATDslEXpNw84PMiR9HMTnv
kZk3GzGw+VSm8QeEbbPj50annL0f2UwE14MOeELW/jeNguJRr5m/OqbLGiuZHofK/D34eXI1G4Ql
JVkQVzcjWfVLyiILzP4F5wsBCBAltMGaid8a9Lux/GG1rbuJn0nR6sGlxJch5YERRUEfdovCfhSq
+jnNrA/AjvqvM52t4XfpG0sMK+xGxCEGt2yIHEm9xPVYb/2Atq/h7k3jH+aQk//sEue5nlSEQC98
2iTfeRofUFsQgjiq6YADGkSpcg5W1RE2QYl7wmQQomyWJ2Qjx7HldxXodlZdRNr8KYZOHlXHliRn
ZXHy8jPR9P7RiVJAzH5jhJ6FTiaSLVExkgTriAfLrhABiWVQPg7mzMbFkfSpYEWJBKUWRQl48c3+
hVwtxEZmam31ymf0OZPYp9n1Xeub7+ujyBQ98ahR7p5gXR3LefRvWRV6wci+RP+e2BVrDtGchqpl
J7/UtEbr3GRqRBvZ9wTZSYLVO2m+ly7lrTXq8kyIwH2c+wv8CvvrjEMYxpLTSj60pPef3LKbN3ms
NXdX+O/OUMKycHyWuMnbFFvjIyrUy2TZl1SKR95ohiJKbKuuMe4MF8l9pORj045dhGY3TGnDK49d
ccv7386ZQankuKdSQ+eQFS0IzkXf3HAN3gNVOZdaNdmWyF+Gw/hbO2kwbHUkxr4yO7HuQzaled+4
WAlUszC397JaKjlKSHxqbImLZtzpMemlrrJeWouEMrOzdtIFp1lqS94sA5I+MxT5Q+afWQnk/vKs
CsCriVTf1x1svIRgVJ6d7oMCs2haNtppTHgUKkSbZ5dylxjajr5ylVeAArgoBAtqjF/s2Akwlx7K
Rgb0sPMZGOmbpfdLDkngPUEBoraWJH1M/tevWovpQKZXREPqUBUxbLdFpbx8s+zsUdZo7dGYO5Yk
5qkEKnvJdcQgSITu3q+1gZMVYAtCVFjbpUvzwgEG7nsp+7eRBty0d2va5mVL35vfe4kxGZcIzZhI
SJ3ypuKYS0JDvVIuzcmTWqKg3Uj7ZQQCSo9R9t8ck4AO1dniqAaDbqPS3W1XcLMkjlswqqQbALUx
XmmAvrTBwnf1w+iZCuR3QF6k9KzD4NgeHjhJqqOW790ir3c4q1vuSDpSkma6rWvI4IFvbzfZLvfD
ovZKfS05uZgJFpWUto/0/q1ZOry1SFberB8t52ZhVEGs1ZoIOawen7OdYllkIkfRFXheEuaOApMX
VSdpKYvypH8mHrE8pd2AnqVn3yiZmA3fWyNyj40fT6HH8TfItr0OHZ1crlpym2MYJIPKoxuXkA3K
A9WYcxWjOLEhA+89IlXqfQ4nDugGjDy9iRPsGqL5ci1Iz1De8KtSVdrGSGyvQCg96KVNT2KnT4lu
bTkAWwDQ7gHkwdlJFHDyNP3I0mbcNHY7PiBRiTJWQtIFalf5+U7SNp/jEU5uBtgmVQ1D3qq+RaN5
1Xr4Sti9fwrDYDIyTtib+vLdjceP2ewLnqzDOZ88bjHBjN5p7iQp1ptGV81hUtFPQtiza+NmBP96
xbGYubI7qGs2t9qXfTpCZk1/xrxaIR1U2oB2KvJReiAk1atDgbmKZNgMVYT9SDa9/7z2cUGDu8hl
h2s7i8Qmrr5HeexdxnEC0O8PLNmMZ4FRe2v1A4ksbWxQZeBFNSkgjonJfgV1ynVVQIhRK8L1YQt8
vDgGg6h3kXImXlXqUhWj8LSI7WpLi1lOBhff7boXnjlIlDHKM5jI7WOenlLIQtYofpUW8aSJSbti
VhEETVIv5zocIsl9M4/t3jXzdF+b1QO9a8C0w8j2NfGcI3o1TNC/hCJ2799E5f/pHcAqD43INywH
8Mc/zJmqpbKZZGs8rIrDLI3Eg24QOmSf+xyxadvTuAFMPbrKoAMm5fK4qg6MOoMXRbLOdhCFgSZ6
45QNIep8h7YXVW/uZL4Bj9fIP04MvGOkmVpszFKKdNK4///vAUu07lmO7RqW90/DSDfWTHqIFX7Q
zdlD3O6VezeR1S1SdD8zqd0SnkIXo5YVVS9vxLh0YQ9iimZltAmKjMz91Frjz4ZgzdORODcWAZr4
23npg4DD8a5pLuQgbYzfpl6Sw5im/yLtN/4nOWmxbMFegQhDqodn4DT/B2MhqYOh74Tmf1m2SlIk
d4J4p11peIjIShjdK8gCzwLJvhYIBlG39iazq391mP+nB98LSGmCUGHhbTO9fzjM+6bp06qIoKQu
nb4GRPZ7yWJossoeDHypkHCAZ9XHttpogIZoZEYmKrSrF98b2VqMCE6N5REaIdWu6195wnQsc8dF
GdRu+8WkA3PA3yig18ScNC//97Vg/a+v37H1xfhmmJa5mIv+m3mIXp05TwuhtyLIZ+L8fBCVsja+
OYJcXwoOZju7GPkwUwgOzyDWtHDt8mG6s4WrvbPmOB9RpYdj2dhvek0JY+7ioKzeyq5L96X3Rihd
vZ8GMW28WCRh0MzZTlScUkTVl6gJjTKEqKqdIplGaEi9flenLV1L6f8LtOY/0Rww1hm2YITAMOU7
1j/sZSJ3SnfwlP3ABoieD5XxfUjn87w0wmutt36JAqoOgwPjlCnCYoOE7EHUQqvSrmR/HHbDfLJk
nF7KANNFhnJ0KONP1/lY+xG99f+Nprq+rv/pY4ENb+ieYfkMaIN/Zk4xySTdzjethxpKAJkZC78K
2zw60xeL3c1GtKipHSs4RP/F3JksN45l2fZXwmqONOCiH9TgEewbkaJEdROY5JKj73t8/VugR2W6
y6NCFrOyNAszz/CQQAK499xz9l5bFM0yTMJq0UlMzOIA6dhgPFyFHwN/lUA+5pS6FpHPhtFq462u
h7lSR+FTTdoS3ZWdH56R67GyUhLuWiCY/ijunoIHBfF0ftXNUlpw5vzS+/478YBPCq4BpDR4avsz
QyLTGL37BGIfKxZ5Rw8QUw35+C7CAm5FO6qcjLCFhp27sOxyC0i5W3pKH88rPUtmwij8ldx3tFlY
9NDFmoVzLYKuYla6vNrcjhBtxcwpG2YgX7xKvy9KXLsOHgFDi8En+PR0wSLKjVTCT41ney9nAU1G
0o+ceACD0sRTq6bpkn2k0reogzpbeKFJDGvFQX0yEXoZmQ5yGSyRzuj7sIodK6GudZm7oUyMObvE
6nlMtOc8L74jrdKZ1eEqTPFgLzH5k/M29QsKDb9YhvOm6uzttQj9+w/5F2ZSS9YFjkhdJoXpN1L8
RPjoPCkQyL9rui1j0TwrcUS2tGHUDH01d0fGufC2fiWskzcZ7n2AcIzvVtmYI69sItjANfnMnRxc
vHCI5mmCwjltrP6LrfovNgmL+zAtarw85B9+2qoluVWYhOD+CmJe4ajhK8MMRxiyb7kzVu18K2ns
dqIYGtY7huG2nsZzr5O/oop/oiFP2xVXYhFaBaEAFJX1ySbdiUKMUhvjQ1MQz/l98L22K/WgLvNK
led6rFj40MZqowY0sRkt7SI25CLZXJd/o7IkSKdl9oUv+BMa+cdVYc7kaRWybWvGp+8HRxYOj5RV
pTVp+CaTzBihstIH4xrpvTG7vmpKas7R7GtUnl0B0kPj7dKZ+Q5++Z41WBzx90UQqhvQC4W5gtTQ
H0SJYjKTSRRXBHYR6pAvKpi/+kIJ2NK5q+SM6Yb8adeiyMt0uasMQKzKA7LdbSsjv7dzfG7Xt8lq
ORkUOK6ZO9sfGdNgJQ+0H63VuGrusskrH2fyP69LLJZpEwfWVJionzcYvNySlvSRfry+jMLMsbOY
yvd+1GxHrfFtaBPWJJeIQrwyb649PmWKD/r71/Svdjr2c8AY01I6PX6/butSqcj2NHohIzocVqrE
jhuqm5CijJE7OAxOaMMyZ3zdjxFV/iSMzajmbCbnQMZlc2Elgpgr7MQH35Nawl90gQk/P1w7FXrR
sYlk5kGrTO+rS//dO2xx5RzNDWXKUTM+3VvSYmRqEcM4GlohdmbRPcZpZlszVy4xAVFjAGhiFOUn
39Je9neuhTmn6gQ9BEz6EpqG27TzSQCe/jgO5L1IdtytEE1q66h5SkSmYcpyu0VVAPe0ObxKYQNJ
FW/bP78HfPG6xvM5JdZ9Lq1yTU0kTzWtoy/bEkg/qb1vKuN8rZ5SP3nsLP/od6BotIHA6RF4VCRT
Q2aHrMNQcj1J/+AkZe2a8CmN6Cycef1NtzMxt3R95J7//oo/sfevKwKnYxNaErykSfP261NDZqdG
C73Rj1exZKujjdQi+kXVECzRlDDYHg0SPuhD6HlyvD68sqcdEp2+mKU2qmOT1HmjBdGGGWf0BWzi
Spj9VAXhtGQV1YRGeulnjkHT5Jkxhlpwumo1M5eBJOoBdQE81OPr5bzVm0hzDDMrCN7q7orUX19X
A9ccHpggdocG7MJdbiiPAq3PtjRukZd2iDwbaV/leu/IdMBll4q7hrbHr/ox7qsgsFWRPtxKpoRl
Xl9dDTCRXX+jlE1nYxSJSXGz6AJzFSiNtTEnUd0Xt+YvCiPOORp2Zovjzm80gljvNKknCoumNfuD
bHn3KU5LOgakzPloXla+3Fys0vN31ijczXX4EUeaffLCL/guP5IMP90IyzYMSFAm10OB8etjggq2
08ZK+KdrXeXRHd/khNCHWeY0UQqHimZzqdLDikbzWKUKdUKS+1RywaHPLYxJWGFaY4oakydfZIif
pn52eRfRzt7mTREg/SAMoJAf4py4TwNh4fL6j1FFKKfUEyO9EozL6uCcajRzzZZIY0VqLWcIzMi5
VvEZ0az0VpENR7l6r07i7CqLZ8VIeGyeY9lpgpbePNEivmzWuOroOMgMZXqWPCkCTollTujjQ+Kr
L9e1JAXWTowqDYlSOcRVptz4XjJXi0Zy7LRScavElRM1O1PJXpuW0xzhw8Xs2kWRNSxWYfFkGwMe
3AAVLYkg/SzyE4NIC/OBdgryyfDo1X3ynmrxUUKJy2Gposea7rFIqrdeai2vSv6wxmkbasVcx/S5
Gxnh0iIbvX1iWmevbSnhuXOMMZAkJ5iUNzl+UkzCebBFZPddl0sYjaC/57b/HqSdvv/nzykIyck3
DZKObM1PqzdOjggfHs/ptQOrJPYNMZgUr754t+QedVM00KRRhmFznSdf1xCrqQhZRCzwxbX8DjW0
bGpUAdJQGKzAEwfip7OtZzO1ZaQenHrPJ1kvHYzF1bufdxNwmqyZ6yVcUS4fAn/iigMr+faRsrGT
8b6nnTsvq3rpAg3HUxyNXxwYfmeoEnRlCZTuxgQi+62L0eqVmnalDgOJ7isdIMdLKvFcJtgWm7wo
H5TRJXQEOX0CEXKtjqjDffbbXANSLjOmdHJLffNrLBx+litOE/obsw2/LGquFJ9f33cCe9iLoZFB
m1KnWKOfv8ehde0267z45BvSHllJtpemf5jKcJoyqa6vW6FnXKxWSjsf+QZWjsIRWps5pT2YB4x+
+F+VYSHHde3YDfDGa4F0faCvB00JXNBMb0F/yCg69aECOxE34tEcO+2gYtG71YEpRrY8z0RuLDxj
UGfGEBRkZwUPiU3ipVmV73aqfijs6ytZLaNFfjLaOxUpyiJ3R+8QG+K+Vzn+djlnDU2qEG23EaVQ
xcMx0MyMZ2UgYessNWujoqh2FOTWG174OGjyjdHUD1flfU6qTykVHuKcdoJkhxclYxgZ4bBG/lzm
h1LPVqZqdxtKPMXJwrilB1hjycpzd0cD/gPqg78qwz5bMvNmquIb5cEvuhuc9nwJfZ2dM4GwVNgh
xMsc/3GBFUK3evXQVfS3JECtp4apzyqWhnxJRBqiZ/xvfVyvCT4sZaPfWujc52GR7rsMOXAcYlgc
bVJMm24gFC+JdmVdN+vWb8Olxq+Yhb2pPF6byHkbaYdcP4HllpaBWVUbRR9e4gqVZT9RH5K8qmdl
EtFODjBZKr2vbq3Svh3IdhlC2s5DXNxehx19pz7LomEQGnv3w/g4yi4kn8je1W6L+ZSSuGf2vqGr
tbqajTPEOfOCUWMnsm7h6eOAzVyTUS15OVMXd2sFnvEuAvRw41ekYPH74Z2GogJk1gJbOLVFf33G
vS7TmF3H2cnzJTrhaqTtZDFwTtT2PXMOAikKMlgHbccwQhwzr5BRq9kYNzTDWwaZwVi4jIheJKTC
T6Q7e3QdJmLjKkCmMAdVRswV08UvFrjfS2VQYzIHSwH9DX7Cp46DUcfFGEthcaKjW9Noz/cFKKPd
oAyoGRWYy3pDWECRBugRUC9rBOhddyk0qZDsyovQa/UyBP7l76/rGrPwy4LBiAXoFLlj1B9UCp8W
DB9NaJwwF74Fc4hMzapmwrVJEKyI2U6QsZZ2c5KibHZ9nwgEZeIpMEpOfZArrciM87Wh5Y8x68hS
nkgrHFMVxm9etbv+LbRcyRqKmo9AYEIIuaa7aCLGz0Tl5ZWnLRFWBMxrBQCNoDwbrQYjwUCG5MbF
sobWgyhluErXJ2ucTr3o0p5UADx9cQhQzGmT+fm70BifkZHGMZUcNvahT8WSyZw/15uhIQKNxtm1
+M8Hfc153un1rl1YxWAvpTp7amo0Iw5tL2vv5cy5rmb5NEF5UZnBLUFfhXJbs+ragfHg+/GPRtxI
C3Xr297xWorJ2lOm1fX6urj6LnNapWAdcMNKm3epgWqa0KJtTRU8x4OTHLLXzpV213K21X2Gc2aJ
1tqSKFtSv8eIiwhcR3y1rd3kAEJw1TAyu6OUwwsZQqAc6hiZRp2aRxKu5lpar1GzGjdtZ3jE8Hrf
OjH0d4MwH67UlUF+6dp6jxbQdhK9YcYdZ89CJapKx+sHujCby9G4EJnXkHviTgC/mkaI2mPYaKnV
yMdNaXxmc9uk0+Wr1n3pIVlUkQ86gzWgVbDUVZV2jp1vFUk4HADly/X5SOwiXXL0voSM+aPWVjZB
oBXo33hIroMCQ5M2goHM4VrpDX2JAqcp9yZduigfGDf65i1DwnjNBwiWRRMwrCkOsolyvCoHdZHF
wYdk3nuquq0QksBZUs3b67Q4qxJmi9oirUG1GqkZzfUi8pcmjjhm/hVUTxtZv9p3MwJHnc7r1GNV
eWDaDERyURstrYnvcv0phchrxshlcbx+qMGlavTSTsKRkMFy4elva1HcBdDKpiOagi6NenTMMT30
r3ib8oVXo6YRZWLPgEE7yO6DzVVWoVnepJyKLfkmqwr2Goo3NLqIWfoh3hO3bq/lwL/rTV/ZQLcG
dCNOQmm0lVnW56YpiaeC5+vrxr2ALH7fBh8oNgjVSAxtg0UUN03K++w1e0nLYOb16TEF8wzgJN6n
eN12qfiqQTT1N3596+AQK9DCVQMO2W8dc90m0C9USvnoNp2/rkywp2OEmrHS/Yj3Dk+x6lc3pQKj
kC2qW1txpf0o7/5RosO9H6RR91p+/MFhhLjHvw++/KtcS8i2f5+M+X8w+JJt6H8Pfvh/BHB6zesf
ZF7+MXst35r3158DIPhvf8Q/SIbyL1p7nDAnEq5OA5Yt+Uf+A/6yf8F7pR6l06Newy//HQBB9CXP
rsJ4EPYop1SNvefPAAjF+JdN8cr0x9IhVE+xEdfkUcI/Tz+eHXJD+b7/8+c/0v8kINjTSeY/j5jO
+YbsA/rgdMOnmdJ1svbT6YJqm+fbxWiFZGnVbcM9fId9ujeP+d4+Ssfoxj+RSnWT8b/ihiTbPaCW
TbBDurUmWXDLiPqADGNeHeJjcSgO/jE7SDfJITrUu+BQ7sqdtsnX7pL/rb1Nvw02yX7cZnsQZvtq
H940+2af3nR71SHOfk9c9oaMmnW/QgWzTreIUbb1QeyiY37ID8ERPvDRvWl24cE/6Jtip26y3fDF
eeYvvhCF4Y2iiyndW1jTceynLyTupcZHI93Px26cRyJcIqL/og3y1a/4VFgA9UHxCQINyZg669A9
+YgNf3oa/7zPP9/XT73l630FZMqHoANJN/czdNtVRRqoAVEJelAdcXVGdbIViqY72HNnNJEKPXhN
oqSfEVrYiu5U2w325WSj198Ye/Kw//vd+Iur+e0DW8o0DjN1crIZ0X7u42aDKyokkCNjCeNQx9FG
58Dw97/i1yKSz8uvgANl6rTTLd4L3sCfb5tEYEdXumKYJ3T/xxolfIg3UVhf9cY/BY1dfxHvH/1Q
JvdM9qY38+df5BZ0DOKIFwb543tqVHdWXdzpanrSRtMZ5Ruvs4A/BATVR/o79I7VYNdsfbjSRug0
tWk/xCbwjqFeoR/Z6q66jUxsNWixJY8BRognAw6Rtkx9761Ai730jWSHxW+pwnhn7yWI3YYUNM8j
fw5oBF2CmA9uBVAdJrCBedZBtsp50G4cBLYvXM4sk8enPuDnKkV1Nxi48GFVFgy58CfT5kCA1mcH
Q5D+h4OIGLRIW8ox8y6BCYiY7e+Y0jGZSeMLIa1vNdIyWupcb6j161jRZ4XckT605QjxLMXVnW+W
d0HatsQqRUcvTCn5Wlgi7V3TiHcv4otIM7EtsJ8nwPiEZDezvj76Uvk8AiJy2EnVOdIl+Opwk0b1
ncOOsnARzlhaWaCBxUOit0Mwq8zmRhnaZsZ8m8mbhu5MCZZhyP/TYaGf9Y1g6zfHczhV1COjcsnk
v5V6NZlbWB8p03MLiK2ZIcFTJ+Fc1MrfarmZZzEeDaRwt6BaZItI8aggF6Ll2Z4ZJGIXKKEclRoT
De9d6je4xIMLtj5+VKnttASZ8kgXWYzNF0vT7884HRZeH1iQtOLF59ax6H2awlEGclAqnnU6UH4W
LyMzf/77V+nT2GV6xH/9PZ8a6KWH+9aqpt+TBjSRwlfI7VDojBNhPuumCDeVVe6qxl83/rivagvU
5Di34wykdTrv9Wc6B0qbnyl+T0OSz8wherWNeKvqwebvr/TXU8mfF2qyqJgYdNi/Pr2LGVS7pJZx
c4SwBJA/Y7uSL2BrOCHIX7UEf1/DWB6pwwQ7tkyzb7o5P+0LovaDJrHVbp6FKdPt4kio4qNfe7wC
0Uc5ID2nrsWz4rSJvjU778YI3buyki9qlH5xg/7qUnTLtOlpmzYW9E8dQeZFVp6OePXwCjhVDYin
E198XFBffJ5fCgMeAoYUJiWLMGzd/NRKgG8FrIIcjOsGolrlpNI/Y7OdyY1918v1rlXqg4cEo59C
oaYvv+tCAjuKhRkVZ6+McTimHyP3n6X7QrKwhC1aP1Xti242yzp276ardwtzYfTVmn4FsoAXw41f
9V7Zc7MjED9DRtQZzu0O6YGOwBkX2aKt0UgENsMKLb4XaXFMCpKKx3EPP2saKR0Njhs1Ap6xUS6k
BKWie+w1rgiZZGLKEETjD+xLjjv4ICSiVzfOtzIIm5JDmE46Z44Gz02qXcaCAVRhI7faTGripez5
DosEGggxL/t2PqbNLsruAHk6AkbdbPq7ahK95qqPC34aTj6OAwu/YpF5kz3XBPJNAU29GXxzITQI
MyGjyZxFRBI6hpyT/OOfM/p7Q7AJyHSYvnFZLVDDKpexDjayRwarX3hrTUgr2Aty0JyRul9aw4gY
hqJyLrVhznN4KiPj1BtQWW0FSXy9I5dmXRv2IbGhu7j5OeqSbTCUR1fxWTcTeyXq6lh4eEuSAHBK
8hRkR1gCOUnGrVU8EyeKLrDUFg2kvlnrsjsNDZpqPXkZwNYkUsEpc3oM5X0wiAuH1JcYNKOUbjtZ
p81npc/j4BHeMrNHvpmqOPYUVIYSrFmuv01Pb5XkxzHCbN/tDZV7GTFl1sVp8g6FzE0rEz9rJS6G
R74rPoIO2l+AFNjPR6YuD0lChHkv3YkskWat3jy6fbEjfszxCuvQN9Uu7vNzLMdLGDRndZhJsry3
UulgK94mikj2Agmq5/GyCQrugXfP6/o6ra9yY526wj9Utzm7RWMfsSFg3ah2kB+erbI6WrQ3Z/jz
5helCzbpWO74Ipc2UQzFMOxbXd772Ntltd7pib9OFAjISn4OA3/VhvEy9LP7OurmBgpkufXuq5Sf
lqXxNs29mwhhqc5opRXqFuu6PnO9wtGC5rEo8033Wg/+RrC9zJRyCsLRAVbAT2Tct/Jc82Rk6gWW
yz7lTkr5y1CPe3b0S+iJWROa71GEW7+ye3rQ+Dlln11QwV2O+fleatVF7WuA3BVMHXHGDY22mk9S
TBPoawVv0Shz/h9KKv6ue1Qkut2jjcPM4hkY1lrr3U3rvVyZL8JqP6y2hFhVX3eKiOqDYHlimFsA
j72YJXW5M6xgk1v23dgNKxI2aJKUO9qsS8+Nt4kSMVoyo48gZw/q5X3TyheYW9uu2BRdexrbvY8T
QOZhRCIVb7WkXPhdtSsVupxW8s3rs3ezeqIZ+hq59Vlq7ZIoc+UyFNjLSyeoXZf2EIxHuDIVOxnP
Yc61enL5WNbNY4amr245ifBW6wPmYKPzN52fPat2urXUNabPeT4qcIO009hXu7zp9uE5xqniZhCB
tAozZ1wRszHkZ1wGK8t9LbRLnZ9hNB5S/FyOSXyAE1KV20H9aFC4tlK8bVr8P248zHq/C2axnTwj
JQPgVj+apbzHTrqlQJubojm5dQifKt4a3bD3FeMkecm2zLLtwMXYwbgPWLIGC+Em36kAtzIa6VqK
sE6rxpsCRSSM2Zmk8miW8Te7rXdd+ZZnyRo89XWX72GEwXqhIece2rR+lDzTMex8XgXgT4yV64uH
WlL2huvTPI7t03SJSIDvPSoSjPYrLfTXpVYcTRF+ECKwI2OaLATesirEGsPPdd1Dx5cL8zejlgJi
wRtaU07ovA/5UBxtHp7Y+3Pn/EfdjC/zKVcf2c1r8lF9jqf8pYnxV12O/4NNjGkK9u+T2vy1fv3j
g85FPUwf8L//y/Ff339uW0x/+0ffgmxKmX2fUlBDEaxxlPyftoWi/ktDr0ThYaLJYaxBdZjSY/T/
+78E/4qdGbQo4Uo8KROy/s+uhfkvzhR09xGR0EmnUvtHXQukUVNp95/yxFSJa9SmzgU/FQnsb2K0
bDQarVCMraLUO5vJ6GwMm20ipPuusx5abThllg44bdi5tBUh0RyQA1mriTtdN1ifMndlhxGmCbrE
rgsq8ClyLf49ZMFOil04u49GIzfbsNuiaTOcXkamUEbpwZTIRcjSfBPl5NyRHEclALSek9PBBOnK
3GTaRwSRkdCEniSo+rlhfhvK4TgAoEXqYcx0Ja6W9C+t+Tixikk04Sez2FZQsWA9n7S6DdYxfr8m
6bStlncwRm3bwXwQwbNcm7icF6VXNwvUcDgpHfbucWk0LMQGxMaZp1BSBSME+6BBR5Ka56rqmjUG
lS3Gn1XdqiZiAqVdDv64VYrwBgihvMDz9JT4AwqYpHBnhODW8wYS7Qg2F+JOOe850+C6DQ2kqamx
CaT4e7rpUor/rk/XNYQpkD8hznaoClG365C7UoQEs6jI3938rdXwADFvo5zM9IdkIAindWTc4FYc
fquUsHUigq3JLlePIiNvYhijc+wOgK5RZfagHWcNVsIYOzPAjY2lxy+ikO98gD0cUsQpJdWKDfLD
F+bGQvccmTjFS5C4zQQchL9+HwrSsC2+7j4st4mqYpubviMz5ByOOCjPCMf0JOkVSvU8McWusQFc
WkYA2oLCDCrod69n1D5ImMuC72TS0Qfv62LOnPa2HOAYZlZrLk0c5oURLT2zPqZa42Eqj9+yGqQj
BKotChCOupRmbTrkDIpCf9bg4uP4Lc0ZdW5dVdklA2aiahiMpdeAmrImFuFQPfVK/1B3w8PYeY8y
Kh8n7JtHteMUXiWEYw7BRWd853h1t/P7aEkc6lRVVvSsQ/1GA2skEaJJrykyFnGFhM6ziY3itbsR
qjpzo+gCmqCd6xxbxjpeYYvNQB329NWprjoLP7nUW+WaWuSodcWDVfnGhqpvM9h+sSxCYmXicVdn
Bkfgii86C5aVD/7GMvKHGgxVxLBk4YGDmpV2DG2lewGGUswKQZQMUVcz8lIcSFWXUg2/JzHTazyE
6awNihduw1vMhGwmQvNp6L11E/VPBWDGWRxID+ilDdhoQzSrfFCGNXLhudYb730+3uSFQXbNqJ/R
MR+tGJBALgQY0hedYYIjN+YHBeQsb/En+EBEcbLIW7KbVAcn1sU3vDeDEqmVQ0Si2Y1Z2pdGA9zk
9R4uRTHiV36LfeWQ5uZdEjFgIRB+ml7Nwir58NA5YaHbCT88hgNDQr+/8zrQulZO3oUHwzIF7qhi
MIDR4eGdJXLwJdc0WAfkOTW1/RpZ7a4cs2PZeswyymKrmulFr6NjP9hzEfM+1syeeHD8fSlE5ugR
uFsO5jZ+zlXcGs+duSz6Llr3SbJum0ifid7YhKAJaHq6SHbGcGFzV3+YkFh3IUCGZzNXlBlDz8P1
D6l1UL0p6RA57/Sr6ykSOOyoHUC0fRtq7ELof/GPRTMVNvDSaoonycwAnsAKEYfM9zck0Dk9vsJK
qm8N0wWPpudvtU6+JBPXg6hJy45k39FDQeIAJzbXvxjWgPE4WQqyCUmoWMSF+LBkHvosG1dEUayp
KIxFGyRrON4hoIS2WPnV9IvlbVbrH50in0LVon/UtneJXBwxVl8aUQHNGnjfVJ/1LNSaG9krtgPB
fhETIAot/1KWQ4SfMLsfLHOfjZg86Za9eQEO6rAnIcKGitr6H0kn3SfCtxe6Njp1kJ1bNd34LiPp
t1E14KL4ILPJBCDYHjJTqXzLBnUvuY2KgdoSMyuKv1cqlv40I9MB7J6IBaMtzXyeYuiVBlRE5m/c
ujhnMpQYzPYuS3hfrToKNXTqnIVMjuJMJW3STVh0RhDnyCyYrZ/MnBrKVxKq2/ZGL/UDQ/SiN2cj
uXqKGbzAf34pUhtbD9a6wFqC42TaDDoOjC9GqeRc0CcskGCEOmbLOvhuy9ieR5BSSd7t2pTmXNxY
KyVcldjmuTaXHysd6IfuyXet2DihySD8CNnOgks3oEqBkh/iUFzipr0d9fQShnBZ+0q968wO8owG
pFL31Q4vbAR3NUemkombyva2rQcly2webN4WPbTWI6mQg5HNNEavaVjSZiqANli6/9Tadue4QjyM
g3qC1HvJ5OCcu/T+0DXuQ3dwBr1bJr14SFuJgXEAlh9QK5EcWpZrq4QllME3qQIfwLtmwF60eVGT
2KYxV+QQtDXNHgK4bdHHivUHr9clurzEcHTRperKek6RSrCEj8NJbnJGs9m+asLnUauW2FTXZWce
9a6LaBqql14H2g2D+K3sg73VTd3PzDjoInj0fQ/1gD7PZYVLtjmGWR9pZ7VkXqDg8frRGURebKRR
WuPjNihLHNguGGi1WLwkMCYZxWqYLK2G4Mw2IV7Tay5NZ4JkR+8OVyS391k6WjMwAsVTOycJBsuq
aJUjcddrPzjLWsKZrAH967UgLsYhBtmhDOXCkHxlOyY6slQIt8umq89mU6K8keO3os/ZVO2Sc6Rm
a9sx12e8PMNu9Nhn6cNjdx9bfWmNGmfFTmGJt7+pKZ5Soxy6nQtxKitHxaED4zmuJu51Cfdkm9d3
SZq28Bpqu3VCk+N340ge4J9hQK5beLXTaIO8UGJt13jyfur3mi6lTFYsg6L58GDhL0LpJUmqeKFL
pMTUE+FBz9N7FmL6hC5U7SGR11kSFJy6QA2UCYKpGH6YbXxDsybPy4yJ/0Xo4GFzj3joXIXhqCne
FljSWijDMx4daV0D/IoiOEhMzFMnUTHHJWCNhrH7rmbVRwV8J4YEu+ZTcmSKvSnE5WxVvPBxMREm
5YbTItJO1SNT3IIrpCX+2cihsAG9HmdjW2TzPB8n3j7sRJ9B8bLMaaSE/lwx9Dlw5Du3O/t6LdbI
Ztt8ZBpuAQs0cgzuYfWkh8T5UCmWnPOlmTTyn8qkaSYGzB8CwBrq2Ek5ZsKMo4okfNARNTlLTeOf
G+b7vHAzu5XPmD491kx7wGuW7CULHeFIsyIuIfj5bMm1kZxNHK2adafl9Y0oXY7wWf4NshJJBtEe
mwMSKABs3Dm4XvRmHku+dW4y+Xmi2GDhYGWxy7VndotSTm81IJIum15Q1GstUW8KkxfBVY65iAl8
9KClWb12h4QYbEvwknvqh1xoc6U/aSqC+JplPofHgh6eLPrYXSKeRCbbOZKi7gQEGiwsK89O3waG
UGjsT5zYv8lZDaDNOwVFfGsM4yyYdLdBa5yLWnpphhKGWnAeRP1uJxqfyu8uJWoJEHrNG0EgXW3e
u1E4FYHZLrHl2zqeZI7j+JyWNMxC19zHrrGQ9XwbDUiACPNdX29ArRW7Oh9eh9xfBXqNxz76kGyY
QAkqt9TmNSKKOHdElzl+qdlzsEoslBxlYI9MRxVdxkKWShe9ZAaiEF7B55JJI8r2SdV9lypfWXt0
qHp7+C51hqOYySPR66QhmCSYmUp6VmBa6N57T06KkX53Oz8luCA82IX33vrNrmn6o4L2YUbsd05J
6SIbZL6kmZBtwpOUBU+S4u1lb7yhmk7XvmfCLQ/fVM3LyDjCcBsYCM1bXgSpH9IlDj93TtkBkNbc
52omeCjH+1ZXToPwJy5lS2JD2S3j9qMd03CjApOcW8KHr6JOHQzWdN0e14YcH4M6ArAY7NCPEJ0S
LgrIjDSSYYXK9mPaQ/4C6UEtV90VmnHDLN7n5WQz8LumpWnV3gcju2+jhLfAWRaRqT8WI0cu3u0Q
xbEPtRblR13cBA6nwxsGHBysghatoQEXCAhlTDuvFB50rfZhFNU9Ssn3zhNIFrVTP6lY2HW4qOlN
m86AqFvtaLz0nrJX0GhJQ70pO+9DsR4MujgMYenSsNxTWUIKdlmGSxf8BI5fXPqe4qFATUwAfRHz
8Nw+t6X6XlTJfQ8A3ycSd9YvvTx6cNvxDYUMPSgOMxxB39og5zO6IwMvL9yFvD1SizEgrSlU7FC8
4oADKxk9icKda5G1jUZ28KRC5120w3Pqs0R4svK9iLEZonv2kIFuAPIaPMAcYRGmbIlBXeIMRIw5
3udR+qGOVrZWbHspl3Sk+65ZjKa+6dt7kWTBvIiCs223p8xVdio5dY7elvuhSfbYu0ndqraNIRVO
36pbj/4CvmFmnMKq70PbXwiNuU5jU9l4FhrdmtwHrQoWrj+ZtI3nSAo3Us9SkZZOWxBBh/D2u0yd
PfSDOWc2fDRqJXSGalcF8mOXhfkCjueShZiSdyRN2/A/Ijk7eLQ/ky4y6bUbzTbKuyWENEDLZnf3
XvspQ0JsZis7Pkc0JmaBwQ7o5t2U+3FsSxlkBxs9Mb0EptnDWa3ldZXpIAGsi9zcjJq8xhf7EqfB
R9gzbh0qAy5xAlUi9uqnqOo5kDTqDrFa4eiSvwzRRmFbWZe2/ZAHMWGChOm5JvTKWn3UI2ocfPqF
eysz9aQ3G51xr7xmnuXzB59UMQxESm9Xi6ibVjOhoVulJ56CFzKT8r2u0vtbTDofPfKrmYWZP+wy
kCvZrhpVb1F4aAs5FhIFA3NxGSXxjeGniODTHpJ0wMQk7O5bKq11Ggb7TJTqgn2Hjn8s/3+ezmO5
dZ5bok/EKjCTU+VgyUlymrBOMhMYQTA9/V3099eduCzb59iSSAB77+7VLwMxQ/umzl4TyI8rKD8U
IVOzmZg4rUzpftZzc8VWcUO5tKxszQ5bwmsAUoapLZdF4D07QflnVmi8eo4i6yoaH1GkFrskQN0m
O6SYTPiMljZ9caa+HhfG+gpuRbexHNokydysyyXyKhQExzX2+DJa+jy65griqMnWZcEls61dUC40
0d7+mKboQYGBW1VW+Up+RL4Kx+G3tK3DYBF9KqLoq2uydM+RiUPoPOo1LQvpmtAWgwZVvjl4J2zw
pxpM5QonfElDaBdaJaoAKrkGrI1VEco4M0qA6Euf5a8hTagP9Q0a8t8qmd+GCGppCCtfz+ZOQA9a
q5rEuHHBG1OtRSWSg2wiLZh19RjvBrP5Z5U+HLCA6piDYbaqvfnJm61HPyTbxfaJA4OzDKyP2MKV
Zo0dhznaIwyxVrlVyw2WAnBiDwXn5QdCiHjqffdXWE6+0aaNJH2217mCt0+ykLlxfELPrMwEbIqm
RPvet00kSzsWp4RELs4ZO7d3Gw520GdKOiiFvAF+Vlv415Vb/WstMzw1oxCblJidumE7aTUFG2LM
WM7+oW0T9gWjOdFuyKoh32Ze/4l64x02MxPXSG1F6QooozT2Qj1Fey8DowZAgUXGSKhelLJZXeLw
lrLxp9GnVdvjoS+bTVZC4SOsYiNKyJ2i/iimjDxJ216OHMkvqEebzoJQzmFzj6ZvJ1kMeIlBuVmu
Au0vqH58sRs8AWks/578uD+IRnw45Rs1DwVl7KPsyKj3Wn2SRcdqKO8JVI82jdiSaYjEAO+kadVb
aQmkFrP/0WcLsH6u7mHRLW0O6wOW/VduhOTflPfCqF6GZn6vYDDk5XvK8pFT0lOYDyxNtvHP1U66
dZAmMf3IFsAi3p1emUCTp+Y7azMXB0Aabe2sQncB0wUVEInKXF6AnX6lOeiz2O7xmo8v8NnJomuL
tYfckpXwFUv6LTRKNii7+lJvdY2OIu9Gci8qC+SU6XMQn2hbwO20Ff7ZZO5xg5bOb/ThH1Nndiv8
K90hco0AirCdEhMEa7S3o0NoFRaXHP7ETA4vmOC7XTUw2VqmWoOKjp2fPUMqWULVmm9HjXcRJexr
I+9cXHMYFuICQu/B4jg1OvnfULz49EuI11hHw5L+BnPSY+n25HC1ujZdQWub12FeXqc+2AwhzVHO
WkxH0s9hMq5UTEDyrflB2u576BRkx3sjXILwH/2pTyHpXdWyMOmKzAXJuAovFXdZJox63+qBCjGq
T7CLXqY6+xdkH36K1mOo2DztZqCMyR8roz4VHVayrIiOedHWmySxPqy4fuEYf1dMoFhPbwWUpqbx
L1jMVkB5Xmsr+JqDwzSZXxQQ36HdJiTGhIdS4BHWaOv65lF8R8QIn1IrdskjCJbEmO8wSV1KV8Ys
flCsQSz/7kLrS9Xk5XDtktq4wMp+KNvTHjHsh8NqvXLVtEQcxgdML6Ds029G1fN2QEp7rPzmRcn2
EIZpsEnH6I9Vj1sj6sXCNwSRUT4Hkz6mOkwejNpbJ4l5LfyZGXgg3rSS14pTdQwwYz2GhdhM8wu5
4KRjKP1BqePsTdWeRgaC/VQ8i6k/WqFxxaORr1JYarH1OUUZjQevDEGrg3AhxZaz1yIa7ry1Ir5w
5XjBuUObBSmlbQ5uY/01+4qhmVLlYyZ54k62mfOG96edf4cGeVAhvrkIv7JuM54dOwR9SpzBqToY
JEJM+iuLi4NaEB/0yXHKJTAHvzTZo9Sa0S81e9kqdfw3vCXjiiTHl9qlmPHH9N3KUmOVqP7Bd0Ky
zAdvn7kPyLlSkleq31y+7lp0HHTZF3om7SQc4bp4Cp0nHZ2LuL+XtvoNUe+5o9+S9ibYIXK8Yiv+
lZbObchijvTzuFE+gStN/ejH8R8HX8G6pWTyenmHdIrbc2ajt2lOCa+AN4qYsLKrv6VNa3Ooy0eT
v7dr2hPLQ7q2+latI1X/m/vA2pgtrhkuYjo2/lnACRE2RwHJfNVGsUcH+SLcpVXoxp9OHR373Gdj
0Jxdq+AX6Tk8rS4hBurk+TXJQVnRrVU83aN/4ELx4qfOfuzZ8TD0bTstZ+7OqyehB8rwktUKUFXv
/yHlgTwCx8FHAaceSDKtXR3QaQfZ1+v+BcYw6R+a04ZZQkhcGHhNdJF1/9QH2Y6M+nA7UUqus5kS
PRj0Y+/90+KLC0K8VnZ2GnUCYbMxv+KApFKAmV9Zj3rAGYKr9KZ15Res7LNpHWKkJknkvvUW7340
pOuuAZBrO8Um9Gg4JeG8t127OE3JuA2q4G2CnUipEF0IPbnmnjj6AAjXGtrSToe0YnnN7Lj4iztv
41XqlAeF5mKKLxUZTnJO3pdvasAkCfCu9eDPv7zs3U7tJ6PpzA26tXNbTq8cvX8tXXQ3JgpImInN
H1zfGu9DxNEfOyf42JrNb2vC4lDkKb244kFQOtqF9XcaSG3KHKL9Uj9YK7lQy2cq39K+AmPYmSTo
rQc1HORMWTTKot2YmctQloBHPXiS7kZ4MuvZPlkYqrGkIvsCIB7EZb7NFSqH3AfMHs3RJnbdZ3JV
sArJaW+Fzp+Jt7nxAaYTu+AXXQEBLX7EWuSI8DXws41lZb/qarAORZZeK6JS9nY2/o7MYOP0Rk9X
Av6ZjbmJdvFmSnKx6kfP3qZV97eZXWh0Acez2vldA27cRW78Tm/COMClvTZmRFZgMOxlGPyNXpZ3
yZ3IhK4AoyKWDP8I4sSrhrGzKKI/taeAs+C4XDnNtzsRWWU307ejPX8VZcllzrpdFkav0vbeMd9n
PL2j8MpoPRWS3biq7tkgQ9I37GBdVe5TurwebaL1RlhfwrM/69b+SCSlYF4CyLLSGSOmQVoRohA5
mgBuHBIuZb+lOV1tSj+jrPLfdMBurh3KE9Bj2QpzwQ6nYbhpSBVMxMGyk2uumWoqppoDcLJoqG+j
4E0S0Ik8jON2RVvdDtJy3xXk7uhBcSSLN8RLfRvFCLIdMlOom610FDyEkDGfKJFq2ShKqGVqt+VU
UAZrK1Lj2uu8XZHNNF0adaXsByFkTy+R5bCbpv4ftwjJP9w6ZfJi2KngGJQtDW3ymlPraPkNtsE8
dtZlc/GHNj22LdxTkgtXJO0yDIwaaz8vD4fqZM/Vt0bXhraoesGy9ytube/QmepFBcFGF/laex8D
MR5kXMb2RpnBU8Hs9FRgGgzcJgDQHT4LiYFxFuGCVqQp4/k5SH366fF7z8ZAHpn8AwobOKOmJtAg
j45mbW2NljIhQCOKoFd8WgYNSbSyT20HBy0WF3RwRMbhRopIfl+ZCmxux1EoVxw9gcWRvpKIeJ2o
/MnBwc+Q4Svg4LfHzJvBQaT6Nji3atulwELiw2WTrgSQvXVVyyc7ZcSETcgqFsdknejtFJtMw8Lv
oSf31h6YruSzd+xguXGS4uZ3nEV+UyDAGxJjrdoCrEFkXLsw3AxTcW4MCH2ZeICyuguskAitMXoZ
hRefYqpoyCa82U1yxaaTW0puGIq5BPgaJL2hKEprut6D0mpnN87WhscTo7eFlMGl10XB8mdnO8JF
vWUBPnLRqm3Wu0CWRbCL7fjBm2r6mRy1abxzwdHZAy1YZteZ7AfY+06wjrpQ7n0ZfhCMtLEKBo52
I2A51y1FNDqf3ejEf5JWougpTbmxO+x0UVeUR2FlHGWTLN35Irsy6tmmDs71WT3jegmfm8INnpN5
LPZ25PCq1PzZRfXdqnB+EXQZTwPCoIEkpLB29/04eZcalOmlQ25XVsY7PcqPLEEnbeb+rzYZ7VO9
fChDrEGTptiW7j9tzmTEEtUytSbrpwye8qRBleyEq1kZF9EgpiLBK9wOldWdq7HS/EI+G6QfbOBQ
/uLwEBfaOlXtKA8EKlE3TXS7XA7iBt0CMheTYSWdMt6Z9vBk1Mc2Uv6pJxeRAODxUeTkKc+29TXl
VfKkB90A0wkkC0/R7AQtbryx96jInwhPfSAP682LQJ3kYU17DdMhyegWuqa23wWy7U52wAAzYOPr
IyapmmzviyE9+8C9S1bAYL5OGYQzi65LPzKphLcMG65l1j0VH33+OU7FZogdRhd56l+op1rSG8Sm
7ownw2/JfDHbfZn15bGP/dfBG9jeKLi2vjnMCH9YQStWrm0TFu6VRHTE3UXfrX8eEpNUb4Mp8UhP
z7tHl0njMREIBpZHvq27x5/PgIJPR0yBnzTtXXqCfU/5SSlVcSzgvlcvYQbCv2qzRw2ps/Cs+dqT
GjUZml6oXQNEDsJ1XvIiFhqNAqBKztkB5T0RFgQARuEpttVOmPEr822Dm0XqA8ySfFOw6W2IdGcK
/afxrP7oSJ+UCavG6Tv4vJ4D2appWWNygHluCxcwfBy8YObkjBPR5J1F+SvADU7UZ5QeTS8C5h1E
JNo77dqy0oxg3oloE2bidtjSBKQY7Rpnx2TG2S8sCLoyVU/YnmblrwnKc3VAEqIz/CplVpzGALBz
OxDdJHxjj1DyapOftB67iVqh35UTwffk1L1yNWMeCJkSRCY1iqm0YDLJ5WRZ6m9fD2jhWsLVONK+
BoynndQmiYuXtaWmB3aZ7Hk7n0Vb+4+la1d7GIaLecSGxjm0x1xznuzSciV7WteGF4UQirvhyCnY
f1ZsKOMcE+wtTmkVpc81f/ejBxhnWrrazAsf3cBmNEzsF97FZi+ymKNX1x91b73bgVfyR2x9q4Xe
Joga8ygAqRi7Q5rq5BbGn3k/q3vjgtz1qvGxwYuR5uGHUtMlYHpxq1T1qyDmhK5GazD88/N3Hbfd
qjZD1uE6/4qiTJ+LpEl2qivfjUS+GyQ/b1gL0BkFJJKlM3ts4fnHtplxOIrKYErYxk+mq4+GyuqH
n0dGZsVPjYWzMjWNZqcT1zn9fJABaaSyl4JOdDKCFF7QywHpi3J2sImWY7bVTi62kxZqK4ta7J3S
D7cJ1X7BvJussp6Dv2E/sBKeScy4djVqYp4DcZr1gOClwLTQE1PJUZeQhnAgogZBQd2p78YknKTj
1BG1w56xWk8Itf0GzIugsmY4mTJCm1c3tzJ3v4e0sbeWV/3th+DS0st4ayr9m2G1ccoqJoYksj00
tGWSWKlzQMs/wo+yDWfLwdGRDLsEc35KYDQkZPdOk39Y73KzRhtKbOjKGexDNLlfaSkv8WDdWzjX
PqhoGnhLWanAywnKVQlLe5yIUvOSRB1yaRe4NqhBIbUjQmE5dOGF9y3nJgJ5422W0+yWOnmwnA6Z
ZWrtw9RfujvOvQy8304kniVRRIu8EkEAIHs7bv80b0ZNdmeHYlUFyLzc5okXj/YC4XDKdFDgUoFW
EzryQqRwIFEcocdxAdIypbNC6ANGCt53rMurjJqrtYBjrKgZHmhoq7UQvNcF4tQ5aT9COwUjjL2O
pw5qNM0x1zUeyUxDxQaeEcrklVsRDlgsqDAgvCdr3RX4XCQgbhV6NF2xFHFCGmnYEkNbkhF5zkbO
btH7VFqbOg8eVJI012C4DR79QG2yA8txXCuW2x33OLdlQ2vYyGe4UuMjeSAvcTY+YiQFk3ZmnU5p
g6UMrZ17qgRLfDCeplaeDWCTR4yv99Swoks8F0dkPGrtQqvesB/dE6s6pOV0SIoye6RX/ToX9stI
5gBJtCCy4dtusO2qZLxXKO1M31zHHsiExM2flave08T6jHMLEDKI0YZJCbHwxREJG5Ruqdtd7mbv
FQxPtLqrTtnm0WnHZ7NTtzkKjPWYGZ9FS3JsOwQfY2f+KnX1OnTDB0Pfexwf6SUYexJjXogRCleR
7YCJMEmccYXe+10OHSn+EEK1L6Db33WbxiwBzK1s+50xyJAOxnaw62iTMEg/LQ4s4djjzmld/4FR
A5OpEXC/nsf2YHUVoFtgEGs0KOMG7cz4pEX4Owc/i+rcJTixRxsy1qh+CtXgmXfPU9H4x9A2GIJW
NLEJo6CNyxsM4sw/eWb+jV7jT+VzMLQYjPQOkbtu1Nz6CTiUGpMXflGJOjB3NwDBP5ZZdqn78dxb
3EyeUdFcMpMPo50+fAtNysr/o6v5d9vLFtc4ESViouFsltm6McvgQ+E32GeVFewN3/1sCvAWpVn5
h4BITDG1+qH1OJDWTGF3cU8an4fifKulUwCMzf+6Myl6CmslM7RuPToa74NFS7iMasg9KQfVIfcQ
CozOhylZnvCsdS/8fs7jScLY19lbHkFSNqfedSKnrae8aGVzYCNstdkPOig2qNWBXw37qVfneRjx
yldAozW0/T5hKD1WWCm1lz9pSuuKznf76pvIDo2KyMV5fh9jV136jOU4KVx0S5bYOQQnI0N3SKvz
aRQThXcYTf3GWGIH5jlclzOH1MBPjn2kX2xjbk9D0TzMbRI/JA3EJ8LZubCFPpI/ss4yqZ6MNMQl
4fzpyV0rRyrrQnPfk2x2YYHncBWUDxzZyk0zm2LTNOy9KGTox46E9fTmzk3dtwG5FH2U3IXHNT94
c8vY0VS7hBEm3g6Cisg8JO1ydC8/HwzOUWQ7IWOKWHjIzX5K8iF9LowhfUnQGZzrfPrIXVtda12+
W9R/fpu8hXbI4GQor3mTORhhJCxV4okvTRffUoFcyuwxm+RtaTyh7fjnF3l5xkeYINpxy53yjS+X
I7ayXY5rrT4HtFAHGRtHRMMgtj3lwO9kFuN/zvEc7ECCrghSufjFp1ESvdhSW6ymNqeqqO2FpZ7s
ei9Wp9KcTzLOr507HBNPfaBxirYGr4TWDb3U2C23viCgSxDlZZc1c9ii7rb0phk7T5xttN08ZyGT
JtUADWB3HFomX31VnosCk0LXRuyL9Vsw+t+L1GgPCffUZV630713maJcrvuxUvvE0Lu4SA94J6h9
Wl734K3mNIe6j1MkZFxX2CjmK7hg+btR2RtvHljijM8gYsHpSV8CRNCEwAGUrLhMhTqbRvai4xnJ
QBF8lk5PnKv233K3r3duXb+G0ni0PHgZjUvdBJkKeQPtm3Qin88scLYUjBWNgFLVSl3FLA/W+zBz
0nN98RcUBs4BGGA2gO69TZbiWml9K0YK9iCjqke9wpYDT3jDvgnrLckuOTqUPV17ynPUq+j6sxZL
E9YqQ7nvMh5ryk9skS5ZQL3j/skG6lIRHbRVBg955B4xyZHHs2MSwM3hdR2RCOPRRopL7r27dtoA
naJdbEuTtjU3yJpJR4RSuoIOEZhfoUtI2+zTmslaVvUowRUzpjiO0DtXJu+tf0xZ+WSN8XTgkM90
kuBhDwVCU9K5Dx00RIjWD2NHdmsJmcsypjMGn42SYiKnk0AKCQueAUlBNFVfHKfYzjdQmf9Su5CR
QSLYCmNnidMW6e6iRkk6k3lr3Q+n1EE/XAz9uWLt8mEjufQN/VojvxsdZLnWfGPEudGkuGyLBGkt
QV7ZPjDkR6p60ud99076AyK8caRAtonBUeQQz6nfPKaDfXeamJhfdIsPWfFrMCD85yiYZNPG+8jI
n6AQ9gS7+wZrL7dk7pi4zKDOtCBlAGSNxZPBySNEaHHkaog3kICiNyySD/aACkIOaIBiEbyWWeme
oso1H6c5Mx99Ij7hUqmNQEe5snFendVA6F7EEelQTv1O5bZ/kCGEtkrpS2pNj500qt2YeTcYcSS9
+cQ9DJYbnBYuYRI59a7r+jfk47x7VdhtZwbJV7YSvaVbyEohixX24/hZpG300DM0kzQKLqYgoTCm
UBcm5h0CTrpN49dXXdABmIRh7uqouf80otK8uJljx+LAuV2fwnBs9j3XOWfJRRlvjtVJai87tiky
mNknfjPv5tPPZ26b/++zhH8QYLCXJWocl3Yt4Li9GICXytbtb21EiI+oW2PNBraYcQz9lje0uJmr
pheaBv1b3UXUnf705Btj9kbdMDPjimJjuPlR0D+isDnRLd+ojKGSSpflUZnehf7/n3Iuhns4FC+5
kuQCDfPZCdvPSibVW8WR+xBn9N5obpZvGA+8nW8gs81COz6A/xIb1Y39rpfTkiEsunU3JsUJMU6+
044172yAYm/o5bNNlQ9EYYwsEsuXlMmC5VFBQG8lKS1KL0gx3n0HG3Ni/26VM11zHEZvuUSf0KQP
dRFkF9Wa9Vt4HcHhjGw4a3h6/qHyXTImIqY3Rja3a6YEXRwXb2nRBJT2QN7MdqGPTfIN3az35LQt
NDEp34x2JAnLCn4FqaAtmp2nYPyrZtQCzG+H/awJrWsIYuIhmJ3OSEAC9dFB8PTs9n0yMRmkSVe8
hY5THJ1xijdWzQibnM/g0gPOZMY5IKZffvGcSxqXNX3Pn98s7c7YMN08h17DuDxy8jfPJx3XtslU
cxHxvKWhy6rvbrCpdGt6kNPGCqf0KRyGQ+E1A/OKNr0AGu9fmxKaDXZJX0nCN+kL3qcceim11x4A
q7POcxoosGQ6thUkvym7TTDFwBOMrHxxuUK6keRWbiIys3llS6++N/FprgjjaJDDzGK+dZieHsIW
QXvlDh+zF1CdWydmXXqHZIImRM/8MupDyJJ99m1EQ0BdQyCBpNP6VhpNfUanyWbUSfsUltrGdJh9
Vx5waoT30Ya474G/gl9m0uKPC5ZRqu2dssH1B3YxvDVxE2+lJiNzdjD3zxbj9Gqqga2DJlrAuyuK
HonUkAi2yY4/Az1dPDTFs5z3QJOgDDZ1dI+4j9ZwfLqjrp3mobSQ3GUcAjklcPFNXGYzitlVGIz0
emf3DxeUe+UNdd56cmLKAFslGAXkXR20QoUlxMQRO7QlCjDIO5VrO9uwDm49oDbm3/gcz1k/EQIf
ETibDfSumsAZj21H6mCbuHc/ckiZAb0L0Ixb1SjkCgZpSEjBjP2UKex5aL7GZjJZ90GKBVQ56Jn0
KgxzhSSQNGvXlr+i0h/fxCLNkz4x28nAz5OWVZw9E14GgkziXARKICyL/0zmdishB3ktJtx58IKA
tSfCups9l3QmCGUzR1TRfv+vhkB0dtsxPLl+CSILOTHJ5tO/1iTDSBtmvdVCPtRtSgdpaWJY3WTs
DfImiU7jYTQPxZHsv2mVy3xXtdX0mDMz78JpPiZJ6Ky95aZIYtoanpcgeVoemkHPSzM3uE0SyX0T
zPrWEqaNmTlEe5lwftK0GRrPvC8ulX0Y9PV2RKhwMlsSd9NCVfux8+WWYgyMbuolpKTYESaqFmRx
m4DJ8w4uar/nsnLiHWbXdic0OJi4NF6gAob8Z8Sn11Pp3A262Fs61MOurgv52Nb9jbRUDN3ZTWs0
eNNUFvfRr8AbmVz2jdSSMjTLTtof2duNXzPP9YU7amu6GWwYGoZr01D9vScs90zeMG7L5aFWMSpV
XrIVMYVqbTCFOnVtE5ynMgZJmdrxG/P6+aRGVaCD52ECB2ZXBMEx7A3aCmrWdyNfTBdhIdcdZIpT
xjQabe3kHjk+uOtp2RpcxhL7IKnNrbfcUBCnIoSWLOAYSLpHUas3lzk7wOyaQNS46+7Au/XS0ksP
Rhl3d0Mvs/TMN3bh8tCv2mInShljC+ftLm2v2HP0Yfi6fLeSRn0wzKL+72JoavJjIU+PhOzwP9tF
5p7cVoSrn/857jv5wPhIQbTgvwJoIy5OY//9eeSOvnwso+z151GalN5TGlWn//4kIacXTUzbzyMH
SOJNZde4yMAaIG4SYTTcfr6F72fTFsJ6+XlURNYxqnX09PNf+mbzIk2/fvx5BGviT9t69uXnEfHf
aLJME/bm8qy6keNlZnbBf7++lPWwxgA1cyTi7545oG1ybAdsifxw30DMHVBZ7H++60xcXYpMVkaS
vASyrsJdS84dxSg/bAQuKca4aFE+8t2WDKqjdBlG/fxb/BYd8c1BCvOWHx6a0Tn3RcBYZPm9aSjg
ACN3pTHMvy1yOv5RH91//mP4xe1Tl+iHnx/F4py+ZBHoNO4spCEm7IA07V9rXFV1GY/3WefTzR4X
l84j9mqPXBLHevBZy1Y5soYhrcJnXbOvMzunLk2m51nAOqL2PgvUtAc1jebab2Ialj5rfkXQ/Y33
/gygGQE5B8sDNkXnPi7PFLFGcTDNONqYFBqsSrGDimscaeoBz41Q6t7lPBWIBxluK22mmF96vRV4
cBDOw8UuStRennzOrcC4yVFnLz5Wffaa+B4uH9zg01axeE3T8Zg1lXgqCTeBt5Lum4BAZox4IZ3O
pEc1mLxOVfpPsstfxHJf09i0UUN1Nr8g6Tc/X3PxMC2jgGPnLRYja9niuvnDH/vhKGwlIGl0832u
5z1Zu93ediL135c4BjMY68ZhU3R1sPr5A7OUE0LgGJ+5GXr7xFV6gwbdfA5xC3UJpp2fD2B54iQ3
Xn+eYRCTkRcjlx9B8HsqM27+slLWnGE2xVD+JonyRbiTewuJC6CP24wPC4Ry74tEbOYk8GmQB9Mh
hEBws9GN7vDSddtp+RcdLqZj37moOxXn3GUpoz3nPMAuyhDce/IOwlCjVSmefr5p+4qcNKNGxkCW
hKsTeUftD+OwwFXmMbUtK1bjqv62IDyyddjjbU4Bvw+Vuholiugo7p+8qRrXZWUbh4pb2M/MmZaF
w7yCeECtQnPjSUZ2Ku5vAvsVU+D+Gasl4/hlVwgqg2DGRqPZ6Up9U1ERPzatw8Xy6A/zdHdsO3zi
0j7Rz/cvyh0+hTfoqyXnh8HHCgGK5UZ9ex0kb4s2GQDGMbg8u0CTKFKK+SZ9nmX/V4elBZbBtQ+0
vz2IGrOxqqKEglLTCspiL76k+HBMu9tZzaJ5IJUMBQkDijYy5S3O+nBH9Lu7cRra+ek4/Roz7hxG
liM9/cfMUBcyZsR1dGv1HDTQuQfqm7WAusGhDHAJSY1BWcv9WKJVV+NeCOeUWIRBGf2b7SMRmv0K
ym1OdE9ginVGMs4hXeZoLl6qnU2k/bYjpxz0yK+iCqj+Zv1t2LQ4o7GWN9Fy4APEhHcD55CdHa2K
8iJpKvWijb9Ic/zXVnvIDF1y4HKVc56iYi8H61yF03AhrOtVVmC9mU7nR6lxTJrL32QbrqI7SMlN
HEK8Wd7NVwQXfpQPV9E0r9hRxe3ng7Gd7C7d2FGaHX7Gf6LOWIUyGj3Lk4hdXoxgeREBO+1g6Xob
Ud+YTNzIqVygxvaDx7xe+rONL4PlhCC+Zau903EmGoVuoB3SSIzjuDtidTsGog9W8aA4rBs9UqIy
rGh7hc0twkTO7jaEbPl1eyvjIqYAwiXlTZAjoGReggYgo8yRqxP2iMb63gS9fU2WfIDOVLhbGPTH
6qOvDcJFAqxMyST9U6FpH5EbVJ+dpGjwPDTGaydKccgxmq4LuUtrFEj02sOFS2Vvgqn/DGosMAU0
tPPPj7vlIiIS4o3EuFm34T4kSOOVzLedwQEauMqSmDqhDTHMcdplds4GXYePpmvgKZ6d2xwazm05
NqGFvXEbi0cGwycxZR/EUm7H3B4Q+0RQJKGybZJgyPfoyvwbN2W5DWP32ZTZZ0WErPLm6omy/krb
BiG6mz2MkpYwst8VI4yvsAmzA3Ra/aqtB5oQ6sYxP38pe0q8RUYQOBZ6BAw8bWBdQ+H2h9kX/OrG
eFLivWKghfa0o+/qTf2111V//fmsLNHQB1X7Xls0WmncoJxm1dBMoXK8cniiBG1XlV5/PmTcRlsg
W08Eq7xnvl9c82ksrsn/f1ZR89aUp0c1Fhen0ghsfn6iWH5M99ir8zB9yYdu23KE5pTMl0si3ZiV
pvTFM0sQ3Ez0Y+g2zqnU8jxhKFuPmv4RxGJ1bWRCE6kKzzm6q10tY07rDjovsnK7dMldnLGUdBEJ
h5OdPdjpKUAndqFNxVCVVss+ScFrp8WgqJxL6oLlG0Sjh//9yLA8BDlCYCrRMD9f7zp2bYJ81kzL
P6SRU5TJwDyx5vzvs5+vITUu9tYUX5K5Gk4/H8gllDs2qa/EjT8S22x2xNaARSNAkVHRz0d/jrrT
z1fDfkb58vO4RwoGlJ/zHjDujlOLN8mjH7XPnTbvXqOLr76uICGLOKWvUlb3PhHHCcD1s11hnewJ
ozdCi3BmF+FTR/NkM06q2+pusFao4/QGhWO0dUcJHwBLzu+hlf+06uZDpMOKLSwyj31DT9fJ5uqT
N2sTVEX3m4MhrEAE1peK89muo9GAqpDzmUVhhOWhVc9QqA4EviHaS4Nz6WXtcYLIM0q5cwfcXBPt
vIbAgtc68M80SrC5tmb4rEbLh6YyJ09GJuOHrKvt/2PvPJYjV7Ys+y8192cOh3Bg0JNAaEGtkhMY
RRJaa3x9reCr6ip73W1tPe8JjfcmkxkRANyPn7P32jTs3PEzvRViiN9JhF8VmYNAJBHGFWoz3E2L
/JkXYC12sYdmfidD03kxIuYzxVJODx7N9V4DZEFjz3lxMjsw9MPiNzfY0cxDNSLe5ECCDqqN0kMe
hp+q2ZWdy9yGMe0TODfcQm6T7GXbT1uPOex+qeytYrv8qIHo5OI6uNPWi9E4dF3elq7uvwht7/ws
dcvbHMn1RicWloGmSvfpXFnnRNHiYATY+4YMfnFgDxF6+0NUW/Haygf1aQYv5sxI2431um4UE6eM
/jemk2or6umPrK5Xb25OrNDOE/KoD2BgzDTUJO5coNVnp2PgQHogPpFa3ZJTu5tDPnkzymgt8anc
KuxPLYMWzBRG/4fp+Cvd1+CvQKQz2wNrOJPrDbktwxu3p4CYR8/HmzeeqIe3nlsBbQgQ5BSb1JNt
QjG8/mTmjAiRKhg/GBJxiBQLQaoC36CZ1HiL3Li8TLWyXhzxMWd29dakQwyjnVgJN+pXS4Ffsi9o
AWdpA7x36SaEM5Z41KzmiCnLP6Gb2NuWjvsOLEB2ipRBGYGKy00D2sZcS6uwkT8rNjmXEV4bvEZe
QaxPPffnJUiQOXVik1VRdiG/IaP/MH0uAdoqRsc1tAk0OePsompD3l261kNL0MjAXWm6u6WAKAhM
/Bxn5bjSXYHsGylK1pcJEZ/LzVQHn6zuGX5MFSLwcy9Jpud9i7Cso51Mq3zhjEjPt7k3IY1tF+Ma
tNuhnqEojligEFw4VkGCRKWOdlKhLFUeAwhnclFDMYFr1KQRav7EqWmfOQM559/vpij8GZs+3GG+
R85PqJw/2PZVogX2a9QjVlXDLv3r1NmCnpP2cpMAhLp4uWFuW+OaPx7h56P/BlCFTGXEcVmoq1M0
TAXwtVYjn6de1HNy/v3icD7ZQBKDDObG1cYmgI/FtjYxgrny2TZrBCvSOIEpfCZBtN+pMHDOBRKF
c0+zCt0Jare2DmrUz59z52Kaa9AF8kGfRfjkolcjGhGz6Qgf6IT0OTr9ficrgOaVG3yjILV2ju7/
zGCsN8yG8BFj4jrFyohOkXFNsR/lVViHC1sxX4BuzxdGdjm4+Nw7Ck50Zlj88//815/V8fwhJ+Rj
s8kPmchNjosc/uM7u3x08Gwey0mM+OX5MhsI+JIZKt20mBbQaOrAITPaf/5u1G96rxN3o6//UuDZ
+yVR/drq1Vc+GvmxoucDOds76HYsV5FCj6HjC6EMxrYoOEhwkGMtFF5anlyI6ae6w5/aJgxOyYlZ
j87UkDsEQsW7fpHaGU6SnPg1WXo5pLlVVZK5XHlmr301Fhe7qjkfTVFGk4v9Zy7Mj9//GuY6O/1+
919ffv9f5mQ3oyeJGFQ+YA95IpFZnGyb1XQu0aBFTcpwtjNNXvuMV8ix8ydM4J0f93sPievp94uB
9HVTWVBRCH84LkLQ6aPYx7BBVnvTqnWeqPFgj+2mxcoKsMVce0vXrHO7xUyaJKffD+/3CiVx2B1T
GgFWJca7QUThJqS/+iCSCpHSOFHzlgGiVRsjezaX1atldEwQe6n/DNr7comP+OSy3dJeM+7Q3GIU
MOetB4zkGuz3UnhwZdxZPfZtaZ7mrj9qtdh/QazuY9dpf0yJ6gVryTEuzDtG3TTAEdnSCjfE29Iv
JiHhZbKtsaxDQSsHvxZ98ZRUyTnSV62YWdYPo0lCJZ29/i4ZQJ8MDZ5lB5fKzjTH+FKZYGK4zd9V
0YynnF7boQYEgBelS0/Mh4x9ZdTqvJjIRiWD3qOsyrPCnAslY7nmkzMqM4IAPMOiinWVoU5M4LVQ
JzIUzLqvbDQ3LgHdCCRd6xncYpkyXqcV54eJxTofxctxMHGc1c29YPccsc3dL5gTlBUDI+L8NSZw
NbIlJaiDBj98hkY8hlVmrPEo8ZlI3IjgPjg7lPYlkXm5B5WRsoRU01HZAkegQRHfX6XidacQjQ9B
t2+k6W7xa2EtaDKGbWKiyAJpZ1ZmsV/4zOOOrl7TDIfBCogyY0CsCYs/FMlE/wAiyWZQvHv6i/am
sLBjzTJL9xCzP4MF3FLkeMG9AXyMVdfyyZq5WISfHErHvE0rtyGk2XEf4HW0//yuXYZ51RJcUnWz
c85wj2MOJE5PzrDi1XSxYcJjFq5hewS3nH3B0NLITSPXe702S6y5TCjbEfiZZNVj/07lnarw703Q
f2KbrECHHBAwhh7OuS2Y+9LPSvvUKeAd+0TjGHOgEVdUFk+2xXw3w56RqWSXlu6Bp7/iaJN6yJ1r
Qfd6tG6GJXgbwuw+zt87s7a3UW/1u5ZSluUB9CIMwWs5XN+lbiTBCIwpqedWeGtb+oncFfkAAn+l
r6AkD9r/VqdO8uHNMHLHd8d1TpyXxWoyPMNXU/VYkei2dtmi7bCmIZVjuGq7tzDBvDWLbth1DBy4
mzz9QbXBGiGTkWbJtAOoux7bas8409wQEvc3U8Z7YxySQkqCmwZ9rCj75lCRYq+Z3dfNLtPoX7yg
nzAhWazz0SJfadbCfWuR7yjXeDLMpzGPTjnthD2T63YXcxtL3PZobHNtRXcTiTVFkogNFX8KqvFS
Od50qNJU7NOBBPihcbRfKfHO7oSs4kFYOnpA37FuAXOxnXFcMgPzIIPiIY/VFy5yBR7PMPB5IIWJ
FhK8WoPbIc5udW2UTxF+KGbX+qtK7K9xbMnt4sMrRyJkApmzZpG8EaO1CrWstrAgfLNgsBnmNeHy
CkeT3c3fSJWEb12da+h2VgCQTUTI2XKpWCYHXZNRX5Y/NhPkzgYWPWyGLKNW46BT1wCwBppyTRF8
j70f5OhUjbB+IPeaCzMxug0ZPwD9EczZdLUvclUdnZnT7jyTutqIqwV9RmTiNYQh50Z2FMG81Uu8
jq5Sjtjr5j1drr+t++0k3oM7mta2a4FsVU3QbSF6h/uxKGCzq/OwlP0FAFfjFxjRr3+RxxPAC0+z
DLEByDj/JB6t9seMXA7DavrbCP0U6LBVHONaNkI403HLRxW0SFBmxIarem68bZBH8XqOA4hqcylX
cc0xHhM56iEHv7rVzed56SANymnbFyEOSIiIPr52IFE4mNCmxZ/oh3lwSmoc8sX8dshfy0q/jYOs
N8CTLJq83TVkKN52+CIQcNbPZZX3iKsPmRU2+Ekoyitdu5xta/fS01aqQ/dGZzceup0bTGL6AvNr
hoa5d2P0wrKjqQdvWjktN2/XB+Zq7guHLgXRHsMAkeCxBrkJzclJ/GggMcpo3LvCcZAkmuY+wQJ4
8/tFwpg0d9G8WKcmHC0/DGJyg4oMm0SVZjspMoTxmkCewSF2p7WSU457jAmfoW9+vxAZszemtjs6
+b1Xc87BMMmy+9m77xm3Hnt2WvoQYO5lRw572KYHfHSeA8Qhbx6q0C02dHs+FZX/SxUyi6/XpWQS
zv005TaXAJb5AV/hZ4LdcDM2KcrieH6VvW1ujJi6ExDXnR1rP6rmV143a7PkhYBpAlLV6DNYNmYf
Tk/3mtC0qnVedBvT/fbeqlLoy8IjOXrVzRQwbG5TbBX0XxP0vNDHPDkRXRXhGhqLZB2RQFxqOX0I
NLcADqtXJJvTVgFwybJ43tou2BwYtUGbuwgn1OsczbT6hR8LjqxuEccXx0tuedOQwZFI0yNg1ytR
8ONPegwm+WXHRvdZCv7BOXC3OMTIuqtjFFDSHaERtcRvaeuWCNJiLYh8piXk247YJ0fm3+OKYXJz
OxKdA+yIMdASIueGxrSw01l/RRTAGIvKXTxFAfprrudoVX+cLGs4IMtPQ5C0JKJv2UUmCx6uezNO
X3VfHlSeX/CxinMvO5QeiH+y5GS7ntymoULhXLhwJ5DjKdQl2yV2bpa8/6G10OBvSv6Gle3tWJw4
3ETfvDVjk3XMmHMan4SFq294i+iHbPlAkCiNKi7vCr8OfjTMD52EbiKd9s8EpoIbeS2HWBxiWfJQ
z3n/PLoBSHAjvC1S9Mj8iJRL8mLRVZjdkSV7bheA3N0nivF969Vsz54ABO8AAcmdDAlnHL1MhgxP
0WLNq6GNP2cpPwWdDXg3VAomwBovXXuMZtZdlSebLicZl8ACX3aGz4Aco6YZn4dS+6Ed3Cchzw3L
RWNhtGmgBaxwVaBlROwSJbW7irQL2XAW14EhdvJo3sFS8J3GvIMjgOJMnVhC1uScIhXAujknRr/V
wWCgV2RzLEnlVTHNkqqznkcR3unM/DStZF6patC0LwUBN0n52IvwOV1qpvL5wgDOBllUL4JBo3oO
nPo1mokcm9VPVHFcw6TvZ4v3YTJ5QbWcvlsgCVIjbZ56GH2RLB8g8DwBZDNWo2F94M20feXSmqoE
ewgtcbP+jgSztWgMoHoU05pDwn3vgS+Z822gfyOj1AF/LC97vsiWjuEYx+4mSEpn1QkL3TBorpEj
R5jBF3MBWJpgXX2i4StrOTCeJor8GtRmOt2HUGwXYIMWtiLSeEOHqsJjBC6Lg+HWGPp4blI06Nug
ri5MUaJDGuSPpN7i01sOdXHoVaK3jyl4KspUUvVm7z3sMfxljcx8TztP+hoqKVwuMN37LzQ/OBa6
mTYUCSI2QjinildOxOlCpMHaMdNjFMb06HLd+4U3nlv7I1XR0entBMVD+JqVzdvkUJbaXoPKfmzv
eHQ2CJIs9rb4s1XYlFohh7Vnf7chLvp29vZVVNKH5ao3l7JPaOUExe0SmdLPaOcSZoQjBC0M5h8g
jy3O63QMT+5EZhkmEKTnabBPUG3s8ziGUI6+Zg0VDNvx9MGaY22twcUA3m3bdqHgzIbAT0x8UCWN
otQ2zgoSgzmxHqKxLYpHRFcOnEDvhQlgSTqVWe9rp3w3DJzPV7uYE/WXZEbn1iYOaxmnLNYSig63
uZsNbu7W6f6kVMSFU7SgqvMnLw1uWpP5FhqCtYrbEFfajKuqgG++LMYLEI2rtXu8tTKELJW4daPm
h7rQZlB55CfNVVK3BQ5nQjfDbmcv7rdhd7x4q3pv+vZczIZBr7+47XVFB0XQY0d8imCvy+t9octt
dWlL8SViXZwjdSl6egytzfkAb9ndJKEzR4zLaGSeREmg81D9hDUMsIH00bBdnsfgT4fAGkEK+5Lt
SpvZwIBpQtzNdoxz3Gkoo/LXlk5QZYme21zTN0S+yQUFi1auY2/xcaAgriO5YCVF8Ohm47McoE3i
gmz9pfEabhDd+q5tbYjEOfTSIWd6MBBCeROQsVHtMBlTosSbyFm+URo+p9fnP8jy+0oaua8j5yJa
HuxuaDeiVxeuiGbZyZdNg05oVNkHqIE30z1EOCglI522lZwprhlVYch2mQQRrUcEBi2ND5L8oLyH
uL5aTMI0fgh+3ViIQVdMhn0aSpYfy3HZShE16GOdbR2aPgiUWzsUb5OHCNNL3jmzRJgAHuJqOXBu
+OHp4UOucSKTLAWfk22yL6z30IGZN7vwJonsiQSpgMGP49QPUrJU4oxLCu8uj9y3kTzIpUczmvXm
GiHqU1h0P1Ox6z3Jroo/DM5AyznkuKj4c6I+bAMMgHiHaYB3d2F309vEz1Ai00Q13s0+ex+BLa2W
Rl5Xqk0V43Ci6Wxta04K0iRwsCobm/xSJJiRNMACTbTXBYKm5YVP+m1O+XfVHLE+5HfKy5GLAThB
5GG/1lhTa2RVrc3Ers6umPrZfkDQ+eX9tQUU7Zn0jFWC531sbQwN6RZlqTpUnj4CrjiHrvmO9dXb
QcqqN16uYRwqQlYap/en2kNXYD2MXn8vAFf4UwoOyuK4EkyPgSNB0eZmSpZm+JngC3dRDESsvGPT
0XIO208vIjahqqgb4nBoSRQIHtE+gYDDIYx5ym/blAsUgCksWL2Z/BD25ZAgiGfPw1lFtAznvwJQ
IjYnbNio8cT0FMq/RcghVHxEON8ZLUHGqLqfVBcPYdSTCpMXmyqnWdEJ4DTy0IjuIVb22Q7LZysa
HliUFEmEJj4bKrUUWM8ThTGGnYeqn168ZD6qvOspEec7Vtlz0WksqyygYyJ9Fek7M5+PUc42oZoa
XVjLM28elsa+D5sCgEK0DnXBKOW+lwLzbwYbud0uIWcNOS/0lJjjB25yE1mKP8XjVE3E4ani1fVY
AFqjP7KYUC06X4hwbuTS3nboKEbmfcDNfzrUsxv4Rk+Wh/AfIcen1TdfzmjedyGPZFKtQ0d2K2Ph
vnM6GKMwCPGmPhTs9zgfPm1neZMBD0RoCqygzbocJ4pOVa26eTnTp2Qjhy8TwBbemohu58l6p1EA
QJo1rsMfW7AypWiVA/dYBUzUHXm0oxoRVYeoOt4WxrCLhttrAApAlj2pG4/ZexXRGiW529gU0XjX
JQIjmQcOpjIIhTSKP70KShJdo2CzmPx6Uzku3GaqV5Vn/dYWlN9NjzOfc3dGAX6X6XKHiBlzjVsc
aDXVQFxgZXggojKkWPu4f4yD4i1pBk5jdXkaZCfxjPHZcGGkVcF0ywlL7RkP1ZH3EvaNvaN04WGC
MtRWTnnove3k9W91O6V7NtoMvf2pR3i1ajQYEdt4G/phr0dIqRWG502qiqOD9nNdlB0nvs5a1qxw
k6+a8WWORf3PfkCcymuUMwPEFBl+u4wbz0zvroRhsBo4QxKB+TBOu5OObOIEHJwhI4qTID9kKhgu
8Yhpovujm2GX4xHZpyNRPZCQnJWlVb2fixAxopZfGoL5hqVum6UwqCCMlmynh3lygdoBGVqFQXUq
XEihy1R8u/G10EAP6Hcs8P6c5i+jQnMSSbPx9XCori6lNoDJ0XqgRJjJ5VOUMg3gpDwiq2xAAdIL
psnkPI1TDxU8HTGPQ+5ALrBsJsFxZqZo34g4ydEqWjd1IN4CN50oUNE7kcl7pg5BABCFe6OVHMKi
veOAB7GZKe3wEZ1TjcANgcm9dTPD9TlrUR5HL2PVMckeER0Zw9bYoHoUnbFtnEKukZJvu7ne1a2F
6tTMTH/KWccqGzlM0qM0JNAHwfspqEzYUx37TCTTOxP9blMCOkLIzaT/im2N0Eo4ZMPjNIwvctTc
QXisVkhj3tXUABGkIELNtIk9ETCQCgWzEYb8ZfkW0EiGwu1Rolv3cgT6lHeoc7WaXk0LdiNKEQEo
p8s3WntMbOLk0pdYuq+Ubnvx6PQLkpct1W0MQZ0att5aZ1A+G1e8mNTRkxz6R7ToFcEkFrsLRIvg
DEwtXreDhT9GZoafFBBrgNtck4oUI04l821mwjwNwvkmJnk+S4GB5PNdAoT6EKKH5PYAQpSWrznK
cqTIdsjxvHEAE6LHNWhV3dfM4Rox2GugBxlhXgN2WTv6s9iUWh4wi76giYi3i6cA2z171R+0Eztv
qS6GHZtrm1nLulSmvvIvRmoTHjQ3SbeDbTikYM4GHuii2KSTG+5xzlE3ia8xcNq9JTtEj8amYZY8
l5Z89bxgXbXgC130bozz/rhLDfHuaryUIMfFBHkghteazCBs4xwBBb2H95b573V0Q5eqASi2WHf5
YthrM9XvPM9emrCr4G8yR6k2HKOUme0SfB9sRwEEOm29yhE/Va64yi73PNj12i0497WIpjNyXwHA
0X51+/E5CKlNgUelrhGS9FUEW6beBaNADk1Op+VuYDvF0TX4/ZQRxDXUhzliiCXxyfHZbYQ7zyDy
cgxxcXPprHDe2CEZ8djvQ6SVmGA1qA3UFydHeX8LayZxpkq/l0Scddz07CrSXY00z8Bl1dullN8j
EchG6WIVgd1KbwoZnN1DZIQYMhzMDHMLiWusPUAEoTSBZxvvs7hQmypprJXDp2jVSLOgl8KDt4MX
G/fIuZ+bG0UmwY0h7BMHiHVDP+qso2LkTKvMbZxqykMz3Co7fYzHUK9GSI4+CKOnXyrA3BFyKuJ5
5yxqa0+g2juGQRuJ4N3Py6hYJ3yOPrRCtBZOf08wDq/5GfrMTTN1JogkAyRZ5SZIDdKjXW89i3Nj
507X0vevEWI5NWsjhfQ74App8KgyQeqvRQt+Wov21SYXomYjyk0aIfjK5pJBXuORZDxkUCdEs0kq
zIEuDaSVnJb7gOnEAa7AfeORB0CPoUUIS92pkxEGbQBrIE4kAb3JDZaQ5iUgYnGXjgPPBcPjdT4X
p0pQeJbhp4iDL5hmJ5P0sZd0fg1Rz2BkZE7hzdThWQ7gJEzJzba9iEkmukDmMW56CFVymfPknmGx
/UiU/LAyF49YvWAn7W4g7mjZxiMZek6YfXfQsNqm7J+0B72Y+CTfudbTQ2o+xkqiAx/urAUlI8om
zjELyIQK91Rti2+KgtPiYRYsqH5gPichUcL1g6sgxinRfHVIvodEk5pQBOR8W3pVRWr2zWXe1HHd
b0r7ml+A1zg3E7iioO27OaaHHNZ/2GcuJtDYdTt2N6LPt26UC6Cf7NUloLGN06kJS8IkfTtipsMp
MVj3Qr9bpmOtQ2/qNkXHIrBoCKe1Oe6p9t49r4cNhVkW/pB9i/yrI/LHi6lWc8tvLI3kGQ2Z3RTf
1mmhnedzHBt2iHDP5GGtswQ1R57J5RR7YMgoTw4xDe61XGprj4ACLCANIrCaOCgXNeTEoEcPWZaT
RRTV9327hljBg9naDcyJp6z0oE4Hsj3UZYoncqTFUza7uC6dXcoz3Ts2uoZxX8ThAQWCs6PFGvgu
R32jeIvDs6q79mD1+Q9qgk+mNY8Of4lYcVyf9nU6OzsvA/PSq8Zg9qu6e0rImlhFYX0b2HLY59c5
yYhdw/Tqe12Qn9XI5Hngaecy5o/jdF7cqboe4PbFdJXPNQjTY3O8xIKmxowsxbUci5kKeyQdvnqr
e+uN7cCn1xT8GcvoGbavubVTaDtqhq63xPlRR8ghKiF3IR8IxE58d2CiXZDnmSA7UETAQpFP4g/G
nCdwvkCR7m8bEgdaXBcOTtn7aWkVjYWWRwxWFd7wDgJLCUm7z9fSq+OjwROys3AYQLB5HOIAJW+H
kUvamvNj6gsZIhoZIkQOKN77qPyuZLOpDfOVAO6eRWygH06dXg7YU1KxWRrEN9dW54asaexn9Mxj
s8IuMbIVFtNbloJfouAnZmA9iHJvmdV3zp4DbIZV/MoOrm4niFeHMssOzOw3dpDdtmN8E9CpXiU5
7Xch2QvLzLiMi/OYIExcTQvkh7yEZRO2ND+rnhmXwybMUUduMAdfuwKa0wfI4qFDs18snksLsL2N
ldDbtGqhh94tVf2uCBtnFkjKRkE2bJKOm5jFZSUSpBKFgQ7K3JfI9a5OCWj1dL+MtribXPVZET/n
GwYzugXmhw4K5FNmdUhyHingPKQ/NZAfBnDoQtH61z2ABlkgAZQ272VAx+8Ff3M67kgqHJwMHh2J
zNJ6Z+TBjSeQ7rv5QsB7Hb/RG6ORlyxb3Xgo2MKfsgd9K5LhNGo739r28paN8Wda1CDeawJeZCKZ
+M7smTmrUB0Wa0nFXSG2YRF00x1s9vJmyqmGRiu7w53D0FiSfAozKarofwYGU5zqygIY2+ajVjlO
m6E/INqNtqmmsVsvt3ZaBzeOknyJTPsYV/29MbCOma2zT8s43SvDOADUBXMraWGXeUl5LMldTwym
hGPD74Zsxfs2aWzmGar9OEEt0MTD87x4p1mwoRJv49e1Vpwcuuy0zI6mD2GBJQdMfQzYiu/tCmF4
GKKgB35WLgwgGZJgZhOfbdvYmwgUtl/W6i4Txd8M7shNS2Rfal3bmXH9LlXZUV3Tv7ee+8I07hM7
Vvd93OUXCMtnhBTFIV2EsyrCVD+Hc7gPDFqHlekj61n2tTtNB2OE6OEieHUI8oqZWbOZTcyfkwlD
AU1uF4+LqsweiEzpbFIUXbey1PrYd93RM9dpHzEz57HfLKO8q4rhgzamnxIP6nMIfgaqU/jFVSoT
V29dmnawutjbLe/dmVCc8Ib/Sm8byTndDRLqp50GxlalePLVrDFzDfvGTon2a6ITzniVflhTgX65
qmhjEDHPGnfETA6f0GPkuYTfbV9vG6s9Im7+tIcYgcAwnBDeMAHCrbEbC5jekc0co0RmVQTZu+gZ
dhZhTcy6+eYqHK8QoKKVp6Ph0bD1Xe9iD4SzRE6GWR7jFhDHVRxwipqOpslynzT4FQakUJyp+a3T
k1EzBa5za51F6oOJkmSuQMyKcpZkx+nktsEPPUQGmZmxBuNMY23JJFwtu7EPWbSQ1IapJ5AfrCjv
8ZenU6gGFtt3YHVb55rCEkm1RW1krYxex/uWrc6+kvscD6DKv12Dsf5/chjptl0zP/wN47L471lg
hiJ29P8cHXb8yD/iL3Kg//7miR2+/8e//f6N/4g9184/DOTx6B2I5/IIof7P+DCh3X+QEOZ5tuM4
2OQhqfzP/DDD/YcNxtvmzywlXc/lFfxn6jmB6BzTST0ncEwyAjD/X1LP/5dwU36HtNHqK1te09n1
v6RF62Zp46ZtE7xW+e1i2vvAvbGS8k+dLlT0EdPyw1x0D4PuHyBWUILKAYx0bj1Q0t4oJOk+xP7s
/5LZrf4135dXZUgy3xmAXjvY1r/k7lL2tegBNZHj0/CICjWZYGcrfUMT9zRX0wNY/Q+nT34SJ754
2f1EOHRozx9YhF7UNL4EMYhN8oupVcMfFbI+BBQdcFjAcaQMdjIXbZYNQyXa/7cr/7+J9/acayj6
f6Wx2fb1lVugEkmKk45yHNLi/ns4bjrzxsrCTLah6yzYDMkAddLDlKEPoRvnbXpE0ogtv1LZefTC
Q5RcdnWTNI7fDDdhTP67N12iKiFBmE2+NU9K4x/rvbfRMO8itXBqJwqj0+c5Tk96RO0YiVcsk+e+
upaTjATY6E0OHPG8yafixYKAFkFSXY8lqtlc1H67hE+LtnYjRPduRCzs2crbjCYpqmW3Nbzkh5MK
g0tjQp5zXWKEdZ8Fx6DPLoJDjTWCZkiqY1RFj6r/kGSTcgLddY5zDKmvEVwJ6zCF7LyT/AR7tpYW
LajQhS0jBs7bRY/0HdgxtUTWFy9pB3ywYwbnMKJL1l2Ic1RTecHppa1vcv4VEQmnNbcebXdsqaou
GW62JKHixbGzioo5Y3f4/Qlryn7q+mUukefESdhTHbYXQCNPEFayjYDqN0cQRX7v7RI5+WTVB6IQ
EKcA08OfdptE8mRV8RsO7VWTGy9VK19K3Qa4xyp/MK1jKPsHa+RkPS9ImSrC1BhBOt+VcRoVx5Se
rv7edO46Er9XcnFaDsUJ3srl2l9oBz/XbEb4ZXoLTXxyi4x633bDKeZtrBWFA8LpYSeaDnScS1N8
nmag2wlkjLxZniMoB3h9u482QUFDEwz1h/cKwOys7e49Sl17z8SFYjJex8xD2N7jAyXyO2zGD/Qs
nIfMsfKtdFhXQqMNTHhlmphCf4CGOZCgi12FbTkWJHKYBt32L03fyv/9XXzYKeQGm2gCsLQ0v6rt
KOc/lrYw4YJn6CTqz67L/3rhCL7Du0NP6Vd0DDiNtcMFVYWZsYmmGfEJzVDDBIr/8o23UfRYHfqQ
VsN6Q2uRWKA0pIhPc960weOBVO4sTTTswJNWhst9QLALfNs4+2kIbkcW/JDLIN94fVSth+s7nYj1
Khl1xM499j+6S1500pjwduGILk5hUHIRqq9EZEK1Kln6mmB6KpgthlQDuzrjlyFk2Qfx2OyJaWJ6
EBG/jGvgAXcxvXie1aUEa0Ks6cykgj7oDG5sGHRKW5VUMxpUk7BerKZ7qYx+t2SR9pdr643hDp0w
BFFlxa1YzVa2xpjJ3L68q3Ti7aYQ4oIpRrkdsPQxTe+2jPWnzeQUjo9L2+6rWwZq+3JeXrDBdlhe
cX83BLLnnLySBr4Z2UVR0iI46mf+uT4Ap+H6nNgQRve8E0qme6/Qr24Be3DJE59+JE95QzcPLfDN
KOnQ4qEPVs44v4xm+ppCER+qBva1yx1Vf2IfJ+4qvP6ESD/SZX7BoInoxwJomhYM4LFM30VufOns
BM9/+iD0/CITm54O2qFGdrCpIdVsc/OCb+D3oPcRCW7cMPrgx6cNDw7JtTT0kchvXGGQ85dDlMrc
wS+mlyS9xdYNdVCxQuWmc0lqA52G4kDEPKD3zRwObZNawHDFsBX2bVPkHzi8v8OrnCXnkarjvtkX
5DmtuEEmd5ekpANENTea1vQeye3zdG6ucpufTelaroDoHLDd+FmD+T31UCThwib1Kkp/FljUjLNg
xAPGonoNXmJruNrkLTpYbDiNTkwaVvVbNKNcYyvS9QLJnnmwfV1tjeXEmsH1Y67jAGjzY2N8iYq9
eaUepd1AaZv2Z7R1KAom742Cn12BAYFfM24cFoOkW51vktH+azTVRwZajiFNQ2RlIy9RH99VFleT
wQtN96x/AHA/rqa43VZoOK+XM9+QPWLjtV4rca0dmXX+rqtiqr7MxB+D6MfNWSd64vNYy639MPAv
pLgaUQ3FT5Az9EqbfbpW3e2QJEQuDuOGRmbHsZRzUBkBUUOA+8+PnSgn4r1YKEJzfDDy4cEc51Pk
dA9lPgAsAWDKM22lKNdM9e/snceW40iWbX+oUQswg5xSa6fT6SJiguWhoLUwAF/fG8zqrsx43Vnr
zXvCJMjICJIATNx7zj5Yxa2sxQ9YXaexvc3zfDE0N8HMBNBnHQzBN5J43tzUvpiTDr8p+p5HJv5Z
PlmsuLjoaXmNZhLLlhCF0b4jv9lTmM/XmjG9IWklga4Xh9YaTx2Yf86QYv2MZCDQ+RsoI8xsi/5S
IBvyzoPHLyrQPxwAaeqJCzYzm16NEONEmMmT8s2tD74RsTg3UsmNiWbtu0VHAszOp4EfgoJk9sla
D8tgMoCJCT5NluoxoRF1NjJvcQZrHzgeEkm2/zOlb7zrkq8wRKbcJ8Bw2ODTd074WcoAJqgeUVlh
rbIc6or9gmtsfarLyiHveuCD+LYL7LwwD7FkDxZPnP6xg6of+MP6cXlMsi9W1Aa2wdz/BFmRraO9
yEnpFBafuilWRYiUpMnRsaNsRbAQbD1Kt2hWUywTrCuCASRho5/beM5OKgDauynM9kRs6qBE5DVf
XxH6Ejpii7acmz7zBQHHn7Ohtac2rtc6jrSF6WCktMBnLAT3tF82OH56Min0AXFkbFruRpXdB5Zl
JG9p9NmP5Y1/bKdVnJJU5yaJ6HusY6sXi0nXbo9/WK+4ZAn0geYJT5Br2EnTT9nISxb5X1ULiQvZ
OaZTxb1EXRlO2KIX1BH9Is7pFwZ0jMBdVeZchOr8pxYCA7PsL19j2fs4B0NcvabjiCeUqahNSCXM
05/0FSLMrj8d/jycBK5lx/NPqtW3Gi2NVeVmV0eXW1tGn1HIRT4/KaZsXBU1ptiBCynJ55PRQgch
NqVj277oDVTIcdm9ZXQZF6NduatYg+zVyB+ZowVLCJvEP1Lw8qUm903TAg1HEL8yK7VGkeUgqw8u
wxA3MNOQwcj6CzF8I7yMaMTfThlLDThLZGAdPdHtA40JyIgwUsZC20amXqCDo53apeEORyCNUhzS
G5Tf+UJ0F80wi5UdsPpHAf6LHt8IoAoEL2J13Uxfgol66+P7jd70HHqwFgMoXitsUYueoJyFWQQ0
J6R103vrl913X3PaWbsaQ2eSmreEOwSnu3Ya44aoAAnENq/XXusES002OITiGsIGrQObTwr3dve4
5h3VGxsFyGtdcBYDak7z3CNqYK5lAgQla+pyM3Enb/oGANKIfqX8rPoa5NRUN4Toqa3bxeMqIw50
KdP3aHZ3IccnMRy5N4ZaMuj0wflhfke58JNBg/F5YJYQJG4s2E5wtpKoLVYsZovEpdBGKQNHqoVO
Ofn0wU7j0ORmhE79qcYK2UL7S3YGjRDh7wuzZnhEb4BrYO+l6pd0AQPN+wVriD8RFoE8S9y7Y3RL
N6ERMF/UZsukpUvne1uo5ehzLnK9E8u2hSubFuuKUK4lYtP3IgSCxi3fJ/ZtmIfZyOEdk8F3mVTG
ouzTY96g+1U9N6nlSqwb0we37hUsa07ABEjMPHW/M2VSGcSjiB0Olf0ctflYo3qR8c7K9XUoG/rs
EyNojuQvweQscY97k/s8WOl+lNz8kZVwdToAwCumoS05H1/rPP6VzLeyXwN81CkAZhHfWtIwWzm4
klNyfjY6FuwhKl/wi/Y0vuhjN1pypu6FjtLil4kY2kdaAniKCWGx1LuYZ9C0AySTRm8DmBs6D9cG
I3QyUhjpImNlRLirEV2wf+pgkacEvcSzOCfGYYHMcWzXNq7Bckrztd+SvVUg8WeLtCgrzvjAiL2A
fkZ4IndfG+Li5m/TNTVANEiOj+2TF7e4inT0u6n17vok15glorRu/qgNah4v7r86GgHTdTnnNdGq
WLiUeDQLB2lXdCWWlew9i58eC2E3dmkB9N8xrLA0UWwWpMXQ256pURK95QW/GgKA4RiXV0QiOpfe
5K7KOLjTcr7b/XACSIFo0KSpIYA8odg+65miq6glZNj04hxk8UfQ6sYG+t6NLtoKNdFnQHzmUsIR
sjrzaI4c2IwUrGrGl57SvJWyMaOi/Ukz4tO32gNzITKnktGfbNefpHAmWyKBlprGLsAD6BMqDxkp
SUp0SlncNMgQmdNSksn55VgINB8FkBo1X0bzwzSAdg2Lu1kxjTxe6TvDoOHuTCtn+Bh6ZqqslQyf
xNVm/jvANEbArmBnKGPYm4TcLtm/LZWu3FUtfva2dBCv0OqCUuRSuDSIxknRObIe1nU2u7ZngIRy
kggX4NzpJaNqF7FYyAo872RALGk7tkCi5jgpMjrGpFuRmwFfwhs2SQqCzOgwc4uCf7cZ1HiA6bUm
MSk/eGm9L+lid1FO7xbR76ZuzSO1H/dEKsKKGfI6KOAOJM0jTddgE3jBpomcamuZzIlB1t+tSHHN
pHOTu8FDAWvW4Zo0VmS+LgZU3duoB/+lue1MdRw+PAMQF+bWdE3FlD7oxLzS5P3djAJ8V5pifSyW
f1/6MP6nmo1re9K0PVO3DHfOqf/+SUZB0FAR+49UI43FE0m8yTr8B0b5PvpqVUuL7x9z7RSB9t64
FtXroB02wHS35ZR8omNGByuGlO28R+4WF8TjY/1ftfJ/q1YKnZLT/16tRF+XRqxG8p/NnyuWj//r
j4qlIex/2NQcTZ0ypmUYc0lQ/WxaTqJh/4OrUuq2aTkW2BX53wVLof/DlbpOyRLtjoO3lbP/z4Kl
+Q9T6kBUbfKSHMcERvn/U7AUFEX/VGBD1ydNi0qlZUo+iuFIPsNfLjPue0tVEGggrnXH4IZ/gjTM
oHI3ke+3P2zDWptlOTBIi3jj1U0+27GD77lpiV3lWfGtcADHNEJkl6rTi0uAR3M/DRJiJEhHbdK/
ZG2foRSgYuQZ9bEPkUshZgGRW0pv86ff/n+oF0rquL99G35h9FeSqiH0RG/+tn+6aZAo6b4dUfYT
FosfMxr816ChetWrRPyISHs1pzI40W0J6NFVRCI7E+oT5DK5Vnu7SJKqGcdN+9Jl6hf2C/McM1Ds
WihICFenAPKDF5xp5DynI/NcqCv7I9e/FoYo34dad+g+5bhCIJp8VGHG7O9lT3gvWso3mTphKzuw
Vvjy99/ZmIu3/yqRzmdwvqpMB4uipCti/lYixYuZuzWhRyeQQ3MWp7bzHdLWApPkXKKKvxRk+M1S
/OAsiqk8tUN4cEphbyuR0An03M+xr340vpWeQzQsZSaG48S3PkuD5c/ff1bx13Iun9UUXGI2VzUX
t+WK3wY1i7KXSgsnPWn2raYa/+rlCKS9Hrm8l2tLpbRizoGyl63+XWpGfG2SycPaCKWPyxTxbEfz
vYeQzJyXTk8x64tdNqHgfxw+HlyyHfdMkmTgdFqEHLyQW2KYorOKccHkwa+//0ryr+P0H1/JFq7F
78+vb8x36p8vOVqyhIk2bXEyxzx517mGllPiMXuxv9sVNrxUlg4S8bhHRaLXt6kbWufHA1uDfz57
HArxHjRQbGHOwnG+kvlRES1n56sUhsK4sBuvPFB4R6cypNra6Yv6BcRpcrWVP8e7ID/KNcIRSlU3
u5Kw9+dQQ2mEEhVdt2On7HB2f//VxXxl/eXKM4XrORZ3Gt0VB0HIX7+6jqMI77Nfn8zqB41ZawVA
sPoiJhuZXpFeYqD118Evyx3o9jO4dPEUloBjO6QxLDmQDRdmW2CzYaoNwsDaFKOWnQsHC6AWlt5B
ZRiMqyBI/83nlnMT5q+fW4r5xOmm6bKiM3/73PzZiV5Dn55S9sDAnUTzFE+Wj1c+xaNa1c3TFNTO
MpnTSXNlmZcUEFTNBfo8gExV1khlBxCZa3YmukzHYCPahS/UbMiZtyzWY40T3EWVF6exnZk79EH3
rI1INVOE/xxNP5sOuR+B1tScV0pb0coPWQ9Vwo6phMVkaP39iTLnQfy3L0zni5UEMBEoZfNE8+dr
NONHDMmCyE++Ze+nif2KyOLwsxyHjabpw0UGWrnWUJJC+/HQASe7Kkv9kOa72njNiAUX729u2VgO
CO/EytttpRaHoJ3i9jDMEcaj8YFX+zbKHMRmjr7FoHu38KugPE9Z+eo4YfOKfXrc6m0MCh3U8CrT
RHGqgok0uDF8L4rkGGT4MTEZwOboC3WdMnq3vSnsd0ZnMlYI43Ug3a3+/sf5f8dPrgBLN6THRTEP
Tb/NGR16IJu9eXj06J1YMZp0uwI52oSgWOV8mLlEACtKYasO+MdmMPIOWYbTbiv+r7Vnpze/R71K
sSI9CyD2595x4VE9nvqtv/43n1f8dvl6Bhw3Xeimy6lkZaH/dvlOqmiN0Rnbo2jqdNWbpHfh3kC1
UVjNUzN0zVPPjmCRGKZCjHzpixjzMyt+qBO4uURRWW/RWLJbHet7SIEFsVB6b8qQzPN6elPOOywR
qPLzQ+KPxdmMHBQM3nT87XUdvfWihCdw7HyxSVjkgLLqyCBKIoOtK9t9ikflFqFBcenb0V2jjUDC
hn/zGqRr6JUSeKSHbNjvzt4YbhyRd1eA9e1V4mZKsTW9GFrwqcMOvmoiT27S9bYdgo6Xsu3Tl5QK
ay8ZbjHjdRuNZOGzU6cjABsqh1rHosQsvbU+jZKYwTQ4MMhes0m3jo8HD7tKq6T16XLeknWO5yNH
9UdUayHOmokFLSDr4ua0jrtohn56QhyvnWxlB0R0YfQayOuCw7Z3Z0V7YVvbOsMumLZTcyqEvg8Q
zwNo9vUbCXCm4eOIGfd2bdTPnTLtkwOGRaq02Ut7Fnl2tXH1DMzMHoD9r8SsaYahbYhlq5dmzs+V
KuFc4+gwNa3Ysi6xUWln9om2CcNVSLli1E6oc9Slk66PqOqAy7Fa9akVf0mi5FTzfX620iSQw4mO
f3852r+NLfPVyFBqslSli254zm9jSxO0VT6mWo8uyv4irNp7mtIAhg5iUEvQXWqsjW1pUOWYhF/K
yc8XVTsUx8drbW0QSlJn5hJ7pfFCT3anlI39oveC1eBkau1XmffUF4P39HjmBSSWZK0OsrigM6BP
9dZW/CuG0dk/ksCCFwQeR4b28ASQqzuNs58+0E3tzsIsO6FiZg5GNWOj1rr6Sezu2UDbG9sNutew
xKMvbYoZTm1uILF/7b2p+ymBqLhTAQurqaYNnpn65FACgfMzNm9umwv8BbYF8QQNs5Fm06qY7PLE
1hRfaTU/rSoY5J6j2+vHodKScvn350DOa4w/je/zOUC7YEn+ElYiuq3/dXyfmsJ2Ci/tjo+7X8XZ
Shp9fH4MCK7Sg0McOMxDkzcsSyOfjq7VJqeyBBvc1v4OEtx49mu3I5DCSg+5NC+s/+IPX+T9KnLC
uceJNDwx9JsRhMaNZihuk9L9EvVotfFzOlCVwAu0IBRIGk9/hrn+MtQ5TRRFZOgUyzk9BA2OKYJN
FDgDFop60p+0OrD+zdRuONbvo6PgGmR9ydrS0nU2NPP7f9oCmFEWm90YmsQO6eXWDGYGPrXwLz4A
0xXVdUYrV/feHGuW+fJ6TjTZbqz7cINzvP6S5MN1qhnXK2eoqd/k9RHFHBo/YMef3MBr3e7H9zxL
0p1KCReYYlt8GbTPx/uiJ2slJD9nD5JVv5uJcaVmXn8i4R+WWpvrp77dwwOsL3Bs64vdx1RPBWLn
ohrqy+ONaABSSN4CocbjGAWrxzvsscA0GOLAyXuyWb2TVkIAn9W71b5EMcZcU2q3x2t9JT4mx23I
z/X8W9R57UHzaM8haZ1JwxPdLygJ+gwEHNzKuEPNwB8Wl3L7OFT0rbaqL1Cize/CRQhOVUuVmn5m
s48HwrrdUjex6JnVGm1I+vx4YOrTCBxDHPU4tDwnfZ5kXW3zXAeHDcdpEwTE24ymFt9kJkC7dS5Y
iEZcQDYzEneD8U0AP7EKYTwjV10zdMbPrjfhtMmABT0O/3gtS42DiqtPrXT8g1VRfzNMFlQVSO0d
i5biKbKJdoyD3L43hmYwL5cEEUaIUMt5g2oQB7EhLEqgB+VwyASglhLhHlOjqZU/2esRrz2x2IGc
pWP0Zxl68E3rA4WjeMurrl7TZfjq64RlSkOFT1NFEpIL3ZAGIIiOzq6YRWYI0+OhG8jU7nvtq6hN
7AvQwZ7w+rp7VYHxAfwpLrnZHfOutfGaxtl4hphGdvn8DGhhQETc6L5Tp86VyVLS7U08Nb3xJZUV
sIwur1dDHnRby9LUGcbkAEq9JEzewphh0/K8aJqF9nJ+hjZVQFxeuHrXbSaVfx0EWOdCtTBF52dD
MdNF//u1wGI5OKRUGOGFKEAXr7QKenYSqXhyyWNZFHEErCBUyTOhNT7Fto7KmZNsdKc0t04au1/G
ZhOYcvzaoe7fiPZWRQ3bYQ8GjgzG7LuyoSbOMl2g0oTfkiH2bJNhdER/96XOTTrrXfrdgLq4c8aE
zkqhxjMwR2ytUVS8doyifl2p+Xx9KDv9zkYHvo/u49KZy69uDydjZuczSzj2UrMC/vp5/g1JHtc0
x3tC7s5VWbczDRvtZxxmX6MYFTtxX8VL2HjW2iej8oyNXt/HzSh3XQpOMuvg6FJhL86wFIrzOIkA
hBBZc8vcT8qzSiIdITM8iPHxDO8m11EQHVIHxa5kWObKx4pjT4QwgikYT+78LOlIzOMGOZVGIujI
Oaw08JpwHv2jIRo6vyYMrnpEGBM6QDznePdK1+xD1wwoIVWBTLL1+UVMJ9sWxtwwj7A2g2K+RCl5
yOyr6w8BJHId0oPeNVbf74m7gLmnOWoZku63I7MzfGFRb13SLJvJrOHL4yXW/zRdSRxfwDqgIp8Z
1RbwVHqa5tJqa6m7n+fVxbcIvx2dNtzWSUVEYR9aMVx7/6JI9d7OW5PDNDPSDCJE4bUUDkbJwAs3
aWuU4BhGM6Fmo8llTiDMkrWDIczqmnYBiRrzg1+SID5Y7nkgxvZiIdoKMkKFVGGTFGW7yTtZ9G9O
EY6scyC/l3b/aaapwkKnhmtE54fOiyH3vjLHq0+Ozzmpwy1M0vFquN9tL8DtIwb4hmX/DmX9u68B
Uaa9xN49h/KQzopfS6GVLs3CpUU6C4BnKbAzmAHNoihYZJNtQGbAQEv+z1GlI6rs1HiKg2K8JSpu
sLml8cFM3OEWWbl14kLZOMOAg6dpnkFVqHWcC/IYgYEsHStQp3F0m2cQsfhxS/itCLjKcbyUbj5e
Hs9AzvCM0ORFgPA2CPPqLpE+bAxEKah3oCvWcgpOhJuyAprfxZoGqVkx0dGlW/WNkK8q7d3bfPSo
xaQthZQyG4gvm5VLFJuqb5qo9lILiveRpKVt04xvxtTvDb8ydqNDCJ5EKEtMW3UjcfYa8rsfQhOh
dzcF9gHqJvnvIoyztRqxNOg6FewYQcLWdwVaYYmZ3RwqcfYxw8KczLC5zYeO0Abus+FV9hbMAgAN
9dkPanPV6xk5Xo8XaVqbp8J/iydiCQqX2MJwfoaw/p/PHq8R7tmxUKMCgtYUYptMvAXr1f74OOyl
+6tgH37J9A5sXDSs0tz1wXnVFogcC++AD375FX4xkBHhPz2OKsv5NXRpfo6a3l5Rm/NWYd5QIC0c
gFQZSMGyL6tzwHLhzOjjY2ymG78UUdixsCzXfRQ915MVP1tZ7Rx0wSYmgUHMyCteSaQV35RmviaV
aTyeoIm6Y968mYzgdNwq6ibCH+8EN3/iQwmvUdqH18ezoZ6uEZHcSS+snSHN7AnnEHKyMsaPEOZZ
s3GbOH8askYsAVqaSMaEW65Awn5YNl991AdrH6JaPT4eOs73eowxrZGAQGISTRcnOLLSD44g2hik
s5PZmnSQo2HoD7lgyxEP2b1RXnYHRHW0WzNch7PuwkmAf5LaU+6FgF/rF+OCRI30a60w6aVOaSA0
n/ILIKOPYCDR1a6dbv+4OqkX0H+dteAkWryQp7QsQjl+xJNm7aVHcHCegLeKi3ZHxGPw2noELeWC
apg1+N4pUOmH93AezB6EAP0/OBksHfZ8GAvD2SLMTzZtdx2kI95pIHZHP4O7LSQZDKokRC0SX1QT
6r/Sam0QihKwzXBuvu8ipEkw9JHPRs5YjBgSUWQANWN+Vkk8YoPGjRh5oj2T8OgzvpLrTeVWB2Gx
q5PxDXHZeHXbobr3ssEU08v3vNWLY61jV/TldRwrn7gZaeG5kNcg+4SN3r0ze80083xcKXcYPwwv
YI0y4XNKC/OMwdQ4+aRGLKIasX/9qMWL4J1ttI/tIPxVqyHcVZalk1FMfPQfa4J5YaBLG4FOjjZH
V6Bf54iwYDA06nJzBE2nHEI5GzKSugbfH/XrS4BvmEu9EVcnmiWZvrVKibJBn1a3Nze2zYM1+zcN
qTU3phBmqogz1qdZf5XAyaC9rFObtnUU5N9pXOWf+D+9he4COJetru+rLCAGM2cInB+M1utPmZlt
CoMAdOmS3hRp0BOEUe9kUKiXrGFN2zbT+N0N4wPuliBuMdzOD2GTjxuFzxUvSdYtwq70LqY3fvp6
8MPwFTFbnGt0tmZ7KZkCQww9y5b9CUg+czmRXJA+ySJ4rnvjOEqjuT4ewD5Q0HcVdbKmwUY6v/F4
zcWutTMmY1o8XtPjih6cnTorNLEpjU56y5Mz5Le0qXXcYwSkT15+a+YHapA+RuSKWFtBjCaBdGO8
NGm8gN7m/6jpat9kRESuY7lL0mJJdY1rZnqn+RQweU+27Qwnuu7DyRAWJYYCx76f9y9tmshFVSbe
vrOc7kUj3vdAMCDtVu8Yar13YD3qQbYW7daoo/Nghf7BTn1/J5OWdk0vkNRE1kZpssA903lvmiog
JffTJzwemBheI0+VR1GsFzXhWf4oWfp5Yi1C+H1DzpK7GGOwP/mwmHppHCsk2NUCNu9r4wY1tDzW
2rUbRTu42MYTfpLxOFXsGZ1eQy5lxp9aPhBpmNj+UYEFuyGy/WGSDk/iAw5DkUftsXf9eGN2Xfta
RcXPNGrSn7QLEMjo2Sn1m25L72qKy69WxT41sEJ708+HfOVFBwviIyBQZ18i1lo//lhYaptAQYPD
1tIjooWuxuCDPwVab+G/u6aeAguJd3mf6Ec7dvWTZy/QQEFYlGXpn9h7+Seg389DMJa7cL4rCW0z
TtFovkXtRINMz4/KrvwbWR/plr8lWavAN2/WCMUtC0s67KxPrnHVIuFKxC3N8o204/Kt8AtSPrLx
xZFl8TakuTro3q9QqIbs67R5wq5jbJyGGwtCavNUqYHkbOlhuhN5eIgjxHsqU/UdKahzDR3U6rQr
weIN/SnQE2gU2oTcTZM9/SPP3lC/S4iXBD+maTBZ0pYkyRxNwF4D+sAVXoQvj4dW9h86NtuTW1iI
ZO2q32tFemU+dV+puSKM1yxui76rlrE98uFmprIri44Ka29j3ydJejXWARe9Fl6KfvLKpRUTsFR4
Vo07we9eYMzjIU6oWyjo7KKGYOeYU4wOCe5zFLJVRiaJChziY1FG1klPdAD8sZmuZZahB05d7wS+
ZWEHpnUY4zbHdzc/LV1WKdjc0M4gvQ9sPTnnDjYjDP7JW4Z3/KgbXGuPww7p996StVw+DgleAEBE
Yl0/VNXJMEp1Is2SjDqCO95SS//ADY12z3YACozpJ43SnzNxMCjHCntway1TJ63uhTFC01EABppK
3IMkHO7gk1qVeffHg5nCJpOT92R2k38t08K/GkhgOrPpNrUkdGNCE3vsLdVtO5G0/IkohzjuWm8h
amRSj4f6ByM7QDkT2lUx2stSWfrljwcIfyQ65EcdXcMpRVNmIfP5I1z+ETP/OPzjIc9xL8ckXXT4
TJsOPiRNr/7FD+3qmLrY5Btd47T5nXc2/Km9PN4l3gYhxxhA2VFF/TQUzUfZEUrt1EH/rejlLtDy
8d0K0bBHIjR3dGD7J/aX4aKDi3lBYe5eHs+cQLdIMxsOmU1Zxh22HrKeQ2JEIafLDKDuz8g6M2Ly
QhGVOJY6IUb/iqJbHkxoGbfKHn4IsOzHAEXJLZNpgoJ+eJYoOCbiivN0eMUC4LEMr5jFXFyQIi+S
L0ODjFLWLPjHFqJPxcCDhrkVsBrDkCxUEVzddNpDifpZDLp4a2l3ryQaFtwGnXzzbCRxOUkhp8e7
me9sPbEb0bsvPCbB7VhbkQPyMcBCnTprc2q9U0zLems0tlx0oT5c9aRflEnkXZAODdfHS1IAOXM4
lZsuoYxSBEZHYEVBJkdug8Wfe6qTCuKdM2jDahp78hYj4sPmjWSaTv/1EPrywNYdT8NiItroJ52E
t0iU04sJjYQ1Bp5wr3eHdRIr8uDM7OBmrfiE0IvtB0vl3bHw6leOCjGftPleuE5Ah2sE6GfDtnAx
HLFRk/FBOpAt5yMMiTZ6ai9ihjNKb8XIipbXnVsmrf2c6volR+X7RG4jOzWrQHKp0rXf2d6X2IrD
Nfum9NT7MbENpXiRfXiBwaYurJmGP549DrGfDLjgz03uqwsZKkvU7NVT7unFrtC9ADP3pD2z19Ce
c6xYKxPn2uZfrxWd+gHTWTs8XiJORns2nX2rkegyahUJEGz3Y/LPV5qcujVNd/yG5USHqpLhi6Wn
6VIni2hVZsBcXWy5eyMDOywq+ZzrNIsMtG67vuuiuybibx6Zp9/agF2q33Af5lBH0dZ7KxX1hL4i
+A/bIH+uoFS/mc7BhcdDUtT0LMbUvVhqGjcowById45zqbEtsNLBDGkUebl0NYo2RUlZLEXd+eFY
DSJswg0+9KoEAZJE5rapPHwm7FUu7QySr9pKW0sZo+ebX/vXG6HmhmDmw/xQ1uI42Gx4cP+8aSby
PIJcrefHMw3PEyp2H+d0m70OSjO2FIx1sjw5hJMy7lmkdktyH/xjrtv2quwFVWF0KXuldXE8B90c
xkrdxFAM21Ep7v354fHlgibSlxXFgj4BKzlkK41EZmtBYA2gphI40+NFep/BoTfpro/dT3rQU8Ae
mhBw3fikQ+Q8cXIIn+q65Ln0Xeo4IdKpYgIIo6+rrhtOKOln83zOGnGESx+RIoBzWtrOxnNdeaL2
TklWwkecE882o5DGzWtFCKfV6D6TwtylNuvdIXU2RRP9CNWYnOP54fEM7W+Cf8MhVs3QnuvaRaGl
CdxpYT7cPQ/k/imb70xrrvgEQ7HMRofEOCPprhbLmquh/IhWSkssTNu+5KL+Nmleek6sYJ9lctpU
ieYfI6xnMPPBDJhJ90MjDWpr13q4p5kevAgdoawxgEnRgVASSjjXkMuPrmzSg5saFLcztyMpXf0y
CvoiHREk1zorTgBS5FkFensd5wecdd8yN1x1kk2L29JCKKogPXVayZarDJw7gB3M+lqg/VxJFfo/
rcnKF1wG1h3zpr+uPZVBPeu8BfTHFFpTLl8LM1WHVgAp+ddhZ6JrdjRnYXABw5XsPPPgTaQpaSZY
T0sx86og/3Blvukqp7+nmVc8oa862ala+aPz3TP8bpcV9XhxECKuO7djn6rwfj8ecmwFR8J39GOZ
1T6psvDP8FYvgXBAmNP7+lnaOUMf+dFv3WBDnitN7RrXabzHqYKucT4MpSDcWtAHQhES31RH8raZ
NP2mqIvk5ifgfmUF0k6D4NDS1z86k2Pg9jTCV4Ft7JJZyfvjTUIn3Gd/miOkE33lq5oJJQNmWY5l
88NOnGXTRPIVR9GPuMpPwgvka+OXxtXUipNFUCJW9jTaZrZNSd0yFBaysFi2omIuSVPjOagSAIRG
fidF3VqzdHOpPCXWgc5ysxxxir1EeoyaJqIEUrdltYL44e00z3tVtQ1WZUqSSz0/PA6n1LaBLYyX
xoj0o1f02tYvx+DCuMNIanPtOFlhUeOxMIUhwKZkscnAb/2sApBjoHTsu2n29rocfZw4Sa4foSA2
m1lLRVwzPAlbvPbK+hgHb7zUoWHuiHNmwwMr+u4W7rcwcnB16VS9U5+4qUlDt1bO/n8KouqLGCFp
RLkeXVCt4NvpVPNc+C9RPLPN7B6YBMF8z5rhfLStqWOWjwySeUBztma/BtjxOPcucu5nezJMaG9d
vM4LTJL5GSfXbFI85qbGf9VxfBz/13//9H5hNy921ziLSETBe/amhVT4LU7dtptLI21s/KgbJU6I
aYgSc7UPp4P61Nld+WoUTbBRFYwLvBWryitokNT+RUyu+6HPSJiRZNcNRhwTSwQ9nBCh7ggYTk+O
CUaEsCh3xphHN0MwRtfTe91N7p0eyXQX9PYfrwr5bEs7xPHZNfYeRHV9dLkRgD/65UeUrF07dz+s
RJYbcg2Wftsz8hfZvCWkiDBEGbezyHVzzorg1TY2/UMcR/5amp2xaGSXESgzDUdUguUipEV9jygW
ikiSHsepi5dGbtI9T178pI5fxABEkSqNWjcBiVFOXhOxMon29HjICGT641lMFO6Kpgw1YU9zjpH7
LCA6f6v87mZ4ffhaRBVt4xqwjqjs/CMikwh8Rf6NShPVJMuW55alxjQEau1SHrxLq3W2SQfX1KVE
c4+sMDwNkh/l8W4dTumzaqfN402Ym1yabcXEmdkQvcEAurtQ4Q/KDe1UNVv61uocBwYp0N65MpR1
fDzkkM5aGmhr+hEFhKD0m+MX1XGIw2QVGfKY0vBCaai7u6qV9Y2uNVr43LO+/ydn59rbKLJ14V+E
BBRQ8DW+23Fsx0466S8ofeN+v/Pr3we6z5np9FFHejUSsrFnhmAoqvZe61mNBbxwcPtXat3BKoSl
v1a7kEaeHhxDRqonluLwYwBqtQlVRhY7bWa7F2PsXK5aJdn2IifJZdpHYMW3koA76O6p5KtVM971
8Nc3olqDKSLDM7SzT7QIDOr5Ycdcj7dUeQQWVb3ak2qXXjQ/3PWlY98X42jf5zL/9cortm4C6Vw3
1K+z8MEjTmEb+EW66KU6gmyL9Xvflw4yEusYxKZ1r/fSIPcBuY+oW0Jopn3zK6fR8b1wBy9oKhr7
aNrMr1K3/fWqcQJ1jQzkVWm8UixnOHNh0oIg5Ik8V4MnYQcbp9RJTdK0QGxZ2KU7ZCHk6+QohpTU
ip6tBDM1yv2S+sDNLD3nB/GYN/J8IMUamfuAPx6gVgA+PPRqd18pGrMsK0xuaCmwVPH03aJF95ex
2auXDr5NpynR2YE5cUk1gHbe5B1KE/VCmhWFO68jzjwARpIzX3wYOz85g0EuSQJ1hs//fEAsmnYK
wH1E/ifQq+k5HnLbviObj3VemQCLhDF8Z09polrikytp2jQap7c0OMFreWCa5k/7oCe2PqRwh+GE
jFNiF6e0OA8/g1gjrqfhlYYO/x9e9TZyReqlh3nXvAns2j/kDpDf/3513p/oWDw0BBnL+QPHhvNu
+VawMSNpbWxN1quqyfNPOgltC90hJsA09fxT2MmL14EEghFBRaMK4osfDeIBGdyyyyUTNBNH3yV7
jKenaSFVD0G9S0ZtoEcwKJkkrKoiHxZ2Vo5QhtmErTee6LnAPUGMD2UXnti4TjKDSIYXSu765zRH
tax1NVQZ1cle6qZc1I2FUiNsuehFG6xUIqYW9mgnm6kYVWYts65eo71LmSgPQvHka4V1GEo8qJAH
qo0cAEaBUyekM6WBRlZxgBszEzdbiUpI9JG2KCrCFrrQ1g4xBo8d+Q4NsCq+Rhb1neL65BrGeXXy
HFY3dZNrC7sHzDkJWnsXB3uVGdWmgh9w9QpuuqGommNCqMJKFi2TlgwSKuQuS/lAEahp72Q7MDBU
zdJUXXIuUJ6/130LWiOZGqIF6XojXAbwOFdhOAA8l36wrCM5wQB4CJqQ3V/brqc6whNfCYDJ6tOE
x7Z9EmtKMWzyacIz7wMqT2ksJlADBSD3MWlVtjpCGoJZG0IbY56M0Vg71Uyvds6I+QKn+BcMfdEn
tODtkhgmWLnmhH6exK1xalDnU8NqN79FE18d6FlgKopLf411laNzE+3RjTFZ11Z46eCJPpJMFS5M
rYT+VDAn8xqh3YSOHiLIpxSDSdRQQhynAkq/9OhQNibwtYmfKx37dKNZGI5zQObr0UQZl3dDedFk
YO7LwHx1YEJQghqyw/yKOZO+aWr/qIu227gdBiVYcuSUNMHwUglamSlhVkUTNse+g+kn64YpLX3o
TSJMGpATno8IHZX7Ry3Jm8k1zLiyNhYqKSv3LPRU2JsEnMjWU5lPDyodV5Z9/ZQJYQTo7mWzITAg
3CP+LR8av1aXoGaVVe3kZE1WpOyZfl9uxNRynDdKxATYFjQV2dM22PX70kD7QpsGrSWt0Nb19pNE
+zbQR99VVD14NEMM/bta6b1+kUsPnRj6fFMy2VCd97LhBsZRo0tFO4Ss1leilMoFlcxXCCnD51yA
KnWkNA5Z4CQ7VY7GDXvYfUcf9TMOHOKGZUPn3EtD5m6xgMjKnICGU1wV6cGKcvsw75k3Axr/DwRG
5h8KdlvYGqmgOuOsZpLD+7u8iNPPhK2gTRZatY3LIRyZl+QBuLverM7ViAgFwtcbt3q2o+Ygnrgm
oAPivctk0y1rLMBRYmWfnGRkweKbcLTaS8olfVfVWLcGWbXMUHAaIR8HeBJAeGKu8cri/wW6lrzo
o649tGb8FgibnC6bIJAy42LDCR1skCuJXck0etOFtaDrmrX3MFusg4aNdD2QZHGjAgcJjVn397An
5pU7KSic/NBnYb2Qeh3zpM+GZ8ZjCLWD+4ICxt/ZxcRwiKB/j01Bizhv7FOEAO8Rm91VYwQ+/v0K
0d6dZGfScDmYl0w8YqatvT/JLPZqmVTEPoUsKu4dm4gnFMMAD7j7iyQPrnbEqeqFOGmiwJg77ty8
9K+s2yLWmw4m5ho7YDI2y8arylUcwcX74BDfuS5+HqLjYNLhatYs/Z3kLkuStkmZKu8N0+zQI/EA
wP5IBiATM0J2ecjCr56d2ANK0vRglq26yIyk/xQKJNYSDOHFDEIct8FpxsV5Kg9/Z9CTc68Daf/7
4ZrvDpd7zsJLROV3IgEhHX6nGY5RqQyuFyATSfApNuCjDcPMDw6FkRvxRifHT8bPSpLUy1oGBepM
5kjTfj3o6Fq2ZIPSLz6o02NT7/ViqbVOthwps24q6koLv+d5r1C1uSQqjDmAyrMwoO96JJzaaK9l
GKdrP83kivQKwlN1XO6W7Iab1iYQPJWmvJvfUihXdrE3KhTO7PKe/CARqs0zHY1yo0yBLHYnrJe8
rm+RaliXoM9K+rfiWwuvHN4K5D48BzxM2ED4MKw4fZh3+ZqZnMOGaUWsIwea982b2vQ+UGPOgvF/
qzFVUwf9ZAFrQfOpC+PdpcEyKSOZpOoPbihK8GrSBL+BngkWX3VRgpG1BZ0CD8zJnrWIeCp6p7pj
vQO5M2svjeXbU8EPLCBYhSddiT64dDkExqjfD1CoOhUBMY1fkK+mi+VfEkkrAYIY4Ck/6L7AiSPc
w7zx5X9e/bOvh65SZd8Le0h3s58jmE4kqg1nN9rWWzGd6Xn/vEGTQ3kpZ34lw3RXDIH2BYBbYlvq
W+in/qr03f7ALVWd9QzoYNmg+oOAcCg6pBxukyQbW4za1skZqPxYfwlxLy/Rj0TMMhKP+jyYOFHT
5kp8qZzTaR9Zl+aqJmICbORYrtsUUqCnU6CsZG49BCqTYrvX6p3ltuTzOjramMJv6SFDVIpsSKml
6WxamHGwTylkavWkhyor57GsrqWi2t+aoQFZyyB6CxgGVobA3U+e4ps69BU3dJXdmEhEZwgpyIfi
/DbGZnbr/BavDpX9eVcZ8B/Fcya384cJGVVT/liASZN/Ie2b/oEkNVLM+Tej1nR2oeOM+ygEcemM
Y3hKllE9Jqd5h29kv171qbPzyZI5oGNEzGhrcDashlyMzg83WITILZh8RJ2v1fd+oO2INPi1a/7Q
N903dTTFURa58TD6JTX33H+1PWO4Rh3GHc0MH+Z3jlJgf5G1t/r51hEPEdX9VRwzawfKXO4HnYjO
oMc7DytwR4UW45Zvh+eyQKuptuBV/rsLu2949lWKzQAvsw2hvB5wTyQiMA5HOluh8WpJ50s2ptFX
mbG8VQ3xQ+8aAkgmawpEJnDaPITIQIIymo3fG89nilYEX4wQnVwXOuJlaNHu+EmmPbkhqW261piP
UO6vekG1mbKQvre92rjg6OCX5Z774or6WUXb2xW2fm+3pk+xnQ0FLjqSVBCTOO4PaqVmR9DtS6VB
B+dBGL3FgTtcoTbWwifFkKLYrTOZ2ZPq1B5+7kOJu3ZcA8kkHvi29/K9nbX9g5uEsMzjSL6YQfaA
Bq//LoS798JBf40UwDl616OVNHtjVwQtvGY6bY/dBFWaKN0RZIgXy+8JZO4qZTe/lTFp4lgtac30
9clzWfjN++MAPoeuUWrBwRa/uJgYTI+FkZ2qLx3OwDtEY8rNyUIgI103Xtw6tFZWaA4PIS35DUmH
xQfPovdidfh4qjR5BBmqYBx6776q8tRspWZ1B5Nr+Wr1dAl1k3gHNZFg29s+fwwRqWH1JvPt709B
7b02nP81blsmcDh+NGG+H5n71rSSkMSJQ1y4DkVM4zvkWHG1q2TYat2PEKjLrm+Kcm8GTncqIsAq
gRFe1Kbtdn8/lHl99a8xmAey5Gjofwsd5y3Wwd/HYN3subqNzIRZmUVrKsT5s1mhv9PH0WSe0+XP
CP5PYeE0567MkseoZTnbV0Jbzs3+eZNlWoy2OAQXR4TiAR9WAKeiQYI+STsSlqbmwgV+s1MKfdiW
0wKXSjt0EfI47lEIMQupCYifxlK4Rd7FdBxEiUrMzzAPre5H/tx3P/30R2sTxw/HiK5b6PN//6ON
ivTyCDvR3o7akjijsV0aekdCb22jzsm17qEw0nzvRqgW/n6+JxPXu9OtCUkt3bB54unq5OL81yMv
igbkVCXyxHxI5cZgJvw4tPU6LXBbWqP84Nflb/of/z+pGpqwMWXoXHa///9MP/HcykI357aFtevx
qe61JsKeOb/MpsrWvIGvUhNHUZWQs4pkVZDLtcfzHZFopXx2jVB98xSbqAxNGXdxPET3seUJJlfT
gtYQ3j15GO6KzGXlJicMRpBV5nd6JipMRIDsKH+JdDKu8NlGAqgKQklGLX/qvRdqnfmr5kT2ls+6
lYnAamNqlOaptEEWUcv4XNtEZMUEqKzK1Cw/p1awaEi9+GqRBUeXEbWW1P0GG5MAEiKDgJX8bv5C
VlKEAsdmbWu7uxq1K48NmsqFmXfal9SUd2M0xJ8dn1z0UhOvAwmtal81zxTt3/Ks6re5bD7VZS+P
Bg0VFjFIswLTeqqFbFd+TwgdeU3WQUryBqgkodAJ+ueUyClI9MOLmrlk51lI1Lw4Gl6cEq16UJsO
mpMOCBG9pWUhAv8KuYykoQjvKfQw/wqWPz2RZV9fLD1BpZM4voYIyLkUqjMgdNMk1vbhYk8l40xL
hhti3hjPzAKwM+DgAbTI9FELWuwuoB350RX1buiabh0D2c3sbKFl+d7W0kDttkbWfHsDVdZiSJwL
7BXvAZvNAf7qq5vBXglMrT4HOSYW5gG0SGwByTh5/fud9CcxgCNxVME/qkan8/0g6gIOE5prO/vS
TpbSdeVCCjN8KU33NYgJyFJTkiJnt5aP4zVGqbkhFc7YhQXUlYzBeZl7Bg/QsX9rTEs9BbGLKohD
/oICeh+pzVZT5LIB2vsFLznoICd4pSOrrsFkqh/Mha0/RyQmnxMvFm6rrf7Ba82FX2OBb6pD1Eap
RJKu29u5ETtv6LF+qmVlbbNxEguqif9gBEa5m/dpSBgeSJVwl3qu1k8JYwpAxV1WPo0icY+FF/bP
YnR3onPty5A5/TMuCGVq5o2PYc1KaC4UkfAe3FXWOJ5qN0yvuqccQjULQUI1X61pZmb1orgPJkif
cBUdulYb7yN/sIAE1s4yDGL1bUrltbzphi4xZWWiW4MaStHI2dUjUwrk9Rr5O7Oan0KTSUNx0mX6
V4B9lCJ9jxXy9HbeuDwVRt1cVqrpHRs3IvqyAEM+3yPzRquXDmTthY5vadd3vr//+/X1DnzCo8HG
ZkYvnPKQLnnITXfCv4bqkCRZtVUsUnMQnuD7NRMobRrWyLo6u37wa0MXGWFz3SrEOTqVRk2tVc7R
tIG26a8q7emDw5qeTb8/QWzEfaCDhcbS7o/CT0tEAQWUjBizoNW3ZLMyiQJGemkmClWQVjYWEkHD
sHJrpuVMolASpu0HjzHgHn8eheQQmK6C/TTeT56o47I40driEKC9MFip6N9rsrGMNYkJ9sJVyL4a
3JS0D8890ULunwPywjJwgbcYs9kt71lkBpX5wZROe3dyqNKwnlQtU0pwJxYL4N9/M8vq+1QLIUvk
JM6NPWB5QtvBd9Ph9foGEpseZxu/s+Vq1Crshb7+0Yn5H0cgGYyEjekWM4n17gg6LepYKpjKzoTj
2qd+f+x7oJS9Cy5hAVfefhxMwwXgCkjXkbcPLo73K2r+foZktLWOBf2T7e9/P09KtQpzT9kZyC7v
o9q5UGjeFEJdeSKPyUrtiT0jqRLwQw7W1I/yVRZpy/mGsvpE/j9+DykMjRuJA7NAPv9+PBZwy8EQ
sbKrdMKVMhNDj9YMxNTiIBg7x3hs9YjuFCowPNXmISC89qNDeF/D45Q4E8DGhARj4A1+N9dzlIFw
9Qguo5ZDdmLJG91rfpLeZbVv3RMcxxPAlNeQrtlX/GNn4iRaqkD3enKyEpJiqN47l+kWwu/M4IdG
svmwB/L7vTRdtJShdUEpF6Q4tejfTxLyQ9q5RILsLHUgsdn2iGpqDbJc4u6iK4lYMVVUEET42kYJ
UXUrrdofFMNqPjhV7/DckgOh229QWAbEZ+naezxD70J5JWgk2NcpPxmR9LNHvyP/5+Rl93qTY31J
4m4dV3ZxxRyWnnIz31mFdSusmAwfxPcbzhdG8hAyAw3FZSHh/lUYJ5+mdznS/WWISWWDeQAjV+cr
/qHqyuSDP+R/+JDxR6uMjtDXhfPHGInxS6GDZRbkrDeLNm/dlWtK/Uw2lX4mSdjZjoiF7jp6xTAL
6euf02oVlbWB7nj6Hi59MMASaHEJf+PeHGjgh0PtvcHOWJP+1ny3YuupHb+aVWveZX1tH+3KDAhK
xzo/TjXXYGpx8qSw935NMiD0t3AtbeE/OT2aSEgE+XJ+GwaZvmf9B3J1+pR4nb8PCDOd67enhaMy
N7KZWVAL1Ix5Jfqvh5hiADDzVKc7RHrhrbTEOxl9VjyljeHvktohbcXRo8929bn2IvHma2qwqrqJ
edIF6iOC+u+VOog33UJIAWZtlv0UQs83cRGhap6rhtNbbKe8nTxYbd0twhIQe94UzouRdSQPBbF/
9ByMVATHrub9YdUMW7dH2TnLSpy6+16ndn6u1Vq/qLr2lJuN/aL5sljXrZ1TrM1B9WUk7+z1RKQo
rIrsPiokiu0oHaGIsK+MDfqxQnnF/2FeS0DVZaRR6MwU41qJ0FvW5mhsBJD3qx9H/d5TFnUIRgRx
m/Zk5/DrNB+3eWfTZQ8qoX7uPf3Vy8Liq9OWx9xPoh92kK6w9jJIxTpFy8zdxqgAt7Hpf2u8Xrka
cEi2Uhb6xutl/ESUzzOfJ1//9gXaK/ry77+6Lp3fhxTSB1jUM9qBNqLOwL38+5BiRMqIBTIkzQln
3dFoC+/e7vzPPjOURyFra6vF1Tehl0gf/rshRyXdGjaa36gvlbPRENL17lWERv1f+3LIlOvBNrJt
OIlsUhJHyJjFqVpT9sJMc5eDlaahLYdTz1Bi3Y2G+oTGJNzrmGj/s6+6kXyUhor6GXygSVPA6e6D
to4eCgJ7FmagsNSzFyX5QF8TdLEL0bZgQtXxa2VUIYT5AZRnKG30bZFY9upQ/TCV4WRmQ/ZaVgSW
56WpLFHx1Hh/8/A+9bxfG03vZLhE438HoVrujf9+On+vH5ieoDMvdpHlV3D2HXsHYiJ96X1n1SIv
vxmWiE+uTmxX8qAm2j5wx+pxdhuNGLfCgdgPRr4FSXArVwFRtMQaXBG67gybym7trQ6b6+fku/PL
+q4b7foBu762SVXUPsmg2osEg/ilGDV9LdUwI6E1a9GXhuE2QDxwsjzLXurY624p8qs7LZrcpl11
X3MXUHbz9zQJUanUYDkb+lJEApHxci8wgSIA0fYAB7z7eTPvZ0qRHJzQvLM0RV13auI9qnrbLPRa
LV+rPLkOlT95z8Zli6Lz1avjr0UeDKRLVDnWk6bYdQZZOL/eTp8gd8tKlM9moeyhvMi9MGqxBAoG
eDMz+gdf1r82iB8Q2tn5k276xa4dWoDn81cijWgbLUYjO30XlUX/8M+/2nmeA3cQZKnsNPLMlBpv
nU7XqJfgw0lXc7Wo5l61iXsUMv8B7u0MPXnAHJD0WxTioIQBW72UDowh1U7NL21nHGJA4x6Joo+0
lRh9ekRAkYpQd/CXQ+cN5wwYHj4JhTGBGNHHhjMKUbdc6BJBMFJld9cK36TeYBnbwEJRZii1eZ2/
G4tDro7kLnm9t67xcfprN5eUgfEnhjFJ2q14qguUAtJ8mJ+aHpaoW9X+/MQzEQ3wyawQ+c8nczXt
t3+ntTxI+U4VrYciVw+iH35tRvIIN01gXedd/3w46MYAx3n6Hna3zRDzGLkjT+c+DqW84CPTtpGl
BgB1mLCRe0Xmmhq330aSNsDkg5xI6bxJ6cb7mc0R66V+T7Ps1lqQnpoYOVJLdQrqql0dTQeFUyc5
8/mYJV9wHYC18PTnqK2NDQEb1ibB4vhMzMVh/gIxmNGiKR3/BAXQXPuItTVS71F/5Cahc80acTRj
24RpqnSHGOlG+l/Qjj5z0yQ3Z5A3E27znRc4S43827cBJMdKp+u0Z4gJb0kxPs77q5oMDtoy/faD
ofh/jMQWrnIm5dPi3jHfTe7KurOaoqpDLivxEubyS6u41reyCTY4mbLPsePhaKu5esi49t1S35NV
YT+0HhQ6YCnxG5SLpZuU4psbNYhX1KK6dR36yzCanqBWPDzw1llWaY1AmIvvZMpOou/AKlhajnWY
982byh/GDyZa1v/46xyiz6gw8pgRlDB+f84MllurnQvLxCjwl/5jk8+B/y8rO8EUr5W/rPOdPxL4
mg3wnSYn/fxBh2HrTDtl3kNzwVq55WAsBl/KhyijOOkqOC8ns4GYNmmNe4/Ar/KzmpNc6Yad/TB/
d/4KLApt3Q+SEWywOuLXwKP75Hn99IclAVyZpCrPsbC9a5qO3qbAUrD0TYSKUeWb/n2LK+LgDdnJ
8yzCsJxwFxoWt6YK2co0i2ilJCam9MmsCrA/2umx9qr4UfMgok3spc1uaLknfpYv0OLco4l7nKtf
vdMbD54VkyFaNvJkhc2lpiHx2Y0s7Y62YPI0VUuWSfiRguFPKqCD5GpefE3YNf39gpgpEtmfURQe
NLNbpLK4tLpBGXTyZLZj6eDqJ+G6cpSb6mIQIi+xvvhJgFPCz29lcvtJPIpC/6GjP635bfZgFn5N
p6Iv1k1re+vZ6eNOb4ng8daCcWep9FKuPbUMTyHavrjGuDhv+tJ9oRKbW+BscQ2LJzFE9b1bjB+V
Bt8twqfpjz3Ne/jTNW0q3ry7LClQNirmZcyaHrmmZpKRJnHtImbu0goa1GS+ejUC1V5HVm9ugIgK
ohSxSP70SZZC/WmWtKxmnRrk1/hD7L/m7essmlTy6uvfR4n3rfrpgGnBME2n8mf92arPPU8d4KIk
h1zAAB3wPyPDyD+pQHkwrvvDt3g0UOEZl6kzP5V7bxNbpnfLbJMjVXicNwDl7zv54WrK/PNsalN/
aFoewvf8oxAmdTqa9BHKg8mcxVSVbVd5Fh7eWpAeTANVlal5nffpRKRA078CMUTLD3vihG0SCbpp
fCF+h5SZoFWOuJbGI94mEFjTB1byJc98h1omMLahKopm2cVExeT6QEABl15/x7VnbAqbUdKQg4Z6
GZGLrinpLmiUFdHmx7E+Ier0XkuDMlxNYvEx1CdFtmcQL6eZ+0KD0BxNvU6PQfWY4ZA5WD6RB2Mv
2k91EZ37QG2/eU53ddKifP7g131X3HU0FFqoh6BimdTOZ/LuvyuJQV7RlybzeFfHXbtwRsLjxGCR
ITuXh6YNUbQVC9WqXVpkiN6XbfTKM628aqNaXlvP+lYfyjuT2vC9nDawKXcfHOMfZRJkmKhF6EhO
RQhUI7/fMlRPQpEGvbMDXxRu/N4+sg4UT3jYtRXSg25T1Qmx7Zl/hsjQXjszuDTTUOL0erlUqL1s
KEssBubZ/lSgWHRDGz7+/RjFO87ndB4tgtPADur4oO33IVxt48kohzi/qzHC7WJJPrnWheVVkIiJ
10RbUgjqLVwAwaKc1oCNbfqEPDO3qQCn41+UR7vkL1OS1D6OFROIFNXAtseWdmxhax54Ui9ics+O
aGoePSN+M32Ctw0BOK2v2vqoBTXIrdLd/eQkIXxWlpPS+u9/J4VCTva/Vu3zH0qDUldVnq02a7jf
f4zWwamvgFvdlY7RbXrfctaNM4o1cwj7zgGtR0xngD2Efg+5BsF4DVhZLUZVKE9ugQ/cUOyzJlrt
ViR4wgh//qG5zn6ke/HZKlvUzG5nnws3bahZ2+NGcw1xEJLgQiP6IeY308bvhbNsReUdFWKval3v
ge6PLbw6/5Im3njJCu0x6/Rh40V9dvSoGdyZuTme+6TDzKIU0QaIr/ikW9FbJWAXFe46cYxkgZC0
PuOfqc+ubRYbv9UQGZUJzPOs1AuimnOP+RCYBhn37TnTgwKkffNmCCveNhUrMj2uUTGrPSE1DjSv
NKFlqfH7LsdkhLmctRKnDGjPoWvCNVpYsVUq5eTGKlZKKoCXKIKojwn0xQzHboutKEMTYce7Hjjp
snJDRJCe2Z6SuFLOee5/R32mvfql1S7d0h32iH/JkWjiyU2ivaa+rW6apPkW19jOMtGWuG6aSHmw
iwcFUJRk+htg/DB0FVaSEx2LDAPdslG0R2jH3RZhe3ycP1CLjiieANbUthtzBMbhsLLLnHx1sop/
vfJ8YPbzvumVrOrynOYqhshdj3rpe6Njj5cEQ10TMhg2QYgQfpLqP6CiLfC8hOOKYd5dKiVwOG9a
2BqtU77g0UGQ3pjJva6k0QtiIKstX0Kbzo6ipgkxOKW+atMIjLWsv7KCpASWj0wo2uqLh2aANDfp
X+x0/ORnMOusECKd6JPgE9yEg/A780s6mKxphaOfjczR8T80hHxOuZv1SMxyVEIzVNAlU0PGLkv3
aduqPmY8E45jYRcOSVt5t+qYLV9MtRFXt2vWscfgzfwl2GnkHZ201C1Pqo6gneS4s2d07jnRgvtW
d9zt3EWTk7FxfhXqExzcNbK75TiNZvN8yGjwjpYtIJh+2gcWxbo39XIbVHJh0+9BJctm7IzyX5t/
9qW5FcFzw5wZ0UmjVxVdRN73zJp0/y73LP30862T93tf6f1jtdJBYu0iUDgXZ3J7ycFKIOhZ34E3
V8sZmjhzFAncqE6pJi84+821jlm3E731NhAFECbFl94iOj42XZVGlaM+uDWY8cThv47dbte0bvFa
opVtPQ1NFX32Oko01MoiPUZOmflHJvfgyKlQ3/KyyNew50gmy9t2LQ2/2Sm4MmUklM9tmUbM6AmJ
0VXAUpJk3ylwpXmuEvlELHp49FNPwgpp1KszfBPSIgK77ay7lurfFWuotXFaSGxpHw0bPy7LNTko
e8WihkYsYb9okra9lV2VwBzkeJuuDjdViLO8MBwb5wX6YJQsdxVdeMLTuydtjMgRwquAEv5LxEPr
JMp6OM8oLRZ8aifycyIHnxB3ThSrK+Rr5Cl0Ve+BSdDCk5g2JP5sQK9llwBjzBJTarMN+v70j8h0
Vpr+87bIa0KJfEejRI63u0X+8qBTXZj8367dExs478/S4odbmmscY9oyIsloG+am+txIvAK1pGJg
Ve5D2oz9Mo2xJCO/HpfRhHSHHafju4X+M1SKsig0WzmjX1coE5joBFUm8VOlp4pd/VpOHvv/vmsr
OFotXSVWLO1xYJ5UrEwy3e/kJCPIjdDa2q2arVV4aCRmc4sd0lzxDnVHaJf6Gdv1q11U5W3euOUx
BZB/NW2luA2aubRKRBuLVmfe0atoekjlw4g3vULYyKZt1dVIgXgGG2g8LvYiIAEiRACzNzzakdSa
w2ORqAY+0ap9a1i0t6FuPGEh8HeVDdfaD/R6V9UKvnv6+HLRsRpb4RuptoPXAM/gSXzqJgrQoKvj
lgdYcVY9QWG+jQ30KoW3MXNA8WlsOJu+CvIrCtzhGMuIdBze4aC9cBJQpENHvOLhIiPKEZ8Cfo01
QNVn13eyBUGj2muFG+Eu6Xtnj/3EWs6UXggROFRg+kiruk1E+3uFC3yFQtonisNPjpHiq8uxj9Eg
WuJHNDGLcZxnR79F/N1qHFjdMWCTCtRkgAUGbdmp0WOSDM0XNRPY8PXqsxJgTpWw/qgTjJPlhUII
CtliIUJN3FKNVcFIBe4Kmk1fRqw0nVTt1l7bDQ9uw2YUESFbIzlilc7zm5vagKM/lJuu3UMopeUu
s7Q8mnp6jcdi3IajBHrjHfWpjG96k2FMACmdWvBGUYRHUXq3CAjCRYXo/kQAxSK6dhC83uLaVFaJ
BqGhph5Z13FFlCOkL8v63gLnOeYz8YubKTnFSvVQ9o7Yu7n73Mk23KdmVV56UiXWEOF1EodQJAuj
3ZNoeAny3NvWBVUYNPP9o+q8xqPjPFrMeLaylPEGDjasta49cOKCte8C9U2ZPy9NFCdTOKD+qNij
/mi0l8TLtYs97TGNWNvkACEWhQp5KjSegjralHruPsTM44AaVeWBRe83pTFw8KD7mw+xrpp6D/Ty
kYXIRqmE9VomkFizJMbXlejKyRPBY9IK85lQHXMquIX3rRGFtJ67dG+ECrQOTXnm7lN2agESUtbi
qCX8AFUAk0CIo6Iyt26LzNvOAgt37D95WprurcltP5GE0NCwLq9yCnG+th79jmX8tJlfxWMbbUyo
91AVqimOqO8eKV+Wuzb05Tp3A3NJP85bqFrun0t1aZnFcBqmNyRo0E6E+rUC26ctgrS21orvItm1
kTcv5LDK8lJ7RCdGraWp2m9JtTWKsvnuqC3RWYT/3SAIDGtkQqRpt6W9buMKgH3nF/ihZLJsh5B8
17iTLPvVfkkUUHZRCo9YsyySD0Ef55s8d0YsowKGCFOtuy7DoFvLrj1iD7dWhGX712RCi+beqL7K
1ri6VvJUx3b/0usXRpTq2JoMlYiXiQ6STYpfzzefYT45C5RdK43l1RfLaSrYSiH/ZTDpK71Rkrcq
P9lV532uu5xzJrUfnUjqRzdI/AWZPu4bDx9GomCCjetyWQ98i5+RonPM8CqYpyp5+ZKFnThVadle
bJRgle8DxUKgSuqo+9WSEYzTaVMVlLqEQ7aQP+QJBNp23Pem0R1Nv0tWY+F6zy4EvLv/o+y8litF
um77RETgEnO7vd/a8tINoXJ4D4l5+n9A1dfVrT7RFeeGJmGrWgaTudacY6p12F7renKPmX1wUqZN
XOe/Npqb3FVRUdziyhoXlmfS2pDjcBF2oSxg6rjvzIV9As0G/QYCWDvJxBCEyAEsxCJtbGcqiBKL
Gu1Dg5t29qcElb2v3fOsBLAKw14Ho+Ugx0QYACTQPmtB2G1x1gieUuqTT++N+k8rHrOgCpejwGsZ
R5Wx74obz4/2UsiqRqqqJ7AUuWZyEcTvSgYXRJN2CUttzG9ur35HDRq/uyVK6BQZguYUDRU8tXu9
6H41vIY8L456hEvTH1ly9IIUxLHQ6CyYEI/kVLEqm+7LmDPDi4hcu9do0i3GsnG+RfdTKtV3THMU
/ERq3YPeIctA1KR1jLJfKULXH7W4H4/wDOuFVUXGo6o72l2uVLv55LyxDLQASIaxu/MBJXHvSuKj
SiOKedFjgaA88KVSpsbU9OadRoUKijbucc4j4+fVNjnHWk95Jd1M/qHUOitqPq0JWZVjnkHdgqvj
s3PGVgrTLYzS3vPr8HcIt06ux7MqtD3/ofeTva2Hw0uZtu6hx58CYblUVy7Rt9kp6HkMFJqqMBe2
z7bRk4LlVna+55eWAFLNSKfPg4NC04Syev0iqYyc/dJIHyvsg6vINUGRTcMu0ZMDlnFyn6ehqBv/
PgGYxRSgX0I3qDaOgKseGAoyUlMgXHSVOL/Mm99nCrh6JzuMngM7TjeUsKw/1Nz/Ja+mTmCjwmcF
jbvUQaP0z+VzKMnEM4QCvATpDTFy5kWr1TejhiAHEVf56Kc4r0WtnK1hiuORrM58Uf1/K4FUAs5J
U6IKgswbSuk/v4tUGSe1US72oa7eMSvx6Rf1G3I6jpI6687Hsb8wC3mXxfIjVWBJ/HcVwZgqNv+4
YGxBp1ynfIAQAgXOVPH5W+s/dUB0FaM2HCVElZVVKuadbX7leR3fm4BPdtWYBjtS+epVRI9mE5mN
fUumTd96JXmRWEiNgd7K1NGaQVrBqNRLLQaKqiuuuleMJNvG6Vis06hIzpXukecWRclyoFzCWmxy
Qfy1p5jlr2O/9/jMVCrS/6B5+KxNo8AmTAOg3KRsnxySn0pZUSXp1UlVHqPUtAj4namDKD26Msge
IWQS+maKicLYsBIZqZAUEbCd+aami4Grlpf6whxa9Q9XhPu5xoYMiaU3MmzkUCaC+09qKAnTqkrc
QBzjPjB5IQM1RB/1ruSptdbsOkWfnWQvckUHfGWZWviO/hDev9sqW3gF4XuegulVu7dyLIadq2TR
plCrYE99FhoMmLGTMuHs5j1ifOkpmUGzmo+plTSan59JJ+5d1KmEskeRcYT5+kgEbHPHBAD4uATc
4hcvljlEwL4GVv4OwdoC9fKxTlWFLIepqxk0zgs20VtWYBoVDi6lJrEO82EPcDxSq6Ra2WMSHb1u
YLXZ4pCvVKsHFBh6l4CyLRblxP8gQYgSrNU9eYn2Bd+6cdRzCk9YiBTiq/8aK8SKoAo33uqubS8o
INsLrsHmEhmkjcRQ9Le/TziFTSBGS1i3axX3WNqSH4TtLosmDwh9FiZq1Kr6gUrwpnfuysh6SLWA
ECI/eaU9z9SReReBFh72/ul4wvHkr+OtTx5ylcifn5fCM/5w02o4Nz/dtogWEawZFhJCTbiG9eki
obsSJAVzBdC2L0BMtCvxi9rVCsqXeAwUXoS2ev19vNXe4zDvaSsHgNhq+KvTzDIJQvPnRoSEzJLy
nG+zMlWGxXxm/mATDitY2c19YHj2PjR9a+XPMJvUSTdN65wLHNFfQq/m4diCgMYW0x8alo/rtI/6
N2bNK4xofCKxKtrofbh2IMEsKmHgKOpqc6uKQTwO0ki2bkMTpqsdSCXS+Y7/WHu0h2WpqOljOQ2o
gj6q+C09eFO/vxSUSLJFcWGvZK2IR1BvxqFMJDjMaVgWaXwto/xu/t9QV5Kr0TX8uxCCSZb33vdW
Md6ZeJrPMQ0+wL/KC1NOPKRa2i9ULXYOUVVGW8flgTVHsFFbVU8zvVbHCgEPLNsbkBIdaoGJjbSW
oMafOxxx9HLNU91v910CV3YQyUtsewa9MYTSpj76BuSRBrJ4Z6e7RAcXvJjPUwogn/d/n54Nb7Q2
vI0XlBLLUU1MvVSN/TSju4OO1C1pACkr5trV0qFuc8mt/kjBVr+PfS7VIKjHlWLX5WYezifK8KtV
deVtPgJHUNkOOHaW87Chb3IvXflBVRimfk8EckkK2pWie/ZrM7o4tisPI+Q/jiObf6H9Pux/H0fP
AzY5Fy9OIjPk34VydAKfO84Pv3m2JBoXGerC7HTjQlBRci2Q5ULa/R62WXDHlMq8V/0cb1c4vDal
NLZpXFGqTbrhtbWHv30qDZHKyS64N0ZdYvL2gcjzHj14Eaxr2uT6ZSz0jdJVTLaH8T0bTfOH5lb3
cnCfYpSV+9aqYWJ2JCIkqpWtG8DuJwLz4JIZfpicaspaBgybRYCD/mvd1hTEdOWZCq2xGTUSRohU
L+/nT1i5u/Rz+yVsHP9+ZMp0b9dTXJbSWpu4VmH29krxNMCqOQmU+ZsclcdulBZrRt/+4RfIF1gT
zTt/HZl35s/Q1f4ejTtYckG97g+tZP3XTLhFEuDrZRa7QPmsXCdTKAB+6lfU4FzdfQ872+LBDiyh
kl2xVkW4V8aw2DbpJLpsJ3erElbH38Ockju+M+C+gfRatKXAlFT0HMyNXe/BtRt709TAbUgW8R58
CG6kBchzpiXNkf6ghplYd7FMp+GJ93C/R5IDWNkI37GmiMfYSLX7oKIMoQXWo5fHzY7UqnGpDP5r
KtQANjAr7gLn6UW1moPRCXkXKe5ZJX6INp8s7hM0yffmNGPBB5FiCmM4n6hlfw6IiDlrvZ9dVU1u
DH4pj60A+ZSCPjzOQ68fmlUhM2vby56I4daR8FllirN05JeaKBYz5vDYFEiRa+rmmBA969QkoNkr
WXabOgvPZKSfpNOMH5VKOGzDJemREr2NY8oo879XpqT/+bzLlxaTyns8JumW3Dn9oCpmcfacHCCq
l3VPUWaDrrVq83uN8riN6h/8ob7FIkkvvU7asuNkt3EIa5ridKGNofbWY5ZVEBLRkcrchbdJc+Ax
6QnKmI4budfusUj2i1qL901VDkQHkMaRoVQcaCiMxO6KEIdGUCF9cJRKnHu7PgKpCKbUKXGeD817
WfFSd5n6EHYEjOixNF4JJgvpwrT2h6Im92FD2ppgcV0RchwQoHZu4zbf4crC0EOi8rHvVTQt057Z
V782ja9seiPOFk0PEzh0sjNLsPpWG6K/M2va7v4JGDHpV1OMlDAD544oiHcmAPIQe6jzm8EwVxGE
3GVQ2sVXlaTmiUVFd5xY4lh6+36WJik+ic4k5oVHNK3pc1rLdeab5htiEgofRtNtLbcwkYF6i0H1
qhcE8dhdbQQ2rjtFIXiuuJZp8CXE0h51gDD0DOO7Zeb2uUExdC7rBCm2lp47L8uXnZG1r6Vsvosu
sr9astzaamFNi/1dY2jEGSEwPTleH36RpsGCU3GtZ7XDZpa2QXpvBbq1bl3g/sNoNTtmNmguknY/
a2XjXDtU9DRus67WiYefI6kRoxXC3TnNQSF4YHk5wNVcz8Mwqr4XTeqtiG+xbnklH2Nbs14H3eo3
Ed6fbRXk1qtdx2c8gemDI/vwOmZ4z1z6SAj2+m959TLEWvIjlxjnU108M/nBwaPBzxiMND8opQrH
1wHyUQWkrIeiEccoasJgkeZBtUUGb1/9hLUUhMuHIe/KhzoEGoBTMNzPxxqwg7hq7e/hGCEN003t
za2y4TR/NmkVuWMVDfZv+tL5C4I4Xw2Rr99ZpvS3RRXTKLSWUd2gyxuiAVMNNEWaJd9aKoGvmjvd
O6qrPBiFSkB3GtnXzCOW2u3L9FTr/G4IkDs4WRWcRxOWp5dMdv2+nepwBXzT/zEQIt+4sQi4h5/l
RNw6YodZIL7g4yu3BYlB67kQCD6nJQ3RDvbzsJ6+3BN9y1PvGw0TSwvDNzF+HZPWeAd6WG3sthl3
blTzPBiVbKkb4kzvr/ne2OWJzmP2FucVHU3I7cvQaoZJ9jVNv9nYHnJF3YmrfZCE7R3qm4dBS8dt
FwDXE4EbQ6NJk597ek4SxZiLdg1h3LjkWkfNHOjbF9G8YnyFyAvtFmDy4SfIi7++2FGdRdaPGTNr
4i+68PD21xlMvnxHLtcU61OYtxyA87tTAAzrWK481lQF1sX41cVltq1dWd43JaAlwvl0u7yfD0ho
5nu9yUk6nY7NJxRvrOD+jM52HsYyq+71jvhuAKJ3trsBoO28EpRt9I3+2iPB3tvkka2pJJlvkNPA
J8UkWY5tey5aQEo60S53Ju9Tol1IqsCl2WNPDYuXfgjvSDAq4C8Aq/aAcSclv/iUNfnCUkcLKYU4
pVOLbe6zKU7c7TX5MjMX5w3yxg39Ioqa4pbwPrpFdZ6se7chFfSvY17B9YFEfOrrmseUYBqSAMDL
V1XpPsFe/pobdvudaMYl79qWlYyRL0ejD29BS0OZGmiy/s1r8gD9USzl3nQjPz0aesCcUXW2zeip
3G2xgxW6iugaNCGT88QrD21nTdGcarjHPeBdGlCJK4qt1nPqmN9qp5A/jFciz80ffio+UNkVLx6P
TMIQgvJqRprYOQmBrnrt+th+aW32fkzcYQv9e258zi1Qc1gWlh8+zAN1QvOnVkmlc4zWY5yBYZg2
ZdCq117ZzEeK0VYvE9UbKkK/zcA3AXGlqutS/tvQjU8e8HErPDNE9AGe41hQMODv54CfqQf/Wxkk
PwrKmUhhNGsHg7R6igX677LT++08zMtWrHOXpqFHWfaJuD5n0ytOuZZdWD8Vk5MibCDFzGedXne2
Rid5AFBL2Uepm+yrwNTPLAjpDyWp/wB+MF/y8k3fPD95wddJ3hUEjVXOhJLHeV7yJnc6pvQpUz+X
2n1EPs8cEdWYNStsjAj3LaSCTst0iquhezJgQGD3laZzktOGwpuy4r4uAJnBJXfILZjuOaZvsE/P
VGGf3FKPzw6JFAvP7sSzqsfergz0ZqUOKTGSbugec586JOGVtCFJEoC8Yag4ecmv+n0i9Zv8ahFq
vfCnE0lv/esrfp9wZNtdI9349RU1otGdWsKPzuHRXuOeJgTLg26ZABe59tKEF2fRhDpGOvF6Rexf
haF7JKYh6qlozZ30oCNFIfR4b0A82kl8eKskZLZDAMdOm2g5nk1HaN6bN1H3it79mvTMV5xsUknj
fsuW1TiUVyNjUoRG+I5UA3ul6kO4TnXMRvNm0Mb/7cUWy4B4RL3Q0nFBR4yw/EW4vChskwqj1+rX
uAqHg6txzxRCuzpTzC+uGO/iWWgy8YWftWlOCsF2XCLNhiY1TVi7SASbeJT2eh5CRUN+Plbtcv6w
5mkqPtWy2tp1GG5bi3opU/hSHKwp3kyxsboT2212K+HgC0OETkKcldEcmDY52tU46OWR2Mhfh1Kf
9lhKZEzTa8kiQKG6KV3CibLaFGvdiJwjcoWOJWdQsZ0P5OZo7k1w4GhtrTvNbkP44UP1rZILhBz6
zsQff0zsiLRJMfxQyvDJ1JLy1Z0WNqU5WNfcLPsd/M18HzOh2xZdewIw7Z3qJv61gZS5VaG1H5K/
jjtNa69KdSj23tug5d73cNDRFVBzJT105A8+rZaNCLWVHHH3zyvowh3Soxg1ZSsrRznj/PcLlXAQ
sxHnT3sRecjnXgU3rNi6JKuJHBC6cr82aWS4xzg0MOQnhEEtA4WgESXXtGWkVi6+5LpaaVR2XsbG
/Oq5dv4jyNbIKv3JndA8T92B11K1nSXqMPXOKTN9S55EcyjJTiqG7tyPXnBRPBUzjyKbZZ/bxdQ3
z8PLfCY0lWRP1tSD7db2Pq21p5++p6kRXrt4iGaeWvnXcD5rI3JZuXgDtr+H84d/f+18dp74ffpa
epYeU3r7SDsx2cZuMT4a+dDsfN11lvNQtdGF5kX2ZR6VtHMeGuexcOAZmqzFrtZI2o3jVcWqJdrk
ja5NthClql4T6K83JrXv8/Go1aO116eSG9ut3xxKhwgmoXeHuzInqa8vhjOpssG1Af2wqrS6QEyn
slaDjErOqOfSHXYkCkAajiKJXF4sCLSspOqWfE8D2Us00SuZdJe0NfLLqNjVMrci58MLCoLErPZW
GekhxgFycnrYzFFQJe95WxBolJzrMXUJRtOUcylaeTITWy610RPHRFRZtcBAiEF02ozTQbwvuyxp
kE7aRU+vJ4dYOvbosF2ukJKu5aFtEMuVIv7aazH9EN9Pt2FaEqzno2RESKIre548xi2Nfe2G5gVY
/IvpYjwAo4R1dxq27WitY2aOzMCcZunEaXCyYuNO0XUy6trYOQ9I+heFyLo32yFZpCOZ4OQFqGfM
qm9WVukCx9XGvdUIb6/1kq6clqQ6mHK7Xs5ZgAnRgwv6logaR7lwLTVZEfFhnRS/5h7oe2edN233
xFLkR1J8D3wIRJrdhfvZHuJpurtsktJYNo39rJHUtqQXDbNMWvoT69NmSe3oJbJhYRapjI5+5D4O
lmXcxYHjbEzdy3Z5gSVTa6JvAQT0RRrJ6tz2qUmHp7sn8q2/b8JwIL/T6ij3eSBShMiwzbgKxQ4A
3RGJkJ5Xw+JnNvv/2lMi0fw8q0iTCnWSP8/fAclTX1qSlg8gSjAIQN9hGdpmW21KaU5thSgBq+xW
WhnFcGV7e4EslXp36SboYMyBPAAmFlvFZ1ETTkOz7xaR42Vnai1XuDX5IRCwMuZNYZdEeFQaeUBj
Dl6QfDckuWvdI+GUCPZOrtxA1uc2SmpioQp1p4w7q29Man4eM/BpPqMSwHpqbLKx3N5wkL7byb2B
niPpgOqLzHPpPKqWAoMzO5m0YttOX6dAODYzqqqGxDutJu9FGgKNzTrnjTU54RoyQfnkwSDqjaFh
la3CN5yGdII7yI4Zhf15XIw6ElQnwLg3VukBX7VYzJynqhfWfa88eyxh0a4ORFBlgUedBRSlgvj9
NMPlKI8y9cs11hUTNm0+lve2uXdZlTcaXND8jQW4+0VT2u9FaXUPTHaVnTbJ+Aoauc9DKU6iM50v
rI174CVGyWQZIZtIVRB7kXqB4Gisoy+0u3FDTBuV98zPvbRSGx40w4ONKQQvvopSNK9uOWGV63lv
LKpfe/Ox3LffOhFUmxmSWlRUqgAqi32c1eOjtjBZXR7Cyn4ru0hiGG3l3bw3VMUp15z49Ps4AXBI
2zD+dQ6vIDXq/H1XA7avczM4F2OdUzjd+/1LURbe1i1C7XHUrWZbtMW4modtnxlHxXFKUvWoUzft
AN1V8M4OSdzhBdXuotbWzvMmVRJnjbzHWnT0SX8ek7WnUctAzWfM3FQr0X4CVaO+JlI3hSpYx7dO
oameDXjkppdqlPtqu4j+ciOkXj2SfMpn2iTUF4anmzfoPMSLp9rFyv3uwTe5+pQuKx6NlBDQzvCr
i+E7zoOb1gegh87rgAB6O0wwCGRfRUiKyBh3Zyrq7t2YeKayyKZyEcrd1iNRyvbCDUsqa1fn/EuW
l5XrLPbjo4PL9m9werHMNSW/eZN0MaMCsBIVARBdT44vQogRlGtlb1ApVKcB795GyV3v5tXKzak9
SsRB+DziHsNN6g27WGTDnS+bde9Y5nkOifDHD9+9VY1jvNd+6LAypA2JoiG/J8cFhatLdrli3n5u
NKRjE3Rm8fuYTFhHVUaeIBEuxc/PRS6aOoNpymY+Fhr2uGWmBoc01kEizcTvUs0bZz0jv13TDldm
5bUbwm8rwLhNQ0BakOy1yky2mFxG1LDtk+/p3VclTN4VI7UfExAq29CpNCy2OkDj0UuWvS67Vdfa
xlZze/+J+1PdEPTTrOe8QK9IM4RvwaPLu+Qc2313RYlb5LyEL3BgLGISc+Vo12r7yKz4hO1XeYMK
NCA889O979jVXpn+7lJtwQLWdbabgUOExR2KBoFcmZDZQdvoORnMEIseFDiZj+Y1qgdnlVncppS4
8TaOtbOhv8MalAfNugQUcy36qrn3E0Pd1qaCKA4vOe6MpexVimZi4KNFU33t4prQBjvyr4ZD47/v
5AN/Wo8VsKn+HNJytE4RidBJmZHPRLHu1Q/jF6lR1PJ71z1buVKjnxMxOb+ZVm68joM1ESXbosc3
bPWZ2IZZO60OMSUYEiV2Zqo7Vtz+WlGU7pa12NvDrupvnSH3ntFXp8qq3cc8MV/sQkaXeeS1IYHB
wMk3FjTClyQmGl3raAxmMcEwuGm/m4X24KgZ9yLtyk1M37EyWamrFkycqkm2uZ0nL3ZIbEStRCaP
BYZjXudbHJL2WiKQYO1NwdvyFzXmY4MMyKF6CZNH1Y/DL6jIzFVZaOOxyYr0pg0g1UmeDL6MMvoA
GDa196wOxQsK7cwltac0Q+sVlcQ8wwhU1d01ckT2rZjDYx4at9ozl7VJR39+XJkOVfSmlf2p8lyJ
EKrAXeVsrag0PoqO0KoscNtjF5njXSJJpG40OXzxiQixKSI8Z3U+brFPpjvd8grmQyRcNZ61m5HH
YsD+FsRlTGIHvcnIQFPmskTN+UFDQHpybUfdDhkO8nsHLhD6R81Ky20jip9qyN+SyHlv3oz9whtK
xCymrOjlONjGY5h8V9LDqmXqd/Um0i37Oh+bNx55UIi/iCCYjgMuLqJ7GEBIpyklaVSGnqNY0GVM
m2YxD0OTRqWtHEwEPuViRPRFfbltV35HGY2bZswXvaSs5gSjvwOw9OhITTyLuCf718jdfVHk6Ptc
IIZl3JzNTvP2rWPVx7zQELwBikfTrqbNdpBDfyO7bOFN+qp5o5SmSWkhxifn0lRAKBKssClehyHX
HuF4aI88WDB9hQ8lUDiyyXVgkT5P1LVemSbzIKHuu4Aax9gl2t3oqPpSjXzxFhkgZfAia11ylTU2
8nyCg8+bbKC3qUek67aYJemoipUNI2nVhGYWrz2sw07UmzdUnsHDqPRbS03LnaTgtyjwxtLxMcRG
qklzn7Y9MdmUFt06aCn4xPwgXXKw3SxYKqRqvIJjNleV0ef7eVjYCnOmUd0NvRMvzRCLSYG0gUob
89BEHYclAXPa34a1G+j7OWln/vB8dh4O06TVPTbQn4NV34fW0VW7pYZ7+uBlQhzTkYjeRuav/mTs
VBEGt0lN4uw0Iv3F2VgxPoeMAIOcJ72zVBT/11mjCp0NC6xyNX9Yijje+aUbLVt9qO+aMavvhOrh
umUht3agFbqkHbTlSVWcw3w2IsPIJTmTHGORUOqOzYwSk+sTMTIZ/00b5x3Ji+1hHrqGF5GI2y+H
KX50iPP6XidScEvkJ06+yLqhOg0vKEaCK6/VV6LTEkJaPOWUJxVXVqgR+mOO4bGAK7qcz9a5U+7r
ysdnm4RUWuooXJV515+pQdUHYLe7Ekn9ed44ohP8I3F7BiC3CEd+30TAETo874Uco3zFsens0HTB
Im6K+Knr4q9+woMxkClSk7SM7ppS87ZB5KSHrjAT0jsGkz6/Zz0QZk5HNR6ibad08K0dxQ1WCt/j
kWesffRKnUc7LznEx4WxEePQvxtyLaeYVVre0QaTY7L3mXOtgDDEexwgzn7I0I2qUxyTPg27aThf
FS5PWOYo+m3Ol6/M7jtRDwOYWYLm50O22Y+bYSAhvDV8+9L5nb02QlmQt6qVzLOng/W0mQIEXTRp
Rqpbl2rQFzHz+d2ooeVVkJBi1aHvRx2nZpKbiLsp5evU0/nBq5fVT3bdsgiwPlpVEQe70qqbD1L9
pubmR9tFxq7S7JXtu3Lbj8zXcBoxtWq1GiJBOD5mNNbvGioNDumah5JqGddaGL5LHLWL2AjdOzeo
xAUSkMZihxPoLhW4dfE3OFtcaOTAUeONl0ZVBjtjClqpMOztEq7Sley18hI2/DbzItBfsGk89VPV
xhm5dVXRfwlwti59I43vA8JXQVgb8SEyhg8BbPjYmaLmj4UpyR1p1c2bliy8E8069H59upEB1IIh
chRi+pziG1CDsZHlu4FsNuswziGeL6hpMzU/0omxWAcTgo3eANttWgQ3G0o5z6PcWuQwht7JG9QX
Wlual7wMjbvB6Yg+if30vW3yYemNyrcOjTJB5E15r1MUPqd0GF0qtJPANANmQV4fadecrdugvKdI
DewLwNKBCFv31gYR+d3Vx+9kF6OR1ikoIxARbk/t0nHDq2Pbu1nqPm8glqhLx260JZ1ERL6RyqWS
K3Lzey+zKIYBAiSKUdMGUBRTrJflDxetlN+LpM23lMjHU114vGTQ+bKyUprkSKN9R2ogyyw5GAeN
u/9BNk2+I9ZTw7HHEC+EvFeq18IgChbf11szqsVRpx19GsIk2UDS+GancX8X0KTuWA6+9UWnbhPc
IButr+036adr7vX6GWePOESZ26yM6XhXWx8xpMy9W/jtizFls4Y6iaz+vFHL/hFD1AQpiVLtXOHE
OQB3JOV2qmakWpwuFFdxrroZ22TKFN99kDIEuk8z0ylWcElZpL6yqIauQGcBbq1rHAqkphurJKXS
jllJWYkZTonGBHjR2brMQ89RslWmR8VkvSqWUqvSiy2AOst+cjdhcH60UNdLu8+JR68H3PxJ+dU0
i3g/h5fMuSXxYMKAscZHN9TMp0pE0baSfban/1TcV8jDF76rdV+JZ9sHpVbBIWLt0/tgKzPdDe6k
HcS4EJP+K/6KhZn58Qd/CY1G8J9Qv+KzChM5l4EQ1AFHZ5no/j5Z0bsqDkOvC/sj4Ix2nWR9f2nz
FqOQKEkyUl1tEVtpf6FO1/1tU/mpuXEgxxMATU/ZRtG6JGQWov+kpkjDaKCylbpHamv5lWomDMCu
TL/mplhoXo3wyfUDFqNqyIsX9nta2OSGOlr/DIGPKVCQ4L801XGV1x56dGMs9z76nk1vZtFL12Un
A23oV4otciHbdqCN1WQH6twhF6Pev3Yi3c6fIIXUQR3mVXeEnyXHqcKzpqobvCcJbFDV8L/GSkdV
bHKCU8z/E93qc3iMC+jO1mGW6aZqQNv7zHbLhshyc+LDCBZXk3OSSRz8BZYxbxjuCt9Vdw2zDr9m
gth3zkH13YH2sGle29Qvlz3q2T8pPCdl8T80t7qlYk0mVwSMrzA/O5RNTWPdFBvVIQkoH1Up+bFG
bFoXbvRmWVcUhci5+nVsPgF9yTkI+FzzZ0EO8baaTyQoOxfwVLYloYw8O71m48Qjk6ukqK/MCbQD
9oznoEzG+3AM141NhA7Vw3StBGZ/An/gbLniHsv2r1jJwd4GHU4SZtruQQhhUEZgCQFW7iP3LGYa
0yholA9TVD7ZsjiX0Cerbw40T6xW/s2h+Iz3h2V2GKflKUgMb9U7j3NFu8CO8dhHj3NpXObE67ZB
i4TUJUKR684lpzLTmKBQig8Trd93Ck4Tpxs17Hts7HqBIAYTHNfzCzmFwdKTL0PYUNhoUFef02Db
otWfZec2pditXrnoEQo/HnfCEvJiZ+RFN3XwVWjCRKbY8HOqvsID03MKIvas4ebFBlQBzScUpeL+
iSFQ3AnP184gMcDnVll5/G8F9me5r8YcSMBf0zRAdHT5P6FfgrD3TCEkSsNh1I9U6vwdKU/ySNi4
d+49haKX2X/89//z3wRM+ho6t4UhDJYU4rPGGM1kbQSxYh18t+zIH0OjbUT6VkwMojHXkBxU/moE
eLycEwaxX/0JgTmnovzjJuBbgPoIhNKkHwhG9Z/C8663tFRUwDdLvyIXMCkeHHccVjgA9Q3fcv5Q
9Hp9FU27K1vT2rPggBiaGBrXHL1qXCfh3QAtbCnjUXmTdI7dnChP1R8PKDjrB+K9/SMSt5QiFgka
Q5BfMLcxpSMDZ2nwkN9qOVY5l5SyfVAY6jNeGsqoPgWCkeIhxHwMWNUo6n2vD+pzagDGGqMkOhcX
BfHjZjacNh1aVJUwtGWADZ7MVgfzVqH+7Bjw5DYw3xMv8d9/vH9xIjTcCoQKGUIld0Z8/sUFCFi9
xiOFlqxnsWFqGZ0luOCdpdHLc2u0y0jJZG/FfwAO/NswgVNC13GWCEPFLvGZElMrKhW4Km4Oo+9P
9yfLzc5/bIw6WtRN626oLqvUVRdUXm0711eYkswXmVab//75tUnb/I8rBys+4BJTx7bg8u18opXb
CeJJ3Sjdg67G9YJYG3cvTEnCg2u5L64gJZo1u7oZpz93Z3jP4BnkbhC4XkMMWlcACAklNpNHXCb6
y39/c7Nr5NM3J3BUWDxAKC/+i+Sk9H3uE8jukMHlro1SeYGjkV6yIQ6fKKdRuCIz6jgP474IVhVz
3KG5guBqH82m3BIwObyqpn8xO6uDnaGEq14axTVVp8ehwJnqUae5mdj2lzAc1C+O0+ECpkbiNM7D
7DMXnWpuIsVi8jzRc1K6d4chDJ7++wf9DNamh2vwEtSIXoWvzX8/3b8GuVB6U1nl0REZJSFQg4L6
Hwy62C+GF1Bae4mP78swRaeo/0fYeTVHinRb9BcRgUnca3mvkjcvRLvBQ+LNr78LNPH1bWmi9TAE
Rhp1FS7znL3XJrT8Wg9RxkC3LtYpuMs3SSNpGHx3N2iRs3EAduy8nIZRO5mo5k0joVxMFl+3IgOl
3/GNbFoljX6mFCoWUKu8698/kmF/QodowF8tA+HTNBQz7I+WoCKIvCAjJ7QigzROK9ItVbXeUiof
XkoGuK0d5pB51e6qD7gAp92ZQHky/1QuxPDCROTajQ1JgaYfUrnlSaLHCWPoYS3rJn5MAi16NAne
7jUrueOpEj8Gwr/vlEC5cM5g4oON2PmVUp3nRW9Y39smMrZdbHCSo7BUsZ9Nh7GiE+OVq/nKkWP9
/tO/f48Rbn2GscZzHcA0gKu1SpIzZZmif2/Y5aFpb7nHGnA7tO7mJh5jR4A8+Ij5xMVhDphNJlGU
bpmXkU7naX4Z2DkjepJ/V/PJoFR97XsjeZYtUaYNsv4u6iUu44HU7MmOQmJ7s0xSmpWdk6Qo+dS7
2bUCZgkvAbP6ZSqC6EhfDCpqUgPLpMF2JXy3vOY0Vnb+DGtwm/Lq+4l7kbB7w3OaxvG2syZLozcm
p4zWz33a+ZNIy3RXjGjde9dp7Qvzg/N8cF6U9NYoWoSXeUup0modSayEmk4IeVFOsgdDzZ98n9eK
JZpxX1uNfNLDkDg8zGJH9CDyKdWiX6XbA913hx+8262zXkd7igHlN0mnbjVaWX5qsqa7jQNvXavm
VurdE9Nan9mc8M/zgmqxuwsUo1/JzlQv88IPW7gMsf5kkRSzn3dhtLLOWnQ3Ezkx/OGqoNawVhnY
IYxn4dLSIDaTod+0RYpnenAchvKEN/So1UR817b1S5dU9gPfibMlYy/dZTJKj7aeWNXOs62zWWfT
FFuR54Ae+zBByLppUXVqcurLMjspjexOIAndZcpV981p0Rsh5H5g6CIPitOm63jabwS4K6IE6WpX
2ugN+R4I4IyWitWGL5EY3BXGfG8X2Gz6TGvw6gx3wagXt0ARICEa0TLl21hg++4fdSwcMu2zk5Y3
KV4N5tG0ca0t1ihuqWlu7eqJvsmDoVlpGSNJv5jCZXRHeQglgUplCMN73hxrB4xekypLYp42gRVc
hinSk6HkjWMBvcmJAqg6IV8sm+op33h321eFuRl75DKpKE2+sDI+ET+jHyHG4UI2vJOuEivZoyC+
oWK/btrslbZlfOhBjxz6wgFEqbYnXtPcM5STD01lvhmDcTcDHpQsC0+xRAlZNKn21NpKtyvs3gD7
NqBpYwwxL6wwE+fBGYxzjxppY2xDOqbKQitRreObOwepaV8V22BO7BVMzQHPzxlWVTKgGnAK8xJ2
uncqay9DpGGUW3pUuFgmB4qmJvk5t5nyza6Ted+8QBXJlAx9wro0igdi0IOnsg6vPrrJb7It+kWh
5NajoSrpyi3C6DaBPr1pfP4M/+RqH+VINBu3cU865FCr9MiHxN3Ynu3GPChtGN81ph7dEfuB81Mj
T9TPEd2UhvIUNgY2cnSxp1om/3RpVK20PI0vOtVG3oUsvLj119ZAplYV9Hgz553zz3DdlVt4S+nC
doXcgJRlStcgTc3UrHsIYmsDhLcxzo2NdERW49oyajtZ+WlUnLyEBRZygBFjchi4VQdsGbjpYutQ
mRJedefF3nrqBS+YRlrQKkwrRXfd/7sIps15XxQYmHwGJ151GVAiSypv0COZuSdNiz1rHC9Fxvmb
D6hj/Q9CQfuWzAbkX2PiLqXZl08h+eGGo1DPUZLM30TSAwWr0YzXW8XYNnqn84IgM65hDr6NBoOM
5MFHdJF7ELls+wSdl5RtHuuTox9BSuppVGMCMUAQMIL72hbfY0PTb5KmdxalHfZ3UYAtAT1cc+jz
GGl34n5hSf6PYaPQ6UqQ46cZzLA/DhshA9ED1PE9kDHlbGYyjg3g3gCcuqpaThPlZQkhUd8mndyE
FVBWLCPlychpRfz9DT+nffw5Opvm3bqjAjOyoP99MH02Kc6EMXX0gylFe+RdinGcNJ9zkOTJ4+B7
6wT83kvcoIXDikULrUVI1xcuLv9UjwBHU5F6E9ld7mWwNny8uXFbD8RxsDAKv0AGhI6wLErAU9PC
sYFhyNsJ43jUTekdbWccFgpVjh2lGLlMvVglhReJoVaYXJiQcRHi7Ue1R16ZKMZzSfjLRsHAuc1c
IzxA9tS+Yt9TBvk0oIaByHQCQKcjWH4Yyg0AAcCANf5R0xvo/tIqJ6MpDGFdc14Q9LlNOr4wZnN4
tBHV4hFb9mL3woYdotXnyCmCxzhqaMeyH0Ka3EUJmtwRoseLrCZ8K2CLJvTkBjordtAhV88dAwyv
lUG0zKUeHNJeoBusQnHrK/wIBqtwO1ShxgR/+hkk11DiPd1Y15GMSMzL6Oi0UXID3zS5wfh24CNU
x3nXvLCEALpcY+xuY94XCZfgJkxkcx5dApw6YupukxF1BgKD/NG2SrSfdWq/kiv1YnmF99MeszV8
Z9DEhnqtfPTyjhgnusE+yOPg5E6y0XkBKMw6J1oAfYXhLnDz0t1BjAoWziQ29aYF1iH0OiJ9s/qx
SFc0LfoDWd+46prU2QMnMfeOD+ID5M5RDQB3KERZv6/N+35vzkcR1v7/nxuGNN6Q4Qp5/X9kI8Ia
vJ0Vd1AppqBcrxPD1dIde9HgSdr4aMm6hYu2/jwvFNjWhybH6hbTo17N+9Ch3AY8t06iyrpDEahU
c5pc3s8LO41uqwwD6bw1PahWIjPdQ9Bo1klMpPB5QbE7XgwkK71mZN5OiTku8K5V1oMQ1R3jxhqU
em+CVTxZ9hhTeXf/XYME0m6DxcKwxvjdcG3aAtDM/zajUrlU6Af30F7VU5rqHc+4SENkO0BF5DG2
9gi/IbNb8W4DjGyHyoY06VejdzsvQkNX1m2o9avayP7d1+GhXHRpVezmX5sPmLF/GlOvOXuUo1de
r9brUYumVMx93tVcGJPJozHseK90o54+CC+Ll9hY1ddYFK9p6YtbPUkEo9CSXO+JrTVGXrss0Vqf
3L7qHoRYI/lztpqR3c+f5XeYspT4GihE1e42aEOEn+GdAcCMqTZhyk7+vkIZ68Oev/zM/w7FWt0u
Iu6BbRE1gIaY8kRH2w9I10tp4s7cmDjItqaX/1S6tt+qVqPe2qWl3rpCz5ghwFfOYnsIl3RSro3W
VCd3OurExvQ5bQaWEJ+rbdp1xPPEGvqKfmpk0+oNAG4FTUxduzXPPD2ik6anGzMuvAsiU/eLUokx
MxD/fOBT+KWsBlRZmJ+LJYz4s5JMLi5Oe4iaq0vOEfWhnCyDlul1iEC+UigiUAHuXgEYQRvNuvaI
yStBCOO+dzkUyZs0EpW1mX/MszPk7DzzmqIsGN513TKV9U4jF2TJxMI4qbUyvU1zWGZgBa5mpGYr
zVSjZwbf/5iNMQHjKp9fqoCMCvp4rVrnm0gV5Raja8tFGfVbsFTBTZ5NpXJfH++ckAwCrY/GJzpw
wFJ5KCxqrSRUh7dZvtZCHcV9rEKG1cmVqCOxDoOYV2uWG4eS2tRhXvu9+LBv3jTygsBbQ1RLH2/u
PsDKu1FEaz0Pur+fXdxZgI51MMLy6gq3OiomiurAiZ23rk2gfCu/kGCLg0E3AXAaCyXrjIU06nI7
i9vnfbPoPQqYiyhBfZp3iYwcTsgEzJ6RdUJX+AmAJZkCMGCSNWp+6ZsWTIgZOf//gAgfAbs5pxQp
4rIlOZKIVYBdVZF2B43iNHjO0Vz3laHcqz06FqZOw/ckyzdVq4aI281xCZU5uSkJHVqQ/JCTm1UQ
Ij+/QHTc7Ms8L/N1V4liU1jSW416QD1bwJMUild+s8d6n7tl9ZSnhQ/asCzPat00h6IbkhXZEcOL
jD3S3Q2th+Qm/Oc0+z7vViKjISu6TlZhgMA3ZMq6MQKLRyxyhX0YqtFdUZG5a+KuXKN9Hu4IQlG2
ZPVwZtQcYW1l81Krif88OC4BzqSOGKtg4o3Ni1S6/66hTXPpsWk0FfZDIMd1DXbywQ5MAG0FEop5
M2+h/NVV/vN9Cw38Lc0dslCcul0aiAn7bsjWImtJbC0wdC+cnDxrU8/xw8yrTr3nra0ckmkU9L5n
+on3tfgb4FTvXNb4SRwvRVZZBi2dDjycfeMbT1Xr/zRG2f1jlli2U+1XnNT7+RHE6a6pIUyvu/dF
VovNnMJZBYW/sArdvgUBxaQvJD4MrLd9C7LKugW8p6z9qkfEN3VB5sXcE3RT3AqVAXTi976QWvGN
ZUsgUbzI9pXRClI+lJ015Mo0Z11pfvk2s8CDSTzSOHq3UJ06PMT8z5CC6Csfg/RKE05wNlQ5rKAv
WpsQ+RMDSyWkztipF7/CA1URHX1JRwvRtusvRe/Kw/scHMHIU6h2+kHLKvvl0kyDLjrpKmVWLVlR
bHZfaJnRgHSspclDd63J0TvUsTOaSF5YRcvhHUhQ+BVA8lk4VhDdMtT+OTSm+kq0AGQj0svXJbWK
Ra8nwHQcb3ijVbO0CIB/6d3Q2M37ZzCRzn5i04Eox1I7geDPNySF2XsJWf7OQI+2YJRgfndV64E3
SPSoR2G8i3GP0wUiG9sR4YoecXvnTAvi59RNbGe0uiOU4rIZ6GHryqtEeMr1wU8wVxdnpXRP85be
+vqGSle8DIPWPOLKe2saqST4BnSkJsCHN0TW++kyrKwluO7oCoCmvfPNwd0L5LsTj6YF1UbqbRBm
2w43ykMjczoLcfVNjDQZdd/wL21Xf9FQ+RRSrZmU5B0KriZXLlSZDxgfMMR6HGiD2Esjsx6aokMo
mnfBNtW9txm7Z1TW2vZMG2kzHy/wMQqVU4PATXqE5pE2rO0Gm0FYZPGhpAskl1aMrqlqlegyklb2
vlB8YrBDRx5yJDenv0+OPuGE+Qh8Ak1XdR2BwscYe3tUm1DVIrF3jNZbEkIiFrEMtBuhNMNJhlX1
1cTw88zQ1AXwDxVQI81Z+2O51a+qoXSJj9gX1ZBd69ChtuLiGi5D83ZQZXHSvXRDqW1FiRj9zLRo
x9C5OA3C0ijtkDwRnjRv2hhTfE1l4B0jrY5y5x/dTVZFP0meR/MZxqe+L0MAwHRzlNdGNW96qpLg
Ef2FgMT6i9iDkJ4P6UpaqG59O9iqWY+DocJ9Nngh6mQm26usksP3GKlhFuzsNigPshV3fiBKgEni
rnbiLcJZ4kDQaixp0jK0bGONBlJpL+MIKBeINzrNUmJMCWx3q4MVOJuSAnLR59W+0MdyVaUYpR3p
7QWS0xvet8HNvGYbNuEYppuuS9rvcJS0b3wye/kbY+uMqrnHmnEvB2k9aXpJiyvSuP90oTO9RqOa
Wh0qCISZTMOo5U37x9hNKSlp3k1E3fCaAcLD7FBUT8xumJ0P1jplmLPp+rF8FC0vKoua3zoxU3yY
oRrvGkiPq/koU40W0nswEB8P3o2nWHXshyQEd+Bi8h1rQBOhG7xv5qh/RCyqc9Zo7UNXpRLPrw3Y
ZxJ2JKA8l3+/tv/zUnMd+kYMtDQbkP6f3Ua7sdCXwPcDrh7kG0WNHmSR19Ty4WDPGW+e7DVYzISb
CACaaZMe6ynTlezWm7//U8RHrYdGu5Xig+E4SBFUmOd//lOKhLiwwqFx6HdVs3HaP/K7S2QsvMvC
ekEt3tyYBvTRwNR3SIq073xAf4lixbip6yg+0SbUkW5a/TdfLudpWzxWDK31RmxaMymW85QjKDkb
DM8Lut9eeleM6VOJMmeVRNakOxrMFT5v3kV+bFOFI/jPLUm0CFv44E3kHKxpUQ6W/b6G8jjdlXlt
XCOgR/veoZAmoqZ/Mpta/+KkfeqM80W5ID6BtMEo4dH65xeFWxFrRiL8w7/nDM26S8r3umxUdw34
dT3W6fDFg/w//qYlDEfXyPsmqOQjU11LdWecNJOHtkmbaz4gyXIsSN+u2QCtyfSjWwf+09+viLnb
/uckhQevLixuOF4UzMT//KDjKMgDlY2HXSsUtHOIgRyoUB/GzJCbMrCVY24A4nJKGt2YTmy8x/ew
GzMaf5m58hwf0GkApzSGFxxJRBWet3ISKAeZY7nvJCpZVU+RK7lOnDpb1Y3JXDvXxy/AVJ9a05B6
NUI1+SyuQfzvh0u7h+Vlybw0902hgEhvWnTnkbVC6ykX/3gUjFCcW1/M8T6dMf6mLXjt6vQjbXrj
f355YZ1EbZk35t7NZLWNy3TPeGMTpNoqKZJqGwCw+yIF4b8+pcPHRPxnm1QqPig2GANGkUU/aF9V
jwEFLkgyWr6Mi9oDMxyrD5Zd7QdAan+/Sj7/1fkPWg4f0Z6igv78nG5eOuZo+ukhUBsfcKMdLgvL
aI8wlv/JeH+uncJqtp4eJV/IlT4rNXhHI0rTTJ7AqqDx/+dfNnIpUiKf/KML/VqLdcLanaFZt3Wg
voHdXOh2rn3X0tCjk6cOZ6mZr7k33Acl5lQzsYrVrP0Ze6K/hf1r0Cv9RirIopDxW0+mgXp03ken
ai1c64pFRF8FU0JTHHyL4ca9JaXmb2yCC/c54NhNVqpY7YCfLsrR7vZzFcbMc//UDGhkeaIgfS88
Gg5W4G4K+MT3VqoZC7Iw9R89hMGQCMdfJJUAnxo07OlNuB6jsvxC1/P5fPGKo97N1akb6AA+nK/C
MSuVLC7/0MaZtkGbaq8HZK1Lv8GwbMfc6O7YeiisvfiLE/ZZ3aNTcJ/Clii2q4Lv7M8TZnVxyZOL
rGPI8isgciF/meYs4xPr1A5Jum9Sz6aM0xVPlhsHC4s49b9frJ/VAfwTeMtqDq9bzdI+au4YLhqQ
KYL4oFmNtop6jIa/FwTa+8BXGIRsCUMPtpUEsTQvwD1sMlDxquVgLG0Guv4OcW0ZLN1NRwYl1SXk
8Sjdy4v0SU6wAJseAlpMkBE20En6dcDltQno0e/+/ok+jyAYFaMN4FVkIRLmXvjzSy1KNO8x8+4D
xDIucr/u15VftntdgHDr8yS7xIn4VopAp+pCy3J2T80LoB7VF6d4VoX98cpAvUUDg9hSULO0ND6c
YkcPavLu+vgwmNjjmnbInhUYQjFZqd9EWCqrBiP8IVf0EuiNWxMrLMDXI2zCtBbJW39aCxUnOqsQ
SAiZ02OcXm60cmyql7mTHCFOD7+Q9tJm7NwXDRkA1YoCOM5QEL9VpO7NvGhLnzZVNajLTJrhprJ6
ChWw7C6jXSBQD4duM8uuCvcfVQbBFfBAPmYdFkJ1vFWVDsYSLTKyGtXbelpYFdbzqEu3/kAIDgMD
56EQjU2qQopUT3oMLPtBI+Ohr9xlSATKKU5je5PEyfjFdOi/TjgyTUdnvIgWxPo4FMga5s+5NKKD
KEF1+JIMYGuCyeBeWcT+uHD9Pt/6YV5OlWEYpRTxFrNoWpbe4xcX36cOjY6iiPaZY3JbsfrhYRIg
NCuodUSA9KPm1ojGu2riS/q2BZkSBf1dOZjZErJWvMcf2E7GsforYOoncQzfAo9/gyKrPr/8/rwB
dJfoFDcS2UHbGH5XfnOD9pR2HgXgJnAXND6ymyBm1pCWVbd0Z1K4/8WI8D/OiWUIW3doVpgW+sEP
l31vqkwmhzg5iN4xQRZ33naeFkJyAh9HthMvCG079pGA7q5qRwZbP2hjuEdzqKhcf3FWPo3kp+uC
Wb/D12Gh5f0wqbBMTj6mJq4QUSHKz6Fbtn4+vJm0UVKX87Hra1O5LabsrUBbSvSkOMi9TSNJSGOO
+MUbR3weClHspqYnSARCyeR8eFF3LebdOErSQwSJ7OqWnU0RCpR4EMbjg6eT21pWwSu6ZJSeI7M6
OoV7KzDy/Wx7RD1CIgacqndP5BDFzlIOvrabjyLtCjd2ybDGEPkZJnvyCnbgGNS1uO8aso0VVYrF
kCTpa8ewaWm0QXfExglpXTXydZEhxxziODjOayFo+7VBJWQdKU6A1j1dBu3UV59M+l7dhkudDsy2
bfqIqvfY3lUa/qBybLvj4BT5Fydyumr+fJjySLcs6Mu2ZqgoC/+8sh0kT2NZmtlhrnxkoFsXo4Jg
woO6j1aUK+3vF44+3a4f/iCPbO4kmz8mXOOjglEKxRVhgQDcJ+vV85DADHy3CwPh5Y/I6VdGNGRv
5YmmgUFiU5oGN1UyTkCu7NIVBdDUtlmpeThFV6ftsY+TZOn4PZgL1R7ue26/OEvuuwFj2t//5Z+p
yWi9BFeWhnhO51L7cAPSNa8iJy3zQyK7H/PlpE4RRMSsPUdQmhe+LcCt43tK8G4+5qnqrLVcc099
oqRckTW5SbrzxWDjPwT+syYVTazKeINez5/nD32DazLPkAetw0QoJFFjSVGsHUCA26wq5J55kLPB
8eDdStM3joix7mijjs8JKRdLuINfjdW1T4O/qRwoploD9yKPiOn4/6Nqm7Hyby2tdqRxbA1PvZQq
7eYW5NG8VVeg62CaiIMfM6rJx6n8NK/pct3RfSCYw4/LUzyMGZisHp/iVMwem+yrU/o5L41BIpUD
x0FMjIbs43TGpPqCCzzV90ofvUAxQrWgJUcxGPtG5D5fVjB9YyxiOTEOkBAS+lWx0Cr1Bg2leQhV
p792dUWik9usUtnaRyBC8lgg0zEs415aEZR/BRjvdjTSDdz74UBieHrWOic9z2tKqySHsEVCOu3P
bPi8f79yP39MrlyLBzWfVqO++XFQrHsOsdBBIQ9jzBTZax9ndaJqKt227C3/nZ1tR7zb4zxa96SX
LPOoMnfx6LwhDhh1UllCcRQN/7V1+xAG4z2/aJKwRJJujo35Jmq93Ty+1ptrh159U/VWT9XLfAZu
4XFjY/HUqZUgxamIHCS95e+f8dPzn6sOpr1KAJ5LAePjmUxtUNyx1oq9NxUpArvsqceTlBXZMtuK
Sh3PXE5fZdfa9qeLnXcxDyahOwz1Lb7gPy92IEFk/jpNdYzqpTUOJIQ0mq+sgQBB4/qf/dEsLW89
wAOBTl5VtJPxRf7eNzskM9DS15ICmGNHtxZE/udBdOleBv1LDK193xq+frSKUhys9CnIMgR+XYOy
JNROkazErtH0sz07UkYH685QoiOIpgaP0Y4bSx8rcEHcRPOC5Ldq4jy97zekQaR4LWCBBdYdChba
t+ALjdq6iyjVbXy+2xVBlHBhkTNt+J6NTY0tCjNC2e+6PIqWnhyVi1HiDs2hHN6GphjPodGRh4Q1
781pxn8PaC108CZKae63qn6H7+wyA41dpddBWMbxJnLd4UUU4S/SP8IrkSE9EQ0j/B8BzXyQ1bDW
grJYpnVbXwxMWpf5wLyJ9JADsdqvFUNrjnmRbTym2qdWduI0r3m9FaLG8clpyKJw5zRg2tDsDCtP
ay8tfk1lgcjfvsr62S2Bi+ZtfjSUKHjI+gZuq1NrK2zP/oNXNbSzuppANQfVZOc+q5PevoltfZOG
Sr+Q0ywgmHwX84F5zXUCY2NowTHowmjV+ZbJbdfKx1JRjDViynpTTfHejjUGW/jJYN+no0YiOhAq
cDLmzXxo44MeyBSJ29QKmhxqseZ4TBDRqvoa9IFWKvhEdEmMaBi86gn5Unh/I74oFiRKx5ex9LdZ
FybHeZfuOxESWhYIf1wws84VkUT0086p49tt+s1EvbSyCMvqDftKdimDOS3VJg+Z6d1kYhW6OV45
a7iPe3D280LvZMh7CGlbH4Nq0UwJI5m6Od2qfZohpdTcYjzqgao/4v/RFr4RsGnWxmPeDtr70VnA
Px8VDdjfWroQOxGuXFxmhauwCREr60W4oC3R/ZLmzVD7zj+1LB7zyupelBLuk05Z/orq3dlWpRZR
Uhx6qDNDvR6EYj+EI3ALktScHwF89vnXq4T0XsYP97AfwEjnrXcspwUilHg79DUCACdRwFuOHkAE
N9nEXPkr2XQ/fKz13xxRv6+ggP7h+p12E1v8C8csGm7bVjx0Tj+8uIr0t6puCky60+a4SvvyHKmV
8loWVU5f2ujuyraRS1Wab+DSun2jtsFDU9bP2oTIkDoO3bQs8aBE8KJDw+mom4LIEGaxqA2bu7a1
lkDcee9MkdBz/PO8YHLJJjozPs95UOnc882a69kfDg/hnuKJToyzguFxWmRQt7uVUnj3Xe+LtWkR
Yi1KZdOq5Q+K380pTEO7BrrEajstSLBvTuWQHErPjG6btBLrXC31rRXBukDfvrKnRMnB6vdjhU2p
kvpw9YPx2QoSIBkgtcAHDUQ5xsMt4dPFW1fk3mJUhXevDKBPUav0l4ZR37oGIrRuSvu+GXx/503e
m3kRdrW+B3yYrgtPRDe4LuIbopbiG+lnqwQ/x2neP8ncFko/ZufYvOS5nHxylX+EBe9+G3unW+ip
XT7SbtNWoeIbN3Y/6NsejPuyDYps3aoODlHulm+1BkmlqdMnzTZCct+8ZDPvL4m0bzz9rcgVdSNi
o9uVQxM/50b7flwBRrfQS7O8FE5MEqfiUx5m0v0aFyhQauzeJyAKDo+pfmdlfvOa+hrQ8Xost9zn
1b1N0Nd8YfZVj0Sxy721N4p/L9b5gOUk3vHv++bfpW7qrQUqkpLYB59blToD/4AgX8u0lHdoCiIE
bqn9kEbEAFS4z5/VKKoWUpTtmwj610KLhh9wa4+hkGTy2YwvZiWClibujj+hgdtAmDBLFOLIg6Eh
H3uZyhtSgO71yaTjJ4F17uBSrQtmIhuEhuYDPA7yzEzELfNmaPjZwq1L3mQpQxd6s6F7EPNqOq0S
jJftdGJBaQ4ZSx5a4wtGe21fJL62mq0qOLNxm2ZyJ6wsWWoi1K+pUuvXqiKyOfKaAokMm/MBXufx
1Zab33vmtToFrgtcMl27JA0sS8R2J92KzINXcHnY/uBfO0tUK7V0i6eWUeWCyGPzR0s3ICD30Cc5
CXp53pU/GtmDEmxydelWSr7JAZg+4MHdGG0U86DwxUNREZrgFWV0mg/qGaJzWXT+bt4kt8ZY6oa9
85LMmHKIVNrrY3cP9JVbWhnqN9cUN07Pu4q0uxUPHEK0Yh6NihXnr1HaonBopqeMUSYbIDbOqUzH
8KD0XrGL9Cy8ocx/Y002yRNxad/r3ne2Cs6uJRB20FoT9LdHOLROKbxQjWJflyHIwNjvrzvHbJd1
5sDKmNaodia39Mx4fms5lPhxYSRp8hSXnHNCCgg88EL5oht0tJgolDsL58QLPJ3L4I/tndF0yrWh
ozv/NkzxGgpnkm8KJZEPfqJ2N1laW7cOoHWz1Yyn0QcPkuDkXMybErPefgitcjVvdr1hritY7FtH
C8WTGvT1Mh8M9TAftaLku0yUbJspxPT0lnzO/dG6GzMhT31BJBcV0P4NY9RzHJOARfZ0cSp6bepu
j+axgN2EOsSvbmB9LKraNs+zCHre9b/9iVvAqA3XvMCHK2jjbp03/XBF1dHhxmFf7lfdmm5k/772
++fAC2TnxM8KXBH19zSPlGel0votcntljSJSeS4M1O91GfbnLo3p9Y/Y4AfPIErMd61jANHkIVHh
pIYNYLikCja95jO0SB371fhemaJ/FWlg7/wWYWZodc6OCKBqIfrc6DZWWNwXvjZswVm0K8qk1M3b
NENSk8XP2PjChUKc0CWf/DxQXbTLvNkN/SXj4XSYd+lOeOe0WbJq4Yu6WaOf5ITlmReYP84F0Mat
5wZWRDQpkho96tMHfrbe2EFCKkXnpg+WERmnSmt/zgcBw6cPmHaVhDxGHv2k7TJC3CSZ214gXgGi
xQhIqhyb8z5hDe1FUIG9NMZ3s7Lkuewmcdz8E0rMTeFnaGnSujrOi7JUinTTTwmq8zb4KXLAIIqV
hLQrC1rqx7DPtFNCl/I6L7raKxZuGj80NWLQ0idtDbgjX2VfPfR9Q4ZpqGu7PjB+CIOfVLBh/Gws
bV11ZvQ2iFpf1ZYRnIVI/XM4RAZpzXZ7KeP8V489b9mnYXAJKaldvYEM22jshjdWAG9T/rsofW5d
I7RtOIoROc2/gRcUo/iYyqVJ+Bh6CxZOVv275lZmsh3V9N5qCRTIJolUWJ9h4qAft0R8U08y87h3
XopgqPbttMXVm14iUo8yiuRrq/HFWUVYeshIA9iAZEQVa4KpScZsiaI0wO6XmaexIY4AV074OHkQ
rkHQnVzMfDeeq2/pcViHnhLVoZ0W8+Z/7VO05qeNmvtYey40K2T5EJZR1fKeb4Pl7210LRsuhfBB
N0cfY5TinRo1MBlnlquZ+z8Q47Abyb1Zz5sYwZETUi4huMl/jSaDCbSjEimEf8WbkJIFya55kQI7
XcRF5m3nTdQAYtsT6+PeWRocsXyBRHASlyG+RBem2bJwFwwQsQQoOQzsOMEjEQqxx4/VnYpsLPBU
FjDklfjOKicroOfc+lETPRgdJ1sD3QOZQQsfctxdWxEh6puPpmG/gRSdrPFrWmfuUtpDauveRGiW
1w5o4zsyKvEoKcX4wPMsRzAWp89lrreLyhzd167d/H3qzQz7Y03PRluCnommDEo86q9/zoIbJ+yb
Xi8I3ww19G4i6e9rVR9AzvRgmI2ngmL1L4G3AFR//GRrFKi6opZrLydqTrrhJUxzfZqKlRvuqOgS
Amy4vB+Y1lx0kGsVZfBSNtGyrXSiCxKeORCCDqUlJQSfWoefCK2k8pviOLpQdpr/rfm4MpeGXhkb
CUPqkQSjJaLL9tn2MWbyPNQXlu62z/1Ga7v/Y+xMlhvXsiz7K2Fvjkj0TVpGDNCwlShSvTSBSXIJ
fQ9cNF9fC/TIfBWRZZk1oTtFiqJE4OLcc/beCwD5SH6eLKByTz220YIhb6xQrZIBMx40AwVQWcn2
K+lCnjrpcexKe7bzMAJMus0oZ+s7p8lCvynqZxD14gVIfbnXVUn4Sj6LFzLsa38sUIjTG35SBmU/
Yzd5vN5IUsH1KY6OcT1pd3MKH3LCgPmAGoSOMbBc18x0y+ult4h868frjaJA5lUH47aNpPaRX6D0
HWqdrdKKr6orpDs8yO9RNGsfbN9+/2fhP3GXah9LQey4etLmtqBBUxNFEqWPLS0x6BO8BBmVNNFp
J7m4T0E/cPxLhyTlV83I5duRvzuw/7Pd6xD6Sn4w5dqhmpTvCxVgWyeNxa3TKfHBTJec2AKx3DWz
EMR6luK5RdiGSw3celsgeJYsh7g1aYz8mYSwBxsgGtwUxDwWEcujECFOPwCXecdUj2z0faTpkHhp
u96EDR34luXFrXsAscB2yy3DfJJY1ruCqsbFNF/e2FqWnCQlP/Uikw5MZG/qXGPTkSlDTBi60YKQ
tsq7Oh48QSP4rCf5fE4sGpO06rp79oXd/U3vdIcxBpPaJCHwpipJHuopKTe2HvU3jGol4kTDatsY
sQxYGGcZ2ePmpmCSv6e5Y93+z2ee9t9PPLp6jEANa/Wk/7eWdFpn/VjOVn4cnRwn1jxveh3TBTuL
eVPNFThUE9gc6Knw1FSltY9y8bCM03yssvKN7Hj9qJlca2i6EIsCj+ql68znsqTRMWLh2KMEltdx
QHOwM0N/WNqhp0KzZ0+F/MYQnfIKMI9PH148Xm+cUTkwtmWWwhX+cQrjYOxp+sVAeQ8KW3sC0xHy
1HP45EyL9dvh9m9f079H39X59xCh+/t/cP+rgsrMidr/y92/3z5sHv9j/Y7/esY/P//vu+A++B+f
sP2uTh/Fd/evT/qnF+XH/uNt+R/9xz/dCUqoE/Nl+G7ne6hFeX99A/wC6zP/fx/8y/f1VR7n+vtv
f3xVQ9mvr8ZAtfzjHw/tf/3tD4vZyb/93y//j8fW9/+3P4IeA1edIAL7/WL/+R3fH13/tz9066+O
bSIH1AwFPyC28z/+Mn6vj2jqXx1my6ttkcgLxh3MOfAY9/Hf/lD0v5I6IZsOWQaqRpuVKVtHb5CH
tL/q6FhR0ZJ1oJpI8vQ//vOd/dMn9+cn+ReUAOcKdnL3tz9oTP/LYIqD2cHUjZ4YOoJpM9f752vK
hFhzhGeCf3/IcQDbT00bn42kabyWktSdkzrZcEXdqqLBSmWmJ91up3Mj2tXCiMeH2FaiUftX+KIW
zbo2xd4SPRnGL21Ssy+FqsyMK+mn0WU6aDG4olj/GUyhkhd/cFaciTs5T/LYA1A0w9CTmN9dCHol
h0Dth0BVin5DsgOByKRjgnM0hUeU3OoLb8i4duqX672+1sTJSZN9NNQbZ82PHmwUdWGBGbsYjb0V
PhGzOHiFGOLN0s/LCfjDW58K+wmPHlB5QzmShf1t5on9JMYqv5XUIXf19a7WduJGy8H1rt9z/WZn
wKkvVx0O4fUZbRbPLgk04UZpiJ/4icYGD1pVhPtCza3DpPbYvuIE//+IlylOxEXOdW+0B9KDqCBG
TZpu5VwJCFHv7yoxWLdocG+TXFXup6pR7q0EFmeCBKvpoq29Bi3Les11uKtoYrRYPIRdrQbK4iCq
/kfldYNxhRYXXfuQw9SumdonP4WUSMfesIYHE+IKzPVSeBXxAHdV0u/a9etF+Y0qP7r//SSUN8SQ
Ad4CiHGwwno8OZm6MWibbdcyKGxNx61VMlEyZ/nWFvyJS+ToO9Xhx9cG8ZX5omG3Te0TAssb0Ybv
kIgyNxnBQOW2GmS9MgNXSiCOKhLzPSuVA80uMRmOOyvWpkNRR8lWYClG7XU7ihYrr0W+ntWBd8YN
G6hSgU0tT3ao9xoPR8VXMZnxYZTnfTruSnqwrkhOBWgwRkXjK+N7shjSUvallFRVI9VJtkW20o8y
aOFSHKJR/kKiyqZWITm1QfxBUD2T4eTgLPadZa8xkbZrGmw8Cz16HyrrNs9gFpffNiNJ7D3PutXl
R0QKlSupUedNKib1OG42qC/vihAEoroAdeunepcJlb39MHqRmdwbGglbWG/dIpc+0kxZ8OSVv6I5
3vcSiRXltJmz+axLNO9EGXBSTghSbrPYSNywP2dJP3ltVHfQvRosHGn8UujilTNdCbRhDrQ+RYbj
UH3F/bDpDMJBY7qoaE6xPgLyg/8iSlfN9cVFama7SgfsfG6DnqBxbxlpaUij9ANn0mxsYmUX9S41
y3O5OPKhAplCYcci0D1WZv7UGSNIn+qAdsq1ZKrPoqAvkhTDL9N2CHG3zqoQD8iDfcfuiawnVbKT
84x21kPqkPVmlj8LO+iNYraHFNoWXkGJbVV/iAo+fQuXFZNDp2wPk31FFjcH2uDkyTUQGGvN3htJ
9khgUe+2jsFvE2obWi0em1X6CdUbLBVS7NF9PNKIO5SLfKRHtQuVcoeDKjMfq2p0AsQx31FT+RlS
nFkz/F6ynrPaNcIviw4Wfaa6B+chQ4fYNK3EQVAUXsM6E9iCPJDEVxhesXlZ/E6CwVbaeQk6rkEx
XchPndy89lKdu30uP5tEUpFranu5TY7rUpAlPqhk2HXKO31jSu22vCtao4drX7kWiU93xhieYwcO
SN4mm9IolGAeVK8F/I438UZxYrA4gFVr2Gu+lYwazE7HCcyI3L4q7QOJHZOgc+z2iXglJGNFlGR3
zF/uh3FxR2c8zzli9Cn9VeOBsSVvpIbcDUm2rVv7u1n0BzWv0Vf0R6VstvbsfEbyrdkP24gAIdK9
UhdcVubR+/4qmuSeSNCnHqUAFflxnsIvUeC+jm268DQWOfaCpeYn95CgEpI+R3BuefTZTcunGTln
vI+rsdCBjKexpQufamkiUDT/UYv5eexEtw01cixMeAjE+m1KMzpKcOZwMhzRBOxle2T2IA5tZZlb
cjQJKpTN99j4qRfjMdXt4WGexvdE2WOrI3eFPSgz/NKjMTN4Ztsvm455651ar0974FALEB+2roYY
wouMcSb5QoWDmi/9xrHn93oQnCNqPX3b49M0Sr6Vc/45K1HYmt/LbgDdV5Gxloa27gujD+KCvU7v
jF5oTQlpGViRDNbYNJyXnS4Wr9Z7LXfHmbN5xM6+NivKY6639aFuXhd5KY4DLm9S8FOsa0NJdkjM
i2tN485CgUmfa2TOmtl0Y02syiEKET/WPLMhJ8ZMw9d6absbiHeY/3reGn5hTuA0EKlYdnOlki1Q
Frovo8nvSIz1Qz0HCGE2r6ntxF7CNQq0BymeMX8x9JcvETZikD+Jek/cgBoAFJiCpPlCmWnf1/G9
1PFFOWwinwG110xYgEc9A50hJw+MrtHlfDV2xbSD6El1avzGgj/BuVYfmKkR/VLoaUCTWeVPEeB1
l720HLt9VBV7A5CpN5pG6+Fn7NCg11Iw9EMPro/tzaisNJa8IoSe3o2HsC0kSLU81WGbBDh7Gs+B
WkNLKKFhIcPmVIYlD5CPDEEEMH6vU0lYSfHLYQB5rEP6wnYy75pkKtxedZ7GbPTgs1muJmVcD0yw
Zs292UnLqRzM9hhn4HMIRXHsNjAW7TUj19s11+ejz3DXrTU/iuxNhAADa2+7ZRcPbWX5IaMzSItF
g6FTy/6c0P2hrZIepN42d0Zotb5J8gzBYPLrpAPqRqK7z7oGMZOmtS91rRDmlcXWvmUrdCwXKeVd
Lr/sMI9POeCDp7AcXtQ4kU611nU35VrWqMJ61JAZg7Je0NM0XBbseWLLvt61w/FCaOfJMesigP72
pRiNfQFXj9O/W+jzw6+fNKHdkd1TX5bBLvZOzNI2zzRhuro4cdLQtesU6Rwb0bdp2PmBNSVjInAz
RDixYEFH237MicN3NNRk1y+a8jy7kyFo/DilfVfrgQYj5qTq7XBnzMrNTBrOMU8qy3CtUR3uRhUf
Sy51N9d7WKtjBEszBvjmVNeVGTS9gsWwKE3OWis6muvN9X/Xm3oVjk2rcIxLYeo7hRSySKoxuneJ
m7SPj9e7Rmdz5s66cqGPL21+P2V99Pq8P++W0sxk8F+/7/p4u77sn8/8/Yp/3r/+T+ktjYwgcFN/
vsT1f7/fTp5xMFBwIvK279CkTkFvh+klYTLnL1HZ3/cVrY+OfexD36q6V5Mq8kQduvKQrPE5twkk
0QczehUJSjucnNObcGTIA2mbflRV/F5nqvpJv/tS5FH/awr7YzUO6c800Q9LQjijZpd7JdVBAq7i
huABhxo+poxdgwIms3MHXR9Q0soYm8NK+YlMbY+2NPyVOAq5v1L5JdryBdua/JGozU8SOhRTeNdI
B8/H11EqVJcslwg0YoaLkV/1iWp28VDy5o+ozdcI+MK8r2dL9Qsjny62gMRXhVJ1nmoRbYo0SemX
mNrGtPG+kQUxbnUnt24wIjU7s8UZJ8CW7vPMNA664NzqWsPc53jOj00GBU9HtXDTgTbaZeUCDYpf
YlswfT9xdIybVEmGO7uLcK1BWjiHnZoFcyocSJwsODJ2QrSKmeQx7J4fMeIPHtWp9IQQQXIjrKgv
Y048S0J79TVJNaKNGcC8kx76lUxG8skV+zF3Jo1qQ7+1ONy/ZQNLEonnkbvQ8zPrMqJn33+mJQwM
13F///lN5hIdAb+uMKXVctgSWjaZW7vT5+88K2/Zadpf1ZI/2tDYPvtQ+SyVUH6n6MvdQaqSN7Qt
sHxRBbyo1Ry6w9Slzy12E9LzE+0RHzDAaVlrHmJaRH6IVAvwt0PY66Do57KzNYYpxnQ3y1SY8Bm6
ExSmAoC3Wt2CJI92iJmKm1ztrJ01TwgizF7fZ6koDk6KKRmPQrVPHUU9TuzQd2kC248L67w1BBWJ
ytZ6Y429dELnn2zixc7Py+R0QTyW/UWqZt0Hd6LeV2aY+4ZUxY+c/ornNPHw1Ews/ZI0Wc8xaxT6
sKF9NXV2htqY2G/mRLgbjSfxYY8xF2xWt7Rsz4sZGb86sMwKFpyfrlECI8oJ6xvmBT4W8Cc3N4Lf
f/ck2wtJtRI3gfJJpDVtSovhtDx01Y8jOQeUxNOvIa6p9Wv7M5XyN8ewyJ1XyMtbFXFvnEX0Pgkg
fLWjykDCYCjP6HdLTyqV8kkbSlaCerQeDImaFGX4dN8kueUrQ1ld4E+IoDPi6KzUSr5pGsESPpCN
ZuipessRo241bVluyP4dd2FqTEeylHuArsqMD3wkQbOt5D01Zn1Ee6LtZMtpbsZxsLdT3pK5Mw3p
dgkl9n0R82LyrNS7kZwalnUE2aRDEApWLMV9QkvOjxxKf/SsjO/EbD+2NWMe7OLNsywWGIO1ob+Q
a40oCDjQWzxREDNftt77tvuo+0p8tkX+EOYDwYttf0NlZX7jPdtOholOQQBxYNAJkLZP7jPHpGVQ
fWiLMacuvXCXVRFBFG5/P0708GftOCAkKL6RvZwwv45fmSU9RSM4aaaIv9Kxrd85qA+RChVIPJCt
tTFHguVH5EL3pUBatEhNjLdBOLtxBGOREx18rtDfDPjKhmYxXcpfrbTti7qM9oWLHMUSzRqQXtwV
cqMe7Lb77AQq1QxuTKuGUpBmMp2RUCWLPUejt08n1bxYISgPp+WDyPQ3Qlq+pr4E1gU8gEOPcGPG
pDdhoS03trQ3EHLdoekutwz3UK+szt/KglIWWjFn/PRqYLfwltRUdhKpP66R3Y6tatx12acshfGF
vBB7n1pKTKZDk1xiQB8ALCzmHZBfxlBvAkToRYA7Xpyz8JvdqFdNcnMSWWVcYlMBlKtjJRLstFgk
e1z7QNzqqodHF36HkN4yYDWXZBFeUhTJnVRF1WWO9Zl9ba5sOoovE4lGwlu3HS7I0gSafSwL0kn1
7Ntwmt2UtIyQphZKZl6uSEjpfL2xWmZ8pMyNO0K0ZkzN6XOjzGEgl/DVc/anVAy6L4F53dEDowZT
lPpe6Ugm1ZuPxFy6PYlAsFJFO91MInH56Ygo7Eq5ROuN3Y4BljIN0Vtq7rOw/ZKKapfVhXPL3I/F
x8TpJcw7q0HobDhWfjHgflS1HZ7iUZVPchd6kWhHuuCApG02225CF5zPDlQDzQMQQ455Ii+kuTBu
HnxzL/gUgoSz7qLoWXMxwtEkA4YP4Hq3msb6rqEctRaRB2O6SLiYeG5c6XQC5mHcUWftdDJBtujq
WOYtubuAQoRRos71ZkIJeCCzeG2T1KQIRdLkqQ0gcktTCJw0yBKyR9Nzrn+Sllr0IOvTr1mV1JNu
NX6LrQt2xnoS9PK4bWoz80DGZd6YNhMBh0N2kYlmWdOMK/iBeX6B1YVa37JvFTUipGFm9yt2Uy7H
lzKTNugxa2/RGz569WGJK2cV1+iePNn65XpjdnyKaT/Fm7YOFBFraBHr8kIurPBHiQ7G9W6uad2R
9MInC+cJRHv+YsZg3k1RLN/YVBsbmUxLxtmkdI7W7JqjiddbARHDM9JLrGnppWwnVFv19N5QuwbG
f52+Ku40l/k1sWuZtY10VZyJ+QlvR9vxSRWZN+W6GihwuZHPEzAk2eWh3XEKh9tKm16Gqr3tKkyA
LpclDU5LVW+LiG5WlosLmwBxUSIB3dIa76tc9mlPcrq2rJGHKaSo1m9bbJ09IVfntMFY2Bi1eapK
scshoq/Wj9c4Yfc+pQzqq+xUxWZEbPSlypuaf8cAZRihU0hIb3JWJtcyV0lZXm5Mrlj7bqKXBesh
ee3ooLl9FC7PmP1Lj1YhzUxtiW8kW1I8OLLI3jIINnno9whhpSKpT/2QkQhVIv/rRkiBSubETySK
HkbdKtyksewH/jAFvMtyOU9zt/qrjkbabahXaJdk7ceoJmJL4hlqCbqzhz5qmdYJOOoDDSbzbBOX
+BBmTGxjq1Z3sWAxmlUCLW3pgUtqi8hAgP011IjQL/3NAvaRtvVyZ+lodLjIJWQOvyApP6taLLyp
D9kjiXMzTNlDQXIB4ZJgFNghUEuqaBKzhosBEtQG8AHOT3zQjjy5bCG7UxyO24m/8Xp4sJlR4hgz
YWmRokbSsIPX1UzSj3KUcncepB/8efIWBRFnuEKvO5vlIF5kRLPI7EgWL2xoK9THMKm7gPVOv71m
bF7/V8oJu7mMHfZAdjEaR6cNKoZOHofqB6lGlVuzXt3GsL4QLqYMAjPlubes0CXVdsbcWKW3SYLw
QDMEkc6jDuq+hrERN7RFHaW7rBy/rsEDPQLHASb6VBTdTu8BUlLTfmcTBaKp9WzHYQFvib30lzx7
0OQvx1KMe0boxn0SZT8TbMBGQaolT7y365fjeUnhKkkdrIpQv5fW59da/KKv79Up+NuhPzFRp5Bb
1a/T9Q6YLdFBAHCLw0TBaes3RTqMW7Pso1N0GKwp29BiTe6jpJe9HEngSzJpbDaSfAs+o9m1U/me
LdqvDGvfRm1IjSWolWlzD0F1Ia36xCJFrkYCrjQbtQ6nnNnfX296c94zhScTNkkF1tSlvZNobiIF
1odNwSjcFzB7dkB21Hs6ctu6LshL05P3mFQ10ovrHk1WTctowM9KXv4N4Tt3UUO6EYF0W9FFO1Mn
3Zu02NyfzZMadqzfMwnUVaydoMiHl6GsfXmRVFonTctQFyufOe8IOUzMXN4S7OvbHIbIW3LFn8MY
DkxmgWiig4eEFyi4RI6uH4W5scutr6LNosdRplIdWwh++G3oy7Bp0SwzcedUjrYt6SM0x0S64xhs
tpBCGdS09JGqiurJDqXGYzo5E4jn5b05uQO7HdGE8FxZL9wxMfoja5QUKL0+3Ik8/hxy9cixWr4h
JKSxCvBVS0PpEHZxf8vWE6dnYjCUoFnI3oI/f0juKZmpYSYZu0FqykMVn+UsJNVSSn7FofHRz9pz
upZBXZydxWBoaNI4nRjy+5JRnzB+rqTvBYmv3XfuzEcbREXNPg8amyMX4W1OOM+2LpDtzsj8aG6m
PkPkZGNbn9SXi6fORuSnqr4zbOOYdmm0D1N0JcVnkprxlpiQ0W8bRk4Dw35X9OW7JvJnJAKUUITJ
V6qS+pmeyIxTjcItbDuAC0pDDhO+G82FAIRBWCbDcdSzRgVw1p7H80TzVSOVblHyu2tSfyyJ96Jk
HIbW7sJn5dtREX7hPScgptdstgwxTsrc2Au1tqkR9woHuNvUFMNTviQ7SGObtNXYnbfVSxbKEl1p
TBxsJoEdFWHh2nX1Di8GB20l85ExMWLV+ypjCo9k7bIpUbzVK5uufmMmTLAE+cw9o7t47kFOr/MF
Xaxk3aXHjjKTB9anVIxvQqoI+Jaq1Ftl+2WKny4JTZjVzKcWQVinSTvdq/CE5kWz51KEAqDdIMdl
wmGCOkXlFoTSZkTwv7MUJnyTXmC5NQDbWOgvpEQwNgDl5C1GHB4iVOVxnP4KZzQmhVZva5aIsWpw
93ZWHQzVzYgKv4xGlkVJHl0goZqHDv5p3gyKLQK5wKw9OuXTIApgpY7mwiFEp08aL0vydKuS87eJ
alhz3Q/bC4JFup+CACosAotyB+N83mdRdO+Mhb3DIrghHe+mJqZRzpodltDB16MGzuv4PBFp7bVo
FkbJxtivs9uIk9s2t18dI1HZDjNHKRiCWNasHCdnEsg2HdqsRAHCWWecJLRqZ0ysWi4W8umYpEXM
VR8uuxhWPHyY7euB2YdkUY+NMvslVR8OETsVMCw9ZIxaHKSls27INffJ+TaPdtOhjwakxCRyOvFJ
czVOpQEFCzdFP+2NGlKh2s/o4RO4iSIhKCeqS5IxizeLDigHTsJwKbRvdKkG9KeU5znq7X2hRS9E
aCWHNukBS6Rc4KM82g/Yk32tCjFdyaLFLVP4FUjyLaHsz2onMTXkCp+VxNbNhkCHV0Ubg/yPM9nc
m3yWaS3QOvbqPToZ57Y2pYukJeyejC8NOcqjFRa3psACNZuzuanMFRYZyzsOVkKrcTZu63nheFBk
rCllFR4LdcuSq8Jrq03f7MeT4tTAfxDWrMWOPtjagdwIxwNuRm+PdHaVHC83xiJ0Z9Vvo6U3B2JX
rF2hWfkGt5jmJpMU+dhEhqMTkcxpIcacivmBYLnhnOXmNyxzRkZ5sVuy9F4vyY9TC54Wq5ZX0ssg
ep8xtcr0zsUrBfAsPPXyYt1lVf5TC/OFejR9o3v8ZthFwhRIMji9dRLfOzFRv2I2XwazPNQxRxK6
6XLPVoeAUaKNuFZ1zjaFu3AvoTpmbUShrbIrcGWlZFPOYsWFxQhRPKmkv+2bNPrAULOx2dPS65FR
DVIEcChZQMnz5JTLhULktslpbi4VQbaYpoj4k7txm0mAFZZeiTeNIPWA0z3158q0fXVe2jMTb/TU
a3YyCU2Gr/Sxs1ccOX7TXtjhN2/OkC57gYvBb9e78SxIT7T0c8z6+fubr18vzdzwScBz9nZcxm/Z
u1oNznNZDG9N7dzEVj+drjdFpU9Yc9PpJOeR6cNdp4+2Pnp9QGaAsK+LnsopSY4KYq0zvXzxZLYy
+NGFAOz1HnXfW9b19UnkQjylTFzdsLWy2+vdykSzzEES3xSSJZ5oa9JwjpXoeH2U3OIaVXuvBTNt
ahCFVX9q9RBEoC7JZxT4tu+kdvzAL2x4MbXPk1XiltEqs3/NNSN3zdRsPtQxfYpnZp7tFOLsy3QG
bUXjWq3J1WRN3SfHns4puITI7tVvjdWdce9GMufuB3S7Z3Da0sgDhguBg5DfJWdvzewZ1a/NWFLE
e8eJGEdMdvOMfAJPUt3qAbi29jlFTRpoiwxkYH1URpiC9J39h6GoLXwZhqYpbbGb66OJOb2UJLrf
YYBuPAEGMYjp3WzVTikY+0XNI7yED7jzxVcUNzh9FuuRMZ291SQIj//rEwz2qY+xKX1cZW//j1cY
1x8RFs6fT1B1DBB/vgcWs9/v4Z9f4X99wvVNhnNW/vkme72sjth3MdiB7NvIU2v6qhZ1D7Esg09X
nq53rjeWIQw2qPR6rncNWWS3gzH+foZmdd3DWFJ5gk8nSmx9CTIdpZ0V0n3BB9A9/P4uO/RjqcUV
tX5JEbR1kk4S62fTIr8ggabLI//6atdnJAkmPkbOGjhFntGGUoSOzv51ffB6syjOS1mrTGUGDs1W
2MOxN52Wni19MmWwMgZqfHbEoZxttQ8f7AXgdEzE0xaESvigLdN8GLSJfkxkhg/QVMMHffANa2F8
HtnjMYqs3kOmx/Y6r7ALoJjcVSmJHEM+tIFjDUzKxkdL0qSNktJ3lLLmsXH6ByXishlLn7IIn8di
6dFMgIbQv7OCZNdq7qu9ReqG/aZAdme7UfQk4DH804sPwvxvy3h56yNLduMuMtyGMxEta40wEP5e
48wBU/HzbMlAb53mCQSBW+UoNojyue+q3oDBQ95kjar/WCaxbyApDeCLUE8rIUmgCn/TPjPcOaQT
N0gKCnR8WKDMnjUyhTd2hNCi75LzsAx+q06XpCD6w9LERyOMewY12pFxseIOOYGpXGXA5z1MfFHE
5NdHwwSZrLXhm+RVgE+RJnRuJ1wtR2e/GMV+IrElJkh1WxPS65Z68YgZaQ6mAaE4Cpl+z5kMjSX7
lvVhCoSStWzzt2KhSGVn0nkya4TdEz9otYu2r+pROfU0vA95bp2u96zChoszU5tYDEy0HiyilKXv
QkuCPFSlg2T7oAl8g71f0Y9vk6HQTur4nKXPeK0MW9QNTGs4hCCo0NfOihtiU1XmwaaXVyqSmJZP
VpaRZFk9H5DVjgQiIqSebPEBAFK+KEVG/nUa3i/ZZag2pdx8U0ijZMk3xpj8yEiQQ6N6q5OgMBtM
juN+LNAE05MOqeqmH4rDXTGJJ8ORhU8OagjD59JmtXDrhn5FSVNcRbiAN2Ju/XJWtR17Gickr9UC
jIlspLcjHNNOOHnpnH+QC3LuM/I3NYQZgFYRvRIp3rWwLPHYpK7dzt4EH9crnRbtPrTx2lSos0xn
TzPTQWZpPcsZ01lcaATRAJzwJIM/veqXloPN0JzdTopdQxosdgzEcPbN3FDY3sSD80OBEgbtG1Am
l7HJ8Lmss2n0xCW/dnVMNJ5ux2xrUMyjg2tqv8R7ejScJSjXhMXe7Ktgcgplg8ruVmI+5o6YvuRx
ai4CnDlNXua0VUc848CspQhbL9ZkziOQSKh2BAmWeevmQzy6OGQ4hIp4h+3kzaqoHsJyPmCX3Y5o
y4MIOLlYBxmNJQU9G8aA4Uno4qt0UeeRvEEOFmPEYUMp8xjHdVDHgITSLN5Utsm0pRg9xFkMmdrE
k0vIQEh0aHvoI3/25o6R8bZzCAFelPSrbr2F/CbfJtcRWYuFdgK1rkGyF5pgcodfCRg0LgqVNOqt
1fw6NsAwTSELd0bDDE95eqxk+u1Eg2/zPN6qNqjraKSL0aTyvaWlwpWr0CNFgn7LiFlmoi3/UDun
ccmyoCqJahKFDa4Zj5jScsB0sXXRqR80pDQHTQJ8QSiX7TpCCWwnhRlSsT7CzHZteH1Wyy9FzLXq
ZVIjBa3tfAzCficvL8I8apuukSgEEVnVjTlZaaBZfeojR/ucJ4Y7VillWzDRmylletHhjt81gi3a
1Bc3vcphNKndWVYaYmc72jOSsWYA0jNDVZ+3E7DdhoDEbsbPOqeHXu0MX+i1xEYiDYOSczVIORYW
I/eZmh3I84QiGFE3y1V0bszhNulMRAla85apqNmrFGs+bNbdpDvnFtuyAbjckul7zhF7Xqvi4C/x
sLVZDulxIPgvHEqcrWPCnEP91gsuG/GkFlw7cA+s8DNwZ8W2t8W+Xc2Mkqxtyeehk5e1EHXW9XHI
P4ukt/xBXm5Cglxcgp2oSPtGczugti3OWjPymkX+ocGGWCxesVTVwPRDtTYVwuZFdPy6bEP9vDPP
FHDqNl3Ei6gPrQ1ygWTwUsHPQNqCP7WWtIllbFkWPUx95tNOH0Q9D1tLmt5DWIcCCyBLrOTaWokV
vdVXMRyf/iholEvW6vIztfEmnW8y3J1Sn9SbFeoWg+fwmjxzPBoaua3/Mo3wR74RA1e6YmEWO22g
gLPJju+NlRKuqiByeoIaVKjN9gT4zXasM/0JrBW0eZ0TPRsI76OT+fmMOkuWgjiiI2116/Gg2TuW
CNbf/C4aMD6WMWV1LjUvXd7+aNHklSaX1CSJgkJRO7fVnMFte+mmk9IXKewlnwgM1c9JzOYatPhy
El2KaSSduWCJz5etZsmfFJmvi7E3ynKvKM6xYdK2UyPxHi6ww+3sOyxb24tpw9S/ypBwmqL+DPOv
uWhosAnD9kxt2rXYZv4PceexHDfQZtknQgRcwmwLKM9ikUXPDUIiRZiENwnz9H0gdcQ/HTG9mc1s
GJRE0RWQ+My9527mqfu28narhofCwGfPaTSj+ZjkRhk2YRNmOFWmxsi8GG+M/dWhHYAJllGHm94x
YPabs2ce/dgF1oxi64GzLZgXmRTBKn/eGQWy1n9/1iU5bhpjnb8fbC4GE1XPu/v3qSYTMH1rtmr7
91//fjkAfecIzglrSz77ZI2gqvrla1y/lb9/5Y/gVxkXxvt/X8HQkb9NhfHw90PcGp0zKlF9k//9
bju3iDZiZrb097NbqTE/YvHhseFd5oyLSMRFsnLhoAYBhGgz57t01Xcd+U9pLh8y1DT+HA71/N0R
MMrizk02scbtGVvuyWdLvenLqt9UBLDv3dQn7aUwWd/FsQiIUr3FOP+iMv2InbYMJt2BfKMHcpSf
mePeGQaveF1ov5GOKxg+VYgiWoaoqbNzltRQf9L82jsyFGX+wQ7/PY2nGz1GGDlHNiBZkOllz67C
TwM1mTwww95Fv0FubvVau/XZXnztxdaQ9pEK+OhZO/hj3xY6aUBsfVjpxXtdoTzJ+hsxJs++9F6G
udBxAscfU1cfyFg/JbYTxItv7OqsvdX+fOsTjHSiHX/13Vs1GczSqL4sdVSLEJvOWPVSGlJUHfZl
jNnbH8cez1xEwQxFIkptny5rCOYSe/r6jtvLbOfr7AgdjcVD06mDy/IgMeRHjJyWiR6/N6vDvR31
feANAu2py76wS5F5LbsqBb/g1d6NYfwnWL83D4lAsMbMdZOpM/An8Hlo77y4/cahzsKgbD+XCO6t
DRB9O4/R88AH732Gzw6+3dl0Xp181zf6FAA+f+gW134CTG0CKjXp79N8C8Gr2Q+leqmF91sTlIn8
L3erO/U2wRxz7WP5m5QK1BikvaUl9DF0hxGjO+NOWtZwiHS6ChE/RSVL17Y0PrNccNcp6sXIq61N
BWZ6hwWTgV0/B/jlFbryDLzA8lFP2neEO3dDkJLF4eoVAaAzqhny1VYZSBeIhGWtm9gfaAgxFXNP
V9JEx8hsDS6bu9esBsc8y6hcGNe2KLPtOh1NYpSQbsGQgMcygxy49Biv9UIAhcwB0SMfysOhKLXN
tMjxLJyCMoUNQ9DZxv3i1CqM4e3tYNsnaGknpLSEpKk5vXIxuxs+gx6qs8VYcJtyBqXFOusdPz2f
zlkmmECNdkHWWz7bVhKghOe5nIdOnjEeb9syLPToLWs7CWNAvDlm+chESGfXk+TbPhFncRF9fRNd
fTSLAUVRlj4yrDwvlnwhIrir0UyCASHRCgvnlF/0zs/vBrP7hT2hedBGosksUV4iYH2FK7uHSM31
jQqGuK70weNvcfa3D9hZK6KsoztGuztlae7VFWXxhMgj5+Lv9+SATMFg2z8Z/dSjy0BIl/m1LCX3
Il8lcYeDNlZ/PMfuw5n46/UpLZ89Tnkg9XrbUlE3T2aZLed4wdJAo+E7KWF0MepCK+Pyg/u/UXEt
d6WHN8GfvSfcnImO9DmWNXt5YgpzWpOj3T7KfgLCMpeCwaf/OtbuF3lIX1llVmfhYf3oRiPf4F0h
BR3fyINtKD/wnUrtVJb4AVwYbwfhuLnwRD1WnXyHxYghINZwZzGKJHzkkQBT9Moif2btIe+FpzXP
LKR5iDgAy6d0tgPVNPZedhdD5i9ZO7eHdGnCortEqecTPECgTuZN5bm1ol8aLdw+rl0j1EyWGJyE
PKtQOW6gFyPecAzrUEXT01B6KQxKEXAGWevMeg6lNBy4ujqP97xBlRs3LGJi71phCNhXiJ9oCaLq
vpC/2iGrMG9Y2aEWEfSCWfwSfZ6y+iiHQz0Wn5KZdOcjwsElPDGMz1aOnbDpMor2XnJAgLhZl0y6
dhjLvHtOc7ADKc8dB1BVEFF4YuPNFl6I2jnUcj6nnW4jXILgOopX9qcMBjL5UQ82GuC/b/Aa7YwB
xhFjo6DNAdiLttVDGCdFwNeCm2G3x9Gno+0bIz4UM7w7suUY70N74wKhCxXlHEgm0+iRidlpYnsj
2soMJoyyQZVK2jDR8GCrbn7KQguB9sTQ8l4HaGOWqOvpHFPF0sCbeHRYTvWy5AwoFc+MjekOtLOO
x+WU6cFUSmAVszz2vQF8wh8QXSV8KFqnH8pgOhCBjm5UzH4T/3ERqReUGesTlMDUpZkExzRdChPq
stNWV+TGJUQjJM5mTHMzggoe2qa6jItHs6XKbDc7KmZ35HSodWbwLq3dopz1L0tKEGhDTDTgQDA4
xJ4GdmRwhgi5H0BlYabIEp4Oyb2OoQWQ/d3Qtm9p4YJuGYe3PiU0MR5PuW+wQswdHd0WexARTVe/
c18aTqCwLDT/fcKuBIQClEbdqTosFNKgJgFeNOnnsdH1lZ1tHiaBPmwqKOdo2LhuU2IKpeOQtucz
yY71t5jxMvAfO4FNUX2ui4vHiaLlmvfYrgxZ35PJWdwcMXlbRVIWcTDztVN+99w41jmqPxTalbcq
ZwfAHrllsTm6oYyzEekmxHHRam2YLDZC+Sg2g8z3CQVyq+9Icf+UtrjKxfe29rOlkU9T2AXr1DYm
ocXpd3JW03s0gvIAiflKM+vcLVu6esIlO8t96eAC7m2fmjwd04fUKrUgtQglnCracXrB7mwgHqmm
p1mbBupeqW09OV+inGNlwTm/I1uD4lrGWoDakU48h47DOulVJuAyygwOISX+qwEE4N5xnd/x1B/7
MaNjrpk4qHT1eCzVe2r4jPym5jIl3LyTp+tIzF0ktQrhD9pCW2PN58t4ZxBvs40bV6e/dOXWx7Gz
H7vxixHFQySN6UalbKA6j7JD03d/igztv2iaaJ8I1lymcNZTIzqN8Uum8mkLAZCfKl4v4pLEjTJ3
E5Bb0VVZ+k83yi50rKXbO578dpJhChKCjLuYOwjrZyHpMpsqMNzhzZWztesK1zmZkHLIO2BFJUtN
O1VL9myUU0pdZtzp5EvCX4v2Xopn2AL3Qa9pd3vAvWy4Rw7+CO1ToM+kCtnl8kj2lv5aSsFWsRPV
pivoYPr+ZzSTEByxsS0nvDkD4/NLZPsv9s5m5Pi2UFgeu8HFt1JkV7OpD602sqCG5jRZzMS1ek5e
kSEygozEbz6Quh+5VjHp2iaJwFyQ+E5CC5vnDt1dO5LUkzLm8iyt2ZP7wR6YZouoti66+tR/J7dw
Nr1bXHVmIZA5eWjhG8MYEEWkmIx6cdNZOyXTop/GPD9SZbwkqsU/WyZqk5bk+fntb3LwHn1IFb64
n8uGvB5vOXpSH4KobW8AzCjUNQBT2lJfesGSyk3nFzEowY6viqhVuS2TwnaRymsPvKB/epOXuCK7
i0F2HTZDhogJ/eVGVCN4MUznrtd5FJLV3dK4buhqb2S1xo9Rle4ruhBJSSYsLnQIamyMBhVamqp3
s4W4bDGsQLit9mAM3M4gOAknXn8Q1eDTosEnGPUuix77aSgORhGtCSFFyCP0pyjKL+BM7UtrTz/z
aDqkA1lRmMozIBD73a/Y3Whgq/tW2Q9Z0rzMc3WDu+QGLYWdP9X2QYKS3noLUD04Ac+N6RsbtxfO
syqNJ6+Y/nUrpFjBJpZEiDh5TMJYm997TpcgZ30A7qRvumlOLnIy+PGIuOSiTU9WU30gPhcPxBbe
tybpEGJZ+g+K2EAW6rED0fGQW4ybWDA529jQqqAbEvMuoojfZON479Xpq40O+mp19vJqFt6m0xNI
P9I3n/Q6/ckHD2gXybqoN9JTUbK/YlhwbmOSkHTfeQ+ceb5Lnf7otb7aW7MvzvR1IYah4lE3WVcN
TDESw2MLvtalZEo/WHH9Yzs1Ibcz5WntNUfFmsm3EcLUdklBmozvndFcqgUJdE/w43EFQQY8u+tt
VrHAqbMakRW+B68pg1ywSyJKSexLyFK3fGHyiZcu3WEWuk7IEhAMTjfdzlkg/Y1b7XsIbl7fVge9
6pFOOF5CpTihbB+BwIk6PlmppgLZagerbTSG5T5xivPaJprZd7rU/cq5ffDX5kTpTrKVkgjwEQrR
OdVBuSodByackpNvRjdDtfO513sehcaFGAryY4R7yr08u0eXNuz0BkVG0S7GpoMksLU6bThn8FnA
Y1FOfQz8+va8tPTNnUpP3Vi+2e6I7tryQrUQ8GH58w71mQI4MWp7ozFqaJgUxotXxPuCyJJgjpHU
uhYaco4PL2QciTgnbu/t2Ojv4ognu+wTbY9792kRlroTXOC3okZDKxw4pVVxYULUkUA3LqGN62WF
0KT7/tZZRX5n91F9h6mhvnP9JcbDR41Ull5x/vcmnugSNKdzq3XO1mybJsfWAV79378jwSRufc7f
ohqp5MgCMIAWvZxdo1/OVoYFaUqVGyQUA+jrXLz9LE/2DmKHk2qYC9pIzUPd8+LABNsQVph4+CzQ
kZRZxHeqW2CQxBZHyaRaIH90WqeRcQHpdkA7A2agVNEIq8829KUtkYL1ZlLVsG1bxmjcBOI0Z44Z
Lj6iu3EY1AmFrTr9/TSW7LtwJlNmUyxTw27X3S8z9sGYe2RqFVno6665ELbPnZ11NzBGB/T5H0R5
adtymdH4dptqaC5iUuUHHM8/1PEU1MW5SZKPjDxaHrQ+FYqB2AGtYtDxRAtqWRw7+8tLzXk/1+Vz
VhifeC73XQq8gKijLxg8NqBTXogWGCGPZaNKP6dIuy9n+VgQIxPYxCMzUuYV1idnO7XIKwZ7O1jz
D1drT9UNeTwOPKd4pX05DA3foVt9xQ4/iNH74FGHRwAzNHzWOG8arTxFlc8cDruLnUbIfiKytS37
h8A10hcT8z7zrfIAm+Ei0/axJHJVA4O4VuTBUORfmTuyhydZHV1Sx1AuwWyDx6Wvli3ik5aXI7kx
J3CgQVaMr4pHk29atDeEAc+19VwTnrXxElDtPiFTY+b9xlD8WFYm84uC+aNfAhUam4ZnBrLzWe2p
er5820f+57OKWRzS44rVJeouDKgb44lwr61jRMZm1vSrPZe/weDjlS4YGxEVF5OqxGQ7fqja9n4i
1meftVW6dfU+Rnx97SqUuwq5nRToqFvMiI6OREgRjn0A1vKYq/iEZdal//HuM+dxAKSykR0zK0uw
Q2kybnLPwAXTf+K14CQyqz/EGTobsrBqh9d33R6Zq/5jyHZjPB1I8ki2GsIlGw3XhulJFVrtqzkE
pHbKHeCUeZN1AL+QGgQo/uUeqe3Zi0omCMa46XXlBY09viI43Ru++TpT7G1t/6rk0hzkkL6QlB6g
TgMEnz53zZCGlPWXdq4f9YGFXmUhYrT4xko351I3h6fYNuiO7aXaqMK+03N+FWWeWFsE0e8atbGH
oCKzkaHYxpe3mPsm1h7xTe9ctztCvnlZmcbbzlNAuiIHItSQnpJG6wMthkNPNo6qqxdpz3ddpvUX
5uLGfjJ+EX36rOnqUFXuV2xTaslB7oVo7NAp3K9KJx3XsZOjBZY71AvqHMrDg8zHX3lGocc5TAHm
3ccSuiAUV2oH9Oxco5uMjPDGtjmctfQpF5QbEN0a0z7accp8nheDon5h48W2qirHY9rxUnAaVT4U
0346SybTGErU00wJRIXBQUjMdBVMs/sa4ZaTmmUHM0q4dmDev4jpBnryycEI7Zn5S6sBRxvFjZQY
Z33KZVwoGadxQgsqqL6m1r6SgEwYOmgtQi5XRaj5CqD0mOpIvzk2dlXnvY9C6qFdwGOwTH0IEfs8
IdE+eYbz1sCQFX6C/2A4DzrPQR+WfdJrr4RIXYSTr6muAOVnJsgtzCgn/dBs3YP22L2wtAzQ2b/m
ZVIGWU/myOxLg+2A+Mvr/k0oHTBKBOw+zSnbFPSR1peWDQ3VvIITmI2voCII12W1u+mSVp4Jorqv
844ww+FJG+DOxtOGvptMGA1Ub2suT5mqDbxc9TYd2QdpdJuagZ5zGEZEOz22lLZbgZhluZrgKadq
HWNTx85P+2Mi4++m6LT+jim5iHwk5iwYtYigVXxvlZvdkyG6hd1lB9EEyKLLdskUg5Qe0jOS7UA6
9K7uRKPMsLwKauOjyHAiCRTeuIv7Z+HdDdZIALmDbUO7V4rqOhVBKaH8Wppz3zbZUwcFdvBcjrTY
eHAA7yIworKvjE2yrmyTZv7NDGS8yqKB6gT9dGva+SGdteICtnDvm+4bz/vjyGjWZ8u80RteYeMF
U+tHFcujVVYSaHFFWLfLkRh1xJ/SfKNztUHTbzTN/eq9mRdgeqxSdk/gQw9e1vz4UfJt6ms6sFYE
fswOKI7CevGfG924+q2AA9I9C6EeRk17HVoU6yg0wnBylve51RmpUddzq+TAdWlSMwZZRNciTbbK
/gjHQRz0VsNvh+7S9S4xwjAu0QuuZ9YwMw6dyLMukV8fh1S75FX2Eif578juziiIXwffO1XywiXj
BP2Cad9nExCwcd6BiWlYzWbYxfLhZKTTcejNDREK2QaqF6JZXHtphV3CmzDpa3j5RzysKEMMk2t9
zRdNHHkD9zgs/JYRlaUadVnb4TBS1H1rC9Aw0gApS6v06de047CUr/qc3tIZyYbyvMtizkFiyk9g
Gb8LrX2HioSm3HoHR4GzyrprVXvBv8iMFPacriF/E7UJsNNjYolEaDPhovJ7/UWhYSpr/4J17b4r
o40REyqUZYeoVXftVB3tdamSqENpaYSAGw++2X0W/Scut0OftC9EEt1S0/mjGvE6g84PoRnT1wzZ
zYW3uhktZvqRN78JNl1I1CY72uQ23weoxG9tLn+kob2KxkXAYL4Ys5btVQT0NNqO8Kiq6qkR9Nqe
fUH7/unl/VnmbFMEDCiIAkzsr8bwAZqPkGle0DjRGPyUJxPMVMgWh/ZikKC48iNadWanJdt8p2qu
jTM9FMsXeZ9gPxrjFcRcGcCWYamn3/UlH7pO0FSbPo+9fJAwYkLLXkmspIbuLCrxzAfDbRcvMQN4
sOCRD5gZgey4yiC5QucxYSEVhXnvX9bbOM5IPo3Gc5YTKpTzFAdRaFXVcR5W1W7DzRBnAricFgqq
dD2x32JU9pBidn3HkIjnysVKDIYeJl4OPVreepAg+NU6LOWM5Gv9I1PQ0g3k69BTykqUm1RPb47u
hgsykKjiOl2y+ObGYc0QhRyr38zFsy0Wpx+VXgqN9XArzbUg0j6ACwPOxea0MRd1tH2DTEY9hZyC
F6H2uyocq4dktljR9bd5Ea+IgL9VMpxSx+aXqE2PE5fc1DXH3gQkFJc3zrMxdEWCIC52P2KIlDhy
rIChZUkQp/boJNNT3tt/DH/4LMcSDUnC+BoerhjlcGlaK7T15cayWe+4rZMEF4zZJ/fDUPz4Cid+
S9AvJRtBhsadppdBOqU2Sm7zM3etXx0/GgPbeo9ActPNInrgcRJotTp40bBfEIuzVlAbvExsw5Wj
MNRTe0kQCjzkMCQsgec2JVcNHv85evRVdUQKU4YEFDOFgGWzLyhYKY/sAKEN8x58LPnA5Z2vzh//
4MLahOaLgjE29vOwhEp1+c5fSrT+CF7dPx5PIcOUzqmuOKzpnu3dC47qEggh5agvvytZswTMBTyP
h5kRbCbYm6b+fVWA90BymMK6rUItRirIcWEi02p55IIXZTPvobPpRjSBDNzuYLF/WoAM1lrJ6CaW
LgbKoHboNuv9MAjvx+KzrfpFd+M3rOWzCqEI+qKtsKLpTkmpBzXBBs6SSSQC/ru8ktbobbCnfvda
/VkhJuaiPeRJDsDB1t7nBaGLM3H/C+NtSuU92o3v2DeyrWniIi25UWaMnprPAU7BysTS+kWQ2Ihv
Xz8sLbAB22xQirGfItxc3wLVtcL4e+xtBpSiOloAJifMRbL7WTTQMC4nkej8cMT7MfYGI24L0zxI
niYjfzgtsLvpmL+KGVgL0OUonLTqeVJs202PCmLMZio+rjNvyM7K9D77vAaG4YdR4v6JEmMlK/8w
TWRTWl5Tv/ip2uSljeJ7THZYCxmkN4jS9rO9MjLrhSs124wFqHgd57fexcup4jgBD44BTszl+Gib
BCa6dmVsWZ3IUJu1eVtHOaswFCb2qG9rcqI85TvHqhnzra0KGvYmPYschDca3atS/AIGrj7mIpsq
xY3WqasGs2uj/OW9RzpKN5QzPPTYCc3vUTXusO9cM91/Hwx5WkhwQIifib1V/2SRuDLWa48RTQiD
sd2Y6C/5wBJbvnqme0uYgvIkWx6A657H1N72pf/LhmQyxNM5Tqm4B9u9igYzkJmifaril7k11xXZ
XZHczRrDUGZHdzMHQ95ND8lSX+t+DDHKvQ2xCusKbfEI8jn9ASv/OkiwwuRP7imckfj5Pzymd1bK
ydBY9bLJMkODHpb9Yqf+G+gIF6amnwsW7bWaXbapRLTU4jL4GusLZIayjw4Ri/zW9rZ63xrnvOYU
iYAiblDWMfLXnHZXRdj3S2/eRBNYA9fWwsnFDVmZhb9t8WqFYjEDU0YMttOJtNUywqnNdMlKs7vB
cf4kkDMr4kRVdWNy1/xUAs/zMl/UaGiYV3R+dsG1XbgXSlUUWESp9zZMi6L8NnQTdgb+EcZes9J5
SiXMW2LzWcvS7hTNcb6twQIHqMTpjZOhC1UCUKfonkY1svUTgBrswXgy/DJ0jePiAMllj/hOIoMA
0gNcYkkTPMsNOc/iNW/uFGRZ2UtYUjobSbSdMlQp5zvUkE1lr20j4RqJj8W9zdSTGPRPiwVgwAzE
r89lNZehRGst+vnk9b+cnO6u8qcH1Iv1PmcAyAAx3418OdrCnj4ajpGH8IwW2iR0KHnV8T0HSz6h
2TIvTSNerJZT2aNDCjKzIHCieo8ddhMjkzS2o+KuN5wjnUxNK23fxrFb+NpUmXkeffkmSBFfuo91
wC/GO1brSJqA5XFZ9obNtBYDzi9rMJ8daV0NENurm+jRnZjsApsN4wIcIxqonVk3u0oVB4XsBEZs
2e+FXf62UtzrtfdloOezfIxfgz5o3KpoFjuM/YeyTCGuadZTPPt6sDJN9HgkJQHBHg4bZ9yPrgWF
id1uyymXLJnax+jriMWGeND6F6rUHXOJTwtLiUN+Q587d4Yr1mOe4mnS+z8TEuXFLb/bvj46RgIY
skruVS0e6K4umq929dD72yFuwlItd3FrhMbIGcbi/WiO2kGLPIiniYs09D0S8prYlI/Wa5k677D4
l72K427feLRw9u/FWcVzSYaCtqbT7p/82Hopme8GQMY/SZc/miQ0UoGk3YcUlLmWn/dIpAiE9LpS
7vmFIsPS249YI2yrcGSEWZePdVdkOLj2Z68jMRJZ8bq8s5z3pt4YpcbzW2fnHZHyFBZx80HEczq6
8ZYf4z1XjX0PYfa+m4fhEzYsS/txsE6Oxf8FdJicRax/ZkjjQV6Z7WmcmjbQK5v8d5QhRy7SW9L1
u6TlB+sHM330Kueb8CLs6PauKV7KUrslsVVStvVBmkfuui7fgCA5TVb/tng1qJNGP9ixDU1P1niD
/WQPM4BzE67zzq1bcW7cFCaWvQolVPHUm6m/S7raCkUrD232QJyJEyYaktHIcwDZ4ywlyMRJ23EF
DHFgIZUV07jX5sjY5kUcaGvqQCwinKJxFUb49Lt23kct7XBdWU+L7qDlLd0mgNHq7gbduTl+fmuz
5Dzm/QFdRbmzM/s38qcuTMAkbzgisKYPkjmo5j5aHcNye72Eqiu54B3Wf/xBZDWBxDLKLc6hm3JM
dsSoCCBBdWztUrIJfPmJkbTgeZjyTLKfzY6Dx4x1GXi9epfLrUwADadCD0vxBCjlUU/5ALaWURBp
/pZK+ZLWunMYAVQ5ESR+Z/rNsLyA469fnfhSdIwnFKVBTpHu6k66sxg3Ep1cbf1B0aNahP/2BFF2
UcwOfHlqnQqYSEZhyOFHHmvNePa49CXyvOylN8ov0TiEF9KLFLo/buUS+jmtuSyvTZHcXCq5cxLd
IuUWB7OOD2bRXq3ceZ0USot0MlwceBxJXQW3l8/BolqFTcxoUR9h23MXt6MdTp3GAb508+pLY6sP
la332i7EQQkS2TADYSF1IH4R0e1HNNXRri3zTz8fHVAKceDWtGC63hB4BdmQacwQHIqYtrVgqR8r
JDsT8tquZ2azmCR0lNI6dpK0XpjT9ba1raOnM0stCusxwyyLIR7/SdKMXB/SeulBMG6kUUm4D9k9
qjbzZBT6OxJ0Z0vEkT8HQ48Dsk0LPERO8V6I0t8gT2NyXDZhbnK+WlYEOoKT8aQ0pzkVsAe4c7Ix
5IiyTnOvlRRHNeuNzDeBv8zLVh8y62n0O3w7iFs18zOb2gtonSVGm/AyjFby47jxL7oi+c4C2w5g
+uCpP0dZ8jXX9Sc4kxJBCi5Cvc/zg2MwgSiRqU1rgrlCn+1AF8Iqq/0RCc5rHKg3pPg5x6UAKQyf
fka78p4lBO0lcCJeSNxkSpb80akDHhmZQ5dIoQ1AIW4L/x347g8DVwypmtudENDQwLGpmsMeFRN7
ZD/IE7M//X3j0MYBBM6nd2hjzbni/LAL1I+ruIJlIFkqWI1cpoTtFHbcuCC/qAENqzvN2sCbJu5P
f//4nzcAY79bLBvb//wVATL9v49lCXzoOlPHeVAKBLCjOP99D0WsPCQmTUtRSnAgY5xs2R9+MfZd
ToXedwXFtDuf4qZfThCUllM5tm+8Ntnu75+Af8sj0BRKzQlIQWY++jMOGYsd085rqJEHoOeXQc1H
7W/+mCRoio7qIY3IaoGbws41Vd+JeR77iXvd8U9WDgjCHR5z0d0mUlcxhhLBylL7oOzhHV0uJJg/
VIjRoTcjuUttglqQbeDgbGlxKueXVr3gNrVoZNdsGqYfb6xhELw1lb9PmB2HbYYwjo5EuMI/TtRF
HCDqpPsEJ4ASyXaxlXEoxJaNcvWiF8p9AXa6zdA+fKaazXs4zI/l4A1vOt4RnjUIDhAN5O2htA2g
2gVM0VaVDNHc+l7LfO2pY2BzN69q4aiQyWfGI5kp8zg/eKXp7OYMn4cmsFj57Zx8RlYkAxcZnuNA
MMDava35ZEeboSxDU/fou9NB05EIN3H+B6Yf9EfZvJquBmipY7re2Bi4JOxrtzKsd5tkgKNZqu9K
4AMmD5cXuWnz7WBOW3fQq00pAclGse7cjzZj1yEdzc8oR4UXZ/HwILgL7uXYIdnXwHrAx2j209o0
S/JrHplGqksx85T8+980K/l2S3IMs7n2NgI29RbtmfHvH3unfldJhT/Gd2B/pfA5ndqs7/NlgBvw
i/kRQswcdCpQqL2b4HXoloQKGc2nkrm+S5J1KQFBguOh39nJ0OxMs3vK6zvpszbAEW+Di1XXzJyS
N2e0KUmltDdl5OBNjDJ82W50FYUX4+UZw2zFa6YtrLgeOAehTMzbYh4x05SODAHEH7ezrgO3BHIT
Zi8u8Uloq5wUjow90nPq/fArYUSedFUCLFHf5lQNSKfWMSrmwoitp5sRdfv3vf+8MavhBb9HvRO1
cImHUHe6EGSmt9tstM6Nx/y45nd6Z7Xatc3IY9LRY2AYdC02nkm7LWekh7b3p4jiNuwXh/OFtcxi
r8scM0pRTnJKpC6oV5qNkD4WQ/CYUnZbODbwXbT6lltmmkJmZns4jfV1zKqnOVHf0uSgNwbGwUvC
4GGy0UN6YRSxk4jpYDicKa17FCujcecshTqxxwdeVSpE5bpx4HjloFpRhY0annlwwkQFm5LGcYSc
tTl5ppp5VR39TWiHeEeSNihPhJwnSrE2zL3OZ1FSjyfLj+E1wFQog8KLLlXBImso0pvu6+BxZpql
6punVCjTaThYjW88jd1kkzNNzFUZtzsd9dtRH/LmGGtvLDb2wjcfEukAzI8A98U05Iittxg8h609
+F9NwWRnYTXCBQUuUwf3sqxWDrxrm4pOktQP3fK/tXrxdgMRrENy8TTTPRkzhid9Fn/aqL126bB3
YvxwigrZG0iWhj+/W6ZUHDFkog4r1Xb0k+esJPzdGZf5ZamYtpAeYjrjU5xOZEUNDIRzxmmkT5YH
1F/6nhSJz5Rk9DPjlubgSyRZ8yhORRIPYb9KPNTMSd6xuzSd+kwybjAKGNfFsCXla9tG7i5NyLpP
9I8xRziXofEjEzDaRWWm42zhDcQbG0rH4AWdwUNnIWMtyo4MMuPQZs1xsmAdbHRtkTvlNg8LofEb
bcDHheqmDABZq025SJahBbYtK513iaj4Jpb6y6256BjNAY/4x9P/b1T7/+CQf1X/C0H+/xkQ/z+g
8/83Dv36bfyfX/a/v63/nwR5dokG4Pf/HSL/VP8XeWe2Gze2bdlfuah3Gmw2N0ng3vsQfSNFKNRZ
1gshWxb7vufX12Bmnko7yuHASRRQKNTLAdJ50gw2e+1mzTlm+VbHw39sq/gtfa9+ZMn/9d/+iZPX
NPnJ1GlVgWRBDYvT4V84eU11PpmqbktbmrohDAtm/L9w8tonwfyqOoYDN8a2bOINKuTf4OStT4am
EXFu/UGZNzTd/Hdw8trPGeKKrgkLnryunaVC27ZZ2UHhp1s7H6BU8Z1q7cLmY6apcvRY/Xb9XUAI
ltrKlx8e019f0o8Ee23KPPkzomAC7f99ybNAZRB64aCqHB1lPY5LhwXT4O/UoX4LovqYdJ+RKc8S
wAKuVmBHLB4y9Vqq7fQGf3nps2jlkuWS0qdpCXTAwNHJLtGDAcleZ0T80wQNYAF7WWQ+GanvqEV+
f8M/R1H8fb/n2S+hVhgZh3BbVYlgyXhLAxSWpcQHS6YLu0sWtSBcSMs3v7+c+Dl59e/rTTf/Q7yw
b3YcPkap2IQ1h0WOFzi3wgyLL71fadksbHVlVrq9+JYSn4apU7O9jcNpHzNItEjjsUCw1YUc3kf0
wcg6QERlVlTrtivghZtIFICehNWWNC1vYdOreI61CDPL4LsY+vNvlZr692rIKT9naHJpEO0zN3pL
28jBWuVjDV5dj5NmrkFONjkUMugwjDHBkHHoRyz0HbPcyTrShgXOv4OmusMWLpt8yfvYTRY2O967
OpdNO1fB6y4Lz4PvA0XmZtRllCx+/wyNS8PiLFtBaQN2xIZnb0gJSO8g2Sz8LFS/JIbHhi1zOeuh
dXUszB7/B+bI51It0wdOxKvHWmnDtVZHL3obmMdRTbjJpgPlQ8aK0uzKZmDiysLnkbhq2vSYjMwo
7R8HgWwU2XGnWIuqQIzHRISCJw9SAICTMxsvLy3nMk+//P4WzQtj4TwXO0axXERktGxSu42WetqX
dLn7jcQyuYpsjWwT3/mqq8TpRE4xHO1xzG+QthUeZ3i5vopL21u3ZddvTPToS3zULSK4CN2nUaNm
z125Tlr6GUgs9WWbhGJPikGz0NOU1hOKz+KdxT4U+cI0vuhOrD5olcSilsPCLgrEKKDtRbQSHayI
jiDBbdJgue0N+OFBI3D/jHJt2FmMeEOPT3oQOsugHmEw0GLH07MxSyKqfBKCN6WM6qWB1O6mymvn
rhhYo+OBr68Mt0s1RZ2G4Q/DTWMlGbPdUDaB18kb1Wmt90LFvFrivnzFvcKxdFnSdcBdzQlRBMfi
pDtRvPLGqAxnv3+ZF4a8OmU///Ab7GJoqjo0om3mN4+8N9DH8qYhCHTGCdKmpmVVWt3x99fSf84f
+V/1RZ3+/IeLpY5E9ol/c5tEiUGKrRHG9w3IFoQdRm/zPbhvHuKLZN6wXTGXEnPzF+F0aG7Bz/D+
iMFg+49Lmu5jEBNT1fMXpSxcDe/B8zNQQgZnVy86Xv95HlYsIptEL/YFIVXZehQC5CedAlMs6b5F
s0Yq0dvv7+zSzKSeTYYhvRQLL6u7JUqjs/Od5QVbjgs4w1UPjQ5PqOrXids9kqaHGPcuj/Mr9Ub7
OaT772d6NidGWmlIn8PobYMOKEEjUuB7b5qUUyoJgGaK4LOX0NO2UPvWZeUtrbWMj12HscvfYR1c
GQiXrzyFS4XhbJKU7E+iqHG9nS7x++HpHJNHzytekattJpxE7mMgSOS+rYq1kMqVT/jSSkQ9myZ1
Pc48NwiMbQeeKwHiGw8ftcS5QbZxjoUkpeGtMaFJq9pfudMLVV49mylL31TTwhj0bZ3QwtbEit7L
0SQKJQ819DTKbZSoSy9I71O697+/5oXFgHo2sbD5gENZ65CbkP1Ldm6Na/OCyZLpfIiY9CUsahre
wt9f7sInrTnT7/hhsA6xZ2YR3Bcirtp9NI2XDrjtQNfZ7bZGgGDVjvHvYboSXzHdIQjUl7+/9K8/
aXKPfr5ygaOmrR0YDYPBnUq6XB6nNbZL0wnRhadfq7+/fomac1b7VLdto7TtrK2S2pu0bFdNzwGx
nq6ROi4nyoALbNUnpMyDI/D7W7tQ84lF/vne4NK6pVaS6IHscw3aalazTyYebM/ifeaqCAZpSBtd
s2TfPme8XHmkvy7zmnNWn8Ayu2rjj1BJOa5Og+5eVhzS5hw+GN27M0ZQ5ZxrFenSYz2rSJjW1Cbg
VGvbSAsuCf4w5I0d3OKUXI+AjYEOFnkwollOLsA/fKxnlYdjw8hIECzvIvHijwa+wHhpRAguDUyx
Pdn1wZuKXbAdyUaQ6ZUhcumhntWdglAfUEEjoOaxIQMuWmocctmtuRhdDptqDalj+E8f6lnBybyk
r6EAyW1jE4BNvwTrwSoFE2LrmIRY3qo4EW0lX2mmf6XgXPxWzypOFkAvqWJbIjSVs7hudvBKl1aR
bZqcvJuebVhbLfpBnWlg+Sro+Fde5oUPaNq6/lh5LLIdOQCyrS1Nw1lkUXFqbR3E3q6r43VXF6tc
mSKN4+NgxNfG5aVrntUcQtfSnM9WbpPEW6XeN4VUdvDsOBUwYvFHll3gqs2WqZFeCRq89Hjt8/Lj
JWrJzAgV3y3WrEtOjV8ve4/IbXwBejFuB8/BS+ZDxUVLDP/mHz7esxKEaYEEhMDnVun6laRAjCT7
mlJssHQTywT+siYqyzO2DmTRK9f89coAk8zPr1Tp7MCpJxWnk/drztCAYXwMeYI+EPcclLlJv0Zv
A7dAumiV+J9+SWelqG1UtAlIubZj1u9AiOIl+xJ6zqJxpn5ldOxqPOvIeBVp3V2506ni/O9nFJp9
VomGsdAlZ4fdtmdlYBFuY6io6DWc/jhrp2O7vGnQmducbwIxtY1yhnkMUZZ1rRROj/RXP+CsKtE7
CPoqKPtt0NJgaGl7CWzxhohwi8p9BIYKFNyiMsKlEz+E6kZH+VspSKKS9UCM2u8fw4XSaJ+Vq7xK
VZEOVY1q1yFBZMo0Th7LCQuFT9YZeNl2dvP7S11Y/pG4+PO3FY11DxPERLKE2ttRbbSWH2WI6i0C
LYOMzCj0uY9nEe70P/yurLMK5bWE5LnhWG2jlLAp+ILg9+dN7yLZbeYE8KxHWvByhJvkNdcq1IUh
ZJ1VqNpWhxbPWb8dIoK1dQglhVIsHKDhTtQ+0lTfB6VGJiyRIyVhgAjVrjzfabD84oOyzuqU3TuR
kxJQgGGmWaesdXUMRa7J2ghO5qEiK7a00IlEOo6gbEGQMaTZCnuEv/aIlr3yIy7UZ+usaBVu5xY1
1nZOG7O50HsantZad5RtKHnx7s7P2lvpKwuviK9Nf5cuOQ2wHxbAcCRwajRsK9yGiDCznzsjMFdT
uRcI9nG2rcqgmYss+VwjBL1ym5de8lnBIoCc1DO7F1urQ/oP+xnhwn7M/Z0FMyChYxDJJ9fz5qIY
N0Zk/MPybJ0VraorgjYtIZ+1ISoopd21Ni2pKNjjalgMtQGDkgMooB2xAUhmSK5to6aa9KtP66xW
hTkm8yrPtC2AWD2PTxqJt3GR3ObUSRGIk8OItgDTW6S1yT5+Rs1TX5sGL33WZyUqiIOuLhsC4Qon
fskj7VYzYUNn2ZPjgoiIrHtsTg89G+qcRirxDux7LGJK5MlJxLVafek3nJUufFqx7wJG344pGkcr
3JKUN4u1h7Acn7R0fLL14ZRRKYOccAN8FkSOH2gF7FOz/HLli7vwCv7IH//hK1fIFrdFNQ5bZmcM
Ot0Hut55Z3EqWqIUGnxjPXgDOJl+1QrnPsqSOyICr8wSl5ZA8qymjX5cD8Mgw52lf1Mm56ArVjE+
cuiZq0GD3SNwKQPdKcxqC7vx2qu/MLLlWUUbsKGHce4GOwVtkZpN+nkEoXG5SnFpa02xyeFRSkVs
tMa+ds0LI1ueFbCpgVOWg+Vu87rYewg0iRrB3ZitDIfpiTMay8GsoPXrqA3uenH1Xi+937MqBq3a
kkpi+zvgfgvH/ppkn5siujMxzft9P/dw8MATxVKZIh2tZlVi/xkdTcPt13nDF1/uWS3T9CRkAaYH
O+n0cGOQP6L+cSycW6F4jHXkjHQqm/wlT/pns+y//cMP+qyWOUIWua7ZDjslZwl1etViGbE0sZXJ
sKut6LsRaaiaWRv5YhfX+PXU5unKtadr/KKeyekl/DCY0O+prgbtCwHOsO51babG7q1CrGgBRLqw
sJHFYCjs3l2LLJ+Hvn2n4QIr9eLaV3bpyz4rakS5jJjqM2UL3gcJd71I4DejjagekgF3UaJuGhNC
sWFtssS/NoovVDF5VsWa3FKJSCzdbWE94DhCfxKf2ji+wVf2ngT2QiBrUBC61j2EXM1dyHT4HsLt
gYY1v/LgL/wE82xBFlDHO1cPLH7C8DnKm0cM9aeYBspo24+opZF2BzelFzOii01o1s8NmpxS1w/Q
Y66tQy/9hrNihn3Ql9AqnW2sjE+DamylhysycBdKYC5yx6DjlO0Y3QizkI10DRUfdn1di70Vu9e+
wAtlxjwrbRoy5izrOJNIhn4uTMy7iY/lqRE7UbD9AU47xvEH9sWND2Tarqp/+OWZZ/UtzTQH5Inj
s0kPIG58p3cy8xVOQysU34OAVNpigQFJKobg2g760hM/q202XABy5GAOWaG5bSBWuChkg0y9Q+d7
z1HoN0zHC1v48zDHYpdv/RTMfcVg8JqrS5jp/n4x5M3pt/0w5IOx6hzLS0GJlRwAFRritKNO2gYY
kJUU2Sk3xnVSuHOynE4VuxBQhcvCYe2aoAyTHmEHRnJtxTp97b/6LWelT9QQ5VVdVkjOAhSSyU00
lodWm4TV4q3xkeuoGlw7zk0UXDMwSjN1YWU1qz0QtrR8XEV/MbR8gXZ5F9niy+8Hp36hKJlnVZHg
DBiHuVNuybw+Enc3Rwi5bqIpBhe+bvWe+gB9mkVu9EcLlXqQ0KhgiyNN5Moj9tsY1ZcfLT2AR7ET
k0kirpSNS8/rrFoCvQPJFvLDCGJa5eSdjW5wq6M0smS88GC7qh0PInKujZFL3+tZoYzdPI9SZP5b
GYhNnaVvGu8GMCfcsmdMeMhYaYd67cp23QdOMVctJ/yaU6zsMLz2iVyoD+KsUOpYrrq2yZpt4BYv
MbTXXO3XQkSHgLQSCEYvnu+tIfKsaju+QUZ67dYvXfesOGJnUr2y6NttMWTrJoQPlWMTy0K6fOBB
8VYfPVJ6dI9EsBxyECk5v//4LrUxxFlBbAuCX8O26LdF9RWv94kmJI4Me5FrZFlYEiZqjH2OIUJQ
S6jJQ256V8rTdGu/GI3irCLqHEWERDAOWwM7idNCDxjb96A9tcpA/Nmw9mX/eOUmL6w7xFkhHLug
d9RWR6ureBu109Zx62LANhdlHu8KuhrBwMyvEjkPz2GrdWDi3O6hbcSVzq526QecVcFaQxIeu6a2
bRvK2ygXPUo2o08+orpDAz6mtxyMAYUkaLpNF74VbItMuVEQCV57z5c+sLPaV0hv6PVSr7a9CMlC
o5z02cYNBqLZql2Ulc8BanYg4wg7E7ybw5WXrF2o/+KsuHmJFAl6uGYb6bQ3yjbxoLF0L6OGFCiG
0ayY7jHpqxOUiNUYdLdI/AEq1wbEbxbkg40VpxGn2B//XIb8n9XbfQ6iIP/+Hrz9508Cuv/++R+r
P/+Z5f7/XT3dD4Nh+iH/8T2tg3o4vCXf/+t/HN7at6p6+0tM97OWjn96q2qEY5b5Cc4QR9kIxOmB
IX37l5Luj3+lI65zDKka5K9NS/d/SensT0LTkZRbNgQf40cpnWZ/MuA5q6icdMl/8+8p6c52SiSI
OLrUVNR5wrANfsjZKKoyfK5ap7mIr0l5qL8Chszyg5OdoNym5o1fHaEhoYXYNcNCDHT1zbVGEjl2
hUUrUdcg+G6/kgbqRDcW0il35mdI0wF/xenJo0+j+u9k6PgVxlBzrbokzirFUrfelPAkCiJbvduo
erXErh0WNsQUE9XQvDQ2RNskt0XwWovVBPvwbnPS8DS48caa9q9uP1s4W6c/qw+jiwUAN0nW7+kO
q6Absfr0e0UDALIhon2Wlk9SHCtzy/mznZxaYAYaIHObbnJA7sGrPX7zwLcHqwrscdptKrpP8a0B
8AynQY9k6rVLbqsEpO53IwU8d0Ae1qovRv40yjucGDNnUcmdZd4V+kY6RIBmc3gtarAy24cxQCfl
7Mzo6x9f2r811C6OpB+Fqf/9/4p0lSnssm4VE1yTvgc/jTH+gz/HmKF+soVlgU3UoZTYiLz+NcR0
+5PjoFJ1pC6k8ecw+muEKfokSUWTasMRkBITLFX9L7WqIj4JaTLEELkyQAFYOv+WXNX4o/fw93xs
I4pFMcsP4a+iz2Kd71T4AWWYNvlzar/ZUfhVRYw+Sw1xa5blKaucaO2Z3stYxw/wS91Nay4tryIv
xhueiODE9Sjv8wqWH2TCwTJo3ndgfklWanIQLrbSpoDSs69OBuxg9G7HiGVNGZRfMzuBW0jyStsn
dBSj05Dk61RXwOQlsJmyDKoeqZbY6sH4VKB5eox5Xs3BX5t2xzEpUa6TSxAavY7YL92TgVHRWZl0
mibUAcsWKRzK4VFzxqNqp+bMyJtoz2qgIgJKd9s1UhECjcN6X0/EgEL1sFmM66oloaiesqRx1xlz
xWkAPjfFLg20Z3Cpq0haj6YbrSNOUmas4sjaIvwTK1a3gL20bG0JFGQ8tar2oMKYEEDhAWD0WLNI
g0Q3CluweI8i41nrmk1t0m0UAkNZhS/SqXFVpngfXJ9OVZ2Y804iCqoi9gCq3t3EftPtqnTkjyHC
NJX2GUHzrZWxNrR8L7+tolasmg5ocSvKZaTm98aAnahRYLfFqXMvLVB9McRyiMCDQfPa3A6a9YFW
K1/ziXzJXBsrFX1eGceY1L0b2BjcsK7nM+YOf026QTgH7fOev5e5a3Keg/Na2vc+N81iyvGBc7Lf
85PIxhVSza2mwooMuniVqGgghZ5vc93YjXgnCJjr0eMH3q5CPujWar+E+NgscLH4+XAwW9qgSqtA
FwxmPkuzeQAoeK4mfrUQpsrxIOKJpHq0CLPGgXzXVQqJL5DSqgHoMXyxFy2u+H9g9EPNOHbudxkr
O2cTuniMjLCCihg/KYH/1fdCgjL4ptzBWBK6DGl79FJA5fErX1K1G70sPoRjv4ua+maU1snvw2bt
5IRuQOVdOwJKZa06QObrpzLJjoazc/VsTW8X5gw9xI8kyp/II/pSw/pAE04IoAt9wPMS4j6aCsND
iRXaR/Dp1vbODIaXQR+dldfeO81AFHMXrUYruOsAYq3MynsYnXCfDmJYmXC2cJUS7DweOiXJt57U
CKGwnIMgaCh003tfVW4BFBAIIYncCL85EVwcDahYP/GY0hFnTY+UgGkl3bh9+NUhSaQMwrsgkvVa
UUhRqZaZo6hLIHXqpiKAMvLjUxnCssdnPrksnG+lH9aHDBKXqyrVu1uNt36k3hcSLrBFYiaHibh0
8vExtrtikSVophCTvkYZgbeJXWETQYEKI5l5LCEUKXCHjA5xFW2dlqTBviDhBY9vRXC48jlJ+Azb
smYvGlNVIgvhBQYnhTDgVe8mn3OLOtBnng3w/FBBsJvpbfmah8op+qB/VC1QGTNDc+o88/EWHhMm
66ERwZrDr73qGV9Gl1QNs3lyPH/vB8k4j4gcNJ1hO4xVcBsq5VyEH71iMjz1dPJSfYbtFywz5cHt
y3qhxxIEQSRAXYbVsW4xsWLycUJhkEhX7mug2Q9aBwvS0GY5aVJpgbsUFiIw5hdoNoTx4BTANdis
8gCTt50WS1Fle1uFbdrLWysoMVWpd3IgBS8MaWC7/eQAzqkfNju4oou0nZys2BnsUWiaGRUgz8mL
yrolW4xdHqLzFg0OMVlwrA0fDRhJQsKM1y4DDSkyfL501ZTGrordNYGs+0I1sfaq+MBgtMCEh00t
4uh20L1btc+blSZs6BjKzPFS+hF9eozTaBcY2sFhWb9uyI6fN21Bhqvz7PRkMRnqXTR6a4KHvssw
I2YD13Tqxp8bEb0GQ3Ujy+oOmg/jUZczS8DcS3sy5vTIhgdtky/C3X4RpL3ODdNvNl5pkSAu/Ftj
SF8q0uEHB2sZj2CmrEuZHE1tlI/5HyE+xYefKPmDJjmLNXY+uLs1WZsBpwz2qVc1fPDd+CUVb2GC
xwt5s70WjTyImpNJKNJ+BsOSeC4Vc5MF+z81whuvygg9QByNo32p9c5HVOGsVQqWl7kpKPjgW1xz
FyvqISyZUNokeElaACS93/usE197qZ2oNFuYuuEsZifU8UpR4ioHMhHlvE1iAnsBILH4fTOanSxY
0qnlM5rxSXZTsod134IBI2GeT6CcxIhgoXmTrOEmaNtXjI2cEQ2sW4tMzH1AdhtH/9BLWCWaSsAY
maXEPSM6SMmJGS1aD7W9lkNyb/nKcSh0rBx1l/B8n3XFArrAAcG2gJmCX6H6LIX1qMc6mTImRIc8
3yVuxMekLbAqPHnExxNOJsk5EclG2NscZN+T6hw1epV8e2O3gReyx1uHmdg017jwVorK2BkzMqY0
OVfokVCF0wDCyBHg9OsYOwUEKgWzfTOmM0MVSzUs2ocCMtbG0lvYpyMAqdHFZaFxtimshSHT+C7x
W1gJqTx5tb1qox7N62DVCwI/P4+DYd/oZqRsBoVs8WgUD20GZKOoq/SGlicIZM9dqsKOX2T81nHW
llosvMvCgmcqhgP7dLBLIL4xWoDyGptTNiEdB9zDTpSDbKQ7WqNUwnrtbtRWXaGMHRYDIcbOmMiF
oj7VPRwVE2BOJIlQhiTBVuuYDS24XBFAlFWeO9selzjSFoE9vphF8JKawTvn1xBNlOFDIUSUYG0E
qCiI8QLPI58k4MlmQXDJRzttvRubdAn0F6RcY87F/PiixMFInu53ldUG5/DDLZCcl6Ewy/XQ6Zuo
ZHkxevaKkBGC/8xo7zQKDfe4UJfZiBfQSQ0EtY1CW7JwTyxab504306Q0cgJPte9lq691FsjgX3U
4fJg73bJI1a7RQz9IDe7bGK7k5OKBkjXOpvsax0RLYDAtHKzOyflQ6sLYGfEukOfWY1a+NDzmQ5p
dYOD8JkU9Phu3LQNsI++tKMHTfDDpc26UlGtdRIjhU/kcEsqxGocYW/qBO/5eghHuIzVPWeqmeEv
R1a128Yb4N6VuIV9ZZiHPYFtaIK2xLsz5yrYM3v1yQ0Uaw7mBIJ9hujfyLZtaULhjJI3e2hIqob1
HfZFzfRNiK829glukz9waYI3Q6yRQRDYyjH8Vw6a91AP8OaONLc03/niB/Okn8yZBa+z17J1185I
0G0WngPUtInsct3nPJeABB62rKR+jQDXxxFPc1/sCXt4iIOCrnTaawszMPwdWStLE2zwzGp94CGm
+h2xwjaLy5PNiSrrNtKWeCYL6RkRa1Mm25ppAJcv4W8mSYu3OueRM9uuIHoZJ7C426qEK5vlIEFU
vX6Af/O1NnIGlK6sVVHe10CZldLeq2PM5JMzj0ATqyDLG0xMGF97LWdm16pvreGSt1YYoPWepF19
9/SBdnbYAInV9mZUAvAsH8Iqe9IMV1txD+gsLPmQZAXSTdY1Wi8XIYvuBf4FtPpFYMxzYrcaCYxH
n9gTansT6O4OLgio4vgL6Xvq3MxtkiPKdp8Z1UqhnhFrRVSDqhMETezQO2VImVLmvvltsOdvIb0+
rA6eIP/Ajgmtw3fFFEl3LHL6JSkGXxyHxrtsICgKpyLrJSGNozEwi9vlnesLmvOQ2VhL+Stcu8lS
ceCzEmBdl4MgGSzOthHRNbmwH0Ro33ZY0RfkXq8jq5EElNfpMjdUjS7AV0rEYZAcXSRhhmHVwVoW
KWj1+5fEMe11ZUHX1M2CNX27MgSlz5bOqcviV0+PDi5+oXUgJWXW9Y9u/LUxg5VeOiMgtaG51QlU
mDfORJEtyJ9xviicAi9FUN/rdiLmplsDuR7JYmKbFLCcgnDllzPRNkdPpTvcKz6BASOnIkH/QILK
G/bgfCH1A0qjR8+iFCkkuVHJ7wz8OjO3qSwWWNW7U8MyG6QvV73efm/CHqwBDvFOtfZZq+t3pcke
svWTOcPVWySJtZQVjhcz9va6dEtuHu4eEU045kb7ESk171E63Wz80IyGlOux3mcJOmME1ptMSTq8
25q9YP5Y1ADnVpVRIKq8Tzp4ypHxPVNS4oEaRKSyDJ6Q+uEHsbI1mI1j1PBq0IJCMTLnUzxZpU/g
mSEgk6jbqEqL2dutd9iAsEdn90Hv67C9oEN5Y3rQeoKRDN1YkhuwtFJ6jWk5LmMkb5i5ibIVY3go
s3KcD3lfLyCYaH1lsQojZht6zHYogTM5/S7WmKVzkrUzeW+jGlvmg/VYmIyxzmSBEBWMUiVqAAGm
VjT3LTFhiKE7EJVkB4TaWo12E4ZPXRMA+zbFM1lFFjeoE/1kNeimyuCgUMQgX566wWWY1pAlCr1E
f2hS95oKxhTxOiIsiOiNwSQGYttB2iYECnSr0kAIm7hXYfEq2gox0Hj0Dc51DQA50UBzhE99gWwI
SkmLxrSW+r4Oy62tCRLP/Fyf6VrwYld7o1XZk0q3W/aZfeeTNEgGu3qnWvZOCFB0ZYRwzhl2sgGm
5PJiliUpjotqcO784GAVXQU32idjhtlx1Au+OjICHAiiRg0gi5Qjh0zB3CYmK+CIH/tgsxlUAqW7
rR/3RHO3d4SvlHNbf0r0Emqa/pHoy6HJHsiJ25DKuMVdxY6sIqIj5QsppbHtC29lD3yKqVkfTZ1x
ONQzEMuuO7zGIHqnq+es5Ro1eCI6gaSsppuFSQd9okXmgIxMN6yTF+ckTbXbvGhvFZUEaiJiNzSC
ya5SCZAZLbHskf5EREOw0N1FhN33lAOeTgbizUwe3RhjZ1W0T54D7F6KgjAm+y1wfX0lkxfV9P1F
+FTATFi2YXDU4mYVmhznAJ/oGZ+Gd1f0dBCLsp27XpiwkcKuXMhvrHs2mpZ+yZwKeK05qPNRtVUy
r7SWtRgB76OTxMj40Z/j/AfjwDFnIteaL2Z6E6zIc+Urudcs7UYTTN9tZK2kVoLorcuZUQbrEp/9
0tZJ5ezzMl1pUfFSW+EpTKwVP+PWoC1b0Koo/PAAtZi+MAtDUb3TPWjm/iA3TqYdq5JT2TAilDGI
X4u6fDdZZ6tvUiXiKPfkvQePGXbLY5IaN97wboTOewMecTb23pIMlK+gCm8UXa5xKHzE3XD0ALHN
25iEN7ujz8rqr4weE4CQXV2tHFE95XX8AiVk35bRKS7Vj7Ku3kkxZWurcsQakyM6/Q3+axXpL7Yx
fhDsviozjn6VsnoOydlJ1W41kvqSeo63gGBzCOArzIPxW038J2ge/5Cq5mr6CYrqLLsI2jEYJG1g
nyxSWuTFA7mGr6C3AavAqZTkqRHLznokWFYyvPMkPg6CJWeGlryYCReu+25lKQfQMo+BhDCs6eIh
bc0TeHn6eP5ri9EYCH0NhD3n0EirnjQv37ddfApNLmpIr14YDRAmIu2rFhYsvKNoeFQovn75IZwQ
piO1J+/npAdNUMFXk4TYzoTsiNn4HkXe43QXiktm97S4qyBDj2V7W9XJKQmgr1X9LnU5X5H2czF+
E2y3a6SxTm2DKY8ZqgavQo+i46hngAQ5N2dl+Cq8gpHtbrDMnuBhUES8NzeSkH95rEpl3k/3W6Lz
FW5AUlX0yhaYiECdHbafO29xgPDAu/HMHsC1C6WmVKMNbHkCSllTwBUMd5xmMeBkABtJPTa18rmA
2RsXeyEBNrlsZCCpUtQK880l8wqyp3eAARSxXMuOJB3NfN8/+H5F7AGoqrLSnj1dKWeDSobxkBBU
1hsn0RUkunT5cxzzoqzSW1QV6nM1+UrWDirw4OBasCuk15KVmN2oen9TDe3Xqk9Zl0HtnI9DuVcp
yQ0SwUVmmRH5G/7SU/YiSQ5INk/EHr0nDh+YYROBR6TBfOyp7iBdaEmwMvXzzpvn/bLvgJepedQT
bVkszIgRYfQfbM9WUd8+irRCshHsxrdBMjPrzXjMAu2mVdWPPku/0TgM0RARTN/pGUawLjikggdd
GOFDHY6HIjSZjXgSbU4QGj7yRQEXW3U5KC6YLTK/A6IDpEBkyop57c2R6ffp9VlO+rUzeNp55O2E
4+DMZCWAXeC15gzSDTxi/DxUSmEJVCVXP0+04YHTgTHvj3yKoLdb/b7T3c0I7K/ORzzycfTqdgMh
D+btMCtfqE24Medxje8xG5LdoJLoAPf7FZAp/DL8+fqRoRZylMLvbJo1bhS+tYQLFkZziAnkifvu
I497Fma9ym4/fbDN4aUQ4X2hpaDPiyxf61U3jxUlR+OkZ/MC8R0nQyyA8lw+Y8udIjf6z4MJtuDf
b7n8f0UT0Rwa2pd7MgQ91I33Fv/YlPnjP/mr8yk/afAFORljOTx1ZSaZb/f9j6aooX3SLc3g2IxE
AWFNDvC/2jJC/6QJuqX8G6k7tq3T5fmrK0ObRzVUujGmNKdGCkyS//7PnyShNI1/+uefgB6TCOPv
lowp6f7YumrrugOvhBbomTCmy6BHCDUkLtphX9rk770BzTkb6RTqtVzGwnm0/UqBe1UdHNrthCw1
KL6SaN1W+SPzjbPTZLZlw9WvcmkNV0QFf+gnfvp9QrNtlR6UyZpM17UzcUGXY+X1gbbAR5TRymNY
svHpWUru60YHVdXG9sp37E1bJkB2AgJSS08Tk+jwlOe1vrPwvMskyJ4KnAslPVsgn41c6k7zGJEh
N1ftpDia6Xb0en8/VmSM2elwkKSBFpkhF24I1hm2Ur1svaGmrUonB/9xA9wNXyOi4QNHFd5zEYcn
j0ltUfpRtsgM7Y0pU2wdY/Tu2s4wDmVqLVu3uzcC2CE/fG53fz6LH1+h+Fn5wSsULGtBfvD6LFPA
rOEV/6CDK2CG0W/JOF7gZbM/jOz9H/8TS0LPiw7FkdnBZpdVSR6U4BxURR75Pwk7r+XGlS3bflFG
wJtXEvSe8npBqIzgXcIkgK/vQZ17o3ufjjj9gthS1VZRJJCZa60551jZhmpY2eRI7Z14hyxNSejW
R/IXAO5BgowOI5JsP0nEDZLpe2vn0yHrjfCGkfYy9yp/rhz9HNXC2rRj5C5UXYcnxiXEpXsg4KQf
T0c9oQIx4o1bSO+NYvQRL2C6pLAr920eODD1cbKnQ0bgoWlqRGib9X0iCnj5n9+hH4vKP28iD80P
AgPLN+i7/7s0s5mmtojiR/T2A609ohjJW42weqXuRFuHZ0QhwdzbhE4j3AUMMz/I7ho5jKIv04PV
q/Tgm92pG+xzPZJwofcyXdEFjE65dC7k3Gcnp2vzU/xIxkpHY/PzrQ6yBC6hMV5V9qjdDKxvQW5h
FJ0bX7uNj0thE2mmK01uZzju5KkOGWGApJCnkfM95S1i8aG+yVkjTJfzUz2a1b8utl7/vy+dsF6V
tW4dwiSzzhJ801lLq2TLgXgL67k6Za5XnUBWk2EemXBBzIgU4yr7tIFmreGC0GhElrEdtXo8Tkm8
w4DS7obHVz/fSuJoPNZ9ku5jF2cvifAHUU7MMuumBCRDNZ9O5PJHpMS6oQQ/3v5fa4DxT5EgNzjj
Z9NwXI/AJN91nX+7wQUYlZzHd1w2ntBQ0ho5ZyCXsOMHWI3myCZCcwwg2aMeNTtygb0mfy5ajcg0
rV2F9hitJWCSJ4qEfdl13r2ZyWyzkumcP1rstVlnZ8673LhnQs6a13rSygVDmepUGrG3MKO52DSl
p0410Sab/3xveg9lyT/uTcc0fDYGmnT241f8twUOXzRokS5VlBjql+XHVKplPAKkmZIdSXCnWAM2
oY/2E9NJhhLla6vryU044e848Zq9JsL49vOtGSTWwnd6pCGP7/1cCsdVgTPQ7ggnbZMLM3kNUalv
adNZgRdm6asg+3MtGC9lVo/zZ4CP8nNxiZ+sxTCcFTz6OzMWZ9+QF0KXhr8BlG66m27c03uO/A0w
e8fx22sRzcyNaPIFna8cooT58ufiyhTOvOtFh6GZxDlUZCOGfOxfjm9fH8n/L4ZVD7jU20DmDBGF
7yUf3pR96IAvb5reV1fiZbdkr68j0itSmFU+QgDD8flH6lUxl+RXVnm6aiPT2JW6hrgwz6kINMBe
M0d9siXbek3I8d0pDetCKyN6jRxj39tRdevTJnol4nhV66V9V1b95z9/xD9C5H/7iFmkHYPbl8/X
dR63wP9YoD0/cRKgEf1y8OyBCF2q88LKnquJIOi5fY9K1/6I5qVoyatnvXb3/7qYHW0OLzpnhp3v
R0tSP5VQa6EAxku2tZvtDd7x52JkhXc0c6vaFtK/Jx1odJipxucw+d3GT13rWAyy3DOUwKlIr4cQ
7mbntKaOY/9S977xiE/PAwRX9kED57aN3P41ysfhPZ4evhXb+pNVuw5BUldX5SmyU3jGzQOh3Wr7
WJBTqst9lvvwPiaN8WZsNv//4jbO/7Hf6fpDU/nP9/Oh+XJtD9iQxzPzkH3+j/dzFHQZJSmzS8a5
sWP1e7of8DJJ4xj2hc1wfSGmodvFhAalpW3f88fF059bQsFv6eBG595rtj0/+fDfl0Z1CBfDYU1i
Y7h0ONS8NJnaVKmjv9kP+JJXqGlXkqSVkGG1n/Jq2LB47ociZsOf4JtX6dXzq/le6KTQAvIRKznO
7ok+xbEiO/ImM+hHpU1BnpvWm6/ziAifuiFMG+3YmH8m+KpbjlB0TUpL3trHxTYGBbDAJyvdJuWs
82gA6lO082Z503zaq31vMTDUQ23NOzUjBaj9oBqLV4O5qiCe6ZqquLs4LniQRrcPP5cZrdghF/Gn
PVL/kEAtTsT9i1M7Ew1hGuQt51A6Jiu5yWne4AbTTjb6GQ9+0dYXjXF1H5emHXVaU2Z2HiuI5DDs
7EtBQvUq9ev+pjGMCrBUFmdL0oaiBwTBp5f5F+GcF/uRhlpT4B6rwVIHwtXzoM3L6hM17Xtfj/JO
Z788xb7WLOfQKj/rvHsujEodwa2nt59LNU8bLWmMPeBEMG+hax/UZNonlYrfnkYB+Z8fYvN/rdNI
PKjKfNcwETOQofXPm86dc6OcwLIy4wxGe6jvjLRhs9ahRvxe7J7s3gAw5AOk7gyQJ8x+Bw6V2W6Y
2voAKKPdFl35zWCHKjmu/G4LDPotLH22dgnnJPHBLwrrVmI7zPDJZ2Wbrelq4HmdlNp2rbFJksk/
/lzI21CUqhT9hKzBtjeBpahkfvvPvzJ3/79XBw/xFycvVi/bNnwOmv/8pcESqN6zGGFpj71+qp5/
LrkZE9fpPMpgSz/Bd/xoSR4mvIB5snRQW+kJ502bJLFXGwLdUYR00athTF49Uu/3amD+9vOnQESH
XY4VYNmSS/06hnG4YZRoz0m1nlBGvXgpg2e3XfUhZBE6Yd2d4T598I5QgZ8vW8JIlx0kazZJzf4e
LdRkY8V+N3XeVdYeoqayJU+inDYlENFl2TZLfRgVTefmNR3kc5NGEVi95k/66BzAm/2ssvOOnNY/
XkZLVWSIPTP/k+D+YtHMi9buPibTf2850S4B1QrvuxwMchwyqG6CmOw4mz5Hkw0NvBASKHbMYlYI
DKLpq1FJvNTMauMiJQHmC7BodqyNX0GETvKe6j+XnDuVd/F2Tjh/+kh5FlOZnPVGrLqivKZy+Eil
vc3c7At65cZvSObR7SFfVg0hblU6s4aTw7UelHeW0G8fSK+vGSJvosi95VyRnEThgwFySdchVZ0G
H8NNu0aB5nOKssPXNEnfpXh2nOYJjoe1Sy1kKLLsPjuEc0hd1ZsoqR1Ez7i2wbioj+KSenq4ROKe
L0hPe0kt0aMbWxPGt2Fk/uRAuU3FS4zaZRGX/imEHZi5QNzGaNhoem0xgya93zGqVZUoIsXGqlgX
siHwUA830ijfmodmzdCYKJu5QUPJbqZtziR+q/ktNBf2d5qEtE7o/ja6SctX+IuZUelKNPbWT2mV
Dz1WDrOOfmtk8gnX+9M42i6ZQCgaSWyt9a4Id9E9pBW7tnIxogqDO5kD3Vjp1YWah9WJFEM39V5K
IqAxdq560hnRVZX2jhw5PnnSbEk+VIG0PYQkPeR5YyA7bUg29iCOVhjFe9r5NLkqCBqxllJPL/Xc
HTb9SIM7hJxm12N0FHUG3CZ3CSwGkho+4omb3lhYEM82+aRdtFr/jgWBA4MB3DaOH6TxubzLXntO
xaYfYEZ5Xr11DJxEgMRwfcw7oyYtmfk5M2RQPTXCN95Psagh2qBZwwUzGfoZIPsr/VOEjLRKl1nP
99kQ6a2z6m1tg/nEmALAodjdDqMNNWRYiqR89Tvvq6h8FSRb2sMnMpC9oOu0bjOOUj4Xmvudy/Cg
bCu+oABg+MQBA+qpCfnDOQF6QxX8YD7r81NjoymOnE0a08OaWUJa5BJhRK7XIze97xtQRPqpHv1r
bxAG0/bGpovB6c2MAsc0exWa9iUsxV4UveWMMKaY1jlpu9lzEustGTrMJvrKvXRjchl1Dz/qW+8D
lxlr/2OWzsYvJkHyORycx0Zlkprf/47dD120fZAohjBRo++H8W9G3PNHwQtXZFzj6RjcW7GPTKld
mN8BrtDCbGE0PMyTXd2NzP9yMlqEUjV+QB8DOB0k3kUkvIgAZ2tYu4kACayN32WFSkYby+nFTtIt
8fXEqftshCa0oqBSmrEnsiYmqDH7U2fYZ1UprdVcNONChYQ9qam5IXwtA6cdtomV/mpVXm7SdDyY
U4yrqexXsGmp8qIH8tovP8kexo5Z569z7VyLPUR1jydQoh8tGp40+GCg8uhYLIbG97eMpJwk+4tz
VOVmsx4Iq16FZaFtbOc+eSGepcfkED/5tJ2DaqABLxtl7GsIPdWtyGZ4dgx0l2j7Pnur2vV5CA9S
Ocaaw98rRw9x8mH0nEbX3hKS4y3Y95G8+aSahtY+9Jr30JXekRbMmQ/8O815XW2dYOw1BE4O7C2d
6G9qFIvOYWatFXJTT+Vwcp2JNd2o+RD8fmv3IAwGd9OjQ9k7+WZwJ+bbGT+mcMP3SINfnU7NmhjM
nPwvZmalBpkmabqXNkydbWbUDT8MgohZ/+2Tk6/fk8n5TmM7ArtRmqtI9jOCFURPelicZD3Payuc
3rqasdFsoFqqQ0zvraOalSt5cnUB5GNIOsjzKvyjm8VfD5DCe5GFq3yKAH8lc3Etzavdli/YBe7S
IEg+ys6y7W9Jt26U+QzmNoGmkzy5nXVU9gAHIgXjZMC8t7P8b9fKBODUqAKawdEldIEw9q31N8wd
6NcAY5a+99R7atp6RujR7s6Te+kipQUtsyHt/tB0CRmYaQYxcOoY9Jozd+XaIFwbiLd+Fx7HvWrk
QISlUWt079JYz7rVYLEfRBHMzAqIDdZ3SRpYIstONQTZZQ57icH1tiwqd0UDSNsYIg6S5I/hzc1j
bNqjc8JDbTXNkVxH5yFg0VbAHKo1jwLzzN9+xX/kQ+5u6lH7FdeevHRhtEKLSoy6mml/w3z0B9c8
SZiStmKMXmvhbTBcdbbKpFj1afa3juNh7SfFUgFBWLoYdoM0oQDTpvGF/Bp7XZjVb7NH5tml5Yup
jFtoPiHrjWjqt6+22RCP7yEWsdGi9oZY8VEDbBIlaTRkYCokpUGTR4Fpl9DXiC5mboUCzn1gCzgW
H1pRvys1PqL7/V8amGWZFtMizPCbqAoxS9IfBzodxJDCwyrGwcUiSAOrTgqCzuJwXZd8KHNKHroa
Mohr8WhvK4ADBt4ULFY91TNabKJUnQ5ybm+peGeP+kmzw/s8lqgbpo3OPRY60lk1KiZVLJIXQDQe
PNr0V4qlQ6bC3fpTDpjZwT1ml9bBbwEk+cVXXhgwo1McMdXI4B3d5L8u+tSzNbH51QWJiI4r52ts
ZlSgfXFs6ie6kOUhygbI4LlVHKgrbCA03rfL+ApOQYB7yFu7Et1iF7sA9Dy3X5TC6ZZsWm1QBxNr
HjIup9+EX8YQoiQdaNqUpAxwNw7vwB3f3dyUawhf2TYJx5e+U58h7BW6FsVuqB4lbiuiVSIAXMs0
a9ZJjjW/w6UTc1D0ib2Qo/fe1rQJC3MvXVKbaBJyfviT0IhYmHaHKqwkGN63Uqxkfa3tZTUzh2pu
TlWmq8GHDtY9Nj6Hvd5NupXsxKrgJTOlUi4y0PkX3T4nsCzWzEcmRdBkIdFM5VAusywMkZQkJAyF
2RsUijlzt1ar54HhapvGsdTKEUYbOAKVPAqka52iHhnkvm578L82ICC7ij+iqT03NB5lPKv1gH0I
2xu+uOgzdrj/VHhJXeaRBuchxV8gHZ9EQNs9+Fq8i4l4ydr+T4J1SLQW3eHqWc3Zc9ZBP3B988Wf
FHRchns5QgnliG+DYAlSrsIVEZR5oFDIM+ocVhls1oftv5yZgWUdUajo7w0fHIs+dr/D0TvGnLuW
odG/j5pHFvS873qaBxEVTQ7jfhFP887OB/C72PchHKZds6wts1vnTT/xsS9oe/CSGJGs5tkP9Fqs
RJjSv5Kp2ugA4sDRzssmQT/dzpinsppS3zV4JDvk6M63V3A/CIhb1gFNXnJAbJ8ckMpvVW+7u6kl
zFRV1bohufExwGaYV8PQMMEE9AbSIw+Q2LMxApAixVKs5rH3F5JkE7D3xtrX0SkOKBjIN2HQ6z/S
uRMZLRqippdtOKTrybMvlK+cUksOR1N3nUfuwSGy0NYM7hqsnr5K5+YtCYejyjETJOG1KGD6pb05
BXbrJxvhmwiTivmSCeNtblZV28utPcSXquRz81S78UQqFyjKdl6fDnuHXWrVauQ7u5m9bAoUgJZo
PpXnkFFRc5A37YdC/DFVBjibCgbResbdLkLyAyYt/h3X5j2vahConUMMYl19UZuy4CTNGBgFB1oj
0p29lpXr2RTtek4pE/JJ/jHjKgt0Xt0iO3TOoI5hap5nwnmXKUHWgTE2xml2OA2UEjXZA8vX5EZC
MddQvgUlL5JjPOh1k+d4YYHGXKo41oHfjSgJynlvzu1l9NDbVA98c8ooWE4O50IypZtp/gJybi30
CIqp7a7ax7jYk2T9Oa3Lmt9Q28Dv3jta7W10zfqYpj4oBv/oF85t6GeEfqmHbq6WVlCAJ8bvM3TH
3sp304BoI85XAlTFOkN0uKylziaS9EGbaZ+6UPleSLQB5PR/tqWR0KJWSDENNH2Fb13C6cOtsktK
jthCzLG7FNQFjj5/5ZoWrUjHWM/RjNpwJBk7ZSsyap43kKukicK4mWcVjJ7jLaPCnVdFdDIT+SeZ
CkKZHX+tmXG0qkcXsHsaLxm6JK+Ej3Cuv2Q2spyoG18sFpV6LIuVLPm/PGj0TngbRxFkWnwvcAek
k3kfEkJKIdVaD44ckmNJBexmvrrbpdgNPq32rD3quvFlRMNOtwuH3Q/ZZlemWxLoYK+oeSv1ZKCW
7bpl3ySBThzoELqCB8i+SRF/cAIPEFB+hgx9IHXZL5lhbbOhtQPRWJdhfPMmyvv5naCmlFI8FYwY
wULN1qOfMPkgs41jRibbpgqdFyQ418g25j95hAPGERibBByTjpdRxjgnaznsp9BBn3XSjD7mTRXT
DsiYzS835qgC50QGbem4u6ELN07hU+HM9Ypt7rWtrS+esCRA1Kgvck1OS1srgLvN8VdOtIgm1XJG
j5rAM2kJsFrnPTpR3A1947NB6bpAydkh4ozfszrf1oofIHrq7050MQdhngMzh1ltz3/SqH6PzApq
uOqPfZo+bG8UQo6uBy3i8QJriYQqtPPC/BlnGHy5+GAh7V54RkvOoG0AoInmt6kyn8dnelY40NiQ
98LJdgnzLiLyVLMWMJoDd0AxKLQPvbHPTHfDpReyXM198TfiSAo+wo5C9K9q+F1ZwJuqVu4ipa3R
KXdn4+r1Wr2gg9yuH+pjxjA9iyQjU3zwTCG6wdyI6iFbRE621AYKy8i+NjMIWS+KeMFEulWseRJX
FwwHK2gGSiw8NSwTJqkMBgmOySCdbTe4Rw41T2HFDGYyhlWr3IHgevtbN1gXGdjYTbZWKnwK53M8
Id2H0N0c0OeSLSCJgNT19JJJ9WdQc8sMOdv7I3q+bGBP8SW6YDCT7GbfrademrEZDtJL1t0gv+Ny
LMgXZCUPtY+2Sg6iIF0lfSxFEcgbmhMecTs+MKgaO90Kotug4gP3Kx0BkZOngJMn5MyfJ+YXvpEv
UZcMGkhr9V2eM99cDjOzaIYd4RrTEKuSdXVGSywtJLvLB6CIX2HdVc4cFN6MnLGK7rj+0mCQ+YtL
Wv9Cxihssiakto2ho8OhVouEE8NUQ89JZm5HobXsWlfOwcywLNcOSCIuF50BndCI7cdf5J8bsrsU
hBD3JDMZxYe09q6LHmYK7TkISdtLvIizWQQzwXFebBGLQz/RodYqE1MM2men76t17ZdPRSiRXvaw
whJ+DqwxsXKQ4GiC86tUJn6DBKMNQv9jEsIS5RnKWOpn6yiIYBW1RYGNtyOP2kPNwG3ZwPNblBwG
VoopsyvsdZyM16hM9hYC0QCVEIIiWgQ1o6glBL3vkbM0vBPh5AeYYWmYJfsuay4mzgpF9Afnkeja
ob5a21L/mxv+NZ0ld9vUP2kt4ehAEhBiFvlnS2y4X+AiM2nV8VlDXYwvyKmGQMtALbeN2vgT1FKl
vWZ4C1dzBBR1yM3j2BH0qWHIW+hzgk1C9ynx+gzvRfiL6Y2EtBnHxyYOA1+3n/p8Tq73etAwTPX1
vU7akwAwexij7pT/KiGOhaPPw2bvhhyzWuy03QL3rIf4UluW0XMl9WeRLxKEx8UcUiHoHl+UX4nf
wFnrtrVFAnKiMna/qt3XDaK7oSguc2aNa5IkqUuoZn++ykYmyK0rTiV6PMNso207sCMp3a/3pW68
lmDd8Nt2BwMq7KqKktdamhGVW4oY22yXNQITipNhwuRO/GXMXo2k/mB209oZjL9jl4i9CueNysLl
ZBG4K2wkJoNXawGHZPOBsIOnV3kTuOHcWuCjMBZON5qLUfI/VV+Joi3E62ogFeoKC5NPRdoEqe18
mTET4NrscdHk0bJoIuMWqZYTOL0NZmLDsi2ZDmK2YrhqvFiOfKtGugWQFyOo4ek9KhCexaX2ty18
NgErmhfGbLh0iMu1mrUmoP39Uk4hDd7BuUBE3gCtXNsU5tsoWnftTWoajo2s8VddXCC5SmldDM7H
Jmmr90yLfjleOSxMkV9JGnS53eMJHaVx0+LuOzdQJk9p9B4CjyXO86p3jdr7CpuNocgQKSJoEET0
ZPo3ZqCCEzSLiGkQxKiHeAewDQjklOsU5UVWTitLoxSqm2QleySQXRJvRj8Jt9Yi7aO9Nk7ezm6R
rgymS340Usphlp/5OMXBUdMsevhWteD5l6SWIVsfW5hysfVSFg0ky96Nt7XueGdrJCkdGzmV0KTh
xdnjSfG96moxCDHFw8kjnojA5QiZ5KdaUXvBLl5VvVhNPvrVxHOewq464sWulqHnv7KRskrF2SuR
m/lOmDWNQI0zdkiLH0HeRUysYuUDJk/zwKb7O2DIIt+g0DkLapnVsh5zxNHVDBav/UqVph3UoxhM
O5vQSj2I6LgsXMYLLgyyEWP5erY8C85Xa69LiW9kVCYqAboTuOYDXjHdAD2DPxhWy0xCufCZO2zd
pPld5S0tYuTQS87Ekf6EjniZOFLfyTxdt03u4wHIJcfZbEv6HsJ/2G2saPNfDOH9Al3KlkZAvcqU
ReSRbjsLbIJI4cfxK4mHXUqjHFsa+D8zuuSGse0he8KIzd5yI8bbmEdPmjXu1Dinu8SySZfQmg8l
wnHXPeGBaE74lOiXLR1oyxtPGfWm96dzrOtXtIZQ07TobxM4+G7xamMEYdd1H4qtvwwxEGwXx57H
i+0Ci7EBVm7j++z7qGg513yxlvEPM5ifXWM/Fd5l0pN9GiZPCSeS0eMGskNWTvLBqQol0iGp94xb
/Go7l8O4KLJhoT+sL9Izd81of4jHZz4zF8WcJzZeK3+xHYiFg45oWcEUb1vvKKve3zAs/O7E/Lem
BxhQepHYxBm5SDDdiPY6oZfZt1mxzX3OSqUdEXnmMi8fLQ/9Q+KdcrTCa2zB724Hx7tKT7OvDFiW
uxmDziKNTujuXmld0+Ko7IOR0qNT0v0aXarlBP5SoOeVsRwZf+x92pfdlNEG8KN2Exnsxh549ihl
xNDEeroGHAm7XCN9rCNiX7dp3RGxx8DiKfT7a42VsAnH4p7rtzRS+ZUIHulyFHIT/LOujEpUVAva
a3+z1ua9y2ll8UZuBq+9IXT18Lx1BoWzeCmQeqJTfrj4++abCUSEgZ+4LHvEmO7NxWKwXHzghBx4
+sXOPPJJZB0t2oeJhdEmuh9y+peKllY0IjblzPfGgR8sMueVPrTzE07i3142WUSEhfRvHsWKaKc1
v0XHu4MGrzP1ZwWD8FlPq43BiXlRaiPjJY8aPRJWhXZFm65uP+1L0MJ3to+O7GK479gl/VXYjgIr
hBaebQ4uZ0+b51VUEsaZ1hVlzOQfUIx0Z5PsLZfEvmOiu/IsEIJvMkWFJV5LVX9D2kte9crujizc
OL9kOG0w+tFKt3yQtOnBaDx5TItxIcmFOGMPi691k5f0KWuO7TTViTMbfpEdcSidqdwZMdxEPM3y
XBa6vdTrrvudjou0wkmmmaW2iZiNrjufSae06QkkeSkD6WnqBFuruPsuvBdOhfe62hRd094ZFKIX
rxQ9MKS6oZtWaWDw/VK/OLJLdl3kDJfEztTF60Asdh5n1j79AvxjX1MsvPfEnO3DbMfYV0Ry/7mk
A5EusUXRbvr+LnaS/BxyYL5THyB7sEJSg6uQiTQ2fXpAZbkukxjRtV5PN5A45rXPKSX0jwFVA3HN
YXLL5jq9CQ6y+HLCfvv4Q5UTritEyzRmGOpgaFLGprUlrvS6FD6e7JEsFXeBUG27dv2svfuPi2wt
nsFYnYHEy7tfTeGBX/696AodCL1m7pPC8J5C93dUUzMzJK8XHdvZUbeFFUjTao6OvhIO2A2pwvJk
QHvUZmN4KgiG8OrmTk2tnmLNlMFUz8nm50tttquFQc7mevLdP1XPg7/Uglx55XNuW/LZyqpvgrO1
o9e08hlLKlDxpCAN/fGHUdewakfz82Smdw3m7psy9IeTqiEqbB7MZ1sxTx0SbR16HEE1Yj82relg
akms8smI+AipRViVIdQ/uUYvluYkrHOBLQ3G1tJ5r7CQfxtJFuExcIpTbA8MdmbhBE4ajWc/TiII
qPF1jtKWAbr7BVbb+ZRMuLCFeFsMSd4Noft3Og7On5CK+rHpWDw0X2Mew/PRhhdpJjraAPdGlCew
+Qqus4FIMejJW9g8+qfH2G7SvfXQ6hVYEuu0qBHIGv23lMazKxzt7omDkdC/GCL1UU/F2mRKfLRM
OuWWwJubes9xBJRdCBvtUM9jPcqzmzJWJoOiXfKKJ3AQKzpA8kV2UfOUUSnp+qlPpuGt0sMKJeVZ
c+2c7aBQe3AK0VJvjOjQcW5ySi06JijHsOs+eynRJ25FgWy2KSAz9+6LrDrbImwZmKl4lYnMOIl8
2EWo23e8KSHhREX3Wtj6snFnUOcQn1aDw1gKqf9KD+vwzea4tdfsylsm9nedWrgR0krcs1Q+T0oY
exNTL023clx1Zh0faa/ccMUbQaiNxtJLRuOE3FYHeowkjjE5nO4mr5BgkY5op86ismWzUY2wb5OT
lxca0Gvsuf5T2UMdymr3MFhkHeGwWXs0kXAzI/Iw+ujYm0WzKqbuLqefQYrB2MOrmqM5F/a+6Vn2
YztHQFosIxzhh8Jn7lEaAwbMRID1Na0SpfL8yfobbl2wFLs+IUrD6ZxNJPzirk9dtZWPGWblvJut
cnZ2jUS6xgHOk5CcEYm+pxwXzpX0Sl5V4W1mav5N2zbXrEOgEsn4W7W6d/65lKOzdUnP3U5IBFeh
95cQETbTlIl74/7KaCPYOXkmdukxih0N4gDYi3zRy3Pme6vJ8KM9Rhd7JX1cVWx4GBZVv/EcbtRa
uG6gh87OjCK1pJpG/uJcM0HEPnudjxZXHOsYFcwUiYLQFvqg85hidbCSejkP9XRwBa5E3UmoBZqH
lDcc23XJc7xLCncT1Y35G3MWfEPiP/RWe8v1aToyH0QEkY7Zk03ghm6m3uHnUiXopEX0JoeivLlF
ZN1LIxKB179HCFnWGmOUfWLo8dao2k+tco0l+cp/LINzhBdNzo18EZDH/qOxM9Oobd3uSN5GMM4t
UschC5zM0M4ENFVBU4swmLOyvDoaui7XJodHwztKpAGCc8Pv/pBeMKv6nrErWyrnxFWZWDp1p2e4
6uZoWKQXxBNmNkDTSPhK+VQUf8uo3E7ZPGFocuqXUIk/okGrLtLpjItb7b0s22H1jI85CQ6RYacn
DdNQPZj269SRbtZ4rXdOBe7dZqpPc5y8mB0TPpVF+i3rHEZxs07YhelFnFgjnbib2j+VQwqpLuvp
RWOGXI1Id1FG1DekMPMtQot8H7zxICth7IxHgZLpSXwqiZM/uSgTvbxfOQYJT5kZhce6BP1ELIJa
2DEu/owVauOb03SbyeOP59o9w1NW66rNO0ynNufOXK3Tx/dHs5ToIBZWm1nXvGKQ6LfmTG++GxbE
m7BEpfC5WqJfFzpF5UsEJWxFCrY6TqXlHkZJUvRQDwwoWktsvSmcX3NLA9BmJF8YenR10sNpDpII
koWuuSmjIoJqyn7Kdpihy8PPBdISzYbSYKSqEMD6Pcp/L/3lhS+9XrhQmQmHXbGeW6u8McM7AAuf
EweNJt0HE1xE/nOL/eu5aj4MpmwXa/bus84SX859vh7G2kLzjJZx8jR7n5rRmWqe2rBpklu7nZnn
R7mp3+iLiZOOD7DvdXMvqtBkpC9fZ6bcm9j7L/LOtDduJOvSv4gNkkEyyK+ZzH1Ral++EJJlc9+3
IH/9PHSh0VX1znSjvwwGGKCgsmxLVibJiBv3nvMcrrmQbr7J456uEzlfZ1fP9xHynvVEVFweGsWp
oEXmB1mPCNGyyjvcsNWd3SfVXWjke7N9inLVnMhGRD+rh69jZ09XHtL7ATPIL9Dism5DvyhaxdnS
tv1/1TnlSKYzuvplT/DcyvzQiTSAt8GOGOQ2pADLPlYYvWAL9Du+G6RKAhepXd3qWY76sJlhY/lK
YB2vzQxTWILez9Ir/cY+hDW2I4rTUxQpDfHhW0cDQtfRbeS5wrlW12ob630AtUFOm9Ka2i1fEJ7i
qJXrpOvkkzMEO0QNGMl5Ml7Ceas7cOxE6fzMPBiWKiofjAiGDSe5yh9/k4xarfSzXp/8Rjo5Q7Zs
uARq4wzuo8ewsSgd+1F49KOaMP7MIqhZWVg05zpA9NLrd1ZlhPup0R9zA7fgSIG0bt4aGdvbClf1
U1AYLIiBRg92hgbM0HNNpB5w3kHSuQMYEJI/7YE6oHWEqqI5yyynVxckCTHkabmll8+kwUAR59UJ
cxE3qOU6myvzzlNRsZq7SOytPBz2QaXI7Ry09IbsjVl/011/f2YGNWwtGKq7tiiSYxkHn5Y99MjP
lENvAiLOGM3lDnGgWNNfrR6IzqgerOEbbWhx51E3XLKI40072+fQrPjAmGk9G1WIoiQcbiZCo5ub
ut3JFfYttPoHXTbAfIJsfBqTJzPSTZIg+KQQj5WnmXAPzSeb+vhS2QVuhWT23icJiErhJg/yONu1
NpiQ1p7y+3+vgPwtvv+z0hjuJHJPG+023T4DNMJf9Y9W4bUjQDDujcn6zLQYj7R1IBjV8+sZlEdq
aEcc73PWbJhgEOlmqU8rc7v10PXt/j/8LL8Vpn/5YWwhLVPQr3BtE9vY3wDCdRoN7RAgZooR4aDk
afV7J3G8lRQxdIWk6k6ExaDwNgqAlD1BZcABeKCj6eB4ueuLQCf+KA9JtKoLmw7vPNLSQz8TiZc8
CTMaJIZcT42JyrGsbLpAZUCrsxEnmuOLeGSLB0C6KP9l2l04K5W3SiV3+KeGy+8PmmIwVyikPb8/
1ZMvknCtU27K4RSEBB8NbbsvF24dAqHo0MRRfPLAORymIqmPefthD2ydfe0ge9T7ItpaSfeW4yvr
Eje/DcuHqOU5m4Wh1oQ+U5Nzw5OEKOiyCjNDO+0Uz3jc7ZNLSuQqLgdEtoHzovqGdOpyBvZC9vpM
+bMC9eedOcAPqCI5W/B9rHchvb0mq2UcqJ+QExqr0oXQlA1l91ooGFJlmhXXaoSBYwwlkII0KB96
utW+mym5/f0UiPjmyk67kIb7ZgI7e2E8hJdEEaHWiVeFyOfh9wfXojDE5WNuy1MZZdm1DLr6nGKq
76RWPlYdNIV/f//8DwGzdFCAW1I6pmvajun87V6ui1iW+rD0apRkstnEuEZjUW6+hnTW3nuns9cD
kiC/1/k7SdKNx9xjoTVNOmYVlh8uWLKVqarwaCT2JXKrZsUCF98m2RRrEUESTK0muNOE9QX3QnFM
QsQRBYjxKuPNw97oFx17aZu3D0OWVmSFkzJNI4CGuSFuER6Gw79/ydbykv7yxOCO9FygrvguPJ7i
v71kvXbHrqq7Bg5HOdDRhceYepMvhtIkV8W2toVCcNmaCzSGCKuzXIClbRDfddQJd7GOCK/Um+4Y
o82rPKd9VXGpHSF6Ycim1nnvw2X8MlzznhSTeipocZZ8XRg516j5HPTgYy6q7moQu7jnXUXSWqo7
QRH7CtdAPwZ1/uqm+tHIGavghwlORo6alAlacqI/8crpLH/892/J361Uy4JmwtG1JO8KlsG/uY3C
yjSjZOBe1gT2b5paP51c+xUbnDlqbRkWGCgVBhv2F09Z/B9uwf/dP06DwtQdkkW5EwH9/tm3wdKj
JWXIxBmu3bdqGyp7UEhDZDNo609k6aL1tuZ+X9bmH//yf8WJ/f/MtPyn++J/IJtXZdeOn8XnXz3L
/wTJmt4/qAV1SEOWwbxYcJn+MCwbHhxZCdMJqa1hmfYShPZPjqwh/4E9ggfN8xbLwJ9RzaAu/uHp
NoIEW+g4+SzxX1mWxfID/Omxdg1MkdID04xnmi2Z5vlf76NIjXY5DjkdTBvF5NpBDAMFM4Sc+BxM
6QR40QrTzvZWQrf66Ab7EHlBAYO49T2VQkHL8aJWVzfLyKlHk9WCCotkIE9xqvXVWZgBwYRTBK7q
Cf4S1srEhji0R8QSNefCkxnUJLq/3WvYSURMCiwKQAiOmjIbbqj5jWemFBSxjdKRrjUDkSeMSS6d
GzOciod6RJpR97Ah6FNQ3VGlcfuDtAA3Zs+darYT2uKGA47j/VIZgww6aUVW+DMDbxOrxDh3G46w
LM59Y1raapJT9Fp6yAcOad0F0wrtN2IvCbXr2xvd6FvLU/k2iG5mxWZ6i26CtZmac8A3dA1arJcb
WtqcOZNcdwnNqNocgQJYILVFzwoDtmecQRcrwf3ndxiDwImayQA1bqChsJbRDAWTLtj8yFSl0/Z2
niBYSeqiA27FOkT32BDqRUTBYL2atRyOmnRszR8D5vpozKv+l3Si8VULK8nAKVbQJ8rcDVyqHGnO
P2kQddZnQXVbn6u8cjBn802No22GTfJTRMgJsd04IPbKlaybwPyM407mZ90x82XMMrvKeUgp9YaD
KWcq407lwE8O7Rw0aJX0WnNvtdaq5L3Aqlh+uLHNTDGUxRhvlSBKeFflHn1S8pdDcZfZtEUBLZSp
M74g47C/ZBAsR8hUMGXtTZd6m0lM+pLQyNw7ep2Hq45tBSBP0kQMrTSWOxTwApYULWBLXIbOSTwo
FanYJlmXPSUDbsZV0o7mSzVU8TfAPPUDFVGZ7SdIaWTqOI5A60W3nPFXAsMO9Vhi3plmPplroUeM
UMvZwPeo46tnsuHkiP7GPHB+kEuOpKIzikEsZl52AtPLC+OqjUVo+lqe2eM2LYvxPahTboLcyIJu
M1daWv00vRl0EKp1LXkektnqG6ABbYOSS1WQM0Wpw/7v7cGEk9oaLcNbHVjw0ZxFYb6EhoN8NSn1
JMd0V3Yvgi7aeYyciY5w2IaQOsJxqJ37wDQGupXoEvOLAw8sAg8ajSmaUEbvKOtGNeCMTbA8uD9H
D3TegSQ78661sg4cI295AmcoT6HNaSYmRq0NcKmw8XwyirVfmipt7F8ByZX2C8SR3PzWYy7Vrk4L
9IpJVk7drjMC1e8LLBPNaa4rfd5VpMFZ68zCPFyDjSwSxenH6SUQ9gASl8Ybq0FG8abpkdmT269D
p0m9x9iOimrfJSIA8lSga+r8SHqzJPAMaRw5INYQf6DjMKFF5cocKYZSg8CisRUfAktOu7IzPK80
fJo5PHj0BvRXehoB4wmv0ktg0B7v3qm1VNYc556D5FPtzh6DNGE2FYiCAk+6VQeBpDlehfKgCtqc
H7gwFv5cGtgg5kC35GV+HkFxjyewk5HcRzif0NGwXBLqNGuLTqOne+zrLGCMEd0+3PV25BIwBEAU
ez/cmnFy96IFp+qbaV9Y29xrk3FFJaq1Gy2h4XOE4cZgOR4QsNEXDy38P/3UVI8cajwP80ugLqlW
9vMD5+YxRxhULMOxrHKmJRDYVFsEEzM6qSrPP4vKqZNLxomHzoxmMjtIuFEEVsEAkE+nMRHh+oTq
yyV2S+7jAimFgRyo9HaY0AIQ4w3z1fpo5Xolsu/ec/Di+QRBcGMinkjL7L1U3BBql8SF0ruHLsdn
Rsu07uhfX+ggR857OzSQgHb9nFkG47siMLITYrOMwZ4lZ6vIFdo7ezKehsiFKoOMtDDml7DXZHSW
tqlPW+Xa+YyxOUresqYzmjWsz0j5XbI4c9gNZLlJ7QGHx9IJjEE5o7HYsOYg246hXT60Rihf67js
gbFOFvJfncIpXbMOhxRyOU7wS4KAxPXVZAzvgeYhSLHbrs4eOwRAj3XVWQ9W6cB7TIfUsSG9DQKm
dZsNuKpMeyr9RB/JeZ5qaxh3aD1UgjqjdyOK3zG29y5v/bx1o64EAAVP10EeQWdb30Bs10OIBs4y
jY4DezrP9LRcv1we5z/cwP93Kru/RG/8v5G1YQrczv9n2sxT36Q/pz/Xbb+/4A/WjGX9w6Ut4OIw
14WLiJLC6I/KzbT/4UiBmxNKo6D0XhAKf0LN6PbSWuCYtEBWOCT9EzVj/4Niy1ogM/K/ytf4Dfb/
10FMmhZnZxiSgFwsKkpD/O3YUTXd0EtBF7txwdz3nLfkRO5yFjg4bGSsd5u4SqvP1l6Y+JlXSb8b
lj12AARsBQDzgfYNj5YIK/Y4/ZC5z2V8jZbmV1wl6ujaFXTExlC4pFIAeIaefpnKYh3KaTViYj3V
WvTduFmOCqsdi3WZA5gfED496ky3WmQMCz4M8XrWqVsjw+kS9VCydazcWzF4ahd19v3vPwxaKI/5
3Gyqsv41eiSExMj9VnWX740yTk5Typ4/gdDc4E/ZeGEDuzZGFY6mRGxDXf8qxvQ/BODgPf5rvtfy
/roLLIhi2CDlQf97mmfat2ZX1MAFcBKUeCqQiORpG1wb0wyuULrqjdE08Ubrx6/YDglVHRzzORrG
rw7PQ0dQ06PZoefARMywHGPQzqxz9xQlQYB/lsY90QBZfp7N8+8vLPrZeqpD8roK8ayQJFU5bScV
QBf1YvHKInYr5qa+r6YYRQZ5RGveLPPw+2t/f0pjoUVQum0tV93PcxFuslItv9K5DIGOOR31HofI
+imtXiheoPJnfbI3YLY+Qv3LUeJ4awqI9s7e9pSnsMuq19wK0ksUovjRgxzym2mUBwa6+t7rbPL3
mPa94IWLUd9nYmtNvfNc5huVpsu0lAwGzjQEvDIIiewW62ZhgRGIWRe3pDutXerMty7JhV/ay7ft
vPgtrt0jqyGaWyc+gNKIFAzHMQX43eBgZQ+a/Jp9f67G4dVmRrweBYmcvz8tA3UHA1ndC3LQVpZQ
RK9XOl0jm/GaF+XzB5v/1nbrlHutjfaR5aWHGUcx2GNoO7zYOc3Na4Kot6CNGqLQ4rpiwLXbFqPp
YHGfA6721jVM0THso/fEaiAeZBCd7DSMUOFQ4ERJjJtg0mihoREWl9HasmG1pzivtjnHQMghqtjT
xcU11djBjWH5uuot65L33nsl1HAGByg2xmybO4wgdgtgwzPWsYmOupASlONyKWd69L7UoWyWofZz
nNLnRK8PslZqTy0jL0IT8qIM9bgEm+ycwLZPvz/M+lCRu1xOviHV1YqSFABFXV68KLTPY7+164qp
e96NZ8g7vqhUu0aE1G3KBWcQ6E0wr8oaIkbfhp9Km864L91DFHvy0ml0HGK4wmC0E7ZAy92qUdZ3
vz9j0hwdlGu5oPbadmfRliOLjj5hbQN85+xQvdv92CNQyaNLk4kro9f32S0bZCsZVoReYpzWsuug
SyZLcTkma/VDRGZ7V+JIaSpRXdpanZOxqS+90aI5yL0cpgD+7HD0Fhx9b53DyP4eEEqdsCy9zmOu
X0Tf780gqc7sxcwNQu8xTSukoc23WcH4iA3UORnwn7sprB9cN/2slSNvGmJBCOzT8BFK9xFFEK2d
sr5Ui17FpEdzmLF/EAkq5/bNrr3o0ZrBBCVsMOcBhf8gveYlaSURPowhT80Iyone9+NYi+iRCvPZ
qMYHJpLUNkN5cZcP4SymkxUna2nm5ZXuPZBfYFSHlpCyAyAWwFBVKZE6z/KmbEfbtn2IzdNSezOS
ODGsUl5M6ooNzbpqXZBbeq0ShgOoSpljB9e41rcoJ4dL4wTy1huT6RuqwtKzfMOkwfeUhJpEvb5k
HEa0vvXCCJ8w6eV7qOZMIUq9P6tSfbh66N2GrAeNWyh3p6HnvrHReLeuNOnmV2r2//V7YTZ4+9aE
Sfr7r4iCek6NjsVEq859UxR48ceieIJzXB+CGaxYmsr8yTN4qVaabn//Ifmz0a5swYCXMQF84Zhm
HzPGoz9+9cfvKQ0e6iz0q60TkWDH7a9OxJcslfJdK0EzNkUt9n+syF7blpCn8aOr0eyxJJc4slzE
yY05bes4Ec8okYxDEs/ASLJUw/7dMFhO7XLdIPLfdTbYgTI0Ur9kueTE4r5GTjVvNBnqe7xXLCHk
uZnM6Dzt9vsDgS/vbtDZRxU7YtNr5k602kMXuldG05vRs561jnRlzr/PQ3siAoixbDW/taV7n1jx
JWfq6ZCyUhsd9JTo1OIwjsimjeoXqIYPxqCRcsIMa5lXts5u4apP9OyzAiP3Ql1xU24qbUeb8lhn
H90wX5Se0fYo6hXtlW2UFH6OoKpXWLBC8OjC2Uxpc9TMEsvNpwk4roP7vXwryN04i1hYRqBs+G3s
QW0S4MZu5SCQRLOOMGPqYcdrxkEL5c6xTTyvgh0LDGTGCl9Ox5FtQB9zmuL5feC0CFBixImBj/oK
hZPm3TdxeghszycXh/iBO5bTrWjkrkf1K/vgoNvWhTrnIQvJ3Q7GSzSUaLZJZ4BMrYjEjCX75XQB
KcSYwFstZnPyjDbIXQd0vCKQiEWiHSDrPfzrTeq2G4HJIgUs0Ufjeci80/ImLm/ELLWbAE/R9/m+
D0J8cM4mJgNhYQ7T9+lw4fDy1Js9I6ONX3QSSgs8HFQOZOHkgNDLXQR/O9XMtRUBemDhynLY/WQ5
N7DzA7HujPFsadFOKGPTJdaOwEksvETWZ/yZwII+urgkcD2L8FBNYttryscFdWG6fxdo1aEFSaTX
6YsTGj5kLjg0OBt0dSbeaI0o7BAGybYZLN+osY/1OvuGOmlT9tKU7nVIOJFjuyHEBkrzsOXQu0mw
cXkCu3DdrOTNBOQO3G+jLS5s5DICmwYetz74zsrgMHC75EV89soAk5+zgvy3t0R+H4tmQzeJNc+3
FEKzoV+3mrvKxnlXYs8yjHrTZfOuDuW9HrabLtRX1QTigsblB8kbG517S5eov2sr20oOdCYmjdrI
NvC81kw67C6+th73ZDGTaMU3pwYIpecrvVmraDyJcLgjTWGTMTV14QbAenqom0NkjtuMF/YZEXyR
ZO7FcfOt601goauvPKSwRoe+Xv5ND3tNT9p0OtW+Ctq9qKxdEPvcYL/Q+nzEboDPMTpXJZrvHm0m
CI5or0vtB75y3y1KDEWNP+CU16sKyb62AUO+iUx3m2vaLQ7tlyRsL8t3iZ+aOdkNQb+xqwcDt8jM
nZPJZdUL7/vWXvWefR0bte/CYtsmll9qEwJT3HTD4KeJuQ1C7XGovuvW3UdDs61JSw7ALDZtvFvu
57idLjReXlqdiJR4vmVmcuQnx10NQrzdhF1+jOFkNGyjgMV22HzhMrUYxuUldctznZiHHA9xX+oA
hZpj0udbYDfbHnebpee+cKY7ZrYrJCPH5f+t7p5jhdBcLgeVS164B2FFl6BRx8CONkWZIn+rQUlm
v69xa1/1igw+h1goqBJGe14uchBnjIkrNsB2zcQcNhe8H0fc1bH9+4cbTctXgzpWUNvHKn9Z1kIs
CNeSg0X7FhmmL5aUDRdpqMzv0xyJpqm/TyPe4G0RllyH6ToiRHKNDZ7F7WT8WNaz7MTuBv/X2TSz
BwUghw6G+JS7i+uKht5+omhbdxiJkym9GQjFdGemwVlh/RE3287XZeq9CRtXpUpguFNqvjVeSKpo
elmuQqfZ90bId+SkP9elHxjTxfNiP2uKN8DPFBdUoCNfVlo3LUIypKqFxRTuaES/t2FwLapi3WbO
c1Cj9zV0qAMjkP/+jkViTezSDmsmDzMPTtgelQvKZWq2TI9RoSC+Lz4FcUWIKx6U7cZ+AbcxwmSP
V+JCqu1Tme7osKYVrmMBtotdDwLeIcMU3EzhsbJ5p/rpkqjxoZKuHyrhB0wBq6ZkK7fmF1sfDqlh
nIQ57ulY7mFCv9uDc8nNbm0SukTqmpubIc405pnIgl+JigpXGdmMc2/504xloRsxaU7TM0bpNk3v
6QnDg4IUInkzR9ntpEK8Iix37wjz6sZybXc975XzljSQqlXan+NQveP52jGBfium/RRb1bqqtKNs
3Ufsh+exgAoffoj2HjLKaxfZvutGd05RX5raOWVGeYycGlFscQqApbMUhO+5VjzrmubHbVus9GbY
2RoM1xA/oxG+WYN1SemCYrzVLd/y9JVlPdHdYkUc9lmQ7kP8ZDa9Qrq00Dpd+byYXokF20UpY7wm
RMZnIifHWn0/EHwNbxFNWOj9pNY/o+D49hzA3T3yzAmTlE1Z15o8hdr8wSgZxcU+xDbC25/e/zRr
71zrzheycQuzb/WDk9FZI9OqoiPb5vO9RfrISivmUwFY1S3Q+2b3ZkrDPRVVtx6l8zWq4LFVV2VV
6M+0J6tvb0FjPPTjPm6dpxDKoBdZZFWRr9lYdMz14c1pcMSpunpogrWRqwJAwwzSvfiJIu2jnN+m
2XjR6ZOtaPZ9gAE+N5H+ia5ghxv/hSFYvcIqciEj7Klz3O0c4QWIqz3HbKjS84ZJGv168VnK8FNw
+QpV7gRxdGHc7uZCOybzBk0WXnNNnAZZv+nchKtU1jyO16huHlXsvTtO0q1qrTjG33UZnRoimguo
6BU7XMMxuxQvKU5rIlQezDG5auW1Nd0HMWWXzssI60u+me4f+yb4hTV75WlsrmDqcDBRv1bHmPWw
pDxrPfuceD1FinFU+pOtt/eJMX1hgbyrQ+8BfM9llAtJCLMytr9Zf6bG9S3dwMrWfSM/IRrIeAGn
Q+huR/tbXNvKfIWxbXcUDwhk0Dzsw9J+LwHBSDT3iXqNk+qtdocH7pmXrqwg7VCPj6DPy+x7VtXV
0sJh3Xft3uHBL9jhh4LTNM5RLH1c0QpnIVr/AIi980EH99jM5TdpRnjxcIKmBska9eI8rOP9PEZX
h55pZd25c7DEvWnfHfXDyvruIEqte2Q868nFupLpP8oGg3HQ4fcfS8+3uFIZekINEsWEUhjMyG40
wksf4jIJN8o4ppPCHdYUd3HiXSxUKytIbnvCj0tt1P0wFV+xzI4YiVcWM4FVir8/ZDhLNZaeMlM7
zqZlLfKEuyq3WGk5gO0qWa0FTKWus5gfShWveteAMoC9RaMkWOkavHtrX0Uxj7/3OifeXmeJiQl4
QNo2+LOuviBQbDu8H105b+BzwCwj9tEUbK7lMTXkp4eHprRs3+5CpEwK6Zx7aI0NUdbbeehPDBM3
gzFtcEMsECEott1zSLDMoOpXwPH3WrGbMnEzcrQRwYcMvXUXZNTSF8RAxd7JSzau0tRYcC4IdVDD
uKbfG7Xr0/7b95o3AIhacJYsnUzfyNvSM7Wpc1JqJW4MZfFbsp5YCBJ6E6ydWweNOTt7sa5brMGj
cn4gMmbywJgAdU20GU2TKEGxwy22DvJK52iPPCgkdWc1hRjW+KF3cyouZiXvG7SmU3KbG4XnnRSg
PO0/VPHIbBM3m3EHR3YvcsTODPvK1dz/mNMZjQ78y9m+72Rxj9Sw2RWkPcnBeB6M9svNeRCWTN8E
rU9D/AnaTnaZB7I7jmGoXWebdsxlqAgjlFysGl6GoSW/WtuD8ZUWHwHTLcFp36rHtZXR+GGt6DQi
LzV5by5QitI7oXx76OPhzmDS2rTNKUI6FBKIUWsxFYF+yGEJlf3L0NuEZ6RnbwSOkzMeIDKPQ/gW
+DGetOeSEN4uDbDO2hsj+9LYhHQkv3HG3ABf2cXjxBOMVKWUxStT07fVGB8s8dyEOc7r6DBXX9nY
+CKNN2BFmWnJDeFnu4mCHvzZunXUY1a0KwT0nUf39A0/AAJ6jlV6ezKYxO1kZap9WmIWj/PigDp+
03nRpmJt3xQjln+aMbAzjHcOsY9unw/nzuMS1gUNAS3cooF+WLgvhk3KopacHfB6AXgNU7W78Zyq
HippZD+7TMwZz/Cw5UQEItDTK5Ot5oHOGtsso1EtvAPRtK0xJIZaeUdzd5vE3S7KvYscsp0SOByD
Xxb7fj59u8vMr56PPLrdui6Kqw5fXJF/4RGSjMuLPGjn3pLhFk7EJqEAnAPtV1EF2yZl5r+A8T5L
zX1Rhr6Ff3Wsy/bnaCQbrJhrh/QYLw/Zx5wj/AsTA2mwjTEBEdjI6UvXzpCad1afEq3u+KWZPEnA
j30G9wVPhGpQXYlzhWlLY3AVasYmZ+yfkfnl5Km3iuPwzqM21UWHxzjaBRm8LiIq4iB7qe7b+Gus
Ml/9lHARIqxknS32tse8ctE3sNC8W2G7H3Vz06PmJTH9gnn3gJKTkyFJhLnfaDTnh8bbJZ7zEJs6
li+kg7FNq2+UWF/ziFlcL0CTdL9A+T1MOUlywn0thpTPq4MN+EbYxk1DUkbMUbUrl/wI+g5r8iBI
BXF3rmrBUnsL5/BXWl2IWqyJTXRltQta3NeJ2ntwXSCurZMR1ABRVBZcwVQ8VIuTOZ5+xoZ9FTOm
/lmnH1xurUj3EwOflYPeKjO3KPtutkyfy6k805G8uW7HAYkHTo/Os87KiJOSo9BbN/yI+/gQqQAu
BzyDKlwPfUIzx10wQl9Da/okUWH7qvcNNI3ZCo9ZlV1ao9k4EnYW6Ycro4LzU5qvmpmvrZQC2qvO
UeYOe2Muv4blODkwqbPA2wfZNkhG/7PtpnPkkHCKOBO9Mf2QzCbuM9SNwk9RWVp58B4Eatu03gll
iLYaEWzjJlpnPDKZ+ABV80O5rJ3IAul5vNiLxzfE0MZaNtnfbUOWSjjd9fVi2cI0gjN8HpxfXEXe
ZOxbw5wdioa0DPtTqncIWsidrW9X605tB6wSfARd4W1uTW/DmDy2HlTiGtkodonthKkvDrF1ggUN
gFQS/UdkbPdKyLMf9hyTlUfDYhLwqtFRYvcvZ2ebivxJs6Afk4qjGoMmlgh8bjJUw/vO6B+9KMa1
IJABA9nyGtjqUAEQZBDK6/mS5jJP6irL6HrnnGQmkFVYws1b73EcyJ4C57Mwj/xX19JXobUPZyNc
j/bwgtJgVwq1LUfvKMZ9gWmkzKPDpFv7OY13U6IZK81SvmW0x8Se7x29g67k7WNtPsZdcOqy8TKD
yaJf+FEPLiksovgV6DjKKXvBOXpYI6ErAlBcR7Qa2aKPmYogChYrt/SO/bCU0gokasbBlrA9ShFm
roQvATeBAqlR4wYEtUU0T0enAqbWPHbA2GLXPjJZ3pSlwRIUHVtmrjG4ESOA+yONnRwCPFDZvVXi
mgcXth1EAtQASNFkb40i2AA0Ii6u9W3sQFuz9K4x8vAM9RFwe6/LcvZQkwgrsk6N9mrksMjQiDA/
W03ml6rlJvVC84r2Pl/KNukBOAXMkPbiYXYjoPkW7KifNUdlK4nex1KspwCwXY++YGgPeU13N0uM
NYO4vWmV8crGUdUCnTtPjdqRu4ZRL95Ry38WY3C2I/QV9rwbpi/r0HKQgJyhkU03PzRWsEV+ftWn
ZAPVrYeeEWKglQnncWBo6DtvBt0esooxH1oQ1sQ+B14thnFrQEzFpTdX+s+kFaSZmi77s7MONF6q
y90+Wwh93Q3Gik8L4ObKauArRvm5GbyPGG6Oyg6okPZFpiGfiddCMrwcLLrsuldf2uaund3D2PBP
1AmAJfcxpR0YMynaeATztIDchrJZgzDYYYgDPcgLsnGs4ax13JOlHyLkp/i3txEdAYBl6G23MM0d
MtsUXCAOFuuQBUiMeB48ez/joZU96k3EyBifvRvIP7RBiho8BhiBoM3poZWFIMXQc43aLTEpUklP
b+0K2yV5yJjw2A03mk7YX/U4EX3mkNCmzN6XSPRJ+Y3PbdL+8IIFv6n5UdyRBdqeZfeRTccE7zyM
Wr+cF2n4RpLf8+30HD3I0B7vOcCv55wGrx7Aizi47iF3CUgv3jXjSU+e9fRz4KXL7wAux0y8t8dW
AHhlNcbaxjPgrhj5DihuMx1ZilE90WqE3NMwk8qoh+XnOMvHBCKJg1eSSTetuBIBH0gl0DTFrgof
k8jYjCrZcAh04lMboHifVkUhLwP1Foojen+Q1ZN9fmZfzNuEVlJ/dMejFtXYwRsy0qHPQhGJ5Bvj
ypOJPUp04caJaJR2JlySD7KcrPrgBafEIoaBwETZ/YS9hKWp6PbkwWKHPHiGwfztV5yAl7XaN+ki
8DgpQhSkLQ6WDuqQWIYBi1ilEdC1MaVzNLvuLcvhnCPXbqDN0EHql1H10ZV7I24PzgKKnAGEaK8o
yc6cxagAQDiNuvblVvPNnc+03vrmtZgAYAWwl4R9TeeEgTuBAEwUEzixMSnbJKZuxwJumJ7epZn2
vwg7jyXHkSyLfhHM4AAcYktQq2BosYGlCmjA4dD4+jnMmcV0jegNLbO7rCqCJNyfuPfcx6RASCVY
SJVM/0hJVDVg6+4pK2nycj7+GVvkyMhuxlNMIq15Z1tY7UCb5d9HflDI4vlsm/HMPJvhUt0drXg7
REzqxkEGmAoXwbVgqm08YgpXuX2ryTREbnhOYvLT7DbYs4juwuyeOZLcX6Bw2ZbsMT0MPloZQOeV
CvRZUzNQmOq44Ks4ew9lP4GJRhHVq3TflwupaDnjzJqFy3nSeUIMZxbaLqlVdwT7XXXUHYaEAIlm
0vLZFGTw1jkdLYaw61/rpsemhLUI4BDDroAYEPIOrvrMqPM9MOJ5b6QEb5hOInaG136ztpwhr89w
QVQ8n/7+Vdtmu8pLEpz//vXvSxPIr7SX764W+jEbZQlV/S0emp9s8eSpmqx1g9Tj4e9LOgJksXOU
N5XQ8tQ7EAiLWGBrJIYbkvby0Odnnm9YlSkRWoFjOTvSHdjbz6SJhVkbmU+CEPNNpvJm4w+z+aS0
+1TNcFJAl3IlNNb81S6IKJaF74ZUlVwpWJeXApf0GiOts3UUyS4luJ1rAEbnuYdVE49R/OkNr9PM
fA7nBFg+elwdupCtXMFifYo6evm2fTCEqaAvpfpnkP92sMowT5wKBou+u/HxpBz//qlirAtfoaSa
8tgFIFhkx22os59Z5YvqCB+HTQDeZRzGTWOSqUgGSm/1mIhjCIiurki/JdMeJEH6YcTTv8kdsP43
kQXaZuGb0sb9JP8hX28qxHHFALjZiIio7O2UO1cGxZuXdcbWcRJOiXb6hjli/mQoVCmdn22Fw2vB
k11jb5QsGC3SooeFoiiPyk3WteT1iMR6ETTy2/+mC7r9p7jmv8cCWf9qfkATQqCUeU8VETaGIfHP
0BuRGH4f3GdjshXjphfGsO4rAC5ECixndIksdfoXsgNjavxjDVryECcYG8q4QPCXjepQOUdtF1di
LqeLZLGnMVGsZNCYb7Jp6EKz0Xv6Nz/zv/Lm+ZntewoVkbAYnNix2/9IesmNhXgaczRDAiTJVQDs
Eo9quRqdSU0zxxvTmKubHNPomvf3dbyrFVge1vkAhaOTu3RMGGYFBw2ZR4YPtZqLGE++0/zW9cA/
AFzjhKBiPTpeCUXH50CvsuDh78uSdX9K8fr//0Z/w5f+VfkUOKZlunwYAcos6x+xAXFl+ch2EzNk
0uCfWyQMD7rlx6xrAzYFGxC7NuhZEDjvPFelR0N6mmyU8TUvS+Ynniuf+DKGGBenm92p4N/Ez/zD
4fb3Hb8r+VEcovd3/0d41BDDNDQsRLw5X1Dm1QB9K/LfmbyM6K/yhZlNKpj1e44BtXN4Wcy52RW8
e9e/L/EQ/We+3P+ZSEbm2D+/uaiXsX3xs93Nbr5t/iN1oEa3StnPQm5MZPnOgDpMFrGcjZhwWadh
RS0EGQAwGKScEEzsLdtfDq3qD2ib1lZhWod6srddgosFEBPJGCJiHdLqY8D0KwEmyHSlvAGOw64G
HTX00UVmcFCB+lf7GG1J1nC5tTHrx1wu18URv+okGNa+qN9bYgTCAefmmkkOqFKqdMZxhYrUcXGr
x3qxo2dO4hAtWr12+46NYtZemqkHR9ih51kKuAf49tnkFc56nAOsOHL4HOKet1w4VPpgW4BU/U5V
/FXEKP1zV7OtaknpXiiJ2e1xv+LvebIIcnILOPwuElyYp3d6t/2hy3EKnarvySozdp1NZoHq45On
fXmwqJ+glGfbIDPSUPfzeeiak9tJ+FdwF1Og/na/GBuJv7HqUIGOA6ImVQGMFqiZjUocmT8/ebb6
gvy8VWQ9bjmFnh1DWnvPHxF+4AMGkm4J3a604UCMEbTZMIyYz59nYnu1ZT7MVckenea0rObPEdZI
kWBEJ2tzN/mA3xw3WwONs8N8GT682GaQtURvhfFUL5X7Dsr/PBkD1vsWkZsGFC7GPKAPYzAR1UN1
pAcl5Z7RRD3k9grWBIxdfnFoWX2EMix/nZzQbvv+EOdgBILxYhHN4hTHoOovpRyR7ov5swtYmEX0
H4MjV3bpWdsJYnbOxclgqZrDylDPgy7+CEX4Am23CkeiGpq4C5nr601URtgngwhhT5a8xvRb3cD6
9+61Z40hzvXYvJQNIpCuHNqNzsxig/oYFul4ygf0DMwoAIzgdLbo+cpcMMOBXMeS0fpy4LsgBRb7
+zEdRfSr4xh/cX13pGH2r/yYZNpzbK9E35ro8bCgLO2zf4+ehpbAssOoOoyMJ7spzgWS4k2jsEC0
Npk3c0ZbkiOSLpmV0N0Gh9jLk/1sADqAQqvhoh/y2nqjmPlW+LjJOaAhr+zUfO7Saetn5QvskWxH
XPBAhsnncAeF7zKfL4VFxhHgPiBNd5kEasZtb7JNcL32FW2yj9RmZtBrneo6+kM836sNSf5uJd2l
za0RabTqtVu8ueMaTG3/I86CW6o6wEfIzXwj+uGpD0tPB7vMz7FdHLw2ec1jNwuF5zFyHYqN9uFZ
t3F2aE1WkJmXlVfNlHkzmqINQS8iLBWPk1/6T1K7cJS7fNk/VlPl09/yMqazf3VYG0Rtei0yAq6c
xfNCq1ABnMbaO/mgWlcNMJF9hdz7WcmMZVjjnKnW/XB0jB8seUFCiUStO2B33Vg/kenFejwh5LWN
jZ+IHF8SIR8NHxqXU+jrQNcLHty8Jp6BHbOrJaGg5o208U+rSrqdmfU7V8hfju8KcGHDuzYpedE9
bfHUeNwX3sqI5VMZ22WIBDtc/FiecjSJXtX+gR0zblh8f/d5gJHFXYgkNp0fykbWbjO8DQBAL4Ka
SvZwD/JquRhtI29QAR4Np7B2qmaQySbGz6gCEXH2EEXtnAMugNfEs9SCMd8H/jLvGSbvzMlrjmna
bnUyxJekncaVSAJ7O4BePZsdt3XrmKs8cBdG1duul+a5JGykE0ju616MV41sk9RFpGRm3q7s1mov
tp0kNzvRN2WCCxfTjJ4oT4BUTEwfLbSCHqJXnJQlANc0eYmCwTwjrM9XngEeaY4CuSLvhYLyzYtl
RsGPm3uavPzAoAqJWwxTQdfbGnsF3//2XHsyP8Y0fNIU8zPBd+ZiHxCLBmfJo3MDTnjp86Y5TVY3
oIxx0OIXxhfGM+9UDO6z4efWg/E8sjDd1pD3No1Hlng7mNkuMzVUTAoQJvk078pENZQDm+yoUmAN
XA27NXd9aVkc8fCwaWHj6VXXCZeZJCqHrsa/VRkURoMoF8dNnwMIbqexGpvLXCms08h8zG4Jzq0g
odLiJEm8b1WRY+RZE0Gewch8o253VsFRr5EjDA0Mc2eyhrUc4+5EJ71NmyHfR6Z5bYsmwS+2shtU
fnOdWrsq7a+Tj6EtBuUUVgM7IK9YEykdw4hy20uW07IHXfJCOiNjfqM+1012UrjMbi7dd+Ki0JIQ
N5dmyp+GrgzNhLIDZkGA+KLERev/7GyHpK+RE9viiUITdE2V8m4RdtFwsCZi1GJCG2or2QN3cEOb
EOdrYHhrf4onWKyOwSAoemnLvHoyEQThGiE5nrlBaGO3WElDy4udxaiM4NpOuk8Osgq2rYYunBXt
TPGI8mNisNtV/XFyK4ebJfZAWA/QiCWhIClq69BZGrBIo9UdMy0JlI+iXdSMe9795Pz3JQnQhSO5
uJaCI0ewj9lgth6viRGlB0YenwvMigeuX+D2dY0SvUc16S35RzSrn1BkGN13yBHAhyOrXajDjcwE
oUPYuWgBHBZzEoFKc4dtzy2yaic/OP3Xy4OP0TdTBC0B2wxZ07DNhl2M8IB+sGRI5KXDVSnR7Z3F
LTeBl7isDrDHYzRL9/Fgfui7ihwMigiTFqm+KNi+lLZ1VGVWoavBFMQytz/1C3e848qTgmR/sZkl
jH2G1T7vyvUAK4VBN+tZ+L/jqbIWTOVaspgD4QSrv3zO0+wTazj2q/R1UUiB3Kp4zayh3iCRQ9Ml
sLp1uSW2+MzeFKnkp4Eu9ejmbPCagETYxA7uCS2Lfu2U8+R1aM+J7Jab0nDEKbWCX1kv+zND5zUN
KDezbR+JRqBbtd2EaPS4fkCzfmGe36/SOqKQ9PAwmmXLmDtIuMJGwIVxokB4QRYEOe5xxTbQalGr
MpXR+cUS6smqWBC20XyUVlHcghyxn+9Gb6g7LSCAhTwkNos1bcW3LGE/4pRJe8ITM7IsxZreH+rE
XnZy6tVhdJCfWRMcY1tpQj5mNj+jQzfupAizqtRgULJIuKCKfV0sy4G9zs2bkH0IzmmiBjL7gP1K
P5Z0OmMyR6u6FdUht4qT5RXyAeSdi0CsAbuanQeHob5o9BPP4lWYsX9k0f+jD64eXsBj5zukHTju
r64wo20dtPsUoeqGKBlkU5oUCMxH+uJUp2G2KaQ61e0rvAIYFR4EdL0VkWwXP4YLKez0WCWI/GXu
sZULGhEOeb9eDCs65Hnx0mI9PqUGtUzvAQJt5iDZGtjtV65bO3fqSLFyGeJemn6LU5CFV3FuFYNH
jzpqjesIPQ+2p5XTJPGV6s+ALC/PXV+Oe2TkyeAuR2X1PYNAwCFNd620r59mi4qJwvFj9th7jOav
fkYFFg+YIW3XpCjhzKQ62Bs6uy7gvzZBj6jaW9DHNp50uF4OduFXx7Gkc2b9ldeop7wYKyWbxjS2
4Ia13X+9/P1rzZ5jC1fjvfCS/Pz3BZsCFllq3u3cwnvKUpeRvj+/uyCfHz0kj+sFLMR6sMlUyTms
F8egvyXeYfLGUzrHj6mjfVSvpDG65bTGiNse29m0w7aOwClBVLt6JmDToWiK65K2xBAJOWNKxZJn
tTq/mveXv39ibJNfy5mQQq7YDNI2U51iMfShxof93BsIhwBuFkuHbNP1FetLZ95meA7LMbAebXtZ
92PJmJVrKTZyc2UHPP1OXJ66soMSG5RrTD/VrpxHJFxlloLGs+U2zpkwpc2dAS0elth4JzW3obQj
HcxsxHCUVXVZ4MdxziHbI4DtFz7e5zLPa2QVjxFhKe3S0LYBX5iQBxj5A2ptDIjoIXZJ6ry7ZX8y
kuk1b+PvuHYZWFdPEqs08U/Gt2xKZOgQbVIsbow1SIZH1CuK6Skoio8cAFxoNkfU/eWq5HrbFGjB
UqcrdzqSB3B42DQH1gGoiYswh/W9NWT6M1jqU5YBBLSmkeeLLV7FJsS4yxR82CQic4n0yEitHdkL
wg6twoEkmY2NHRS8MTKZpTI519qYqM/4RS79Jg3y92ZJnDXFtbWaou92aMzN6OLPHOLiOa2dX2Rp
jTsy6Wkuwd+jGMPzEV9sZojrAFtU0OJC8YjvqLFehhHNdzjx0ybXfJCwjufmmubPpCZ0K9+toM65
+HlZQGz+PjmtTPeaOQcyi2gjaQhXnW9RmKfogKfcSTALsiaOIsa4zbQ3EN+F8TxuHbxlK7dbEKP+
yLpiPoyjQnhdFGtZlD8bJFQb24x2lAfGSS5UfCPDYZ6lr75sppCyudvW8WM3aJQKROdhxuL6z5Ad
WAx3BeA1plxt6E9NTOLAxspY/ZmEYZLgElhghu0FP1DXsdFJJ7BJ6AXjmMgSwy8+7abZui2KMPjM
iEai+jb4drA2NU5Kj3FoyUhnD5ZlG7fOczrOpwY+YW2x4mqQHxYmkqK+HX5WabscwGvv0nH6zur8
NvZxvTPHX3R6T1C+3I1Xtq9x6z78PZbyyUtWOAm4xthcOWmDCCXPbwVEzQ1f2WvAjZlELUFsjai3
Jl+DHTcB/zLzXCcZaRG9Mg4FPuhMEP6q0UppbZxqA9s87NoL2c3kdscNNoCGvpfETOrg49Tb0cpO
O42cONEbZWqQsxbKEL/9CRDloade2QYEVnDBu9cuZxhuj31FEdp/IBnlODbhFCyW1+5V8Dber7WS
i3HtWC34IB4ULfFKl0N6qXX6pZzRJDh+QNxGlHXD/4hvC1lg8xL5BPOYLuqzAqBdy69KvNyCYyj+
YSEG31TS7TDstB8Vk/Q9QVzdzjUQY8x+IE5x0EHQL+HlpFKGLlaCsIqsTcD2nS9NP+1N4cWhM4/P
hopqVHw569UK0S4HBZBvsgyUxKxRUOn7SYwzwoo/JZH2GzBriBwiUgtNIOpc1dN+ssSFMCNk2V7m
bfNRHDqpPuYUgetcNUsoId+1rJHGZF+WvyPtVi8V8H7L7x68ocQF4E4Q3JvpT5nmr1WTEIdjw4yI
Hh2C3dBrR2fQ6N6pChJ7he5ebt38Y1T+yKpiZ+apeI2WIPRr/zWf5vQ06GjEz6D+AHR7nrhn+H7q
c9LTZjDWfcVgcTJ1025qr2jRzxE07BFmvqpF/eaQGjkNrzksXK7ZLka+zyCpbEgrMWYUzY5JnI0E
NpEGA+ae9m02SecLmFfWKdHwS9sDOatHOMuieiHI7Rez/2YlS8d5xPDGFickcuU3BKojsxHS4ZLs
Z1GNmH8jm0x3vez9pXusBuKb5owEvlm6CVqqOWw6T60jPHCYFZGgVdqlyeaxQhlB25ZgkpkrYsIS
t79oT4BwMJW/w3IP1aJy61uDKO7vHyCO4SVIrF25JOjwCFxdE7b82ruDvTct94fPWXyOuvJXzTkm
08k8TC4M5FnRFiV3pL7jjOssi09cVpgWiubZ61Dpxao+j7O81oSkrNC9lDvHdPKdb7+VWt8svgxh
nvXfRsPbV9bVQSWWXpV3fXJhdwxGkv4xAA0Ksb7LdxBz+dGkfGpeGscW29iOanLimGE3sYHqwY4x
V7ONAkF4bYRB8Gh+QPNzLEv3Rw00Z6Od9Ae/Z3DUDqoMWpMN9I2DX6C8GDEBkd9wdvOie9PsLD2H
lRlinMAqr+6M56oxygvSm21LLpnxmolK8VM1n+JeT5PcSQaxc99MMkPMY6u/zig2JZzFI072i6id
7wBd2KliN2kQFHJTtU3uJQbHtWzZB9HeP9PmRWEzZocFUChLcZaVZbShBNqrChk/sbI+O9wmzNvy
S1l5dkvT5ZfdT7Sc2W+S5Nxjqsh0mvvloRwU8SpzQgAokSErsIXnOuohEZb1RRGmhov5jj6YWfLG
+mgBVdlZpffkZN5F8TXZFdmw92yGDK7sniaeLqrjiaJMBN6a0Q1bMxdohVWSigeL7GyVPC88brAy
lmdTo1HX/iPCdn/vMPHzy/knijKaODeIdguDW8YWyRaowy32861i3rBG0s0sSGZ/OoWwNEuH7mR0
HtA1U24AjIPu7Cn8o8R/wZDIf54zS7YegzuRlNBbo7Xy7IsBBRHw3Y4oWnUEBTVDrY3EGzFSa0d1
pOFZnn4d4/gFt5VW/tVrjIFzeMHs2tu7CTdhKf2DaTYLMr/ljXC7DD8mxt5xQtDQ4N5wDFQNKRYW
L10+mVfnl9nNT2TkjAf1tzGZ9vgZXiN1V7rPeR4qn4CYQlvkGgTeD9Nm87/YvyqjCM45b4tAtIYO
i9w8Jdv4wNtBHNxcgpJsLz5agw026pyWpaI0uZ9UYh72dT2RjmtTwhNDgqJcxpd6cvXWqc65Nstd
WRvl1qpILgezqMEgY9/sD7PXv3S28Wiqk1dhh+hGwvWot/NDzSAIqHIxjIcg8YYL5JN8PZJbaDNB
Iko2oA5Gl1IA6lk1BN3b/ZjvjbYLwAc3P91ogiFnEO7hThCu62gTSD6bmYfszg+H5LfsyBNEQtoq
TcKig7rHeksL4e+yb5L8tnIiKAxF1Wnh2tuLTNO7C+xK8fJsG2sBGyQlbYaZ65KGVvqhA+MxXrBL
iOKxGES+admiOSXzqMH76mziRhIGOCuoC1QpM3ISn6ZHo1eZrAnVrf0YDUyfYuzQqp3wHiCA9Frk
M6NbtRvlCoqbqQdBMwlEHbDBbxxh6zZq3hyLrphr9SeguvFgm8cpaNpjRwoe1b++lfYzfngmaB24
6kUEWO5I5SySq7GgQ9CEIpNtaV9sjlgW3vKqO/d36TbFhoXENcpAmvKvVWFXA7k0W5IaMOweHKe5
AyiSh7QU5YElTUJVnVlPWULusMkQAp/NFPp0736HdNhriMYsvAYxsr4Jdxw29NT4UhnAVXBIyST8
s2SqOmId/xTqsXTue5HzJDMv7Nr8q1AISRkkpyKVD37AL1MVhFQtqOSWhDPKw/oHE6e/O8apOJNL
m4qP6T4Vhfemn/Bonsa281aK0eAVoTVdI8S6Bpkr3ol60wyEhhlBiti6UK8DJUeYzpnYYZV+MYfs
wKXL19UgVw+LIOTi3N5ZmhynVIsnE+DTbkb/0eIQZPCGzJcwPOqJOGecx0ec+wqAexXEOzttyNaA
O4U+n8lC1plryxEuShvveUm4JpvDKN4Woz60BnsrEADZ2p3Iz3Lu4FBEeTVbn+gz0NyMWFHXaH7H
rtxWBdD72bHeR5X86j36eB8CCSY4BtS9M76pwkmOupu+Or7+LEx9xKRxPfSrhAuHpMvnjPgVlr7p
sGmaal8H5rdv+5/x0J1t2Dch0EPIKuhZD/qedUB2S88jZ1NdzTkigJgMG9IMZ0I/ObnbPL2kyWSS
k7C1Lbs8xRNLn+C+F4g5qqq8VvAhPVRtEKvLgpw51levaSwYw7zVEbr7dujf/RYsLI56kjQJTN+r
MQ6OZv+QtGmyZrdX73QedjLpPzXFIjrN4nmsIKHEzJ4ccucx4YlozWXTN1V2Fqj1mdvho0dFcVJR
hLjGQTRlYZXYOlLhNWSvPzLaQnHBoMXMJhqwlpCWoqGpCEYsjlR8zHuNIDpmgRcSOwNQRW2HVL/b
KQJlVDzpJoMs2Ff+vJVc7gximJVOw81qxFZMGsldtXHKX6gn92kf81AO5D8lUIlspmp2XzP/7yAi
00mJOVm5bRFvW9zbOIIX7i/U47o0t4GkqVqQTU9RelJBEOKKZR7bgJievU8wf9Wppidi6+1WZ5wm
6BkJtuAkH0PhJo9BqwjpXCZzXdMOJQqbtCQdZ5rneVfAhF4z2ItdU+7aIyN3An5J1dos95gt3zoG
TlfdGq8+xcOyyirOd6PRZMF1xN0YVYgVWO3z1quonk1/A1EMA24JYKYwn8ylJzMzruoj6RREe7n+
wfJxaqlZkvDBTYNdWWA+KhqmaATO9LmZr6o+YTKNWHa20z1dSAmVicBZZSbvVmxvPGc89SDjJ0u+
NEq9LTLy+NyJMGhz5jvqwWSXGRaBuMuQ2jWl3bV2AovxHjzMWCDx7QiX7SO/X7to1eIs6s9wRSdU
YWFSoOb3JI6tpEEGe08rm9lHxRvLhQMUmKa3dab8jWwbKnA3xxEfv9c6+DV3yKFVtqzxB9qrORqo
c+c531Q5C0uSU3DNeKRQDxdtEkY4QVY3SQZC2em/ucmLsg2GBqO8JqU7b02ytMJ+mQja4Q3MgmYV
TYSN8k5+u61V7toeYFKTMR3RVXtmQ6Fu3l1PTTbQSikkwSh2GB4nQNgrHW1b/5EZ0VXEjC00cybw
UGw+s4sbuRkY8Rom0Vh3m7Hx0Kzk3OwNSAxUDwTJsTbaeHeavelM7o5yPcDzPX9KlCIghcbLMOqX
WmZsgy0A8+kSf4jK+KxNmR3HuLE33Xkc+pemL7CUxJ+q3TEsu8xzTWGSM2+U03yMS/+lB0yFKkII
bi4mG9Ps2S8kh/TMYtx3ywoUlBYNaDzDM+LkhMF48+JsM5aGDFyrd/YnD+6E3cpaHmaGGEe8mSO4
vvyRhBKy6Uu8FBkT0tF02kNbjDuvG+Q1wCgDy9qakSHKgqKWbV9tuQdhZfsRfhS4ZU0jGDR7Vbgv
NjTZFejmsONJWk/GHTZVuhneHYzHbhF5q0T52UbE7rcETeg3YxNGs1XtqtprboVBroDq2zfWfRFk
5iJ6GCvlhVh6m88pJqHD29lFJD4QwM27Rh5kbjT7gOBoFnrzn6nT6bG/CLnQCQ1ABMraeVxQz8VS
f7a1tnagJkhQGtIP5bWHhoXKYH8GAVh0IlM3fC+hCCY8nxHtfdLCKnEKhmLpbK6Vz1jFj8xQRtkD
WZ5ID/zNhHwzvItvsqg8GCON/IR3EvXmOej4f/wc46aRJW9z4QH7dGhDX6io1r5DSlA1MXqsMy7Z
Po8/kgwkakYCHSWBFZL6lO3g9Dz6UbZB3TeHHGiGpK5aOpKHZH8EiUrxKg+MCz5bK3ubENWJZMg3
Pg3NqpydDxdNHLRxgb84WThhCjbfmCm9AegByjnUcDyZS8tQz+2GFyrdjWexMU0N/Rhn5iMVYrTu
2G9vyNX65c3egLHk7wKVN58fax3TkNdHx8/YsY9Zxodlfkc99K+gsmB+Dew6J6CIokDTvRK555ys
1Dy0vt18GqlccWb3AMAebeTjK3eE1e3xDQpIqUw7qmQcTMUbmSxQmmNisxvtPVSQf8K0G10AX8GT
FJlkwkm1IL3OWilLpmvYC4dsYkTD1mNbo5llr/YYOfKzdbrnuiDevu/4KL3xj5a2WDkVsBTL6m8z
Rv2CGRSEOfNaZyxFg47wGC3Fisqs2hj3LmViOavQZod2GWEuiyBGBIZx38+iwJycBJQhe55QdLAc
uqJ/yWtn3FEigvKhvZpsJOnuA76dYanW0sM+iSud2qMQofUwtbl3LJuPdlIDyo9p4F/dnjjrEqbv
aY9d7NvP+VwTMriPZMs8W1Pygx7h1ZKWpCwXx9E3WKsFfB7Jhk2LuZ2H4E9iuLu5JnTAKxWjOkdt
zUI9VOzNtp1TrAuCyRGdVFt4QLsuH34TaHFXYDD9sfzp90Qc04gwjgwXubEmBlSKX08Th9IGYwBC
JH5YLJ7NGgwmQKZ81yJl8BcfA3ZFFQNhAgFv9F0u+Q+LswSkibddJp3QH8Z0XtZyNTu4K/04vzGc
24ig2DOdBynOe1pgbnXNhJ1tXWRMg106Yc7rYDB+Iv42kBhqV6yI99mA+j+4rD1YnmxEL2hG8uQz
AP7J91OY/rbz9M4goOUugSLjHBtG96k0g2NkMEtvvo8A3Vblldx6L56OdvehrOaA4WbxxotNZYoy
bKXlMO5b4QJMEMTOdl9ebn/Po/4kmeS9UeNHUH55nfjBEks5hEe7QmdhHQVPg5Mx1HEvS4utyunL
ci0MaibQH+l7kCI+NqztaMtNYN+j0Cral+rTQW20KVlVo3PC8+pizC58q6MPMDHw2NSII5NbVC2M
Afqt6oGokrjcRcbZGknwGiI6xpEWEs3CKoUi4d5TR6OMUqvezc7y5RWEJ9s83JUb4Z4wfiHGbBCL
Gv7ajNOtFtUNF/+VsMX7OSPhHDWix/AjRqQ1XcNtSNWTOBgKU1PtuaC7MJkp0AkJwQrmsOYxHg3d
fVdFU27qrjdXVJvPnR0dHeIEgoc6ZnojUuscJUa+NVuKTwlimR54BeCBpKFC3iOD2Nbm5LZyF/F9
UIKlSETYzuLR+wYxXgNxQm21DXS0Y9XwhPb53EC+XFVYuNeuwk0snd896hlMbdSszuTshjz5U/rZ
H2s0vjrNUijxatjwiCHMCb8UqXI/q2Lg9rNINynrtVksR2R2v4sFeZ0TOb9R3+8jR3y1tf3iKXRk
bX26ExOy5c9itM/J8paM8l3ZM8HKomRl/o2TrsaHjrJyaf/QPdB62Szocmvne3xOZSqKt9pO//Rt
WV6xugjl2KH2XBPjUfdisiYJl6Zv137iemiYM4S2AJaCezbiLDZD5sD/YOUwKwfpXkeYtKPFjb4F
ux1ksCangXHH8qu2PHTcFvopupkHbWtKBwmQJS1GgwchP5LxRjFkJ2oXD5rwr6y5werc2HFHixWn
5BV1K6n5QTI9/E5MhLuE2jXEzYxPdRJ/NBLHkWrlT5MMIJYKHsqWHqqCUyPCL4bfXWXqLTDRj2Ti
8POL9peM1G1cMAJ7XU9cIHicru+OCZ+SM3Nlxbr+czfRr6nvWXIAhYn59etHc3SvDX22W/P9bVE4
rvCSfNjGiEeBtw8xLO5bnfF0JBiV0Syd5nJ8LDWdhx67S68aDiaCmX2XNVAbUfeXdJg4M2YcVdnD
Qiw8dMx+qzPmMwTkvdel4gO2KoOn093nJXHA6Hx4tpHkgtxCjzCvPLJXGHIbxwZlKWdFP26TGH25
FeSgTuDwPThuWWxSgp9C6UZiJ/3q09ZWaC75gXu5DEvzKyLedCsIP8L8wjdjslR5yLI+34xax5/U
BDiDgMi5mPwYF5H3amYw6QBReqPDVNgsDxNmiliX/tnvX2KXb07fIQRa0BSSkGKzNep+RrH6U6VI
lRr50ZvFiAeWW4uv9WGp/EuFT3flmf7e4jnSCGcsQU6HY+/toPiRNe/2PQB0Mu6XGXYSkpRYCCNS
KQcW/1kBNKCywEh5lJjC+cLq7G41SI3GL/swY8MMh0rTR+mR+Y1bI+BMzVsTJSemisOuKpbi2V9X
oxR7iKonRFMERrG6ZPXXbHLDfCgXvDMe7IoNOL27VjTeZMOWwrEOSdO5h78YH8w8mta0SagdBp7Y
jAjN6b1MvC/cCV1A/NH9H2RvT048IK3/IOq8lls3um77RKhCagB9yxxFiopbN6gdkXNoAE//D0Df
Ob5hWba3LYlE9wpzjkkZyRabi22VhOMvLNS//cL/ikenuTgZMtionICxbcda0YNEEU+Q1FvWkMPN
GKM/ZoKwAuUDc7QAa6ZJLYkErSFHe+vOp2Os2h/CkL/8wbnHxQGkLeujwQby5fFUlKr804k1Tc+6
CsAxOyr9MEfe5KrhmofPhCr2mal0two6dZdNx8amIPx7BJtgz0GKHhmtRduKDT9JuPPd4O4iP+uS
8aZiRoUwgH3Bt1zijlu3LX150EebWmDlAnjw5DT6cMoSsto8F4sQHsyHhfkoYMDLrVUY1EW2w9pH
QJg0zIKLN6AooMJbm/5vGYRHXbQR4B/tD63lH+XBwbIDbPYBGb0YUElzt2bkWV7+9huprRqO6JXU
5M9Btq89ugqgDRYpCZRdMMScrQThFBvWUU0N9J+aXUNZeCdfpb/bwWWi2n7iDfw0yWkMKKLfqkz+
TZlCYDZxb0YjPyM3xzsz2cyIk37HXGM3lt7V9etxzxw/XjuqPMSF/4ftxFdepVeU3Rs2C6Tcolpw
GAbpVZkz0UbEGuWfhOFeI9sq6GJC/qwznGixnqPuVAzuXpXiUDPS0WnbNsn842YksZV2ZJ/bxNhX
4JegsIzYitwXJFMnv19zs7EfzvQBfBxJNTXcToMZfB1wjqQSLeUmQaV3Cv/5uWluJ7vqeDZQr+bi
YfqCGjm+GW50gTcUMPc4+uC+VlFL8AZ22nbtCZJ4ESKuXS3Y+JH3u5OsxefmjF1TNvOLZPOPGCTS
OfIZ5gZvibqh3HlFxZjYQ8TeYdI46KOO018Pkv0EEdOuLmxPf8ahdu3t4GfDbbxhns60zqk+rVoA
a0/iLznmm9Lq/1WzSz646DnnR5n+7YZjplF81AYmJ9Ni4hNn6c42XB5SZ3oeAuCOqiWtmjDTwTTr
W1TmCFzjr4SCgrJNkYqrj+KYUFQTHDms7nY0G32LTdv9oUI+yKT+qRRXcfweIWQ52nDP2WA1DD4C
Fg6TpzahTi+WZGW47aponwbjm4HClCvqs5cBhmZG9RsEa5uIJRxTRg98UvgiWr89SFGlm0ZsS6GD
s/HRbeWGtR3EQIBoazC3bUKKa+1Ujsa/CFOzY7RgT2PniZpjWsMcvrgR0+CRmXtXFDW2N/tH4XVQ
1TRjbaD3WoXC29V5+KGT0onihrmiJoCiZUkJ0QDO8GSnn7w7OxIqR5Kv3W2lq7c4nn6k1fTwlPpn
YJvOFALZEL/VPOi1UUtsAiP9wRoXqo2fEltBe7oxp2mjKkJPzeEtzjQYoRXHns28HD25YDvEES55
gLjhfBbEndx1tvk7H004W5k3wBeoKFY5Kge6ro2u44sdkLDIPEqfEtInX+avbAkmlE/gcGpyu34G
C/LioWXrYQEh37PS+lo2+Qspvc6fMIRlg3pnjYkakrLs5m02L6F2KWJl3QIGH8Wc/aRUnd46vX3p
IzEYBxWEzW2xa3kGcKFU4qaU6COAzQ0/RJO8dwFZk5H4U1f4fTM+Uj3SyeeckxYZHfQQDQH22Bry
GmuZ14MwQX6NQo2s7///4sAAKhOOcjjwT7jH0R7aIv3VyzzYhZScvxpvzuC7YbgqmDFi5M9CfzZO
V/HPvvFO1RCOH+gcrkaDLs2pmm7r6jqmwqI0WKZE0Vsl+5s1hcUZHYp3Y+A0bHmWiw0gOj6aBkra
oE0SeLlFtQ0HiwFyQjZOGWUIaNRTmycMxC0zeA50h8XybK9rZmcdFeB9AJ45O0HqUyDr9NnJMlZ+
EzRDkfe/TDAPTSn9txKr+4ZxooNpnZbBKtREVL3MrkbI/Hj+BojnNF5Hp/Bxub7FgNw/y2bdMCTj
bJseUcIVLDw13KPR0HWsX845iDH9Ra05Hb89RkLAFpj8Pr9QU9Irm2+N37uPNHL/+rUbHVqn59rr
gbLFba//Sh3Hf2hh3AENwm9rU4FBUOK90+L0DjwCmHnh/h3xM65iO7OuftIK/uRg7qeMuxxdubyJ
6LVocqzTQ6JnTHtICDZwRewyx4T5kjGtSX0fDiOzcRtScjmMzT6XknF2a2jvUPkFUWp1fnGt4mqZ
EZnJs/xSbyryLmuS7bWSjEKF5KXiFC94qzTYGN6MXa3gXnHd+a/YytnLECBHw0dFXyfDJphsssND
LaOTeuWJcq/xjHkFlkd2u8pONcTFzeItXF5cfR5iIP7bGbjknqjjiA/n2FxsdNAm8Tg4wUmWkfEa
6RXXBC7cnTPGu7zxmtOo7PqiWw9iq7uXGoQjuHYbENEaNEr9YvlbRYvwWL5oPX/aMIP+k5gd8fNj
8J6iW4Zn+q5SNX46gFobzxBER/W8xY7p44rggj81rvl3eXvY75kYy7CVHMbYmwdjcPPT8Quwn4m3
nESDxtpmeohKSlp7qwurB9bZivzFNkToBbjABz/jSABKgXFe0Ka54CMl6vzUaDqwu44CyeuB1eNz
pH0qYnEeG37dOitPzYlvZq3iGy1Cu//+zFlDU2wNlZ0zWxIi2sm7ZXcPRxb/0jHiivQzpHoV2viP
LNHvjHfGZ0Kg0C1q0nvLi2LVDzg1B7ILlnc1MmC0Utm+9oR4Xrqu95D1M6RqqkRd6tGvVm1+pPT4
WY759Da17FuTvAFjMMjPQv6ifO3funw4K4FKMoSuzV4NPXkNMsyWevY6DmLaLB+U0KCEHA3WM2GO
AbHB9lSiuKlDc4v3RO59Os87ehF307uoQ8Ky/9WqKvvthuIjkOa2rob4ELS2uS/KhupGNbcRt9dG
DARw96U7HXo9k2g2YmL3uBvry2CnH3JoRuCpwANoZZxdz5j5ESvysNL21TPt8qUyJw6/0IOrtSCU
9YoxHF4Rb2WkcuLosYyNxb44ayPibuOwvVqGbW5crUsPZgq+xVKWe65j42eR2ualHvATI9MEmFAP
wa6ykaf6wImXF/aA4aER2ofhmg1BeC1jr/mvfHN8ahLk6D6cZoiZg2LmnEpYmR7LfF43lUenr+qw
uqRUTx5HzkHlXnkg1YkSdiTIQApqkXF4DZC4wUEEPBNrukGzzRES2Ppzn7IXh5J3XV5agbG6JzRk
gxNY3hyW/FeSNrZTgEzFUmH5xiK7RMBUkyovCM7UjdMYw6twnXx6GZJoOtZsSRhYuFgjwgbljJX/
VRDHOAkfjLHSs4cNeZVYLno7q/45JuA7MiEwd4TWEy6RhuCN+rXySpwFTqP9SGXA2Msd7v1Y/4xH
izhvpy1ImAwCRBaCAVgoJliSBZk7aVgW1wRM81pMbn7QzJ7OinBcAI21gM6qVVtiIUAw1GV85xbU
n/n+381uJJQxJ7y0pAV+pruYHf9gfCELgrU1NTiEwh4PqcQGQCKLePGiCEBgCgrOIdJeOjE6VSNu
YDNStTPWqg5eLcleiVnldZkfQBDX+ytONf9cV4oOzmCXomSLcaFEwatRxq/6qSIMBbnLedSn7Jww
Y9z5TasVa5KimeHPLsvlJenw+lkdC7OsJt59eRbS0lgPE+WpgDmw/Fua3YTXjDFGZfrAtw30BIal
NY/lJZrojCFx89gjww2JWIyrecDKJuaQVbS3XfEuaoq3wA2LY+yASnKipDqlOpWbaY/6zg46A1c5
vFWMivJ5RIKQqzDaa85Uwirnm+vhMJ0YZb3EpTdehJmf9LxSz0mNx2hGTvs5wBEjzCEztZLrvPPf
kTMiFo4aNFpReAys1PiF1AgcUfRuOe4hEFJsFUmkB6ePh2PgdPeq9fKnjrhcYwZKOB2QgtI/WsNE
ynT0V/PM4FjqpTqheh3uoQRjEk38nJnrfY4EFULKPnWhsL9fvCF/ttK2uGXEwOxpCX8oF4GTg97w
R6MAGhja+GsaHaZAaA5rt7c+rGyiNi5Kdclq8Ni9dmk0+9LrYEgFcMgnd34JVPYWRl64Z/8lTy7R
MKflr/RWl6fSICp4JE6oDbrqrDPV+n4hYxtoVpKG/zzJkNhj7KncgyH1L2vopm1TQz9PEf6fTfpl
+NLOZXmpR+VcmFzdvi27GTkph/8OFUpgd+OkmNqYUfX2StPUkwuL6vR9mQBIzVA5HzJ/ammZ/Do+
u0ES0veOWkxwMI0ZHgwL0J5tnVlhWuflyyCNoz0rPWYjeXkR8wtG2rRF2Yr0MsxgLrL5uII8Y288
N3wIoryLScQfSNLeu8Q4wdBd6nCBncFrduEctqLsaqN37i4tpoFTphwujusNl3yUabdywUxXCAYx
uZjjtue43mojml9HNA9qWRdl5Xb5gvlO+wj7vjlUASEPpT0cS0mu5FJ8VvqEcddie8Hj3PBkZ/l2
KYWLnl9u2T4iLIMvkvGT6zfxB6LwFIBd1tPSOPFH4aUAxqiT90bKishqnhjVt09l0LRPy5ea70MU
brJb2fJNJhZrkeVdo6csrv+9fP+9HBU+9lu2Yfq+YrV77kAiHKYpuqW2almjz2XTRH9w5XCjeq22
dtfbrCZsYa0zC0m+PlceKOFQK2Qx62xCFQTX8lsxqD8LKKLQujtQ4WrfEpr17mawmNMZSxC4DiuF
DvtsKvmRUWVPWVLvGJtGBPWQPbYtFHNW0m92HnGIf/jjoFU9lnezKHqTztES2ew4ShrqQi2t2Aha
QJqqurkl3sjNZIdPMYg60CGBfiqQALEYfFQTGjHNN+t74c0yyiq1b4a9W77wOQkoirSvKi9YQugd
n0F2Vj8KN7lMVbmLWz97MubACSwWnDmm98w2MTvFRJkBnjXg0bReRq/vDjh2J3koNU/tGpLQdrqV
Di+6w97YdeLwGAZoH0QMbU4BZHKD9gaGjTvMS7F0WDFLmMTpXiOn22tEmyPnZqlj9HW5/z55iLBF
9rfx2jC8JoGOoL5qowOOcHuDXyHfiaomf0AZ2lVzFYzltP7dNnQpkjritRsrubUNL72YghVIHgnO
IZ16IwmDkx2p34V/cpMxfl4qzsJK0z2THbjv5LiHA+/ccmO7lgULrEdPl7OnBGnNjzRDbB5MgrZe
hfuYqYBaZwLM+sZkDridKl+mR70JgoMhBDl3BYvCOi0OA9DvOHWNSz4b1+PUDna5wqlTzl9y76FY
m6w3v67PquvkQaamB8iVRI4VQjG5CUHsnXFWiwLlgzmzhbNsa/YDHPnYdxCWTHDo2Bi3rBokcvzA
Gn45zawsH3s0sXPFTyqdfvTt9I+ZW8EN9T236/zGx3r7O9fFzbQb7axHITW2s3FR8zMoD1mktCDJ
E8SjtlPwKxhGDwbp8gMLAupWy9GKqf5/R6vpW5/EcdrgwSnx2TyQSxE0JE14HgzrEH+YETwRSzNd
lnrAxRKCvo6GYeGpkHlbbgnWkSsHy+a4iupa7TSST/WyOxiWA+6zmWnw9CKIpP6xAAwOyNYxtxmJ
vQ+CLOPdC43iQjj2diw6Z088yr//akE0Y9q1bbv3mDCIQ85k8OIDGOpSs8Ks1prdrkDgRngoxYQ/
2f7ZBFy9lcBrgQ/1yPPDMuGbCmip6bD2DR/n02ATuCTsfOMm8DJWAME90bL4JoCTJVbPwlI1/qrH
ZrWP4MfQY3Z3Iy3h5GS8DeEUBlcX85yIYJSGY/ilarILzSyCVYOHSA5Fd424gDfd4H26mQvjrBme
bIOHb8jT9svSqk3vpSdqbBKwmGg+x2W3ZRTc+rJ+ZrGGhS2op2M8jVuCW5wf2mgE27oVgIxi59gx
c3lGywjmvOJWqmp8OS0o2BS/vpewJzOImQb/UqNyk5HcFzPvVTCOXSFJ/N0wGxMR0pZVgYIF0qTJ
E7EQNDQK7jgTPOgRFcnKMjADM/J0juwCz94ytmCTyqTauGbYSVwYHO3R9lSHEj40z3aClbBrcYRl
ZYXTmlHPfPvTM4Tt2wR/UOB1/N+fYirxSYhYfm8q/hmeX0TG645w40MVFvp6+bYNj7V60Akbmzms
CYJ2rorR5fq7vYPbEB2WB36yhmAW2B+jhhNU2JGz+f7Y49beWGMvToktAxoLiD1J2tB8xtlxuVNa
fjHbgkiCwEZjh5OuxGRyryMkXmbUf8ZZI7iwfGLGQ2N67s3nJvXQuzIZpBUfEBTMgUj4kfq1Mzf+
AGIIgGSTROMV+9sAqNQRSicQDhu9TNiEd9fy4LL56RManeLJwINuH+xGluSYh8PVwZEJvHEucesp
+YiC+u37cQ5UpI5EjSDYK+2D75vuW19CeMHK9X3Hd0Yh1kOs93vN1MQ2hz6y7X3X3hnMzMjFqJsT
Y5OLI7zi0HQUuktbjvVhShVcxf6ZG61+juhGMHawkm3K5nnM7B9aLMNLbiuekboR1xQjFJCfjpGt
zTMeRPXRVRN7GQMPX0C8yJJ55Jn9C9An1gQ9HyWvSE6K522duL71REuIdDdszFMQTfaHyBkay/FY
5ml2NQtcm0YHGwDd4VlwjxKoxHBrbPnDzBQYOjNG6YmxOS/NBcGCl+97yfEp6Qm72Q5V3z3GUm/m
HXv63tjDx9jHDCwc5T0rmSKB4V5eXmTvYIAaSZCQqUsI9v+rQcgyZP8zgZhoIAxfAp/Tw0c1uP0+
3ScsaZs+D1khu5xEoWN8hmHXvzhpcv9+60yFX4uq9b/6dbKxayKJLuqLKBmb2p1+6eb/+PJSE0yy
css83jqwhC5111HVgYtgSVfiwZr/nm831iGM0nvCuXxj8gFKta3L9TKKsLo5P56hAze4zzcndfyb
NqIc3LzkSmUu9YdWuvrejiK1A1N0q3McfGYRJI8AYWxDr+ylff6uk9m4C7O2xRXVU0w7JBwyIDpD
9f7IgfSdXLBWHtnIXnt0RxY2wGtBVeWXbAQtYQ9BcP4usmOka8HIR7YW2qsGvPKkF1X6zqEPmWz2
nWuVya6khoviB+xYm8n+4fd6nkLa8vV6rbLk6CQdi9eqvcYVCwYCIa1LVrrGVrI6mkFoD+T9v8ix
aW/KNHzYukb21QBcAxjW8C4n02tBkFIspHZtbPmVz3wzr6MXWgaMFImkNfmVcQY4e1k6+4786aXI
YauitpHtBHsDBdBhYraz5mPKeZklGgObgMrbEf0TCVL5XhRajf+WL8lPvRPQNj4FousRppCwUUeN
9TQ4gkSuvJH7oSjYrFmWOLdafNMiJidVUMhr7hnmw9Grl9LE41QLinfGP4hPha6emt74DR1ivAQq
f0SRHj9CTV7rCbRtofdAYfwGj/q8KWgqE746RosQ2pa7isg4WnUWRX49tUyANkWlIK2AGKEyiJtT
WJIoN38IqVzJF1BC59iAzgKxmJ0GD07Y/w1KzcYvFij2l5EHfloOWNpZARL6xHU+OR0gtHhGws2o
uYiqGs+272yXz6UpJPYYJzmhsPMPNSywdZENlCy+c3aghOw1WSPS8SCKuzZ0bZMG+KKNmbexK8nW
zyawrbApi3JBvufyPNtjXYDT8ymt0jQ9irjeT8AJTrFS+gUTdw11hzqI7NTk2HXYfOwyxAE8T6UN
F9FdYTQwDdKBVbwdfsXEW76bARhrnIImi3m4Zcsl4XsEkoxBj+jE0y8yjBGFxak8sayYdp3Ffp2S
zyF+w+zWzKCHT0H9uM5Nd6vAFGytsbOftKD4bVZjxVXAr4ac2NuUi2qP6qbeG/Tj56fExq3JMIbz
KLhbuhgftgjZotdQyHpW1LhHYsre5RDN1ZRsCaHVN4yoh7tofoealR/a0eiwRmBJrXtNnAqgC1pb
jTdiOfA3LBmBhk6AF4Ki5Br32RfNfPbwNP1HkgzaTmQuyag17YMb+lenFUdEp9kriGqc0d0LW9VH
blnVmidVbizlNQ/SC6CIhFp/DetePbENfvQQgfbt8v/KfL3dsFH39jAOLAzUw3BQKQCoTPkUhlOc
gZef1UTTPNDp5vnO8leeGVOamM49GBIMd2lEwnkPHQfBB/mxxYCTZvKIcaANZ+nAfJp7lyPOtbID
3H65Idqg3zRze9XGw89lTGKOyDgpCLW5IJxafqTUvAzKxHs6z6WYVajV8i+K1E3vKcEjY659uX3N
M6MYDQUxAtTvC6wueSBUxZTDLsI5jsgpdEb+WbmOuuqttQQzSxubf1GaxMBU4Y0hKik1WTTe8Y5Z
WFkJSXOZM29KG4C85tkbP5c6Xb6pb3urEui36DrMgtgG+Ek24om8gKgwIuoJdWleohF7b2282nNO
mhCWvzeDtN9U2jWklPmXesUvv6WwoOD09gM5RrmFpbmFfHHwsa8cpe4kK8G3h2+/YOPIcHSrbFnv
8T5yUOvBydDD6lzCPDhKC4aJsnlqYo4e9GVa6oK/nVPoJnxFOMxlAmbIEi9E+67YuOE+df94iAGp
r7AG5zzEe90N2xMbMUTbQQWoTros8OYCI/bH7GLl//vF6q2v/wVzh5UtN8495wqdjIVYC+jAUeub
d01l0y8tzupHVVioLeaGCKmWfmrkrujFvEYW8bM1y0Y0O5frkSCuPSXLz2pUgCiq4dgzPthlA+Jy
j/HMhkq8IL6uE+9pQjFfS/pA1y5BhTDF3zo+4j82LMSylgwc3Nqf0Qdx9Rgj/6UfMnqBgX2F5yOS
S3tYKSFuK1llB4LFhnsqnfKp8/P+RQlr7+CRPRjzrYf+ujs2rjjFhIBeGKBZ91J1LIJMqn5sVxsR
kSVjRG99Xcl9rtxVUdsziT0dVxn4kKPFbcd61rzYnlmsizyKbq4Gs7ggWk7MA57axdPBBekfveAn
Ry+Aqfk/1SB3OrkRzm5E3fEcBQVWr/gyJ9BlesL/OOfGPkWm5d2bqOzBFbmfTHrTt5rNiiZi9FKh
olsgqIfSdQK8jI17WYUMLkqWsAi7g4Y3VNNr0H3zkhfX8VYLNHGuUrN4Gp3sD7G348HqMzzz868U
/37FRtz5h8MWjxCHEG8JcPWo7vRdKPLmKlscB2yHekwbcXmWRfPD0Jh8e5U+kGbqcJ5a9MblFB3J
OWZeJsyjRZowj2B6QhlqHY0cLS+2tumtGxH0w80/E+Xs3AxHgvQELK3FDWBmpwKRO39PRd46aCbo
AOg8rKuLA3ozzbebVbN9GQrX2iBYBrma5WdMJNPZk0G5JWjhUqHLxtSF4Zdq96Mtmt8qUOKUWsRP
aKAtAaXUw3XEDDtzAklt7TL4nLDTWmwtJszjJAsOsY20KlT4kpadadBayb4NaBTNZha+E+M2V6bL
TMz1hTro6iVx+sfYheD8e0an5/lLo3nEU2Gh9x0G1FpdhzS8LoHl9E16dEquFaG694px9iwgkUhj
U+5lwwClnQmE4XymT1VTSMj5un+sNOYsc2ujQPRe+4nQVK0i8oFH2sSv3bLz74GwCvK0gsTUjrYZ
wuAzWeMBF+AfpAGHCY+7ZelPpRbV62VLUVLsw1YomhOI9WfqsWyNCsG/kmLr4Q4W9rWYwE7jL7w4
hWXjpuKmGwpmFGyWzr0VmGcBEm0blFl6SFqyDQnEhvQWFN2tobp4N10OtlYkzdrpQkJNkPoSfgig
VffCF1jhnDM7SD7xn7LCRl2IId5T+2Af8pp0j9WWu6vx8tVkcYwa9cSAIBy6NbmpGfED2qmPveze
zzKVXLN/g/SipdSnD8/UUoAuPrREwuA3hTckh8FLHkj+kR96/EvGbJSM2+xO+u1BJWX6WXVij54z
ILBKe0P5vdY8zz2HyPgvnBtM0sNfDS0vhKzhQvmAnM/vTlNcINkGqUScd3setVBtAru2V2NrPdzC
9/Z5Nu0RYaZX+GIkmGk3nwkZA7P4JTe88JfrrYlIB0uQTNrVZGGIpPzPLE/ZA6pPLhgyX6D66ycA
hg+Z4Y7RizcwAsWd4M3m4Jp9shny2fMVQGME97rCxzgwQDUBuqLHAADtV8zBqIk12E5JiJw0LgtW
xvNTVhVDeHDmVUabDac8kzplhj5uw0rQpwgsfjIsNJzuB6O3+nNu03O3TODqgefHfzTzfrMpDO5Q
3bwABfM24/w2xbH+7z9GaWW2B7tHx5DU1Q8cg1iilWusJ8NmlmUONu++ae2rvKNfp0TzMKgeh44F
8zgYX6mHGpxx8fgpxrDbtp4Lg2z+WJVlrj+hlmAayo86Vu7rgjRGanWaBJIgL6t89kJZebbm5ahw
Y3WiKGZt5z71MBUId1bM4fpT33vhRe/LH84UZifUZy5wDwajbVs527grm+tS3PWp2d47QHy2F/gv
RUK26UDlsYtIGsdzzpViJ/BHAtdHN1GaP/kVbStkAl01GC8G1v6joofFxqDJNaCIattMEClgccWX
2hnAZ/vJxKQU1bmnIxenIUnXddqPpOq2MeJRuo9Gcw9dAdCy1Z17wmziainkZcsvAHue+wICp1t7
wbDzmb99wpWY04ZdtzAOS6dnIzG6SGLb2ZxS35jq3fah/zlZBOd68Bj7Uldr+uhtMmQD61Zrm5Pf
NB+xIKbTlM1XINhlcsgQqZRa3jXIVLcXmMCFBl+tXiq9McQpyxgKQzSTX+bizvf2PI3q9MQtOBfd
fxXfWM0Tje9u+aUopTha62JUp84Mn/Up3Cvd1J8m1++Jgy/O30OKKd5guNH25cyVhV3d/FAyeNfH
33Ud/zAGeBZL78BR7p+ytJsODKeQi0yj2FvaHwWO8mmIN/rkUfzkzP5pjvEbWG3MxiUtn1UK981D
cMB2Bf9kOysI4mEKzuE0MMGdhYFa1CSvdj59hBrJ1OgnaoIsFG2/MulvlsO1I11uQhIsSBv1K+tD
AhuZP6F6TdfIuveMr19H+3nQUj/7iYgPUWjPMN0pfoLw2TKZdVeyqm71nJg8q0MMl9TJ5f2rMfi7
lknmNGHZe3t6wPHhdOSCpj3kCOnIvvEAQt0bTGAPJoD8ZzHB7QuB1wRV2HRWTEv3yaSAJRN8tcVr
JlZNGsEznxDPQoOm4J/bL92gfmf0zFAz9StmocNL0MKYkPOhodmJJAkENYHlAm7CKGcxCZis2XEq
726QsRoqNGvVt+aJZVixHV2/PKZgftAE1qzg5ro68aD7xyOJB5rl5ydn+h1oFh7+ZRpYVRvsv9pr
CBtwbfb41yu3f2RADm5h5JwKYniSVfyrzj11xQ4WraYazRgDH6o0dNHroByzHZxQ7DCdB6uspCbD
1jjcK6RkvW6Er6ZJRYdo6BoKIF0IuADSp7pcVRXni2dnADZRbQL3k8OlCfpfZYMCw2aDf477WDtb
+rEjdG/HMkvfLifpPAXUhja9h8SVBBEwFbvbRLMMoO9ox4tQpfto1nwosk6mLh5+eQ62wtF7HYE5
Im8Xt8hn96TrWn0oVc/7yhxh0w95uMNsh195ft4RZxwQN6aEtCYzFQjdgei8vTPBEOyUPu58LzNQ
g76aXcr4ODGBWWEtjBgCeA78Zpru1YKHZ/yDF2tpYgOPXDbHKOQtd7GfK4u5VcCnO8gkK4tZuR7i
vDyrmlEYU1umoEbg9jsR1O/EPkwHTfWA9tnnAwD2z1HY7WO7OPVIh+zDLGFsTD7j/TTJmz6A9ukS
woAigO8iAO0TGCjiJRabQ6Elc+wwuIX5abHL/q4MNZxhxPY7HY/jqiZX0AnjYdcwis7WH0GGGUS0
6fAcOGmLVA5wfFrpJ9imvwwVpLdI8JZprIrmT3RXFRF5VOx46zL/LFBxHNxi/q01Ss6NKwKZgfBw
YBhHQGzqFZNHsKmb/svlBNjkyfCeR5O2H00cu2kLq1PLHdCl80d5ucgCuKq7ng5iuSwSpoBYbhlO
tVUHBtj7MU2KN8RCJfaesgqeixa9R23LPsH61rAUXjxdLHM8G+Uk30v/w0U6tqtHvdvMm8xlQMZ0
8WMZNk6SHMWMlAZiUgn1YhtUbhkIceL2xN5i39WJSoeXmiQgfMuQg3ZZCuUJ4iZvILVyiGVMlgX+
8jhkZI1jv9g5i30OfK++yvDyBMX4JWcGn6x3S+uijXOeQkXduYx96Fjcm+26j9aFtAH9eB3r9ZOL
/uWIb7K+4BfbDPOio1JAWXPdeqNfRMi3dEEtH0qpuuG8vN2NZaabik/3i/YnTgWS3TxmKO0wa7Cj
cOfqjX8wHQ1nZOwVH5S+9GeyiY+tSQJeGkmxd0VLqp4G8GBInY1vdvKsW18WeGsm7gCLwP7lJwnS
x7fNkbq7AVS24NrdMUiQjM3zCJ2wEhmjjB+JkWQAV+2r1PV3VRaB1GJLoUlJc+1G8hpYhKOMDAJZ
afT5mTSGetWBoMzHXH63qcJzzTvjDEyJAcX3MADO4orWECQeWPxq11oiWWZ+POj1HkV5ci+jGjYL
TPUjz+VIslnwwvVXzUVEdG7F9FNZRfgygaN8HgdYgRZpQcfvsUfe1Q6waFURgFLkOxKayndrjhXH
orRi5xtdbJzR3wuaxCaLQ8sVb5Y3ABaHK1BOHlNjYVUA96rqpamNecVaoteiXzXgQdyQEMHSIQPw
0vvjv0Ll3RacRPWA1Pwmskn/mEhFT3rE6KCuOX9T/6egsOsHp7+WIHOvUWKBdjFQwGjCeErJ0VX9
a4e683PqIRgOiLVWi/iFd+JVDsh0VC2YIw0WlYdhvHkdIwdWbhi+JOq+OBLA+eatHBOIJyzBiA91
Jm3zDcyGby/TWN1Ug62rGQf/leEBCnaFMZ1uI1smf8IITirq5HcxwV5RXiEKIih6UTwPm9wvP795
+0ux4ZpzKWzV7QP29YoET7mOyWhfdY0mLoYp4000WWLdM23fJTZwvXR021NRpjVpX1yZKAxBmgMU
ONa6DgesYFxxcurI+qCT6rgskiM/NBKGKCing2qH8kn8H2Vnthy3kmXZX0m7z40sAO6AA2aZ+cCY
IxicJ+kFphHzPOPrayF0q1sMysguS0uadEUpQMDhwzl7r+24T6HWvyBkXqEKSG6hhDoH7/RdZV5K
Fjk2OFNc3gdO/+j7FXFSvMqwL5JFMp9shzaxgRjUw27AvS66jn45GxDEJeyeBlRx26w20D+1Fk4I
/PkhwZa7fCIMnlqOvnOwni8I8d2g4o6vizoKjgmBNSCDVtUwjHejUV5CIvUPVot6q2h6km/nXXCG
Ka5AGrrmn+r3U/6FZBRSVIjI08MUXFzrdHv2MAkH2J2GZnqcR3UDeqmTa4Iem7s6Mq/I0rV3paTy
ZWOBptHDqtYkNogZ/yqkRXtN+QnB9LxSVH5An6UXq7mjcZ3hzVsiR8bYpv1MbEODETbV1x1vatnY
3r5L0OsIXX7NS4ugsAbFtIh0/6VIW0oUZBdolvtUymDae8BliC4A7XQSTir2mEsOld8TB8FnTTX4
IRPaz54mL/QC+7urLvPktjan/DlvSXsP6vqxcuFLx5MpntvCQbc/NDj1iLIh8JcV6bRtOM2PmktD
ecqDdGUFjvYU14JKvhmQDzHXNEVebk4Qajwl8LS9mbs+d3ZKwebP9bHns97GW0ci8TsddWqjwJyV
OgZyen6+xPQqMJm4tELsZuRIrbJWxcvR05nx56OfYaZfKn6GXYZCKOP1NOJ4XJJHUn5y0cteHCnY
5HeIyhElWXm/+rVtyBPNpWHQQ8gxml1VkZ7p9x3gZM9dTw4slIyd2fo02KpK3bp+h04MoPdDb5Tp
Bbbm6waANaIa1iETl+x6mrvjeWh/P90du6K8nCCZuZM9eMTGYhN40sdS2oEKN1eC7BnOhuxRLU/z
dR2VJqe6uVCbuyGNC6sRj6jYAZETUEjJxbiqfU3tkON1FBjxTeHJm88sqOzIM8hDalBO76514hIv
bDMheGfIyGmog+waOfC40pFeHuLiptIC6y4O6KKrxrkyzAYmofpWzemHcGKCRVph3+1tkqhCd472
wAlrps1tSNthe+rEIljbVeWtqw039XzCq8LyyRiyS3ZcxSezIP0Q0wiy7TLlpAZwt7Ji7xHPIe39
wdtTP8SJ1at2X48wc8Ixh92Pc2cLz4SEISt98fCM6SQLNS4qnLJT2CTwUuI+LsbPSpAEhoCaCM/h
IsIfuOmnDsxTRPkyn8k9Fsh34Tl0PbtgPaW+tmiNSt70VYdfryhpRbGL8m+LB9f0QKdUUJM6G4pO
V86OmOJewNT6Jua4PIQtFIP6lF2YSqP9aShMbVgcbEFr3piG5HqgXHAx5OFlWdfy7/HeT4G2pyIJ
9ccDEGxz2P97qUbpmS4mHmsJdgdD32nrwPqdIocRaIAKWspQDXkrpKLz4I5Ux/to2Ot+i6w6LIB7
WiCkTkOE4mO+C8BRN0FXwAm3X+wpie8K14ruWne4nWvoxE7kl0lVervGCbgPmXHf6aJ79vWLZkyD
Gy+61fw0vG4nHH1JPKnLUDbbqSgE4EPkNFCpu3scIjUNKBxqCRCFi9Mo/zW90QBGwYxkhkXkYSI5
mPzxYdfHMiLnsloJow+uT19CFJWNgl4ORU+Chh6CdYMedz1MDXlfqsh3PeGkSxf3EaLJ8fJ0zshL
b5vlWnmkW8aZS4c/Z6W+3MmKvmFXd8GjAdSJOB0ugtSP047NMjUXgllD5WLM8mUovWSD31GYVfMS
lQR5BaNEQNBp3abT0J4TUQ2LTkF0zfrZeJIGcfocZPmN2wbxs5PV69BANV+EkXiMixjsBGnii9pA
X4RV9RkXQbosJR2c1HVuQ5cGz6miJF2Xnq2P4ghlFgcD6NPC9/TdyMrMv0hoddZh+WSTCH4Vm2UO
LD8j1laqqd5mIZKYBWLSdHysOt+Ee2fd4AnRT9J9REhXmge22qjF3YDkYkvrNdrOhneChAyy7fVp
xSGgge+vOXd+0hwbcPNIvDBVwvYDVTBKKjitCEiFT233qbb9VTva+rZWxaPtOsbRyoWY8StK7ft4
uDXaJLyq2upro5HdaDlBfjeYlPlcFxB5RTeZCs3XMRyw0Kjp7jSz4YwKCNsmO3yUDZD9nkpRELqg
50NRHP8+till7sfaeXLd3n8mD2/AHu+wrNbwS8c5EMtoao6aOKp2KZM3xwkExJVL+w04bVRua8Re
ByM2jrmAll6Sje17XbeFV/CTEpx+CHEjrCqcO8tq7iJEnKZihZfLMh0KnpMvKOx3D8yY2oxatbpL
3S2qBTIaKuzuGALvHXa8dOwshyBplzI1x8tf795JRrRtEjoCblsEsOUQZGacBxeU56fLGIoGZQhd
vxsiL9hnbfZMmkOw88roKz9NcI+UqLnoIsM8lLYqnhT15tWgDejaO/YCetskK92MyKN2Ruverm+S
ecdXDG6715xgbfVVeOekE8wR+7vV6QRe5HV9q4K0Wmlp+N3BsXrHyk93UOjJBjIJ62qWE5kZQijI
9J4+jTWCwOhS8vLGWi2jupwOyAthbUwBcJgp/Sbd/KsfEnkG2BMl96h3w8VQp9WhLWN5GTX6wehJ
lsXUV311aPWmQfJTxKV6Bj3MWSmyf6hRf5o7DutBAQ5Mw+KWcCFQdEeESB3nKm5UhtJ8aVSsBDit
AWSA31gYc08Qa018hBw+a0O7iqJsgzJVT4T74JWpuYXNrtCGxfYB4Rb8jCpxnsGJIViWfvBZb7V0
7xrQgbrWSFdx1856JQl6Jg/zI3X0aJnqNPB5D6K7wa0enBms0lWpsZKD2V1WmETWtvTuVGWn1A+h
WrSp5l/2yQ+9CzkSBz1lhl+D2FHQb9GI4A3yu0dB9/wgCnwQU5DhAW7KY9h53XVShxDJMm36e+tR
aUhETy07fE9USdsg2+BnhVxKpWmXcJnb1kQP2upm+GL2DqWoJI2PhDJPz/AKKHOyc+Z4vuxm90fv
t5d2U1i0zbGGxDHdMkQ797rCHpIjJH1wXD2DYkq9q+l8iYAlV1eZjyNl/l2XptllFuNG4GhqPeWo
SJe2pMsIDircqglNENjpr9JRRBSd6i12IC9PuX5miJgTtKqexBxYsvBeD1vnXvoYXQPORFkVv2hW
PByDGe5v4ukQAZ1mX1DnF22bb9PAmVZV5mlAZnghTsenqM58TDA5cTApScqDbg7Hjs4XIKQUZcip
COElX+KTnLCxYGr0bnKQbSq2eVS1B+Fs9LEl5mGuPjI/C3rFIJrmjT3xpX1VAEWpB7a3XbsNRatf
W9J9mmihwoAiS8nAe4CHGWyF1rYPMWojEunL6dmPXRAMfC/4G86Og6+h+KwR37h+hmSzFmu6+can
OKQc26b65eg3n6ZZh9gL+GS+pYn9oOruAQfLlwZ55gpoMGZ8q9Wehl7tfRrud11bLJDZY6+qGvOW
lR6Gdp7QXU/rEFBXt/dwYTHOW5IHqtxcefyjnd0OqHbSXXzaahtuqJZ5lcd3pnKjazet8LxEyUv9
nXrbcEwQZPyqw0AExdaS5taR4gBUxibXdgYNuSWURGIv0Ruv3dn9FygrhwfSsSLFlbnyA9+/Y2H4
ynYMI39NejNREtskTo4ttcyDNVfhIjP+Cd9VMvP0xnJIxrtTo3JqQvcqSfJPtF76S61XNMunFeyD
acceUsIC7+wdOebDDh/6cJFNW4oENCUKuudVl3abUwkZEv+qa3U6gQnA1aYZuo1K1LDI8zhYhEOW
f+vDAh1NkD55bf1S0LC9sDozvokcLTxifrMXMwtLfvWJFMlY3nJ6jcSWlKIE5JXUT1FV3wR6jS53
/l2iQ/AVQ7KXo1mumBQTFmkCG7Vcv/eG3HhEDkR4Bv08uHbpmr662lVG4C8oXGaPKtnHCdH1JCWj
jxO3c5oB2kp6kH71BSrg9ajhyGgnnduEnaVAl8LPgOHRtawcgRT1g4pCVmRAvWrLBGpIZ91Jajcr
iiMz+BYGw5x026ROs8EKB54ZfXwUoI7xbi2tT5a01yocGi3RJVVuX02p2ZGe294bpO1g/YCMq1Xq
uXShAFQZMUYTh2j8uqxVCnyjA7EFoEB8CIdmeThl9P3Xq8i5+j//4vff8mKsQj9ozn77n+3qbvWv
+W/83+94/f3/2fzIr76kP+p3v+l4v344/4ZX/ygf+/dlLb80X179ZpWRSDLetj+q8e5H3SbN6QL8
H/n8nf+/f/iPH6d/5WEsfvz7r295mzXzv+aHefbX33+0+/7vv0xiF//r93/+7z+bf8B//3Ucv2Sc
Us//wg+0cv/+y9CNfxqKVoOOidt26Fv+9Y/+x/wnrvlPA1+SUjY4MhIFHVL9MuaHgM9z/mlJYaK/
tm3XNQmz/OsfdQ6Ghb/1T1tXWNYVWiYDkbAw/vqfC/s74/LXk+I+/CHz0jrLj0T6xlpiC10oKaRp
23OE57cvd2Hm11z7/0mkDby+wkbjMPysi5CAcK0S2lPoCfgqNNiXI3VI0rxzd2USurv/f1/qQl0k
xVDuwOcCc4ogOlGkItsC9ifsq7R76JpgwKDIen1nKeCUY0Pos2qD5FHTpbbPvAdPYb0Ox8DeRpp4
1EWdioXl4vQrLQKBTpZ/MUvIT7/KEzpGkqTWCrvgdeeiDYqVfp/hati7ZR8sBvIuFNJdVImxtpns
GOOG5QVrs8/2iDQpriIwXrhZEXyn+Zxj684lYXODTcltUlcoAUF2NOHlb4PhD/fYsLiHvyVazvfY
sXV8UAShugYj4fU95tQpwk4UuE4N/0Ubu+nKHh+qgWA/mLcBPhDWvIaYtQvPb+srXBfmMq4M687q
dyVgdHryBZQJnWLC+xc2Z4O+uS6TocdwAoV6nrSp91bfm01MgiPanyOeeGONZt1BuN6xSYiz+/c/
zvjDWOPDHF2aqFd5GXgTfh9rMk1GL3NEsi1AK2yaqYw3/qTtnar+ZKfg4FHBoCHLiKypibgZvzDZ
OZcygdNI0R+v35aOu31IRXYtelNfvH91b26Giw1WCCFRy5m8WXPE5m8vgqECvwZ6RqGHsKFV24OO
zWPPWcvMJ2IDGMMHqZ3GWWanY7m27jqOwGNnC2WY86j57QMFp31l5ozTYKblw2cAixG6s35zXJ9M
3I3I7J3r6OlaWigrYp/20VhNv+byV1P5P7I2vckxsM/v9JvR6doOG3vpGrbO5vB8BnAdq6T7SMGO
Ftqyr3373hdTuZ1xCd2YbP3wVs3OrcJK8wtboy9hZN3BDobvHmaSe6T/P9JRlD/ffxpvhoqrTJdH
YVuWQdaqfXZzKO+Nnu834yZKzXYbK/NxTKx8o3U4qZvhQjMatXn/E89zZ3lDpaOblg4E3xR4k8Tr
52FYaJX1PBg2IeUWvwUtI6t7Ug+QljvxQ2bpz0VDWx9KY2K9pBxGl04MtpntCgSTtLgk5XIJ4SH8
YJyY8+f+/pbO12WY0ubAR2AQz+j1dUlgbSTiqGHjmFaF7VAMxHvWP9wY5M6EUHE3lsiwG6uFZpVk
+iKp4deMXf5MA2djK3xP03CMG6cnm9tqVogH2HFRx7jK0DPDBXa7g1toD1WZIIrVje37t3VOnn11
9Qa7VcMhs0Aq22U1O7t6ughQ3Nx8m5g6NWyjJG3ICemaN35O7ANgBFSD8P+Woc8d/d9+NouqbUP9
lsJhHJ3dOXwEuZ+HTrwN7Wq46urgKzR7xjghJfOu3xK1d1C288FE8vYnZorTFcHAAu+MKc+GLlx3
OUkHdD4sMs57E+kh+SDl0pgVJzQNkmVB9sTOzgfnoyH8p4+WrOPkIUnB5HK20IAIKFTayGjbRcGP
NEcNUELj5syLOB4dwOQUh9GtzKt6pA/Qh0N1rySSLLpmEe4dJ3pqUh+urFGPGx4MVB8DE/wFMQMf
zDlvrtMUNPKFYegACh1u1+tBUaZJKml6QKSQRfxEWWBbcnZcWDodMgtz/C5h6wsp7oOPNebB9mow
mvMex8F5zttk0+x6/blCw2jhelq4DdJwBx2QEn1PfLNMgClPkOQTiqu5ClNsFC2Ds3P1w7S36nQD
ypoCaIASx5ryOQWoHJZ2BSY0tcKXEBnq+wPXePPOm6yRJivkvBoJVqbXF1pKZt4SU8Mmr0kWIIqW
9r49latMnwNTjLy75KdM9pppHwtU5atRdyUoqgoU8FQ5m7wtnz64ovPVireItdF0bTaqDGv3bHYs
ZupSPo5ElLgCNWd912m0QokPaYBLVYtZo6xVdEi1yIBc3A7LsY/371+DePv4GNsCcbRySJWX5yuV
NZd5O+qtW98ee4gCJCTmmZP++nL6LQnCCkPm/B/biSAqZRn9RY6imvK+pS1DKq+riGLZivSV7qam
VYQzxk23QxkjLmgcZyPs8cgOrL6uG5CLqQEmpohmyVlVrmm57DtP0xaWHGOwaIV/i8tDu3GVXayV
E7Bzmv/b6Q9M0lB3zNUYSeZvOf03LQzqDyabP40UyVbK0FE1q3l3+XqkxMUwSelU/taGZrXN4wly
je88pCokC3OKniKnaVBEAIoMkiZYxa5DzBIQWeqIUdAvRPX4/kN6+4xsw5ovRudg477ZRlWKOqLd
VGrj9fqwVG5dXcepaS6rIOroZJj9TeDbxTLyhDgSv/fRlvbNHtM2+XxWcJdtAxeizu4HTS9Uf5Ft
kyNCI2rOHgX+ZjxYeb7uyrK+nJjMYqf7BAMPuEpS/8DaGly5ibFKerJqRiPTD41Nj1czxyctyI/v
3x7z7XtkG44hlaVck6F8PoZDK6Rz5QtQO63jz4kQRB+U5cx/6pIt3eWvJX3n04arx34uUItIuhaj
6pEehVMHOwueWFUQD0bH1ZmWRtB7N6OE4TIm/YH6RPrB/sOYJ+PXk6ZtGoITDC8Lvzrtm37bp1o9
cP4kidyNSpFZNQRdEdSeXMg+U/gQ/JS7qNy1grmz4x14kRkFj//9TTOVcHVWNofduXU2+WQM67IZ
Ag1pn32EXDXsQh33cWnKS6/+NmlucrRNHcwhlNBl7ylEDXkqN0OYfE0pkl/W7uTsDE+qy9hwNJT9
MZCwySxWY1o9QO8pPiV1ev/+RbOYvb1xLHP0i8jttW080a9fTYxPVmHmlrexPBxrdu9itDCcw9iX
3U/LndYSXxzcI9tf+NSgXK2V8D7QtYiRRqaVpp9AYJsrEdFZ9dEPHk9lwMmy++Ppi1b0xOv5oHLh
LS5j9G+XqZ5Xx2hEe5uI2XKeefcQxclnjrNwHzfUTz3DGJf86ITYp+KxEXrPPObRcxbAyJe2DR6b
nEmomvWU3YgWY2CXU74LbErnkgbT3hCpu685aC/7ITPJi0ZMg6A9FiNZI0P3OQW4FreEX7Qi03cT
6ad+kJl0o1ttPwop94DsoksmpOiGDOcVYmmxRIeZtL68mZr+2g3tT66sw12ad87VWBPBZIJR2yRO
Z12Cu5oWDumpsUdeilGTHhkPEIm6AgRe0PaXIY03/ErBHYFJ9h35cr+m8oQX3+ymtUiK+vr0xcBz
ulPEj6GJJlVmzLrLKEqcIwflXeChIjJh261pUHwTFhzJgZluSQJnu+yxWhLhKMyNp3p1Q8iVuqHJ
Yq3wkqDrLtiis9GkeI9EZ59rydFtR3VVRx/M+3+YZoVkojMNqkCGkvOf//ZSEgEiq07PnU0sqvVE
LNeNSFqKyTW7hYKMobZNgwWWDArNmfHBNnPeJZ1NCGzm2Q4I07FZfOTrz+4ooVn5SLHeatvgSoMK
vCja2tvUsXX1/jt0OuadfxSHHrZrLisKTcXXH5XTkavHHjCZy1a2/epRGlrHURzuCtnWF10/Zp/b
KfrakrDz1cY0GhH1SEen31fChXhd+cYGfANGWAkszpu8w0kr6mvjU0ba7z4E97nyWwQwQVmae3o+
B7+MiLaYt6WgMMaN3hntVVaa9kG3zWcyKtqHiERGP5IEqEJZukxaO1nrutssXGNMV17npI/9bAAw
i0+qzKvdjMBchQJva0dM69rEDowYJ3BXgVGb+AfaHHibG2A7B+WgFdoPa5hVU7xrm5IM6xi76gOY
OyJIY4oTRpTnkB/GcZPV0K0J2zNWXgNaf3RbdFDK/KZj0/xg/p3XzPOn4FoOZCvKjuLN3g/xZGYw
kylO/lKbSTUL34QIE8QmfcWMaC4NW/r6g0f/p890TMdSnN44/Z4NcJV3RmCOcypBAcnbK2g3m5Kd
bZr3FyYloA/2lvNcfPYjYqri9K9TcbDebFtM2ThNEnTOpjahfLse1F02kdiO9VRdtKb6YIP/p48z
DPbTUlIIk9bZuEanbIQwBQhoFFly00u28FSnJA4eNq7zNuX9m/mHB8hkQfGRd4hy8vlKVHt02FO7
cTbSIlWL7G9YbRkyLaxOWN9usNR/sGkQ8xxwfj85ic57QJ0S11za/n1+ckJd9Cxh6FHLAtsk5AJJ
9Oclx5p+BzFiPbbFLYbvJd1Bc4f7z9qEnd7gymB1Oa0zcQnay0t6sfzlX5tanS5hhrYh9dT1zFI9
kKjiXp++aB0KfluNN0HZXTE9fEdlbz+AWC2WvPDLk8CW0HEg2mK4zV3hgw9F7/r+Tf7T1lNS4gUH
xP/Z252fat1YVm6TexsItvWe5BNcyIqlJEhxmA9hoV+EvYz3WhAk5Mtazyrrx69qGsUOFM+hnkCI
F6has+JWF4m2kmY4ffBSva0lUeGXzKYW75WtOM69fixt23toNVEst74udnOT166Kq1Ojt5x8Ovsa
80lc4dnxsbisDSJPANJEyD2z6TDa6bRHZFMu7M64H1KvXBRWT5ghneN17Xl0zauUUI0tSyLiTn/3
/v09FUTPxpRtCdc0DZd9IPv81xcvAkF6cRdYm0kbxR1nfAynzaegNKwD7H0kjW61J8KkAo/psdtv
wYWfTKd02vI84JHn5Talc6sX1nGc0mRfUm6YLPTAyXSLqUXbNhFzG4D5y1+6yeyj+2/84bXAw3Pa
/5votcXZe2/Vpa7ZmVKbgrSvbe+iS6456a6wRVnrHv8tSJOLLjAJIIz9Gnc/seVdE3fb2IHZMqFQ
vfJr+cHscCptn91YmpIc7IEeUPl059nqt81EMtgSSZtnb9jXt0en1OStbCj/xGUv4d8nNnNvxB5x
gqEvF2HSrUQVPxmI2i9I9AJaHxriQpVt8Zxrd3WH63o+sG4cvF04yyMy70piaMsMjcdY6sEmsAx1
xak83YKzRq5cFsj0g5L3MxzcbRJEAicmq5uHr2grqEtaQQq5uIfNagCAv9K66oBdslmUgUmaYVcd
QR43n98fbm/q8zbnaTj8tlKoYtl9zNug3+4KvLOAVYGZqccCukvt1L8PEyv53Bh4SFNR73pMANSO
SCWrCJwphgpeY9x+sNky5iHx+uHMc4pOsYphg6HhbMigHm9x7YT2xom0RU1OxrFyvATMHYrRQUWQ
RlxnzfHNgFZArztWkXXM3Zi8ycTcvn9L3Lc7P67F1IUhFIUyR50NFDcvAl93iS3TZr1p5LDX0fEs
Imlo7FWoHLXO4qrZEz2MH0ARoU6re5t2zTdqDsLOaGknZQ6fB7tIYjvbTqJ8K7Rm2qDteCQ1J7xB
AbmOycDaphG1AWay4XJsE9CYJW3wLqfHHnuEzbW0uC81zKBkOvOFWl+xxmkw3EzmqjwJ/uzndPik
WvKgVDnsjanaN9R+97I1P5UUmnUdpXBJ5WRP1+txBJqFkB/hHRLRagZEkGiipRmhwt2trVEJYofy
Ekzms5RAq9sQ26HmxjledFDCEGd3ko79McGesnUwBNgAUQ0w+rg4jh5C/IvBlANce9i/ZjB8tVyg
KDRrssM0EPtmVaxo4QgdA8lnfumplKQ9DVBtofrboEJdMes/tLy/dzjtb3FrJccqJVonimQG/Ey2
rHkom4bmSQqYVG2jiqtoqq+QsLr3LPlyEwEg32Rt+dHgfHvEZUDQO+IUAoaZ1snrd6SgWEqXobM3
iJ7Foqx4RwYDnJFe98atknpB/CcVjAaie1qZW7i/5cX7Y/JNKVnoLAhsMSSvKzWfs9JAnIHGOR2y
nZQDgV//MFs5bQtvmDj64LTFzhoe+uyDMs6btjkdc9egcUbjTpi8YWdrvdCSIU89zl91I61FSmpV
edHhaiAU/fnk5wAOM64DNrebzsJ+TDzxixwqag9hpi3xIw0Aaoz0ZE0a9qffB635TXGY3llug/6G
sEGw06A6MG6sKD4so5hgixO/0oQHX6czUNurtSOtrFtkMH13oQ1kGqDWH3exurN8jsqZfLTycFaF
8qWMKrmbOBxP7dhvJkHoXgNhg/pt9jn0ONHbbbvp8VzecLyZ4SkNmPX5iGdD6b+jJQlxZD5W9Sbc
PSsaVoktgi8JutJxMuX1+8/1TVtyvsOcOSzBZorz0/lSqQHKoVusqw1lCzSls94vZVd56xSLcXR3
jZ7+BJYaXDuD7225/dXFgCBzMTBErgo96i7yJtUuJpukww+u7M2MzJUxl9HasXn2bHFfD/q2o+Ay
CEqcqVFZB5/eaE7mYp8XaP/JAEQOMC7dIWY66FLEm3b1nbjHFZmuN+9fiDh/+5CAUAuncTuv3ixQ
Z2PfTo0ogn9hbeyxIkckIi/W19wX1l4dZ5G6zkvtydKnp9OM2FdNAeKiefGgZt6Pbdndl23wkIv8
Wyc0JIxpsoldMsjDQgL2GFoDvwBm4aov/EWVNvrlwHAjDSomZWEeJKXGISmXsCGyxMZ6S6HpgyLH
m7Vv1rhQKLUt2hcKlMnZW6YNWoN2scFBjeayScpbPcyCT70R/oiN8cUL2s9J7ZMwooLbsEJklwHC
xXMQfDDHmOdPfL4Oh/6lZcPFUda5UGKyZO2rPhAAfKP6xoY7grGlB3FV92rZaMoEj6Hg8demi63H
D4jo9Bamqzc3fqu+T3sUNui6Sr+/HJS+M2HAY0x1rGUhoyfThsjigbQY2Cl9cAw7HbN+3zxw4ZxE
aOYyVc0V1LOhGo6uZgd0mDaO22ur1PTzSzwvJvvmIaKUJ9XKjaaB2PnEWfXQGdYex9K73HUWk6nN
CVUhnFrAb1eeFudX3elXtn3VjeEdxz7vNk96KHaKuIqUaHBCKuYNCTp+OtFDSpCoJAlLNdFhwui6
qnKE3w3lRVKyqxdjKvqfiQedIKiuix6YDFt3klh6CV5ABPF+tNJ2PbcPn4LBvW7gjK88D2FtQkIE
xcc0uTJLK9gLfXgw5g1aMNSbhhl76bthDT9JksZoGIvcH7svTVUC4Y2a+IDcvQiicu80Y7bOR3Sa
uoHdK5H4JoI0Nx/p+5CloY/RS08kykBCbxQ33WHCJrR2p+7z5NlPiqDQNT+OvFDKyZaxRV2TQ7aB
LT5CQ8zxMm5m11ul1pWef3n/tT8tqmcPlTO8ZdpE2zFK5Lwk/rYxhXPoKGmXxkaIUtuewBMAJoiq
l9gHRrO4rESTINsC3dKhoLvLQpZA05s+J5w8L+zRda58Ld/HmKL7AoNrHLj51VA3znpKBxTkOHxi
MjY4rRblk2P40OEnQHnzl9OvoKUuxojUybFCLPT+D/fmEM2IdedJlV4D775802eEMq2NcUEoK8Sk
KC6KpVeiASe8uz9mlXLWsV2DuQsqwgz1KtjrWPlvLHYGN7yQ2BwH7SI0CEvm1aqf3NyL160SzUdH
/T/MvDT1lCPoNCnO+2ePIDNczYmIgiBbOQmhNRkU8fyBZGfVZIewyNtLvEsVoU1+vadT/7U2Vf/R
nZpn9/Nh4LoUf1GH2Dg1zq4hFBkFstAx0dD6qJr1wVj5U+KuEj0LD6L0zZU5wVXDFeQf2iAKN4MM
9Y01udFjhO9dtYP3wZo97/ZeX9FcIkSpwo2hy3V+QNdG3nqTMxkHdBD/p5J+jOnndBznMLwVde2t
B1+QoDEb5t8fOecbQdYHnRMshQ28JAKt5eu3IgabARWONN82+VXwSbvxEKKbxUcE6pAmL3YN86OH
ME+gZz+yodOJZvmlKMH/Xn8qLkgzn0Z45Jjjpk1mG9+03tSeChE8M+zsu9C07LuGKMfGrj93OrnT
6dzp8PRhY4UiPfZa+iC9vL8B7HqnWWP+QdHkj9fHzWDuZ6To5+1GSeKKIg2XOnI59DdZ6Yh7kOje
Ihx7pGatGe/KAdvY+4/iTZOTZ8GDsPlIKo5zn+D1XdHHsueTQmPja0DSkXoYR4MQb1Jrag7548QR
Xq/EjtCefStvgenIK4p1pAv16QO+Krovmj88OTIiTwB7ExkEqqIkAW7HMkiQoal8GPIaOMQH1/32
lWKPYdJIZ2cH48Y+e5odkNFy6gZjUxP/muBKekyTxCEig1jrqFVf41KnQCebz64/1Es3mK2y4wQx
oK6DXT1oQBGwbYXjd6UP8XUzEKTcA3M8CEVdxS9NfTc08Dvm3zXq+f2Ll/Ph+2wo0k9mYWCNE7o6
14xgEaEXZNMyGBq7vNCzgQxf2nIWxjG7wj8qv1X0yA7oEklDKuz80Yud9tg51Y90QHU6xeYh1gaD
thzHGoid20bOcPRQlLvR6s2rUMoDTqHpSvY1hQ4b/lF0I1JyZby6mlYCME1vEFSC3tq/7VpkV1QH
wyVf8DwAKh0n6luVKAuSWZKE1cro9j2JGddVKD/JmdeWNT91Bfk7BRIj195k7vKiyrYUro2792/W
m0Kc4kyBKMy2HIqgrDlnlQzftFVT6fW0gVupLYciqFZW35Bi3wfegr83HZLOJ7/CU+O2O/nL2t2Y
28k98VhXqMhHAl/M2w8uan4tXj1BLsqRuj2Lk7i0N6+NE+gOUJtxo+nlk++N5D27LQUBFtzZBBau
B3dsV26Sfh7ZmV10thfO8AjzNjW+fnApbxY4lkyK2EKiIkOwfHrDf9tj9GP+9/3xbZLro7JLlvYA
HwVse7DCtFoe2ExgkCG1W4mbyYYG8f4VvFlLuAA5i43QidHhPJfjZsBWcEbE0wbDDTS9bnKg7cmr
2qNpEM/MDS+qp2WGG7dMB/eDbpB8+yQMFlVgSMi2LZ7H2fCYGm/EVqWsDapQj1h7PMuGDrU7RgZ0
ISqdzQfYi30W+OR1tnTkm7ZeSo1ev1aMc6SeCDB5xT/dTmYXshPtTsbOcMdtYkfok6rV4+9oEyoa
FyZVk5VNHRQzXdQtIIXpyADELa5OZ01LIdv40oQRDMz8bhqslf9iOKRFRkULX4EtmctESuQ9Dqe2
0VeqAZ1BzkGzMgM4FslAvOcHD4bCzptxStPKnSVqKHPRhc1//tvg8JVOoTxzjU3utNbdYJH/kjnK
uP1vls5jt3Vli4JfRIA5TElRkuUgx+MwaTgyh2Zosvn1r3TxJhe4OMmWyQ57r11lX4aqtpKgj1mV
ClEFgfto9G7czWr+TXLU+/45YKA25TjSvZTaDg8E/ZbdePnfIjJIgzv6CCKdbOYyF0x89omsF/FS
WNYxgMgMYqB7HLNyuM/XYr4uIoR9XMFC8DxTcKxsEAdj64Ac75aVnj6+Uc+1Hv2aMpnhSbzZmshC
Xsxz2tAeQP2XP/VtayUhRfFkE/W3p3UIQGSod2YwOgAAI536HJx7ANLQGOYVybnj8iDYW6US5ezm
hfLn4M6nBdJQ4jrToQyWL6cYvvvGhJnfll28ruMr5drhBi95gurup9vEryrkT1bVr13bHXLg5RF6
4LmPzDQC64M+yHsQhd0frdHaz1QoM0ehOBrahGM9FiHLSscouNcbkte+2AfovWIAhnU8zRqfn7jI
0pVr3ZCMOPo+1FCj9Iq92vo0c6v9ooMjuZBUakTzLgrhuX+q5vpV9IK/YbLy1K4hjQdP+KOY6lcv
7uwcVtDRcvhnw5ihBDDGhXuBzbeKLJ2zBNQo8Q5kOFirgL9RFTnVzA00cl7SYQ8rzHBQX7yx/VuJ
xeCk+yM9+RzmxH+runFi1xqY1nepL5Qe2DpjMHZZ7sBfzQiL6RBUH0LCrBMAMYRJVnV2kb9L0FZ9
OmA3Uos3HDy/Ovg9qEPpTdd2bpVxJPBsWheH14+dgQ3XmZkY5mteVt0+VIYVj8b0RU1Lx5cNNZYk
7gmh4i+A4BvnRvshTXyw3oIIPKuI0Ybefmy3T79ymthcaO3NFuleYUBcrsEZpNMaPi4ES0DzEa9r
E5I+acSh75iFw1VlB1xP8qM11CLZyuUrW9c/IfUVE+07E6IZkWD4IJbVnTl6fDmoB0IUCmBjBhPK
4vI6DZEBgYDhlrZc2KnkO4thnFegiKpxZlzbHHahQfMESkcdh+7IbHt77VY9aksR3hQmY5BiwKJk
cVKxQuXEG0XGJJ8AF1UKvhGHspixS+7t8n1cUZzxe9Jgbq8oKf4ZZNQTwJpWTD0c/dwirAtx6NWZ
Iz4C5nxGv+PG01NvoyrIxZon0jL1XVfJVz/HE+ox5hNr5iqTtd6AcGAjpMAJmLOHzeaJsy+b9tC1
dE0t5upZcmsSmaeCyf3dYvfdvpa0LQdgVEznX0A6E0RdAH/rhKrGUZKilPM8qMM8WsXN4Bb/SoDn
fmhRqsmCmuKsZULZb/fAwh4IUbgUZ+EJ5pV5LAP3r2x8Z283Q5k09Vjxc3XbpBHUGosw0QKm/8pn
H24BFpAAhzWQtf0yELBuKjFzfPAYsmba0wjbs5nTgWw3gEPBpnY2NJuYopRXVTmsKEZ8DP4U9Irr
ysXcS5VeXoAsMjaQeM22IRNgejdBbzoHnC3AjJgDDqIt7aPldTZDhm95qXZbQSfNdb6pX2zpvGYf
7T3BMehWqz6vC1sU6CVG82sG/kOgT6ttYNze9YqfVKSvcfriWwhwVVA3Wtmsht/SpP9BZ1UTH4DW
3Qy7eriy4HOyuliPK1X+tO4ZxhTrqaf+mSAvyJHR0AVmVKu1+IkBQqk7u0llY6HK65Z/cDRMhszx
ZRJPRD2RRWuxIxh/9OeNynZl13cMaSZwWG+Ry04kLex/FLP4a3sIgW3wlRfe7TYY6X9/2mYl2i3m
8JFFW7SrAnpA7cIYbaV+jXFg1Z//dZd/uVzDhIT7V90gs/XFVPOjZDq9NsB0EFJJW1jlkyggTpC0
bM05nuyoPthlWmd1cFhIFye9BEWlrAgsuSDZol7ri6G3dxCRrq68sRqA/DSfd7nb3/s2U2ceCNSk
G2S6Xrbc/762qS4+w3r7/u9/TL/Lkr5X/9aQ162hk5qOKjpgjPsNlPM4T9ODafWfILwOU2Dtt2E4
FgyiJIHmheny4tvJnOS/L61yQNqZfHSxyYuQBmu7j8b1z1gnyBn1YaAontphhjGdLnRq2X1wWHd9
kSkGgC1F10y9SSEep83GygWVGv14GIe0wyosKxA9gmyfCbxY1fDtM8nqz8bzMp0Z1q9RJQs/4Rp2
pBeSqGoD6Vr6P4i89qS+eYhslEKg47fYQniXdp33T6qLBRq+ZUwg647X+dONYDh7DgAE1B7xuhVt
EgoPGEtzzBTKcsH0PTDC7NDM9V1oFd3B2o0ZA3AW0Z0kIl8NrXGJq9aerlpbnszJgWCrAc0Z/Sti
e2oaurwhs0Brsun5cnBab6i4947XkhUYXysvONmiaG5LI9wtBK1oqPr/Gu0PyWh3n0bUNmm4uaeu
U2887w8rDiHLoHpIA3BlUJl6+Is5MzUTNk950Y7Is+QrQ4kEIUQcOGBnCFC+ufb4Na0O4wRe+5ZF
DF90Cx4fFcIDDYf6g5L7Y2MGbTrU8kdLYNhMloOw1y+uGEOorGGixjcR+nMyB5z4xMJK3esns2Qc
ne3xB17id29U56KNnrzGU4emWhIx6fet3GTchRUMH3N41J1+AQz4GJq+TLUw7vMyKvBdu2q/iuEi
Q1P5zo9+3Lz8t+rsM+qzZgcD11pohDLUvu2nQf04vsHVTafjJJYz8fY3wLM2n4rYKWA4idSZBlxF
OTECh9vY/JC8mso2YKsb3yz/maT7eIVh+jXfLWnhhC/x066ye78MUuhFj5TGATHarEiaf6Tp7me3
P7rdzO7dD0OCKuZ1W22Sq42B/kKZadFtLgMuwS6KOp1YiG9isSorXvSzGdh+KgazOZBbPHJ+QJAU
6CABasivX9oXs5wtOsUZf40OnFhs47VkU97RyHRidHyv6jUIxi2Jegg0hXwdPJAGQaFuqPPAcUZ+
N+RGGEN7hprto8BZVrukErBU5JQAvm2rAy9oed/cGu0adBnhG3yRDvPf9Oh89JLM46zrt45yn0Hb
7EYruO00C+MhOFFphDZkUC8vxIZgXtc7JCEl/y6v9JBD4nWTzmQhXBdUaHXuLzsD33xkkIr1hfTZ
ZSIXTwfvI/8MCpYe51ZMg+o5l8HXf9/i2DBTP9lA/bespl1UM8k33uvLktwr8ritLhAOxOPIK6Gt
jS3Te5wGYzk1TXBlkUBM1YoBIJDY35xfMyeixAzLFd9pBOu6TzpjYgRlG+BUc3QRPcTSsL6DXv9F
+/DH1fqlJ8oCco/SyXrk+Iesu2pTsV38QT7Ng77+mHv7unA25sRszqPRuHwPnnon/f6tufHsbfuD
jCMSvMl+Vw1Pn73wxXqD/C4W1ULvaKBlBW7MuYvv0F8QiPXRcejpZrZrfuXI9asnUr2NDlCRFrM2
iIQ4UIZkFIQE1EZ8Erwm54CNqYXGvw+n5rBV4ZkzRrTn6uufatHu50z3p62vEmr0/PBc+Xw5dLWi
fiC4/KY8ZPFgH/iPnq4mv7iTdBc2Qe5tCKgSu2AR2O1jXVbv64+yRHBirS5HfAzmENwE4ZglU9VL
zollmbLDpaX5E5Ceg+3EIcLRzR3cpKfZ97v7kWJuVGRPLQS9YbW/rF7++AFGjLaoboKIUGpRVHva
NbynffHeuFMeO7L5zAypeKGU2suHjdGwHUBCtQuy9TACJpmOuufXO6/oOTjQAYzEX51tXQzgoWeu
I3rx+WCS2XTB+c7rmXlNhfSXM6d2q7fZGvDBMluXdmVAE57QjrnVu7B0g8QtGJ5Brj4xVctBz2bO
28IdmQRoo+LQ6z8GOjMbWLm4WfwjBK9ovzSEQZqGp9aoVkqCTFoWi8kb4KYB9q2ECsn9bI/+xUPE
JXEJPtzIMGK8N9RJmlMARy7voj+vX9ydoXJAPpK1SjbZniPRwccxu7MKSfqyeHaI2zpAdPmMF25r
LV6dgUG9oQ8+pHuf+82VXum8z01fIuMp0rHwcSwB8G7XCQx1AEaq4BxYfIxt/bFI/2WsVj9Z/vNK
F92vlMWvWsoYEJOVLC7PGdrsZyN77wb8um6lD4E3I5olFc/uhI0ySDHooGWr7OfOm98MyHwcTsF5
bvh9gvZbwnSKA9/4zEP5G2Ri3qu+ubd786OOcMAuixcbLCaxObMYmdX6OBjvWeQyVF4b/+jf9sGp
rjI/CYc54vb4L/N4TkqPJVDMMCUM7xAtS+IXw/pU8qDLmsI9E01uClapuvSXYjt03vIFAQOLxpiQ
fQTJb384xCzjfg6o4FK23wG7mmN0xReni3czmdODrrLvraz3XZu3HHFbLivSUNwTSXmZCicJniYW
bllfzTltbDo/wihffStbDk24/oxMPIlex0Jp+VAVNGEE82hZaqFs3C/F9tlOgUQX2Z3X0v41oubZ
66vvwUTXpMeFHm5JVEodNl6WKpsgeMEFVLbJw2yEHyE3wrIWP85gXa28X7toiNA15wBA3eksldQ7
Q8wvYnaP2hhTF+nqzgnlJ5Dev272aJ1NrcRriQeiiB6ZddxxEGfO0dvD/D+0TukQEMiuYcJE+zCE
0+jjOx6h0R+DaEC/y17USgOlRad+WpjMxOxI2GUebntcwip3kxyZ3FW/RK9GPjyuRvS0iAF8QHky
giGD4RS+hIsJykE77YGq0ZTYHOSyoH2gZPO2avW8qezc+f3fzDXs0AtqA9I6Q1x82JYNXJpxzeZb
pr2nPh224HitmgcR2q9exKiF7DmIXK6UvFxGzN5UzAC4ibk+yqIBkoaHnRqE3FWd1LHL1ZTgbnAD
cHnQGQadwcF+PHpt2rDS7wY7QwIdBB/NuFzgt92dKbMbaTOICnr6sBp8+7bBlWzh6RrrESDvOvJD
dIbrMaKfNBOLI5sexWDceC3G7l2CrOP8giauVBcTByruRY/4Nd1IJLgkXsTelwFH6qbhY8vP3Tq6
e47WYNP84NUYbU5Fygb8j98CJCUMRCW4dWdN/+gzd5bAahsTFXqAGgMLGnbDU6MH0mohvz+aMpFu
/gc1AdSBjvGdU15I2ixgWFJwTCsN46iv64nBGSqMXVqP25VwLuW7YTzDWrPTybSPXmPruMN6kNKm
fpxnJoeb6XHKGKGeSeTcOOIsFMCKJnwrMBPuvBEEsC8JoPTju2s4Kl48h0s6DC63uS+g1UOJd7rd
EBrhsfTFs90OZ6ODSduqKJVhvu6GgsttOcDk6Ro4ev58gXUzNtiObAOi9TBzbOV7E7Dmd9AxMRJw
QhBqP9nGeLch8l50fcXfdB3UHe0wzTegQA1eCbUm0sbdEm0v2gz+opFbTWkyO8sLfk0Ld0zymSHc
Stb3xoorcfTZ4AyM26R+SuNbFwXoahC8yZblR0bky1PQtHd2U35lvXOD9rLCBHPPrYiPZGXtzXXF
hjDdcS6JhzIsjlNosBQ1wZoC2ZIJU/4MhRRfKz/+YLTWixXN4jE0nxrPPtude7Xw9cSVq/eAEf5w
nE27sCa/N3TqXlnedrK8BY9oM1bUscirD8N5w64eM8JM9i7ndTBteAHLp/DZIYcwbI/MT52YMPBv
K+ZMx5pqSGiW037rT6gLkd0hfruVSdnNvAFz16WhRQZ5IXg9FkhEeFkObgeKtrxswGPEBjwZbFcR
sHvobyfKIzmrpwUVesqpxTrLUTp2TdbB+R108+50C1y3xrh80VDyKht014brqCYe6WUEocPwegnq
4M7YMiaXSNkfKQKuqSPsY0/xjnpqWB/UJdinZ9IBRVUzXxmOKWFyCk0+01nyWGWRtessznFGQBRv
7rxUulZ5KiqT6wKmOc88Zp3a4be8DZS9AlSkhE1phk3F495XeDkTbrCdQo5tJrt7E2V3vsUzzZvB
Xh5etvdlvgHVNF6vjvfkwd+Xh7mlTjZq0hs68m7tAIWPL7mENFP0Zqr6ul+Lz03yfDGTeVa65LhX
PcyeNGiTDXdURp62/3a8YfB2JVD1qKpwzgDY8lcw/yrfuIawI1bQs5BPZ+kUlVXaz6STS10c6HbT
byZ8KbXlx2ud3dqCizaYQHQAGvwS9Y5tOo2AMeOcstg6FEuSK4UINGeCZvK/LI7xt0wmfljDmcsJ
GSIozvlmcRCZ5JGjwu1goKr2y/pZD+Ucm8CI/cZ0k6qv92rsMFkoead7KOeOP/x2npLxULfBnp/E
VZh7P2PNpUPykVm9B7XyacJ/e9Aiv9Pr8rc5VAL6gK1G6mcrvxSCyip2nOWTvudN5TlHefncG8ls
xrCa1yFFrinP7JtmRsgwz8EfGYQmCTW6OUc6ONBYHwrHiK7ssAE7xvGcyoG8yhv1fhHm7vvCOU0Y
MIjQ7UrztZb1tmPiv04l8tXrVnjP68YpN3JGbBSKYa6uPxm9nXOQa/yTnKwXK6dGWk3ls02xr7HW
eVcO9TOCAqpea+oxeBCPocPD+yFWHF/UMK1YRt4XnJPbcjsos7iB+PjQug8lpGrq4PVDJotPmZG3
tFH57nDIBknt6mu0vHDW6L2F0rsqH0W7vlplTiPMugepqGMZGDeuno+YS5ngdF/666nc2h0Whx+8
VdSZWqb/rPCpLUb6GM2+qjKCN9YETy/00KPoW5jZD7DHRxi87EbtSxmZlGpa+ztD6cXvyLud60W/
NB0qVjU6R/6Dxo9oFyxoACSPhUCN4OiUidg1DsmIjzK8D7m/HxHCRSGDwwT6/rlYxHGRj/+gw+la
P6+mxc+u8Dl795woJsdFafXGbZEV38i+m9m+9cXAOTZ37jhqpl3YvStbBDtMD4xF4ZnxVkGHeejP
wN/0VajqB0xH4gKttJotsZrin1+qJrH0us+i/NYupYWhRd/LVSTg2dIQhAENBCM1qhxCa6dV3K7V
QyG9hUMMh+/BQahJZouR0mnfNg53ZUklszXNL6MLGdCLqNQurXwaTOucA1gt7eCoOthqDRUF2UN+
pMTMtR+2rKwfttCckrVaj3PZ/RN62dm+Vezr8Dua7+SkdwuJaQrm5Qt3snesAzQlVHCiLnLVNqS3
SU3yA95u8qDxSYgrzoR3BIx5FbyhS6oFjC4XeLcqn2lkPZnDeCznv0kE5hE5rwkTL3RffDXvIoH1
u8EbH9upO0j6hBVCQ0Btx5EJMJ7SuY2zbH1vXf3qGDM7re2e2stNCNjLk5QgLAVXpGG+KtoVCfmQ
9riKodQNMX1iaOrZtnDRcVLVFvhcYGlslAwWFvpQeUkbiZ0RZJ+A9v5/6TUBpVrjrckRl0d//QAU
t/Cw7hiLH3nwKejZPq4GuMdZX35Xfn7LFva2LSgKhx7sRUh5bc0h1upjROFmFcvLkll7zJ7SpvE/
0X+U4+tciB1zI9eegZpXeCcHSHc8tO9R06yslFAeGy86ViyMFDKOpvuOMuRszxypATx8WcXC6T2j
5LAGHxH/fEVcBsdEfZVvGw+KCBJ/jm6Bq5T0RoYOzMrNdFOCx+Rrc+5nmOxgPfTRp6Yt0XllzSkb
EeeEI4iKhi2TSc1T7RdTUvoW5eNpfbVtUtSiIUtnuAEfWf/uVObe3+gRuk35T47c2rTBc4GsLVkz
74V18IXpdfYO7qS0ULbhdaspx4c9+4EtnqeBBczb+OK6k0ZHN+rigd+nzPqxzs1P7lR7E5f3jFhN
GOvr7OXfnV0dyVpRGCn6fbea2FNo9Qjr2dj8tC3no9lf5ETLp2twBw6ofMMD/hMCH7OirjG0PzP6
NcbhOf4ue63to2IEpwj/ce2LDYpbZB29XT7NQA67F2e6ro31QRrtly3VbeYOz7LLOZAY071j2efG
D661HPbjGrzQ34D4DAw+yvRusuyHqBD3gaxfJjeDMG0tIDMJ4l2+jLnfkjVgFtzW6MW3f0thXpXM
kOt5vpamFmnVr2ZqzOGLrdvnDfUJH1lwtlTxlnkrTTkZMLV76ntEEhQUIIab3oGMF/Bti86XU0/v
TljsoTHXIEWTccBdN+QVvfpqvtflcvEv6tTJAcmJy6HC89+DtnlERn/ruiMdRLO/XWw46B4/rCDb
uGaxsHrTkCfC9lg/Fmu/LPw780Xcs74tpopLfzrRrMXji/pBfenucqoypnwnLrWNvm9+hjL6rQYz
SiC9ApvEK2R286/Fcu9Ow+5Sdmqy6avJkFoXWffamBsQ+Iz6xqUwQ9v5TnX9EkuG283LPhVlPiXd
RRHF5z0c+3xXMZdKuQBX5aZuDQgX1KbjrC7PlJFugMYQ783Eu0IjS82TI5bnvtSK0prZPzdGi0dt
Qw48JWZQfo2FeUO+3kpyH9OZVNPZzdA8wVHgCN7d+V332LWKJdhhzoWguwPUpa16TsaZBYBvrHc4
IO5/zQwSRUaghyOB+7twpJtxCOLXpLImMqq5fJb+jGpmpgTqCfRm/AqHavvsN9+YXv8FPa+p5F68
94lumqgUhnovLDmzb3XP0aUub3jUMvO3KB98YAXFfOXop84VCpVbdySfN8aBrjGuCslVLXLuVUaX
cp7mP+ww7BVSfHAlSurZ1nsmBYG2Ew0NQa+xjTMZqnT17VNL7DL5LNT8Gy3riQhuPG+0qOSY8hQz
AMmddEbjzu+mmRjmBH0nW9PWVgteB57KmSPM6nlHo52oyIYbyaLYqMaPgucQiNsAhd3A5rSdmR7x
YzFNXux4U89Du285zafMesk4Un9qdN8zNlBWSGJl03EVxYfuWL9L/3YZi3eNOmKvWvljYflEQHrg
LlPRnWjVueytxJv4lOH33emQyp2TF1UakgKkTNVMqVd6TOHZmopx9eFteb4bud4ma+T3wEUWAgyi
fil7LuW9Q/c8pBinOpxovVhgN7zb7mtOYyFZuux5yMNyt16VhQ99XwEKBu7/xyBaR61nZHgeJwuL
ZJg/lBtVg6wJ7+0y+gFqy0AOVW9LiXOoEaqWjbwrtIcngRF4r8MZqfoTE9IU/iq+7GYxzxCqVkIX
I1Um7w5C04srx3iyxr96lV9tJZ4cZd5OuaSmLmiz9565xzd8PxH3NltGnUHDR/Y0pya0JKaMxV+g
r/PMoE0/ay4XOYQal6tYMjnWt1sZd9oqfgoej7QfKI8oTns4iuKqilry4twOt3F99aiGu4v/Ug32
uF/sOmPRo783zVdsrMNB2kxW2NVO1KV4VT6Nq746K+lTStevQvt3fSG6WMwVIgI2YD8EuG9u9Nbk
lSyGHWHOV2cwjrbToW1lsqWjWLaa9cleOISLymBpX0a4Ae38QLsPPWP0GOByjgOvTuEVTsdLQ3EJ
WVQWOhLJVllPzPQysskCGWIvAHpOYXEU9nqCyEmYheyl3Lh/ey3QchrzbvbXbyJWFTJU0sVesuTR
tWOh1yroSDEy1ySGfBhEi24KdTKSXf8IV41CVTQQHaEZVk1fI6buFJrXhGj4HF2QWZndkiFYqa66
1vwkfEcw6DlxCTSO7dRxqJog2waF2xDXyRKrdKtUbgGSjJAikzUPb1yMuVES9GFUVIm7To30rcOK
QuS2b93pu5bzc9sjbLe1dTfTctJu/q76EYR2WzLYV0SnbStYRMZ9WPw2Cz+43O692Oq6Jww7W2qt
/+aaRapW/afAThorNyCEYJZ0AxWVlnzmxOXP3snNop77F0MVl09urLgruDwcKzvibGrW5h5XQeYP
Ozc/onrDy+33w8HNrmpL2wwaj83teZAnXdCgA4jIwTiv/jLTzrDWuW/0jwQFnW3a2cNGlMcsEq5K
KEidkK1U/7QjNsvR4xqBTyuRmbekpZM22rtWIXYyhmf6U3bMNE2UzVkpbhW3qnDuAon+0RB5OpvL
rwqC/bawDnXRxNnRQnJluNaVwSgZP1Dj3+AP7d6PqihGHHrs3HIjGLTO6dB/Li1rTsVBiGB5ifQK
iurMJaUGAW5V+U0g6q+8DEVqbSTiGG88l7leeJlJwi9refZ9GhnzNLCoL0XBnwnOc62uSCs9F9ne
MKnZA4610AQ6KCPa8Xlt2j9vCZiMC6N0zBGBaVxb1TDSs+4jilXr7eZbc0JP+1GVPDmyvyjes+/e
16SkUNL6NsuHiwd39K2/eboBEqQTVbDMbw70erFEV5UlxE240N/RPpdSv/hxWjDkMJTBW3cfAyGn
/9Qy69qxDQzRI1rM92Je7iDP4O5DtLe3J3i5RXlqfD3FmDEZD1T1R6AbStRkNzLTG2Mue9xRMvW6
TIQ8KOExLrRAyym6ZxancyH3vlMCIF0HvjFhJI5nPCiq9nj58Lmy/49BBFtdDJcJbEVeOquLGCUr
TdmR21Ewc5ger2hXz/tt5nZvGubBhzkQq1Xx6wwt4OjWT0VWSwQEVOeMnkBpz6L6UECrj6ku3zd0
9TuMMv0sXy0pL9OI8uJIdB+rqnlsnN6gMqNJIfi1jNdhgRRcRU/h6B49bdxW4nKlGnPm96r82I/D
SfoDa/7of0cgVXfu4KOGCi9vjp90QTfHVtvse2agOCq4MOcrrpjdMQLrBoxIQAzz19gLRkb4p4gB
FQwoWzOfQA80aOzcLF0LMD0emxClVXYApDWbsb4R2mcQ2iVQjj2uN4R7FHiq4gqVFZ1+pp8izN42
37GfzwDNp7Jn/13Ovsjz1IB0Ept5wNoE1ZavCAZQwVPFrRWD8NiwHwcQaPZuDd7dRMzkL6wVTk25
18wJrgLQrcW677AQxMXYidTdIP+2lX+QBIusDPh3tdJCnsrhMbvMCjnlVhI2v5waYbAnFRt7u7A0
rpDM8bvLo5vJuMcQcQKQd2hKe+B0wTdTZQHKkeCXS68ZezNKxElUT5ZH5ZXlbzjY5O/c8XL3Xj7z
Zt2ONGuswfB3RUc2RnRTmBDR5Ozk1cOhCPyjIDCpvQ0AR6vPua4JUyqM6Ex448aQotzPSyUS6bi/
pIgQV3QWzeZgA0XfBGkvd5tFv7125oxzdH4nRnmG13HvhvINJtVGYYNgSG/hB1mmEuvYrVNFN4yJ
F9dMeJrXigEl28CbHMwBGOD20bY5j7ZlcZGf16/BALWpXuAbifry/jK3GGRMnNskXnkuvAz5oXpU
tVslY299lAOZDYfwdLBGu77EzsFWkFBEeJ0jHpl+kMyQKUhRlwpH3oc/y8zwqJN7BFTne4toQSIa
55be9wePgr+32o+WGO+hWM3PJugOFRTVhCTvYymCdWdb1YMFYGVP76NNAenvp8ZLGwj1x3ILaDes
zAlXJtzAS3SgAu6WHQ3nZ6t9dVsYb/PIhot6egRfZx9na8LO6FRXvt08LxuPRFjZ0c7JKSt3Mqev
6pU2JPgrIK4T6R4B/4oqcSFb/xRM06uYqHjo8TObuNY4m0K6TSQHZ1mMOaiiP5138Wz6VczARhTL
8godGpqdmbFpYgl0kYS9N4Vq49UnGMLE+V4XaAbQft1GFFA4mzM07JSkUxE2HHP7CUw/g8UWWuDQ
GG6jLceCEA3mVb3Qd6oRaSEWJ1YxWrw49O54l4hgeNomG6kPXVbTq5oBjlgVFxa5R9j36rgD1OFR
WSCUeIE5E+fDIo4eMWuyhEGbcBdOYJi7zyE1s91qBg8seK8mif/bftQ3baFJYKrHYpoOdEmbKy5O
9M3Gx7Kh0gbAgEDeeNdM+byfAvuoTQ6DFVs4SVAd90MNm43pySHY+oOaQrnL7Yz2aXe9mPjBeS/t
ZAvAKJZ2t7frXO+8pTF3pBBGo/6wVdYf0C9JoXdZAOJNdV5Pz4hon4/Dk2g5fUKu9SHJxv20EoRe
srdy27xd22W3cuq4rXh329RiV+GITS8WenqJoGvyPQwrjJY1xCZuaguJaIUbgPWqioOuNvekMTlX
mTs3q1MK0XteBmSLIRlKD4uiy6i0F6qUcYYi9rkwUJCcvnxX/Vo9pWav3VeNow427w3jgh2NRaCA
rxYWV270I2fHdTdqjLOY+Ix9gAvNc9b8Ds0nCpq5wWQXtqyp4i5A3XWVkyEkOdGmnXkSIQGDcNwo
q3fVAcbEW0NSZNbWuTL9fM8t2NqZYGFZY1R/a+Qm78gHU/wVD4kz3kC12C89a1e2IChyZvprlryv
6/dwWEnrXaRZXs3HvwXfNOMZMrOIKUv45xxQMO4UlCJ2EI6f/YV4tOgK/ojoknDt8M1NRpjkOvyN
+gskXjoX/7iIm0sACSFdAgeXI0RZnLxOLtfbYn0F1o2Xl89kphQJWnWYJHqdeTn2Zab2wumuTQ8+
/+Ut4EUipnHwIeNzwX60yUekpRj+uePv2nTkALle9gYFwzL89oMiJQA037a+/qQs8espzGrryuo0
UVf5H0fnsRwpsoXhJyICb7YFlC+p5KXeEGqNOiHxLjFPfz/upidiZkItlSDznN8iiwYllNegGfgd
mUtEDgHnSWXuS6Px967Wj/sSZ9VOgacgrtLD1BqqTYTahIFp/qa86DC9bPgLSfr6kn46Q4K8jvzq
EA95vw+Uf5XI9NdAxOlMBTB8eAeGUJqgzJOjTxfT3FL25K/jpP9sRf2UhH9bbcaT0ulDZ3HpG9IU
+2CgtENpbve6NkcpMAouo5tfaW9+0ZC8w00ohyBObIeByggip8xZVmYVCT/I6fjpKE5engTpYnRn
whoTZcFju+bjftkmAs/+8hTNaoUBoabrXRs5yr5yc+Qv3VjQ/EfwRT4GV619IfIDh7Pt3cbshmJQ
i1qXvM1eC+JyBfpb888V9wCO916B0IIeuHldnCwEcjm5WEyra1IuEa2n41G2w97wVjsSpPjAOkdE
hE27yrItpKHWGGrjke+1eV6hOdCzcc459vgU2O5fZ3SNyLVYHz0vLg2qOVtCRiLfhrt1aKnSqDoO
RUtMZMEWaiZVezC1+mQOpP5wOj0OAyEIzbyXk/nrj2V7TFSOVJYk5WMaVOAulIdGeBkO1aAjsJ7m
LkrgDokISSmEDx5aQ4C9LQbPs/h0CFgMCafnqjPPhq89em36ImzHPdk+Kh5iM5GzK/iGpDmsqevu
fXerIe/jvKzOaecQRk8XTFTbE3DWbJ1dCYNI3AQNeSe/Ht56ob9I7UwM5HOyOJ/oODPD5BZJ/tqp
/SLMAdy3065rWZGHR8d1lfLdtsXergxWZ65j3gh2yIhcsZ9iCylHvvvlWHobetX4WTAxV8q9JgW/
+or0H2Qt67NqsxcN/LyGNJjNgklAs0566z6aGb421k5vWD4Rct4LM79Oi30YlXrtyVMqloKiYuKc
jT+z3sSmO377tXnXkuwwas7ZceRb4ZoPo2IK6vviV5VzEVJH96LJ/zRg4/6/gs+sDvaeLz/Ukvw3
kfKi7LtccprjvAGsIB2RL05vvYO/3aOlhZeIzEK95acHFwoCZO3DUwrGo9NRutAcHWseN8XG4qPD
6VWfkREzXxYzM3a6JTlQLSvqXM06Eo6/U51hUm4J3wrhFPWGhxPcGUE2Fj8y1upCJkQochBibTvR
fJoDC6iHIONasSD4UcZxYIEY4hnW7ms7IXCYnDPqkW/StLXQJgQpLFx4yJaBVSPelS2Ut9xBhrRr
372Uf2gu9di1xWs/rcZhtSfQXgS49thqgLbfKicArSEC9LEq4EQW/XM7nksNJwVJCk6XvTc6aLRq
079FZz31BaYZcuOgxz21a6r5F+W2G2H8IPrBjtY5+ZcuA2y9UZ88Kra9/owB+10HWo/nHiQ2qE/t
grI9m8orZX0PhqCHugQTIycSyr7nJB2pk5+4sGhvKfaC9N+8Es2jvhLqP4tobvX3zkan0E5MR5Vm
/Xqmc8qwUx9YRJoZKHqprN2wJu+CY7+c6axqOT7sFijSQaeqExkRrdopdxw9pMIVWwGluLhNhiM7
4gPWpPZB/TQtKfSUUNlkkx0JNbuPfSXPXd7dx8mgIT1R7x69pKgt/eBocGIG0jppfXYol+R7qFgG
im6Wu3nInjluH8TE3jSKuYbTwhNju+ux5MPzzRH8xlRfk2aHzeRGXYttCmTQ4/Fcngngiz0cZmGu
oVExhXvyOZMxN9Dg7vfPCBA/KURLCV3pwrSg74qU/+eSki/WEkSGbYvwW+buC7QpD6UpfgI9Q6MN
6kE6nKFhvMBj7MvflYU5HelhZSrYcNXkD4lAX1WCsGma6qfOtff+aBHxWkT4D3woOv+w6NLa5Z2U
kZbLB3NNRdz7YISLKc49CqqwyQfxROr9OSfPe4fD4JCBs4RUlS0o5KyvlWX22OjtnlkbGxIkGPgS
Gc/7tLX8nSsSA6Wv2lfk78G2fGtVS38xeE6Zl0A5+PG2FnuTSam8NpN58kFSaCAPXeXIiNQX69VZ
QdmJn+gRJBqIKsR8F4hg9snoZWjEVtJ0TYIIbZorVrDwUbxxOMWOzdom7aXDNsK5WQFQ7aiLoxhS
YqopS20ve4tOmML/O27nPDfJCcy5ifKGzx0dOL/QhDlpcdUL4ActpoKlr9AcKvgqV0Sk+VSPzfxh
U4G4W7DgJ1N/qySC9WJZwHqFc5rc9k/aa1v35nIgUUWGZpGB+SW5c5S4MEg3Mi9Bn8bQGQ9ValA/
oUyShHeG9PgKZXXvVP3HaLy/hDsaWFzSZ9teHIKAid8R4GNT0rziUfGxFcxg3QRfH2qrNBmGHLjj
eXu+ZfbPXojG1ZLyloJpFhihSmBg0od81AxmwJykDOY5+2YFnQNWOc4Hc3rrWmrF4ADce1rwMhj9
k+QQN8b8qpBqzGY2RyKrYEqr4L+lItumxoAxmETn51Z91yXizrUEPi2b7DhCr6wri45Pe6NWXPsa
TbZZfTWz1x6IjX4rrJpNIS+v0lT/FeO8EzQWM3K9dW7LUrbUe4Yl9iWMJaPx4sqZWaEDKRxzN7Kz
6jwXJpqV6i4KgGat1j4mQYhfB4za2MlpMpz0Yjhz7FU62cjlmdN6utblsRxZd0EEOQzvgGHvEskB
3rrgtc8yqgk4sPc0oOGiEME9LXFQFUPVnaaotgwt7sG46koyLui3ObNujiLyU+97uRtLuhRV672S
pAC+UriIyek8QbhMgquyoCKsJDvyr/86Isujxna0XapXiGD0z7Uq2L64yOsqv63DcLYWC3FJYu01
y4hdu7uT5LM3lrSPGlZ9tER7FyYLld7eGPCeNcgthOnV8aRl3GjLHPZMNRh0eKDAMG6BQHRXb13M
1vqFvn2r4KG0OceCNv7X4q7d606a4134qKvuXCDRQDRHhaQqU3QxVQ3GsZS/hpM8Z1s2ZNXn4nUQ
N413Grv6B0I2hFjVQQGexB2xTGEhszXsFvPZ7f2buIsOM5YP8h1bE0arwpmPU5XSuF44CFGy7k1W
3oOVY8uYEaYdy4ALUssOQQF2DFPoC12jTnEwEXh5MWOijxzCJ70NAIEVkDcT0xBrpqNo3My6IpQd
qsIkSV/WFGFiW9sE5Lvobs3iwCLWRr2UZyIXXfosM44edzwOyfq6Va3PEhW0QLBrdE0kBv8Psh9I
Wv8/jempVdlfUa5Xy/w2iAugMlWhZ9GccVNe0qqRlQeHWTdcNecXm8oWvueMRBmhWNe3JiJyQ6eD
qv1zkntPfeK5HEaQ0211Ma0OGqsyT0R/x6Adn0iPV1YJROkc9H6aXpBCHfCGqX1nrWiu6V+Nkrl6
b/EcQYTGvadJrF3LiWiEvQ6WKpYBdtjX6v2sgOQhn5GtuzevLz9kxSRSrJLNX85vSw9WoROvg6YT
+eDCXZNwVS2Sv73oRMWkM5eYUMW9LfMPl+ShI+5XigQ5A7ajFnMXKg0T1NWglZvUYvKPNGQ9KYxV
vyiWoQLd1rypPVamI8qzf9p0A/czRgd8FmuKs2ag/jnSWsAdVHSZ3oOg57Gt13f6Jjl0cabPFPXt
HBtuA5IWum8dqcVIQuXCfxGW+1zkQKD4J4gljwuvhUmBvV9pOw5m89FvgDhRpCnyMtWB8+0mjdSO
vBQ+ROjTs++2d81FPTLY40/RbLJY0nQDniphyAqFHbyK1+T8mMww+6RVCq7HPE7oGtiQ1WFWFHyt
M9Skbyu6u+3+6Lh1G28zIfL3n7JnOqtAksOy8u9ztki05PCyeSf+aGI40TABy2COkeJs2TVkCfVB
Ax+Fv7Qa5gtHNbMIcg63E1v80PK+qvFaN4TEo8Q65C6dBdmxq7S4dYphwynzXdE3FLrWpEGZJB4s
ZBv2P1MHYIyjC5klLEae91okF+u35xobSBDtk+V70IZjYlRrpCfpxXWH7tgvuQvtvXo4GniQPGmY
bCtYXLTtuq10zsPM2BeYHSQVfUdVtOkDMe0/sl35nsgBP2civ8jK+cQOl8YFcm+u8L9zJn8ZVUYU
5UW6y1Pp7Ctvgp6k4c6kHYdzEV5SIgD2C6z9gdqbjmCrHcAjKzxmaTP4GFE0n9ol50ksebbrFc5E
rck+ZRlcxiTzuAfx3A0ZJp5hQIrllKBmK0EPpe1gcCkH0GqWvzp3AMoLhlKh8FUig7ngB8G05KS4
DwlOBZ/g9gNZwkTTmvfZHd8znzRB3SMSyafqXBdwDm2OWyXQHgo9/4vhogtLu/5oluJ9Xq7sxRGs
xVNDBMUiQblmfJvGgoBI6qUWbrqcMrf6HXJSun2n/KNGKYt4SkFpdQ69eoO5KX5uaaLWy4eWqH+D
6g5S8x6WPL+0mGZDb1NxLeUCQTIlDGBsjDDPzDSiOqpeTLvOAOtLXS6n//9holrlqWA8XrQWAK0k
4c8r7hQ+xWBG+CKGILhm2XNLP4abaB+j7z35Sfc26/qDcs4AAzenGd61CX2kofnkEYzYZeC5FIDB
ltKHy0gQ5tnNLEM4xWR1XxBnMxJM5LoK91uv9f0wVjJ2Rf9fLk0b9w62D9XM16JcDyIDOtB8zd6Z
EhgT69tuMoMhaiGb4mL+JUUU8X/Pqo/N7JWL/ExQUAy8pvF10v8gYDIosRZ4drJvxjD9h20By+bE
jt0GvgtWPEaECSS1+2ZYwxPg2L4Ius+6d991wNCsBsc1UVKFtf26wt7vOnOwT7ylmJHr8Wbr8jxO
3Pad3yKSGW8srjN4KnKqkrxRj08tCFDK4aeSkTUvd7MF/uHq+lTj8pILZZ/zMvlpPKbGFoG8lSA7
yZh7UdwjjEl7PyLDw0UgbMRd97Sm6jqN+ncmh7/4N38tIdGdl/+0wa1fHVU+KKO9iTI4mOkGzKNE
IKkAeSCNZAvoQwKmtSuLgF9VX2bhzKZj0JjKoFZqUT9RUqVN8nlwts7Egep6C1gLkg2MExHB6NhF
DP4cjXkPUhF4HoTYeMgNrBWudO4UtH71yvn2FMNlzhgEq2vulkZ/cNbr6ug/Jn6pzfW1cxqRRE1v
v87a+GbTmrur8PEiK269k6JVu06TzXlcENGxpJCA6cWseYS9fJQhQYHP0n5Lt/zdNvj+P/1uDANW
AcN6WZVGLlgBNwdPGGYku6Y5pGW+jHtak2ihWJRPQ0eBBIN0csueQXg75thGFP9pNvAmGfViZ6r8
VfXGC8/PkaSKdJ+KetckP4R6Rivj0Jh6lPaisGOhYNJ7mhccu2x4u7RD+UN6UUZax/iEGoJjg+pm
w1iopB/Te9sZf/y8uXWiX8Kmcm6G04kzRCNK3SqPNJsHBYuDEyFuqlDuSTTXBjt/nS/ProZ8imxT
zkAy3/t96qOVwgOYw5PEgza5sZ2QmjI7y6lMCj1mgfj1yUYp63WNJIEAvMl72rehB0b7pHT7ETSA
6zfl+cbBOx6QSXEtpfPVW4tHPFMX3aXNrFD9c6VKhsXi2Ui9DwvX4CAhAYOutmNZWmhK34GpAlRw
kVA1f/RvVU6NX1/+rYucqQyjpoZ+/lmp7C7HahsN0fSKEVeXMRXHeSleKsT/RWV6hyQoEdfo65VP
gUu8hy1A3cwbwZjF03TmTmwjv66/g6WlD5B8TNmgNLeeq158d05XIkRDfJgQTbRzMERbFBnswER+
cjJcU9+5uFnvHbxa/5BuFup5c1XYBJD/0Bajs+mMuYz7bQhbM4ow3JzSLdsdaVPJTz614iahiLE2
syKudR/s+vrNKzn8RRJckHKjLmhtIuKqf0TK4WVG43PFIo5pYBxxrtUkNeTPtTyIyoSYXKriXHTy
10+S4+pxnEx9rvbW3L+kJGHt9JbFLLHKJzEHiMQN7QUfKdXa7RZhTpsffe9/Ha37J000YlleYWmg
IduqIQzWMb3k5UI389q/WXp6MpG871Tb2PvMt3d0zo9rdph0okK09Zr50A4IwFEoGAZDORJCgeyv
L3H2Nw6pz3r7QYGxs2/q6qqT1cIYxmErU+7DzLro1fTeNdZ+9XCJ0wmN4M0+tIF9sCfqRGVhRJk7
Uw4GWd2VzQcb5rZTzpSgo3CUPiN2WUPCdWa53wjYtmrApSEsJ5awFC8SsXxWVCKP27nnfjUdss3T
kBj/rdDJ3xw0TCx669ihCigd96geNOZAnAb0LHLSiks6EU5oSqxNs21CL60t1rCxejACZh9bq9fj
6BGQAL+HqgZpblajeRXyCf20AX6yq00pDkmnvUo8urnhE0daIk7syKzpMH1MefuMbMQt5scxpz7b
sgOINopzrRklh0uNdUygxFNLtJevUsVpqpCwYbwbvJvIvhcUAz7+dUtM7a1gOwPJfJxqfPhSJke7
1J7GxfwaUCSHGyeFCASdgW/pC8mb7bnt5zpccXLzR88tubNEjYKnnn7ctqhObjk+Go0Nfqa38ZQN
R7ow0lfUST3YbTLGBE+m1qqFpUZenbvgLl9UbG4m6m236OZejwpf5wuitgvlY0HR+tg0r2KYk2O+
rFfPtbHLkgIcAjKEwF16SGZJxqiRhYs1YIPWtGe9zm5MlBddm5OzOaZI9Za9zgXnJdDBgWXsBxTJ
geQiA2+rT/6qo3HCpq0bekz6hoXr+TkjC6jlG4/MGQFYUMlLOvOp28j5Y0WyatL3LU8fkZooYN9U
pmON8pkZ5wXwq2iOPaLHPoDgcbs6v2ao3KNcmEyQw3zYElL8ZCY/ipr10RKCy2P5M3SMjONtIjV2
BQbU6x6qX9aHBqVUWC+0GZYTBmmISH0kcG4lrT1LqzH2QI5Slywjpru9nzM0Ej3wbNfwjxmyBWs6
G5w1sWTQCr3ik8LeE2qqqPKBcKx++Czz5UvXq3GXenj80+Gb0cWIRN4+QgojRvB/rMS+5laV7wWT
oUF1VEBOjek0H0tLO6ClkTMigiJuyjT2uuquF80FNZl/qYQWN4nxX1MTtNIkLeZHx0iAqZ1DzrK+
15L62EkuFUQ3Khb/D+jZnPira+aPVV+jDUicPQ+b9tB/Y5rGrkYMaCxAxthiXESyy9eomDkxklD6
lOtI3/rx7HpFAqa+UptKuElEmgRNyyDADuYJ7hy0Mlu9RKb9WJg+z5ol9IuFLpV3GppvplBiRre2
G3K1EmLQmvFs9k2cgdmQ+yAAsNeDF2QxqCs5+IQPeYvf7GXRnNSM/admUsSvZqKpsilxT1UgiaLa
NPuEbGxCrnZzZfTQnCAMGpMdaSl+e8h9/bn1Zwrrvf8Sy16RCrb9WdfS/twVAHmQ2CFOOp7E0r1J
fFpnq7D/5iRD3XDPpfyQmUKmWD2jgb/x/ZIgOhBf4NVWKHsPldwAeK0mA/E2EUU70Ots33CBxjPc
4/YiHRq3+lrqPjvpo0XoMvhRUBfWPtVkuZtklx4sHeX6TAmH/p0HN72tnme/mGNE34hae0O7V0SM
X6Rp3qxmTCHiMCqiAT+RbtTdt8TKGJ0dSb7AazuEJSfUQCjnszd7QtWB9ooPZ7HOFjlMoTH4fpSZ
eUAiAVF1NhUnB7zbEGzLQ4OHbNc3oDslDbTLQMVEIrzvdFl/uwJa03ff2qYAA0rZTeeW0RiU+qVY
rX2hkb5nz8BX9NjgBugNdLbzj0bmQ4wCBsOFkI/BLE92C4RWKjXGDUksMKTjS+8vbTjOlwL9YEQ0
x5eusVPr1dfcwZrZUwEJh0bNgSV3CZF2S2wPK0MXJVTztXPleJZ1/p5OngwN13JOLVtV/qQK69mY
edsC2/5xg2q8Tp20j+l8DxS0ZDoDJiGaQ6mO3ilWbnDHQQaMqrcyXqv8pzLgkirUmWmSFAfUd+e0
Cr6GBkpZS6CSnZpNfoHGQR8eN574Nzn1HuLsbVl1jOXmg7a8mPqEdjCzePaU1UZKI/vdax4tOVgn
o6woil4+SaUILR2Md+GnjsrUOfuMOw9EUd6oLkFQkC1rmPrgTCXl8uuqfjgZ3ZC2jb1H9mJeIFds
yrLadW5BAhs+klXn1xa8FLjzAZ0WKrTcNMxtbABypa7G5doNtWAKM84zHjuXlG54lWoCsaFZrrfE
GE6O+8fcgJphNWJDY5GpFddkZXf7ZpoPyGCGbOvoKd+U5hpxpU8SGtu42Y1xaT2QxWbIYdAtP+qU
/swCm0KT27Gv6cON/rCbU22bew0Tsjrjjlx2qkd5f6qBKuahtV+hYdOoMk08grb+4rLsH11D28+z
XVz0sv6zGFMXm8hAWuWvYB7T1VJii7zCe26PdrYziEGE20yfm1yPJbkAO6RKDt/xRdqZH6lC/KAJ
j9IKSF1AJmbJqxTccbVmvAuhXrghQN/S7KtS2Z/K39kNlLmVjAPj54oDzc2/O0LEiIKznDglNK5n
GhlmIPME26KRyPzuT27zsPEPiW34EZwGHHL+f3g0ZA5Gu4G6QoOsTdYS70O/vYtLFwdatxx/ggw0
Pss+SyuTe2qZzaeO/50zEIeaXRCkXokrqiXMyr15JVqjC+cV4wRUCHLKRl5ZQOWVKBd5dXwNVZzW
vPy/M+H/fyyaP589xXjYO8w4U+BdclfjtqeTEIdK8+PNxV9eiXz9V+R/KH1GA+Z2xC/Q0YdRIQYN
78r8hiQ/CDuam0MreMRVerGXmVy/Vb8jZHmtpyUAsmTdQSuOGjzvBn4zTn9yCrLHtQkTjv/H1dbq
Xrnm3ffQQtiMLMbafgWD/mx01QNxYojZ5QsNOccFEnwvM6eK/HE5pmk9xY6BOHsdk7MG35g764tY
tzzIdbAJ6UsciJOVNpNFeyA+9qVbvfUAAgKLYsQ+bYe7IG3pfw1MfraaqdUmdIzM7+poE28SBuuE
PWB9N4RvYjZr/lV5P1+mXFJElJDgNxR/UmL/gnxsHkl6MeBbeOZmOziXrTPvJ9V9CgyfHjJOO/mA
EiFqvS1wUxmnlZsioq+pIv5xfO06jkw7wBacCrSaTd2ar9qSvY2rNsaZvVAQvGX5NoZW4xmE8/4w
NJmQ0TxmLzZENTwfITrOY9ds1iWJSJPhfj+Wn23vaCGDu4MQH2UoQOo9AyzXXeTTRv6FbZYUPHHV
sDDsFgf5r90QR78JsjfSKenIBems/7xA2ucAQsd1xl9rBlbzk6F+ZiT54ziJ/0XI4Qokb32sotEp
gkTDMuVkAcJ8UKcN6F6b2MYS/bvKKWVyrI7sB9hnFmb00cADAXwYlQg5RcDk3HK8bKaj6TZ2d0yl
6KexEHNsiSLFhabcR4nid9fRE74LvOoivfmcW5uM1X1vdVBAdIwonlLBUlysQCRD10WDBDpY6nUn
rcamZ6D/Ubn8tLE8zgF2V1EE4Tioma/KTpSxUdoi2TcuI4+dpQd4fJQRXXuksqGEDHq3dDe4LvR2
TjYSV9xnKGNMYZxHhWPZ1NNnxzbv4OOPcxM8T0k/Ishkd8lsInn56K6Vo6wbGzeSJxogk06ixpFG
Gfnodk9BQoWY/ZB7c/3tt9pVFCWa5YVPf8SlPAqMCrb2kSiIJkPB2CCfNUPHmN7a7Sdwya44emX6
uBSoxlKVvQyTMRFmQ5NBp2XhqLl+RF85M1OlPQ/ongPPWM71xJfNbLc5TEwrXs5kSO52fepNqu96
fBSA1tukXRx9q/L3vTA+R7d8bBLwwNpjU0udX3tzHujyw5GyOCofFYKqzYMUJXlSRhXsVAFjlQ42
Ioj1RP7B8EBJ5Q5N4MPae2ZEAy6aQVF9J6I8mNvHXiTiVoju3W36LMTP7XENCjTfODJboD7yBJvr
4pmPmRyfRqT4sT1p3/nA56cGBLMBwMVaiIZpLsPjmmKHYxZ7HfsFCgg1KtxeTcRz1jw1bePtPHf4
nKtx2M/ur0k31WFVyYtYAEpNHQzDoI8oI8KI9a+J0lksrBTuS2btyRYiNH7htRoRV4VJ1r97bflc
lL0Ta8s1mJCbo5nlgqvtf3TMGSRN6k4oKdMLnaD9Je4SqrEm78leiocF6wKzGk6cpNYpRZ0uS52W
V5DtO8JP/TJjEuitNCDQK+OgLAglHJHqH3AjxDJIGYK4Ct1SDxAL2B8ywJmdZehJiqCiMRDpHRqS
RVVI3wDfMHFo+46pY9xCPjrxuCZ4JoCuFiZh+HMyxVG1/OpeZ+4Jqg74x9R1I7UIbh3SNPOaOJR6
cTPYAXS6EKvG8yeeh7T0iTfS3V02j8ORBJbIpECOJ+cx8bVIlcYDCCbvXq2B9UwmmBHSPM6E9EAk
JkrCTn73xrrv1JKeClW8F754Jzn53+zx/iUN/TEG5VWEsFeROyH+I6jmzZ3qHxOwU5mUOVlmRvJN
3/0ZOy4bouVUmIn27Flwdu4E/ugP3Ch5D3ocOA+kknhwd0tz8ZrxIrixCVGRT6Pt+TtMnEjUQ1Xh
g3ZkSuqUuVycleoKEdB1USG2J90h5B7AeTPN2Q0xYMnvjtUSq21xWV2c5MN4bbvlMCf02xhONSER
yF9ab2j2/VaH0SYgxrjaf3xnXfZG63fX1joIHwVY/p+rZHPyXSb5XBef+tLjUt9UYeTMFGRgAsDY
jDikRGbVcIcawJmiIeXjNwsPCMbpzuA3NHIbZS3OQteR+rfMkSIxrxk/2wWBRHpvytccNcPerUwS
lb2WEtaSyGbBGi4aLwnHoHguB7LnhOLAq6a2IjmP4NRSTk9ActNFju15pkebxDyg/Q5fw46Vyx5e
U4VwTNqHocSwTQFaF06m0CNvSF49ZCBRClWPZtr8hBfKbkaCuINkVe5OA0VL7vyrvFacO0VIQo2R
mvEJRAGltSI4fZ8n9J8MLsh0BzApciuJk9L8F5gTgVArNGs59URYTMw4IPQDss4JXpucFSnMe1E1
h5Ic3lVlSzT2g74b5kBe6iToQ5nRURckVJpMZF7FtER8lgjImGp0Zg26vAlThd4x0r1kMkXza3D/
4SLwk62aMEMWzd9QPuiUUm7vdKB7NrZnonVSGNz2T1/grHZJbPQKMz1mRASNL4upzygGYUpGLPxk
YICkWr7Gzr5Vb5dYqtBSXgx4070VoOal9k6LaySLMcBnwOZykEU1IJIMttQzVYRz1gdcfj5JdiR6
DVVmYEcreFXRPifgtJwK9c7p1esyDw4C6Lm9N1YB+NU0fVgULj3MspqPtcR/Mkk4/qxBtNhgAdgV
5nory/WPaQ/AFX6LkKw1riZyMxRMNGh0ATyB1LQqnp3egoAmNzZv/dvs4cnCXmVQpXVCZ+RMEigS
WTfJPFOkZ2VY6PBVwtWGOK8TYIqB+FDdYplHv8cGbnGJr1DaBZx6PIzW+oxgnyttwh9XEinbUzO9
b4P6uyv7kko4tS9XfhoaIEnPbvGFDXb5WqE9fzVoBCQ6kUsY354baP/wV7K+amXUdHMTuR6D4OiP
l86y08hX3BPuTKqJBcCxm+vCu/TFX7P/M5c6geImrl0w3pXLWZGYUCDmZUI4G+J9SERO4kLG6YaM
GwED74y+adMKG9AzKPiPCQiWWsavwUXgkp3rFpKtSkFiKOaMLbqTOWjFWanipymM9DB/ai55oaNg
+5tfHNtFue9hpEIqQYxn6PZteq2kT8JvQ2ErLlfg0WR8XnMkAU66QFHgzk+W0iJzejQv/VxoR26/
OkKkjqkmWD5b1wiOhPUTpxQQe6ORtmXPTyoTL6VWUzeQUcH063tyvlM0Q5pc+8jxCRFoMHVjHK8I
PYvH/L1E7BVIxz12HYGSqi8vDfhyWHeTs3ckWjp3dWYINQIUcvuLJjyFIaV8WrCLnIZJv3iD3zwU
03K1DHlXSDDaLYlSE17kozZFGOkuV7yWvOqQPcCgg5UcTcHpxJyDDZ4HZVZnBio0eOI8WJb4sjCn
B0beh0ufiSORJxi4dWJ6GIJ2GDBxDUoWaH8mKMp37dCZ8zek2G5UmIQhFLZ1FHlz9DT7ruz8tc5Q
RmjditbEwn7rZwGm1w7jHapY2OHd0C80uhSv86SvZ4o2ifLw1nNjqA/BjPO0znwHqCyQYYwscVnN
HayXw5ZJr47b4bI09ZtpZ+a90QbzvtpEmomKSX9U1LPid8bqyN7TMMoEIzHBoib2ZxhgDgJIjdl9
nlaStsruxg+W4pUyTIT904u1MkmZ4re0lu9mJBqwq4eL61TBpRmNb/KoHjGzqVtSkS5JBcVh5o1L
LE6vdiziOjCI7X1qq7YNlzF39hSNqM2SN1YTBxCyKm9Ape5pH823h63iOLYlKCjsU8H8vcctiIfB
x0Fse9PRM+oqHEtr2rN9cn+mgP9q9V6zHks4LeN95CX60dqq5ytlYQurh9CbSUoHuNr5fjp+unJ6
H+z0XljBU5mrN5/4QLPuPmCSaKLV363aQjdgGW6cSvcu2/xQBYRE1pvTWecFyXPt3+gv1zIN9HC1
OLmBh/abwexGzGJo5lvuPNha10cY9oAri007DgQQ87cRDVN9se7H/2PpPJYjR7Il+kUwCwABEVum
VmQmNbmBURU0Alp9/Rz0exvODHu6RBLixnX342TBcUmHGFZ9M0Clp9OjKlKqJpuX2YyJmrX6PtEO
B5dIv0fK5hgYHlkIG1snSB+tlptJd+azHVALSxsNGpwTi1NuBieLcoNgTNyVV7Xluu7kFaCUcTcY
7h8rod/RJ+MTe1R71bXzaduwcketNSE2IzqMxi+YO4K3geSG8CZ7k7W2tYpNgnVx6G1af9F3l4yo
a3NSDsp+WueIVrzFGCiLPhJHxDfcMB7ZH02mxmmE2Nddeu2VYO+jHMD6ucJABGmZDFmKwc8gmoYg
CtjBJueVGfCes+GOIDCmai+i6ZQktl/kR85WV6kkST3h/KtHOaxyNd7DqnwgOWRjWUjdbZTazz4W
MU5dOFIwZzypxuBxhhc3bQvrDVcYgsvUcnhJ0Ef19DEmXEA6k8F9beYbmQTDcnVd3dQVGza2aNYV
em0/U+rmRdMKVfMTGuWTHc8eTgnzqYCUwNov/g7sxFr3rWNt54vAwYBxM0a5cdEcsvnRkJO3LnLj
N0jYZ4AGVoe2zk9xHJ+7tEeBmPp5HXTvxHMwN7hRu6pzDwkCe9+dB7BrHXnuwS5ngkHZl5+Pv0k7
kxKb+3lXEzyo7MfW701ybNhqzJFvlGBfBmILmN5d6l9Udj9X/rOMxxMEHaytkGLv1Gwf6sTlhBUu
/tkqHDEYI3nBWsBm67uvjoGQdzRFzDybqGOMqIrXM86J/Jd8PPUM99Vv1w60r9WMKXNL0mnVTCPL
t/jbyW3uWx7dcNIbJMFWHUQG3oyQyhQjbqdZGV8LsvBcLJiFrORFLvfYCGWKAxcMFbO7ZF6nqKax
2caZ5tZSE9hFxH41NacytfqV1eotabBo5b5ZaDp8c3wVXZkd6jjclK2F/gQ+cNfWpNjS8c8l1U8u
uBtOeYvGSlYWqxcfliGORh7GMKqGc/gjCWauab4e8Bvx0lv2ByzoO7JTjgyJjXZfSQGaIiaBY4wM
B2JJ87LiXfWDPIFjZD2cQfGboSQG5JqY8QmBDMwTxMDC1Uh0jnkuPlgOmxVpwOauwpnoSwN3nHAZ
lRTdBkcxbO4iR3/yKJ3tzM+ME/NjOtg3MYijj50xAZxfugaBh8Tk1MTaxKvs7GL56qSLqj+GME+3
Ovd/4kvNJXGONaa0tmi7tesW9q6v3mY6/irpLO/jS6ijcCfVYjEv9Fdn2dkuthVGNHkO1XRufHSm
xalTJ0/Em+6tGNaEdkax1cDsj6bHqqJSr2q0S+KLRXgwaUDkvc4Cqr2ZsBLmFudZwNu4CdNo4zjN
djKbdhd6/kzILs2XUwhHjoloMJEKhus/oxaEyIPxd5zyxyFaanrM+BKLmU+W+4HoItAtFJGVyAKO
3gSa+HR+7ZFRNM4AmmJG5x0hHyg+SZkPh27vu0xHFbrFXeEb9930jufDvZq5ABLIGZPCAOSXsUvA
lBLCgGaPgpsrl6Gr7QgKD7tuYh85EfUm81xustIGzpkVw7po4at0RnSUY/g9jkSKID8CZlHmlcPa
Pwh9xLqj4SkNHjI9wg8OkwS1p4Sra05kuKdNCg5jEe4RfFzz1AyRtXJBKeASQ5FqiWPhRJls+8us
uWVTpD0VzSFlj2x88DNdw7PbJNO6mllsUs2Wco3rwzSQOejYLuslg9pWrrjLU7bYi5gDUUB+UOXx
MbCATWzkpfjogJ7c4AeqVjFwrQ2+ER5CCPteGF9bKRjUYqyaRd+DIndtotVAIMgL3/UepSGjjonL
J08qG0zGC17iDvvYbpjcDalnyPOGtfNZ1+WFGWBatl6VDKOHwq8x0PAiyerZ2TQjn8ZQeWoPilmZ
fDxFQK621s5tYp2BTEdypmAQrmmr8SqqKyY5/FIFQ4NkPeNHndhRpKKJXqN8eI/Aq/dRlaAX04kC
J4TovF1S9tME4JweZGAN2w7Y3TOW2jUoxH85QgBobQUABO0Qb+mv3ST+fvQ1ok+d874MIhvFyxFr
e+bWhd1/bXJ46m3Fscjnd4FFva3b8K2L+yUljB5TaKi9SWqsTMoJ96WyAEMUTonK3m5Mq4+2hhlQ
aJjqi7a87wER/R403rGsm5NnC9aRY0beZ3wgMRvvkhGXHEkt6ltaPHFB49+RSujdityl88hCmhaX
DMlJEkteC5Tau8C0JAOt4W8lTOSVmtjFzZNoVkWDvWCk0vW+bPCR1nNVH9D14CshDEg8AgBbOdRx
qnEV1UmBZW3Cprv3yH3QdqCJfkIPO01zsnEEdjI5JN3OY0cPSsV71Ja5yg8egVeWPAuOwOxP8LCb
bVnQf7nYCzPb+ZtD9owZ9s52rhcSEBEsLbic4MHTzSGG7FRlXLdRJP7C1iRGbEoG/Cz5pvsD7EqP
mqAcYq8OIxYskQ+G8/GieWcC2n9tWvkn+oHHZz4+MZVHx9x7c2x1rR3U1thris1AXU6gviIqgtah
PaudkONflfe31mjKHd2rIQb46RoF07fSXr9vW4+dtuCTtSPv4AA3I0D3vPyngLBY2hDbVUJLi58D
ZqIvgb9Ei43RxMFG/yLxXXzwCcmceg7e5zbcSovmhEoU7tp2wnXkjB7X3QjiP6DOhZ/iWGacnuim
uvN5aeE1+ldrkazsvvjRxPlaZW2DxG/O0eTiSxogwc912vIrglfyw8ccXy39etQdgYBfNWXOhtZO
8TvkwasnPuulrMNuzWWlXqvNZC3nU9BQvHjwylGkCRtrZkfuWrsa/gQnTlBGgX5QaPep45NoydMn
0c44tpr9GBrJzm6YJB3mb8QUDBsA4nN94Q8IePz/UuHvwsO3jq/SX6V9dAw6XHeqBtgxN2z8AroK
KOy4DMK+Wa6zlDIZPI7d9CMuuqvhQy8CpjDdwdk29mZxTgZOERkPY1w3xveEtRWtfII25HOjmWMU
bGHDXpQ2FKs0gRQ2NAfbrotzLHDQ6rxyCR/0/Bj8rOXPzo+rIE2w1eEur9lAS1uYP9BT1mb2ryzV
w2TLz05DFIaEOHrGqUqAC1adExzaciguVQaVdZDlbixx/HoNZvCB3qO9T4dU6vkkZ1PznwOqcWuO
zcJ6NPxLWhNUhaq9tZ3mMtmW3FpzizBPxIkXP8YZxsJAOUtXhdMdu658wjHDXzegksnFoPvWmNc2
4dBPkuhkuxiuua63TuSJF2PA1VmQQpoGv9wP08C/USbGo6pfdeycc1rkNoUxU2ebZSRbmk+itg+h
IHEYKl5EM2oK2TP30JDMqfEbeDGdSyKOv4yM0HjvhBgM+xYrFMeIvSX/2prFDW6n5Klojb9CLQhu
z0zXbXPqQGhughjGoOWRwVnezkZ4arEAernifeIO/pZN/2/mqnoLB0esq5pPIXTbEw1V/SkZXlqN
YUL1j8T49MaoSJEh+W/dCLipSM5uXxtHbu09L3OwnC6uJcJLdQFWoPfikdNC85Am9rCTHU8AmZDU
wrFKy1ANRnrheUys42qf2Cy262KHEvQaaOubs0V6xTuH/9A+9ZySQKIh7ZHC3bfOTAzG7U4gpZ27
sDQGUD0YjIyGyUWyfl0XbrOTKbJcnOb3bcfexbeIB1Dxzls84veAE542OZNYFW45l2CcTyFH0fHp
HImG8PI7AVbOt4D3iIxl+GnShldiKcSxRpI0pRXsSOVZJ/nGfjm8MxX7ZG8STyOS03Fssms1I18C
+KLcZmDSjxKDlnRdPEUovVzcWHnyhsuW89Up0WZ9GHt+ggKq6DlVJiGcwfsRJkeSwSdQMcPBu8sZ
8K9jFrF5t8o3kJ6ADtKZRD+EoIOZDCVXNUjLLKoNGjrjY2XWOfEAR6Gd2yyZKi/cdXYDkjPCGlyq
hKmcTR/FbZiIBxiPqXZWseHRzjXp59pQ4GXtkry99J6ZkTNpeqfSmPbUEfDpHKW0vG2kyPhC4UL0
6Ap/pyXJ4jiq6221nCHIbq0S0yyvg/6IezaRpA/G/UiBl/bpBI8UzyY65vIdNV7RtTCeamvnZGH4
Tr8fgfxseqU2Mtoneno0ChJV2YRy0o1kAuop+882hUmO5enaJyZJ7ML7F3cOJSJQqVeS/z+dP9ma
kAGOZlaqKZSys9Jircr0hpJ1aYMnKwrNJzHS6Ecx0qELTb22Syt48ObPZKwecMO/yMnXGy6YLztU
HlcPw4r9WpL3vNqoLEtZ7tprEnNXlflA/ns+GA7Aaj658s6TOcbyPln3geetgdHBkEVJi2fyNyFO
3vqVqgv/znKSq+ypQbIABPm9Z7D9Ko1j/E5nBm58rIsbUwPGD49Dy+A1M0YRFIPYZQG1d0vy+dxB
OaYGFkfThF3MI8ljoaHetbbPcUBV473FlsRyimffeS0Zrg+BcPtVYeCrjGZJJ1EOtIAqcDYZwCJi
zBlBwH7Jxe9n43uuc8xYbe4Sj6dSnaznwBRD7o3pEmdKbKG2AiaFUW4t4Y39wG/tpz4Ps3niYVAU
4CWqGcfRRpfjY2HHjw5G2BVLYjwjdbmDz/dGCO4LKiMmajHeyYjFMGTHJ4yYpIvD6Zd7aKah61AW
9trE+r0iVAEKmTU8l1nBxrY7O3iuMGmek2ykGcGxkhVX0cPUhR+NrG+ODg4ilV9ZrzSjP8sbKtJ4
mbXpUa0Ur6xKQ2YbQ7Y52jHOI81T1AfFh1Ipopa2wscXvhlWIs/VaJ/c0ftCY6nWbu3v4r5gv4QM
Z8o3nWC+tLQG4maBSy2SilWLnziXke1YEQm9yz2w19LDKqnYwMwBzY6X1vD+9SURAziE7bqZ51tk
4zyq618LTljr4HLrnAHGAvG5O7zAZKULFn7xr7JxLtaKxsNKIBYLCpxE/JUpaGHUSmLj7uBAQa3o
IKFs6y75s7PgQSUFpk8yJSx8puFoYSNejWZ+CqbmDD30rU2wp4ne7BG/4100BzffNKpL0z5kUy/X
pcmvwel8zx+Cv4DXPAW4RbZBXL0XM+xFq2FX7lvq0akqdhQUD/GS2XBwUMdev/V54+EviOBr2AZp
Hbytk9Ge+lh9A/AwwFHTqTU0p2y53psZnZEk6T87M5gUBuGukwBXiePMelM4bFNZyddF94Nyvayc
Ml5TZvHqcn16EoNV3m5pHd3pjovB0wNqah3eJHw/HCYkbpaHFNe4RW+l+ZfkDgM4mfBg05AAx4Lr
HebUfosrAUcM8MDctIxSLU+9BLoqtMzyNBuzSWiU7YzwHZZPk+rIry2jgg8DL/pXdOmt9dUDDObq
UMT5c13U9gavOQ/hOsGzBeammJIvz+3v+6FPd4hcf/a85O+qd2rWrW2jKtINUDfcKrjFpbE1dfmc
VUa9jWrMR7XrMglHn1XhA7VCPeJpzWakYhjzXT9cNUF7jxSTHch43OVxk+4Cx7kvR4gyNHTfV3P9
FUafTSyzdT06kh1luUscdsGhiagz1M/sTpENIRfSP+n/upq9sMcjmxuZTTd3C/BbrksVL9Swsq83
HGaIWMBbQA2/Qv43d8NsYLbkEE4bMgPcli5zc4VmCC6tWtdV+0pqNDuSkB1i3MpVEj7R4Ha0RpTK
ogQwBsSjuLO63EUp6uiGco8DObcpIZOXeUQrCP7BKjc+xobPY0RDvitbYJFTBknMktmfNOfHlP0e
UthmtMmhMnM8TOlH38ov3QyvgBuY4MErzc65LspLxZMFP3f0mFXhC+t9ThaBtWtmHW7YLcJO9AtQ
WexNvf4UmopSRpL8dLHYWcK7ciMnqb/t8FKO+SZD03S7CI0ElxA2z2czzDUyEj8mz2zPuSPvJxer
mCujlaH/piyhI0q49AZGTDTDfHB5mT8mg7lnAtvjZTGRrMAZupMsNhKSrLxMixg4p5rmjjz9KMpx
3U5tsvWw8/NiBFeVquMQxMe0YM6Px1s++hz4JCm+sCHaJqUcDk345PTzK9nilelT1sMk5PAM6/ay
ITvOXYxj1Jy2WmLDs0T7FGv7iY3vHxLdA+u3bz6NX9f6Y1yh1dZlYW7sXbZiuQI+MOAV12YZ857H
E98rqGlT3Ozi2CE/k+IbxHp571rZi6LvDrFTA3wtCC3Bk5c0KUUZJmXeBZ7ik8c+B1Ky0rd2KRyt
HIs9X0zC1DLjdy4SGDEkJLt3R8DKi1B90Q3zrT0JThynZExfZW/iEoTA6PbWTSORGRbQ77iubtNU
bExSeplFBMWrU0aI+lx22Lf6oX73StorCdr3za1rEHb9R/zW1iYfx/uKTIQbqXMyZ+UaJvm/2eGB
204v1NSFd4PiFmSfRTYlqu9jAb+PIWoXF9CkZVCfchHsYA7eG50NPEiFP71lPYaYii06cniWoum6
OTjOyoP+UsT7UeNBKWapwSyEgv2tTaNnToBNNeWWZObDFPc/Yw2ntxEtbBTHokKmpWQEsyJP/+mB
8UHcRDhsfCaDu3KmlSCE6lor7s2J1XYx8N4AQ7eKC+OnccubpPcSIeSu7hBvTSVP81S/l0OSrQoJ
tFnLlrdb81O3xTJqsjuMuXmWu24S6bHv2reQu+muQwUYqWGoU3nr5vzUatzGvWud59mKdy6UhzUm
55Ntl/auqXAofmAnAMXmPRp1c6PbksiPfLS8/KSGC/QwKkekOXEsFx99zChcmR/AXE6dSQqoLqa9
P4335NbDVeLQVyk4zXiV+m0sFOFOOK8tjuRAVC+6ASvvY6ejVclnWGDxP5Mg2RgX0YHLMmSIF8KZ
P2n+unP0co5O7V9L5i/gFFN2joiSf2ypFsRri1+ae5Sx44VEQUqC13KAT9A90FxdM8I1GfzhxX3A
OgSfKi3LbUAXGKRAitcVxVIIn2fh+d+9H3Dn65i5uMp+KBmWXJc8VcXSllURfSB+BK2PlSTs9v69
1dEnKalzOIy0f3mgHxIDM6TPOSyy2M+QQqf5DStt1NQL/gSgGi07MKrq+IOh4i62xU/S4q/qTOuQ
Z8YVJ9dFJALajsebP44/O57lnhMZa18Jbhg8Y2QPdeptjaWGwEoI/RSan4/xDYYG2xOPOhDstNCq
yLTXiUnBZx1H5l0gcnGUVnJNJXSg0u8v9cg7g6KQB4sdB6FOQBKF2taN4+1FStXdFL2NEyC1we0+
04ixWnHbGEPPHhKxl+OgUMtbzlLPkY8PQsXREbx6s8qveCL1uhLBv6GFJ1VCWc1JBB1UP71qV7xW
IsNAVYPThR83VIiwqZP8aBnu3K41NnnCnta2eEKIiPmuBQJKVumTgiriz/ZizShqFrm9eZrEXxCW
Pg7U9BL5kCPr+SNdoJ/Ko1NPCbAwyHXrIbIPJSzYVdwvoe08esXWjfZDpK23bUKFpf5UTf4vnhkr
OqZaEggU4Jrv9si7gacqZ56q+E3m4KEMw4fKjuy9nMV+tnAhUA4n1lji/FURCByHPb7INSdTpP/I
v0RN8geUgz/MsPbLmEBG3fk8nqrsBOqtzbuvPoGBO0TiI57fNAVNqzTgwWVj/LibihG7rU6A0Ahc
+Zn6M0ONa4UHaNXz80iiGje8Qb7aCr5bx2SL54/mCYvnZsJzuMYGQBJRlD2Xwa6U7otHjY7Vs2UT
Pnol7nsOaWSW4on2P0v41DsF8YPvfxpuXN0PIJRMJFtLBDXJhMZA978GOnHvBptilrz6jQaTI/m4
nIyxYk3Mcr00dtmsFVWZnuCalySGqSpaZdWo19ZAWSRg5ffSb3+UE7W82Bn45o6OSz0/+yQfV41J
ayLr6KVID+ETnf9NJKPNn5q3qClacvpJfxrsCnpyQrkOozPMtdD8l9t6X2i7pBPXoF6hi/e5SyQf
khrG/gmA5BTCEhsddfYyx7rWE7Q1dyawmpBNMRr3PGBAOfh1Smt6dp1ss7kWGVEejSlHWKhbLTTM
vk2qY+0Bt4ZQUggFFUcTcQ2C8AR6fz6S6PipyMc0cUrXsaGdi4Bo5tVsDDQQKFZInJgMkwIqCoMa
mARUKDFqgmndNAvrdhSVvZ0s5GaT/cHWS411adDXkvS4Aj3h/nrEgdc0N9v8bBOFA4bRrjOjkyZz
URnzC/OLPk/+XwSaHvlyeB+SgF5fgbs0nopdjOVaMl0S6WDKoKKdl1y07A9KIlqO373SkngPbvGQ
tM4TB2SBrs8KMohPjif1RsoS7/ff0M08ysoEDivhmAj090b6RBGGxn0pSqJ5+NWuPcghnvX2U5y6
xEqKNtigyAAoG4JbN7JFRBLi35+fytb5A2Mebtz3uJCAQI30HNm8w1Ns5+vc4EFfJzEoTroM+G3A
ZZjUfmex8eeTPQjdgCw9BWgZxWdj/a8BXry2ot+lfYCHHf3h8lHIjrhplcR7aOQAkPBnyrz+1jnq
FoGO4S4pVEdwwYFVUs1/3IMQNXi+s/7iglxSdJGv5a7HvCsFRX350P7r1BSek1i9idThZKhWAA/u
DEi5D17hrVjaWI8GpAt/xOSURO5jViKEdXQItfFLpfh5s4x5DkxS5umY7zI/ozo7iy/sDQLIbTQq
ScT52fRWSDKfaTxOJ5VH1Fh1y6F1n1rkm1NuM9sWOMo909toL9ibfn1yS2KHds6DzGC5PET61wnF
UnZG0LjgXn0o/sq2t6+DeFsIKSdMT6cyt1/nlKho6NqEZ/0j3rgPZPtpR4WSOBv9gz2Yzb3RRsF+
0DDkm8hlPu2d4SQJcL2OSuHf+2iKvn6Z6fS8qxrs4RF6VGEWxoM/OvEj/NynRs/qyILejVV5FTEe
Jtuc0hMcsLOtij8p5+gj5SFakgX5w7d0T5MijD/PfMnS2Fu3oQYqhXvmlFeJu3FtN3/1ouajNkAn
Q0o5q9QIHy1FCawhql2fjg+zyMYfINjHIP6vvAU1BfYVmnhO6C3PHfdYuI7FXzM9eO4w/dbpjFZS
ul9hWP2GwS1MXeib4Ixv/31pHE5CDiTQgwcHHrh8/Lo0idl5OSHrxbzqOvXu2Y3N2IxMXy9JySx6
9eEss6ir3HupGtTAEXiPV5nq5LLB4F5s3c0ced69cDx7G8vxqKefoiQ1SjG6uoAe7G7MC3/U4ZWf
uIBs4vR0y42Vxz7P6YxXU0EsSaVDB9h0aeY+2bItqq4K8h/BEGqxHJao7Njd5Y4lb2v08h2bkn4o
GygdQ2jILdMcHm/3XGWefs5wM13ocPzyHUTQpOxPeY8aZs35NaHy56FtugLnknjWwI8PTiw/XKm9
Cw4471IvX6SFil620rzHZ9FM3FjC4LNuqdh7zlwCtQxn9oFzVOAH0yeNaowwFnQfM+r38UiaP5mH
6VPhrtbdmO3ENOERGvzwkpCwuYBIYrSjmm0NPCHgTTTXAKSdR+Jf8SNaYPSYejP6bo5BKB2s6DFf
vgBu48iVsOg1DNeATJ3yfOL9vg0ZNTdR6uXPfTUSI02cvQyAkgC3aLBYZ80Bz/Z0swkL3IggcSY5
9EAeXppZYd9EKNr896ddvj9U+v+/ny7fnwjGPaZopkzPQ3B1RFYctSh+xy4Lrv99gWVFzg1NtQQw
SsTY6XehXYsH2Vbq2BqAexpTTRicgQYakTE9iCi/DX1W/ky8d6ApbmeohrRcjPmz61EL7o0Rzg+0
j+eIbPYOsHyy/u9/Mpm7p8xLgbV4HT3qU17veaopasfdTTLG5Qse5OxiV/SVigCBrsxJ9naB8Y9Q
cUwDkMpenIYaOIoqw0PglPkLqxyM1KJOdv/90yrXL2xe5f1cxMNtUBg3DRbzRlDfl5bfP6lOXZDf
Hhsr7+UKf5MxdqAKumpaRR4pka5KjFPTxeYu6721bOZTLa0fA4l4NcmkuhA3q0+FZrOgFPeGzANv
N5gTZrSBvzyP0ZU/K3Nx72lO37lDlhCnVDBZ+dXocwLomrZpIftzUwfPo4vttxxhDiZ2UH7TxnJp
WbGYdURgmbh3eiMx6a6VW3fXtMVi33raumB/0nv2usmJgBpYdjtlnq9gQnEYI98ADGTl1O1HnjTR
Z2f3bynW6S+KQfNlK1zdchdPseP6777Lifa/L6VcrPPhSF68BDXWKldgp19W6K0XPg99Jx4wWaw0
ulTQKaJE80JtW/7b0CMpEP4DwSSNj8nwIsxDWXvR9H70ZYEzZKaIbsrK/piTwbvzOxejSDf7R7A3
W2FMwxYDVHWtU2w5JKH875iJD1+e+zvFbG4KJyyfiPgMO9wLtClFYXLwyoj9inC6m8wSeQ2NfZJm
/Q34SH9Ls3l+ELW8+++f//d9CZzuvpwYblSOZUKVb7i986cOJLnsM6yp5cBrqhT/hOqCN+XM+W6K
4EeJZBF26dfMaeVYjap2N7by2vPUOvsBfWFlwfE+JBl1mkCoYdt/+V0Edh/x+FBShPtitjU6eFV9
laRsVh7GaKjirP3KcD4nrsZQ2jPTVLYCvzrOD+AqoT982yqrnvyYfXLrWwMzoATlSFByZ7799w1p
B9WBXyiFVExZjSnC/Zyn3n0LdzWfcBAVQdXt8NKneAOg1o1t8GkPHnUuRiM+0j5ft9qeXg0pwtPE
CxlqYjB/4GRjFDPo1bYkMCAI4Iijyz+I7TrnYFHFJ4aGEp+QhIFUKfyYHZvucV4cDS0+z2COHpYd
Ah19+kztBa0u/30rTabDmGpYtGm9Jr4Ppdv05a2Zf4YUK2xfmvolyqF7261VXdsWg2Cc+N6xbolu
xrlrsc4p7HeDUmarGYzncalIMkhkUXzLwcOsDP1VGdVzFxbqqc3m4QigfD3roj2mFRy2cA6dD47+
n0mvcGxnNu8zXk7X2Em+3akYsMbkOVqWsbN05byGMhwu1gCDpW/H+xoqFhvcpf+P/QzmIK/5UglU
Laaa6kpIJwTF5uR7b1bsCvFmgSRw2yvMnjWbCwCf7jYuXR+jovPmYBQ/Y8YPrjMxFEReDD2Ooa54
6Wh+djsfY2frn1rS0jtKaZ9JOXM6W760y5dKm0SG4uBj6I9DxcnUDe2TYCdzgZ7JqqNp3siX5Fcc
MTS1SGzXdZsa13Lg2Oh2RCZSuzeu1M11ZFuwCLGQ+84Sg+RSxYlbVc0AMN4mklGk4aoAZlTONuDz
Ypo2U4OAOLP03ON7eevb3t9VOgdh7/r/6tJqvs0p+UcRAl19TQNHtaMpoarF8OpY7wWpxt0cyHc1
09DUF8JejTnPDbaC8vjff9PGjb8A7lwXfOAU0zjjUJVohm37k7vcoyLu7ZfKTYjFC3/JH1nQB/LW
OEQW5+08mHFzOB3EEyc8Lnxk4rKgPMtvHYbLslWGl46i1VMZEzRQVXhz28G4uDOX3tRbu6JHntaW
86wcf9ybNGjtgLu9DMMxlH7yKpvL7JBkLEKLgaXq771ipgSxMuD3psCfKs4ep/++gP1ihoz7chM5
eueIvr6RgKk2oTOQngPveSvc+xxc87WGWuCRHD133byWQTk/Uc2Bw3Qs9JFEav5We+Mznh3iCxx7
J1Ly//1qKAYGux9ytaafn3RfrSzgdbBfPzIyb48B/JFjmWqOy8iX28IwJo4VCZTM5UvBL7FpcnzA
+EHSA0ShzX/CBYUbLDWxFtzZypEXfOBqN0YUKFFT19xjteZAZsljHlXNOVZwOXsrLtn8i/paG5Kw
kLUQAG0P84Uynio6ctZOSmAoqOgP08O3DwZrPzCb7cKpo77Djl7SGVu6sJpql7shZsKgdE8d7JLc
tMShcQ0EDCuaqtMgUTbTgZCoWfPhA4QjpJQFchs2gd4OcsFRO5Z/Ngf74sTdBE4U10nbVgGPjTK5
4cbYWOBZbFbORrZn2sSBleElz63sHfQHKbXZ/4P+eqyKeT6jJN9sz2pORcdjNQPAtc3EdGgCqVem
6CRu0FCtGOuv3HPk9uqSDGKo5S1usJLNAWE8wzAGoPJRQEQsMg/0d9rEpBz5PqDIUKZd0jSTXsPG
I9ilQ3JcRFzNM92KPQTdjO5uCylVUiu6TioXyHrNi2YkHge0p8L9I3qXk2GZb3NGikdWOmxinfzc
Y5iIZB1sQ96m71H9Es2pOM1ViwtIAGlKQKs9J7a1xh1ofIZDW2xUZVO01Y0fsjSASdVqT62jsYsM
OhHMihZVqdV1KCHLyxz8t0T64Y2ofwX20sMQZJeGR9Xe5YVwaGZSYWm+DAbtAAyxgRtZCyl3c+VW
W8URAeuiX57prn8rJRkSyywpxgrsz9HvaI31+vxgzVb/5LfecLM8Ug5d1T9pYadnbxqu2orlsRNj
gE2ZSB9+ZgtUcTV152T5gm2H4mWmg0F1NAT6IRpqGmGtdObhDFgE8ECJuYWTJIfTKla0O7FT/G9S
psMZaFYIBS3wh+5xEPJDhEbIGYeGmNZiEVvost1waZKCqitmXGkBbUNFv8NCT8EQHPanlkf5FRkO
aKHeoRil77RaYKGwqcEKq1cEVGov4869awH6Y7zhCi2mp1wPHAEBGx6c2sTd1AVfQzWLD7ujk4nn
q3MzongZc8giVY3/CuAcQ7hvN+9T36dUj1Qtyon7k/safLkxnWiILO4NRz34qWcdZpxv9zCpemJ5
s4fD2jPX/6PsvJbjxrJt+ysVej7os+E3bpzqB6ZnepIiKb0g6ATvPb7+DmT17RbJCumeqIgspkQx
QZht1ppzzEiByF7xnLDPTa07UdogPd0qIgICyUAoDXjSlokZzHWs4yT+YdAPj1pS0aaqxBk9sTj3
ZIOAGP2e+pvQGhsYjIUnD9H0gm0HxExar5pUJz7HI8e2rmt8I9JDMibf0Gc5N07gHUaoN49RbzQU
Mqx6OeCruQtgV/iDcjYVM78LMrO4TqSYRBP6rgi774TNW3d2Go43PaZnbLzWHTVr/6y2NhORZjE1
acAddORRiJX0+56qc0y6bRoqd05LAy8KAlrFTD1fNZfx0VDVmCE3945G6VwbTm2sKHM78yo1YiAM
1BRwq08xJvYbwOUUWYulb20jfmUP233zB+NHmg0HWRrVo2t0u7rLh1dbCx7o56X3Zq6Gy8j0wq3N
pHsYY25LyOhL5vcF7lH1hmH22ROGcif8qjs0Qfr18k4GWn7Wo7WVAVy3ne4lNuqXMHfkysN7OHdL
lxlC1BhKLNYlNmqeayuzNy7TC7ompHBu9ApUPtSi9ERWnYf0DcuERRtgb0wvJj6PhWupqKA6NM++
hkEEsYy3JrwKJ43f+vshfcTukxyYCEmccoI9BQIVdTEVtJRkDMZs0nJE4nUQycsCdzyaEhCg4/dS
92dpJ76GXuq+oABZsjHvvknZ9mBIFWUFAJm9QNZuq1xYOyfWuTMRm8zzgP1OLgflmLJRj8O8OQTY
FTxsHWvST3rqUOZBrhyMWs+e029GoSADcNMfClaSH5N9MURuGtuyP7stgjyhpvb3tkw2ZUx2aEIu
QZ7KdsOKBgGy7V1npbC2JYUxH6jleVRVDKXA0sBOZijiphcSNzX4bD0itSoe/VPm+YuIWFeaQN9S
i6xaNY+bde5j6VBzV1mSE4XqX7S3NF2ndoi8z7q62MajVmzD6aXrYZ+kVdgseiep9h59/h6lKvpV
emiqWw1Mfb65bWW5hNhEHGYFE7Ouhmup2P3DQIn7ujLJzLNL0nMi9MrIKLQTBdB6IUPuNL9iIUy1
utmaLKe3xfSVnpTKpkcdkZG/PicdkKCa4mWM0vRkxUN6unzVa4IWNjaDzWhwUliFM6GTWpcnXnit
OcZwkzMxoaqPtVvNcLBvGPx551evDbQyq2vspyKbqCdB23wLHFIHkjGLHtwKNFHFcH1nNIitKfC+
qjQqVmpa+l8bbEnsrzN3l0OE/VqUkDzZSLr43VgXBFljzrFVVqsGcsVAuf2haIN1BUvyDX/1bVFS
Qsr1XjshOxkqQ74oPWuAtMj4vSyHNZXmFMsmeigix55nIcFDkaNEB2QG0QHwLfb8Af6fZLm9YAAL
KkJDu3o8kn3cUSoa1n2UA61GHk5zm2kVTSk9NVSmum6ZN1zzYhkkQceeiWmrLlt9P0ydq8oLtA1W
flpYUfqQwibmJp44IHGRPMSm1ywcQ9y5JYfDmiK4DQzh35aWAx6owJNfaM26iowHXZMpDnnN3PU6
t3JBAFmZJz+gN/QPfY3nD64yRSZi6JDiUoVMnTy963TzRq/ilBTRoFhc3NgOfZIDan68aOUoV9FI
byttQJLITtwaU6ZPlznpru8jahIWu2qTJPoxDlWqyxR8TRyoSdtrhMBncidKUs7INqOBGJBUhfms
OuZBRvGxjv1vXUYseAlXYSOkEDvZ4GxV2EGkNQ1r20RdzlNJFdsTGcVdo/a2cHey8GGwnJdq7HOq
cgVpV8AdT8Sl5YusiaHtyMchE9lZpgul9AzGMogplz8p8bVhw4Ud4LBQ8+89WB5rWob+KknUbNvY
+Y3Qk+Sgwnu9rq1hE1U5/baVYJF10wR0tPtaUVGI5eHSqcdilpTG2mKD/5UiXnFtkqM2o94n0ThI
Za23bnutFwVBVyo0nlqxip1GyWDH6qDY9UQAL22dXet//oyb5iGANX+rDFCsS4pLkBz6PSlGSKiB
WbN7NN0VUnp9q8nwK3wKa395iQuHWr2GiZ3IAmvf43knDtgcri5/ixvQglgo0pVCktMVrArAzUYd
nwuou+c+G6FgTHYeN8lfM6oc2/+8FNPboHFWtGC1QxEPJPky69WC2mRrv2b0kI8VFqSjHcXRrtJC
iqi2s/QJId8qisYi2bhFRc0ZADAwtp66G8Pur81I14Xprk30F57k7FSoOXpsVfeeVbKGCTm57kMv
egHvgbMwd2edo+QbQCdRyMIV+gOpO844bwu1+ooxAzUgDTs8fML/ZiRURUjauYcgCSPCRyaCATi/
ThW/WPk6jr10MlZ4bpLsvRy1jsQB9nj5ykvzjapoArgGnBEzjcZlXPckY08se5G55g5n/ZuXhOva
IzPMyb8pTUBiSq6h+ZCWuhRFjyhzauz5xK60djQyyaNF1qszaebJDsLiI5LLcUkJ0FhYgk5H4rVw
IURzjNJC3QHEX1ze9aHSHC9f0epstklcbC/vqulb2ajOUY7bCznEU6tL5yNShwY7vsSaOg0uDSZg
zygnfEOSKXMrTe0ppGalBhGEgmLw11WbBPOG3/+bAgbyKqMZePTg+M47GtyLImsxn1Ko3YZRSnpC
JejWjYCz856yfzfwrNcXbY5q3g9Jgje/i9FXdyXEI/zaV7J2iUHrQ2MPf+omHzVl7Qe5vTO6B4+7
fEs5EFFNiEeZOC2B36rPr1TCZnZJVrSki/LCqDzONT1IZ3hQQDWzOGNoRt9HYOzM1qAGFBLdslui
lWVZc/CsOLrzk4qurh/BDjGDPeU89mhaeEycoaa8kD42FsBX1UZIX7oih22XHJXRmQOFIMmUg17o
lPePXtM5U6V7B8Erpn0szIVRIMJNlOqWNVF4Gkoalz6C6/nlbeyQRZkRFDXvp55bb5LUEHhKNIfU
ECF2TMwtpuirmHLTjPrLYoijcA+ug98HF2pC2gO0eJJPKkSslS+UxWVX99cGrzPSfFm2yDJRZIG1
rqenDTo+2Ruxj9fNTBco5vQ9yopTAf7rWkAyvqlygq2ccO25QXYcckxDKAByVuS1c5Mz37PbZK/K
OHjjZ7236kheneemfBmr1DtGbWYvDDVlQ62V3WPS/lDbhkQkVL3XLiADQNXKs9RYArvTSwtBnos3
JVKV7W6ALLrj0Gl+Z6WLohbrI22rQijWdSt0fWEndP3p4MiZlegWpmKr3l1eYr8Rs6HIyqWRCesU
D9FaqL51F+EcQzWVPrV2l1zXarbqTS2lSUJ90QNE/Mhjz6oS9dc+HgHV5qDdRewAKo5buJmV0mzz
jLj6yHhDOZQTu2aaGKJSjYudvfqpqp+mvTbLMrmD4hot8abjyU9ogY7DndBFd1TMb7p0zK3f6Pfx
WBoA8OtiBUAd0kRK9EeH02WGoSjaaWUDpd9WjX2rpcVhmNJ0iYsf0ONj7xgtds2ob91j53Q6KyW8
7Je3flQ7GL5T1C8pZejR6jeqSgWRRqScUZEFfI4aymRl8bXr+3aRK8a0covaW/b54ZXWw5PBoYlH
mR2TYfsU0y1JFXwcDWfFwoEuV2dAiK3E/WAMG8hyPRmgAKcTN9I2odK/iZZbitK4sRL0Dg42qnlW
2fY5bYoelraBOpsoS/JC9oNf65tBmQrk1H43Gfgq1L3oAOh8jUtnkiGY0phCYDExB4n2WCbOOkmr
FKMSEdEBkX4biOPKrQwbsp0h6SRBfj2makjDhZfWVb/+tbNX/AhsYG1DDxuobOVe2N+b9l8OC7HP
cAMTQZ+HB+kSZxBU3+xpNIZuiMh+ejuY+TfIxf05YzQ6hoFNv7cfkA5zB85cu7NP7oBlGcCV7NQt
6NX0dhjrgWtwpN1LTkeKexdwVr4v1QwtI8k39Gl4Symd+8mNXvqsTQ9mEm/Je3JmIidLAoO4uwU5
k27wg4Gv4l2sbfzYMLbIqh8sRctWjpqhciGEwSNulI40IrK8aL9remnvmqT2bkvofo2Znxlpy7M3
usBYJGxmZGfGEe0XO87Co0ohIfs0hs6Sk2gTAs20uRrRdXc0B9MaYnO/wGdeU9BUMIAR19iQSel1
txMaEdvtmcDuBEmAYum7TnU88HBp/oxP8kQ2AXQ9aryruIuhYVQFhgZ6VQDmomBrJXWLCAVjiWQh
UreG3HV6Zl4VwaPICVoWkS1uoaDppyxU5iUxXJDeO6Tsg9QPMNCcawHh7iqzUZbEIV3/KqOMjPSG
67nXvDhcD2b1iAcvp+82KpsBWfV82mfnQ6CdO5SjRW+drS6ub9n5qetSqCaBd17+QEFC1VB3tihw
yNzhHjR1Kp5QY1+Jl2ImaEFdWW7iPWo0V6+0bsiOVsudVTqmuDJMRV8RCPzUCCrpOnzeK6Nw/Fu2
PsrONq27wgDEkFT5QP/BTE459r1TTt68l5vmHqtHzb6XpPs6craKp2Bvx+4BMLHp6hXNHEHytFk9
5HrzqOXo9JDgaiuNWL6rSNMNSqMW8q9IUh+J7ijlYHtIi/He8NAeSo2AGPQvNh4BB60YtXCFtNNV
qybFMh8w7NV9VMxyMYZHIomTlWPot4quL7ELjsjWwwdPd82VPriHsR+um6KLrkE/TkXPlIot2OW5
K6CN69SOd+nY/HAUyJ5dlxWbXDNeNDaznJ1IHsoIr/BU/HZY+c37hkeR6lOwurzQlytWroXGSrFr
ipr1JtWG7gbxTom6IvpOXBifH+zbbIRR/++XWBHeKkd2vdPTpN9TADiahULyWSq7fdTgOBjSJiEc
vU7OTYj4SG+1YuObYXq+/BkAXGqLjP5rwUY5l9kTVRR04ho93cjQHqvcG7aF8O81aaBwICz2eHkp
ioDcP4cdIVmH3dFpKYZao4uouNOHw6AGwyHsqJHUBrzXsB4OFO8WUsd6GfjxbWJb3jUr7AGtOW/T
qI5Ztbs3ZYVfomKiwphXDXtcfjPdQFhqjqRzkY9MPuSlda1lVXmTqfa9dOoYIhwL9MGrb9sB9Asp
EUiGQ7/aWTKaAsI8ivjpwK1X0VE2+1c6WXMrMocfLkw7VJj0nMgVmfVaFhDFCkNKV8b2xvOqlrYp
xorBo3GWY5fY04aySScKp+yEGHCJAboi60595JXzoC3bh1RUL6h142++0yJDK0o8dVq9ot51bvSo
2YR9Gh5K2HFVge8T7Ey7k8JB1Rp7Pa5wO1/H8NOuAnw7Z6Xuq+sQLMDCDMbsW+OTsY7e8znKi5zY
bJqHNs6bhR+EzlqPXIgf04Rm6Iyrypjv3PQxEWNwvCyxcCBgoW9UGPeQy+eRBRMkVxg9lFAT28oC
Nx4jJt5MazK9YDqCFgWwV0j7q6QxjfzT3UaoAbYREyEtZ/plio0dF2w9guFovCZXHt684xA4jLXv
+vJnuW+Xc/YC69KTLEY6Wd2lQ/SkoUR+KQL56LepcdcY9P1Ds92OSTCcBl/vTwYLfCMX3wujM+cm
qZtb6kH5DWEnP2oND0s6tmKlu3F11EUf7pW8epB6w2FVnnXbIENb4+yxsP+GwP9q9QFX2S7zGvt1
+oIcm/aA8ma8smkjbEGbRnPbTtDAF0M879qh2iMapa6WMGSigZXXaTrFAPYgz5pGP+ck0Hh+g4zB
9ttbEtbz2WAZxvryVu8GsjCBjU1Nry5Iw+7q8mWVInQDD99tqL2712PZ+9T6x2ABQaO/D/xXfQjg
X0ZaQIKP2+7Gng1/OO4LvFu7lLBPUu2reh9ML0UWsnYyqPyEjlbv6R8QpNWXBNuofbwbBRborncb
cBpo92yKT5tOg4oRl18vrS0RxsOBBEpy/5pKP6qVYa17w24OLCRJYwNnDW4Rk2HJIbNOa9C0t+qy
VddmUSr7tmteccF2My8sXioeGlXI8CaDHn+D6tjbFB5xH5c/u7zgPE3nRVM8R0ZWXQ2d/zyYUHSj
obB25F+wSx3jlRmR/tQ6XTKP++B5xBrD6mJg80u4tFDkQ1q8FpUeLCxjjO5ByBKlE61bVamvfFOp
TiWCyzXuEH9Bxz6jixGyFDT9ndGj4xqAiBjoQCpC2oIusL6GWgvBNEqcu1YHBKyN3imrPEnwNZn2
lzZenbnLhp8CgcoVpzhjb9KNebmfOjxbQ+/pNYngu26N4qxrwj6ktKuwyRUHhoWnuINreAXmjxQV
z/JmeK2hB7ihgpUrfGl9lMaaOSUP9Fsi4F5Gr0JPGPmbwFJHwpPJs983YKhbN2Vp6vGV58h7GYIp
UiG2ohVC+gNct7p6KgkC5fC1dElIrH5Gc+7Oq5H5qgtyYG+xnw6Lqma1NEzRlaZ2xDlNKaYiiUv1
PRugkjhRtuzvAsOBY6BwRjNrqRt0+oEai/y7UsXZ3ot4MmhQfNP5m6M6vZidE82EGVE4mt4qWnMX
t7JbgRWraHHTL7bIkNwIv2HdifThbMfOpohyxOR2DbkZf+6WijPZEIC4qH5Miv5A3dvTy+UrFT8k
A2NDexmBHqN3eatOL6RWfBWg/LCaxE8aXehNVSm3/SSYa2SxwVbYbS4tqWrI0D9SS1RLNVgmpZtt
O7UJD13aE9BBFlFSm2RnxFVyi5MGMLg39KsQHxrZaXgigullKh5uwxowJiw78EE+euCeLI40cJNj
AHDoGLjmLZ0b89A3NKQgRQGu6IV2P9TZtS7WBNXkeWbeCxZdX/7473/+z3+/9P/HeyOaOx4IjK/+
+T+8f6FUBJ7Hrz+8/ef+dnl3+Rf//o733//PhyAK8rfX4OmX37Ve3Cw+fsN0HP/+qXzuv45r/lQ/
vXuzoIpYD+fmrRxu3qomri9HwG8wfef/71/+8Xb5KXdD/vbnlxeIePX00zwqmF/+9Veb1z+/qI52
OUV/naHp5//rLw9PCf/u9JQ+JU+f/sHbU1X/+UWx7X+oFJ6llI5qsZa1+Fnd2+WvpP4PYbJpVlWV
fQ8oBevLH2lW1v6fX5x/WAbMXSEczbDkZOH+8keVYVf+8ws/z2HcdFgFYkIXljS+/L9f/d3F+8/F
/IMV1ikD21P9+cWQX/7I/7rG069mYmRXbRssmW2DvaWQzeHlL083Qerx3ep/pTR6KsPpjYVhEcmF
Qh26qIl0XzNIK3fAvHWe9cNAObQaR4tsRnPwYYuQrIy8dFY08ujYBFdYnfXWNnq4LVu5iEPTIw4J
vnalG9f09L5ZJGbOVLslcRrm/rKy/GYVDrl7NSCa4AHIHoqx3kPIsainVhROa8rZCo0QFqkb41n2
RT/pihC7J5hVWoOi2MgDGMcM0thPYBIayM1c38fBSWn4SjWMKW7NulOQoc1/urj/OoM/nzFVGJ9P
mVQ1e/K16yiodC7bz6dMJVOS387RF56eUVZy8pshYC2T1ua3porJHDSXjl4fFJZ30kisJUVLF7fa
bNoKrioCV0jx6uB1aBgmSRamh+IBUzTTDZ16ddbrhblSRwqqhWtAB7pOGhXhHmkOVOjlifl3nnn6
myfUuwzR1hqPwL2aaW/0D+bcU+QNnjKlpR6eiHko2YWWOOwTfAnEtYEGiAY2gkDpwlVh1S+FZd+q
oTmX9rgcYlwGMJInnw27KVKyPASHmgzmjM+PFd5xttDpKmS9F07SyZwsl3lcWm+OOj5XeFVWgXTm
Qu6qqPiu5RQYs55mlCQXoQ50Gsqh9uBGfTgPPA+1lxM+1ABaF5hjmLuvhJ2w3lX060B5Nu8BC4oc
cUDNjgEW6T6q5LIR9EyBhZCYYrBSKm4ERdC1G/sUXYs7s8RDWPXSB9VUv1niFFr+gQapVxGThsJ6
DuXoKVJLBxXy7a/vCM38dENouorNQlBacjT58YYwS6IM6F1wQ2RsKJXAauf098+SCDXyxIpJdhKR
zTneAqvaOg599I66kBL7c3XivudswDHwEqKGUwZ+E1PHxGh1e1rHXR0oWJiQ8qVevWjhA0Rqs3P5
g9/8DtNz/n4csBifCK0zLYtmt5jGiZ/HgRjSiWwqjBXQNbjdsFG3FiHpsnhyMh11Ub8OEtzyKOyG
edh55xyrdx8XP4IeL0g/nIkb5FIOIdoWywefal63fVqRcPDmdu1Dl1bLXx+x+vmIGbikbUnd4Kyr
uv7+iOkKED/Ty3oxDGDYLfGdXfWPysaPbOIpTlBSWkh7rygGXekioyg+gGb0KV/++jg+X3xbstPC
xsEALsxppP75xKGXpasFXGxBg41wTGS1SVHe4Bj63QddftL7S8QnWZoN68JUdUc67z8pBZKTmqNV
k4NBXKuS4ilNa2z/Rfndp15OsWeY43LKVijkDkFG0U8DTzWrNH8z6AR7ZK6LQgbBsDMRexTShWa/
PhWqyhG8P0KpOkxLqiZNR2U2eX+ETW9UVWpDvZVahW8Z80NT0KfLjraK0dHPjv7CszqUv/FRt6q7
33z653GZBGPmK003uRi6+HB+XG5fL89hPbG7iIbqm5/pgFzZri6iAAGjEaHeZwc9acUZLsYfPlFA
QMrvU314U4Ltb45GfDoXHA0XTHd0rtqn+wKFgoWFroQ8NQQY8XMku9lTX1ggpxImWssljBWKpzPL
w4zVBUu0dyu0n6eoz3M645DQJCk5hm2bH5/lgNRPAfQMBDM0LXqmOFN5gBDqe0QutURILkbXxAup
73/9ueo08326/mw3hbBgwDEmvr/+eFewzVZmucDocWy65i7v5K4gRXlw5EkaxqsfjOzU0nv6dPtO
2yWWe0KIc1+ErMDzcjlmxW9uCm266B8OSUOfYML7tSW35YdxrTJGaXPDlIteFTcSGHVV6QvdoCPY
l99tUX8nJmft18mO9PQje4K9MoT7RjtjjlpP9xGU1Qb7D62HOz3YZ4O2ceKaf9A8D1V3g2LoGCv9
80jfo+aeT+nG1rL4zVD3eYiR736HDzd2XSV+i9CnpMPvXGupc3KM+plnbf2byzcNVZ/OlS00gbVP
hW89jbg/zQEWtjusTiPhNV55L4HtSMyE2qw26nUHTcPEDMJq49VoEYbgjRDE7hI5aRARlKmIiSdX
lSd+d0/97UExH6nczoau2dOY89NBEalah9hvwKM5AA37ZjUqKC+yGHxOvai1/obYyzX7zcchsk8G
6kOqBndDy9/l5Qr459CnGC/yx1+fq7+50zXNYc0sVGSp3O/vj0qAL006NL4L1D839Zg9Nrq6p3p4
JJ9v8euP+rtRlUWmIw3mZg3v1YeJDvG3IzBYlYuA2hti2OouN4kyQrEJ9hHGMkVMew3nFIdk4VH2
tshcCiSrzt8cx+cRTQL+RYhCE98yVPHh9nCoE1t9WME0RwQLB8Lz115/51h7RQ43ll8+14Z93fr6
668/V/v7z7WwD5p8KESc9+e6UEi6cgeUKN5gvtp5+j0hi3xm+2KfNMWjkiXHAUNh5xbzcD7aw9ww
wu+Mi0B9NDzqFo1m2LOg3/s+/FEFOHar8l7rzfZ35+fvhhpdssfTDWmQhfHhMSWADb9fXZQL13NO
qtE+e2r+mGebaJyYK1U5wcq110a1Tp7wEGygmCsFTGQyZBdjXb0MPREqerTCZHJSo+aZkq7yu2Oc
rtHHR9y4TEiCiUk4H+6lyPFIJgLdCXYt+wrBE+fmzaBqNMXqO2zW9xpCqKtGyb6XyTAnpBvrkf+b
YUb/u+HMQN/OttgSkqfn/fVk9Egar6IsToP9BR5wfoWCEvYCZCgImvjKVMJk9QJEQVpt6bSBHU6O
nuZdk5CM4WpskXZ7Jghw4uuxrS8L1QJKVhGYoKg/ZIpeuw3PLISQ4bL9JvLLPSpI/1D+rkaRrxD4
0XakWlzr89JDngzEotfgCLWmq89/fe9+HrxILBQo6dlYC6HqHx4Z/Aq2P5pCJQnR+GqpZr/JvIHK
qVyRuAg7q0Uw/utPVKcr+P4KM/Na057eNnhmjA9nt+o06AUEvC7qyULg59oCxMqTpw9LhZxLVgOU
brWxOycaal/0vc6SBtVuzAuyzMpi9eujMT9fa8YtDoi6r6nRE/swThKXqkakA4hFTEQ2doKZGwWH
qGLDFzykg3cY0oqdGqLvtiMFbYTXCUwlOiQTkwqO9FUggsfBAw/fy6PZvoHQRNYYdriaYvPB8ljN
l3azi4S+RHG0qqvyGSwIWeSpPqPKgG1Xp6rmvyRwCmRQP1IVhH9O6maEQceuFkbf3tQeY4MYXUqC
jvPV97CjcorgNxBU2klCm4oplBCGa46mWInK/Yh0oaFb2UblJkzCe/hAp1+ftk8X0RbMwSyjWTdO
+8qPk95IQqSe+cUI+66BuJdSTOzFvddY0WwiXyeKjK+KXFLsjLzXxCrMNVmLZxqTFqAa5387Af11
NFKFyEShitjC9w+sT0G5FTlcfK8YSWWVzlOeQzoLsnoKIQmvO7VGJpej1lF1M5uPdKDp4tZvvz4p
00rt5xt7OgpDVSUdKZ4ntkHvjyI2AqidIpnMA2M8H3P/GYX4yuuLFfCz+4y4h7IYf/P8qn/zoTqF
HstmMauzMZ4e8J9WH33eEU+tQhRW4/SrXbbcJGVNH5IqRyLvsTysLDVYA359UZLhhmvGQ/Si1vJO
752YcCeTkKlcubM9/RypMvjNw65NZ/79OVGnmiL/Mc5MS/33h0eBsMzSPuywaEU/+kGoh8YiS702
xD0YC3pSTTjhkaOlpbpPDE8dptoyWGXEzK+4a8J1bvOMpE22RV+MIZPfM8GmpfgxyB+KUUiMva1p
5Uc3dx8SYr5/Mxeo+ucTzJyuSoM7g06jbn8YIZu40FuvUdpFtWgqWj0ueXfsUdJ0adh5sAKA9AP0
gTuLiUtaSRzYkDrKvVoW6p0Lbhwsb7wg+oHHPcjLtfDoZSpRt838Zg54ARNA2yJZdPxzACm+Konm
QiCOzEE9pgwym1bPX8m3oEVQxw9WNNirMUkUYvYUFR1Xx7g9dXZ6dUViJdqcGOYDMmFEhWWwEQS0
z7EawZ0vBp0xh9MYxpmci0KcBgGwO3M65L8BSWa25wg47nQUQvbGM0xFzqrxoVUPXQDoWQvnBsFq
M+kFCwcvFLWu63hEfmWV5o0woQTYQx1M9iGsjOo+FtoMB/IPU8nuR4wv5DSkr6Z5yuypJ0afAIXd
s0qUCXlBy9wY73w3O9t2+5jkLSojXd3VqqrPRppx+HmxB3bdFcLtYFUHzinvkXOQKAkqm0y3GLkM
+uBOznu/I6YkB4DoKvGsqwGMmPTXKMI4ILAKZaZ3xkzRhXvt6IDhSAt8pkF60xsJ/zZmhDCNfts4
mrKxdP860eQhb7lXrUgjcMLNyqNJglPOuH6leRS9XKH2C0PxObwIlGyGFx0DqE++Cr1kM6RfViRm
AgoDaHxj4Z1XteGpGTn9LuS17eXuqRtC9+LWI1chKNMl0F7gKaq5ciqzW9pe2jz+eojSPk6+jFFT
8YFIEkYNh3Xg++fRDOnc1aS3TIIvvDg40RzvJu5v7dJd5ROBpKNhSekPVXmZ0Qh35CwhA8NVsKBw
kwtaUuEADiUunq0xeSJm9QHFdHulqVp4FRrVrsRx/Otj/rhq5ZCpKLEMs3FEG5b1YX/VU1dENljS
rosUtLtRTGSJZxD4PTyqjnyQwTGqiJEYfOc3u9pP63o+WZriUjhzgEx+fPRJUGlqwm37RW160PjG
1Jt1Glie11AnRShhfdTLqFxbo/pUO8VKFv0yqQMIF92jAVedGMSU+xSDDiVI6l3yQLwD5enhd2PU
x0Xc5Tg1ezpGdJH6ZY74aQ5oCsPHuxv1C0enLoBtQBvFMuyCs9dQUsr0rRKIa3qpSBcIwR5DOiC9
vq/yBjqEtaEOB24o94FLsO793Xr+Y8XNFoycbDqobBiO/emGUwZs/2bjdAsv1e9Mz/jalyRx2vl3
EzNQbxmvVUnE1gTyIt1vUF5+fe98qsHy8ZZtIG7iozXLMT5secYC41gUly1yQYC0SQ+TDAZVsba9
eWKfkhCceIkddhu3E96zztUl8HgC5AL7+OsjudRx3s+EHIkUFs00MTXTPswjSTCm0rfidmE6sEqR
Wwov37gtabyXlTZBAnJujjij2zQ8W3H3XRB0pUvymwe+H4MQZumN6ZbRTct3xdN41nRlhSIrWBZ5
lR2CMoJz4mAjQPurzYEtM1o5WAUn7v0i0AHwuEJ5I9OeVtDlB8u+PmjNN99AW3OZHLqEgIURKTSt
YR8h4ZSyFZNnDWWR1CHa351/IiqpOVj4972AMG2vXQWd6FdoC7jTJO5VxWo2Yy/0szOl7HYSX3hB
cJWTF1jzmTAM0BW/WcR/KjxPV5k1F1Shqa5oWR9WGSxiBqfsunZBAry7MEgXSG3zkFnEk4xmsgg1
+cMJ/Witk/BEGOQPQFVIkBtLkuJUSOyKV7E0+o3S9fAcuqb7TamVZv/nQYzRVrIS4ygdnUXq+3HX
V93ac10KQpAA9JVbdSq+4libVmHpegSUhWvjnMedf9BLtDKedg3iolu1w9B9JfRhGdQQLjCl9kfM
ZPyGfbzvR92+CtVopTV4mXtBVx7H6BUbaIYk1oBqTxJpVyvwDvWyIpAQZU5PzWmdQdi1nCZfCkYv
ZJbEjuELfYL8064oPqIpaOBrT/9Xk2GjVXg3qohAy7qF9lZj8k/9mknMyTH1hd7zMF6zyxkcEiIq
KFxQ5+sYdzcttHAs10mT0iub1nxtQ6aKFza44QcUXcnILNec/EischT5+FaZRhI/HpYUj9ylGxF2
Dqhobou8O1gW7FNf90/WSJiTpkwwN2mAeg7SbhlP11CFvyU0lOWjo4RzP2M87hzEM13gHorIWHu2
viIHRO40+APo1joe+XBBJgeuOADa+4zc8Vnew5AQk8kqgemSy3vfYvSPhqyZuVUCyyJv660ZaK8j
rlMrVndpIl8Ht9eXLRFLY5Hy+xJOVIqXogQtY2pxeuvAZekjZ24NoXqoHPjKeWAczSYPiBrJvubT
Ii9h/2mXRJKD5+ivgKmYm8oEABt7pCl6GrmSVRp3NJG9ZDO4bruMOgyK08eFJfvN1BGvvlnij66F
iqAl+AYgqkbBd1Y08yWtqmFu9wP5ezU0y4zL/H9pOq/mtpEwi/4iVCGHVwIESZFUlizpBSWPbGSg
0d2Iv34PvbsvU2OXZywGdH/h3nPxpJXI5rSp0DYBISAnGR3QrUkCkLbd5271iwSX3wzqurdm8lOz
UY+FueqvWtSP03Gh+gTCiJEDTrS6VuvWxbIcm6TtA3wh20rSBOQcoX5mDDable2xPc+g3+z/CONw
06LIz1vozo+tDdDFNeYH29/odfGRAOlCZF26efek6UbCAB0/PKB36+w5bXNhpYNkTuLN4Tz9JiHO
jBUes+/GDuCqBZXeOyhpCCkp7Is12HA1dXZWKodmV0Cbg3i/NUS8sCPFiMpnSdPENxD56+ZF7zNL
2c1z4TaY4AYaY8CHWWbRO8DydfYvfuM/V71rH+qsJwdXdvim4ZsPLIz2LVZieNkJkh9IhLVXvrbz
LdqxM58rVO49OWKf3Tbw90X3oV/y9/Th/Mwwm4JWxNXoO69GnbtPdd9cixwvNUax7GLYnXMGP0ji
75Atr1JUCZDHhQzKwL9mY7uc5e1sDXNP8PVBFqQhyiV46xaS+LDB1INBgY6crDY+tzB7JM+ZD8pX
gjUAyDR/XD+RVRFtOhrbsUDt8eAP4PLHzb+7xatQhxeXobef56h0P3nG7TlimJXV7alw1gGVZFWc
On/6bA2xHjFNdOcFDelGDZzBHAPZsaUgddIor72nYV0gQvOI8ykVTwbO3CUojHvyOQ/IcV9KGzUA
RHi1q/vtg8W9/TzOJhWl+woSccLT3z5Mmyr3xozcXXHE0c5eiga7V2GCKJiJplG8jMTv1+hWr8mT
R9Lmv19Zqv1F5pF15ygmLz0YhCyf0SAyXsEmsRBnx/3IAxLX29o8IoXCrmT4z0gCTmFLv4zE+FzR
uuJgwxBv2pxQLeqrIhBxcJM7kiEVJkJFBfmxy6PRB49dS5qKvzbyqB0+AbGu9w0A+kHnxG+E/fFf
7b9SaM8VvUfoDpBtmRzsHBchod0dbui1A1Nyecyd4gtuGyMWfRcsWXbNFdRd4G/9Tm+LBDJMOGbg
tG9up4/bxAuBt98fdTFjBjWzPBnH72hd7Ys2V9y30JcDasCLd/uHW2aXKVq6YzFY3tnBWAeAdcn3
pAsfrS73rxS8/tWubO/6Q6HhmfZ2zQPM3f8c3jkrAbS+JgYkcIV5Z1mngQPjxa8t57K227vM2oIU
PgQUk9k850inyacA7vLvl6OpiakaWtzGQUeCY52LT9kvcWnAb1DReE892cYEC5uk34xDmkPpghCM
B+yqcZ7FCNlu4VuUGHomcMqMFq6VuiC9kv/JnCEXGsXAHHE0PEDsQ5Ty6TgNw9W6Wx7bbSM1cFLQ
1SPxRNrEe+jluBFg2QA9I1Uw31DrUPkICCcV2REb2hH35m2fbGne28L45h47LIw0NuzwewzAMfqK
7LpgqvdpvonqJLlznvqUPuATegPL3YqAZps2SiykWAIPxyjn4ViXU2pU2XbuYOU3LJEYcX56WgD2
GoCgWW9Qa2SMaAn66K2vXD0YQvggkp5FZeVUy57ZPf4op1tOS0kwSD4OP3gFT/86Ynuanhrz1kPL
aHporeat9w7/+mEQ4G/j2lkJ/Z8LDIqpZEvmm887qG8UXGX6T0AsDgiHywOmURdMRc7cxUDaQp4C
tbrlYNzzB3ncemKSsppETJWdcbDOIGOoSshmYt4Hp9/r60s0lRfMz886UFY6k2YXN9bP0OZnaNic
BB4cbrwWL6XntrtpGzXOENuhhUdNSnKRjwannLXzHE31EcBEtJc3mzEndOxlgYX/fpx2QDoLUryc
cR/W88Us5r+2UnaSt27sDt5ZZL63UzIoDhUrZ8dWKNO3oyhBvDmai1m0mAAjAknmIS8IsGFUsKkt
S4dgrWNc1JndiKtou3edr99Bg+xzXfogdgOHMWsX7L0OGeTiWtmh8iIPNQzdlchuZLHQRXlqgVxe
LHKRJdIgo414TM3yskxDYkrYD9NkYtx15S/y6M+FhQytRZ5joVVxTfpHeLOKmRN5wYa6GBXOmboJ
u1T0dhpJUexBdR1qeQPc1sG+cn95YYsP+ja8CNOy1hRFLbnqrJq3NHR/CGXdUUVHpywY/tgEJTOJ
bm9xZNQa6/hdTHlxtgNKSXOxODQJD1aeWs8Ypk8Y09w94+g2UW2dNB1qJ4Rm46EubdJlV6c6VdUG
GBbfGbGZz0Vo/5ImHMNhCrp4GPrw2Bo1clFixnOlrEfh1fbByvxlL60FX1MNrrOWwf2cffb14B7B
VVtEwbzhSuzOLx3z5dcBU2M5EseoYfPxzd3kA5r+JAK4tHft38q9nTIEqOHZiPmiAkYo8bxhZdBp
1ZjXMTD6lzW0XjEmEa1RgwhCxLse+9X9o+wS1kstAd1uUGy9mcjAYlo5fG/dVgAdBPSjHRH4Bk3A
8stpR0AjJd9Qb7G5uJeiytgZYRwBWRaZ77NniD0W9n4vKAd3PTyGQ9QTnsO6ujbK4fLvSbRXj6jh
57VW/XmdYFnPt0mxAxPbgIPBC7yJMwqFFPdXhZOWiVoBcYHhV6D5Mz2QVcCF4/OSby994dZpZzUP
Q1Z2nPx2attg2COxXYJ8WHZjeOMuFP56DuXNcFdnd93YHPS0Eg8zspQVYT2ljo4+iO9oGbyp6jLi
3zrZjUtwhPSLC+s3Npzj/LD0gn6pBWPhFP6jvY7c3F2BX2Ve1wOzhug6gS/FeyweSC52zlZg/BFS
8/pa9GayRCeAmytVK1boMCqInGdjLPO6PFYIGrIa/FjmHLl/AX9Wqzx23qcIoL/WtSdTPLOAeufo
05hrG6GQ2z6GPn6IMSAYrnEOW5TfjdAm7CGqdqRqrxx6/ftiuvllM3BIePmGDjEcYbhM693KA7kv
ghnGoY0uEVhOdoxC+dmVZObxtNF1CLH/547r4TQNbbfnvfPJW8zCa6TKz2UobsCSjID0gHQ9Nlwn
40bQppXkGjAYTEmGcjtOxDXdthISoUT7ruvx+d83YHBJBFj1u2/o35iUv4i+k4RPMFxuXP+FDJpx
4ogg2WqJ+6Da4jnHxsWC0b44/iO9n2SE0xRpRD49ovqn1QWx69C3AAAhWGep352y6s8gS4rIjF4K
l+ybfh4ffDQb6absEyGwbwOgksTB5r779yNFIjcSFrE/9cY7SLD7cAo85/guSuVdC0dnYJKZmsya
h8OowPj/uzvDrrFOztZmyTgQMWfAnvOJapgHmZ/BV38aPd70qWOcYXbtr9xgfeZPGdRjteVpUNzC
2atJppjFD6JkxEs5h27DQ6QFs8DivSzA9hwhg94F6wTtLAvKY57owpF3YmzHc1Qw/zXdKWXdwTlp
FPZ+0QQ+rbP4ABKwZvIys6FJvIWgBiRs700bnIsqjGCYtieiw8kvL7sSl3Bx4NIOrhWjmqdOdtfN
oG2Yh4GTmgiSp/pmKVAdMg9wJQmGW9ruviDCzTefcjP3gKNkH6vAOjMWzjtiVqrIrZKnoWfUNqVB
4Hp3hsj/y4wbgEBCJEGdmrN6xRo/RcMZ1dR3BrDloL352zWHcLdIVadBGPDqPSbgRhUeWDU4Sejd
T56uLgqobu1b3athb+fXsALXIiAhx1s37WSbX120TrqJ+nTrYONKCfIdL9bBJg8k8aPyhcHP72oi
jSriO90q+8t3Hkw4mSerhavfYvJj2lT/56MOvlsEX72uXN6afiWJNZ+DJ2JIT3wHFyIbHabuhGg/
L2+M8e27W878LvBx9Hf+X3aJ+o5VpUonAjQA1yypwUEb2O6Gw7ydE0OTg+N8q4pPCYbt4zSSSpmV
5n0W6We5SSrOqh3iUPwhOEaD4/wYgQueolI9h3IoGDTkQTo0+nHzcdKJarqz+m3ZbUw6dr6WcBhc
tdfKifa1eu9s4Bt5xo7Q3Z44G+64GsiqyO0bNQgYUdWQQF0oO16AHXfRTCwBCk1QH3MyrJOA5kMC
lUb1FA5qPThwUqwMKTMsLLI0CvsUGCY9t1/+iFZ/u8VaHGzGtCTK6Bc6V6AGlkcImpdz2ZpfYQcg
eRu9+yicTOwpEaraafpqLKooZuIkK9cIrQmRE7I3juHoPkGL9O/KiEKI6KT7xVzmU778hqn6ouDu
ptUnGZ0QvIEHJIEfDBiy9dNUcstYq5Y3nsAhqACTOtbvRoe8K0AmK+YHFM7Vp19gzVuC1oFmRdYN
mvidGHg1XKNYpdZHBnJz2rkMIiM3JP5GR+/rYK47uwnHWA4eNsotoBxRfcqMnowjYYyncPIwcd+S
o4FOQCcbP0gUWijEnT6pzObNDkdsXchoRv9Tw2oJ8UM8VimMcyxN+Uhs6Ci/1WCRgUtDHSOnjE71
lL+1y5wKo61jqswtgex/twmzPBchpt/O6fdszVWymcFXzsATlOItvMCTVlJp+RlkBrJDbRokVtXN
uZTLCQbIp+6XewyO5dERGHZmaSJLXOxgZzO02y0Ghsmp4QyUIxCbEMBtnzRWBdkRaF48AbSxJOwB
EnarkgHO5B65c7tUMpBMfWEnXIjPzmQRJkk+EJFbeCaLFZr0H7Ti5ZO262RB1M7ziTErp2LNMi7q
EGEQmlviGanSE3DLBGFm3oi+HNJvU0XEfGCDK3GQZp3pYZJdn7dRHsrCfaYd/oKScME+lODuuB8W
82jetAI+fQtBX8KqHzwZXunzHxqAhSBI3zAzL9SFDNhgyKyOgvC/UE/akcd5Ps3vnVs95zZrIkSs
PEVkm4bEvj+yqPnEWEfqaim+/MaxjwQPWSQExSBccvIgORUylryu/jFcfS6gbN0N1IQ7+px3/L9n
3sY2thFjMICcGd8y38jWuk4ljO650BF4EMQGyqgWVqP+n8zFfinPHu6Dp751P0DeJZXKlrss3DDg
U5j7UY1ecABv0y8+8c96iLtSU6iyot3pnKwQDuwsZv926QvHjG3tI8EgjLcjddFBdfJLLziP/fl1
JXjlKAeqBpIl9b7kij+1C1qg3l2Xx5pdIlfXhhs+Ik+VMftxsIBWi5p48Q0w4wrvUo2iTpSfi12+
3AVWdjbbIIgrllvWQWEaP2Gzz8iYlwxQtzuCAIhQdckanKIymQNzPLgGiE0gpYm0jB83z/4A0iBQ
ejOjWDfBj+gWZ1cF9cs6rcmSv5lh/tE0dGqNYg1tyf6vW1hfCqr2RkzmAIYkqM29s2A8q3r/i9HM
tmvG+k1n7hHuHLPidtgvIL/4F+yfodOvBxtyhiu5FWC0tK927vwXqAi2pbKftE8P0t4KWb82f+Pm
5fd72DMDE1lwkAAZLQcPxXzYZqqboBbvjcMZyuu8jiMZGeSxlEcwslHq1ISO9SjVMBi+bxn5c2zY
fjHjih4K0fxZ/HGKI81lpC2XIyQDRMrNCIuuJhNIu3AxcrOtH9wFa7cxkPQio+Jtqtd5L4f5DwTQ
6BwEJlZ7t2NC6TM/LlmCsKL5VdXkgLhiZAxvlH8zvzyMYr0GHc6POuj/gsjmwcIoTael3UbtjMYm
kqwc553OvDPDuuIe7z1ZuRADaFOfAJYAuDJW1inddugHAtQ8/DhdebBW8zeu55KYACqogCTy8zT/
MJnvz3kf225IYcQNPNmtEU964ZtMni20JLAUrJs9gQ9UB+wlJRZoduLbDhbPIXSFvgut+fOfhMKI
mEERAL7F+WAk/ypywdT9wNwKO1INm59G9a6dgB6b/vyFl3zDgvArs5nek9dUxk2gRJzzAO4K6T1F
6wZvxdhDLCrJvutbwoZHgjCn3wv8pBYQ324ayHcXDCL8gh65R6y7c0J2EMVzFKQ+6gfRlw3vL3ZW
YEH2jqNqKHK2TuigkQ8M/DYwh5lJ1B4RHB/tVyhwj2+lfQdiDlp+K3q0WvmbJXlbXbrUfuWaknxh
mALV8dYsqRxfKqmNBFF9wWLdeix69ydnZm0j53Y8MPKEP6PQCuLA8Vm4D7yavMY1Hq6MRzLvG49C
S2M+f9rRkWdQ7qxmZfndEYbTz82hqvOHFg9NUyDTNkx401qHBFz54s1FHYO9Ee0maUev3BaPsjJL
1mk1SwfH2HNiL3uUeHSSQJ68bPEPk7wRoToYPjn9pP4LYY93ULaM0kuo1N7Esn5m1YMMKx3rut9b
zPtQdPhHSo6A2QAJPSHA/d52Mxw6xKOgB8Iot94Gu4ySm9Kmo9JfhtRmAmyID6QfDS6u4LflqGCf
56911rWpF00zobjeGS/ykDYeBY85YlRxpFPsG8FcpdQXsOvDXrYIq6u+Vmmn4IFyxx2x1kKLHe09
SXq3NU6LWJEfwM5ByzOxOUzF8uGXatlXbfPcBqC8t6xqUsUxYiFnOymw7D7iuYNBJtd57F+VHPor
MqpAf6+ebVz6sj678zTd2e5j46VTdcqlVm/y5gQfy+JuyLwbGlQ+TbJDhznRaDQhsoqAT4f+Vpy2
G1EW3tYj6/mCwe6wH20jve2Hk8mxzktjfFmlCThdrN/VlrdsCtByOMVLUFbmyfHGWDv5epKjNPeg
K/Zj1+y0cC4hfMEEQMJPS3g1nWVWwCnovW+SG+rjvMFnDPqPoZ6xPa8MdoySxIuoz4iumS1ybdSE
sCB/z1oBogtIwULBCwHubBpziNKmAvOhI+fkb49GgLYt7xtSaew+P3rF9rY4bDZQ5lvxSCgP5Gz7
mPdRldTY6RJu8J9mllSmHHEznSmzc0kmlL4v+rbf34YGK3Koy2Z9jAzU07rxOUKsMbjAGtmB3uzP
01/C1fcWGkiIsDxLkVjcG0/EvnoK3dbg5j8uPzf+67NvGkebG+xQTwNpemXrIL/m/+PCl9hbvfMq
opHVyYwG2uEtGkZSL2WQNWmpvuqoPuce8JNy5pLGXjnmzYulibBXy2LFQTCeHL4VISIguaJaMzTT
LOFXb7aPCqvFS0R9GW/tz0goBsUoOoxLbkbiCKvnvimGI9T/H7ft/y4mFjBNx9uKLRmXXsUeU+pd
0J9CzuFkHeYudYr+uW8qOvX8Nj3PfmvJ4zTV2ZzkamUmzQbpFD211W1LU/bTFRe2TQ1hsooCP7g3
O5oEo+kYC6usPdQLpTcTCEUN3KF+Y9/H5LAE/F2O3Wnx6QPwCHDRWnywHda6RPRRFLuYYWMRBFi2
ETEeC5LDgUV+uxuxQIVdp6MwoxNhrJSrRfHQm0a/s0vtMEtmNBWFvZFOLcmEyrNc8jEsUE8AIJ2o
v7cMk5osFwSGm9YYF7WdP+LLgsbqhGffgK85lcYZbdTVy6z9ZKy/moEfQJJlnHgV3q5OBsO+CFEz
D6NRHqZF+5x1hHr1y+OCzlFEBEstqAN2RZCNhJTViKAN/2hutvlq29M7Hb7KR+9p5NuetRZfwJ5x
fAY1Zh8VBBmKJtPHSAO0NonLim3TkWnlUSJyfgFoZx61YwtHUmGZYcAtOpNiwQUxk5dcRWXp7iuB
dgpPxllQLYfzUtxD6mp2ruWmvTX2b0AP2PCoLsbzyllTAhpTc3UJV2IpsEcWN/7l4OWf/06Lxibl
MsjCOgbGh0Ufv2vefioVyJe89S6GFZ0aKZbHskB3s4Q9lJe6GOJpleuucLx0Dgqb3WXOcpxVEKOs
ct/mSCFU0Kem1X6XJAPRveBV5CV/R+KWMKoAV1Wz+0Ds/d7oeoy1EXbNw+bzjfyn02hGL483vjod
+FOEcYFOzbV6mszvyU3F6jlMEXMWrsFytL0OvGJfAFjY3ouo70+Ubt+uNReU/GDJ1gwNNo5hOKfl
tSMf+BTICsi2JfVt9pg2Vhk8rmv7xifqX3NvpOO2uaPN+lNU5e1zHzDi2laV2Hio9/7WEwu8GiaB
wsR/ZP87QtvaPWRV9wEFJMhvjxA8LqbmZPhfgivwwclzmmxv8O6NHCAf+t0dPc7606zt33ql43EG
80EvIrx6ocVjVTcsdqKM1Cb6gULOpLnoAr6++x26eWxUoyJIi8JHKXQK5JVZSUekZ5NTRxEdb8QP
tT0PR9ffPtQtVjGwiVhR1j3usPIAi/xJr3w5rAJQCbfoIVt5cRApAZVL90IEJOd3Fb51TOUOBBUT
w6sY/zmZIyh3qGRGXwccUXOMj4AyFKLNLYJt3Dd1npbOiKyVlJ5y5FrKQRDqg+l3OrVkeGA7AS9C
VHx7O3E/ZuDljAzejFH/6QaEgeFc/spK+XwDq6z6Fj5tzJ+NKh9hKN52ggayUMnwOBurX4Oof2nX
O69daCeLXabltGDh9tfYX+siLfLB2hPomrbQFIlCfsWXNCQ4b/8ugmjrGaKbI6u33B2+Bk9RVAGP
ZgrIBYpvvYWz6fq8XJUvL1bvUtnkN29L7n5Pwv1wh+C6DM5v3TTnjfxE1ttzQVPGuqOy6O1EcTIX
30s5yZ0bLPNFBJuXFq36j3saWUgNgrcZzEPnSXanDaWhGZyzKHgmh+qvDEC3gk8vaxAmiJ/vx4nF
bINYRNOT7A0hHyB/Ua0mwmrKI/cu+EVPgVge3ZiEVcLH7NPcWs8ir1+6mRvV7IIfzdq7m9D1ktwJ
m4/IRrhmaU3k9c7x6Z4E4nICnFlUQlg/DnDbnABwPWXTa265e70Efwe/+GVK/uzkLAV/TIx3Tbjw
hPL9NvmsZl/B5MkJ/lDtQ9H6N+RV8zsU6gJP7RZ7eTZtPd6pmUuJARRbr+aKK+y5HC0edWACB19+
OGPjX3VHF6oLK1lqhJh+1IypKSIzQRZ1IC755LCLA7ECoABbPKFtzfRgIMnZRUq6sV+SL9Gsh7wp
Y0fYpG/q6kHZgBrL3kdSY+1a0luStho7VKCTBCZ0dEo9JJaLMkWI6sHF/5T8c8+bYJQYCzk6YdHB
zoJ1P6Ovh8V7KzShuZaLIsEjArE02Bc1GPEG8kA6giQsF90pid1AQNaLZSXhUJ3GpkMFQjRiR+kN
u5V0IYmapwBGYE3DnZiw+hs9g6ucEbfFOj8m8o40k5k8ePjrMfbiG4WgJa/PlZzijmL/IxhJNXnA
xEmQlpqNza9RUqdGNjMm/j4a4CTKxmw/jjypZoYaKl/Vx0zlpfzA2HkFFot8KgqOk4yglpBXuYV+
Oposfi0edaoYKxkzfmo2Dd6uItEGbPHqvDJLChhlsf+pyALnNI4uJQ27UQh6aGY77rKNMTztPi42
qZmGNkyZJoOxzaxPlt09SwuaWNXlE0+AYSZBmSPrY1JK+LZe901nIUd59xyLk47MxNr/W0rjecCq
gYZ4ZX486JQYmj8RaOid87zoLmCl0XwY2KJ39BdIDfIb05RaK9c5WYoXcldUasj+swNOX3gA3vy4
6SqIdeNelZudmhG2aHG22KqLxvxT2hgsEP0TDzeQNtG10zOU/D/BAvAq76DlBBJGpPoP/HE8y5Og
E2dKxZG6eJwcG6IitxmYHvkVNAg/dgX7LtKnMnt+w5j14gEMIr2UPTPYQ3JAy6v0CbCY1g6UYw9a
rJaP5dij5WlnpsS3Sc22PQa05buQqbjlfq0gitBsi0rfy1HcVxiwEh9mUZzRhlkbuQJOcSxaQRoR
DcvERxWufUAuT3ENvW08QbUkzMKitfZY5QQdh1n4AQH8pHqvPrgNbZfNyGMkuO2W09w/EF8Iw6kr
Bk76+a5am2u1OQvsOOe7VlN+GisU1g4CYDIbKp8lmFV1JoebXcfCW1kGqqPRuDwyHV/1ppt+lHgL
W/ZbkEzKY1CaLoqBlUSw0ezImCvWU1Hjz0YiFxmzgVR7u68tI0tuqO91omfm+sF3IdQergIhfHN9
NIBk8BB7tMZj+WJT5e1VCxSARIgmJn41raE8HvAPBoxY151F3u4qeQ2y4vRkgxpTi301ilRwDhwu
6ll+tMP0/a9+EKxridx9gIVHjE2DyaeHHcPDS6y9o3376Ak6n9oKtpOt2cGVwTr/hNzd61Q/oUej
lHCGP75hOR+BgpLh6WJ6xdy3gbRbt0eBJdBRlCdyiQBFBgOmqn747CB03qwHQGxrAImF9wgM7top
2haAhn6MNgXVgkfZb88GImCyyH39hd3jN2098ZjeFLtQOnfzSjdMIMKOc/yis+r3jTGb+nAKKhNw
ec7eRowI+dkLHzlLns15OYa+etUkgx8ji7d18pNw0/tc8fEGbKHnWTzo2iWOF57zsp2jcTjaoKPy
LCAdOPIeSQo9QounOmhJ8otGk+pTMBorv0s7/K9wuGAipFSmshAuBMKLkfYestzU5xXeJV8+RI2i
PXTuwGgl8+kWVhgPo/5lQ78RJGpktbrLeXIR47Aorr6mOnqah+59WETsmx/K8l/lbfufu+qZcJ0b
BJwDzLRbbgUMClAUslj168VntTzCa2eaj26j9Z9mJa9y9LgrYB9CfP/t5vU+CAiJbTk5Rwoy4sCg
W0V94s7yrTLpFbfBvDfsGpgaC1C8IehxWP3eQdFCvWOPb63bPQ7Ew6hpJKc8rXgfd6EBMdw1afP8
b+Jd3+c1Sr0pJN2Y3pBANPuatZDcWEyZ+K6p58VyYlFf6Oyb/KVjSZLYKl6swcT1ob8KZb2VefQO
0fJKZPnnsjrgwlV9DKP82Cq8KDQudPTqftDueOHdiisSKUGukrRpWofOUegEF/vv0Mxq78xOuBGu
Z2WY8MD6dUwBNUib46SJwWT8nbV3ftf8/79S6nf/92vGfj0sjgZC6NpW6YKyZGf3FjQdC/FZe7f6
goLLal/NHA5D7fd/nA1/jQTlmDiR/csuJidxuyxICudWmc4/SLKHz2kp0EuUBs1ZcYyQbjzTGe+o
3unTrXZ66BgIsh8zQrj+RBSWaFeAlGGDk+2dMYFUmSjsicLxiQCMhiQQpFFt+VCh9BmjWJr9bwdW
R6Q516J1NG4ZCmk4bE9Rxu0r5UDdBHsuDuhkQstruc7UdPBuroOyqAiVmT2bbVrz1Lo5C3gHHYxV
IBqxXFqmf7/Hf+h4NseW0BMx9fsO7NUOq9DK9JMMKaTLgCINNjhRTchW4xP3jYiC2tPo+aCYmpdB
jQCT+FtnavnlghTzlobU99G9NvqNDb13rm5h45ZuD6yM5eg8LvnfdVEMO7Vt7aEvimtz6F1nt+kp
Aw9U/xe0KEc9XsAWTpesV32sQuKQIW/+Qs9cx2NRLkle0cB4gbmnLa4JQIHSXSIov6Xm7k0QVU7X
U0OgH4ExtLwO1sKXriwPQCEOZq/meFakszmN9eiIPzYqU1xLWyQU7jgfPP5WpU20pui/hrtbuJR6
LdC2XQjFRlhTTGZqI4TedMSkRG5IkeXvQvoHTwTFuVNgRF31WZPvy3R1utkhzUQYuK9ITEG+rU5O
71LyeLiqbXv543hW9iAjJ985ZBjrrB4I+nLfxrk39mhSMP4s2TMDC9qssf+vqOXfall/BxPkKz3W
B5OnM24jSbRzOGJIRVM9KczlShf6CeMRizzb/TNVPqNY71z3PH2uJ9K8W8P7bvvwVbbtw6j8KGp8
A+QSJLXHfo5obPDIhJWMUfmXXny60VOyvVUTAO220Z3nzixvMZsSfYpaQDUfA4TQmM3cdDQ6M7z2
glsNAcPdPNuPwxRFR1XMZMr5SDAjdjaJrHsyzl3rh29gCGeRU2RkdH5w2Uww2bqztxWJZ1QgdMxY
TRl5z4UyAW8IPILWTJAiCcykHXtC7Nr42xBA5Hcr254DYZX0gyyrllsg+NiM+22y4tUG7mhaJ5Js
pn3BXuLgmOypI720B5S7zCfya9v7fmJI7770LBu+ffhntbttxylUAsrO31x++Mqy/qMUIK5sSkw7
8B686Fr2KrufhM2MujvbDeW0V/R88yitzsphY+GAg6IKap6Yz3g0bxYE6bVyXwULOjFP3UuFwepp
0fyhmVqVqtxPK1X9tUVXn7yxbME5ZuvdUPC+6ncUgWsiKrT9rdf8bZiOequ5pSboK2/X9Hxx3V7s
hVz/ywLx21ahT9pxgRzACtFnofrtPFTjoUIV2UQjVfGw8AlgZhKT960QjJSltxI1xmQPZ4HFnGK9
+uUIhhmV7q4Ny28n774akT3bFjbJyOgMGjNZvciI03HR9rcVUNCvg4tYziU6vQqKP2i27X27FU8W
ucPJSNk7KnWctkizbdSaRT6LrDKXReoaMvUw9aBPITmAwyWApNQtOcH28jpop4vJ9uCnghIZ6AF+
Jy/LqL3UQke2v0ntHf9ZzPIH+mLDOJlitmTiJll/LNM5pw6Nwa87Sc9yefbCd9Iv9V5Kk5APf7yM
DqrrrmTgqCk8y+UWwy6GxDF1dzCXb1bhTKV7CsvVYhhU+f/NvMuWw4c9e9aBFYhmh4ANvR5HVG4b
XJm8uOnXX1HO1vs+0GMMi/m58FLst3Q6WyJAgiXVWshDYPOJeE1fMXrHNjMrn3vGteNSj9sBJT2O
IvSxwuWPrkUx362btR6Kif0/4xAspnPjJEtgMpRCCwsOmIrPs7d0GX6hhEC956QKAwVxAvdeLv4L
zAEZhnvW/lztR4vIRLDlV4JseGgwkMxLAP/fnq8No+2k3/6HuTNrbpy5tuwvggMzEi8d0ZxnUgMl
Vr0gSioV5iExJvDre0GOe93+3GFHR/RDP5iWVPqqSBDMPHnO3muDDW8Er8AP78z5FkkSJYCM67MK
5b4s5oZZ7n2Jhvts1lq2bOh0VEnUzgx56UuT5FAJtBYs8a+giw64NrO1nfHv0Pyl3gTRsNYbcgYp
miqyETf6pMXrrNWuY4d4ICzDtcwzRDtOc+N1YpElajulBtSh01GOd/SKlE0XggHoOlXhb8C/HLtE
v3L1+I9rVMA4k5NH6YyxZmoXQzMwlLH9X4S9oaWEvUZa+FIOuBDgczPrcdOvTrjVqsjBZmbDhIRQ
3sbUYVqdh9l6GNS1CcZPeJraXvrktvYdQpTE0e1NnfRk5kZi4SFe8piRLsNgvGtZJs9ikPGGdi8h
noPH3hsOh8FRt6TEYGKH9ambfkdh2S90ogjZ8xvqGyc9DemIiiCfOHEEho61niOgUSzteQIfhB7Y
gmLgzqdbuvdz1r2RYzmt3mnrkJG0yaO4ofip/zi9d2xVbxxQIq/HOtQhinfYVFJmUDpRbZHjq+fa
jdNFm+v+U9dgDQ8niwTNsWw2DUjAb6EaCbDDCwFL/QEBRM6qEVdFeB5YQYk37q5jjV81AExnk6a0
QV78I8GDv7ECdNNj9pvEGLFM6dAi8Ygw7Xbtk+mgI6lR97Q1DQ9TR9pv9OalD8XTpJHErmwkwEHx
O+5fGNUALgSt09K4W5BiSeNK+cZCUEw2Y/ZhNWqfMQbRTo2tfpjeCzq0d7p6/SrKjXfNnrvmboMS
zHZ4Z7AtzBrJb922TXQZ6tujIYDF0VmswdUxxEPsAqMR78JokjOilbN7SDYL4gaQG1RwZa2noZjl
wllz6juaLpxflk2o6YuycZDK8LlP0j+NJndOzdg5ClBSRCr8JJJ76cn8R26Eh4mKNRh++55+HQ6G
m59hYeNflv2T8suTjCl0Yi3+iBP1jOXriFvyzRXae4odB7RSqLu4APpjSqy0FhqvtVZ/rSqJsWiQ
0++S3XLZHEEs1hstl3T/VPOhOCrZ6Z9QQO1lghR+aAbNMWdA4oJSrtFeO/9HHMkPz2g/x7D+1JV+
sI1oaVuKe8MoAajhUSYVaxGTluqY2LS+WRmkml+mid5PH/NGuqV2T+GHFsJYoCnb9pl+7CNybQNy
FmwzQOzafcG5WKcJfgqToVeYHcJhejXt9gEElZEO86PSrjbCtPOlPvvNqSM40o3RuHKcm3B+xzSD
vLy662bVLrAlPBmhx4XRP8CJsDZU9UPFzjOU5lULiHgVsReuIgMPUEM78OLTVOe4E7s5MUKAsbtc
JluP254+kZqWjuqfpwxK3Hz1tZ6NJeSdxpWSLEmddLYFoboStA8kjHZl1rSLcbzFm8JlO6Jm2VFL
hDX1eYgqcRsX4xvMiItM4npnEZOwdFH9c/ZFWT5kyXUiTvTo1MNzCjT2opri0JvoH2JP2/e1+Tuv
+2jjDBWzNKukUCdDbiEdhlgOWqWcbBZLcbcK4T6z8eBPKsSLHIt8F2U0q6K2uZpWJxm1VKiVp2b7
bd7QkhmaWTovTSHcPQYuen91oRZpP3krLQeK16r2xQ6t5S6xRUyDqa3oYD8bAU3MbwGO0vwvQ2o9
MXRNgC0L6QVeubUaipD9iibLPOpIel6iYABZGo2xK1If1EEBTyHW9Wh7N+JI7NpZyV+omF8evWxl
IvPb+CK015off5j065ZNQn5w7GTJQk20UOwS/bcKGHwIM34eyf4GbT/RhtT9tdYnGsGsXP0KselK
QmX4XmqGSkw7l/dy0Tkc9GOOTUfqRZPKLjY3B2fOGU3qxtt4nYZzRRsa7gWxkZq3jFPOQ6P8TPts
I5L8V6CBHGlDKgldTdq6oa2+FAZbdmfHANUz9G1DrZZ27Y98ylP6Min5GH7kJ2tZEDrQDtZrxtBu
Icg34TgK8rTSFDMrbG6m11lbTyOQFY8hq3NzDyx6eDHT0LWh7OMUIp3590Zp+1+RITNCDHmL67n6
DIH6Z6vsoFkYeXRTrgc36WnPmwdrKF8ytufF4IU/iWyjkvBOgSFecmKCV7kbf6ncxpZa42KkQ3hP
svRC22Qz/49wsmGRTe+VVpNmRmZNG/ac2uLgmZbTvo7omyN4X/eNPvcp44+urrD5lEQDDi3HuNYN
3TX9D3eeDdl23PP5v6GhcBagk+7GkJSHhgn3Io2LaNuxePM3OUugH+l/gBF8w7n+2T/ukLkMdYeJ
A1Yr4y+XxUalHQzWrGXroZFnZVGjmyfoIC+3DbKHnHh4covDlYMawJ/yC01v6t+8zTe9l71Xbsmd
UdLqBzQfEQQIkyCqlvlAdkz8VHvmz0ErYRUjuqOHCeML6QVAP/BaeKKswitpx7t/0sr+tB2ivUVC
3rf6LWbQRoHNUiub4hhUAHL7+j+Yu/8VbuCQumyjRPBtXrbxFwe/pRcynLAvrDvbvRhTycxXhL+6
TGCuQsG0kA3P4d/fgjjyucf+crGhCYGwnv36rnD/gsnwnEkzxTxCCbvnvK6+eh3T5CjvrOrDMsd7
ANpjoTX9cx2YBY1h85gRobNQRW5uVI7JgKaABoR4YZuCpZEsNM0hodLJD73eIlTSV2VtfmnSbVbk
xp4hOOFsAKDPCbI/US1O9Nita5yRkhR4/ab1LPVcRtO2nViCdYmGMEw/wrTaOj4zYqrjZuONDzxT
P8ycaeJIZbfQPbPgTuBErbdtTkO3lqB/8boHYN/RJRhq5bTBW5BVJyV80uPkHaiZt5DCeoEniJnK
J+HFnhZOH3WM8KtnZk1kDqSntLCepPCOHZyyZf2OPqZZBz6aplHR9KAEibghfifMcHGjYLvGbUVF
2oarSJHvPNssKgaUJb0RN7jK3Dr6CYwa2ilEnk/d1Ru0yyy1Apaa7kl9cpCTuN7pEkye/+bWZ0YK
Hb6aJtw0ZbLLY4MTTFn80Bxc2eTCEw1ov6us4XxN89IXyl1GGRfeHoEIje0vBKTNva5P//6e+RfG
sudAUaV74RuMSXEn/uWW8ccSCOQgS7YJZPSK5JuwTN/F0JRM+KJ2IUzMYLHXr0x7fKKXkxKNyyJf
YMQbk1XiWog6AoWhG7VO3uAvypr2h5dan32cr6dB2XsS6MIlsRjZcpzUWq+i8j9wtOan+E93PZQm
0ySA00KICY30Ly+h50+qmC732pmPKcRSXqRNQizZQwsM2i9EU0DviMr995X7f8vr/z+R+MHNfv5X
AMD/2H6VM+2++ebx/+PH//zt/x+4fja8/4bl/gus/39m4Vcdw9P9O/l/ZuDz+39n9RvG3wBcODbL
Ev8nUPX9A9X/NwhgwgNY47ro2c15mUQfO/P4Le9vunA8RIWuCT2bCd9/o/oN8TdUg/qMOTQh/XvC
+L9B9YMMnDEW/7iDPBg0/P0zMZGPgQ3S9i+sHgnLWIKSOaDooJU27YquQO2H9k3LMYipOeO29dsF
mbLqZBT+SFuY8WeQGOWmc0cL5RLq72kEizWBKhjsLDgxp3fNvLy0oSovYWUx4HSyY0Mc3UrvMn3Z
WYiaVEZGL4kfF82T3nrEy7Zsgja+CNwbKW2uFXSMYWkruU6Ekxy5fr8jQlZQy0r/jE263kV1+TPp
qvac4Gg19QnNJWsyn4bsYphBdtGInF8gJiy2RhqlkOZxZzHAD1qdDdaohiNhjxu8ttUlHK19FvrG
gQyY9Nz571lSHzxCSeZAp2mTwtJgi3XkBdS3tuFwSVBLl4cXfXD3VTHsSU0RTMzQNkQ5e3lZuUC8
ylqdZXcPVYIgWBkXs7VRffcSc4804UlPwO/nBzwRClpGCKnSElQ/pnnORa/tbVlSXHalA9tmMps1
8tU/xJyEO2T+5SWXXskRd77Apmw2U9yTXWTCiosmLlJCb5xk2/lSAObEuRGT1M4+xiG9oi38nWFc
e/cg7OOzBQXv8n3pcQ9Wa0PmhMulDeoXqy6Y6fUYyitEDN8P399WLb7ZNE5P6LW9kxXdc7TWZ0l9
OC0ig6WxcrIGWA8/TOcHG/uALWMIYeVc5Ywjnm6OfxxxG/vQGynh5K13tjTLO39/ZcxfVeGcw8RZ
xdczUPYRIyCUMdr5+6vvB2y2ZKJx7LQrcNCtN6Jg6KsqOPtd9jvR3HBn6R0OrnVqhE/fL9BLufLc
dIikDT84J/PD91eKe4MtMjx+P99pvnEmSUkV1CbDLhLCJWPvlC3z+3vi3bJdrTnZHBr5q6t9pvQ1
dMg+VuoJApW98enCLcfAkoQ6B8YBuWuwLS2rvQqjdVY0MI29UHDf3Co2FpXWxr84OVyZxdHFBxHg
W3kTLYo0OkZhp6/1xIgOuouKDimB/9K1KOYUMgqaqmFxiBnnbS0iKw44rO8yGAllLOz8vU2tL7dy
+y/N/p2ETsN8wEu3xTxMGbzig8ijdIHrdOCso4KtW/rUARBsnwnaxoJBxMC5cBVCwYwzWGYnnEuI
UziHUwaHx/XDFxUkDLXdQOG6fNb6DlSWjdJgQnSVza8j0gBx5376kzkaLVQyLTYiSL1VGHOgyToj
PRNjGR2mses3XR+uGXWM11ihpCagTRLrZxJtnocoNvzy06cw89VL5xQJsYRBS9iIlrxKrznY9oQx
Vgbe1Wrw6lspgu8wDXaun8+nh9xdj8i592BcEFCHAYVgIssPX6/WrG/Fn5akb1GE75Gjgie2TI6F
nl49gbKV28YGLDPMPxNGQ3K1NItFqqV/KovWBZFxnGgm0BNkgXvgeKpyQ7udFGLHfyE6c2L+8ZMw
VvGnCEcaT7RwMZ5uFe05NOymdiPgetlIUiXliA4gtpEl4Nn5RPo97keiZC9s4rjKy7K4W1rO0aEd
g5fGAfIT2Zj+PLf+g+nmtZeTfISxn68ISvjI6EPsC4uaToyzTeNBwrwi/Nw5ZLHLrIDcW9q08Z8o
QdA2ci8Ir/2M80od+iC41UR+7YuojpjBBEeSmaZH2xWYYYTnnor9iNz5VCPfWnWjOf6EkLwiISN7
65Pm1YHQwAKmUPr4bbkP2+iGJLtcFfhb7p6evxU09cifDNvT6PYvuFLym6W8KzhdZ5c583KDoG4V
DVG316rXdgp++EVeH4OoRSwCf0Q4/Xn09KWX68OPST4VjJBXZZSm+5nv90iS++R9xJru3JtAOie6
WTpYZPge1vjQgRau/OlWcNYhGD430JewIK7QelsPUpr0TTuWP0vFWDTjQ9Pm1Qs5qThte0Jwab8c
i6If33Sf75Clrn3LizHugVIhXzFa11nYPQac6tyhg3sWcVFzzCSBsmmyOQpag01QNvsMchtPmKfj
2x0taZ1e0GiJs+rdcCtiqCKtmeyIlmrWVWZPKDRR8o9JVS3sJMdAH4bgI8mve9BmR7lO5rGumfAL
fRE8cap++X4xnVNGXPPkVqSB2CSgPx52Or5Zg18+YVgVu7rp2cu08p6qynjoiBTAJ/TRtq8s49Gn
+rMPX2dwNHEq81q74nsCWE/LGjKrVZ1IdiLGtkXu1bvd0iLFkz5moL27pI1UcY6Hps/YbseGcTC2
lmVnivAuHGYrKYMLLox/nFxvfNf9Syn6cstgD7iE3wX7InH1FSqFZhN68bANa9oxXlQ658l0zSvt
/udZ/IFgbriIFKfjWPizkJpnpynx5VTV+HBAISCa0JD60FfgyKyVry2YnD6N3EfNWQ99v7ZBGz6t
MydtHzZ2qgVupelS6F6/HZg9ruZIeunr2sPPJx+0M4ZAt7/L73etHD4FqeQ32VbQNhKBebOezljo
+qcmsV7dGiFOz1drs/mwDaRbOJy/rDrqjv2oziI07WfcCsTOFtoD+JG55KD8qqxA21jz01cgYQq6
3098YnZRV1s4mOL7yMTnYQ1Nsa0cBp6BLmEx0JQ7d7Hzi/Tc4Va0Q0VPbbxJP/0zxqxFaRL99Gtm
GOh/1nivMgaN3deYd8OTPe3MRvvZkke500ySU9MMQUDa90eQXMvvZx2opt0CsaaD1iGgjzPyeoPo
Vw3Q4eYnaCxFDK8zrm8c5+rHpA3B1sixj7YTaeyDb3rvIP4tVIZ1eJZZ/iiVcK5B+VtvebKUeT+j
kV/EfFZAdaKX55u4JBNBT97QozV2fQtgq7Wp5k9P5Oc26npxTnPdIzGZF+eNNTn1Q/tWukcdaMu7
icl4vu5yw5yz3HkO8rfJQpda5TWVoGI/zUmc3/vBYeRfeEywyk8TBqplVsbxA7qbRtZM/qZyjDpe
XhKjI7hPksa/W5ydEQK89Yh61+7IXLYozBc7H7xl0aX2AZtUwCdnNNbffzPufLCjUfI7AvC/LWEU
3U1u2iAJ1SPTU3+vqglbSEVOMmKy9xzazOz6Z6jiOKTRm/28ihV6n73HvXaY3I7JGOpHdsAoewQJ
JCaD56kDeiEd0M4xPxIs6I3ipNwK/SFFMx0Jqg8VjH+mwSHTp5k/pcLTVtaU9jsM2NvYz5JXt6tf
RGj1AP9yc2v1bBf0IE5tb3TvA8kEK4JGcuJmsU0jbu0RLI7OMWi47R03IouwwZMLy+jdEtvWjpw3
bTgWU5ucGwuDDOorMuKN/KjsiUFYLcQqx9ub2VG+kWMr7xZ+85nt5lGpolmMm9uQWD8SaxJ7h7T3
le6yAKR+kW6MSuaP2hwpFSP2SDZFPIBq7tH06LWjnqvidtPB9hGPKEY6y75qjIOjOeGKFqs86EHi
bs2Ecom9kVTGIHiB584MZ6BDMxHUkeh28uhjq9kKpu6bITQ2kRvGr7pGY8xp+AxGltu+Y9mDWmEf
/ZGyDphvzGyNVARC6sW7ZBdbE56sb0f/JcAO8RaxPtuY+65JrRd3v0BgDKrMywPrNlA0Hi1HjEtr
freMGDYvMglaBzmkMCO28oPZN96Cdvl46vPyAE3XemafZl3u9UMYs+hIg7LSsQvnwA0yLaGb9O98
4rmccxuxG7Pd398bzfyy3Tq9QjhNTfnWmK9w0PV3Vsk1vhPG7jp6wO8txI+ggIwZ1U2eKEanQepv
TH18LarRv4FgR3Jkg1jHr6IJ+T6i4OzEcGpkoy9wXRv4dTCOl72RXfyMhQBzSLWl+xas4bIkCx/B
H9GE+D3yxHcXmkHoRI/azncoavw4SU/0Mq1FxI6JeOE9tSqbSl//0pDKEbf4JCPGHOSfX9pG+2yi
EuOzlB9Gh4ystFPSx+lpURVUWLjJcFz3gYt8EnrOrhsdQeMKiWceMtMYzR7RRFMiUGXYDWRoJU0z
vUeJcSKsNToOtv1FZ9HaOZqFJHPqhu1oEapuR3q2bDKodJwFukX+UzHjX9eVHy8rglPWqc5vNmfp
WdVzNBYnR5fDGZ8tghLrUzRt8Q5b7AnDMoDGCc0kDCWEbS3wlYGbssLJvSjxZNKhxbOrT+5biSxw
z1QSYk/KGz10C48D8RoOzYLxBgIJ1RBXkYLecHFfF5V6xBNcsq+wzrWX74fIUz/dItBOhCIgaYL1
uhvbwlrrFuycyhi1F4KDxMmAgos9XntBVuBBMAs/TPRZ26ipSb8jaAIvfMmtCTXE12J6kqCPsoTJ
psX7hYa6jg5J5V0YPP1JNKWQYeTBQTb8UmNO24JzHpMjdkJ72FplczSj6lTZVrakjRj/Yvv6mRi6
+RyPBa3YtL9Obo12vamiX4XBWNvX7btuVdk21WfKtTWsh6qTP51qmgVC9SUV6U+z0HSO6KBT2xSd
idU2j7TXyU5FBOsAs0tfVKrkNSHynkhduS37zN66nTY8Wam8MztdJhgSzo5N6jnaY40R+sw+3UAW
cpG7kIMFHmLh6LwFqPdJ5IZUVrWoKAkYOhagTJL07E5esY4GG16PTjBtrJ7bSMOlpo3PCdyPQiM7
sMr7V5OjyO37oc/hN+LyEszTZuR9kfjXgX7upg9s1Jq6GW6dAoG1P2Xpsy5V+uzYADDTpBh4G3Gj
T8LKEX4b4oYJrU3uvNwgGe2TqB3vqdIYkjn6b+X4yUajiAk8tOPCjU1oexMLDzjCJ1v0zDulUe5x
tqBeQZjIMHfZDNYxl8p8qnub8xET2LW7cKbWvONzFAxIuwk1kXgHOluBEzEYW060R3FmZSerS3EF
BPSADVgzNMTWdYj2tyJsVmnaRXZJSTa6fGvdwsfi5PCBnN/PDseAPnqKbKCGwPK6HPF4DcDQR9Lc
NTlgt5cjk/15bGBk2KCLXt38vvqxaQcgUWYMaYWwE7g1SivXvcuGlPjwR8ACRFFer9pRasd/PCCo
W3EiR33l4nUmn/vKq4A1zodiZ2rkqc86yHBiJGIz33u1ehdvsrMNbIhAOlEXaU+UkzXovwkpxEzQ
4ynVq6Pa1UbYPiPhZKnEOz6VcbLlfAcgrmcQfsB0QPLl/NDMD4hYQmQgDaKysun2bbWrvHNQxC99
5WC7iOtLTC6l0756HEMPZkf0xiLXjPIw5li/deiZWyXddUOTLvCaFSHMkKsJ6Fq4kysPbTwfMDPr
WDtqPcQh4mEPoUKsDqJJTkFddIxUOQA10dIspfiBXiOx50xwrXpYc8wyNCAwGF5l75M+brcMTFnO
fdbMMYlfhN5+eQHDKHpV+sn0cIjl4dw9U1CDAIHt41hLmX4gkTfiyjgNEGq7KM1+T0BWFpkFMk6C
c97qphjpdTXMN60V+jrrlbJgzRqkf+YN8yr2j+FJCePLVSncy1DdrT7m7CqC8dnJuqcO524gzTOh
wM0bfGx0Nx6WVW2sMRfizTtUgrUp43PTtmj2C8ZlRZZEr1nhHrugLB++xT7RJa5/pJqOL6Ex29ur
ouf8yxDYq1v8YS16hyg6ma0jj2j33gXa4wWdtfqcBUZ9IigJelFu1gAb0pOpMwBp47h9Ghlt5HRb
78QB1ysQw4whjeRUm7T/6zlVNHSmdM2bYGvOPTUEIqXoq5ctgNC6++R89Av8iXp1e11sarI8B6SO
2KFkvUojH0RLgN8K9ZhGknCRXcZ2ugzzsQAKKF79bMqXDU1J/Iw6+nankLRYDMRCLfaUGE/Bzpd0
AgjxPcqBpJvSj54HyuIuAUihZIzWWC+QkllQYwwSC5JgeAei6y8Z/J6y3gu3Gnz8Z0fWh1wP91Wn
+Ny3UXjohfvZ2v607akIBVyGlwQP/BaNLG5MImFw1a3suaEzlEmwC3QgllNvXRj91yunZjw7Oe7n
iBn9VjpQ9HwVP/HZx+uP24XqQHxpFpkZIY2Ge5oCtC2OfUJ3pyow0rtBUz63uFN9NtEzQdDHYRT5
SlSGtc6asTo3o7Nua8782IJYfN3nNkvN58q1jl6TfyDRyzZjI6DFpKN1jKLs1A/m7zDy+mdgEG9h
bHq7tsVFFUU+iOyMHmegdS8qH969YF8FntpweG9Xno4vYAodaBvOiKooLlFItgbHIpRGqTPzvf00
8fZ65dzGTMtvaZDeMYgnqz6wzIWDzE1xKEPlPV0Hh93GGJg+QcQYzSG4UrZ+UYYiQHfwgxSyPaq8
cFd5QPBDipR6yWHMOUWWp+5RUa1hWu9ibSyufjthA5wUvCd3a8BtvRSm81rWLjq0qviRKRe+b1Xf
ZIidKXGIU+1EuLfJiLu0Pc4RU3lA1sdhqfmyWA81a4/00me7trKj62b7qfJAtSRUVnqqvbGZepDN
hxczLc+1GKp1N7Yj+jj6v0Z7Npvs3Z66iXsxeg4SM9zFgf1g9X4DNaZjgSrRo7XGsAzD7o09ONhP
sXdImsq64bNcUdEUR+C7gp6c8sEWpOjYVL3QM/+FNu3Zm7kK7NifnurVcrRbouthQ58DMjk85hh1
mRkrGeEX1PMQDJIEh663n8i+oyV9Ym2VEG2pa/hVU8e68RM67XB5s+AWy7JhGguiFkLYIqh0hsLI
4YiJgpL6S0lBm5++VI7tXUpTvsRYrxdWyq5qxNrBnyhIrCLZOdZJo7rfNbVRLVPTpSNo/yT6B1u2
iDcMyW061HAubPSzu9GcvlzKjHBILnYfbjLL+4pTSVpPLLpN6mA7LFGyr5XFUwIFAqGmCwn2yZW9
VX4wXrSGSaDbi4PdmGizgujdd0mUJ/TkBE7Hof5kIVlhkzSfkL75AwYrfkKB4xTjLcqIRhfjqTLF
XU+BOGUjtKYwy/1rhVnUC9prU03dClV+BSpyuuAXil4keogrruq1pSbyMVLoPTEr8jUL9OH6/ZVd
QVTS0vTq1zbgrsAbz7yH+apqkjkh2PcPk58FONIz/CqumNbyYobSuypSoYmmQfUr0HkYQIaPdqN1
f38grBEyU5iy+QVRA/g3KbdOJ2+pHTxi5Mm1+dlw5NtI3daOZlOHJ3OYSrYfiV6aCwmYGdc7gWHQ
u4c/ehqKq5nUObLTAejFNMRH/DZvIddym3aluRvDV/7TY87tZvhOuHfYEtkWB8dDp9U4azGJxVQz
ksBSkoODLZ7iGNFe7eVi6dOLOQRZjBpm9lCV5j6vw4NBv3SXMU4DEe+ma83rFUjEQh0i8V9f0UkY
t7nmnANfExeFG/JSlMW6jpQ8ff8oKylT22o8lE3dbei1PfWZ3Bs9B3CXmA+Tud2lajumUdKPWUQx
nuECMC5i5ihNU1atA8/m2/nh+w8iskPA8Aq18YDkptjyMDKQ9JpTFdVpolP/EkDTRnryFgyxgLr8
Rp8AA0sUpW8osdH4lsaqjnxrETcGfywPA+9yxQn8dWpAiU6ejr8+iPOb4RbX2p6AIrPAaFDiEAmH
8VtIE25nYyRdRfO3pjvU23YAMDb1ZsRymZivQZnAsom/kICk4CY9883i87ktNQfyCTvZra3cQ1ap
l3ZyxDKIvposeO4666NRdvhumcWjyLRw4Wnhpp2ReJn03VXn2R3CRyDFmkHP3wnxvVKdSllwomhB
lGtvDtJXiLzF62QTRj0oNd76Yho2rRPLcx1U9i7WqS5dlgbyy3HpGD3SVNs9oQ3YeTbY88HFB5eM
fwYqH9AZyHxRP/G6jQ/Gh/EebfVOBGyQlG4/Qj2pOT5H3pIPZbswK+drIL1zAT7lj1HCwaMHoyHB
cD30hwjkQmnPAj593XfOivlQsO0CZCoFMUaB8H7EMr7gu9JmoBKHUa/8aN5MO4R/Co8aSXZEjxuA
8FZWJG4QwxBdED2uHJRO2AMAxXjTRMWbtAc9UeF+MKJwYb+ZvOCr8tJPUEdwW8cFlTXzLNIsr24S
lNfWE9mlDN9DfKoq0fOD3rn3LrGt6/eD4cUcCMsb2/A+n8ZxZSjLvJalPYEpTECVbmuHIKQYc/1C
la6zM/08v/gaLT5d768ZqV0nxKzbJmnUFk9Mx+UYh0tZwq5SWk97X0ArVn23Dz35Qqy7eaUPZvz9
IaI3vjFrE2JRJleV5nAINOZf6XM5LH3AJW5i/khauMDOMKVXphrFZpjNJRAu9GOB391GsE3rPObD
dQwk62SS+cxIhLnzIutgB+alpfABh19DDqQ50XjimpgpzLz5QUakKUe9ra9sEmOOHHpOOlwmMGMu
ZCE8INeS0O9Qdhq2BL77fqiUqV8nXIA9betTDBN5NJR+DCP/ynJOjKreRBvVTDQk+RfbFEq8rAx1
TQaprgJfz7ksPGLgZ+BDyuko6PT6JuYHTa+0y4DIVLNxETp4rDYRWtel2aCX85R+doa82VZ2ccsI
2IvDatzSV3LQ1tOpqDvhcHIaTbzkYDO00blZkjrEEcD3+iJwblC1AaMqz1wXBH1ejAG+tmGuyxFa
cNV7j7E02yMW0f/94ftnaYGHLIwhVZptQtUwZk+pMKLnLA1uAXjuRzeIJ6a8asUEPUE92AQrJiGC
A6lbPDpgKIvRg6kDLHG4E/C7tPWifBQEFFhZiikpCcmuN2jfoyAFTWEEB4NK8yEgaoddot1jHV9o
olUfoY9KSrkqeYSWra0dv9S3FBx866l3203sG3Vt8kLnZ56+HT1wvM8kN8t9QjQcngMvwt0NbbVj
OcBsyreT8xOfAV2U1ieDuzOiixD8G501hg9gAPkmrSa5paMfPmrd+czBlVyHkOOSNHr3wJ2xjpso
eO9UZh16LIJLkryCd+nX1apsMm/v+EQ4jFZ8Cp0iPYiuP3h9DZq2QHFyFmZgnnX60MiOMyTZeK1W
UHDwOdDhKJu4OKTMfxhMzV+CaCsOQT4dPcYrL3UP9HkEpLYDpevdSUG4VrmWYalx0SLKAbGxafc3
By/mEeGYt6pU1H/U84OkZ7DMVb4UvmYduT/lDfA3LmQuLGjM6Kz5Yf8WV2DshtbId+Q6ZWvlUH0Z
ydAdsPl2B+hU7RJiWLgRRW1ehDLflcj1O9Oy9ji19l7FoOTydroHNBiuQ2I/fX+nNz1cqdpDWyup
OioSqfaGDcEK+gzTdAfZwmB3S4jx3rpufY1asAEJCirv7PUGUR6d3x5bEweFbv8vrs5sO06k67ZP
xBi0Adxm36dSKUuWbxi27AKCPmgCePoz0fdfnRuG5HJVZQMRsfdea67J3sa1Gc4MM133NMrSPUVs
kBDeKN6CfLx/V8Gt3//0VcVLSyNWuUqsh7CVp2HyyhenhbhdJenWr6PmXVVRtQpqc7xzZGgeTlr8
TiBXD7MbvTH6xA+OEwNSITAqjwgJ6jCfVRqsTGmzLTpMDINQvOVBMl6k6z1rlbu7rmr/EzUiETYQ
PHBuZdLkEVcDkFOthvds2pfEiF04UtC4mOqvKsq9C4N20vPm9qnUiVZizeaRvzGWJHZuJqEjs16o
So1tlYJkG8fiby1nzRfE0tgSnwnyNts4tpSPEnJmu6SU0RbXB4qEAJwdTM/IFD8Uwnzs3irfTln3
N6QRTnO7DM6J7Tzy2r7NWZxdfMWuLLyAyRRQbLGIKISA8kNE1HyIAnM3MbpxEvPhJl3HKqieIXk9
oFSiaTsMKr+MNpy6NHUboBfaYkKOW4r16EAZDEhuQe4hYIiRdnIh6EAdzb5AElT30M2qP3M3NLtM
sCiNrvvOoH3YQiXZGqb1xw9YymwfzaVN6IMl8z9kcFgnhQL/pdTlRwwObBaDe+mCmQcWXVPmu+ah
NuIvsF5+ExJmIxZIbmnghw2zmZoHdUbhzrfONRo4ckSuJnVKPbGIdfoaBB65IeMl8z14+nQO1CLj
DIigwrtfrIeoQNwy9qug8vx1hB6JMRv8DE/+Rgy+KWXtPOOk+8R8RBh37b/HH75pHAM2v00Vuhh1
DH8J2WG6MJX1QXSwuTFITBSjrWAXcTASuwOff2x3fxETzy/DTz/eZNrQ/KvDlztp4KM8n9vCgmqu
F1wDjgRf0ZArnAQmmgc61yz0E9HqKwxAuoxU+KuEWZZOnLcRawJoOOq7jhCfTWxqf8N8go256imy
3Sk7US+Qgsh650HWUw3nfCsrD6bwRpotc79NigyTjwtPxpg9JLlTvE3zjLqtKc0tfFFqXCSszJUG
HMta3ADrtuusb9NX0L5b2pesUXEQ77IJxl/ZFS8pw5D10GsHb5d/883E2TZN/h8u+taAiRjzrmiv
0x7K8XqCUAN2jyusspjV8WAm4zUugxE1zcQt2FGwttb0CXHCWccF8wW4bIQK0qjyEsQiY/WTc1vw
HOFrC+uRom96rWI7X3dWwlhIfXUprjl0Q4yQJH7M2U3ovQqQ3XxsvZXusuG1Kfp+xzCIxj9b0BAb
V1GaNIpm5Ndgl016z5cgsR5ty2Q10ESAtXX3glefzpScSD8e26Ve8N/8rPyBVsg+m5Ggu1dGD+G8
TT6zS1UGjIPJCNg2DgMd5nbGDWv8xuisjUFrzK9hllVdcOmapNyNcUQHHZCSZH1eN8xfQ9PHwugp
84is6WJkZXcXTn0go2Bto0B+WM6sbp5XvDId2xLpbNYxZ6QG3BZV1mZG4UCISeWcnLL5zBnr74Ja
eeeGOE0DL6VbOjO9stUcjvEP3Mf6YKXRf1DZzCPd5JDuVlAcRUIkUoEXui/BYjYKwYnR7FymrgAg
JYeqISJMAw3NzkraPzW0g7zq54OKgWelWcwEujePYeics9oBxFZSfM+hqvBdcKN6fOv0TfNtHz+F
BplcWHiDXIwUqxpKw7sehhVzGCgE5Im8FE2uFoEMfiFFIVWk6W4CABUiqNuZNvHEquWmLQdENwJs
diqTnU/O6QpzonnIW6IUmpIDcZHeHDYJ/M/pp+pDcwf6YD/p6RNLaHHPPWvTSgQVJn2uWv62XDe5
MP5X66RFbRiJeNhMaatOlvgHL969cNdubHRB+6YFmgKR7FfQeswNFfHIFsseICFB3HNK9kdU+D/i
uW1PqvTeUUtSolD+FrKDxxUyvqLb4NCOGRrjMwggSuBb/ip4hlZDMr96nfdMeMeiqN9Y3q/FOG36
wr53UI5eAYgAZXmJ49JfF9wFu9FxkpW7xLJURFGuql7fGtXBtcwSa1cO2bOPP9LathgOgny03P/q
xg5PRe8jJ0RNaOVxsqq05HQ806QRbbFH1eKsEN6qTe70yDuZUe1RpDblSAgWmr0OV3mQUs5aKWFX
dvveZiYrY+PLXdJgvmz0nlokJkUEQ7TnG9aOiNBu29pkcRikXdErb6bNNKEWHc1Wrmd2dxsWxnmI
9c0L6nSt2AtLldx6Vnyae4CN7KUB6Ht/lWlekjb4yCc/ovODDzDSpxRK8g5lLuuo1NNFJgGvv58Z
ija/1GBsDKcuNyJuH106FdsiWCJ3JpdjPzxflYXFIQKKjZPbOsoOVkKUz2o72NjryvlGMFzCwlPL
fWTTsuGDNTNoTHUPFKyE7QfFdKIP1E0/APx48PoOlYNxkm0gQlYrwvHedKmzJs++2EvMALpdiCsC
LV9suL+w5J0qwyyWo1azcpwM/Z7NfuCww/Ia/ffOZxrR8l03C4bWJrMasvTFgsx99p3yptAyomOQ
azdsglNR5YeoXLznxV8Z+hcyP0/QLg41WkkAZxI1ZPtqzAORi0J+Tmnx2mbNSWioaLnDOScuOUoW
3DdXLzS/BP1UHHR3RzSXJMaz7OX7stEXlLTMcqucaNX8MgXvTjw4a+HJfxBnuMZDP9AfwuNogGfe
5TXMIHsxcfppsnXCU0/y1xbyCNEWlXc3JNIBE/dGcUsifdQ+H3DgUmjhT/slInvpqKnXeXZQx9je
1rOs8kJDUmM4BSBnZltgtL9ono+g6lLkpBXDfTMmcMns4V440bGJEFnXIFxM3Gur2c6gk2WEZSA/
ONZMLdjA2/46ltzsLfGaWZ/dmNQDE6MdKWmH7LwlPUQHuXH2i5zTa3S1C03rGFs/GRCAydyRvvOU
0L0rknczGMhHmoOd5TDzHSsEaZNdQULAXrntw9J4tMtl7CFGIUdKT2Fq/SoQfCHMdgPQa3WzK1hp
76GV9IcZSAQk72EsjxF1yMUAGrDXLS7BmM4OrKjRO6O1BhufA+v0PVW/KSwjx7kw6TmUbv0GnnZ+
sRhpwcFdxV1D6Wla3sv3Ty68LUDM0/X7N11O/l16LOOBeyjt+YZgVhAKM3Inyhyhjhg9uPy6TF9c
DNexxT6VLL8V6fuoiHXRSyCchQttl5jJv9xJjL1F0smqbTt1sfvqM7O96UCSGJDuJASMJ3vv4Pha
gyyx3Ufs0NGcB3PfjiN0nYmGZyCjmpFgejCWkVpcUsEOKBDe6sA+EVkIxbew6pMdKXHw2gKmmIdd
OYPcEzs/QBx1T+Zv65mzQuHTrRh8N9tUQSI3kFGYU48TVUBi23c1Yn6PQDgcpqLg1CYZzPuDF2wj
TTmk6tFYRYFLNo5ZVyfUhsgLg3uNSfiF0ZiLNxhDptsX+VZRcqPIzWDGszyCpCZRzu/PaNegno9Q
zxHFrrsxz+9TZxGwI2HQBOo1MDAHzv6jCIBdUqYz9uV0fp+amr5210yopxP9mC2aB/BOw72n5umT
sK6UNMFKTvKnjqyfXeNfpFCaHKb4Q5O645XVW2k1+UbKlCMQ68emmpAUMcLMTrR7N8BOUMvYBVb5
kfSavFjsvOXV1xecadQ6RJwNPQo0Tct01SgjurfLRcPHXLsp+rTGwJ5ntCxX/mJxaLqgvFld/w8D
PGkgjjDuhk0weD4PBA5a7QHsJgfFIdPvYjkdkreDgEMSVrYf6z7cB2gWzugpWtJ2uEDt/9AQo3d9
HDEUIPdIyOkkbV9ey1rFO1qRjzwToOmY/imG7xskDfOhryPYDJjLJ6TwoMG4ceRkNQdH0tUvg4uH
5I2ZOGFfNNFkcEKm6uy91gWUEA3zWabof+OA27bM9K/GYUEx2sg+o1GZvabfR+HwGXXiQxRt+GYM
Lq61yLqmU/qqyghZeR8zGLOqHmd2BLnCie9Z0vdv+Lp3uVAEMs0BLuMcvEmwXCjDgk3lkEYla6RP
MeCLoz25+i2OMNhy87x8/8ajLFe1J9hbkmrnLTxWZ7l8//R90bW8ZSLN4QKhO+vMCsWRX6BUZva7
+Pj6C54Fg7CabN7NWR/erXaaoecgSnJDs3jrHHwDEXpv/BFUAcCzPmCFb22PbWmsDZNps2NdnelA
fHrzaU3xEVCk+8NfdMAWRmfiKFmoyCWSWfcYkCk4hqs+KtplwFGIQQUZ87BoSb8VGqkVScL10Vl+
VXn+gg6gYsxRvcD508eoGpJbYoAWt432Z+750ymhW3aa6JGdVGYH28SN8AfWmg8BfOSthsO4tlGI
IXX022McBL9DqBtv/I+ATee+uyclw7sVXfOs87LYNrBujq1Q5nVwu+gOjQQd8TdmjIlqDGu4G6Ob
DmRHQOO8GVQqtv5sEpUJ0GuDaDu9Jr4kDtF0S5CN8tyVoXjS4X4cO9vWv2sCsbq4b85lH3IC6SCj
LmIN4c7mCwT5O4rgaG82SJ7dBWMbNkUC0IDFLKHifproKqrh5k/6EhfKPCuBFsWYsoDO12SAYYpM
eQ4AxJyJ9v6/n3wUBsexJFmTSJrz9wU91XgGVgGUGUusMVf2msF99LAKDiQ6BARpyfZReq16ZL38
JRVPSOm7gDIAU/Ifb1KFNYbpKQUhLFi2/ZTzeD9DHTC8LfxvsLZ9373APdjTL4XbURRE8XharI3G
zhcB0EWZbXu1jOmzo4d2Vsvl+6fvC/XnsMyf+Aipq3+wkVbXKmTZCattGWskBHQtiVse62k1rLZ9
geBXBNKgXDBj2MCpd9G5/uIA3Fy0l41PG6AGIi0gJZRUO1xK3XsXd484JPt8RO1zbMHtw70GTTHK
EONlORBt+/17bHCTZ21CrzXrcvxaqr91Hgqt5bc+SN6JEqyrdf5BFu2MPSiZb25HG9Hs2C3y5c++
/8EQxoDUrJnIrxE7JAiRfNOOzXy2M+MxdJW+jNZwE8pSD9dxOUpZpHixgIEPrL5MM+9fQFq/xPUI
qmC5eJXX73obeJphK+fVEn60b2J6cHzV0xqjNLUiVm9u4LtXmqQ90UMwWHLWo+0gHddlfvWWpGWD
3QMQZvxFMyC7JlRGeH/RsAX+HjhRfA/NezoM41kQR/BAJUtEDLrnVZA7waWeYnuf5C4bVdpYR4A/
LPYahoXXg24OfB/IAveczhF0+tP9e0tBiO6AtgPebDl3hwiu94Fy+8BBx9p0CUJ6xLC3GgLtHUbE
LSoCcfrfb7oNb1Cmh06bJz8NQW62ZB1tRrRfZKrhEjelX3AwWjdEl9Rj6L4yo3HgivARtckQX8nf
SK6QNNWOMxF7lhsG9++LlSln833p6X6vPXS0Ww6G4VUrXMhC4+0pu+X05QDeG1vOlp45qb1B+XfL
ora9+ejG5EQvTIl2RPHefTcZ0uP3azULzzwFgZXCjgI+TV9spkvnIglMFsJvswxrSurfabl0dkKC
mnyGYD42Np3FdlWXjCBrdjxi3iaK62AnRlUQr+AB5umJFM2Uu22wUbA7dnfKTcauQT0rpBThui1r
FDsVjulq7J/hOKSbOV7U++xptCqbggn8SGsOK+96VnX911ug+ik5D3mnkZMO+kc8EO0SC/NqGsLF
OtQAXQTjvuIhw/Qrg9m8uDB0R2bVP706gebZYfVx+opEyZyMrOXy/RM5ukbvj4/QLsfXBmi5Sef2
JVruksFlUOFMRriTVL8gicRXZfQWFB7VbLlzl5Qr3G9W7msSGUAato5fnQzvp2+FzRs5m86POfqA
XJgJPzkVRGhDUlXrYfCzH7TI1WEC+ccoFoNlhztjBXBsBtiHTH2ypX/lW/evti0osI3pywfbuJ8M
KX/l6OwqTz8DFNuw5eSrwEU1Nc2jQfR1iOoE6ZyIJpAnlnMYugb/Qon0W/iyosdAZHtRZPqVpyhD
8N3Et2DKmCoyqz0asdavpu7klobDDYmQcY0CeQtyBvI45MofuEiZcFUkfflj/bt2gwkxljk/Eipn
GZnO1exHYjHxd3lJiiXbfgy+mD59P7nmaTPGKzP6LcbqjmvJ+hgLH4hkQi+t9OmKdI1+pnNpI0I2
2v2QBQmQOuV/RNPTlepFx9UEGqow17pPtrOY7Jud6vRl7Ik0hrNqFPrThJtBYl2pPwc7IG2keYda
XD/NBOMbuLSfcqyKt++jA9yHlVXXAR5YOoIjJ6PLMrg6xCCwQtHfaSTiPBxVfJtIjLvNEThTTnDz
vgE3thtam4gWDGSHaoC7jrq5O3QQ/gh7j+gXOqYgOGvU21z/bZB17ytOgruko6pEkvXbYpmABSEZ
MQZZtVYhSFq/9J6UCpe62EZpkrzQMQnRibpqkxY6vwcRZzEooVAI+HYlujltpi0xe8FNgg86gXc6
ISlHFjVYe0499SsnRz6LuXvtzKH4jUwmxJAERq2Gw5TQyr8HZhKBBNPlWb0nrrA+5qD60fWdt269
JGKQoMdnIzU9pVEQpe5WPj11gR7KD+XJgZGwzAlpORM+GibKutEQtyj4UjTC4V5BG//tKEoUgfzx
nDLb2dpOiuxaq24TM5k7UQ3btOfaYI3G+f8O4qhdsADYGgAEsCvmve6BYoADRuY8wm4yySum3TNY
ghTJ1Jw3TDPh6EBLuva8PnROefCSjOEdoW+172MkO+2AN7PwZ9SmlfEeFKF7QDK8iW36yc3sdLdc
9f/6zqVBI4FJOKf/fRMO/HNcVf90SKOp7+z8FKS+enjmoB7/35/xuOqrOxiPgvgJM4K3KMzmikdv
eJ2wPq6Umz1MZ5CXNPNyMNtdcsroxjD1p8sNVCs5xHwIV8P9aU2JONFdPNJQbzh2cBzrYTjsPHek
T5zZBLtFMw6whEVU5uXHSPu46h19T8hskEUKdGyqfXRfEeGWUS1WY5u8um3tf8wOJr3A49lFkZui
QqzLk40bdFWHbngzRj3+zsry1uoMNLTNdzUn1nDq8e0EPOyX0iNwQvlBvUudyll/H+LcfvxAoOSf
vcClQCbqhx2K+UaXcmL0xmLZ5j6zrnXP3MrFa2TYP7tpJKiFiRh75ODKg+nOe6Ze+twUi5k7x1Xk
Z2Ow/67CZCPLkzn6vy1tl4c8mCnjU3/DsAT4cMbbmRmEF7mKYVJb8uACRGLqK3dFzzTc9RF6EO6A
Ja8gmMFCfB5b1nghbW3TImpiy9IIeGFP5cTmjKEYwYKZh4rkB3r/PMcKhRcbOWl/fTozNt7Voz8/
XJeQodhBo0K9/CdQcXjkkC1PBZFaHJ//GsSNbBg9RoxdsOul9CFpYtFTSn/JEockyQKmfRC9f2A/
O0c5fFpVE2kb0cUDDw0Cf/AKxhzk8XmSDOTWt/ZGOKUvUmnxtKP6HWDumTgbuC/mNWwqsPY4O1YQ
1yPL2raLrDymY9xDJitDaW5xoV3JQh1WDr1UpJPMmN1u8dj64Vqjo4OU/3dM4hRRTGa9Vj50xrIp
KVOYtYeTDTjf36YBjwCG6YB2eH00B4feZx7AhvFruWPYviS6iX9ZYo/7KfDUA9UwTsEC5HOY1aRr
NcN/bGY7O+r3pgFwXr2yejpUazWyWkISJrKmHab0Py3H3IMfqL9UVHIgqaS9aWZbADUjKgr9MhyO
/7C0dwdzBLeInGHJ2PavJgriSxMk0TnLGRLLF06SO5/Ti3MJ4tCNVxGPI/ke6W9IgIJoHxC9/RS2
SJl4FybdDc49GfmOTrdmRzinKXO3iRFAWSJbBVj5C1FHRP2DIdr4LwG6siU4BQwspQesuRTvGhXa
xtH2/IzQTz4aJCrctPMzt0z/JBbyU9oFxooJdXtsGF+A6GyYMOdi3Jvcmpt+kUAh5m9O+NbwXcPw
TOudtcxilH+m140I2nZmGhjGj7hjhpclqcuZLI3XmGrTne0IF2u5iP4OlWcejFqENwpqiNPIoLaj
6swLNF2K9brbVMVY4z1v2pdulvG58sZ/jPl+BlmCm69Nih9LnJwlpk06mtmhbx02R6/oiOiEqNC3
/cUvHXzEfXYypuEyLnsjTpfs5GbiIefqteGwfKYSkJw8kc4Y5fyvKMzqNaOzSzb3otkD1t5Nv5m2
EgPIxMSf5A+VR7u2iMONn2lzHedGuDJSC6LjEvMxJtXaHPw/eQzSCwjkJcjRNMzNlO3qWoU8a2zN
ieqPuWDPp2W5HotwrwcTzfesfkRN9ExspWmeQkjjQ0DyrMkIJHfci7BYq0TsIONIelXiVz9jdVdx
ZZ+iSYidMAxwnSNBN+GlT+N+r6OU8fLQ4lJiLD45w6ZQ/gsywZdyYKCipmrYlU5RbVKL+XoL4x2X
UEOyyTD/lBkzHjpXb0ZMpK6lWr21Q/30BwRzSfCnJmu4QMGxMvz41lioVjD73DHYpptu7Id3YJFL
LoPW54G/tWlKDYWB721lmlL8yrrhr3Ib7i1B5wpN958SAE6GonEXN20Ij6xdhxyuC8OIdvjw6gMH
I5yNrdzSYaR5l+mLlSBbrZukY+fVO1JOgsMwIImGKCwrVJugdE8wL+Fw9TzF03JR/5UifcqWQBLC
2ttLp69ObWA1m6xkU9EE/lXP8X42f6omrz513xOxSqbZaciG+sfgR+gj3R2KLP2OaubFhvO3akGq
3BIzso55X0T7nDibR8zRlTTH195u7JOwvxvgiLQRazPrmNNjqvKJIaNJcpoQ1o6e1YhOb7oGc4bh
34meFsgTVAbmy4Td3XGT+EwnblrPKdwiild64TjBAAuO7ofyk+cwiAwjjuqwXZjBtvO8vZEK70OO
UFeLPPBp+pbig2F2t5lEfZtH+JsiI1Csp9JzMG/spoH6LB3zL0336rXodIerhE92cqxXcyC9FBh0
fp0J5UQx/XeCAXEHBMDAFnOrnuENR+EVnUK6j+tFFKhDJjEd7ICeruNaEFKw4Xyw0biih5TsDTfu
3SPSw+eQxpg+k/5JLKMEfEwSVwyYSfRAJjmL3knwoCs4acSjnXzmQcCwYkEjQp7xt8gKATwSGHIc
qwWXSluW4/SKU5YiTQidqDmFn/M0vrVsL7ehNZwLGL19mrFs4Sw7NqjgTiCb39Peb7BxpCAbxiE8
xeYuQIR50D5BZS1CN7QtuFtlMX6M0y/Pqv7oSmPgiYNVX7Q+L8afqcMIsivn+i+5jsM6cHMLqbgr
H0xwvIvZm6uh0CiN+VAuYtFcOjnxU50ML+j8WRGGRO+sKWtu4zxTC6l0gd2a91LNOSvzbwk/lNgE
nv8qTFcFggmgnkF9TeZrnLrjxbGS6RKI3tlqlCQruB9LdGoKHgK8f9ZNZCOORYB+saIdnMVQ1UFp
cfgpT66txGU0EnFh9yLPi1hRzlnNgXkOoehLtA+1zfn7wi7JTwDAfLRX55zsgi3qROaAf628DG8Z
5tGtRSQVQ9PGuVg5NWJvA/x3Os9AjFoYZ7N/SNPsT2nVQINzmwi4K+qMZDvmU3fyLEfu+aq+2IoD
ou6n4IymSNlCHw1nJ2KSYLt88E52ES44zpJG+/LanBhVjiiWUo/OOOn2RDTiYToKa3gvOH4+Cj/U
L6xEcB/Uw3ZL40h8xH9S2MPdn1m3M+LghgpfdmFthM7VJZ1a93+XklqDlqWqV0q36bkvSQlAi7dL
HClplvlfieky7tK976zBwDW09iibU00MJokyLR30xNsgAUSATg+cKSCiD6f82/k+n9QU/x2b4pgj
G6b7KD98Bo9JEO4JDgSxSsrZxjTAvAwSxcRCDFOVzfw2XgYpHhkrI83WKhIvevCPwGjiVeyS61PN
BE4Z6Jb2tUmcwZICkIuuPzWcwVf2R1JbaM974zxk5XyJHR9xNdUz4bv/8I/gVZimo1u08ZqzuV43
nnsMEUNvORKA73YQwCXAVOHuB+shgGfQNg9rgIVbZRQ0c48gNWPlZwDivMlshnfupcG6MR4zjoH1
OFTXEMvuEhljn8JCFttpUpBLcmEjyJQnUq2Ss0WpeJPBenRBj3cehi6iUO2rX5AImTR3hgI72AAU
Ui6w3Xl5ZFpXprfmq+/56toouJG51++nsbL2VS1hAoHHN4qBGK7qbTRQx5uWn22JXTuGFRJnHhV3
60tEQ5SVCU3kEaUuXg3hDuBLhRPtace3Ky/tJjI9Sf2OkyBfZBB7JpLRjXoB+LbVPgTRZbukBUUj
vNbDH93/nizQTUNWf3WCNDx7wUJZrcpu3z+ZjfxFYPBwgLAq8sg9V5a9wnAVXcpgcsiWwvwtybch
ZRKtOB8r2j6Stj2/bTfE1K5c+kSnzsab5CTuRSANdpt7NhtwOGTwwfvc1jH5Gdw079qM0XqMiGVT
asfTYBN5T2TAWH2bGbpzGeXHrCVmwA0J+1q4MzDm0gOmN9LMhI+ggrZ4CvsVXdX0006NDy/PyNfs
YYI3hFu2ROmsRm0X+y5v/guZo67GqfsSmSKikCJkoFIgwKpHIOoFdzKLnrEBBlyj2dwHVrnHYf2a
EWO6XqRwMuiPgEe87Yhy0GtSySGYnHVqDb2p+HbIFR0fvR2Vt6jZuG5l7YKGCJKQNQG5sg8t+rs7
tO2Dv0YZqu2UGHInc2NfVtiRU6M1DyS3kzgEGGriXogiDFBqdQuRVx67lIFCY3+B6MrWDOCQhLtI
3jUzdDAv4yHKUKh7CUld9dLLLombcqExbozRfunIglsx4TawqQePPHU3YCGQupvFkmJGhJeVzm9e
aaVHp24/kz5+dbzkby9bCKORqPEND8kmjgSGWgjp8X1Ank7bmVpa1A8EE5wR+k3FZNEoG+OPwstf
tPPBqpX1iDmuxfYRAMfO6nIP0BNEfRuA7ykyW2JS0tc4k+K3ZdCShSOVMR9YLaU2s1r1UmnSxxrI
sEDhI3YYqI3jcJ9MCneDYJytwcx+Nnr7ntFdJyAUZ2WAb2lw2BVsdMODjQgGUfA0eT0PUh/fI1+S
SJOBbOvSD2VH7q70PztOe3N3snWC5JNu9Yvpm/k5S4PHVLpkdihbb2YDLnUrmdBilkbpx7yWxgAZ
gfPT1h9WnnR37XRbzZ17CvLiX+IJ5wS2koOI65wHk6dsYAy7jRjibVKA7vjIpl2eFvJppHjqTDLv
uzI6sqYO60jNWAQb+nQ0bXeNPyGNZrJ0KSMH16PL0FxEFa7BwxBl8onChKmob7xhV4CFM1t6B/vw
qw0bvcsY4rATUjb2+m9G/ue+t0MFK8NkWFcnL5bRvkwKqWCXtrRmQFiukCXHxDLhjrUtnz7Vdxu5
lItgaUpQ5yz73NyJjEy6hD+sxwD5RXnHC8Q0VpDDYNXWMo1bxJ0uHfXeBWGuWrV244ZubxaMtPFc
e1XHTniLllV2KOMKKkHyJyIsZQ+5nqkQxwjE9AYyoy5ew4iQ21z5w9EP40dkIM2STvFWIVTAxd99
Nn0BVt7usEEvl8Bg3C0hDSHR9NZlgDjGE2B0xlihC6k47gVl+YjtzH5tC5Ouj/mT8V6+7cL4aBWQ
/aswAlhvNxwaGPJvRCgYe4HFe5Q5DkWdV0DNW+NYuUn9hp9sx1ccXPjs1krzjOul2JmCD9yMOXGA
ofVi+yTtZaqgETChjZ2saDhZbhuenTp8ZppwL3asYwo9eB0ZU3+UHrATmiS3DrfympkGM3a7PpFg
qN50MTzSLMfIrwMiQuriV2DZPU5CDNAeEjkkuozVMDmuW7dnnmKZHCcBKG5pWPzXE7d2xtndPnmR
lzJjTmKlKBbFsyPvU+aA3+SC64vopndReDKN8SdC1z1sMgzvID28FsiYtNp+R/icfY9kZt9xZf3n
0ClhDo5FMsKbaHe8JyyY08pNncfoCtJvAot0mTJeA7vI7gaYenDeqDLtDkhWP3J7ILNctWZnvnj0
5jeMOqkAg+GEpNmtelLWhgGm86yyY0uPfo1ctsulPMKU+RprQCBI2nC0DOzzSWr0mz6Ag9hWpDaP
7KfrWLCs1NZHGX04kfB3dTTH11YQUAAv0d3m5nDo3LjaV1gLqpqkATXV/WYwenVJDGAXTd6GGxeD
+YlQo8NYMzknvQ8wnwJxUZbt0TbNt5l6fTObGpQwSp71pDtvb+McZ5Xm72c5io8l7KeLegs4mGPR
W1L2OdLlthuIs52G9EdipM/RAfvCESQCo4UUu6hVdODM060H4dg77XKCs5Z9OAXWvDgQTJShJ9cq
b/RLcyxX40s05MV9US3teN+0sFomegxsg83YFtapmkMmVkXS7eok+TkOTrzt5wz3N+vgGASsWmQv
oJNbd5pYyirHUFWEHRNl137Db7VWTCB3ESLMq+nF6DIFKgZqeiJ6pXvup3M0TNOBD/k66+SNw/or
w8M3QueWcjpggQvdnWcYzdoPEyKXAyKuTPi3G4iGAXetQOxQQkG/uS32Bh9VaeX98SjDJrM/khT0
tGJJJKVEzhB5RsF23out52iq8cL+8X0WzgtedzB21YLo5HQ6RPQLmqbZNB0Uq6Ujjvouex+x7+V0
z9di2AoskQezovBtIkTeHn3svnJyhKXOxxe65PqWF0l1wgVy6rXibWpxqriJ9yEOx+V1QFP75zcT
KM/BvpTA4A95UdN/Ig2uLo9tTPKXZqBIgQQqbAj+H3PnsSS3km3ZX2l740YZAHcHHIPXg9AitY6c
wMgkCa01vr4X4pr1u6KNZa9HXQMWMy/JjEAA7sfP2XvtYePP8/zaJ0hPUO9hdXU6ZxcB/ueJDeZT
IDUjBnxPrhw2HJ7CBz20z2HO/j5V5luReUsJnDh3pXiZJ8pZWcF4CiI35bEI3id2kMUSLE+1HI+Y
19QBGxKHUyxQgi7+s5FQugU9aqwhZFJEv0SsJJf9RQxkXbGmn0LJMgulqgUoBMEmZbncIm2ZjkAH
z67rWPd1bJAMHaUHHtNbCAXVZ+XYBdLwhamjpy/PSJxdi9wOo0z7rK0uPLbe5N5i6dk2eVcfCWQl
l7se7X1kFtZ2LF0IzgXslI4L0gapPoeZ2x+6oKJrruEcGfI0QDbaW1WHdtAIvnflpTa6n+UskxdZ
qL3qbZjPXnHmcBceGsgHqwUxf64Ikl+btOUf4AfjVKyLcysjgjaYhIdpJj5JfKyoMIs6DJG5onHK
Sn0gaATCX8HS3EKvorh0Xkw8Qoz/9RsqUw+pLb5CVZ5qCAWfOXY18gtPlT0UPyMSd7y52ANq6h9a
LJz3LLbf1Szu4kypO6ODLdUktrEiZ3JndazD5Bv+mg3Z3BGo+QIhUE5KPXU0tZvRwSgLO3JzPSUO
iC6MOdK3KvuphsJ9bY0UH14+QumRrDV15xB8UVKD0Q7o3mvIiPScwpOTQjMczIdidEkyQAd2E9gL
hzwHnE8+BPggF91TuFAFmrxGSQQACVJBBdkEbTUGUlIx9Ji+qCLYcXR/1ZNBBWAnAXVeZdwz9Dq7
cfxFT7F/bDV/qAuoUthuBo/xqg7Dn8zE3lyEEa8MFi1Soplf53OB75fAvEPZje1TSqs86dlS6Nt2
Tylird3AnNJi/8iLyuQwQruglwNJRyYpSksj4DRnSblkoE00aXLyXMw8a07XX4JG0XG7/rZAT3bS
NREYWU8Tq81noikxUqB2zmhjosM1mkUDWzl9ebp+XTA2PWCH2RHO6aOtNYNtX3Aiv/7Mxp3gaiw/
ffIRwTcFeDg8qYg2EIxff4evCHXo9etBtQnxxct/+uO7dbkEvQZI+WM7MBC18YvyQ/8wYiofpe2c
wobWEnvvUerWOdVhj80wILesRmp9sgN3Cc4eSPO+fn39XVkTDNIoZsbVOJxod42n6++uvwDtjAmy
kRauIVcCeYNERwf0WNWm/+YZbX4XIUFYyalR7xIn/o7EVgLtklDjnkSGDzWZdNAC8avM/OydvqjC
mP0e5kNwa7jlsm1H7rvdSzzMLQE7aLX2blbrd6cAYuJX4r4Z2uCGULRqFfeka2BdfU8044Wqdr7l
4ZKSms3Wu6lsRi0yokuyfFlJ/cul83dfkYb44tpImfJvI5add0Vj8gYDPIvl8mVGe21Xh37NOuLa
7/R04hXS1WMzDtlZhH7zFsdv155k2ksbeDM2m2vHsp4DQrhZHldFOZJ6sVwAPxa/dEcHErBvfCNc
Cuim/zkFKnpnP7PuZnKCVym+oboT/YOMSbNpWtqXYZXF78SSMw6NVHGgHHPwm42kuAdkdCYeUcMc
2IDU4LV7i4eX6w+LEmzqs4sx5vqlwKC0RVdk7vEMRGbZv9OS/mGnxXhP6EvxCuGcGTkNU2NcEmxt
2EHgz9q1djihJEzY8I+QREReiX3EYRB/yDoAdodCbaiK6IHS8bvX9f5tY3CWrCcouL1GZqoWk6dU
8G9cJ4vui6rWL66Hbm/5vk0TYFAjQyk6BRsp/OxjFiOmuTBrztcvI1qZ5izewqattjkOmzUAB3fV
l4b7gSEHQkgbqxPzSfmRMuPhu1FjI/Lpg33j4q4YCOkZeyLGaEKFd5gK8Q4jzbpw9j/NVQRBMYwu
rbaAdJiEgActKIkRxzn5he0ZL5f53Il4uusq6FRO3OqPZObgahlCAyRx9Afe/7yR5rsTZsM5Glyb
GqPwPgx0Cusqj8SNAm1InmBkU/oUhyQq0bileuXNnX0M3UEdxoQYJloc3przOOtOV847cOLHaobN
FLhO+WDL9Ju9mGMH7XLSqaNP3TuAc708+Iy8nMaLHX1kkX3AJPlA1TRt0c3wqYd9dIloia+7jGa4
HGlxBu0ZGFy61thkocM49yhOASjU+Cu8KT/QaKC50sJLKPqfjRE3m6KY59MM3wbxlO/c0bzG1DZU
J7/PxUeVadpEMROTWCj7w6r0V1tMeJp5jU+x0zwF3WC8QsXadGlMtWfRGrXtFDGBSDzgBUQukjs5
rRlTb7ljnhsGqne1ZzCw9cnsRgtdJROsZ4JXlmsdzEQVz7h/cI3yZeZv6rZMn5qBdPiO4ALdmh5N
XCVffLPd1EwTITN5BC85PLguUmPXSLwLNolmPUXjgn31aMFWwZPORwaeanmeyDC9w7KSP2EZesWK
MF3CmcehQiGIPI20YmG0xge72bqZMRelEcghVgJG/8v3q8qAC2KPzY1ZBNmbPxJmvHw/tENzX5MK
3goWhSRpqo85IjSUWY8L8+MNCVN2owgLWV/fmVVTsseyDG8sKdw32tqIi5BzZ2P4XhpPkUnIo8E6
fhCQ7i8DGkOnrtyT9jLabdJ7bt0Eh+w0eHRofedik9lGKcuzGZlV+eSb+u36/dY2JFWFlZ9CUefv
GY6wAC3gxTRnktEY0QSyJB9vnnrQYFnNOWciDDLrjpEqg9eOvvVZpaO3jpa/xDCAcWJTOue+SW5j
0edPtu/fuvD110GlzLPdc/whiLI/YJUcL+TJZYbYYpn3X5tMyYNBOxT/WThfRJE88IzkCI0U0JJS
PEVT/2PmtG1Tdk+yYKoR+gRaE1D72M1PUwOciblAsNLTUH4gWO4ATKJAY/0R5HFWdCOc+rV5ryH+
f6QoPNDa0ziuchZPn8dN4buA2mx2+1p0z0XKGNmlNc/oaiqechij5l0Yz8/kb1XPDkTMTW5W7Uk7
LFdWfFcZAZg3EXePCXnGKx3aj0nNot2PzQ+Iw+qS0DMj8yx8Nxo60mOem+zEHXGwOeeDCJckK/jO
rFAQNL3/RKOlBZYHcqdbPrx+GRt3s9fcOVHgPOISuzSgqfbmspeKkntcyEWdA4mDXU9fYuNX0Bbp
R8aGf+xMK99ev22G3UOeVt0zqBMNGyeH5198o8kaXfwpLdeEhqELjnv3NeXl2eUcXrxQbaGxeNtA
jziieo+OUXCQaQcjnoEOywaR1XE3WRsLKtcHim+cHMu1t23EGdZig6rYNgmGC+DNSCA1gfEx0t07
+O1kbOGn+Pjru48wptE3d874EIrwx5y19zSyGVYjaoG1BiQCmx/sljKJABl0hFWa0LqgCKwx/xSX
KsAiPicMADM5FhfDmJ4zS1VP7TCEJ9+BLcNJ5oDSmOLE5q4LQUcJXR9Mw8ovg8JyY9zAt6EdXxE9
nk3Fc9XAiZsK5xASxMu83ZsvU+ff+yKpntuu7m8rZvBrr+rnC+0L6IZ9jvgS+8qzgLJ6/fPF0N4Z
0RBuWMw2aUgDtsInzfr3MaxodVtwEPCXpVNibkc7p/+gTfMDG3i19hlq9ZF1JnJaH4qc+9fz9FGN
p0zQAooET3JXNUuS2AAZU4lvOZYxIMDLGJMnxyCYs++Kt2p4611wBgXz0RPCuZHnXLUXsrZxKvXM
nYpvZaCQDZipXOw8L02fcT6KnWlbwzegRWhfjDyiyob8cf2TU6+eg7SCQq1fst78HueAWya06UVU
97vRSM6cBhADRNOPKQ43s+skN33PrNtoKbLD9FzYPoL/oXgXKht3Ydy024jIiJVDO4xyDWJlL6qL
noi7g1LiHkAkfEURaoUgtZ6Zo/MkN218rhVbg4zXHSP7zQjtkrEu4dmT0W8D9jI1W7zzGGtGxOOc
Vm19QE4mtiWUMzpKlOFuyog09Dgue02BLQvxzzqCi7qmlMpXZY3xwtAaqxjbeIubsOu5uLrw9BkU
q3hxxHy6PlFugh9La/972XtoaLNkn/l5fDQaOdOD3lpop3E+3M2KZGa8GTU4bP9FRXC3CFNbs41E
dL2Fe46S6rXMm/ZJp8u41uKUbo6WdfG98jEOcu4xz115CtXsgsgaOBwfrMZ5czq0iAzhqVhSjAd1
fZRUt+gaAueQ8oqGZXog7bDfRpP7NE1yndcDOkY6DZz6CJsc6nFcKT85B9JlAgwHYmwxQNOr1u2Y
3MD8feNZ36Nre8fW+Q6yYkZ/hQjLI5vuzgezsmo7Kp+sHqEaMu3PTVGT1J7Qgp9Yopn2vPqFQfaH
8YsSDzKRrtgmNV33QQETxf0GuqJqXkVYbhodmM+tLHg2TQYIXeITqD6i7gpEvZ9MM9nHFWFKCHPY
gdtqzwmaPMzWNI/ZBLS1oTLmqI0VXw4xIJzE/+Qgd4eVjnwOZ5wwZZR3MlHZMbEQ7y7XWDdReqnT
6HuIXQDve3pC9HMrW0wdPNWneMaI7CYoI5Te0IDE3wWwGhaggwZ/+evyps7wh/pER1dIi0mvfbVa
g9LbUETZoytPdCdvhyWMCAd2AqqXw6zo1KvLZ+4vrQyvGd/LgTA5X8S8D9Dl76ELC5uPKqH2PYSS
pNRo6N/BiKNrziHABfgVeWCXIUthJD26TUASDauRWhwK43048xhIYipouuUGWyrLos0c91MqCw/O
YtqeWDxnx4iZXkFBIPqdAT1ZnA00ULpHzkUb4DS0+xj3RvyAmCy/DR0q8tjMvc/Wst6CJMlJpeDk
YrKMbyElZMtifGhF1bME6HGTO+VHbZkNO5lIb20+HyNGdBjO9MZUR6mEAZhsEEOGq8YjRhSv8Dfd
ZL9Ua3AwsdP6kMZ9jV/YxOAgk4TsqgJAoUldSBf4js/6hsERvFE1Y4a68zgfIn7QpOeErd7NRo6j
GLjuHYE8vzJgyiejdV4C/MqPJRd55fr5bWWxFrlDI866Kkh0LAbSn+P+VIE5/vQyHW9rc4pOVpQ0
R7aofNPm3PdlWK2ibKwest4hOFnd0oTpD6Cp6ufF58/S7QxheWf3Bk8EAKpDTdI8tbxNxCRSNgwQ
zc6MX7IcoasTnkvPhdekPumBTDA4+ClBd+f7gGl9euV7f47IBHpr06Hn1qwxyRaFfVssJjOXv3Fr
DewAQ2B8eX64SXN72nP/TSuKMXNdkiy/NfkH0OY/w9o7+GEW3UwC4x3xKOQjsXk2xNxpv8y3VIH1
qtNdf4xl94uR6wDnw3UAFDRMfYuDRxW/HsA8rMKO2I/Kt1izzC+2iLWhGKOlDUriLjzMJrWtx/hg
VfYZ4dFu+g3HaHuP3hCOcW++LIK0aKklOsR67ZxiHON8Ofsy/5w7c527zP8zhy1h6oF6jWFzKk2P
xdmm+wQbySjoc8qag1jXs0CBFnXIDTnRnOI6eMaPmKP6jqk9OIsOMeWYe+u6yoFpGDr5BqDqwGgb
MjYQYNBveUK90KUHdpGTRSIS2DMfYr/xBGa7v6t1Q7AppwOwmqgQpvnJqRrrtuoDG2UZvxukDzpr
02NLxlEN7WY2cGGKPFJM19nmGZsziXFy4jhHf2MhWaLzZ+DGD53sokOUMFhKi4MRte9Nans7IumS
bcQkuZDNURpW80KuTbuJjPaRor/ZDTTd8NTAiO1Q4TbR8M2eh0UWcTKSQMACm34W/mZiqnyxfAC7
NGtCpgxEnPDzuG2xQXAyrqyBFSwuNkZKk9hiZnpb4VfETIxMswR2dZuHQ74Xqs+3IGiRr1GoGwxc
9vgbkRQPydP13XloBZcFUuT9cDaSEfilw4xGuGYL3bhCv5JaT6WXwNosA5zNy1JL+w4YcL0mg6o/
655g4kHTWLj+CJxQj60gndMw2odknpyHqTS/aicuLoLgDRpLRDqK+DimAwEUlKUF/msOeQZF5XIw
twFnr67n7v86Iiaow85mPPtrypSsKo9wU6KtF1P8d0UzbFwYdJexSlhydKnu6nohAwco1ZbbyrQQ
SA4ZFbZpDel+tMvgogLjDPNrfh4YnuKs8fN9HmGVvhZWEM8PmYHEvFMK9YcFHSYEGhfoE8+1f6vS
hynHyz6OvrWJiaQ3sjOdOpfMSueGKh91dVtsMMRZB9nmxb6s3ZuW5fM8ar7gZR377ivKmXKwanar
IJTco4IE9hbhJOz3DoFI4V6dpWhaUpM31XYkQi1R4B3fN9wswkhZd4wqTkE+cUNYtHuKENmrH1Z3
rRv/gtLHPLykD0FA8dPcDxKfxU+f5sOBXKLdRPz7urVhW3dkYqiEoVbg1UC2ehrE7EtR7ZP4Hkfr
rkYJ6/nFr6Tj4EiTYjUhUNqHoZHvGarhYg6GdQ2lUC+yrJyWQN9yqXqPGPBM8CUtLj5xxMHQtrOt
HNMZTuF21kLukjy5OEmE6Yix3Kole4yqzXmsyD9dA8e64Cg3Tj4injp7nuOG+4+hFp0sLplRog9S
DmteO/IPxRR1bug2h9pIa5RbtENyB6NnYljtLuIiHwApxNbEQ4DLDRhIjXTedB1GXWy3Dt6oDaBc
XkOKwoddSiCDnvVNDZiFYUhB0I+bc8yai2PeTvuijVgFYg1pzX8aS7kZO9A3XTp4Z3aDV3jX2Gus
iWI2JylGRRxJQS1tA7pUFwGGLK9YrO10QsEBZnoNymej1b0xkOsdV0G5K8ml9bXzgYzjaSzyjZlA
3VD2kGzCY5A4CEEYgM9JyEjJ7m7nZRJkZjV8N12WCIbbdfypWx8cSi7z5SiLNNZGFRUvEzMkeSF1
xjolxmf12aNvxAFoM28Ny1fcLYPoaZ3r0+Cpbz3IOYpX98DQfx7cZxnMKAyWKVghisVgqlZe2RzG
LH7ok/kRN94bhffGBBus2uJTSmzMReDf9lNyrLtbOkvbimAUQnuDlUw524zJF1ZICB9RADEj2+uu
NXaVHVs07vDHZzy5JnhQDznmyk5TPKLVg19/J60g33fmSEtSiZMu2gPauWwrRjXtmpDhhMd5evAR
apKM45mwiVVV74YUu1zffukc7WE+im9owX+M7L6liNEpYYdkivKQx2ew/MUxjNt3gRR/z0cID5P9
Gj0zaV1ZdTbiuUfX5SGKaWnENU47niqO2TwYUICtbJpu8nw8RhZXS5FlewxHutYxdjkInqbYIFAj
58ymXOc9jKuydbdKd+cCzu0srPo2ziO0/AamBCtNdzLtnzKLcRP5Y+syioA808ZclQNhviJcXpa5
TaseKeEMsQpOi6q8pX/hfowy/S5n5wZjMy0544MKsusLG47F9I2Fslm1aJw2EBVIe3e7D4m0EelU
sAU4N3MzFxHbpVi7A81CEzsO856C8Kx5bzdyb7tDgQiamwnWHgVmM26CYaI37vgWwzNc0qhryfua
S39X29ltT5bRScDzZLlEzMz6igadV++UJRLR5UMO0InXHCY6x0EN7szHkTxAgtIeA9Z5Y4x/ZQpY
PkrIE8LjNxFZPk05RjEBu3p3wTdQr6vp+xAZALmThluUTIFE2dumDX61UU6nO5zcNfAkSjwdvmR+
gLgTNczOKfJ2hTJ8Qpw1P5ZR8jIM+a4HDb2XDe3jXiALozForM3WqCh+94Bjn0tvjHaSBuumaLGC
zZRx8W3QWzTY8GyOTnrqU+LCBt3ecBYDM6pN2noIzzZRC+XJr1zWUBsZvI9r0Zu0yTBYwXov2LcU
7WLL6B9cegT7pqp+1q5Rr5MAJA1xSm1pIhmtmVvEVLGz4yHabW8BiGwI6mKg4OSr3JFfBHTVq7j+
yUwTnJMFCkmP1Zvnqz3By4TX1i/azL81LuEmUnwHadaZNw4FQSXQQ8pR7ZRpUrXCLdyYDdllbXi0
a/TxUfnloj1BXIor1Z+wOPjG0avMx8IDHhIwYJdUnG4mXmswMgzBz6WeXhIcAoq7iDuYPaXPgAjH
TeYxODJjOF4Z6EI5vQFy02n8USoqQ2uwwLRFCPF1+y0jXpbTal4ic5A/lRFCPlWr0jKNnU0XYQ2G
/1yJ+RjM4TbiH6eBioqLjZ3c3pXQ8480UM/pOP3APVmv0pyJFVprbKbw62ntfwnypVaH0tWUphAI
mFU6dx3gTZ2nIRcRc0kFbWiF4n6K6YvS+aIYIDGPxSPE+D4zF5y/T0JdUq/7loC8k37w0+gz/iUL
/XEkeCv9qxrxSqDjEBvwxlic50/hsOzLZbgJf4KZT7GXDNtvPMclBAixbGs0JYD9ItiawXfUIhWA
ARy1cLfkSnXhJ1A3NrPY4u5mWtvZHcbWOdvQDWl2YtDwBd5oP60j6ZVognGcWqHHbVg1e9Pu4v3s
ZKfSdqCoud4TSRHrjKjAdQd9SVm12kyzfx+opeeqvSczo/2smbyzSw6iWrdIaLIHO8G63jsLmWlH
duEp7PUXE6b7UufNLS276Zhm1pmHDsk8TXhV/uBPwJ2DQR/au7nBBlXqGII5FSYr3fexsMdDA76u
t51uFfFUcrA1/Jsw2eoAwfukg2wjE3BMWtMyKAbjhojufsgQETNtyclt3XCF8KAZJMhhpMkMPR2E
QzJBDMW4DfKvJBHp5jHUxC7+9wN+/5/ze/8S8nv7vHv5a6Lv//rrl/9/BPwq53cJv+vu+1/ifZc/
/Ue+r+HKf1kCR6wi9E/9V7av/BfDHGVblutZf832tcW/SMXQJDbbrqu0q/+U7ev9C8KScD3XpdFg
8n//nWzfvyX7KsVPELZypEtqkRJCL8m/X99Ixgya//wP63/W4zBOBVGFRJmAPzZUF+1QNVvrJEKy
2zJq6ptg2hu15YGaLfv1lNMOiNugu/HiyroLh3J8G0EnrNrMGb5G21g7edEeo1AeVCUO1dmTC5GL
ycYfdx/3RfCzePgjfPh/5F32UER5y2sRf80kXl45/2O8LtixlRLm3155SCQOUWJesM+QAHhOZu2H
yaMGJ3UGKB27QxP1e9cy+z0iCOZ/geMzkr6rgzlfD7iCJt44CUrlsNaZe0m8exGi5dFd+lWWJv8l
CfItTOMHXIHzm+S0XDvJRwG7cysbdrTrf7cdelWTHp5VUOn1MKBN+NMt9H95l/+IH+dd8uYcBwGC
0qZjib9+Pjia8jloMsrE5UVVkw19Q5BOhtov3rAxdKhfaXjHqbt30IvvsjkhY0U3XwuGf+Vb+byu
26o4uti13aieEIIgMRqWN2eyBJvCaJ70Fmro9EjgzGFChpuCbd3//m1wU/45QPr6YWnuL3PJsNam
WO7nP99mYxNxep5QufcusLLcLAgPyyOsnkFXUMb3xkHSUF3bra/WJvCH27l7KGqO9UIYFiT1vN7l
Da3ZvpA3V4qVnSE1KIqAoCt/eokXjxrJ2py+sh4zs4aD49aheTNBReXY17+X1VTdxwYzcpSxcDAn
445Am3YVJBq1paLZ0tTFx9Ta7d2ECpWEgECH08mzh4c20tmWg3e28wy6j0ncQmEb2ubTGApMO0Ij
4eEUJFq5IqKhvIjwhEGCH1bPxxps5CbT0bqJ6D9HaPM/6PmkSysOmA6elfASQsx7KTClK2ecb9gE
bPrIDKp/dszNLWCed2mhaOgvvF2/rsVdZsTPUjftMU/tciOZDTmRKe/sks7Z7z822/zbx0bct3ak
tgT7CNhn52/PGEf2YB6SnnNXOahzQJSL4py18yZfkQZCP/YqWrMNtvwX3BIKx5uzj4Yy2FqmtHdd
MR6ut5oiFjkSfn+0Gz6onP7kgtH4/YtFBfq3V6tMDjdKmg6OVpuJPUvtn28yy2Vo3RlZ9sdaNrM6
7M2+nM6ijOkSlphOSybcINwYqYpq+N5lxvgwFdEhIWcmUUyp3HgAoj7QG42t7G2yOrkNQaltTc5w
K6SzDWOdz4mQxXUoCPkOOWDfXB/MybEvNK+Njc5G8OS4s4UUEZww2M8xcpdDjat4HfsxmWeGW4Cy
Gt+ShON1NbQ7B/vL2sQMe+bBCQl2JVoJE0a/YloKlZyAJaT1cEYQ6CBOM9V5wqZy6gDXt5UZ7YG6
nSPP9J4HdvxpbNaiDiR6K0ywmUcjsHGsS4QFHCOwLNYKlfVNERhvcKDVZqCFedPM6cYp4a0WbthQ
5DbVQ8E8lwuh21PIeF4DwroN3OGVGLU/IHJOLU+A7tWZ7rE6I8MbKXKreN+njGZmokB3qc1dn1gN
hNcu+phknxyvO4bTlX+oNzMrfMtQgxJroewzHBMBX7qN9sDyvFNDuMrmjyfN9mhGZoHbblLIKWu1
KB0zBRxu8Bk0jyEDES8M1pB6WddzklVjH1jAMLvMF0qfx8okPhmUKN4g+ps3VZ+eCAt6nUIxPpQe
SutSP/ZTlCOsmn6Y9OpU5bqPuDup++u7QOjwfoi48lZaTqe6Sz8iAKouMIqs40wJP4ITprEAOoSW
ew//Evm9RYVGUV4wDTy5IFPX6ZQ32zjhRD6R0rpBg4+qb1nQOzST1+w0gC5o1jeuJ2P4Vvmex9E/
a2ciyFZOp8oHGHq91DFq6z1tDgg7Zvp6XbgK2TdnJOn3Ni1htEdl9OHM3lNgly7mAjTObRxjM3aG
aE/Aoth5TX/gvfQ3TktdCXq8fqg5OkOkxaLKxHITV6RzdV70keYkA8I6qPZuia/UHHN3s8x7EzhF
hHSBiGyJAryuDcxQMiRSEA3KwULWVBEMtEbxlv6bJUn8fSfhIadKkYJSynQRvVFl/fkhn0KdJGPX
g4md6Imj1ZV7wsjx8VnTC1Fo06NnbdzJK9AHOtztM42kLqzWgrbfDrIcDrVl78vTOdqTGzGsXMvh
KQx7cjNpjxXagdfgYYWKe+6EMOUNq849RdbkbGncdxQGcXefd2FxC0v6uZ0kHE6/2UuWT4RtE23d
h+tdPdrFv9tFbfnPBQ7AiaNNLoAtWJb/+t6Rf7s5Rv1oD4Lmxi6QgM7s8DugIib7xKkVuPHCbJ0I
N4bs6Fv7foJg7ibtwzAS7U76pPtI34kTdIRVuNMj8ZZ1wtO25HJ3gSUBXFXlZUZvVI9mdpPRITr8
fpVW//j8LNuhgPVse7FYafm3z0+AvVYtYe/71CcjQxdwdmxcuZLYc1yYn2nGfMpGmSEj+kewicf7
IrkrKlQVU5ihe02+ZG/h+akliN2wzvZ+2JGPhk6Ro+fwxxIiSqbMYuyPiVTHBA/LQWqXoV63QCaS
X1ahsCF03QcndvPsDfH3rjetFd2vuwpJ27LVaiKlz1ANxNnzEnN3rV+N2PwMOqQINYHVGAemjSF1
sAm7kXafCdnPDRa15uT0lINEzdWw7Zop3HW4sNbmVC4eOf9J9m8hNO5/c1Wtv98Z7Hiw0Yj8WAp5
eS3z/1TGY8gIYcqCPkFRhZY/jiwgBViE0Efm+7ibUE76w0ODH/2hs4x9RUvvxTNovxZG9UR6YZDV
5xoN5toivnRnVyOz5CmuDnOHMoKwcYmHqMFjg12sfupq2GPCkm+q7KBeVhvhY7sqM/nV+3n/TJ4z
0XFkw+PQsfaK8FeaihSdAY39YwhDhM2KZX4On4WXDFvLVuE6XDBU1kzqCVo6gfoKL7xXrfs0QAlT
EWZGchoBQeSA9ML89fuLZy233B8HjOOP//wPpZSlKCZcEwMsi4vlLVXQny4elDMU1gGSW00xfiYA
99NIiEeIyXpDHEZl1lr26VrpJPYzbReUHFFxTLxHoOHyOBRCHIFHbc2iGs+/f2niny+NVc4zbVrz
ygK//LeSxrWtnmkpizaijghvpbpJQ4O2fS9+Gll3k7kMD3lrFVZiPW7pIRBbMiCcj4qHSj4wU3Jv
wU7gFVDQLMr5tWCXOo3eSxvYeIB9CME2vMVl1GoQBr1Vsil3HZRZkoIk6HWyBSu767f1IHLaVuYd
JC3Jhh0vHAAofuQFrQFFqO3v37bzz0WCd2ZyBMY9xi9/P5VaZIW1bp4DwarK57JNW9TT9dozbMGx
s0PwjiYips0Pvv5cCFI0wOxtoUBYr+MKNWi3K3FowU2t3J2RliQVJqA/8dh/VVF547sCPFY8PJgl
GhuiThHLzlgU6eoIWqa9rJ1bDDKHwMSdZ/QR877AeaPBgzd3KVA8Lyto84hjnyctvcyCJjyQdxpG
h6jBFwLG5pFZ1ylvjGk9RDC8e00AoPTVg5fkxbYrZb8Dch9tek/Z+6ClbGsAWqxiY6geg+lGLJob
aSL4XY4Aomccp7Xp7lXcfjOHOT8rmqDjVI17R7UHbP3lumGMf/P7D0Etxf1fHgtaDzwTHnMhyTrt
6r8+FslYGWLgyLgzwcDs6BTcM/4a8VkeGYGVu7oMSCzycCRlDLOUn5XnIC92A+6axdlxQ6wboXMq
dYjupCu1H2yYzLoucHt0LzL3LZD6McepkrJD1Q12pSFxnbXVyBevAuRfhm5wK2ugtZ5akkdnshdM
gZY0qOJuY8vB2U7F+Bz2hn92sYEEFRVkIXEj+WjrkbwibuwoBcLmHp/KmUyj8BanJ3AlBogAf0hW
ndMFMrvkno12CjlaiePvr6HzjyMJ11A6DrgQITnZWsuN/qelBQvpZI3KHndDBMh3lhUQny45BqZ4
jmfBJBi55HqqnTc/bu21WyxdbT+Ux4KMpdY45xmDt6SCm4xHywZ1RxDYpEdOfBUi7MZsnhMXnWTW
Yfsak9JCKg0To+nJ0SibDkVchCgVnDxeJNywwInVvE3KjrYyhh1A6zBejJ6k9TliHGGi9Umz2H8q
Ox+w9PQ4yxmTKaFIKCTpR+riPs67r4EYTCf1htuZ6At4Bohw2e7kUTYjf5hDh+HljAR7Pt+hu3RB
gsvs/7y0a60oiFLCCN8tO34E0oS/Q6Te5feXXnCr/uMGpkrWEpExDAyMqH8rNcAjtVNLcbZTVsqI
rQDVTbpesg+t2dmE5BRxLEg2OEF9ou0WjiPWN/IXe2Z9du6h0GjzdT+4uOw8b3wwaEPRPbaBB5h1
yEEMz1aM7HNdyml8YKKE9UFlJlx1T9/IGC+YEwI5KJ/SIf5sorZ+DEqCgeZoBFcPw27fjY783yyd
x3LcSBZFvwgRQMJvy/sqelIbhESqEz7h3dfPATSL6VDHNMUyQOKZe89lJAAqpQ4mJgGjTziKDPdk
RvAFjTqPP7LYgSWogX6ahLxtAMDpYMr8j5/7+kVVZ8sGz2ERrrGSQxaRqk5I40ZZYJDm11TqVTI7
EtH/dSw8dENdaRqa57p2IBUawS41MWzrhQvRAUD2MSx7wg7GqUJHLL79cnIf/95bGQU4pjxvi13V
2IgqrfY5yeEbfzTFxVXeGvNR/gioH7OpI4KDFIi7pet0+tUEd9ce4sPyiVa1dVczwzYqYg3+1dnE
6rONQ/q/XFOHvATuG3LezLdlXk7F1/In5bYTnFt6dTK4NsvHSwxYdSAeR0LmYuPfpAyCurArDsNU
fi3v0YVM1g96wVBuCg5Y+FBOzh0QwunqHuiBu1/+om5Ur73p4SzDGXDUg3aDsRARqZ9UW55AyUV2
pCxTcutkkOT+ziuGSzCyU9OZmpBWPvwipVVD6x+zquOpaKXTxJZcPrSxKQ9akwZboAjpWpJu8e9L
kaYJMiOiG6kb23gtmiI7uY0udnqNIo5ivT7L1NxoMRZWKk5zU+ABIokebn0QAlhcXjYAkXsvuj8A
9bZ97hnPTWQ9jSVqadA8kBGsm1VMMB16MjrFTdS9d0GK8Z8VIl7xM9NFwJAy1aBVo5SwePQMUR7t
2WM0qvD2ml49uTmIHFqoy9QNKVttHWmonQtsx/hBEns6/Xv1kYEdc6ouGn6n1XKbNDYpTVlNQRj4
/m/TimacEJQWI4pOyzeT06PVzCtPbmlmG4pynDMEQTKYYGqyDDRI4AQ+Cl3f93Eq9abrHQtoNPCk
h5v0tUPkFx98jTfeeHLPeDZosTs8csGgRkSDwV6ao6Wdv1AI+94Gkjvr1jxJuQM6gmeC7KXFDLLl
mTds/I5oTLPIAvJcenbhLQtxHagtUCYxolVO3f9Swq3WnFJXS+Mbru0JOU/h+PvUpJTXbe04clOt
fYTLG6+DgBF6zkupVeWFXIDz8nV5SVUzs3C/hiQmUHhIt4aGC1zHuHPTVXvXzegcYZB9GZNDOl/3
y9XY0mfsJngaW6cMNXbOTXbK4NKxuBfY7yD6NgSoL/dJoYOdAVxtHJVsDmYo6jsX7s1oGXcBt5zW
ZRXYPCHGTz0M2VDOp4OhF82VaQxH/Hy8mTPrcOqt6mImGGlTC64J5tVwkyFF2i7/Sd6596Z1jKek
/mMBCQ9xeqUZ+1d/tLin2+QvBizSC/TuBVytdlCkCyCBHw8hK9hXdIT4FmjA7RT4Y83ibyua9kfa
abo2S2vACkpGUooLHcMfa0rMCzTsJsCWMBnXCa3FPrMZKpQDckr0NcNextHOB4S/ccw2xOikfTWG
N3VY4TJkf4GbHGxM8qOjgmqrOcUZEFK3KdBq7luHiTNcENEYey5DeSowVK58Wtadn7sIUHICsqj/
C2ScznvpM1QLS0s9ycT/jRD8DYQtls4JMFbmpdajYuHqWejd9L44+WXJfs+NfmGcn652Ua59Vqga
meS/egvdmtkzI+m67mCkPINbDe91YzYIHnAxHthpcv3CEwYgZKmtYxafRquHTx0h86vJLzFH1kN6
YyTztzNttYPcNiDxboH2296T2zICTl0PJUxkexe7cmanBpDiabovpavuauZRy7y3ocQLJyD9IsRl
Ue+btXgyRpQuJre27PywQKU1dk9ysJ+V8wj8OLspUPKbaerZr1eOnpy9sHhJhWa8uhW2NNTb4Azm
8YHwgKmkjvZc4YndAWn1tlaQ1neT8PBVXUGaX7cdLXA+EgzTzBkty4+1MUJ5I7rDzAgvYTTkK2ag
/l5Lol9Dpf3+96J0C5FmnIfiZgakkkmn3IZ2s6lpF/aVp9zDOBR4FJqS4WnKyG85APC26SjlkW1F
HS7lKD84ob2jU6YAscN7EiHNzQCcbFwpQAawQFh+zNFd1FAzXjuSB6FfPa0Zj42KtV0HGfit9ZMP
Q+pEr44USKZ2j5j9HXASEPKqQ32sRUOuuSa3TtPh2J96HmICrbJJ4c4rdI2DKF1jXcRZv62Lwbym
5fbfm1wOQdsc/os9rWKPrGvPea8n2F7fCmQ1wLwIWJaMdlyjavauos83bGEec21U+46wo4ubNjwt
qwDyd5EdrGEabnoOFs1iJrX8VZET/hn6GgjCjHgvG6LT8LrtIlEDQli+RAOog1O1B7eKygPrQtB4
AIUryEcpuLQ6Y5w9KLfelX7N6xaINh2afARMnb2t24xIWtG1ZCFgcCclSZKtA29q7PUzNQRB4MgS
8bUNDz+bTfRduUmHHiNFSlWheqs7oDTMt1M5Ntt4HtzHmZkcNd18oy5tbm6R/3L04BSZzFrKAt1s
X9WK4WtScvy0Iah/Gi78gVAGzENWK/t9jDNk31ydhdF9tqE+PCq3RQzYU1ZlSf3Wahi+ke+hFmCx
sWoHMPZhja1j+WSLxvdWmpjSlaoDuVekOAH4aT8I4IOXXrrk25nvmZV96bkZbZYfSZWoMS3GFSx6
MHBkgsrnIVk3zUumC+MVQStFeZonuzgxqMz1iYJg2LdmaW88nnqxQ3aAoQJ3Z81no2FZI4lLvAp3
ij7DsWQGOA7/RSEVJYceEsBSCx9U0e6jpnbLYmsmyfQIVGkuNow9naNI/U+Lac5Y4CySea7tsG/z
MAq7P3Wef6vEXQ1Wp73HHbBEVhcQ8YoP30OqFCJkIeTD8i/YY9ZSR6MxNYb6YOCxHbLhk1Ox/ZA9
esUxyPp7lQA0q/Ha7x1CBQ6ZjI+p5Y5XFHYtMiCI2V37PAfQkIlZbMG+cyhLOwMLo6yT6YSknNup
tu0RLrl19wosqiFFuv5UFmplFCDNJa1AR8CPAAhZegbPAQRqTpUyphacRA2ED9Cu07DTbJqeQSMY
Jc6mdzuqPxMRy4s3uDulaFkczK2Y4hndWZ7Kfqt4uJO/B0VaS6aLIQmaVM3d90BfCiHXicK0JxqM
Xip4Vw43gCJvY1cqbqqmwIunfOKImJx4O1VTF4X+jxOkI2BqlpoDY8+DnNxdFBPoNgFffEb/26zS
8iTyPaM29TD6Yc8+O74WYQtfz9d4GPXms0840gtVKXV1KK6+wtzZVPa9m/krdaF//TvqI9KsEmMA
YOuxIvRrQsgKFVEkRn8rSyeeLWzFIU1wdErSofcm1JMSxQ3WPCf7NiPi55zIvzACPhExB7KlaDK0
qaF7kb11kgmuSZJTnf3yb1Im/w4JbPzSiMvfkhaLjCTLyawjSVkzin44BYOIgT3iMHMjUhn9YhLA
j2e9JP0rw3Fv6weT2DhcRetch3zXV+WE6nytdWoERtPAi5fulywznyAL+8czfwVzGIae0gS5IyRT
V8XyxsxgjjPjnoWUpo4TZziDBwhNSRIXx1Qh0k3AIhDSoVGycUKSbFlFpzFpcwYEKb6b6d5zLxF0
B55IZYKQnRaf92AfVM84jcA9uUJZl9946HvYves/yyk5xsmd/7+AH811n7if0CWta0mfjTekRKiu
MxtOMUBvPHYDm6g1TyVQ12OZ8gg2sxyMRhOg/3KV2DRJGF5cgiSneRa0/BcdI4JjN38nnh5ZR2aD
xVdKg7puNVWcCSlZZVVG1K9JIRPrbGLdWaWMk9rYumGfHOIMgrQWkl4ahSJ5sx0kXWAY/mO/z1wV
dgWEncS29sRD/i7x1m+MeTSyXEsucByQb6Zi3gj6IDB4SqNB/oic5kzoubEjFGOFg9nfobuaNvE0
EWqbxx+TV37IYSRpD70Cj3H+zea70caxvgYatrKB37Eq0EniwYqOqNmqF5N5jerD4TzATE0bRhY0
Ltbec8LtaGb2ydfi99qrcXnEUQBkq5gN2y3nj925+yLA77rOcUCtDQgVx6SI9VXfeeEFLfs7w9R9
kYdQZ/yeZJcgetHigouk+MrKIXzRUeOvU4fcqd4K5V4qxfIWK2of/iylUkrsuDX85g1j+Cj69yoe
iJOo8z0qO/SzKiWUyHT8w6ScqxQtT/PJvDOXk4OFFDVliG5azwT5vDfzN2lG03vqBuaN4voXs3w2
EhQ/y9Fu9RPpR7ZjHriHLrhhIPNFZMGWxhnOiP0y1iYKMfoYVJ0ER3j+32gc9F0xX0fwkcIbgQx4
UoVztfNavI6ZZ7zKZE4hbL3sTi7fuou97BGEHsfOXLzFVj2tLSfvMaoOf6cms4+VIwIkDvGfXuZv
y+OL8rk8Sw1xuqf7GKNGuaqm+/I6IElf5FgNOzPGkwBs0deP+oHNYUC8wXCY6pJxyPyo9cbybXLo
Y2EczGyS4mMglRqxIR9IlTR7ktiL/dJHLoP0onBm8USfbJ3RMLcy6Ck/56kGsLP/65N63aVMx5P4
sGT3xy7U0QbOqQ2uPIaVgaFkbvq4KVPw0eUPQRnQOzn5NihkWzxx8a5lW7MP3AKrrMcH7EEH0Jxo
ujaTts3Q8W7MevZSp0Ld0ijZLd2bJnSxr8feudh9NOzSqfQ2fem7W42Y5fPUxjsRl+KUzJlIo0g/
+rrnqifK6jVOLZO8eeMNvhCyFmZKDnRgL4R+p3XyrCFh4XhJIe+5e7f6nqoi+Mg764ApkJUCdUxC
QDj+uhwpYmfvK1HQJQlecikyYPp0bqgBvuSQ/4GJ08Xjwwr69mYIzAd6MhmvotH+GyPM+Doij1WI
kgjs9mTdEFU9okAG+7qQ4znT0Gc7PdL2vQCsdgoiAh7HYHpeqki2ziSCBOex5ZkICmUmdtUNOfG6
xW3f/NcbUX9otRjRTKM7lCymviFDIiIwEGgQQKRVRBn3GEjgXVYoUWV5+7FLjwoWpCbb7gVn9HT0
GtxwSII5XZIGdsl4oSllpqDlx0yrnddh/lA9L/llwDS+M08+jm4oD76J1KBszRpgE1JxjMHq6k71
Z+ab5n45Pvm9FOf1s2vebRc7tc8meD8RcUf6rw0LXA8fiYfO1zbayzgmV8+uf2q9dF+QkXMP+eo0
2H1yZ59ANZsBXo0qE+xBgoqsIueSG7Lw90Uxz8H9In8lnutHQ45gC1mfyvHVTFk0VNQgu0ytyd+R
CQP1IUsR9HejyVk/mIe2MaDSLYwrHogFAU+8ivDHZI17L3xO9P/3PsIP1zFIyr3oNbnrOHsLdigr
U47oJ2DoYBxo0rtRI4QuaGfrsqrvZa5+MPhDdNArUl57RpIehI0mdNRuVNNnS2rd2mqkRJdqc+ch
GIb4xuG21AOKG3aryo7pg+ZkuzL1NaZDTUYHNzAwysfJfh6qYWPyDLDBpHuZGG7QPbhGCgB8dswY
z4p3OeywxsEF3ze0aOasNHTyuS7FdraHOoCdjwTX07I3bzolH9gab47YhZWf36EmpATDhMQnxE6z
Za8MvlzAjEzH6XcPD0a63ZNbi2qfVDzaAqx6KP5iDzG999scqJsjDsCnEu/4Piqgusqg2/F8b96G
rn0ETkkxE79i5DGuud/9VqFYe62QlxjreMle8LG0Y0Lve8IB7K88m/x9pgOrwmEcIughRc/MZ9pt
gNQEMu3y9DBngUjqFU+9DWplcCsWznPOt2zwEtQk1HsZAZldsKMPPIVJD0em+eqMnmohNF+G0P0L
hgnzNryZ3dT3GY8Khli1oem3rhiqNaqd5WNMoe3PA1WrYAa8KJFwUibPfYUhx3HP4NOat0WBpcG4
WhcOeYpqwsAgsGhSxKPlTA3ffbJJWeX2dGkvSHV6KyxBIecgX180J8tvhNLDLGjW61DTyEPcRuew
2pVmZ4NkYds9lo/cKgZ4FdEOAyjtFysFcsaPRUkOSJLjhgyntwqS6Q1c5CGffHcz9N7WM0WxJTJJ
rFhlFE//9q0f0hHFvqi78jwVtEdEfjLJnVEnKm2fQeVh+OZ+5cokwCYZfnmOd3eJDNsyUrF3FLyM
U9p5o9OoJyV2BjsYOArlU5QhM+gQdOdmfzYNIhAxOBv7ph5eJRkPDxUbGyuI7Q3qUuB084TA9QsC
ZiavI5VUI2rNFkel4w8dcvFU58zKnRI85D+pUkk3tdNMFdPVc6TXDeYMWNK03fQ47CkINo8HawUz
5t3kGHtHGfVhYOMhQfRVGlK8l6p/4mx4qsYR7U5sgxJa9F5pY19pOIh2BkqydUXz1EtB+LkV7l2z
51ChBalKGW/RgdjrhR3vz7dBlg0Mx+34ElnRE2N5PAK6a27AowWNod1tWk+sHmSfuHNOpaZJSr3K
CA/WEsDHy9/CLGMSpnsu8Q6U2JPh78YBU+lIWbnFU2DvJ+HcHSIj10nmUbK7KYkW/vjMX22crX6W
RcyXVDXffvF8I9Y6rhi/4E7B4PE2FRnuxQwTfGb0D+7X34xgkaBUBROtiaYw9MJzrmM4p90bN/3E
4gR9wKOpQBEaeBoVI+uDKCxWNVXpUJ0Rt6A3fnywGsocW1jltsF8CcytJ9MLz9kO1MqTN4/1vVmV
bJNEBZqbxmL5h1uAu3Yy+0XrcrFyaw+1ljvl2ziTl9aD9/xXjwr/GGqMPtzBCM6p25Hn1ZGDfApt
/oSyiCk2J2/92URle2Ty5QOL+7HmoazRvtlGkd2yMjuk0U6CU4gNFT6P+AKWGVlmbbr5LTqun68F
UjgijKznigZsa6YJocx2XzEfFMkdkM1P0eCmZCCc3sPET/Cf9tomgZu7w1VAuB+i3lVUGvbZtoo3
difF3sxox0xJd+9xsmx4LrJnxDG9dvlgrmMwEJXY69m+SNL64CIFFxA1hAbaK5OHwel3qIp0AuNJ
kDELhaG9jUkAMWDaZpo916sp4g6qAyCuydb2m/C52qBK+5PEajog21o5hvLvbSaBOjHuOwZez8io
CI+JOe56N+3RHOISdwMxbCiMbPJRsH+QI4tm0H/h/citst361SD44+IzGIZ73dWvNiDhU5Prfxk4
7DSniz6rlOi2EBzPHEgVsmgX9ooHf3yofMrBKGvsbeSgM7RpalAK83rwI78ZBSHeLN+/jbLTj4nq
iQQIbHOXllG/1RLYDIMX2tfsB5YasGwn5RbonZ56p9VWdmyW+8CAK6shaWE8oRFnV1O+kmIfYYnl
LKlrndRP3/sJm+51KCDxdknTbnPk6FvWP+ka9fImYEuxX545iZU2RwgS7Cb61xAiCXGCGOMnR/y7
WJw4RGdow3hfvuXMTs6mK9yT2Vs/Crbkvi3nY69Wt6gASk3S8t5zDRr/WQcmDVduhFTsvkONSjOA
B8kdE22r3OuvGXheC6FqsmUgzB7A3NqEMOCZyp+GguKLHuFOGJR+deKiBnEdHJZ7m4F+tyllK3d2
k2N0y30kAq7zZpX6SZNpf1rOGV2pe9JoCu+71VyXh1ptudVWVOrZUaw8ywyvZtzRmfKHExkhxyWV
U5KXWg5+e/JVGCGqGMqD0+X/VYAt95oJdZv4D6yzPKFajRW5IeFitq67y/HVbAsHvEpDpjlewazk
PwnKPaEzB6x2PBPxcJ4rDVey6oIzAPafHr3HKhhR/WWZTRqUMxHhq5Nwh5K2fkwZEEdsWz6XDfZU
6EMpjWONRtghpHCo9c/aGps9YbPtWvbxyKY0IV6ehFtATD0+rIZWpIxx5HNpANo8eP0024Z4g4tI
tsKErgWTcVr6qA7/KjeBC4ahNc595P4Y5EpB75Zys0xX44lATHRB325Z2OfQMh4M46cLdTFwcDY6
GFC2yylc2pSQaVOne8Ma5Gr5XW3ZWKC9WZCGkSGvds/J7AbFwDPN+64LPzhRL2gdh/y8ZSmhwGiT
6E8MtEIumDbd2XRXTJuKgpZXD3d56CCkHpr9EFW/0CoMO44p9zyS4su0nVENUGMIp2IDNNRlqmyL
VZU20G3a+o5h0scJ7ZfnojaztZWxdu0h5wl6CAoKLv7eRRaYSnIDpJMc+G7CdQv0VSdMYG+YzTsw
BBsSHzkWCsF6gbbXE5KxIQoHUlWbbpdEHXEbs/djkRA6laW+WqsFV1KX58oq72VaOpcizZS9Vspn
cO+8DHZlvGhczevRqF/qwhxfSoerKRq2LmeK33Xth+OEPylijBUCzW5n2dqhGjiVOJzPtbTflyJs
uWRJWdqBbeDFgWjKckVybJxvKw+RpsMzbTkoJJTFXS6ic2+oz1zyyeQgXGSSJlsmWPXRn9zXAk06
QIDpA05fcLMRtJB5HfznsmDZcqLNzFjyroWzrof4N0IrY+fWMO87pMe6cmBeq8neFG3LVsDR8KZx
kKOX2uYijeCoA/RlSMX5Oiv3RJu9SEuwW7Lz8blAIwiw3ffn5wq6QEhR67aeEZRh/DvMMMMyticY
cQzF3s8tsUFT+e1XYXHv4IvV2egeF+2zMQmUty7y8izuT8u1yMnZnbKJIfy8q/cjeckKztfI9/5G
DjlBpKnvFdKqWPnNPbTlZSqIsxusTzW5+s3+VcHiPhudWOMzoCE1Ibj1sVMeFtlJLwnIQFFD8tpE
gGgLteoWzcCNvgC9nBrpcblHVBQd3RLAr8FcaLN8b4rgDt46ERzCU6ssKw7kFth/WM6MUJyc2hK/
vHAi595k4GL5GblXCFyhdzFh4iJZiyLxblKyOLDj1zAwzWs8/6MePBzSaX2JQ13eiOFC1vYpWWE+
R53TXrqU6IVuWtfJSxWJl0UBkXohVh6Ub7KQ7GJ1JpxO0sMvraOdPjbXReMAFHG8VvbH0g/03iv5
c7OthA5h6RkYEsxiqexV82r4gT5I/UsICQTaNn+eWgN0ymxxaRny35Tev4qys94qWb7Rmpdbr5Hh
oR2wpDiYeSAT4B73goQf4PHv8KzkMWgNEFxhIr1RjJSHwJLBpZm102U2flTxCOGFYU3kJ+YJo+0v
v4iM1wR7FnSzZNO2bbdLbdO6UPr2G+EPeEYNniaJ4zySwKpu2OYjtI3pjoyzDqDOf4ZbA8UROYZH
p9B2ns/AoRTGpY61bdgkxXOuYzg3HPkUNuZFcJ6+dUVbQnPK1bWK8LwOGlrXQBIrllVvJFLWx4nl
BmH06iOB85tSlw3ZfwOKpsfyoLPJauDRnDwTkAY3L8quYujfcewR2WlOzcX7HmPhPnkQumwiNIfe
3Lama0C2fsn1Kt1JAVXGnDVdZWpdwqnvEDY6B98Jd01HYK8uO/tSsEjWRq18y8EpHGJmbX0wfS+r
eAY3XG1Re25MH6WqnpPoV/s/VvUN+4Xlhle8V2G6Ge1udgsANPNR55wSzpVVM00+YwFeaYn6Cfss
ezZ0JI+SqfURWznSJnKwj5AP0xVd0KdVa/hsM60xNyJtu7U5r6qKIatOmhjnDMqXYlY8qQnn9DgZ
KxaAsEMnXT0szWqRmtMXR219bUPvN+DgivWt+sIxNq255YKDY3jXrJ3A2k0uy3GLwsPvRlrsmXPu
sosDUMd1WoN25PFt/g1yt9nbtRU+QH1hr5rWgRtY30x8jOSFZkLx4y4T7nrsHmYqCTpoFaabvmMY
Rft/TQZ5jDWbIVWSuWtIqO61RxW6GigjKCx4hgPBdNaEdcR4TajZvRmEPVIbbxLphGtX95gBefP9
EUXGxV7F0DQe6IOy/GBXZkkOjG1/tDOg0+5s/ZLqyGk1x0g+rI5Pv0To9zN2IPqZLqVzBhcT9eDq
c+jBprWtbQuAeZULelkci3KXwBSF052om7CnkJxBGti4oKXNLRrMkhPUDrpnmLX9xupb40uU00/p
9xzzTEINW0M/VrfEMrIC2QXKq39wzw3Y1EN1K6AY5k3aXuRAlLrFb18FvkJ4KRxxXH6+GllkhHns
34f2GskO7Yaefrc6Ig6oLsaXXdbFqk5fMoRJl7TVzxgJ/N3UEtMgh/A5LWl9ZL9o7ARqS+AgZkcw
yzIJlVrH9pelVveO1MR50v3E3bdYsFfLiwuN/qt3xvC4XAdhQtOel156LPwEkbpnEzlmhlddr8W1
sVrjXjurUIXnQB/alx779XHWSsuWxFBplxO4PVZTPUlXEZxDQovQ3Oj6X96Jti80LCQNNK/U8fNj
By374kQ5qBmFfADb2NrIOPCWee5U0wD65rfoq2HNw7j8Ktv+v46+62HG1M91aoud0zBGoWZFadka
zkEgEF5beayIoiG4D+eVdQ1K64Cm7k+mqYqkkFFecrhfZK+U6UYyo1kPDCxeppRRSqIRQUCeFZ+T
kZyR0H72nm6/9aZaTZ21Hd3cvTtMDUc28s9dYj6JuODKw3JwirCLHFSYOfjICO6GWKZxZBl3M82d
uzEfgpFMDzyvzKNkoZa3Dze9tNXgXquqI+acjJs1l0JFdlslj36EJqWovA1ZUs2u6l8DBpC3psuG
FTFocl8pdbSMqX9yIxaXoJz22dBfyqwhhdaUyb00xo0TRvUlYWb0T4tXMlA5GjOKOEUhha8f0Kgz
DyLAI6U3FlWjyB7LXMYfWf3+WwZMrHq2lamD+Htbdgc9rcRan31+HdKCfxd56A3sxgqImKYvvo3J
BVNRmDqpfEy8xtC31rXnvC2/q6okprJAJjvgJHSJbaamCxURxe2ijItyR9u5c3nOfVAD9TGnLYFS
JpTC9D72PdObkR5/1ZMAvwfvtS41hDBR56Z37cf2NCaMlfPM8hRiJeRiGzQnQ5iJPSwJ3S85qX9G
CpI2T/yL1s/bDgDeBuICJqDQIG56kLUPMwDh0nOUk19mvGqZcah9ZqJ5BQrVxby3DLrBH3Ckylg7
E8iovbsVizjYDu2ahCjI4vBlLEvgKxuIIvdawEHOm2sk/+QFeDfM41J5OhqBGnMwuF3SCmadiw7Z
Y04p7aa+SXitu9rkTJZdQCMxKx7zLPc/8NNlffYKx+Gh3MpcSaoCQkHxIjX1OINiDLFdSrqlPplJ
OhsKQyQgbeOh7J7gM8z/YBz8Uw7BdI8S40VXmH61AVewabvsWm3zarb+1kSUfgTSA4qLDcPd9QJu
01lJ6Q7JM9iEkCjRb6OJ34p2RHMXNMc6bKK1rEzu5MD/61ut+RIocuUYK7xm/jwB5QAXcOd7IcdH
jGUGlUFr3QYGBxHTnCIu2EBXZ0IQ3Os0OPXBg1Ob199eAsetKZpfxJAkF+QJUHvMAdjENMHZD+fJ
S4wozEKjqwrAjcnYsSrovgpctdvQFM3RsSdgnmUanvIu/l52Np2hhpsJZYrywMzh53tICswnTVlP
Wu8j+UU4B6sS2XjrFT8ax8PFCVlLiDr6NdmF8WRI89vr/k7kYP3xgdDFc7XUNDRBkz8UX2AHgRvR
FMoABsgYELmXaXKd9UyeIEofc9X/sJgej30UY3O2de2UtkEMfISZSdJxrFkVk7FlQEG2vQM00PkP
tRbHK5tiBD/RNJuQInY8JND1ONYu1by9RACVb1UecDSEQMMp7xcV4iLdbK3snKKfxEMpS448dGJB
YaunRcM5+wNUU64TbvoLpMNd5xkGVEdZPwkMXyoi0tUhe2XbjXhpkzYs9gxoiSKaFReDg46HlMp6
tzzG+IqeUoKqzISGlEC4p6k/ZbOMuAopurqy/eQIFRhRbdaTi4wSk26ymjn5u1Y03RkZbkOFNktm
ZaXg/SE9PjOpUIiyXNgd84UYzdNSkAr8Hq8RK93PWJrEGVgS4RCtJK+GDp6k7kKDioK1BXbJDBor
nD6NNNwgsTcInbx/OnLPR+vg/+U8pDkmfOaIWN7btAWKH4RX9VGK6FqJoduhPLR+mRZNC+BnLZbB
IffCH1TEONQ703sAdCxXSROTKJVq0dUqIDylRli/uKX1Vzb6H8vzgJ6Gunhjof7H18f45km0fI37
NLZgfqaGDDgLZS48Pe3FDb+X28+6VR3OXtjXf3S3UjdTB5K11A64oggsyIe3xk7yA0NFc5WKMn4U
bvkiygZcPIwjwKoJzoz6pdccypDwmUQKmoNZnloD810j4zJvHWGl851Jdlk374K9k2ek5+Xw0bgS
nSa3bgTOZf9+zp2DOybX2+WOHJ6WLXlKKY6tguDuAR3xqmMZuuncFn3FXCSpybmzgkAsr31VRh0d
MsQOu9gQ1cnXCVeatBYN+/zFItjvLsG8soxrepzYX+VBqP3Kk+E92NaD6J8rSH63RQi+VB1WOuf/
LW6pNqLC1leJsIBSNeYpDwjcUBUWbIth9akcYpTe8/seexKaIEEQPWA5AO8xQOZDu/HnrX47gjWO
g52m2qNQbnEpncB9VF7A2GDUvnK7zVbKkdwATJKutEKEgloxSFVwRGfVe0DYTMqJiqUXaBjBYcrg
+T4N8afyZHpjfUgmtt4NF4FrW7XFeXmsDr72Rx9GUNh5OFxba0TlMT+o6oGKMUoZczYlEeykGzwn
FLq35W0YfTvtDVo59NZswqVq4+ey8/RVgI5+mzurPsvbXRK6Jkm0erp3HRc6nNe5ZByG1kbmtfPo
0E7O5UA2kbWnT/2m9ljg9iQVKAGoLi7h3yVaaz0UZpVo1H6iOsk+AaFFYxOtIqspXqKSaONp0Dq0
fQL1hOlrtyT2WzhSOKgbw0VhYryJZFT3iJZVBzp9hyY5PJw/HkunR2L1LEPAGfo9wUBGiOpVxzVp
++Jq+PF/8/96y0VUQXzvMw/u6snvIVpYvR0flWkTvTiB+9WYdrllFl4H50XWIn5MCSNpp7xwkiV4
jjO1bydvy8A5OeVsZzXtf8ydyXLbSrqtX+XEnWMfNIlMYHBqwJ4USfWy7AlCcoO+7/H09wO965al
8raj9uDG8cAhN6JAIpHN/6/1rQCcVLePsmzcln3yiJqanp2DacKLPONU52m9GIrKxkgyeXufQosM
xAldfLPJbQ6DRdxn+yScjknUJMfse9UDG9D0rFI0VoV3O3mO9pCWAf9kTdSHAaQ4+jfbtNp9aiLI
m7WZPuq7DA0pXIPuxONRUK0Al565CTtUpOHL2mpTsFrlsS/QtErEj3DOQx2Yff5Utx4GaiN+cN0x
OhHwJcl/5ixDNwGWsdbe9UT3rl06cVu0KHJh0fnbKBndxrgUHorgkd2yd1VHIvzTqeG6m8vJAOFe
vUKLGz6ATaiX38eiEWCEtCPgaB3fsUQVRY28ytUyiuNzneraXmcC+L45bLEVbLQaH3tmsDD5kAf2
VZ5yEqU3oYFb3uodNHHCgiuS6jnmX0Z7j/B/m0dIKCD52gvDQE9zmS4VKNjvU09fdSRhM2UtadD4
Wzey4i3ShHWc9J+iqi/ujBQiCJiU42Vr5HiOc0pMwj28Aj1j2GPi6vXIPmUkl21DNyX0uMPdwmnn
0XQNueFoQqZgkDpbl1KBDYlvdtHEoXUDq1ISv+PD9CVnGhVbS8CThOGflB/GxNGP5Ax9r6ldJjLr
Y4BpauGmQIJVxc5mPsDLmlJmhtIH2Y9+zmYhOoATqFKIO4669zECUrxJKhTXeh0Mm8shDmeJvpBU
PG5DJ3+2UZtJWTdXZXAEF4vYhWTCWsq9rXtHI7Wbe/YPJ4oqgACxIekahRcQsQQCBq5Og67It351
IkCl2lCPSlAQU072B+0aqqW2ppQSz/jTJjVeLlvVtMkPERGx28x03XWrn6OOopHV6JBkDTOf24TP
aaKwsAR1t0Rix4OYjdaNnT9lLMdQ2wm0Qtj3IAYC5Ay7UHsztQgXbCn/kLP3xfBE+1rUFTwwTFOG
7dyhUKJ4qQp/iTPhq+jT5AZKfheShcX2pN7KgkzYRY0zLNQGZPV9nW1sFBzbqZ1OgeVO584s21WA
Y7bHsEbobNKS9IHPYfAf4saMb6V2oLF2bsI4/awhKIHBNgVXTTNy6EnZi2Z0K7wIfuRQkjCme+Lb
2BfyqDdev4Dj+FEMEOFKSgM6IiilkuFQRbBZqeN/7NNy9omOR8Inyu3Fbfffb3BMULh+xHa9++M/
tl/z80v6tX6L7nr7Pf/4Gerrxxf9x8+IYvNlfM6LsQr9oPnfwQIzDazY/315c/CqVi/Ny399zRo6
kPNH8D//5x5F/EuRV19hgF3+enaaX77nOxLM0MUfumtixeA2m/BT8Cb2X+sG5pZu/WG7hq1LmDu6
rhys/hCtm4B/+kMoh/9Mrd4x2I/p8CHqvP3+T4aUWNcxOVqGNE3L+E+oYEK+JU1wWcpy5x/uQsqW
NgWYt77VNA45/1Ugb/tpOnvg/LqKwlodjJxfeBQV/S4Xtc2G7TWqgETM6YjFvZNPV7VDqTSkOmHZ
u1JD+Fxn4FMJnXSTI40Qtl+htmoSsXEQL/K8y53Mk28Z/GmE4fYywAqgwfNYiEFuIkV7uZPJMVfA
NQg5KkLmG5/CDGs/SCQyw13yWViFlrXNjyKtZOESZF9NG6OP78CYrOHA4Fe/jzGAY4WgH0XaJO3l
JVDScoGeZwcufV9Xr8qR5xGP/RJJFbQZMlL8z5F0tAXUfXBhmHRDMm3TmM6mS3IfPXnHvLU4VWeZ
vcPNtjEVmZhc6nwxZUkdnGDFyW5OHcqEmqjVkp45hLgl4gd7apZeCAsmzZbhILZdJm5tu3iWSX6f
uZgM2GMC/cPm37Np5LU0GgGqTj51tIxK/cXBsJkxI8YuGcJed5Lja1Om7BqS9bxVzMIzbT6UGI9j
SMHnDi79ymHDoDcIx1f2KJeDqfa6TAEoc0ISBBqT6B7sSgNgfeA96DF6prIyqDB0AiUlCx379DnI
I1uUArI5d9dpbzhRss9ErOiRKwzxYarAEOZjKKheNs9hNWsPsmMws/CZoj7W7Wuuv8Z8UpqRHPW4
WwXWHWejpQR7y1XOV05/dWlwTtHY2VA8Jgcvv+ma7GYc7+a/mm/N/I2cZba+LrbGnILJxWjEhTq1
3Del/0VG9q3r1c/z/+80/1QK7TnWyGkrm1OA2l+LygLsY7qcdGBvEQdZuiCL2JiPwgnGlVfJDn3s
u5VtSKKk75AbZfmdztibb8Q4eOt5QBCPtLGVtsweXBLZYNNt5TDvNYKr+TkxRbvqDbXBjoWrkOHD
aYFchlDZ+3nEtOyYA0C8nFgaBNHMBMDdQkK2qJHAeLTdvay+zD++yuytZhIl3SVribsiwFcxj3e/
Yken8zMqRljGASNZg1JYqgI8VEdoVbZMY9TrA30oQ56zqDuVbfZJTCk565LWjXrAPHg1ls1KqCt4
CpcxEZf+JkeNkavhqQS8PY+PMU1Ogr0OI75tUkrTlIQqb2s5Ph5V7nzAtyjawGOuHVjNtykrVGbD
GmrS4+QgjrSa4cTEBZGaDCZvWCcO7zVTZ/T0W7virvAuXRRNbQxUjLs231F4sevSRLhLRZT1c1mS
zzWa3Wl+YmhXrub7gDYU84y+6oZ1x6QBX2GP8muTG+nRDTQ6n8Fm9MXOMni2fVycXLs5jx8HxUl2
P2MH2sxdEY1wkhKrp9A+0z6g3VHQ8xVUxf3PZc6jDUp9Hjv8MUeKFLd31tiuprnMHLIb889g4vap
So9V5RA+UG5g0EKBn8MAQqlyHgZJznM8utBqyBiMce+lkfrktUW7HVL7GNWowMWX2uuCDRMyaegp
7Kd83MJkmp1n5CK4KQkBfI87R+SA56LKzRmPo0y4SmWQMUqrjRF4nPNmQWTeBht2Pueod4blTEtZ
UnzOVh3y/BXZgnTR0EcWxbXpIMt1GjhWUNC6idKfkUhcnPxfj8zjheGHD1QkbwJqTVud1u3G7MdT
bbp3WQoyynEwKdlAtJd+SKSDgZKT2RAD75gR4Osz1df2oh8iZKBK3GTMTbSYzV1H63dp6ODRCTNd
pwVbHzWkSKDDIIUJpz5drrOxoV3ppFbSmFaYYRcGDtNlj85DUmqkim2eEqMPEZcGJ59tqeWQ/mkF
NWErtlxENtHredseHIkewZ3QUzZNtoWwjwWjCj6WkGUiLce103vf+m4aFtThNNSb2q4jBJ78hv41
qXWLhE5gwyxEK0KtkJyPzMBaO1FKbuQaHfWHsWNN8wG39rii16GTlShl+GmDu6HsjGlb7HLwAUkV
bvI4+Uzq7h4LGz0Q77lIUDGlw5Hgj5Ui8szQr7wSezXxrD9sOX4Cj7ys0v8iePy5ipsO6k2puzbb
greruBYCpfJFn2899MdjyZTLDKJywFzMJhMCRmz7C9W9+gLZERokzTV+cwlvQS7fr0AS2SEhV9ps
JN5xHzvCH5LUHvNt71EHRg60yLEN83gkayUOgRa+/uYt/2zjokBB8LMcwwZg8vYt0x7rWn8idkDm
6tyG9VUQ2wvliF2vxZ90Yd2KyWBRr2igt9t5KslibTsyObDnuP31tdhv+RPf3zztQMdSwsQ77Lzj
T7i1LzInlPl26DIOv0zerOtjXNz0jU2QBIIUwg1j5Fu5PJBtDdnnMMVHHRWLMNMjdD2mh9kufVv7
SJQcojm+0KRb2v0GBgdJKWgvgs+VbW1lr0HtjLdEcBcJECuJ5NgQpB1WB8f60BgCLQo5gg1NFMy5
J1/ShxCvmqk2c7JyzZNmktrTBaj6pL0l0YMW8LLCzJJ1IMszn6LzK4Xt+8I9zFsR38vm0IPL3uXX
H5lh/+z+WYwTyzRMHDrz7vdHYIqVIipI2jjfGq7Ypu6clYgKj4InvEm2HfP2je1O4r3ExZd52zXU
ajNFgly9yjzFFkoX23jC/HSrFbmFImV46pPbogcPZtt9sLTgIZZu/tXcapL+tm1Y10T4reb1nFle
ReUNJGqUdlihJnUOW7Gdf0hkRks9feh0ohTZXMKRZCcyr6H+pBGVkKynMVnPK//8XAFNWRsg4/Ui
m8+7D3zSaVEu9Q9N4uwDFueBaVIIuc/mHoa/V132qWcRkzXzYcf3sy7SgsULpvaZ4V/Rab2Kem9d
4d0LQ7lzEgS5/FnFQIecl3kYRCyZ0XBXceNmhfcMPyc1C03Laz8hmmlffYvdEt78HN6upBLTG3f9
vEdn96BSMkDmocSd97zkCPMahF9+j/Pzm4ZP5rKzNLRDZR38QeIs7M9o8HDBrO2Y1rE27IZKQl0q
3XPmsmdJtTVKxm+9vp5cawcfb0fRx8+HLRvPvWHo4wkU2YKcEUy2YkIYpx76hpnIib6Ffkaomklr
DHgTnvWned9dJpKPxuSQweYthCJme8BQskXFZrJN1hRgKU0rIubkhhkFqcBKyey1TtNjU2cfc4A3
DF6kTmfNsTd+6vxmgrN+9pCDaQLhbIMK/DdAb2aYGFhRNAKcMBaJx70Kil3vDwuiBRZd8YHr7JPX
yfI38yeLJtOHwYAaHAoMp3dCq165cwqR1SC9y3ZuiMRunpdbX2ODyi7PFBuEQl2UbuvnUmD3H6s1
2MszPqNl4YvV/INjTZ1NFHOaI7Zj061+/Vi+gy5+n8lcDjYSGwzOGfEOBYUrVY8pi+RbBvN84sA+
s5XwLnJcomXJeCVBIEEnH3E0A9a+Dtz0yrRfnZhDSvCK5DW7iYwGwfod4pcj8uFljFR4PuZcJp3i
bp5k5hNUAijWwTMweoeBWrBOwKGo9ySW7ed/DTDujoX4Xrt4U7r4kST9jrH857uTFjhC5h1DGe8g
TRbsrYwYX+bpKHkFvG+PYu/Y+jpEtA4GQWJ99Q7sZxeKgxYDmgHV2l8tgstFyrkg4hlFSuEV6cpE
/dtZCcpL5geewnyYp1J1VZTp5te35LKQvV/buSE2k6VUgNjekeEsdFay8nG9zyeg+YhHkXvlSHvZ
p2I3L7Qj2VExeuIJ1ZFWLkiDO1p46iGKny3FU5GcexHuNaE4eTy3aGyHVp6c62p4DR89r2R2Z2bl
pAUmeWHUdygo1vN6NZ/l+zg4eVXwlDMNzpIfOGbLIVvLhmVIcgCdrB0xVITjcKQLbFjiatMwSH2D
v8ttfEf187x+/PoTMd8yEP+8jcrCwSDY8DiXf/+BtZXICSl7muTb+VOYjwPzttzkLtigTOb1romX
tAXY0PfEJVaVuYgoZM8n0vkt6vnHPnqc11cnoOoG47/lzPabS3yLA/vnJUpHQFpnW+a8e47somiq
EWnqthjk5TjCPmbJJz4fC+czaMGnOJ+BxiE5EtHwfZ/GmRMsIVTCklt4KQfYLNxMwTNejkPSoDge
Ylb/9bVeRv3bAQaiSVc0Xgzb0iHBvV2J0fhmnQd+hj7o1dRYdznukZQ7qioOWszevQ+2Uyc5UG0N
R1sDy1pYHjIhChpxcxaE91hg4X9zUf++PeCiuLuWa3BtWL3eXlRfmp42VjajnkWUN76cP7lUaeuS
8oEPTGo+bzNa54kTcWh+I0t8lr08//o6xL+PtbfX8Y7EWpr+kJaQY7cxmWB0+5fCsbd+ShHGueN+
9raxyKPP85YgkyzKrF/zQMREt6tv465eW2QjxshQ5vHWhtSAp095fEQ7y/8HJHJiLB9UDaKjXzXj
oZCv87M0sxhKXJolSRkjsFKvIiCFR3B+sx1DumOL29rt0+W9/kel3Z8VZX+syf792u//wtLuBQD6
16Xdm5c4rJuX7MfK7uVbvld2lfqDDT+PNgJJpVtYPf5Z2ZX6H5zidaamOQTiz5qupf7gGTPdmXcp
WVrnQ8SfNV1CIHgB03VsvsO0bc4P/6w3/3n4+16B/3lewtsnRzMNAcURQPq7A1GbGKnhZYXg2ZXO
inymCqmI0n6zHP381SlNv30eM9x5lmgx02aoO/BgLPNC/80zPy9k/5qH/nnhVKLfvnTrE8MMXkWs
Y1i03hNUj1li+Zvn+C9e+92Kb2N8imCuiXUPap0c1oUD9vfvvfT7Q19Hp7+tJZ83etg0g19bd7+Z
ff7qE5n//ocFLsV8gKEOJr3ToiFrzBJ6SHI3JdbD37v0+Sb/8PqN7GxWxEasbQ14JySeAknL33vp
d/OlQ3juiOqAcSLsXUbXNYudv/nS75YEqypAgOQgxQZPW8yW+iQwf/PSf/WBv1sCtSIF5EBRcJ16
H/rkStifC3f96w/kr1763WPZ582Inim3163w0XwC6hsw6jq/2RPNd+wnz877uI0i6H05AAhbu02d
W/BFKKmtqqqxn//W1f/bPgboXko4nb0uYxv04iQKRA+eLKqAc7KgbPrrH/NXb+PdY9rRSneoDuLV
83sim9X9GFS/eZb+6qXfPaZwIDLsF1CDA46k117eIegapH/69YUre36dn92Bd8+qZlEW1KMawqvT
jyfTGRFNqiaqkh2xbGW5hZaXW4eqS5G145AmBH7AzuXPfJJuOGRa6fkPlj6O44LZpMpulV63zcvg
mkm3L4TQzHVQ9wMGobatsnuRhq1zrJ1I9Mdp9Cp5BfV69G7SgNy2p4AWtHOwYtNmiznVlExIhumj
2kdyq5suWWrYV8d1mhtNs5LkcCPBr+ukXutG1Fg7HQGQ84BPuiGQSsvjUADOxSl1GA03Gajtx0FN
fqDpvYTF0H8dwHCpHbGOaXaTxRTkPtY008171LVTDlxdS033voZJRkNM1q4ZAkf1MSb1fcOBFiPg
VMFiN6loXocJSq4rHz038RsFYEn72sKQ1Dyl7A2nL+Pg+MVNVjRwCXGU9SsP/KN1z0dHAUxhHyan
zKvGHFxDTabGasqwR3+d2noGcqFbKsnlTPXK1Clrt0N37VN7QstBF8EZCQJN+bz2VmzL5tgVuq8f
qaJUBvXsNIjOxpBl4qooRl0eyGzIZLwsVE6A3hLfsNsNC9OnyAlSC2OW9QFENykcGwIMbfLInMDX
003jTy2NhdJEZL9GyD4Cr3HwPoePZl3i0VskHWCtknzpGMnDooFzZDz5UJV0osdgQpl0QlU9uWtT
Nl51U0trTh6hF2DSPgFqzAFUkW4mEoTaS3cY3H5pTQruUyjd8rqVkeGvKGYVNWgkwtFmZmd2TN3K
7q4kTUiyiKcOyFKrjXa1JMgYQ1VKHOLJ6MiahGvdWTVuzBhUtV6QtbRSids99Bpc3UficGq5KmBn
c9v0iBjUPkasBQN0aFtUEVKjLjDUFibOrtZRz0hyOdGTpeio9R7iOkfHsTRPqaQYss/TicCjOvTG
Z+EFAKCJm2qotUn0MKvKpbq8CQHc6usKLe70SXMrz9s5Q+iXi1h0yKDd3i6iO+aooXocDD7whWZP
GhoJOQ10kakWVntLJMl4Lay26ZakSzro8sAOjavCjrzw6OViuKUrrMo1eCF6yRlBgRYpNon42qTI
Pzad3084jxxcYM1g1dxdc3gROTDyleOGtVgnZKaSJdkh7FiSSxKRSU1VjL6RV3XOfUd/bYDAYKcY
LmBZyN0Yjr3cqYhK2YrhYpQniZYf9KhGUXUpDCv8Wkxt8liBiH/1M6e8m4Z4ggXgEd16DSDYoXOU
J9TotMrxGe+202IyHxPtSR8JafowG4rJSM3KXr9tM80/U6EvjFVgeORB01PSw5u2I0nrMagAPT/U
KqToWAtN4wNVitolZMm+Q2o20fuRcTZFMUVY6cLUoK6vFiTOIPBqUQjRmxGtxrVDG439pWcBjEXC
UsV3YHBAdTfg3qyP0je8du260KWWuIASY6ETYe1jGpiEuAO/QoRtE6PXIT7KGGKIrqCWYMvaYsa7
CVN86p0wecp6o8uvagNE3xZ1fdB/yIacylhStlSTkxhT3gYEbZQfmPSm4qWsdA+YjJew57G8WHOW
Kg7G8VDHlk9xi6FXH0QY5cDmiqpu8EwTwUMAfAgLxmVRmrL+ISHQqf/CPepAqPGkBLua0zwRUKZp
ImoLANWuYpI/s1VLa9XbRAk0nQe9jItui9t0JGTENysiqyTW/r2Rwjm5ymWAHpjcWNVY+BuQDmSE
nCRprS/10qsIXTBaYj4sbAj2lyIEHUS7q6Uhif7NTqAF8LAeCSKq4y+MsAJ+QwUy49oqHYCydMBU
fkeIshUeQH8qa1dhb7To3o1CPnV5x4k2tmqSsLR0GItrCmHWY+MrHRsCBVpGgJsV/dos0L6eQqrU
z+WUYzKOyqzM1i7S0ooHhSuhADyKb2GiMjA9Vc7htjFbZ9rUWYJDI61cA3tY26OX7BZVZHvqOrC8
1DxSwtFuppDZdyXgZRKAXM2d2Fj5HZRIHU/WCVE3HUg4/B5mhXGMyp1BONV424OKCe9l3huPGu88
J9eHmRMRYZ6kZ8sK+2QxaRH5pXZuqH7tto4bH4zJFeWHqg98+L1pAZKTUNIcZjbVfm9T9BPgdQOe
uHnrGD1SzcBwCqxFrKHRdSca9HAkpuYduTKy689wz/AjebprKFQXGcRK3NJo9Cc/IMq2sQKDllzY
oC7R0JJFC31s0xGIRAko/z5GFFwubNW2/T0yV7AtDlvnnBm3h3BY5iTFoYXXvfhAwx+WrDK6cc+d
oc8l/TRBj4fx2FmbYaNo3efK0HegKqtyG5R6/uDFNRSFxZTqpThktU0TtqbUThEFyvhD4zNdL6tm
nK5y4APp3qlqWkBFMYAzKYjKQpsyyjDeT4xALEKlXzMjNbaZLAEBVMam0ixKjj7S4/PQTdT7COsh
lbInoshadk1ARUYXSR3NeASn3EQZ4Rcnt+n6dhWraiixDmB42/j4lxXB62jIGYeDUTwEUauSe5sA
PJfW8BRhwxJdvhuQG30sLM/xtvgdMCdo6I4NqJdm88Ewa8rRbBoqOj3KyKH+l3F045rki+tSAW/Q
UQE1H+I27CT05JwIgigNvHIHiK3I1nVAKO6NLbGOQFqOiHzHmRlPa6N1WS6LDhb4vjBNjZQVC/7j
K6lcIa7htI8QejdNPDY7tOkOkRJDXbbdK9NGToN/nGSLVZb+4zJydP8j2XhUboXXjta5jkhDBIuU
BN3CgDlQXbnSoQEirL4nedbsFFxeR6lhy5axg+mnkgBzJLI5rVrovKT5tYD9WO26guUDULbIhzXC
3QJhphcQ2F5OIEBWKcpPcRhU7IgjAojexWkRdOYVa1pJtI6jcOC2yNPEqtZF9jqNdqvPZkWoBTDV
Mkw2oBAwgUJCd5fQbFJoRBFRpbvO0tNh5eBx1FjCiyQ8Jwmq5K+6sEW8xX4umo+5mY32PB2WdMHa
YTqlMUjHu7y1OamQ3ECcoaVlkAnTIP2gYdvY4uayKmJ06gaRsfCBOVhEopLh0KUV/kln0OpDpXTz
IW+Qaj+wvgwkuheIa4BdpkHykGVYKc+GlmJNMmI8/l4kh+aA7RBNc2c2pbxv28gbzmPR5OYHhngT
fBhNAi6It5EEupqlHLyFsqFoqNGZiDKzC5GSqFK1n4k7ghiNedYLca9RMyWVV5jdIyA7s0JWLbH+
xQheglOAkaa6SkGMuyjEIxgndSfm7tjQDs2tWYZ1+ilhek4WJs+bfWOVQzbdtNiqB9ifqe6+JoMY
sgfPjSfE7HE5YkYBzhK3O2zUAXAfYr6bdNFVRpZ9NIWX5jeqagSqnQin9GevnqT7xaTsHzjXA1iE
Jlsx1RG3tMbqHkzH1PQbRKllBU30s93DoFzoeaTI3cCA7C0DqXV9utWtOhTlPVQwB2hElik7Kw9s
PKvqjqRz2E/ntqoCo1oYcO2IevfMzmuGFWeTXucd9yLaaUlrTmcaGwZp950X8dhEvd7sCgOMNcV3
28uXvmypoHMulhFp25UCWddl4CEAFjbhk/KoGBWUPSXzTUmypbfyiji1v9SBO7TfJjCKxCTjku12
EMJpOo3kfnYpZIM2Ne7sYpjGD3mE2/thTOD64lLIArZemq+9BFOdDetgHCreeI/qdm118IVgdeM2
1o8TLHXnNAQlQW6dF5sl5j38JjeRPZDuMenSCsgBby332q1it9lkhEUn4FM6X62Cop7K586k/b0K
YXscig532rYKUzPjXlQmnTEvhn+6hPBXoWT0U++Z6LHcwASn11/1RMMfXTlTRqiKl5P3OY4ahCPO
kgmeXKOZUnwJQh+WHoELAQipVo3sK1Q+wwzR1yQ0Y5pV0NI2pNPHOU4RXCREBF3CyEIEK3Ko4miV
UKuM1qUzdQkKw7JX8QJbQ2CVszQys+4nQGfxMnZ1tu1z/ARdLhu37jLxSIPYdMi10WBzDtNoQBsa
Jby+Bn4VhlaVbMO41dOD5YAyOIhhBFxvmoXe7YAu4ZSmb5QGZPCkimzkcZi2DFINyqYdyi9e3Ahz
Vxt1HJIg6ZuxgyJhLLJ65VZsWwIUIdi0+rSpHrGEk67nurqm4x1xyE1ZmK7oiNwp6rLe9H7shTdp
mI/+yUSJQIqDoqkti9iwDkMU94wUL8jrbi3Jd6mXbBSUWrr2kI6rwK+8j6HZ4XjoMf49M1mjMe/L
2Z3NwWkbky5BQvzUu8kSDEoYYVeyfPsuERhSSLrywZAsoC8Stx3mA9InunNO/xCUqZW85rnXxy8k
eLPb2VYNRA6gDYzTlZyz6eOuiRQh424+dosoSAL3kIyOhE2kNE+8+IXZ6Lu8s8N8HZumj+1b6OwX
HU6N7knMshCTqBHa1M2c/oEWChdpgnMsWBrN+MwDzOlXwEgjvVIhrcIk9hKVkJx0XQIhDR0MjAvM
izW0ECksuVLTgHt79Px8kSBZCTeqMjE0ilyHDGwMTXakze1T+KjB3C2cSseQUZhGW66jKdCzu96w
IMCFzCek+gzMK+ivKll986skiRYNZkOfWqc7B9mGZOzsg2EoxJGzZKCYapP21aLJ1oHFM4E1GLDR
crTvDmG/lLt4ZGozI6w0sXTcQCU7R/SEuXS8DXIgM1/JGozmosaLJ/C9B1X7vbL3/6dv8r+wLXJp
tv11W+SR6eHrl/+6Qvj+JU9/bI5cvvFP2fsfBFja1hwCzPhANEEd+LvsXXP+kBb2K92QyrSkZf6g
e58bJwT0Ietib6sbCNn+X49EuH+48EzpnLAdMpHMW/9Jj+Rdz9MmRxpAuEJ1xLUxCOS7qqzeWYwz
znLLpM2/2YCFmwUrs7DitYl2w27U0YR2Mfmny2+DHhW7orLTM4pn6JBdgP6qADaP7ZKW7tT+rn38
rpo4X5+c5WSUi5SBVe+Sif1DhR7CoUNARk4aRdHhHu7QlaWWfu6VZd2MBexzz6q97eWPl99yE9dl
mWnPZQ9HLUTRf1PRrF2iN0aFWWYpaIDMejTRDxJJUBQranQg6TAif0rdGPekvU21jkgQAmAfqjEr
lkECJGEuuPn28Nnva8KRyP09RGSV74PUguDRpIQtWMQ2bEq737aY2F9rLyKHMqtxZiaIcWy/uXYU
mk5TO5uATqgrDfQ5RRbsfTJWtjVL/JPpajeyonFKKcyQ0O6JH0ChQP2Kgv+4L9L4Kp96be/EYCrt
IIAwAPMKs6vxKY5k+BoR9AEyQllXque6Xd9+MoQf3hPYsdIM0V2F5BWsknyKn1J3CPFy9WpVNLqx
YdsVobXtw2Pdu+lDP0Iwtlvyp/58bxVbJGX3sPijpP1kIcm5kfJ5DEP/INoKh0Qr3Vu3IwJy6GBk
l6H2qsEstcuq/Up+0jddNO2jYxA2PvUEIior3MByuvEhTS79mJ55MMN5Ut2PH8Y1jFB/GYyxWNC0
wmok83A/ySqFq+Hf5WXWcxP8u8Btxp0RmAEnDvmQON10WwoyGziZJwSFFhnS7sxhA45L2iVi6hKA
0MyRSoMmiTsp8+vUsq3lhcRjaVVyIFpag9kezmAeP71eaI17bc7MCBmV3rWstO9/anUNPxHrOcbJ
QzQWQG7HnEojW1ptW64ytAXc2bDAaGVm+2nOaoG5/BjVU7UVIisJe7hyY2c6x6ScX19+y6aO2hge
ZSJLUewVzCQHtuXFLm0VjfE2tBZj0o/PCafxlQY8eGkTIcMBTz2Ioa9vL/bNONII1oVYmVPio32I
fXqs54iiULP3ml98JTSBpJgmyWAfxmmIf8ALvxhFuvca3XmOGtQulZes6tFV9ygV7+NIxNfFIRyt
6jjqJTxdjoIHrbd2nP+ytCziBV/0meKLEPI6krBFZ7SAQjvT1q4az3ponWjaUY4kRakv5S1YnvHz
yBda1E8fNZTl7E98yrCNfgd/q4ffYXckg2Cq84kWISiCHsAGsrK6LdiXyBicqcCdLWH1nQo7O/ml
1txgCI2J7swDVDkyWQEVvbOHqb663DvoEF9k+DjpqXfU55uZ8RcRoYR7t63PTlGoKyuTp7oR+rGd
f3MzskVaNlNUm6AYeME4oZUm+TRXiuiGtkpeog4ya1eVD/oQXUWOX64C9lyPQzOM1Cqj6CXPyxs/
SYPXX7dWzLedlXkuVO68ZFjIU8AaXrLLf5gL2SaPVM5oZzfQJo9j1OdHjLDMPJY6ieEammx07Zmm
/ejDx6ksDVdD8aEI83Jr3LYXBpJwnWtfEJIl0szcRlGBk0Gbks+j8u8hx9qPxJHg81bx3oP7uAbO
OpwU2RK/fiNi7mL9q0XEG5GuQZfctgUiEX69a0X1Wh9oRU1uQD9ML6No8PXFPYVmfdPomjwEI7SM
gSMbtRTPu4WICao36LOdCKkHIdf3qDQpQsw7vdmoJghOY10+1DPiLKKOvUHbph8S39YPl6/MTIzb
gMaNt7+M6WHsxmtXJneiHsNbdClPGn0DTImB/OD4BGkU1U1Qu8UT8VyL72AwjZRnfaL1B+Z5tKky
pN/MekrxqT+PLJ+YUcz6SllNTZIWX5lN3G9+/ZlZ/3bz+cwsw+L2IbDgMPKu6QvNKJSjiQuNR8+P
D0RsTAeUYR9iMHg7HYnrKgcqe3v5yncB9FLk9zZGMq491dtPVizis/IVz33Xf6Ok9zFrBu+Ml8Ob
awDm2iUkcZWAzr1PoNmIupYPF/5uOJIOpKUjHglKEgbw9y9lDXOqsAKxMQOggD2F6htDphXBq9mm
t6LWxVpkxb9J5zTnjvn7UYNvUMzaEFRil1DbH4Z/7xfKt2EvIB7PjEUem0BetJoDVGksI9D/a86I
8WZowaaYdFE4FrrJ/6XsvJbkRpYt+0UwAxCQr6m1Ks0XGNkkoUVAA18/C+CZuYfFa02bF1hlkdbN
zAQiPNz3XnvrOhTmLgHrpyGM3kVSVNc2sI1znZc4S7qYBIkwvpheGQGj/L+XWAkJRhu813//Dq1J
wPHbO0C2KHSTQosHjTbcp/s+coy2To0OLXpCI2cBlvedeNnw3mvmB8b4L6JTu10nRPaosjZ/RChL
iryvb2Ub5QB1dOSVIEgBGE3Kwyw9OZVqbU2b3HePKcuDvctaWXjF1h7HwN0QJPlyXtS6GKk8B6Bv
ipNqp8bGRpwYwzEy3eipl95XE6VJr2XiETDIOdG53lYOSXVdR6hLoFvVY3DV58qn5UmSlO5W9geJ
3eYSfmV5Tdua8ojQR8Z06jaE6rUsEWyXnDPAd8aq+VSLjJ4HG8Z/4u3r0foHJUB8mi8M0ZRFX5X1
mkONspuf4mHCtkBYeQey322zNMVlhlt+ORu7oV//7eH6nJtpmJOeVKjcWMhLAXZ8erjCPogDwyqw
Z+HtWzujY7wwDNn3Q4eijfMdNTwzvgDcaNd/6UhgnJrfPmqRVrwRAL1UcC7lBczEmEbiE515oi1s
i3SBsP5LPjKu1883EZBV0zY4OTgaNgvt0791DK246dQBEV7JwCdtokMvlGHH55OVrItiK2njn2gq
ayC6sKZ1tqwY8Kn+ebSge/oBTcKA8eOLXzicXGNMeEHl3eAR++cyFdXSq2ttTU8FPFCdRPuodp0d
UwUie2MNJWzIfTL/pEUYHyN3VTfkzNSprr/gsdegzPmAN6FjzwFwGXEjzJvDp6opaFOXzpeE6hVW
PIGL04X13j0K7PgMAVMoLW3j3jtl+CfNEv29pA5V1egjg9P6oRUkdYmiUPZmbkXvffi1bEIbtX7U
XduYLcINMve1yRtlKbSaeLYkAwVHDbp0yrF57QqNshs440m1k29gudObnanpviIhbGFor6WtHxtu
j7cEaMQK5J1zDpulRRQZSnyK0KWemi0NaQy7MP3jVe4FBwDd9q71+6lEBxuDGjTo1onREeTT0rw9
ezFOjcjbjTWcZ6ehqiTPYVsWsOaV0NNPdZoMG5xW6X0UdLutsIUFa+MONVRQTqaDfF4Fd7bOlGQw
F0G7VrSjhFPwbUCovYxswlsz8vPWAwSkdRaG6a2bflIokDkv+clZGi3BaQ596jyKqqvsjJhxZ8/+
bymY3cjOPdiZYzN9yIoLYSD8hGNUSHfXkiexbFWPELtpzYyTq6rE5Wttu3vGIcoDQXW07Ay2j0WY
GhtYidpzJAIHfLTPGuZI7blIPHejKyaEX2hBimcbNwd+6q7Lmno1Elfw76vrJ4XqVB5xSqQpqDIK
JiHz81G2kfS2RUVUQI1ilASqdFHhbz6NZVvumxAI8QyBMkCvQVV19ioovGnk3e7sCrRXlGn2VMTG
74EwP1gmeOq98oPRj/FGMukiavz+xfCG/gr9dLLHYYfRoTub/Rc9qwEyuWT2tKnxZLZxue0KPKAK
yvootppvjcbTA7Ap3XNsu9OnGlFW6BlRnNaHV1hXkxH7Liv88PDvH8n/smXiaKezoGKjt+gXTFqg
/9oy28wka83miGK2ltjkdZ+fPBDpA72103yhSFuNjVTemO18Vx2Pul04w3GOSPi1jDvu1nOihUki
OJPDHiC76wmsmBi9fRGeg67w9rSkq1Or9PVfvlLxx1pH80OgFJ32TFShn6WcvUrUQI+whjFwvSNe
LvjIOokhoqMpPXpiG9YgenPMm/dIi1dJl4ijOjguQ+cR67KWgfFopNwg9obtrjv7LiLDNjYTsSd+
3gUvFjMmMrvsH05FWxnkxVRdyVOSqMMqyjF+92Z5DuO+XSMpsTZsDMxx2LZOesYRjeHrkdCyZm/7
jLJzbXbcK+JA1Ijzt+LH+t11M9XMSGsNVn4dpxQ4hE+NmhbHAeBtomg5HCkC4ggRcM8QduDES7vd
dHlsMoXIP5y4BgqbVjywjmi2pUsSTdgxxJ/aHuSZurv5paNLctqEQh6sjxfKoWNAbkVeE25Cg9hH
1dOTl/BKnFu9KHMlJx+el1hpNzD1Xq3BpCuZh/kSPay78jwKGxrZEVDRMHUo0DDQSlQu/69xBNPw
a1qrPC823UhJ0s/SSo2HHyvGRZi1gJc+2brrDW204sPThh+NZsHbMexBbkuBtoIAymXf+MEUWYMp
vvYI9VG28zm3LpXv8OMGkhvZUeSQ+pu+m1PQvB+SJN5yrVkFxg9LeMf5Anth3LQ0ArCENv3GyToL
MFMO+ZYpshc8palv/KRC4UGptO+kNN0nK0CURckH4yiJqWzQYKz0OQyILN43rcSt1IYZsDREHJlw
00dq0IF1OvcB0jwM1ehROI6+rjvwgj0dn0cUwRFvFeamvhaEx1YSBE9rIZgGZKDWBojyJ2gawJ+6
wHhNBo7Vid0nZGUE+oZZQbYsxjjZhAyJGMm3z3NwIDNNbHBpdVXbZucTObxLsG+t7VpttyUc4VXI
fn3Vw0CFIhFBdp9eav2UkK5qVzUflG2N14EetTy5FjN2W/Hvff0zV8iWNvURRn0akNzz699oY8On
WdEWNxR/5Cc1pvoxBATZ+p1OpHDKKCsFrRdjCztzyPROv7YLix4J/Ln5EhXFPx4xbgAN3HoPwrK9
aJM4RJUOw8rMs9fTpn4j7fVdxMOrakblq+oH1xTyz4cZK5fWbE9KjVwDxvpzaPIVdHFORntV/aNg
f3xHEnVX/YRpZ1Z90QI7W5tB6q3q+eaaX7eVc2UvAWQ4vz9okZgZp5tQK4xHWgDztKAq3e2hWsWg
p47hdJl/Yi9vl+mk3atc3Mbo4+UepOtSI1iU9N0qf5s58aL0h7NJxs8m6WW7LCBbr/3aURkJksyG
4nZBPg8RBTIu30x/J1TF/xGN9kGX3p1Zj3pFfxRfy5x+bMNItp/33JkTOMTYfFrwqsu8x0KjsFVd
moDgBiuZmhiDmXE7QSleqj6HIIMB/S6McwVIf7GXU5wBZ8INeU/q7dc3E4eyXAjDi4+Rj+IlKUrl
APvaxUbfiaWiy+IW6Iq6G8PwFUnnQyHHbuk7aveaod/jWYpc66DRozyWMIvvYczjlA1kmMwvLelY
9zYGQo2pkUB4TSE3lGzZAxKnCVwt3DXnumijcuJceyYyG63uWZ6VF+3Da5k3MniV4SL6m9L2d2PL
vLBOLXZqadrpJoia3/dI3weE6AdYtMdW6x8KqyesLucyupxfSkrFiBPDfiZleSFHZIbW3CDkZ6+Z
8ahrmM00r0hKfhheuWAkZH8nX4VZUEl8cJ/Kc8V/2bbM6uEJRBlzugHH+z1JEs097gASTF2pUHrZ
DksboP/Q+pKYYbCvYrzbqB06sneR1iQHa1rciOQrIXoA5zDR15yrCdA5QKH824fyZ7dBtTTOHhp1
A9K2z4VDFcvaQ5OXL6ti7JmV2WTwTpcQ1dABme0wrWG9F7R7zc2Jd9CzeFm5AVIuywzuSdUfZFQb
T6VKrBaCiLthtQczU8XL/Od8hjuGlgeqRmeL9TimGHHvtlndmHT5Z8JKiDDbxuSabI3KToxFZZfK
BcFMXUWLyhPBrVRV71yM+VrWMl5EfpT+E3rWzYzU9BUGRrCKhLiQ80cEdq/hzCSJaVupTrz/9wLr
kxd2vnnQQFC20uGhSvk8ntBU8JFi+pwCzDHf4P8XrIPwM2ncho9ERYdq+Zw93N64YGYo2Hsbmrld
0t+KsFi7CjN2V0vzo5gwlCGjQPijEwmTMLNSlvQqWu1nTxzrLmGhgS06JevUmj+hw6JjojTWxZDU
lo3Bo+o7aQCCYdGJtHoZXQi1SoFgKQ3WSVqMGw5+7RN5qA7bV9fv1aJc/PuHoZl/9vVwlAJyUidX
qY7J5/dHSUt0g/cwnfhKdcSfHYXH+SK76j8//c/vzBamS1tg9twRnmQiiUQw0TREI2VGea8039iU
7ZAuU4BnyyDkUZvJiDqfyqGNstsMjBbiu2XJ8jG/ADZOyiP6v9380hqs8gDcnXAVMiX2gFbZQ2ms
Hv2wJAi9SrSrk3T5qtQL5zpScp2KoL/YTkUEQx0q3sLwlGBpOh8MZcPdvMlmQe1tlTFMIPkoAeHG
LGmHmExIvKbNa6J0MOoRrlQBCBZAsS+VICW1QdW0FHo43IWSu5uudtV1UcpwkxZuybjYRxari0M7
aO/j2HGecnrIIVPWbd1fZUNcIRlqzlZxja9z5QCLQLmH+7moEBJBJGF/zVrrnOphdOm3QUbD0er0
NUohQNRMsI/zxad2kwtihu6yV9UTEqhmonFCABIgDTXdvxDQDHwnNFz0I0SBgL4uliY+bywmUDKC
CBJYBHHJWtV0NhSlhoUyNemdwFgGOoMNdVRjdZsSP7DIELAuTMYVQJJLkExq4y7n9jt5GOG+NAtE
VPNoRc1ByJGaqFdKtVEMVbnn3A2woiTOb2v4IphK7fQm4WMhMA+8sRaV5/nSdbVHrCD6vErmVQ9x
mRisHMzxgmn7cETO/Y/IOyA2nMDbKUivoS9MMi9CfrFq28DiLkr3VG79HlxHEkAGKvpTasoVhzj1
SN1sn0MhwfGNCUSBqIl3blLx8NjCWaWOlAt1ClnU03rtdX1zJR/H+ssDJX63ykyrizXNeU3TsHHb
i8+r8Mhd2dgqm+XcFSsKfecajbIypRs8mUXCxb2XvbM25tyilqnXUZ8w2pS88WHsKwi608qItVds
mK8oKzwM/qqVhbqStUO8j6mR5klYZz86j1Zar3HrDl+KXHWWQV/lkPxVgh6j5JGr3kaHhTQkgNPQ
WHSQdDV9E+ZjSPiIOfylyaVPC8VvjVILIRRocpYQQTCC/alR6ilZHCPOR/4653JUGegJWixTW9H/
AUETClUxkOY6Nkc1J8IrUxFSax5nO0DlbwMUUUAV+RcEuf2N4Af90fgmOkWSet2QmL157wxC1z43
lv7z31dB8496wlYBn6CkA00Hp/tzmxrP14hIWINyE9AW7+jBzkcvf9SKw/zScFzoMA1znGrKUzBs
97tZGfVmRs/OlzpAUaWCM8M8SX1UhPI4xlLbUkZU11H6KMhMJV8SgBndujZ0KArVZWZnyjkyfBsY
d/xzfoVy3gWaPtR8++Q66F3lXmyRaGTpaftuzBWG2wuOZt3VjDrjiqesYbBgIbTryvJc9nhCYg0Y
STn1OYucfkmSZBoTPV52lvEScmg9q/CG9gr2nH//HP+cdk2fo8OWSg2iTjiZ3zcTvWJz0BUDDt18
0yUjtrGK2GaeheBMemK6U7CvgOnz4EB2ffGIoNztXHRNQC+r5xw7HzwxpzvbrtxVKVEA80kkMo/G
3H2f8AYCitgDtIi9/8+cx6dJleUyXmb5IHb//+/IhDIKq8cBZ+h8fkeZgp2hk/CPfu1FXa0cy4wc
8hHIbs4UdhlnSRsR8g1eOoapgrlh+MJXjeT7HoQJokaw3IgBQLCIXjU/zDwHzouDybSbYD0vqIEJ
xwnV8K/5ApspMM23ajQ+/vJW/nhAEVFbhjF1Z6BIqJ97bUE5Ei9N5BBs7OjD6OlCJG3rHH0LSalq
EjPixj5Wn2zbtp2+kngQFnOUl1LYmDhjPvCuP+pNaL5mvihX9pDbVzphzUpXgGooHVRB3814d1r0
t7XFmDolvy0utqZRpQjdYJBm/jFGpTve+dSTBM6nTkP71YhPcw1qvXIrJW/tkB0bgtYUXE8kOrhf
lSQ0LnCBwMx6Vb9sPbe8d3b0xBF9MQetJkqS3DhyTrxIMyPlB1ZaCznzUWSGv/USkw0t07Kbl2j9
SmPQsORtVffBxucOeZBEuZ0g7JRd1LMgcrjaqq3bcE9dXC3n3Vk0dXfrDX0zVbfkXpzaQQKnHtUr
elvrrNOVPvd6SzgwCesnJRqrs63R5stZ8Mx+sI4wzlCzgKb2OGFHwu9PWdyC9SLJfEmgdn/OZHrq
Qk1cUnxd98b3Nm2lmM/1dHFj5GVhhMan/DZM//DKSgaQfAHciZxSO434l80HAhNQ8bJ3IFUnQ0hl
qgYPMXZQ8kx9WPOxjpHaPvXTxUwCFSEPhfPY2eMuYGnCO8Il04ErBr1xdlLPZGunBh5SoWwyBYFs
J4L2iixhW34nKkY5ocwOl3O2X9gSupQr8Zmpsr4GzpI/p10+IpxHi+JwToi6jmivWp4Ur3UPHl2F
Xxdiz5SdMqQnZAD5qpZGeSuKroJeGIK5R8C+GkbsIOMgkpXuTTmY7bgzpJFcw8h/rd0MItBOmGAE
qyyO3oeYcPvQ1Bk/xBgTujwiHDDIPqCJJzudMTswzSb7kKXxIC8Fu98YrhQya/E3OD/moUQ+lMiZ
W/psWklCUzNQEBKfhiT4auaR+zRHGjiEn782iYdNDY/CpdvMyhZ8F9Y2cTr+54yNdvNZM5CGuXOM
6I4vKjiy5q/6VsZreHTtTrMS801p61cVjcmil3i95nEhx50BSfsUcOWSYbguR1NcfCOyjiGpvoEr
8r0WZgd1xizrOJuldZmLof9URIsuaq+d7xgPADvtpS4MyJhh/z6juesqaY6RpT3nCL9XSuSU9Hga
uct6q1qWhFh+AU/P7eUA6SPUHUpk6dd7w6y/QZHIrzkIxgUqoGzl0KTczTdIk2HPA5YktSbDnKkG
T4ofdncB/Ktzu3uWV0W8ro38W58RV1qJIXpWGkr01lK+tFIET43I5dmPq4fJp7GuKqAGawKPgA2q
LSMq30e2nOs/51dznqRQe7iJWqIdTTo5xxEHwuRxNBC+EhWAShWJgDu851b4l474J1oYJSEjP8bf
mrDpAbuG8amjD+aGM6OGgxAVGSloSkbwEWR3YiLqH34QMuiJTR1ZCD/5U9hqKZtqhf3QWCn16H7U
JHFxNBU3JUzKhSS2Y4uxhbTGqaZqTD6KXCXENmz2U8ME68YUEsEYneEHZeVUM+rSkStNj4qVoQ06
5wj8f6YyBEvXIhC2FeUH0cYVnjFCshkdWpcxHdBfOwqBOkbz1Pq1+R6kDIpUs9rbrpO/Gtqywbzx
BatpvDWt26/dsSCSe/M/YRPzT8kUO0HW+F8+1E8cnV8fqsv4SJs2Zc3+fIpnykBlqeaUbCNn6NXc
/ptjiD17Ostbxjdpq+4pmFRqWam8Cewyu0oh2AaJby8OuM8SJkfHXIVeV/CbswHiZDkMbX6bRymZ
RF4dTu6Kv+zDf+5lNhTaWSHJVqbOqpH/GvAUBKSkohgQuWd6sygaNb+04EolARHNpLJrqmKN2HnO
t9EnnRCHKPc/lXRW1e2ucs0Pz67EHjfAlNoJeG+P5n5DVcgZO/2b9Ef7U3A6V3Ma2lZLdSxjIjr/
90iqrIWCS5wiKAeV+eLqVAZ0zfT7/BNuDDy3JEqQJ6y+hd7EVOPlUYmL6lLZHoeAKA6P5FFWFzld
BlEznq3hfj4i1WxfmQWlD5SZu6GML5Gc8s4cMkuHcsrHUxParXpx8FUMRtOgc876bmq1WUTkdd8Q
u2eb+XfkALacqx1CXIbWWYT4bpddHWMJJTmwkmgitnMntEAj1Xfej9qSl2CO3vQm8XlPnqFXHBQj
qN8GQKarHJLwoWja9uKHSXuhZUS3K2WBm17Nv2/JONwmNjiBIonoIWixc5gfSrvt6AlLaJohBy0m
l6F8a8ty2ZHNtG4KGVAxMNTCFIo9KIKiqvhmTgR27t48vYhWvwrb0H8Ihg8LWHIEQzMWXblp0p2q
3rr2Ps1mOlFwD22l+MA83cHJj250Q82namRgUfck38+aDP0ip4o6xpG7bvE80rqe1wU+7O7ggLhf
/HqCTAsdwdyv8VMXYZ7FaWcz6JW6U1tgfNFU2NpZ8t4gy+AtRRwqCYhml/Cz9mpachUzynioYU6k
WjT8ZSoqPp/QLLQ0YB0hkhuubbAH/X4LZozR+rQDRxcnzRWDj/yg/0us9EiqqK2/FpoPQ16r7B3q
YxZD37zpRWtsPMsa0dbr9ovte69DVDl7S8cr4E19d7XUrSPQtM6oNr8q8cSPH9MrbMiM7qeEb5Lt
DVPh44uVbGWYTbkWVuyu6a6Gf+nf0qr9VOTyHontYa9A042r6DOvAo3D4PHkkImdF9aKQwkuDpM9
z6xT3labfuPpJH9tFmWQP77uhhQUJ6GI+ag6U4sw8NFtBOk2MUsod7Y/mTa7NmB6r0YLooTFGz0Q
pmjqo/DsZptpjv0wGC4oWbSZGxSp7GlQVNl0yDTKravHi1+a4oBw6W05ZV14o+EdR8MkcaTW3rwI
s06jdd6p1Ar12RWoEIil4gnT9bUhuw71nXm0bB9lEzLi+TTXp+SEIQiod+QPpjctggcsaMiFi4Kn
SB/HhqhFnebRFF1nGkhPnCInr7rNvzIFyxhV8dekiOKLVduYzbrwgh6+vJhV9L2umuuQp90jRiJO
UEpoHiyZj9caa2BnJHdHGZ9SI4r3nQyyZ5omzjZLNMJXKFCxOIZPZoP6QgSi3hG7+Ww3obwGLv1I
pbLSu2e4WNR1LEYEgYxySkYPCcyz4w34j+i9GAltzEvna6Kp+savsnrprnot9360uUJzscy+OIN8
8YyXWZ9BUUnfK+Atz+OExg5o8BruEosSoqbpuU4b+ShdvmgnYVY7BKQm/PteNMNd//tcNd1yYMps
Dlf2/yJM8vMBSo/N2BcfELVE/iE9r99XPVm+gqbl0kHDxSfob1xG3D+zvj+oIq2PrtRyyoUYLFhW
V9e89bMDmhpnY1dx9Wym/rkTLnHYWvGWl/A26zLW7srUL8QJap0kdemqte2vVp86R51g0K2G3e9W
xh3W/srEHRkA4TBKaW4kPawdduJ0J7Xy6PX0Vn9NJ4sONV7mDoeGhT5OtfQ5QNT4pGVkCjuN+drj
SNuWuvYzkXQ3kyRXXke623vkRTAep8m40fdnLIosnWPQHYsoCh4dyesQ+7Xxa6pOGeld/FKaxGaO
TjSpKYFa7nNHijObm72nFVcsEFl590iJvXtT0vBWNe1SVoRJhhgMXvKIG8Qte3mel2Iu1YHBAhct
Jyg0bdvnJFKCW39TR888lhT9yyQoSg4wvIw8Y/jL8OOPLh1fOEeBKcwB+4j4o9Pllp3vm4YaLyOl
rEmjDautX5GAAiHDuDdN9b224LgLgv7mM2Rlp8peGCO36ojrC1cl7kjywlOQ/fwLrVj/ko5JvPUN
aAmkQ34FImvfqIZjYuy87C/WEvoVn9urUAktg5IPUjQdJhyIv+8DMBWsijAlVAau/yW0deAHwRDd
yXyI7o7hDvtO7RNKgzS6i8qN7uUQxifUEtf5b8y/Al3D9IW55yKxEnSMIgJU30fN1pkO/JwVxN7t
7H/mV4PmnQbEjFu38QqadKW4SOOpGfd+PYibKN+76evnGVXug5s7B/NqltdizNhukaPO6tRPOlX0
h+GyZJvbGKpTPoc0Oe2sJCINvrfStEe7GRA3xzjusH23aJH6cUdyO4e7WrFfkRd8jzq7/BkR5hSC
kkqmmCi7t81NBTXiFZgBbQ90tfydakeSm9iauUN6YHMDG6DvCzF+neNlkK2JW1pJZg6MSvaZJA5Y
bWviXUcGpnOLxEdfZugRfVut8RaI26cnepzCuhrA1KMtOZC0zj0KxSqMbapszmZH/hAJhuejr2wM
b18mIUlNvXiLY/mc6dBzm/DmI0f6J6viW0aD/le32Mf/mVax94A2JbYuWFMlqYLNPG73rHIJnaI5
4tb1Ub04qCJxea8V1wLAa1ZyEbnt8K2ImmXOtPid0orgxlYlTrX0n/USHpDBYWVN3ICBtZD0RZZZ
uI+N3TLldT9MJ+5u3VBfceXH67IuT4qGzQMnSsqteExi1TqOAESfAtX+obbGHUX6EoNS+IgtC6eo
a+jLnpb8xEwq9jWpfHsiRfA3SWAXwL3XozW6bx3mRzzDtA3a1kQoUUfpNQpYYtV+Kn8rk95W3heH
NrHysxLBps8Uu3nRC3jvFdzhZW0Fdxro/b6r0gYZnxq/YH/1SUFzykUzvXQoakl32Wu6FjGE7wFt
15b2n4tQG3Vf5FQEU8VQocOnJ0yO7vxymH7n6VFO6a6LFZEkK9wS5RXVkra126QHzop6qC06zpfh
XQ05YhGaXl7giJB0PYSkbk4/ZWD46aHH7Xr+U3v6KyWw5009batStc5EYxvvUd72q1YV8cUfhLZT
3AE1TW3mmwou1z1UQHN5ehC/ldjiFxxbzddRc2+OguQ540S1NZrGO3vtPszj6hX4zMkVTfHNsluf
tGi3ubZNZJ2QB6creDX5N5wicAroX/oJIUOuGZAgErKEWJxwXzNixqK+/O6pxC9Ysf/sAwd6VAb7
Utfhg/eZBA6FG16wcT2o3bdWmTgbzxPuhK0Y12hXTnVb2s8locnPFhlZDy02y0fCZw10Gh3f/BI3
fPXQItcg/MKWuyZBieyPj8aJtaf5AnTrFRNRcZ5fuZijNppimatQyqfGG5OD6qc9WR+aBKpXdJco
UGgLTpdBomYeC705YBK1d6TXjlv6e/K57eWB5Kplhhs2W3WiaE6/fmx0zuQ2laXNAWifS2UfCec4
sN68qKWp7mVb6jwIHd2TnEBppVCPxtQzqcm4O0J/HaBDKSZXL3IR1402AtvR2+RFpVwCoaqbXIJm
wQSEA3260GDuI5nsmAZ9dVPAF00kf+I5uKmZ9D+8VEH+i3LLC0l9RUu3SotOu4wIHi/N2I8XEm1I
HNtotd4SpEHdhkk4P5V6g5cZ+AUQGGRZdTE8GZMB0Oo4nhaNURzzxA1J2qB/BHN8GqRZ9ZYD/fAi
MugMuPsZRjIhfSH2ylxHhkr8XmH/lKP91ZAVN0oTR4uspsyA1IC+l0dSD3hCYyV4GTiaCk25aaPC
8ckn1CWOPkwMfBF2rNSLr01nN4c+dpKlmrjrXBlXTegy8NFHFedxS7OlCEPuIOBAPtCXBRz2cmHT
/BEc6Rch35zreI8y3tMye2U7s1dVIw6Rj406602blQ58RqI+FWHzj+pGu6h2qp0rrAEjdkH8rYOb
WCFhjdbZ19GP17K0IWqQ1ahrOTiZcZ8O2Vcxhh0HUB9fGqGcFcthVJyzRIxbfJNfzUHTGZpn1h7T
HcbS0TNgFZWChNBxWOblyiFMe61Imv99m/+gU8ihpYiJwXDkm0tC7bqpgitsj69qwshXgQTfUi4u
ko6aDGsnPyhIF5MX4dvJ1nPte8Z/60hE4g1hHre/zL/Xfa8eVA4BiwzSz3po6MbWBGzCwXGxkmFD
cAUnE/csiGcEPSvCNZ460gqVRlvBaWCK/8AjyRZZEQegMTNee0qnLYtcFJeENX7RuiowGtV4UV3O
vwTXjJsOnc1KJxFPYzjl5xLJYZ0wOu+PvdF+TSWacgz3b9YgdWRWxj0K6h88g99MKA7GtRNIpsSw
QXQIjwAr6UJVSm3REefEdoEsFpmFa2TE3vtGvO5JG1wWSlavhOMdgno8Nb6MznmGWXAY7NdQYSif
0Zsu2RBXldmem9QPSRcg5JNmd4KloxVmsamzaq0FyZHEVLmqCgXtWGcqZIOY5tTFry3vyQ5HZ9+O
7I/DD6vqj3HZbgBZhNs6KH9q8OuWTChOXhwBqbChzFiGsy48tEOjixM2AJDT1uK1q0lRUo3mzgfP
1qaBJSX9Hd11d8TauXClzTRf75ulq9GGsPlGVxMNOOzrZmnUgsMV+KJV3EZf6spfk3IAqsb1iqUS
XL3Qi45D9tLpwXAgrLU+NiaZBrkx8t4snTyAsl42dM8m9P4Xt/5JLBixFIn6yJwoXBLe+LVuHMmQ
P9CXLPdiam6GO8uqF4JZVohY3Kmx7oj8R8jAd62M2AtkyO2ARpjlx9HCZVbWaJyqgApCVX70UfGc
+9nXrFdXRRP/LF0x7kbvxvlixxOW7RJfz2EW2ntLzd+F3xrLyNI3JoUB6wU+0pyDJHwEJH6PaJQA
VYqGv153i6FtcfbQeRp5FhuzGbZY4baRRC031KW/gSAlNjUjwUWTo1ktbYXRfiXafZ69O86QAyJi
xczMoXuKwYwFaaPsfE9f8ZXCMhlJZ68KmjOEIYq2vkIA+dm5RceUoqa91od7i0TGZUXpsLQbBK0D
9sc80XdUQNxlzdCtdT3jHycR+A3i7NhBsiIP/NCVGarpyiZ4Q4ibQ4drGgqx366tPlPXte28Bxi5
lpFuH2TqX3UOBouyK9pN33bblOnWJrVcb0lGvSQaW+57zlDLzlMPhiy+jBHGIUtfa7pkudefYpcG
fmM0u2Qs3gt1qvRwPFHzqkcfQSSLZslhr4kYtbj92q28Fx1ukMtWtQoFuo+kO8ghkYe2oOUz1BFy
xJw+SEpEJ55y297iclrEsU1t3eQXn8kWLmy4KD71rq3+jJQNmphikfNp5qNh7USTrPoeF1aSD29O
RFKOdLuNkRf+Tpd6ufbi98pAthmPrNdedTQyrduSgEskdTf6pLxXFvAhBHdleamKyloqwhuWDJTK
Yzfoh0BlDlGS8jjCBlz0EX6FPMYbIX0Jeikg6aQq5E/Plu624Yi0zAbney+79qxJclMi0qQi7cn3
UqKgRfYz9qNTxpEttIgFycp+3xRkMnfezjec166CaGcEeKDjQJIKMNb1smYIbXsjkCnMOutUl19z
U0wolg4GUj9lu0hMBBXSFoCCHmuRCoXJpWjTq9dQw4hptsqq74Zo4Q8EiyY9IZNRQD62ZIynO4DH
LUkdFv4YexIj+xKmKIlsHnVud3WD4v8Qdl7LcSNbFv0iRMCb1/KenpT0ghBFCd4mgETi62cBpZm+
0fNwHxpRqKLYrCogzTl7r/2nq9KHVAj4Nj0+gDTb5YH5Xvb+RChXiW2JOFlGCXOXyZAxpbCa3aj1
VFf7bB3I4MTabdynVfSZqPyKFekpDtUj7KhH1hCvXjd7bKTz5jAG9h2kPVdEJ1kilOxlhB8s+GlM
RJYE1jcjSreGBiXKDz9qwXuUifemVXTGLSYemusBt+RA4pPj/nJK3z2kXvyVNN3WabL+aKIj7RqR
H/0gPJWu8xJH+FD9GQIPK5phlmEwKU58pc9uZb2gqNVJukwvCfbvDDNThT3IaG3acQn09O6p97p9
Kv+IpD65dq+ujPfOs9uh8Cp0SCEmlhe3cfo5xhfSfPKhW81eRSle6XpfDDFpECK9tkl4ljixjG7P
Us1001mVUUhSS2YwW4xgrzB+xLAMVqSfJbo+rLshgoxkFSmR62Kh5wTrpEGgrCe/WV86wK+qB5OF
cEecwbmz/3geq1PqBw0Z3pG5UZS326LlYnPUp4kWts/68eDaMR0WrTEYjwdrF7MV5GXV5DvKMOrA
gLUHUPPR4OVba8IL8HM4uyrMAooPsXXAarESZeHtma5ZcTHzmLTFNvWmcc33VuTfoeOIlRwpX6Y6
jIdUfC98FhxO39UbIoz5tixC/CS9TAnDUUzWKoP4B/2l3VihdaiBwkLLU+a84P/u2QNS6n7aer6i
NkCeq5YbIS1MvBK1ABBJo7Dui3BrKjGskgpLWlVFf4Yue4ZOpyZzWg/0jLeM0RZ9R5zTel6q3Zi7
N1aj1iWyowtbz01T0u9JEneFCYY6nGTj4TKk9aWDUz9k+rIck9oX4rUxgadVogJcPpe4Z5y1xkGc
UXf+maroB7dsvBVOS951W5OHF1FCS2dxouXtEc15O/sAoQavpzlnfJdKrUvrbCS/yW0QidesXb89
ARqkTxlO1p7SOb0K9BLUAeOTtJoPpG90XVz+cWwOJRqYALcIkb65z5yjV79i+ocrj23YyhteElpG
K/xfZ1MffreksPhm5G+B+lFETrdR44IHbZxvMFzJwtHHjynUSEIyveRYZxTB2kJ/cTAfDr6BISsk
fkojoC2xynoTk2vAynmwttAY1nbGHj2SdU88vWZsvBQFGf/ECihA91tdTisB85AKwNDuJuKSdilS
6Iiq3U56QuAWqY+lIJFz1KpfIYaOSHCNGvks5kqnbgVX7TAJx2VXy7onzro/BNnQdpm0/QxEXtn+
a1eX0QNDMORQ98eMb7DwFW6Vjr6gyfLupdNbHZ/E4K6WU4LWupewYQgrjxU4wKfCcc3X0QX+5Ev3
vzQbvf/XNwlAypkeklzfhv//b1We1tIJDrGQc0fPHpWh9kEVmqwqSO08LQKQfGiz574Apw5ysxZd
esnSUh2wvvDuEOG2iZucFlGW5rkbwtdusOTsHWNg9ZKLOSZZAxICu8lCVuoIIph44+YsZV5Om/B/
WxEyuIR5ZpwJHX4lPTi4xRN+lgq45uruU+ldUgNL6RncG6uqbiZgLuYmJ8jxxRlDOBh6nZ3iWStA
1fqpmlrMf7lOJl3duY8Zk4/fF/U+Rtm/gtspnm4QSfTtOGM4VGt/b5fGCfaVet/2sX0cu9TZ21lr
HmpH+44QYbz1ff09bhyHCrX85tVDdUVz/PfgleqadJb7XxRmxr8rmh6NILrTmCAhfAEI+ldFU0Vd
SzVCt1c17rw6tFDhBx7vFdao7Bx/DzQDi7XV3jRTyzeSjtBslUcrOhHHNQ1azhLMPSCO+S/2NePf
3n2M1WgVuV/JfYD38G+DdYY2IMhZ6bL1SvpDj3CtpFL24XgtahddVSRthTg83KI/2TQb7/q1FCyX
M+jsYTPM2f+l6W/8W8LGn0S0MOI1NpwwFf7dOqeD5XoxDgwKvGhHaDTZt6Hs2m0Z4iT0JvmqS/FL
N7xTlrePI72Pq6UnFgA5+V+dq6b+b6MjAT4oOwKcfbbherY5v/4fffwhDONIjQ2TiEZbUm/H28D3
IPtq13UzmqSdhlMbRbdo0MWZ3rZ9jgiw3AV5bD/5OdQXncEsh/exKRJiXhMCKa/Ejh6W7otZuOJo
2sYPp5OomJQXb53KEQ/31oyNcwPRQ1bCPqwS9PGkc1pv3sRaaTkFG/7ue7KYxdXRjlEBp9g0WxBC
IuoGy/34KzlGAuK48CWsGT3TDGDctLJCoQODY+VnEQVVHxuansdcmgaRygIk+fKz7CMki7HS3wo5
1MA7MdLaRbCO6GJ9Bv0AkwZLw34iGnRXEdSwTZ1+RgYUals3dgz6lHLYHcKE8N+/qqwPHvT5UPSZ
hXgSI5bTPDmF9mSmBZalLuRzvTeqI9N/IYVsUehiIUupe26rtlaY9BZrs5mB9MAmc1Y+ecGg3a+e
nKjj4jZzJqtDa2cYr77bP9uoV25KVcYrSx8Unqo4+6HyN3BEwk2s+/rOCekLFiH9ylA6aqvpEL1D
tgLsSdX4OBklKruxdV4SHBEdtPmHgvjIPmrfjArLHZup4JJmqXGo9TZkx9TRUXS0qy/i+KGliru7
D8qTb8U7mWveYwxh3ncT69zGtrUfWKWUXvc7b1P7GJqG/wiuLDkBduCaY7IFbajAA4mOIhTsVXGd
ImhPXVTC2K/Li9VOfx/Fl06LL5MFY2k1hQUSMfRRF5IQJqj60DgALNO36J0jtw+mqMgon3fLEf1u
9Rxk0IhkCvClK1N58OKx2NdB90Nhh3mwB6Vt+tgB1Mpwf2rKuMEFZx3tiCtrGq8ot5zDEBPh19HS
YVOXmATk0XzXwrrdEbnmHy3lY0kTdr7XlCTxNXGibWr62B9133xrO/B6et3MoMFtNreEZdo/Y5Sf
nunstnQusA4naLLvN938SLPVkwIjfFieMkgd0zpPvo9B+o2wJXtXBwPIokqvrl3bVIB9MULZRAls
84R+iNPoJeiLEKWEhnNhncQTNmzldI/NfJCFf7rDvsIwoWYvM3kd/aJ7ynPnPWlenExFLD0b6qJB
UpM8Ji11m5Q3btyCrlhWB2dsgwZULA5gMa1N5TYZZnxbx8jGobfRzxVSPS5nusPqL5x1FjEwKa7v
G22g8LY8YuYg9S3UX4iVRggeBq8Z/cbN6PQxKEr3u7kYlNoXuPfhGUaBt9X1QiPVurHOsnTzMz7E
8KpZwl6bXmV84t1Q2WZQcl1VVvZY4Pl/FlapsUK2pwdf9P1qICr2GF7pNogz/sgAjnw3QI8qyCiz
gUEcKdvvm9mHYfouSIVCUYIje7fd2E1HBzVNo2E3wTym5+qMj4456IDUmO9w0UQP4fDDiyZ1Shxk
thQUWPEt5zgFqpVU/dfifydvE/UP0O1rW1m4GuzBuTG/4gnO2QG6Xutuha0/YhlSp4XiNmi7u2jC
aUIPQELePSuHfV6bP5WW/XZ/Dd3ij2hRsxbjtHFbU21yltrUshJnJ20KhfO/a0e7eBrVYz4bZD12
mbvEJS1+Oc1UGV/Rw+WbNlPGNiv07ppT/bSFZ7wOrZO/NOVv5QDqVXOboxu/2jBRMXsbeKBCaL8I
QPrTqSF4qFG73zBFNbtwhGCVzt21NhnVxart34bfU/LmltfCA4IX6jZStU+Vl9cPms+Vq57/eVbz
zfhaMxQ3n5QP7JVb4hROhXEsFx9TJvJNaMf1vsaxcrCqMVgjp/4e8M1/A0e08lCs/6CnHoMveSFR
PNnAEhyfdTUmW5jU/S7UFYzTbKqZzIZanUVXbc2y0PalLdchLGZrNfWjj/twkOHOBY9/v+/CEfO9
VY/UHuc7sBrwWVNoDVZ36VHHruBEc+ZSNB4SRmCZyLiJfV6ETLZULDF8jVJ5WYxXKBikvxkOH+So
+h8lXqE1uQIzFYyD93+PAtsislMM4N6i0rymeRDtabWSu8e+Ht1116J4HZPMvKj6JQzN6DBq6WPB
/X2p5kNmYksx/XqXth31Z2by1zrQgMwhoYfPRwsGE72b0lekP/AHX9Z6HHz/UWnun6AD/QV+VF5o
CPdb5Ej6ajldXhBh9+rD0TnkcIaBkEBKvvgwA1rI+lf0n+06hhW7JUACURbbw3ivIS7OFbLtqY77
NxH6AqiuJR7u8x/kLP3wn2+qgUS6GkpAjy6iAFIxGR9Xy0Ozf2dDtc2n1LrouRO9J1Xw5Q+RdbyL
hzooUysfN2/U18bn/EDPrPwhDJ1qUxI1QNx3/9a1Pfoap96TwUFZAL2ipCAxrSyqoGtC7ViZldEE
baUARqTXFTGnBG74uk7tLU3b+qH609pfsUTS1SWDcUjJHtwOcyxrzQp/i/n3OpTB9OoR+UINKa2z
nd2Q8IGDEzZ6Z0Zb0UOJV3pL2WJeeMFUHjdjKiicedkh6cP8wwzpDmTK8c+F3ftontRbaDabXmvK
00wWRzD6z0MVUBFrdO/b3fiweCCIq3ROhFaUjNRC9Ac0JIxmYFljSpl+sI00p90rZBerRdO0qMKF
ZqkHm+yGtDDe6ddMR9Uxo49nEWni0TFwz4MdSbe5Y7PRNSpTMnTrpM2WXbRCcE/fOr/NhUY33gmb
0jwIbdJmZv9/BrJpN6C0JslS9YDikUGumhjTgka60QtG33SFiCm4uMtSnIW8cS5wRrp1EJ6R9K38
OpKnfLbFx3I0GRMbVpMYtu4W/3/M/p33PfSJEc98NHU+9U6doXw5zd2OSkVmYyaYcoOwaqBde5c4
mx2CKm+T5k55iozs92JkRJz819JYmd541knAyAbTuBgee08b/PSymBPKyp5dzkQwPigF/chzB7yP
og+PtaCFtJwmrTc+BcY0HGpcVEaeF98aQ/+TjDg47pcHdSt2504+OjT+aJAa/g2X7gttEi88N1k1
riYW6kbSOqe2piA2+No1TLQUeWSlfnS5xoQbGCxvpb9bvOJVLmALFnF2P5W2bA+JaVO4mKL6RVXD
ZzC2/ocBkqZgHXdaDtn8SCXDR9/G1hWkDFD/MPrdxJb6FjGBchX35p6wTfXNS7Bp6omJoICfwsP/
WZnXGMr+tTGy7d3qOGBV+MGugXJLyMTFttk+BlDidjpq2bdIdW/xROkYtxEaAjdqHtJGHivYWHSc
iuwdIc/aNvvgqcN2fJjMYdrXVZy8hhBsGAzcS9sV9i0yghhRffzUEBZybInwRSxnXGu3M645zpzr
cpqWfBcyb34iZiwfyqQvoZrWrJYtytbL6fKCJp6aheSh/OGgpAuvOVLFr4mUHKMwP6dx/N1iWFxA
UUhk3322Ts9pMTY3FmjWigZpCk1yFjECKmq2jXAtPL9Ve6hdkrQ75ergX4TFX66mbZNJC+EDvB/t
RoBHuWMVR1+yBYRZeuRhT5V54ka9759YFRAbZStjHWpZdUNdZu9Dz2SVL6rhGMkK0W0UyWvV192+
inR5ZV3V7WONsNnMGH9N3GVXlsXTOuvM9mcVxA8Gd9TbkOQGHQ2T8mjOzgB25mtca8WmAFWL4WRG
phRuselLndN5cba86nRiOrhEUu96dNhbwG7DvLIHremExrsGUrykqX4zwtZ8p1W2sYt2fGmrsT+0
GIJWMxHg7M87HDR34D1FdlrOlue9MbMa+BD8iPPPQx/9RrRZfqrTf0ZuoJ9cRdwdQn+1CnIvOi8H
b35UpdiL1svDRHf+/fuX39EE4rcmJTSe2Wyw2A7qDLb6WNklsyCW3SbDMgyn8q4eVZQ3heu7D4WX
+Y8G6Jelcd+Rlz1qHTDtxGufwvngFGO5Zuu1KoqqeU7jlCK8iD/DyqlXeW9tCbPId/oMOYiK+u9h
OWXpKNekJIyUBULr1pr5U1fo2hGGVrtOu1o7G4EXbR3CcPbMztYbHqCIHWy19bSguLIsq26p7co1
iItiW05Nipm6d7ZUvqJtZFvqR+a5R+4d9eYU9QFLIDHTTMKU+4saH1Hofvkdwh2v6z4c4BNRoZrD
aPv6mu2u8+LoxVumN8GZ2vYTjcX4sjjouQv2dOm49g1D3do0mm4EdKqbXXR0LZrgcf6P8JZHl7iR
EykG2ntviHc7CbQHH2P4tY2KnyHiKdrb7hfA/D9tlsVvGaqBXde4xskadqQijW/e8GjbSf1RQkG6
ESDyyke71VGy/q4F24XZC09e0oPrZPourLGBEPbSr7GKCyBMMnh1+lxuizxDMTErBS0i1g7KGAli
8EbK6OyI46ZmwwT6f8rqApzb3NiUZv3NBlu872b7ei7IpiLFyN8umvkJN/VZSZoaNOSKV6sYR8KT
FFggUuOIeXaKX51kAwEo4q3TyDiM2484z9gU4QZkIykjKlBF8xLBCHtmQkDP20h9jw8j+QFMb3FJ
L09jUsIhHYDkCJ3hzcqib3KU2gOlZfvt7o43qDMdaW/ZR79KnkuAHQ+Btl/cFcjeN0YeikcPbdiJ
miP4vghGAzXS8NkFef+OHHlgrrXZUyVl/J3bIlxpk1cxnnfByq3oarRyzPBp1+RxoAr6GZOB4stG
f9cB3mM4QyIW1fWfyNH0h6rnE1gegV2KdnOo0wObbZ6rdXbhGbQySCKMrPBFfwotAHmbe180ZtC8
BY1JjTrrDmTGXA2rih+sdEQf4w1sBJRYD0HPAhNr12nOOqDDEWn0mZvo4MyC97SDwtMyIueRFe9t
E08/SRfpnpSKfOXM1uTO2PQkg1y6PM/3NEF/cq2CuDXigVJDvkvH7jQzGt+zIkPrOk7DmeE5fjc9
Kt2JBW5rebXuiJ6vnPISzQGn83KdZhwpdqNR0xegt5cF7I+CeOz2Gb+aqkJibBe9oaaeafElLwq3
0iZ1q+KI8n02w5cYOfaxVQ97X2Z8yGUXblWt0r3ynf5Q4oJ/G6nWGWz5PqHHYd8oVfGg6+o6Isfc
ofWbjlUl3VNUs2irfHNXKuTyJgGS19obyfBkKnyBxu+vqBx/S7O4vvnz9ZDP14M2Xw94E3BNJric
YQ0Evs1OcKYgm5mnPXY4OVXSpezhxAh5m3/jBsXhn9XdssQrzfo8LGhmkSHwa9IRT4uMiNs2+yzB
xAGviRAy+5msaRTVVfbq+QY0hSRo94C8WZ3mZWVC9XCqQzN2P1sRtK9B0OcHmzFtzy7/ENMde+gD
It2oZNW/Y76ytP/datmwMosw2tu1KHdjFdMFIdDjq3A2foG2NrGLnwLd1SYIguIygcS4ZSCl1k6Q
FR9/J2zdvyJ91B5cVbK5b0hhCpLMfSFzPXyJAuO1YLq+9pE2XMlE1Va+fwEJPH5oZVtcXBf8DuFh
+jtmvU1n9O8LSVuEhdy4Jb1FqzDI2Oyee+H4r146XEg5y99DYTACCOM5bvonZ8Yt5MXYkeOmtg3G
3tfB69d+QOrawP4W9WyLSrbqNOhQpZmfIxu1suakztUgsW+dZDpW4JmtRrzboWrlXtLTaSgVUeeC
k9g5icKKW9a75dRaiImExmw+K7cerxgnIuj8lotasqqAWVY+1yopiLCCm+vYdP2GsRXIx6zr5zuR
e63tgR2WVMIcOPS7xc42ZNkvD7ahk0JVS5XFnQmCcIXVC3spveAFpFbk1lfhDwPFM2JfCFcZjlPS
vo79La3R2eEeulHEFUeSK5oTJ/Hy7NTfoqx23ygIpMCT58CmwI6vELLr94nhV8sZN9y6T7ZZHdGu
VcL5MAJQvXbjk5zlj6jG0+nSDIW+6U0S+nI7C3YlqgeH7uEAsn4yrQ+sAnivS3KcU7elNT7wbg2J
XDY1ky/kT4gbs2uEdvV5OXAX6Dhr7WoX9mp4Dm7o10L8Ie52mRIGty6fRKuDube1TWIzk5OtmSlA
Lvx22YhfpGgGO9G63cE0vBEHwHAUkGB+6glWysECvMvKkC4ba6XlQA8xYyHZu9vlFMf1aRTQWXpL
4n1ejM8EED0Wubnr8eu/GATfLMYModNVXzxEFRkzN1oMeWnJ69SitlRNTEzobNBOCIs5dQvC3ZFD
doXw0aw0VujHJnDS50iW+en+Z6FfsbnFiZYa/DZZx7Oavuay3PhtDS5hoZWyY8sobc53dqGK7CJg
lOoSddYEVYKlKeG8Xp9d7w9tLcuuuQHSOpQMt01C+zwiv+fuF2Ko7Te1qn37+GRQ14vJ3Gypp5it
tu1mqzw+z/4KmfnYz/T95RCkhrZ1+OPX/zzXgYG5kiq4a3VKqBTXaQIMYN42TjLaG7NQ7c5hXt0w
oHcsbNLmXIxmu6FS/ll3VnxZog4GW9RkQGYkP8ytvdLoJWbymJA1H+nNvFuyUgvFRJKSJmjF5aUN
ArYE806fwC0IQHb8hz5IyKoihPs6GeGrLTSzX5MDgydhVjZPJvFjeFCrzXLaGVN2APofrlzyoHZW
PwdEej0hAm3dnlCKMK6roXyqZRqeqtRUsG+j4ZNd9XbKTPcb5imiM+c2WBk7TIbz5lZyIf7HQZjD
I9nD1mUS+q+8s8PfevpLJuOzYIY69W22qRmUz4nBCgZo22rC88ZMjjVqN42K+XmskoOuw+USSX9H
fPvI1186gQMsR7AKaQBZT6bpiDtc9DsUU5cDFMQnXczU6Vy9ZWTaUh2ZIb5uZiePyyKzd745uZc/
dk7bPUhawcx+0dmf1/qeK4kBW87/PqzhNmaQI6+RX13FpPRbXxn9KlMiOCW9TusAKyaGtQgwHD4c
qougzR/KRuwNYN0nIdj1LVvcRunovKSWXWh2vcStCrixL7iOxQOADbI4psH+Q/sBZVzZx5exb5JL
1oafftmyI+2F2raeYa+yA+kH5u8m8F88TZ/eOrveV3r/e/n6BMujZx+tpDtXXOfr+imoGWXjjTWm
6LpqzT17geg+DbivpFal+QecM5MLxctOklSITerRepm7DsQH4yAszPMgTDYH6ODWeAzAlfvdgKbQ
x4FNgA8as+q81H5JYqARo/Fuc3T3F1HScXeyKP4+YR5bF41ln0O4hi9dwP7SjcSTXofxpRiiD4P3
8c5ynaYu/rTlTJ/W41gV73mo95CvYLP5+a/YD9KvMAdjqjLtI7HSaWsjGkDp6jQ3yMKuK5LXBTAq
G/sz8cY5nxCdU1bVznlqYKn5RhfeyBoatrZyhucyrx3Iv9PwnupUNLuSGN4ot/ItKr3m7HkgSuZ1
4DKftc5b0xnyzdD1X1oRzKuGhM3scK39J5I61Be99JGhvTFfUHRTiW9kuRd2uW87KO5kNNIH84I5
ygLp13qYJErh+cnl5chw/EtF6WNlTx3+5/8DkC6PKhQ6nt8DCGscLf9C0llotXaSJhM2O4r5iAmM
msv8rCtjfzeJ/j0zw+Za2jrGq5FJxW0FYpf5dHlB6Sa5WMJtmqtonOBU+TmR77z6z48QruUe2lF7
k9DJHhVQvKNWIhItUUE9Ls/51thf+Rr3oH4IgdHBMaSEG+49Am8vchbbL4+K7jvdn47QiYBGQeX7
/UXk2AM1VSPPQSSCdAtNZkQz/i2HfnsUMWX4etS+6K+g3ktqT9DsiNB6uvFZC8zi8s8BE2SLpN37
WgqOUaHPEEuouo08q8oyz9JzrbWj3D77MGOrf5AsGzadD891GU2cSkB0r9C862N/HEQi1nnERRLH
6ddimCtFah2TDBQtmC8wefhf98s81PdOdpG5ic62v2KNyreu1ccv1MiOJYDeywLCi1U34hgzJYJI
RoUAkZD4IIXUPwzmqbMLc+0wqH8fNfuxIkOQN/HBmHKKPNT/iv3KSxIwUEtFbX3U+59R5XSHrArN
o9cPR+mY3rpl50AGLiy1OKBFoasuX1uia7/7UQ4lQ3c3k1uD0dem+snvgcHM7gEco/iqJKRVb0yv
0gjan2hfuBcaI7qmzL2PjsZnnksrPFrEAW0X8cvE7mdluXQw/tZ+2cNve4s+H9otj8rROKGGasQ5
DbAB9qGEMyzAHNaWfDAU0vnAg5i3zJ1LAdyUPm4bq/qlDVpwrl3/3IPSIwATyRTd5c9cNIqOCWc1
gUCYRezmwUh+hkk7PqosCNa49gh+La23VoX1FpMXbcN+ToGDlPWpVbzFRla/qW7/IUa+eWNsTHcN
ScNnyv/9lbi7hrzlxESNfqefTy5FXtQArH7meZSoRvrB8a9aPYxBe/QW/q/QK1I6gIpZubzJuZKx
pE9IBFm9JbzvkVP2mwH3x6XV2HwYyh4JsE3exlH2+3uzu8+H5EyofF+07nunoFYg5AlIeDLPADCc
I4pSeuBUx86MbFTXC4CkwoRlPP/fwooJWhUUsLM59WJ5LnV+MU+OsCmK+CbQpaylGuD4VfHMLGq2
Lb92F6WO8zpXm49IfyCVzKeJCrOrk7LmIwlbdYgecMHWCG9n3SIVT/tZmrBr5ld9L4/OlmCNQu/d
eKkAsQRdkHwLMNAd0xF1Gy0I85Rgnt04BENkrpe9BZIYSrsp6iPNSfeJJJ+JRG5s6G5kH4BkGet8
mIPlWl/LtpYPfmXQnK3srQ9t9lgH82F5NPhWiujZzC408d6RbkxPgljsx8axiLoneum7VsYETufO
JaRwdC0Nov3A/XvfAxzLawkO/9wNQfKmQzPHlmmcFpnD3XOte6Y6MK1ZLN1S9TjE2iPdHu3dbNX3
scjCtzZMaUdE/cp0cdkFLjdPXpd/N3pJgJvxnwX1UnPUyoTk1yx9E76iZQWUSB5Ld3wCL+S3ZDPT
7pVEfkQsKObm3/JocJsfvU/jainXTZ4R3Vz9PLoE9IZN/Z3OyoowvmnFssC51Nl4xNvRbvo5tisG
9hB7RvnUGbpx7ObeM/VhEKtT+da7uF6QCfyQDXFYbWhM+wWrkXodpEBjggBTlpj/Rx3no52OBoik
pJrjEB57o524CRgvI62pEFFGU3NJSv3sNyGaSgfy4KFNA8blus0uZcdFXXfmwR2K8CTYiDc4mrBb
8VqBZOlSN+JWh63Vsx8KJ0YEHYUUopaTLwBRd34f73MNJSMT56tvhGCYF8Bh4lvT2rv3yjywGZVX
RFvNH76lscGI6H9qKn/GawTt1nKOREThJBXgt8lI/W2BDdkhjxhXTq3UTW865AhpVqeofCP7aDVE
gilEfgPps6egJF4aILlatZphHjM9/rs79ciI3N8vlTtCGvp2Qm2B7Y7KR7GzJivadGntrW16Q7RJ
Te7QnsY5fpXdIgOMsK8+z2cWTO3H+/vqqV88uZH+JEYo1k4MS3TZJ1GEH/fLvla6EeFWph5v4rkr
b1HXu4RW621ssExr4uO7DQ355ILpG9ja3DcJ61etUuVHFgiByCEpmB5qaxtPkXYM+/Q1l1zWjpC7
qDOs89JU9yPKMBHMhWNdZ69l3v5QIJAejDylBFLr1aNGu5CtoxAHjAnF2a1dRO2t9aSVZvxNuBpb
e3YLU05TcfYRLDKssA2Sdd11mF7i5rM2KZ/a7ARf6R+95EZM4Cdrqr1VhKiiKI7uF+amnhNHt0AQ
yJedG/r1BCqMv2OD867/JhP5fH95gjeWaz42sNrTiHD1xBF42D3qr/O0d+T64T5G8GxDhXGF6X5h
sEKpc4yCMN83xsxpmm2C0G4bojYEYdReF7zLETI9oVp+ZyKYN8RjpV/sWcBjVctACtruTjpFlhDc
9+OudOJ9wyexIdG93aSZHh2MMnvP40S7Ue5x1lo1hVvNRo9MSi/133TuHyDlH0xkWD5ipxt1jHc9
F8Vj7WuPfinViaIOYhFZN99NMLmr5RBXvbe9878xYirKYnfRA5osYh1Y+6ziWR+qGsc4LtxmSaT0
KqQ3SUJDSP2i9Svjamt7ZoDqJlzz6FAAPC7gLHq/rRNVey3sbZxm+mnpPjg6ECnaq1kED2BpawzF
MGJ99hXRqaLZJl3TbFrMINg/UARZSbyVUUjcAA31eymmQUJ0jFvv1iH++RZ6KofqM2zuNxHctzS1
Y/yHtfURV1Rka80HaO+Y6gU+8d5uJzIJchxESyuCpFLMrhHAJknxUiucD6kV6Veco0QZiIPzavqE
C4c5RG6667jmUX0TbYVrW5yFUzubqGEV4Qi3uyyHWNd/mLREWJJj4mdwzbojQfaY+0Kk3JW8eoCb
GAALwvgW+aSeusrYpC1Dn8EGpZmxRY6qd3Tfcu62wn4IAh36UOs+LbdWKGxmxlI+iHDjOVDlvD6c
d2bzBfnb71P5FZWEgjmGJp+wkU/YKABe3a+xSNfSVWFhEWD2tNb9XJKIzCI/iBzFd8NwveoQIp8n
qybwtQWqI8cJVS97siNkUvGkxahXllOjxkC3xD+QHW1ckg6KB0zSlWil+4424EgxnipwozYLoUGw
D9lqtAefqF+ZeK75bOqW95QV/Z6PRrTBg2cUNNEXVWLuDs99EwT/ccoXoN3BO7KocopErHVlTjBP
Rcb2eWqbP8sVWiG9oqshKY2VKRzzNpLQ6H3IEtVT0/r09KXVhcdU6dt81uosgAVqXv2hSJ6ZAMjH
YxymY21R6COB9uib8N6DMQ4eiWn7RVFmLyN0LV4Qe+e07j9NN4S+Ma+aZMT8lefEp5GWV13SIY+e
aa7utMb66hw8LKlt/a9wLcvsS5/Q0Cxbk1ZzDpiQvxpGdNJYeKnSBHqGXRRkDLZGuhqG/LUuKcgS
6+IcR7ccdkVo9B/DWGxpOWavsSjzF8AKoK9QP8SU+e7SqTTro/P9zihm3Xcv4S5YPtEI8TxT/12g
VtQbmlyzjpYkQ9OYqbmtAVouqseUWv3/MHZey60rW5b9lYrzjlswCddRtx7onSiK8npBaEva8B5I
mK/vAfB0nbqnIrr7hUFSlKPJzLXWnGMmj53XBL8Uf9J/S2MyLTnyEBomxuhRf7ErDmeZ65ImaRs9
OFaOu39dzHKG+WbWiWdlimnS/BLf84R4IQrGf2pJntuGxFMvMtFam0Bnm7UjEAQzT2HU80VdkxY0
gxWwoLnrymHFIK5jikXO9PNQYaru0CA2dBh2UZuHG6mTiTItSW6QmsssjIJ1QKQMPoiqAHsM1gHd
Z1GuCBkaKQ2moTJrxbGIvXxbQ0F8j8unysvzTZ73CcOW8FGzc+XHAHFQU2kvtEwgrEBoRS9/alIp
nhEpTCAjRAQCp4UifQcbqsGnZpIhBHCKnUJj2yjw5/uQZ3dh1mRbPRHKs5TuQ9QIDe1EllPgBy4+
mNqHcmtnYksZcU+kBrJvKeCdEqcwrs1A5lvXCsRT6b0XtVR/4D9+97zoZwXpMCfXulxmgL+e52vE
0VZ0MxBc70297Bb+NEJpLdagSgwPSWrJR7thiTCT+MJbVUEQyZDW7623qnD13Uy1CvT0AZHDsL/p
yEpUFnzi/SPgDhMCoT58jDESU7VXyNAoW/vcWplJF3Cpww9kPwjUPYQNZRXn0XtArFWx9JzyzbEr
52RjcqqsAX+uVYCm5DyymZtOwh7tXaeSZ2f5fCAF7M4NAvbiAj8evTV1g42bfhkUWgKnDJWWT9aF
L6NmPWu2FIiEm/mab9jJpmN4uvTL8UNabX9XOkm49YIYpkIUMBKV1aNXoDcbapBFdEPsAwkh+nZI
DHLxpgBygJvaQ55G2kOsAxFhsTO8Rt/WmFyXNbvFPnQJqJ0XoLC3P9vKguTIfP+auuLOHvMvlWCo
+4jYCAS/MR+XDNF3LGxv17TisRkj5ZgEMsXhzQ9UEzd/wz/xlQvG3fDOl0FsB9cQm9SWAf1RR1W4
I2GhpMILL3piSuJgk++ZTCkt8QlSztz1lLGIAMnUUjgXwzSJ069YOuSsa/Gb57VIbvoqPxTE/i5q
0/SZ/tAYaMzxs1W9EM0dALy47yE2l4FY6DEmnRtqxyHUIYuqC/yjOymk/pwoRMbXhmLvGZ6nwMZT
sewBTZCR1haMwhGArEbDNXdWWw2PdKA3cYyqSgd7c+rMpLmEBcYylfCFNcoU41kJyQ5OgzfMPqTJ
dsV5ru1Z4Cmiukcl++kmNVGqTX+andKnbW1ayoayBav46Cd1/JQkKh/MyUJzW/qsVn+eW+JlEpFo
4aGomFviJOYuce1vNbVs923YOC9WPKxRiA8flo/EEnGbslda40vB4cYEWBUXy3eqld6J6sghKngS
PBGEl11UX49f0yR8KdKofx+bKoLSEI2PwknqtRzCjSfbgy1NQWqg8WGiTKEJ3QRnVszg3HpaQwFr
5dtMzWG4YuZDxZ3KpyBG4ADW5q1vEX2pbHYr1R3P7BPXsi9pJeBlfkh9B3Wwbctta5jhYwI5gMrh
TgeyvxxccO1+przPsvpbn2AoChXLoUQa3Kbpxhn6Mw3FdIMCnOza1sFOENVED4x9uezdxr5YII2X
yQC9pkwxWaao/+8MpRIPSTV+z69F/l/3d4zqsMSFTAB8Aphn4jp6xGMYdZD6tO5kWN6naCAyJp5j
nFUdX5Gq4T9OTUSMmSXp8PHuWHHqRNcKRV7S3kWvArjZYFYYotF9i4haXkYpLilh4VDoQQyvRaC/
KoHGCCesrOAEUcPphzeTuBcp824nmybaFrpOxie6s3NLJygq0nPZh826E3CMh2mzMFJapeiyySUI
dX3fS/0zSECL6yUfT5SB2Rs04pEcyFfNbATAXYL6OrPJXnx3xMBL+wrnTpZfNeTLizjR+4PMQZUZ
RVafIi99iLy6ugx1WZ7sNq1XCkLclVImzjp2e/NgUHgv+9CDAk3zfFvZwl4Xbo2+wbJetdKpTjRL
6lOvF8mG6Ty5xe7P7FwxJvtKCmRtwdvHO2Jc9TD5bUl5Sta5aQyXMjJe0MAWD2pCpo2uu1+mQfSV
56M7nPsgf7VFpK5sClU5jWZBf7I3tolWavQjaRgpEhwhduVpjpGgVLf94tXFxRjR6CJNxHimaoUS
6AiqNXg9yzRPx93ckvcjRLcRPEqfciCcTotJXon94PXd0smtfpOPkmW0BG+sB1a71J0c106YXJTA
Dt4BEokuJr5Bqf+8EmdrVYv9l0hp2vsAFyCewJbqD9EbQcoLjQbSQzQ0764ztbdcJJu+Fzmn26kc
tatHiq6dL8JSGACjzG5jMcbY9EGePNacUl3DPxdTjjtBbMWpGkdOqtNNjcS43ch0e2XvwRyVGbTW
KQ6w93QEkYQIt9uRNfWJOT7Dz1TkP4ZyHdjslzc/zm0tEiHrXGR46kkmaboqwEA/GV7+ZMeMGpCW
fNhOwKEupktTlogmZFw8zk8NErg1grw9a2f9IOnJnQyRvDC9M55HY7Jqy5Y3nBJOOpqm3bJYoXkm
OPip5tVZ24rlbEgRxd8L6v4UEsAu3CC7zJYJShJvF4/YgWMjRFscZRLBUWY+Ko25T2rZ35N5ZT6S
U2Azf1YRSddAVRrMC5c8E2hs6A6rzPP3QxoOF4719qqRpotVqYE5w363tW2HSb+Fn7/q2uHhNjrz
8OWu/Lzq75qE5heqh2rL2cPacO4e1rPJAlzMnzfbZmyfx8sc8qMlKOeikflDMOUWRH4WT85yvEIp
Ogg8bPQ1yJs/OZZI4VBiwfILnzqSLyzTWdeLtKlcOmHIYXTq9CK2MhYhRrtjZGCIJ036BpmuaQee
u9n9pOod/7dHlpun26hxEgZgtW/DqRfRh+EEd6YcjG823TuCmVfCzo3T7JX0SvLoqtE5GxWewywb
gCbA3BuIE9sQBelcFZXyrTBZHVt/n96qah/lkWNYJr8wP4guiB5U/DcI7FW5zlKB8Inh08vtWoR8
aV7eNb2KF4WfI55MKusac+C/MZvnvyMh5mBFj2skmg3Vi9aZR2Zr1b7xy6c8V9cdWlWCWqxxxWoX
fhejxGVcyu5gE61N09NlwZD5mw69dZ02DHbnLjUnyNXt+WkdQRDKtPNokY9siN3k0GveptLK+mVE
CLp3qr7mGG7qy7ADihbp5doyfe+nKvVrodpPfjGUT8JNvolKiT+xRH13fQmUQOveFSs9sLuJ12gg
wZBRIzP5PoiWgR2tIC8kD9IIaGIPLiadple3WW6Z0J8IIXJ7EvTiPrmXqAFx28Kn0NizNoT//u6m
RE83qMTOrV3YPVF60fsRIT8V9q1rpvpZy5s9FFArPPnqU40jj7zeDK9OeykMJ1kE1pi8UE7zzGVZ
dd+CU9zp0cRYAeemcPB+LF2vOviEiy/KScI33+fLHzsnp6M27Re1TMSGSd+Lj+UMR15pvLo6CfKq
rkQnbQ58KeMUGWgIuyREtrcyp6EQ1NJhd1tbiGaN7mbMvkP9vcW9f/Rzp19Mm/VX1717rc/BbhiJ
H1hSoYygDwq0L6ku6dRqsf7Y23Tv46SzyZWiCR8CCIPOjsdAnSD3VDYIF6fnEtTYvYNW5SiLOlir
ead/yMhetG2Sb6mGUdpPAg3bgh/Te4bcGfM2gZ3MyH3jOqS5ujQ8Ge/96hEfvfHs+fCKYmbUKyxI
9rbyI6r6cIhPwuF/1TK7fRBVxwxJFHdjkikrr+hwL2lOMhxuVz2GxWvaddBMgRdWYfWNGg18UZlt
G2CreM6Z1U5rpqoPLbaRs90W6rlklL/tCPA43Z7AzkbUb0cIL3N0wjdnkFnWp8oyxLqYLmYcewe/
RjV2Lp2Y/d8E+LGuZuubznEMhnOqxMjmXVj/f82SGiYeBNwwyZksT2nbkzDJIRWxP4O7tr6mRkTl
VDjtIiGq+3j7y0C/LrxJgjT7bupgBJcbqHLlzM3rRIXcQwbVrgsSe+GD2z4Jkfi7mFnm7dpcCOF2
qTkRF/VD4ATaUedwCf0bzO+8trkZEq0gGKa2ZXGYgwk8FTyV70PRirQUtUUpaeVa0LrGwPOBUY/p
gorJ/OUh5HPZTZ9l0b2B04Ovnvn2em7zzeuO9PR6Vfb2r9HEKiLN1rwaeZIsnThnrxPGOYxUdala
TJByA9OChkyoxoUB4nUsrkZqAMbTJjSFNyj+MnONbxW22CH142YVpXW4TYyqpn8Y16eEoEjqbGCo
oa55S364cq6xBnO2psqnuXBUciv9ma5kZFP8DHFzZE/K5nv+9UsKhLr5MfODaX8x9iW7N9csnpAx
sy5+kNDRZCq+RsZZszxgeTdypT/hbUGaRRPqnbcUtl8gbPeuE9n39MQKZhq28k7CE4exvwzw8zV7
MsVH9trJ7x2FdKKINuO9OcFqUerXJwNq7jNqwIAIORnc4ZXyjk2Wf3jUy8f5Igp1j/FCsyUCT+xl
UGDeKj2xxwlDL7Lh5F4hWXiObRBSjcVarwRucjffBHn05vXwNNeVxfGNoMXsXUQe+izkk4OqePtk
ko3g0GwXQwTYTXSdcSp0xB5RJbpt0oLCcSfFf53Kl6RN3WvVhdUqVWtnZ8v2NRqL/hBrTkS7RFWv
kPrITKJprvdrqyLJjw5scuANGcNsq0gsMNFf0Khdtw05C3M32baJ5m7xjPN+BIoIFdtI7dTgDVws
yUhkGK9LkdKP9j4GQ5IChWbZWJY0N7ayKn67OOQ+BqXDsk065c1m2lqaz7CXhhpqNXsFvKl8R3f1
20v4W7qku6oVDOagw+SBDRNGO/axMkyf++mGIrl7foDfmdHt2l8PVYu2vzfqrF9htypfMROvZsy3
2+jWOqn6BGZQUtG+61a+Rh8Xp0AHgYWsN7IO6IFbcD/STLJC/4/brSjWj3Wq689tfK+0bruyjca4
VPYAsyAYv/JBZb0oFPVix3l9UCAybYA7QfRjMLzr1S5ZtPUUQ1a1ZMhrtKXb4i5Rg3HKVPTXecsh
Fxhp9KqWdrkgeGi4C8s0eg1C8jMNRkGO3pRoY/ND6frxa0EAG8AzADLzo7wy+9V6TrYtOkhNwiXW
Tps2kPmi8fyngnfO0Y/ln3cVRnNtAkb6iTtSZQbCf8CJEZ/mx8c2roebN6wJeDuSadU+kgcJhKYh
f0QfEffH3dmyTIlQB5586jCV5NwTr8R0HwfCj65KQJlUPcBBrL3Mx2nbxTR9GHGiO+zKqltKC9cR
JCT5mNdoeHSz5qPSV5tZ+jFfNFNAumPgGIzSeNhk7edt4tgFMlgMReN8Q6ISdJJ/ygidF09V91Si
wV10qh7ulB59iTtdKJ1BwrTp047BORVnHBmKQbsPU8Pe6/QkD4mPlqNrpf0Rj/XOAI3yUul9T0NX
ausUN/ZBLeH+I12bNHJ2ZKP7s6wj4aJ0jZrOXc43se4RwZEOOhglt9rkUTIe+4SmIOrjnCGGVb8r
RTvyMkQrzsAPuRN1FzfKmHKHdGJAUJEmy0pU6RmmTBK25uNlLfRgHQXE5YhG707ztWC+abE16DJ9
oHtuXjVyRISfbBv3WpeqQRHDhTSK8WiVB4dhz7I0cmobY0ogxDH9EON33VaB3yH9yrX3QV700XI+
InNk8mI9NACN7mym+xhoMP4suioONvOdSlAF20FB1BsXJUm4iM7LKhoXqptkG91I+kXX1PkhFQOW
5MSl2hd3YSG1Ffp9pjrCmMBCk1Os6xkV1QsdEdh7rDj2Lif3eBkWVkxeUSvGtcTKXwqWzCZNrWtO
oOwmqErjUHvecGfpFW7ByBhfoIt96kJRfmrBa2TT+IWc/qXTBR3yDGsxjvtXNwc40aXufd9aPd7N
aZjtu7A/envfYNddaBOzvLe1YV9MKISoMZm2MkkZqoJqmTH/WSEpiB4vfH7dJjvQ6KL6MNhANmkV
DUtLNskhrG3I6l2yjmlUPBqizrZ+AS6cau2XFsb4EVoabE06GIexEPXl1hkqdGshxxFUBCQd7G+E
sjXTTaVDeGsnubFtfBJ6dV2WR9zNPHugZXdYSNUdgFJ1U+cawcwhvWrPEtkFFGsI9waak4hl9Rlm
5t7s8Pu1TLC2eVZk26Hz+z3aLOuiDnW4lJpVfkdgGasMZZmbuCfYT3AN+zDf491ztmo2mEetuU4G
+c9qUL3ViGbg2KuIqQZ93Nc20iw1ZjxHFlzYFpgt7L551H3/3siM/p1daqgcdM1T0YywsDrgJcRL
7/jufWno/OPTtcYWX6kEXz9ap8kI+AKX/hi0gfMA6MF8pkXl5ziWcJJV9OQ8fZl0KS2FVmYbX7PC
u1jTh70OlwMe6TBstVbmi3kUjT7KOHUIaW5gekKjNl3v5/c9eT1hcJ0DLZmTcfr25EoxwxLTgfSf
5gsVwSzOy8f5ho0TDg+PJjZ+OU0XU/hxdi61jR/rw0LMhmZa34wUUJGu/7vbVqdeaymqiQ4x3q0q
NF6rQst3CnNtdmJuGjThl7Hpqseo9E6w/m2UtUhn2RthA5V7Xxloy4hf86YM/1c9leqQLQZlaG8C
w1ZOlkLsygtr8sTOVthhKL1jxhKgTtEfYF1f4tIV970cy520G9KafdtbztN7JbbNox2hSJmfMt0i
4UTUwcoVPdkKo3+HS708VcP9HPmJk8e4y/vyON+iMALQOuOYbuda26gEYXJ810DeLIa+ON/MxnVL
IsoltO89VfSPeSoZTNrRRMF8AbUVo2RhiG2btXRjp105wVZoJeljBbmsHtXiPQTDvPFS99wOwj0N
Mop2g+PU+0xTylWpS0bVdJHKsvBfpUWIUCjAFJJJ6FyJkVzPjqfQ8DetbIq7Ogkvytjbu0hRQVV5
dbMSc/x2oFlsAlb++3YTxss0cCcSIsvdM6BH5K2tgSwzaM3t7UiTa/JxbnTDSXSWhKLIW6Ob8Ez+
kTGky05XpzPIY2YStAVq/lDgk6Eu5p+kTVhdkIFHKLxOClQw+rfTVYf+78mbLpisO1sjqV+k6zG5
sCOcw67woawhJaq1jrozi+8bvabWSCr/SJsNP5YxKivoDMvEIXawn8qMNCEkLR9Sg24SPW0H2vJ9
ZUblbmiUdlvbOSTcOLuEjcgWhT2IHcahZ8uZBtNKE5BhAFtXQ4hcYUbLQsazQ5sUYmE0ECVQB0wT
6nb0VpCMioqpV1o7rzcx2BAGyTooe2vhd/5+ngFoDapCnFsIiLQx19aZkiAn7MTdVAIouVp8hY5y
9a3G+9S8FwqZO2Q90bepN5/4g6PnxA79LYOlcHXb0twRiLisOWbVFKpffKguAS7NF37uoRm7fClL
u3pOhg5Og1pZPwLHpI2fbmS+ucrYC/FwNUN1nC8ktPnbNeIcH2kxjtucOsG8c4BRn9zcpHHuhlNq
yuQAKTr50vIG2c3lrhkXYhMH4F15Wn7jOdAuIm8jvF+OfRws4zXSffMkdJADYtRL9Ebdn8B9ghOI
zOQIentaUDnQztdy936+QOjjbTELdou09/68b/7CYCeYZhFmLNug+2DlQb9ul9kxznr/PBe7uY2C
VTMx2Xbhap4d9XpsPoQJhuNJHF4m3UsdaAIdtUtb0bWM43xNbc2nAQ5LtSa9wjnGeWgv8dVqr3oS
/DQgJH+oXpc4SlaZOfa4F7EmRSaKRpT7HUDXyershWa8nH+n0YKMrBMwQPz2dSsZn2RZaKMtgFp8
a+20A8kkQZJ+5JMrlloAe01W68cy7WFbBCmgkTE94i8y88V8lZWMyZd6gGdr3ElYMfRi6tMsDyud
bKAuEv06nWh7rh1bIBSDYWLm2pi76n7dU8oImHAdVOfpotaDY42X/8iAMSBeqWmyDTYg+oOtofBK
JU2MDow0E3vTAZU820HbHOBQ01cv5XmY7gomgLnPqrlqRoPIxQqQiFKdylAOp3q6kG0yXZj1oiSp
a92bQ8Vux4AhE+an0JR8kavstn4Iv1ElLueY1yObjsKHas6VDVUEv5R1Fz0V8sgIjlnv1NAJ49Zb
qhXarJh2xiPMnEU4rSIYwvwTMolPn6CSzXzrr/sVrSfzQLMXSHRwwxXOVG4NBiDdInbQ+zJ0UOib
f/VE2MZFZX9JrgQR9+AoN9nKUkiHl0ZP06ti+w+zMKjyZL0lHL7ZoE1IiS+p3lSkR7SNv3pAJUuH
LvlZzUagNnzaDSlyfYHEr1j3ro8MZ3rVmmhwF0SQEGqYp+Y9lGmGptNIVEcluawlec0zNU+JYpMh
2hK8L2k4WUdFWZKkF9jGgGJDe83RCC0Kq8Dki/8LzngJAFpDXuC3FBzWSDemZF537FzKQFfLVn1q
5HdzinWkMdjk/b+nbTsBpzXG//RHn3OXtc4LC1RmLQsexBflnNnyjjGC99JT+xKP6fVI9sPNrBF3
hurqJzRZZoGh1WX7DGx84fZvMBi9FWTab99RykM88XeArtPSGzLgVQ65hK6mpHeWopwKBhSPpR18
lprm3G5pKoIMB2s6TTK+GAdhf4e062W+NV9IJHLmSKLufMtONYDBGRBsM4SrlST9Q9GXvzVa11FE
wAVtEFLCaDSq4Owzabt3gYIgrOTE/8F5eFlM8RCp0nFBrAxyBEVblB5a9GUXKCSmZvQtRewx+CUg
Q2gjGb622W50aGf6uOVUlvC+NsWxtN87AzPMKpq4+Y3ZWfQlGRTIiPkDCxaTvTRD0aWaD+PoqHsh
3FespQn2OFIAOHp2d42TvqFbdw74r9LNFGq+6Hvpby1iN9G8p9VlbPrq0kr1/5V0Z/8PtKFwdMLl
hS2ESv7h3wOtwl7TaWTwZtHLgZSqoNjXcMruKnSbl8R+DqeZysgU4KjLZBll8VsId/zoDI51l6We
sUg1d9dNASvzol+A+95h1jOI6OS+VknA1Ffn3JMNFmk6pvO1XPTMV9DB3hxZPTGRN4cWIqIRVB/y
3ra3U0xUGBRFp0RbXZGXWx898bpVIcQCVXfxS+Ypk+mhZ96b5S09fIRI0XQx6JF9ZzuxfQCQ9d/0
xJ5FF8eMCNjFksMoy4ki9m7kTy3MB9q1BSfEyZfW+Iyx6LoZl7QBXFXb6PojcYHZHa8pJMQNXxT3
nrWAF5+tCzRgNfSId90qC9jD3vCEOmLVdKmxroNC3TaQYuZcqH//6v+X/5ND8h78PKv/8z+4/ZUX
Q8U0s/nbzf/c/uTnz/Sn/o/pu/7rUf/6Pf9597h5+r8+YLe+rv/+gH/5gfzaP/+s1Wfz+S831qim
m+EBy/Fw/anbpJl/Of/A9Mj/3y/+28/8U56G4ueff3zlLThIfhq22+yPP7+0//7nHxN189//+4//
82vTM/DPP9bJvz1+JvLzO6/+/k0/n3Xzzz+otv8BJcPWXNDDwgXFBwyy+5m/5Kr/0HTTMEzL5cI1
pk8JTvgm+OcfmviHEHA/XUMzpjCjKXe8zpEZ8SXjH5oJDhTRpKMJXXX/+D9/3b+8en+9mv+Wtekl
R49V8826/rdsOdMkjVszNcEPVVkNnb9FONoCW6ExMqqLpPfUiORXjqpkUb86ioXN1gE2bVbGwrH1
c9N7e+mJM+a0aImqQVuqY7GII+jYWZqs3ZIzgNobazdO3G3d2QRWsZ3AT6oXMoIXlQT+JrOsbEsw
ItS6joExNF9U0yMBPW7YHjoyC9e0gcGOo+TQkBdbmMfixPwmv7SmL2KfewVtT2G4TyDy3zPrexQ1
joaKKBxP2k/Tv2Dk2lemWWTUZksCEZYyB3uiAeNEL2egDSTsJaDhPWbG76I9k3TQasGv+Wt66T/3
nb0HEmDAx7RDgBMx/l7aUo3dLuy2i1ZECazTeqQJlGDG8jN+UlQAI87zlUzcJ2C+0QJT6kiHh7+x
aw8UgJ/Tn9U3yOtjMnhYjZ8SiW3Q0tGnBANOIudJz+Nf0RShZKuw+DGLfZMj/qFiDF+O7cTn9qE4
xTUZHn5HD8vslyKMfwVttvRHmsi1qxFJVg2k3KQfllVF4BqCXylW2gXCvnu9lGjMfcy46Opyc4Qn
15+KXgJpX2HaBvzzNBV6VpeGcJEkOow0+lBC8Xu+p3TDL4X8NxlDDTXUt5L3SurLqz/qB+rifNum
Yl8pNdTwNkGDndFmCs5maxtUOZVYNlG5F1XTrMkdGwBXxxsrUN9SIit3wr0CeJhERCQRt9rGrHyV
Ue3kp7c4E1Te9+ApJ58w5rWqehc7/+INTGxAKp7Qh79pqHr1JG3YebtnIuIcVBrvCE36ZVqDYjbc
7pft8ivbgLwNJ0A6knqrIkEmxA7NaaJTl5tGT8gp4rmj3UQrYtihVEEObnR7Q9H7fewl+0zG49Gz
c8CVBYlvqAUxvMWUoEPKE+ZhUqum3CAE0HCmwUIq/rVD2t6ZCC88WtjugJharYtfyfS+JwGCfSoU
DtrM1lrYgK0i+qBYbFZo7TxGWEC+AEAxl60jBoI+FnzE5mTK+ZswKn6rkVYuktwH/GaLd2nW+FBc
7T3RtGydAnYAsMVZuQAAcclrA+dbtueYxPEtGiGKjdrFnE6aQwB6RbMI660wW1aOtQxqv1uUKqGS
rvNg4n5cp3xEl1b3Sh3z2jeIAno1foiK70gJ+/tAIclphwvjW9dEtiKKY9/U0XsfQH8zUE+HFkMl
JcZWJLxrP7hfkBg2ssBGYoQEFNio8gMMUB4fINKF12WQ6Ng2onxfkKeiBcjMvXc16x5s3WFQrHXD
XY3djT/HL0687qD8elPZ1r7PpoyRJQTFepiLmEwi/AlzcYDCCXXRDLGbI1AAxBMvUeo/ZaxEfaG+
QfXPd45DKo0n029sFBKAW47ZrqtJ13T9566hDgcHTTgOKZUS6rLmAS80TIpYu5H1DjcbbzIz3rgd
qVdQud4bOQBx8mug3SRMpAzSl6DuqukFMUPdfsyYq9D2xrnnQ6Us5aMl82Klyu6VhLMP29gWbQRv
JvEZRrHoNnmmLxBfvmfxnRv1H4OZvLuD769KglbCvqE0Gjbo/bsVKncmPTPCwHvS+xw4hweFg9YK
TiZijcqaUB0hf4V+LlemwiLmRL6GfiNYgmfcgx9ivuIAEilLlI0Cj/PSxcZkONVVOHiFDUmi3KSd
5/vcXWvodPmV0VmTU4JyqC8fOLqjmaEAEnr6rcoGXLdWPjUOgvqp0RrU0jjgyH2OGLMuNad5cMKL
r5oNYY+uTRhKKvet/yOtMFt4HICxREhiyms9bJjxi99KDScQUfpGdLTI4oSGfc1wUgPPLmCg+BpE
UWFnL1ageyeIO/UqLsP3OjM/6sbMVoWJFrApCOlocm0CWdE2MgkBs4IMRy3Co12RqDnlTxpcSBny
FuqQsEgEBD3q7FAb5SencFY/Y/4cRY+VBYdb3kRTJzbA0mMWLlJOOhGrNuE96i/CtH9Bv0SOxJDg
d58ep7dyaVjaJTDDZlXrrZhIe5eKZAUgBocODgP6aee3LafuWUKX0UytbBk4dOJM3kWqej+I4bEs
sy+r23XAQhZKU+zgeloHJ8i8dYwHgTJ/PIsRSUfl5vV5ZES90NwYgq87LDmetJs67U5+kXmrqPCP
QTFkG0hWVZza/Ef5Iem+C/3adEqzN4NYxYgTwTyLB+ZK7lvUKwjHSI7Ytm2/idH+X8eBaKAIODTN
DCu/xiif1SIgS8RL2Q0bCvnu2dIoHVEhbvrCwEOCtX5pNQqHAbPeSzNNXtzeWzsmw24Uck5VPoqQ
kjhUbWj5k0VlaOMP1zWzXaVWvyu/yPcWmzr4L2za45jyx7hrXbrBrnTgR2EJlT3TE8TZ71VUH5l4
STC4ZqHA0dWyQyd6or5Z5NrW2UqTjdIibv2pssIzjevLkEZ3aggr2UqD98Z2yjXqfeYrmnZog3BP
etKDTi4m6M7vQm3i5XxIYCKg9LDr+qIL1znQJQi2TEbCJ+z0UW7Ct3X8c1aR/oGnexEq7EX9sKzp
EkkMl5pW3qtkigFLFsFlyJz7WCOxNm04uZihBJ9vPCZiqFjlzFPDB3mFLXKP3/oEA65eySr4iINu
SpRg3he6Oxd48qi7a3roND2DbDtZsYmWXPgTm/qrrzttC6pHLc4yLa5T4cB2bGnbMGr2OaGZOaHb
q2qDvlPZIC9DJVGPK0xaR6Ssr7EIxlWluW9jZeB5ulZ1ySbch6tEx1w6ZbHgDehWcJrcZzPmECfZ
ip0eHGLnr2nxHRHaK0tcpioWyshGlBkYebMvPCY1CrHNGxuB+UrqeUcsFyiX3Aee4KTvetMHi6RR
0MsVJJSqlZdR75WQvMx63aNOBuFt/87UnVWD6HG7urxAFYSlyrFxxbgoWlVyoqMolnoyIyxu3jMa
hf6YqqyvTX7XRUG31+xyACi40VvnO6JpsvCR7C3Mc18MT36GXRblC2Al9bcaIg1nZSI2BAwIGRgm
6lUS6aJxzwft2hbeb3IMX5U0fx9JYKoj89p3hMVFAG/I9NG/R5NoQw5nK6/iyGFWPw4Y5r6toP0m
fb7WhFh1MHXZB5lntWRUNDFTWVcMVx2NwEoBqhmyOXVh+os4QFZ2I0RbJeQ6bspjTtZLl/i0y2oc
al7hXKscDkfF/19vYiGY2CvGh0iSr0p9qly58/TuW3M4rjte3nEKsgi40B7xpF+CIH2KUvTQ0wjQ
CXkNggQAHHKWHVYYP+vRBqeAn7QUuXiElwEWeAvntOINUcHgk+6maMa72Nd/XDQI+THv7VVhMaVT
FN75MTFiruAHeqRGRUERrPw099eEgUq0ssmZVKAX8NGLkUcvXN95bf83dee1I7tybdlf6R/gQdCT
r2T6yqzMqiz/QpTb9N7H19/BOke6W7qCGmqggW5AErRdpSEjuGKtOcc8V338akOi9/TMuRLa+2E4
0AYCe+dmt+T3nUHFxfvozST0mWHuuc/t26EqnX3ipI9kDO4zWXooonF5wRXaFQFvPgx+2UF334hu
V1aUVmWLKpq2ZX7IM3Gye2u4xU2O64RH9UHtsPUn6nAEONZTe9dHLUOWl9bWu5pF4AGxKPYWcr58
bB4CnagdYbK5mlb1Ap8Po9EhdOzlxplmfoSCtKN9QodmnSbdGJk6lmKbRq9tiKRCNwaoa0hKIAE1
N1bU3w02cAgV+e7ENfbjlgqriu19ljoPgcEpIKLb5+NDe3BbqirWWMKU9TQG42YgQwec1w1qunhZ
aIlvjPpzmW/hIyWeNoIrd/T50wgt6nO2GDPilOWEEzV7KD7UMOKy5SyGzIooNYhMQNlAYGATriH+
4rWwFSDHio6dR3EA65EzBlTKz7uczr5pPgKcKODAdbcGeYbs8UQUJfrAnJ63yQ3f4mRdHKujvWnG
DrNYZShISJhNRtEKptkHZAcyh6zhHLW9y4M2nvhg0c4wGrDUWe/yNbG78sETFX64EVE6ic55SF3g
jCqhfL4AqEiV+u3coitAhmWsxFy/g5z7+buARROsL3wTQ90BKyk2sRJ/yKB5HUvSn6P4I8SWwziQ
R7gd3Gctx8OffzMwb6Pcjz9yizY0CFOebWBYqzCdboVCJqerikM9giQs7rPClneNGhzMVNcPsYqz
G3WMZFjDQBjRt2FrYg2h48OMkfwV8wC5YmgRO4ykivVkKkTLkSCow+6+58cPYtbXgUDGneGPzSYj
xw0YAXjrT02ean7bphkXTz4ahePcASk+5i4XQWgNl0V5N5R8OEvFXGkm7NFqEJ7bVVCDsvlEn2Rd
DyU/qivg+FHZilD55LxQexg6P37Omz2eKLkcqohh+/v3bs3O0xgh5O7UiEGYEHvb4J4ZevD8zSLg
wXF4rZoZwBEIU7zox4rGFufQLRiK6XY2D2TeyD3+t3vYnuPsNCcic6Kic49m1pz0kaN7UkD0Q1FD
iN5Mvl5ja2AbWCekMaOKqhtrZQ708X7Q+uUIri5CArqVVhiSgbey1aljlYQvFv3Pg20dTbKFaBDM
A3xueZhA8niVcPZuzJcTzncgy3o3WBecvnTD2pO20HvIWdZRlnzE7cTqje4zWhal6z5gDTiVWvs1
Jl9qN+IEWlong6adzdF+K1HXehze2tVsH6OORCfaUQSsIRqvBLdOa/EWglGQC2QBMJPhBmvAKgbZ
5w181UTNErHA/e2IvvbSemj8lmuxigJwkWEKLa204XxEZ0o0tPisijBSHjJOH7RdbmVB58EYicdr
cNpQfMMDURPnVkv60O+eEAMFakPyQ9RfzICYCo4HOs+qAJbn8uRe1kUCOsvUyD0QDhTEgE1+aVok
sXVLchDuydPPckArBCGtzT7s1tprRAUjqaLRWbA19RNCj3DmY1AC6blY0Mr2fvmuSSjY55EF7GSR
xhBgx+xPbhxmMsxbo89oKvc9FmnPVrVnkfTIMw3jdpYEYEe2uc+LfTYnzxmFy3JzLvel0PikXdhd
ElBeYQH1jUZMIqHaQTmhi7oJEQnh4WcXhlTnmQOdpeVHBWF3UnLWmBDph6DA+fPtBNLiGLLsSrR3
Kkxv+VIkscPSsCh8ZXYAyaI+8XsTLR/QWT8x6A5Vy4bQSF8pqDoa+ElDz5bd59nHbJPAGcL1dWrO
3AU96DLC46wsIkwEN7laEkTAx1B0tjrNeIERbmOoY8/9uRzG8p6L+MHo9ffa4W0tFwKP7oM6Kj5B
d+u6VF0f6yCZnDYuDtt++WmZJTk/7uf7nZeOGeMMGldGusH4dDuZ032SwRTP8wOhWdALn906JQMW
3UA8kTFjaXKXOVO4Kl2JNHbEZT0a5KLgUSrXYkENC6Ud1lKZj/bETWxNjQTVrTzkM/faskH+bNwT
tlnadJ+WTTOomQB+DJvl8v88Aiarq3nIm5ufv6rbXBX0CBfK0Z2htfZ+BhG9UoIxPRgtB6NSkHNe
Gmm9So0i3LGdtzyX6Usuy2SKgo1ZNqZvRLTMEIRa+r5mq4WURL5uM7kPiOHfq6pFkMpz6LcG8F8t
1t9bqvo/RRHRUNVVJhu2ikF1aeEuf/5b+o/V2G0VBoa5UfB2D3OyG/v8xk4ZMQRrEzyPVXSfzHT2
xmTfRgmr66dpmFXBw/LOlAJbMejZZRNYru3iJ3C6QzkfSL3ACWXua27CuOeurJT10s50K2L5Rla+
GRq3ia6hbfT+/Udyecd/TgKWDrj55ycyHaGRjWaZtvtPeUaGYrluZwpzs/SE8zGnfqczZsYfnY2h
c+pfrJRm4qjZ+3//utq/emGIqbbL5kI4k74EUf32VWqMtWcOQXyVTb0pA8iZjnm7tIG7RFkrnXVr
sC0vu0gl3Vt1eeT3gC1zGX+Y+IO6yn3FWPQxixsrbp+YMXu9ln/jn2IpspoJYNw5DVMf3jijgo+l
ZphrHjKldfvvP4hOu/5/fIO2imhTtRy69j+JWr99ED0xhIjmJS9EY+Et73xZ42M63bUK6Ojkoxqa
M/f8vo5ZvjbKSqD98Yc1xzT2KD0MdoeYt9XS1rWRdib4m9niU3bgXqf3u2xys/opTZ6ZRLR49sw/
0P9WCBkGu+lSx7S6c50LHBp8fcu1jFiaP5/0P5oP/avJzj9Miv6PB0j/D86HXNu0SdH77X5YZlD/
MCS6fhfpe9r/r32bvRdf7e+Dor//6z+nRapm/GHaFiJ8zTAtxrj234ZFqqb/wW8xgob0zusZjGn+
mhVp5h9Yzy3dFcI2LYdJ0t9nRfwRfxVhEU9HUzMwKf0nwyJe/LebWKGPa9Pss5aX/n0Vgt1Cn4/t
91RX8plxz7OV6NueCoXTfnFRVTba376ef7GFqv8YoPbfr/RP652k2nyyG1ec6N8GkKKI6BQSvbde
PgVdezKq6VHC5vNqK3hC4LUTMSQyHvyoPzZ8WwpyrGGnGuiiZ/eK9vZ/87b+MTLxv9/WP+3obheX
eZCYCxiKdJqWSlXrm1MhYlBqYAXJnrvQLD7qcXkRGnbwQnz9X1hVz3EaV99f8fv/B1NVBpe/fff/
Y8Uc44/vJn7/faX8/Iu/Zqr2H1gHVeHiITN5LDAC/dtIVVX/MFweWIJjJSvCMriz/lomzh8mU0KX
h5htaBarlj/6a6Rq/MEMFiWCsGxmoRoDjv9kmWgMUP9hpbCCl0cWwhFVWLotTGuRP/y23WdFTjjU
IP2+arX71qbeDMecVK2JBgssXwoS3qk35EQijsL5DJgQ+8NIgLaqqf26kQRAwzQmbWt462PrxAfi
qEgvfwuRulznbnY/DRQOkJoE7WNmmOhmEcyX1ZEJ2rfuqu+qBudvCO3rcrCJpC48lYxYHKwz0vka
zH1ib8O0XjsXT2oAQbq4fyPrJ4wT3EthTI6RiC9CjydcTGZDT2d4AxHd6bpY6XHdc9jFRBUL4J35
cw9GT9cgg2q4MUyzPsBZDJdTPGX2UGkcGDYC4pivDjZBdIw3VeOttyLitLvoERPXjjHnXdkTqu7W
H7ZQ/FzU58iBQpWWEb4MnnF8eE/SnfcSc7pNaueoovHzWyXeo8WIDrE2PynROK8iB4WLbkXP8ABH
PJCfuqE7q7yGrdo124nkCT171AoVRgMnXIeUd1NW5k6q2hWA4CYjRdrru+aNmgSpqqq9M/QEgTys
Ji1Yh13JD2do5rkuIcggLV4AbOB9bXPqiELS16UcUmfs9DPnOiZoGBaPqPC+9Lbk5BNT8Q906Lq0
2OYlYWoZ7UqvwryEMWXeSL2+Uet8Z4tiH4n+DQeD1YWjH7r1Vs0krOGelMfwzujic1/Ka+Yy0WI6
AafM7lfzW6g6GBFpeDiq52gNMJhkpzW9RkMNYTeyr9XYue9F6AQ7+Hs3On19OuwR3sK+8pqG8z1c
m2IVTvKoFk7tJ6Z+Q6+nwfw2CTA/+gVpa1k9FGkb+cuPQtr1krrJIcuOzOISv8FP5QMuy3zXiL0c
2J9fDNM2c4sHwyF1Q9B9TWKY1NglOYYzhJgIdQhDxqkmXUzhNtBEVeVtYiDNpnpXt6A93MBSUOys
KrsI1xqeiKnLIJUizJdlv4E4892nkBURyVbw0SA5e5OurrQIgfkodXys4R09ZZrViAzQmkJajNEU
6OkxkSUECfqH66EoviN3GTTh+ndHhI0Cmk049WeYORcyKLgHbaZSOcQFVUn3Si4qWKmPVq28NSg/
iDkmAKibx4dTUEtSyhXn5GYGvXmMih1Y8kDa76UIz1Gko3jOvpW4QDak5sIHMrh34vQLwm+77hzj
VxnXxzoLn0ZuLpgyLllDtHKTOY69sXI4Q6f528BAgSQRiEf5XkEoThOuX2tuPG5qPEDo32pvVBR2
Gkxo/ZiCqQuhJDIDW0Ppfsz4mBvMIA9SWwOGWLekdLZgq8cx/AIRMflOT1hPnGUru8CHkC51aUYK
TaZ5LU7Ixi7SvS1oUDLCEhpOjLyd0DmGdUtee//kkpp5aODkeU52YUlqTNvMp7TTxTpuzSu3/UHA
grWV5lG4FQOyeldXhKMBfCUBPBuu9JGLZTpJxL1zQ9QoP6A2mE85OFeJrQi6G7MoHrsevIkzpY92
UF6jVL84qvPZZ4rw8YEzUQ7vlz8cWkQGrsNgidkDZo3nSG1foH6ey6QYOU2GazsuO1/TFAIE8uFq
tjjv8PM9hnp+zg0jZ0yDD4CsT882neNAgt9Q5CXED/1zrpttk8BPG50EMGQHWjFqNpOYFgR09Upj
G1p9GHldh1udnIc1GT5LT0Ou9XnsYdBxwOsNgKY64PT0ycqUm2ZsBXR551nOegN5fnizA4eUtxn8
Uq3DF3PtrSsUY1vPSe0Rt3mCHLopclPQOMUXZs/TDWO1Aj/HMRnzV6NiIAuV977v6bIrmvOiBM2p
LadNo9lHfWivaN+l3ygKEGslvgbCOc6NdiwwYVSWRBAb9JdJoX0Ud9r3hM88t5ojxPO1nXVbnqOv
TpbcpYHAAnyMexXPX47mYVKgxVWD8aDl7g6xzYTPaL52s6D5NrrbqehuiFugr2/vorHftaZxbVFF
YjUF6zbN7wJbzg6Qz2eEgySQ47lxmjdcwBeUfy92gBJ/YGszZ1Y1EtFmbQW/msA8VL0dACK2Nza0
cfKfMk9WDWAfRZB8Q+pVwMIeWl3f4BBsN1HZxR7T8FujIKs1dqqtRT/Fn9roUsLOyu4UUMm0nGug
EZ6bB+/zPGyYrPMYG+EJmSniHZiynMqC125GTlMIVk1k07q1d6K3Gh5z+qUojNNchDDKB2aP+mek
BMVqmJotvfwc2Qp8vXFINmakXogY45bP+je31LRNU5aMGjWer8N1kNopViqGU/RByhKJx6SH0MWI
rZiiQV9JsF8e28SqNcPBV+3hHa0ZoomixztL/tpUfNkcD1aKKKAOFd9qjQ/DHJ2HUsdW/POFNiUO
TDN5s7UxXSuC+81GCcoIaTM7mGK5z31LhR1vDDrTxCF+kxIzDGO1KFe3EWwMVMb1vsiVK/Fgtgfu
hKN5CMwMXJihze9uI7eNpp0oM57GIDlJqxkQHAwhgynzqnU0mdTwrJrDVQ7BaYL77ndkYa2W5824
NfyxdRJ6PohvrMHX6FuPikn6Yn4mkqNdoxirb5xQ/Y6l/G7bOfOGVUzcADsg83Uy7a9wKHlmqXzD
KkNKKArj2hBwVTDYHPqKpmesAb0T6dkt54vrdLs8nBFcEWfJpOhXBl5v1yiF8O1Y3velaNe58Uwo
BRMroTC5KOQKXM+w0ucnqU/DbrSyc5E318Zkj2fsDLVyh/w/IN0YfVOSHJTJeWqL8alSUsVXevFF
GyK1UpwHPUADK46Tn3uul8jjap6Ngcl+0Iknm7kYVRHt1TQsfYAPe2mSulMomi96YspyA5O1MXIF
cFurYwsEs6RewZd3xw5xpjFGBlUbp9sBMbPflPCFJmnS0suPLYo9dlRm4wOqF08mSz8yI85xmY5U
ITViYE1fMHfiDfatJ3RYFdoUDOHIQ2ILBnjdAP0KAT6r2TJtcWmq2zWK+9n6qMoaqEeZ3tdqS9h9
+ZFl9Wq0kHUFTNpX6GZ5FNo0Yx3xUljpjoE0ZaLT38Sh+tAp6XMu9IvNeme+eg7j0QB0qPmuNT2J
gRKCWSwflDpAg2Xtz2K64U78tJIRDnwLktoKsPnCs8BGKsPpGhnT03KF6qajkB0EyGXmkk2qvhRE
BcWVexobwViMiN/GoVjoR7Zxt8nvoxELPfiVl3oEtJR2Sy6oQbMZrRnEpKvWS6qmzjpDodhNQbqb
UmiElVPvFMkKXS4J7uRDla9mlXowdIZs0fHa3NTxs5a0X5nrEvtX+A6WDmbXwrwdIm4AZdS+xyI5
BvD6y+5Dq8xve6ASSiXgWU27ackuWaX6BsCe4TszmhhILipSwujR6vTXoe/JUQv7c1eZW0C7r4HL
E0yDM2PtDS1sHt1yNerJqoyzbj82cAA6wn67Jl8VTVPsahEfAFljhAvvoySbfRgyE/MSchJa3bcX
/xP2p3tbLA44jsbcAdwvqIeYrB8RXx/IMzCRhKUcJexWrDoXOgTZCUeOHeiKzBESR/3BePptGkiT
ZzpiUKLdOE0IwL6xnznxgAGrbMbWzklkeLpNHiRmHZK4oqhbITsXxu2pIDQyphhXWuBgDK16dWZJ
6cgU0uSgVlQLYRJyv0mC1jtwiowDPDDiplfLDsIcW3+qup+hndCw7i6Vpperpb5qJ8hWUuW6Fjn6
sVY1AZp5NkMpP0naXc4c3RsH97VSeIp0KbHHUrcPEy6p8VqaJt1nNkpVIQbQIH66P2ADYFRpTZwq
ivyr1g7gZHaDqNYod79trb+xmHD0ykXCg0oJ3qsLVOMxFTK6J44cKiIfNbmP+0c7dh+Jfip8wK2b
vtAk7G0KvwgASEtxkEkCbDBVPJvNfnbtJ1aX7U2a/jLM6rMszC2q3Z1DknwqP/HJnlqeSXrdHODK
LxSzfKNM5VmME3IsZdjq1k7FhLbq7fplpGGZd5dSAp2NhvxDlPrI9AOUv2M/6XjUNzQ7GSZIChJO
YY/LCzVG/6Lk7SPxdzNd+4fIrB67IP342YMHY75oMzgAxhHmElTex/keolXBrA0/sQnLiSxKVJ9N
8ISv8mIxQ5Ov5ZSfJY/kpB8vWe6eWpZvUAcUoaXs1llZ3pPa/iJtzXPg1uyJDO2RfKwySgh0eWvX
PnRVFR3I7aVhDAOKo0+xGiPygMJsQntZAIzJixm5CGt4YvvqqfDSOxrMJgGPnCVixdy60l2ZFTG1
SrQn2jZiFobAD3oexQhx5lDTQ8P9bOvq0YEX46gltq7pl2WYcj2pJbrVMqGUAkwwGNpVWv3o9cVH
N4dfAHdUmgHOdx6K05zIXT6WYjdNM+a6Gmg9pEiUi+goSLB0FOBjQiYcJTNtO+ENDDS0sVpyL4jk
JYWPzAM2qWS6hsS5o2opeQYk0tli0AUnxTvz5ShO2KUjfxjkW2GWGBXsUDlVFbtIR51bdtUjxpKb
riHwIcmYZxV5/tUSx+XJkBGXjd6RyDr7Tb8xuvY+I8nu3anyD7PCkGNOD0mKk4/EeOTh88jDxPAj
s/V7TS4QOfUK3BjbUKhdhNlfu4jIlz7j0yAhZs4Ul7tE/VBM5Cgue+NIOB8aPOCBRsxQ13oQEReo
18c3lCRYoQl4tRkrBSwzArBCD68osNwK4QG7JREceXCKc3kbWBTtqFwRIyLI3uqT8QS0ul5VozT9
TsBf1rnGszSidVlPjwjyijNhK7sCbiFDMkjbHcxVWbQDhtxqmYS9c9gY10RZnULTXXfaJxyjzRA4
ykvvhrcjvUHNGZNza/P46GpoYZ03h/xtQusTb8oynSiL2vDN2klO2oDwOK5eIiMX7PDRV51io67M
+SaOmDPGBDl2/Wje9QZ+mCgZdsgTGTTOFVKIMPtyB9DMUIW8Zrbsg9Xh7PaMPiFtu0avB6IBSU18
BmPEW3XqUyPIHHUv1MZyCxjF2quOr1RfuYtygjASop2rcgX4QZ2M9zCQ6UFToUaTWb+LwuIwxDK7
oLGq4LprTyncKAkuzCunBkuK7m7CAc2NjQV/H+kbXrxCEQCGzUj6Zg2oxCBbHu5l++bAHFBtZnxl
gVkLPCo6p+6jAWA8WcgTJnFNZUQv2GUoXUMF3pZ5eQgxF6vuta+SS0hPWA+VaVUL+2wPhC5y86Ym
KjYTJZgMpH6Z4upuHJqnyAH8XofVuU1CzstICe28H/00oMEEyGdbjlQ7fDNnTaMmAgnyqKKuzAel
9ZUAoCORidtsdpAZlhGl40gMSVqDdoLPxOXKjJvIEcdRC+/novnFxN6sRAQzvSGRq15HtgTXWHBO
Kh0AqI4OyD18bw33AcLhI7LVx0ZvVi5cDydfnmdlfo/oFUlqVL5krbiOZMl6Kccx6KIAA6NVwKyZ
tkX9HmLq2wDzuxdICKH1mwnwP8UzO/VO1JXwGosYkTBwkD3Ly7xYP4u5M1eNYFgMWgnPl0LBGIf2
p6LOEaZaNnWnNb9GdYeaZcQq6IvCveZDdyy78lLUxFFaOMtlwNfVTMUmT7rzrHbkrctx3tbOxXIm
cKrVtgXQiBys/rShlaJYkQH9mPowmFr7gOGOwk+Th0qN6dC0fX8ACvOC+qTdFnO7ka20V8vJlrxV
dAzvgVYyrE+Td0f3XGLTwOo9kUPV7ZbUEnxhASnjCOQGOmeRjqxfNRSyzOMVmDnaIYGrrdJEe5Ij
T/ymTjZQgxB1xLJcicQBcO7cW7aBFBjMk5RLbGJtnjBdvAwclKvZ/C7GFr0AMoFOH7d4fj+1Wb9k
LgkDSFN86vSnbNAOjGnincyeNbULyZUUq4Y2zXIpUXsUXp3ggTF7notud+g6aftJUNHlzR6XQ6aO
68Qv+7KA09Inux57/2rM4Ho5JWx/6Lx+HqmqN+u0aIis3kFoLVYtXeY1Gchn2yp+TclwqWxIvdJK
DhV4N7aeJSJDLv0bKZ5CQV5Roy8xm+Xaal3pt5PxIXo0gFXrUP+o44U8N33vDvHWKPqPZiyes34i
yS1XkDCatvoc/6kw40SUTZvMUdEc6O7jDOYfEx7I64nXXjObZ0NSj3acX0Be3GR5PCLHB2MxaJcJ
W/YB/edusqRcNwh60Jk0h8jCQg/ZEaaS9T05A1h3i+kvlpJWqtm+pT/nOaO1azrrRqUvtoqpAKLK
jT2jgsHMORdjit/sRZ5vcRgEOxO9DWu88PoF/jEXiu2JNHkazFOiqRc3m6Ci9gpUxHAbpMO86S3t
VgSh7hsWtm46rX4/EHcZqCU8APWjAsThm6FAKKIYgY82sVvH6putwOlo21foqrRmDKIxR1Jwtz2B
vF43EGCcxx3LCRDbVtr1afmvqnDKcWrwrlatw2om0SKB8CZcFNNjd+5KmIuGfKqDTFvXSbhTEu1Z
18YN5NhxTWb9qsnHkaBqPhBnlb3lRl99ZD+o802RQDbIcxv5YcApt8k35PMUXKvgldX2aAUDWE7a
3uNGTwKIeUsXpXMqahHV3ZaRSisbj8Ms75MWaTCXYbD09SiWPcu4qHXbr2CLc27BoFuU5S4sxZ1h
o8qEtHCTZIB2XYdUahZKVWvUChJGycCgu+MI6J8ajXaeqrD9JOWCOyLZ2cOXjvDrrq1QrgVMJ0z1
WAaJ9pkr6zme7qLcvhmzAJ8Z11JTytaPpPuK0IaWfvymJ3W3Rh2xb5vyidWj7OfwUOZ0Kuym3Q5h
c4dakG2yLZ/B9uOJZZvHLUYDjZu5zezRa2p18IwMKQWGyQQQrm/UPV5gkd2YstR3SdOcB1uvdrqL
Hh9lC1akCjpeR8O6kCnCHtpB/Tx9iOSIpDNk26TnLuv8pV9M53NaLOaqpwQR8jY1PxSBZS6oUWkr
7jqzS9WL6uYseAh5+J2foiD/zpnl7oTWwkpGBGxU5AXM9F8gjDqruItTX0vhJRSi94OWax+S6OR3
rTg5QquYJlT0a+z+5OjwT1tY1lEG/k5QDnVGr3mZmLW1OnN4KDTjQ7FJyTDQ1lrZYwh6bdU75n2n
m9zumspTgzmXR1KY6hk48Xx1Sm9GybNPNNXBggRKs3/B41pRfKM66Mi/y7a+DplgetFik+7T1ncs
hmD2F6iNgPNauxFSvgwaRMwFxeuS4wLajJZjPLR7I1Y/v4YyeTSr8dLV6oWtAz1MJu5x1qOiKmr6
SCaoCyV7E7Vzqnuz8stu2mktpbiOz9t1rV/jUENEHtZqpULHT5hNpBZBbsmLnDAhpBET40xtM1+W
Ut+gDz4gS0cHknYvsPtPykALucYWSaSglH4RRCekbc8lNfFhJL4K6lN2CDPhkduAnNjmQKuE+d5M
+q+uv5dB/62TgueFkkSYYMqfiiKY91Yt0XEoSKid7I7G11vOxu4NSuCsQXzd9X3zltQcfsasNLdj
x58p9nQMzexMcBMmecGOjTdRNwUZogOFQS5QR1ZwZMd++kpQxVG6IBNFkrrWeLitmDRRUJnT2TZJ
uZZ1fGtmyRdGN0qDhSKazvO668gPU3qMGCEh3gZHlqUDQhNn3ne8X79zsxvLQIMfxe2NYgM4iS3L
i6R50Vv+03PE7MaTahbneSqx4iBkLtVql0w4J0aCZqehg7Bi6Z8gWCO2GVqyKYurxizkYZ6jMpqr
Z1q2uKGNcEtj/lfKs4cOszIeYUbQWAr6YZ10owZlqXt1ElqO0nSiG8LLzh34MU6H18CpxnXnC9Cn
iHubRt0zsaG2V7DY0IbazfNXrcZvBHIW66iyd5ZValu1O3KQBvLM/k/bv3ztq/nK18aOj9B7Y0K7
Ut3+3c3NCq4qzY5eS55JrSgwgXrByEO8HEFzoA5/yrUg2A7IAokBac9E3RgCOHKsl78ieRKo+44i
dxRusWqNiG7eBAnNnzzgpoSVv2rtqD4OSWM9OSMCuM40XnIg7lutIbRD0YZ13SpnUUE8miL5VUzB
xjL1dOv2Rb6KjMLeW1btk/gQLsRubEMRkfTZecZ8AFNydjBnCXKTKnoyXUP510DihDbTvQDYo4GG
oYKIDibmODemAkqA6GhnlnNAnY0+b0wIuO1AtnGdF5FzcUCrxsOkRCXKGEeN1ku64UYMSM6Yp70O
rXnI8r5+nIGuDUsG8tBto1EhUtvgnN11M6BB4Hq2Mm9lN3ttP19n0/mO2ybcjvUuNCh0mVOQZNrz
YMeVgJVqiDfJsuQbBMqq+TQMVBjFzLpWHMODiwT5sHII9Qnf566xtlYIrh/YZcZ4UYNy7dCarAyx
H4r+YWrdT6Uh+rSa4+uoehZW/DVR5rs2WThrFPuQ09Czhzpnpzj7JSwDl709vDQJs9uqzt5IC33I
DU4uFU3YhHYUMR1ojpfncDiDnMf/h4zsVOusJRb3y2CFdGwEFFr1I4uUZhPq8If1ChMOqUOL5m3l
Znq7npt9kfaENM7qy7DI+82Inaw6zDIUu0DBWUXZ2DqoWxmv1spIN7BRdkrW3+t5glkOIWZpoeJN
SKZwEVqTMDVWvtp0j7nevdD53jXjYpuitHQ5YdFJigM/sE66g9pcVNUuDHGXBeM70BPfbat+27U5
HUfuG9ggN66J28nQOHloif3V4ODMDeebFYKqMce2nOfqqRiMK7lwmLbBtCJhjB+RbtC8DE0vukfo
2nMiQJQQOhpR8VznhD0lDBGBTuNO2mCXRgr4WX/o4/pt0N/I/1hAw5/Qbh5n6iA41WxhFQnXhVS9
XOMnTG772aYs84lIL66x5bd65A10GtZotK1vqNi13yydPjVsIWZwxEEWh4/l3OgWpVc73eaF2y8y
jRdVKTIyqmeSZ4v1nDXtLfcZ8ZwvqY1uU+8dh3uyph1aiScpMLxSqnmKw4R7/CXL4epK8sOkaR+U
FAuODh5U3fWD2R30iWzyIeBoEgfbvmTn4LiHJwx+S3AjSMjbxlP4ZcmGgVKYMkScT4rOrlbhpg8G
p9zEDV5r3b0pzFnfBRG/HRKcR4fqC7NjzxshrNEFYgoe8zI0mAX1IO8wyqZExCrFjRtr9DaLepPp
A8k5sn8wCKqpXUb6syMPTWiRNmtTb8mWpx4r+RFM4UradLiFnjffjAVdpLNkv/cHRWvEORXWHZQf
m0Q3pVqHsyHQ21vlpl8M2LUWV1s3cck/FRMHjIEKoBL5Yysn5t9WdG3CqHiE104XVvCNk1vIQ2pM
Hzhspg8zslzJigV1TyZQUgYlTnCl2miZmz7EVv0+uyodhXT4snEoXH/+p6zkK+Fk8vjzq05pYWG6
zMFIuNk0jjAe2WDxmmRjelJ18prUlC+u5/VB4ve7um5oE5j6cBl1oNAZ8A/InI52KDUEGtCsyYiS
SUFDuMZO5yJ/cQtOEZ2pBIc8IlqgL4ZjTkzFcQH2j2PRYXNFvpMwrt5pGc/ZUusWpTsJgigE6muI
T/4Hn8Y8aR26BLw3rllDe1JrfNzQXQhsnLeQIJBbMM87YSvH+tjyq+W3uuX/qZa5L0PNOmKx/+v3
q6rb1ALjuLSjcpf2SnQv4jK61wMH4n+a3/78iprnv7g7kyXXjTRLv0vvkQY4AHdg0YsmwZlBxjxt
YDHcwDzPePr6IJl1SSqV0mrRm17kQindS4IE4f9wznemNUiRhq1q3G0BUHyzoDJu9MF+gDjsstvg
+Hdy390Fmel7Ug6gzwPo++kMVabJD5RRxgvxoawnbHe8dkbwgYDG9MxK7557Kc4F9/PyKxdGdSIf
5NgLlT2mSmfjLud3I8ACEWRZcxIz4YCVFZg70PMPbov9mVQgYAGdH23NlmRtx6HsYUgO8Q5IIvvB
SzrxmfZ1Ig9EJNXkzdA5pYz/WV/BnWsyp0bxE6QHM4j0ne2bH1mgsaaenJIbsRBbwwo5/PX51LJM
3/mWXm+btu3hEjSHomKj2qND3vUDyYdx2YtDGQ3tVsGADAGN/UyZPDVNwcyVAdWVWkqtQoyLDFjL
c95hA9AsDZOuLA+Ym5izlKb+XM18niI1MmwUI0YaqrcHwkeIW6jfm0w7u/74Tb6DRaiGW98qx39c
CMW/R785wxNRkDW7kpToY11Wm+bak+jKyHqOUHKAP3Mwefg9vJshuw7pq4+UiQ2gu0gT2TEu8AiU
XIoGAC9tvbSlIKj5VvovY+xa/hjZ3u7RcVwKRahOpE4wt29n58qkRO2EHNMtRjLdC0DYnaXTzGs4
JkwfjLjdK7ug5e8wHIhZM7DQh+SbSk3t+dzTbZGyYXS0Yjs1E7T833o9lcBZXiICZcJO7T858iz3
eWNzeB9oyCFiJxJ7gneXijr+pjVrEYJRYwflQ8DjO7Vyd8dw2OslO/ypghG1hHzNq0BHfjPgvjPA
1KImMAjeTKArtCG7EI1xrtAEKN7avW2wLIIVtS3P1QMXalflH2YRIkQaCdWD3ogrTzX9Y08vuLcg
Mote7mzRrwvCVnZGjGNjEK3mAZKZHzJ4i9L8GLu4+ekisBC5VsFBhtaBBI5gnC6FYkjc3LZzBIoZ
PZpPYegeLPMjF4GkW5vDOwmviJGuhRLIB0AyYRJEczfe2p3RHbLaGtkPDg98Se4tI5HgBslGSv7o
ZUJp8+hqsUauxTHkGstCBR+I2km9ZNNFYoS44sk1uDFxhLtTm+zIfSqOfVvUK5Njqg/57VhOZHoN
8+drVyThLtZxv/uyvXNSKzr31fyKbEFe/U53V4EKxJbcMM6ldLKOhl8wyDSql9/fCPAbj1yvcsfq
fJ1MgX7+PQvCla43En64xUH9XjcsD1ejHOFnxwtchfHJpe0qJi7TJ3sM7cRPDW1MwhZ++QxC0kQ3
LlouObDeRdFQ3sUMsSJkntdROUt0JeuORtUHTMM8WpQLVMSgM7YNEBi5dl9aBY1xxxGFA2OLTT7o
2MBT9h0n5y0ntuqRZPbMRo1guXrO8FYwSMn6z3KihjHnZeeWvCUxfXriz/7JmatHymogbk3ceL+9
xdbAhfP/QO77/5OIHn3sf89Y+j/zr/rzI4o//sRl4o/8rga29X8R9qNMXQgGcr9TlH4HLFnWv5Sy
fvONUFRbf+QrWca/XHS5vymEf/8XTcEB+r//l+n8y3RBM5C5rhuubRrifyIFNvU/CYFR1fC3mLqF
Lc42HMX7+7MQeOrqEYhBn22cpOw9P3K2JnlGVpWJVW3FDjKfBMNpL1vELT7T0GY4mXZ8LeuqPKBX
k542wV1JdWISQy0p8fNVR6JHTIBma80q76sqI1ClUsilsOayk+g2nbaG8hrfgqaOjn4aMUuUCNYR
gP5+l+LU+G/YUYvu/z9tQcvFCQc8nmEoC7yVEH+xBc05wWl1YURYSdSbqqZLyLb1N3eOIz8EKnxi
A579gmmbgHjoUCyZrPyl2b2xN/31h1vibywD5iKp/sObMRc9OHeAa1PmOyjD/2JSoBXD7pOQrKRV
8WuhGmrC4i4i/6jp6B1ja58SyCimSG2acQiPIavEIu5vZC5/EE/HXqj8Tx3HDPIYxsWIW9Y8ChjH
xKFCgcwks3Vh/mVrPXK+jdB5MWGnbjpQPhwkdgHqu9BF52GWxI1pt3fAUaAsRBqK6/Tlny/1z+YI
ZcLp4nbmWvGH6HjvFvH5H8TlWW+buoYve2P0NnGjQ2DtLJ0VCPFSzJgNKnXfPHGS//Or/pfPd3lV
F2m8ZSGWN/TFG/GHV42nNIbCnQOcM5y7mIBOxFXZdpqr+t+YP/7sMvnt8vjNUodhc2Ecrv/lrlJF
KhCRw7Sd+n5PSgGTJHhDxx51sx4YBKU6AEP++dr+5iUxmEnE+tj1DK7wz9cms4wdWQc7l5kXc64J
yW7Wqjs3w2gOdgMscEzc1j+/pvGXR8PyNdqYeWzLME2XD3WxjP3hAzVK0wU6BDwVrw9TE/DYQj71
U34ayvSEiuxayHkXGCaEwE4a3j+/+t/cQ9KU0uGSHZNP+i/PJZUSKDZAAdswmupW5ThCf4YUmieU
vqDFC6ndBSrf/s9flFOURyJOJEPIv9y4ms9ucpLxtLGXQCvxaNtcbD9AybTeFj/DerYAw//za/K8
/stzQeiS2xVLBkxxhuZ/uZ1cf2rNpCEVUVoVTLPgUgfiUkR+wkLATTx29l9WByPaSBOP2YHU9lme
RP/mnv6bH49C3e5wSrkOVf5fvutSKB9PdMp3HY37PP5NHM39VUS//vlq/+w7+e23o3ghTFr4R0we
D3++p0i2IMxuqoaNwxioTKcNHoWT1e+Xu7nE5G/E5CcJfDf/9zT+m0evvXh3/vzsxUDIUwHnjORm
5sb688sGXaym0EJLHlmq2zpFeBdo4DoT49pKtOR4dYpVb6iDESbXRY3KHYl5w6I0L6L2U8vu+MSJ
lcWMizg43keu/wRRBMdEYG6yPv9uNUwbWXiTJ8l8cPRm33faOZx8xnWByUxZ05/kR9+Zt41N6O80
ut9GKW59cKxRou3G5HEI86/aSN7MKHspDGraLHgf4+TqQGxSyWNQselWGTMV4o3XLZrVMbFXTYrM
Xi3z8jQ1PlShiAwMt7lJbl8zItRHqFkX2a2NO8RJvkLO3TFw1q4TvQotvbpJdFeN/qUkmwOAoAYz
xUVfZwz6vTLsR1+fjm0l9sUI6ySINxW8UiuaLzrtFwbcaM2u9qE2W8BmRKVW0zYNz50THAyh4K0E
F6t2K6CM9U1JQlzqkGoDUToSj0ONnlL4rtrKDDxHalWfltPZR2vUHqeWdYXdxrdjFTrf4VAHW0d3
6hOfIaMuvAqYT08hZS5IaNs90Fraa6RL0VB155ytxSiz4hSZsG+WFG4A59POchZBV9BFUPT1aFeY
9s9gXiQJJvtMK9+HJhjRxixrNj84FGGfPpTWs29xsNpDwIwfQHbsms0NX+YPIWcrx0VNqlxoigYB
8aaPvInHIi0xaRtrPzNGqMqzecLp1yrkCL01LHFWVrsiZXL21SWIe8drpP+UDAcxIy9qdVGzudQe
rCXzg4GSF/chLpWYcC6NQf2RieKrCrqdza7jyAqETsk1d5BwyhMq5mALl475Gm7+JGASQ7pCH4TF
aU4kisdoOmttMe9J0EaWxZrEtvvudh7dA5dseoWvDxs4kac2naMX069eXRncJZXY6OMYQb1oNvNo
FYcm1iE4JPelOzyY4mlkIfqgyXaP7odhab7G+elvNDGy8LSmo52b+k5382htmql+CsFd2Awru8Ih
wxrrS9XLnwrQ0KQHPrPVMf4qXXb/Dt57ApP6awT2TRf+3ooIaVXxc0fWMyk/tvQMzay8zKf1D0Tk
5VH5lLvTt9W5z0k9GfuMTXYa9Qk/VAohfqtp1CI/nPnJNZZq9x0fVKsI3BMO5CfftFO6SeODlUaw
1Yt03vF4vyK1KWPzzmkXThri9DqU9q4q2a+nVDq0sCzOnUaf94SUTKtOD6sN04DBw/y1o8RhhwAH
YGNNF9Js4C2a+nTD5GptdtH4lgMv81UhCQBMZjbUYIh0t8efmTsa96xFvZZxj6qqZI1ldcfSieV2
mqK7BBLiKffhf+Fa2PX6YBFKopvcuWUO7p3Uq2lub+qoxUiyDEuCwHgjZYIq8yD66FVvyOiui1rs
NKt+m0hMTQvrLu3ZsOj2LHbtzdDW0bHv+1+hzShLNs27MQw2GsAS+4MIQSfEbkWAZ5+C3jHu3YSJ
jaTQdMfiI2/MK8oSfLlsb2LMJMSSvF2cVJBa2msY6tppHdhoW9IKuXOi4zEIT4C7iEJy8/umBVGj
ixY6VWp7qRsyR+8Y0/rjj/CnbMPG5j5lcbAT2ilA90YKT4rdKc6bdaExT4yDYif1EX9Laa8bXbhr
u9feVZneOgOaZhGPBS+a3fD8ag+u3NiT9Uq+FKYHABv+ax6iA0ZiIFcFMSKoyV6Lkp1yNrfOsSEK
83GKrm1j8UtGcoT6EPQ6drBu1Y5jti0th8Dc6jMf45++QeIFPpPBYfMevltC3AUByHLAZm5SPrax
vZlGOiz3JLJqETOIabdIuVQxELo28q5CKwZbMaH/C3hq3ctMxxXHMz/ICVgCuzoeKo3dWF2277wh
Rp1RzmZnZLuG27NbhRNoIIxk7CzNUG0C2gTMPAhuGEoiSPTncdsPaFVmpmaRLQUZKMYuSRbF2jRr
967QtH2M1DJgHL4Drh+cWDVHR/wAfdWQo6KhljVxAShy5T3nJa9CRtglgVadYKYRj8O0rO3DVWI6
zyJot4NjvPgGNj2Nx91KpfqM2qEGASbUrwX1ZABbnBoiMFyT5NAIrCvgifzdwKuwBlbpmhNTHIC2
UHVSQEJsNS03MhEbCoxRxOxgnlm1X13U3Izi24zM9pLPxVaU9hc6iHkbtv2lC7LbAGeQ52fzfRuX
L0NPsIIWPiSp9l3GI84HLb3kwwNGinwz18zvwNOjEI3V1gn7R3IIwn2ZqpcmtRAMxuh5mKVViC75
TosXsrFIYK2AKoHQ0g9VWi2za+tWKKxD5kPUhiwYKia/qFpT9qj+tFVEBq96vUePMHAoxAsxiv86
sBrUoZgS2uYJdkfJbeI1FsuIIZZ3PXBNUeM0N9Lgu3R22iR2U6Xp95kv3tSQr2Wh4iu+/PTO9jll
qxjHUcpcL+eUXOH/Xn7Qw7Fqk5+I4EnLbE50GZ8wKjfzOcMruO6i+FO61XDEtXPIo2g9OD1mnZTg
4F6ffoVDxgqqI/yxIe95lSfiUWMKtv/nKs38LyW/rdMwQiaB4mFZ6q99FUvBiCcHYcT62MHsTdy7
VLb9du5dJM9Exq2Srs+OdU19MWrBeNRK6qCqblbTErQwTPoHGVDIHbjnVjZnb5z27R6m5nRQMbRl
8hbPjuYTfty8zl3ePBDQ9JnpYKH98r5Ncw/Ca3qJp+mXHMvk2OX+OVDqgwhvc5tCJV/jtRw9v60O
xGVrl+r131y+/RvI+k8TAgglAlat7Qio9sJZivQ/NFxd66Awr1E5jfovI4JhVNHRrtwGb2YWf2pm
PDIHhtgbF3hwe9xM6GPMRco+YwfdDYnkxKIpX5M7Oq3ipn8L/IQgjjQ+40wARJY5O790fkY1dbvO
aa/OYBIS0/rZyjHH4aoSA8l5t5iHZ6hERROeR/b3AJGEjrS26E/k2vJEtQUQH5YClISJs7oawldH
m1iadV9VxIhmcHdEE1UPg5o2c9Ea+0E4x9lKQG7GY+W1mYGUskgPfpxjr5RbhyfdusYqj9lVG1eu
ElewQ+YBPaS/Ka8aUeB3RWRuukZm98yr3jDWOnjDIbfWAe6Z1grR9yfC2YxmBvXUil8NvWAo0onk
RF5Z5XFyMiKhxMnz4IYxKQPWfpiPpBEXmFuDH3g/b2VCSTGS7ry2Z2180H9h5uo51wyi0xLUILFW
I2bM4g0WVGqXmunxBFaayLMFyPtclaLciKpZkqZaFteCO1e3CWeeGuo4Jj9nBNhkqOOEz2NrEws8
08Dgil2pZcyNW97TQPl4miNsakSxHUNmWruS6Pk1xX26q1E0EEABpmrcF4S/FF2QXjRSzAvdTW6S
mS7Dj2S+zxRjfD1hyaVH7jsIZr/p9vmQlB6RHOPGrXtUFSk/MouMk60+BYd82V/X8VelnG04i+Qw
Mj0WQI68So+/WRckK4zI7XbSIfON5tXvxwADS+QwggjfuwEnsmalv0wG2dh6mFAnobnD2VWtc7t8
LQam8U4fwY6G1gx4Ke69PqsTL+px8oYRqiHsDPVWReOJjSUKSudq8EGsJSvTDexoMjgS9zMXkXUE
As0Rn4Py8wdO4pWOeWclwaVRNim8HgJB51AOE5jvtr1E1OLI3UVvEKrWHRw8Cop8xKPItQ8jt/Oz
XrK5yCvwgC3q4XNsde/AI6VXhkWzkaY4ViXJ0gLS4qrIg/EJGesWlX1/rLT0NBCkuGayGl0KVtZe
WbrHku3AMwYNr4cvfyNTyQeXVi32Rlz3ce4++917hyCvc6b2VIihWY1OuEOmSM+QDsPJMKn7wXUN
q7HOg7vaqtpTaQ43fUDvGSaGfpDgjNZUTi3o7xkGN6E2p2Kw7hpZd3y/4eLJy2GTmdbXUJNWj7Ng
OBEl366sePJPCEtwKgwHQGHGbS0TMr/sytjlunZnlgko2nk4VyFEZ0p1JKgsgvcammiGkldzUM5t
bGlbScDhpVb9NR9c5l0a4ca6IgXGd8MNySMS5Lj77Rcu4TYi64BaffgLs9oMrVMsI/yesbjyPI27
7FDDD15ZtrgvWd7ehBzY26aiaewDI1qNpXETTMmNHdfDcRx+UPXlt765sD79JYUYdYTfzsm2HLPP
yvS/3c5ck9Cl7UsHMJerQyNwTH/ckEPnbEueTl7EAbgSyJA8QzxX/WLEGn6JIsCJULMDzLr2Fyrp
fhcgwmd77XtNyXYxSJ4Te0DJVOB8bttqDcjGPUS0bqDcEaWk4WPE/+jNLI/1FG5VE1cyNP6bzCTU
iRUZOFRZe/1cvmn6pLauGF/TCRd3SrO6SiTOKT8xCA6v6F6sOH/XWvfJj01eacUdgbfcNV/I1OFU
7PubjpAeaAo8zR2ZnkJpgd6uDymKc+xa4O/yYvjWHTymAdc52FXn8UFXsyzPbGmvSWCzSI2Hj8zQ
ngYjO059k5yxpsRESXfGPiXPbJOn+qaaumkdT429aRokTqmf3yxCFUe7gd2ePLbOTFSPXV2S5wwV
uylFfhNyG6zgSjo7RcEEwSPeol5Pvbkf4g27ZWoQDVcfoOW9gHFc+hmn+sCnL2AarxRBDpj1J2tt
GdkCWzBPmYNpEIOPhYBYF3tUdYca3do2yUa8txb3Tu7i6QjZ/m/9XHDD5rnN7pc+POkHIl4vaewX
Z+zP+ZYKEwSSf4q6bi1nNd4F07tfB+ZNDP2sn3tt38XJL7u2rpAfdw0SvRUJ2b8cygivNEnfc3zm
Ly09MVzK1zxlpLHA5/wk+W7JRfMqVc97mVYX2dfuoXLsuyKkAJsbKv4Qg9CtCAbwklpYHXyxz0vN
vu8alV6H8cvwIwRoevImweSh5kO3BB6a1WW0myI8vix+rY1dlcQCPI8Q+ylKmJ0kWfoah8a5anSS
LjKrpT8Zvtg+6ZtxpEmSkXtInMQBquX06IJsuQ5SYa9F3YIfzimd/d58q5EWEfbp0UhYx9ZILSDd
dyxVHqIat4ndalskQDhTiCOz8+aqJY3alIAN1thSxpVuPWAZucyC6Y41FDD7ZPFOmrNatT2QTbBo
/ZYxPTB7XY1bGXfHmtlJj10CVEwXb2n6TmOfR1sX6jzad/aeVU33qHgMDkDIj058HfMCL78/IlFq
qLqx6YM0FFKtVSbnbdnQVCKLlosQ0PLmmEDL0fVi3jBuLiqZEJgtK3nAgpOWLEwAg+qpyTZD2m3s
iH+HKgB6io00Z0j2OkoO8IIwmjANtQY/xyoB+TLGW2VIxlXTF2JMbG3I1bDPb63cOpWoDG6IYX8c
hG9u1ExDCh4qxjFt2TuV0eQHfXqYEZqbFi+Htjhnku6zzEF3YzfzhoFUvu1LfHgYOz0sDD/ED/Kw
KrPjTAhq0TKJqlHsrozF6xY4es21gP0V2bT4+7WEH1horHLJl2DbLnBjjh0yM4ubjOUigvpy9hh2
f3cdI/SZAw3QN4qBIALwgFqbTJgTyBztlMbVj580xS5xkU8PYPPs2UEaJc38ZMFvgARNYhM/axA8
JuY0JtOlux1S1NhpzbOvjNNfxBUAoIgwXTkgsBsa/DpD8OHUNKYS1DsujNBGf+syfAnz4aAMqtMu
gOUNnnfTRxA4aEDvfbQa8FiKLeEMQA5ctTZGZOSTncS7cibfAgEHsAIe52tXB8SA0QEJ/S1Q2Q7u
psItmUrp5eSQ+CPPBnss1Rp00afQCRn3cU5dq6i4kJlwC4c/u0NowA7dDuRWB3d6loSirzDDtZ7U
8Cj45Ht4pCeEN5aeHsaesycM7fguBdPTNHgwBniSe78c62uRua+9uc+lYz/VNiz6HKuZrxnyZkbi
tujw8WuW0WvtGqBrxw5FI8KkQcXazl1izkuuPW9UtbNaB+OuqoLNbGEpX/gWN3rnZUVoX8RY7dIG
vk1dSPi7WrmDKMbgepxuU6PM1lMoqY1NjjeYIycjmsNtX4wuWmTZr/JOH7aGSOW5sOvo1IU1qgOG
3Jpb9EfYbsCOkQbd0k1qExALAuimE7JB4ElLhkupAtQufS1IiO5QDs2vWTBDSkAIv3aJyFjbJail
wA3PpJnFnkguM9EGCGvtDPl/9lCigFln8ZffotGRVRxt4LueGEmL5fRBy1DZl2JAuWWP89tQJvpn
khCiBXUlIyzglsaJWNcRMY4+NP7nkpdWHBm/4T7W4u4mFYxvkt75Siq3uSYMv1r+Kr3QykeUzveh
hngwr6dw6ySm9OpGatCP8+KeFVe3KZlVsejLr1DVG3zWKSJ+AoK3VmESUlNpn03p3kRNmv10mfBU
nMA3t1zrzq/c1xLfzStA/RzhvEsaV5SfRi0bX/FnW7qpvdgT7PTCMjVyNcjuyhN5bhGYofFQOPfV
8AQ9NjuEzsMYUW9FOblyw4hee2Rjy6VspVt/5yERFUOJsnaUJ7qV0Jt98dTNtboPwEsB2qFkCuki
tjUpH0+q7n2GimwJSys6VcMyg5p0cQiwR8hm8s8O5VElnBuSjzQv0cYPO5sfSeXTPL9XX2HupQBr
t1NJ1n1cfaeK5tsfcDa3JJ7twpEJrZyx7EKDjk5Nvxz1Q4Wzs+xP6EbDY6NVt+MSQKL3DAwHN/gM
hvbgCC4LYQy/TWs2VwmegKhHsVk8ZWHW7vWWaoeHDDmqv7Gt4GMgYYcMX0qCzskuxbVHt8Eau79z
p17tajoTrLXjenTcwQv18Un1/N8yH7sbtjSUmnXHjgSCFbHm18kGsm9bJXbkSsetLMZd3bmYdE1h
redpROqaN79CmR0JntUu1JuboAvJYsZtjKEgO4PHQFRuVLxek96zey/XmgttzwmbR5gdlddVFHT5
ONaQiu1POQ3ZVgYLuTlqoURhjBQEy7c12atCjDUrmZ4DrCGsLwg7mtgEf279zrGGyF5j1Tll8z6a
kJ+Hkqg1G8pQ6DZ8oZXwClwkPB2quC829TI8RzEWoHM2iW0tSCXAtavjKs/uUKt369lxMpRABwCp
8og5FYVzMXFaK44pUOGbxjfI1Mmzx7AsxDpJmYUq0/nRudO7zNWey+FHM7n/enWHHJ2chjwjG4Gj
Ip/Ae4z1dBix4GMqn5YoBPRmbv1Q2pzkGrqyFckYAILyb+DgrTfLJVUma65OWIIWj4lagDjpBfZX
wNabu07zvcFHoTZkzTdgEPowRydlPEAVPc6MXQ1XEQsEZJycLBAFbSq+4v6oA6nwrGLwyYXC6dlX
1lnvGjJ8yudJVu7eqSb0njjl140DKT4mOXVlu/2OLxOdaGAI/CwjaYM+2PZ6zkEecZkteSR70c6m
J+nCNoT+MoEbXYg2GhYHM7+jFJY31CkAqcoaKLFbPdKlOXR1Xe3lDce9EWI7pT9F9J79pCBIdm1R
TWe0Bd+05JLGI7uYLnsUsvxW2D3VxOiKd8GoMysOdNUfyr7JA5K90XusZO5CEgnGs8P4FFiEzcAk
h7LR6XIvjRLQPLLFCdEuQdmSl0SbyITwqxz7R9Xn58xoX1ipfRRTlq9nH3MDaUnVyiLrt5nCr962
9nNPsz4q/XucsS1WM4Dj2Vw3ZUpHVfPwjqzGc1T5LgYz3BAyKD0OdH60SjAYHW6oS95F6X6Tltij
mGw+khhpGuKiVWCODb8DT9dsvsOB5inTO/aiZvkol6SNVOPCRVrfEkdytFI8vp19DoT6ymw4Rf0Y
FUDvUlAt8a6zGY8aufETCP8h1HtcqTAV6Oc40tFhWqZ1TSSpUlz97OYvrZ2RFtL1eNJDIr+d/N7R
sWsE+PmrST77MQqmlkNW7/OCfdWyRnPDXyD/rBT7smmAPMxDPbsziO4dtQHMhiOKc8bwnxbrHY/w
rRxGHq9R/iOLlAS5yvHSfqDSdsW2i7STi2UTwSxHp56o78rHcMrtl2x5iO6CWSMIoJ4Cj3wZX3Ie
0JPKFR5JuXZInOC56FVR8OjyNDqnSsSrdGEexYCOLUTKDJDyo8jEm1YbeBgBCEFO6PBLMfuaF1ky
ITueVfbVKrDZwSg3+FGq9iypTsRCMmZwSs4Y8hCQiK95drFXN0g2ZkuUY8Z1neqnNNUTsOFVH4mf
aARV5MavSePzDAWs75mB9TilEMXngCdbSGgU4LDbiXKf2FW8R4BXkeU35iYCs7F1ynFXJAEOa3vc
Ku5xc4bqtWyJ2qCd1z5ruNU8pNE657dAYYY8mPtuSEgXMc1s53cWCWg26QRsPVKAPBBWKC7jpCFG
wBqZSTSkM0yYTDUkvxhQVr2pt0xgWrKAZvUCYOw1rx+kv4h05/gckuRyJuMrQw+xHUwC0HrN/bJl
3K8n3zLWGD7ExkyMu8CZyZipoPB0DFLi1LcfFl59UXdHY3TEQ+xY5akc9N6L5ysj+m49DBkbueoH
/tIpR4Cc1yRiCTMjoCrNTqUasK0W411vaL/arsZo1pmw3Fu7eSab1d/60jmbtc4SStWfswYHrpwK
9njGBxoggtMozS7qdoJiLjnYfSb0a6tHoWurCV63P7IDZiudVPPecHJq2dq45PxBkqLVM39j4urH
TndesQQ8jTNAQSPrvvWSdNapeMmxynkmAC8c4OckwWblAmOTuclFtC9Fg5pZSYcmqmUd+uYnIEgC
WDYzUy3Xm/TqMXWJEJgWdIQYvvAMENMly30hStaO+OFjjLh6FT6pMX/K0vaW6J0vbXS3XVw8GK7x
bNPYctA5twK8+GquZYnlunhP+vmZjfhTy+OBKIFTg5sksKcj+VAXP0ueXes+F9SxyxSfcobDM9nP
Gplx8fROYDSpMMFjXYpzM7pfLWNkVpHdheDw+7CxTq7bVfzXwymwohsyL6iCL0xyONEqSAFWW933
bKB4sFirfrbuhU6phObBH1O5ThTMjiZsqPohDgXXIXu1UEx3FmX+rPyNjLbsK85qcVFY2THvU6zD
a22w6NbQS7PDyrVVZR9rgbzKoHGcXbzhqm6WDfZd1/j3hRPcBTzdmK41+PSYH87DYHoJDvYEwzA2
rJJ09pw/mghpe7kZL2t0wmuwV6JKYFeuBRAT6WZFFg/rcTCeFKOgzm0/J5taICFWLJ3mi1nhvx47
pAy+XFzXq3CkWc4weunBGPOdWrtAIxu5yPs3EFKHCuMD+o4kX+H+pLwIrqaYl1DLaV38FhMJTwA6
OGQ+lR0HQz/7Pn6KeX5OaOS9DD2zG7R7GdynOvxHPLZ61u1gPjGtCN2PqBtNJgjWrTZnz1HbvWmJ
fmra0sN7cinn8ZNoWJ7H/QPp0l6px0+1W18opuBVmeM5Q2y1VqZ6WP6hFviPyJfZmVGzqYSSXmhi
Q9UltolaHUu7ecl1+8Yun8BPsBlv9Nc68B+6EAV2h5e2WBwjFbjDeCwBqjjmrh77i0PvssqtiVD0
2dwslnv0siwAQ8vA0hdyCMXBzp3811a6X6boL3bFpi5C/MI+VL0V4WK/s5LcC7XiU8XhEQJEQhXG
JNAt+Mta9uCy9VGH2jxk4+iDJLiamoSzLua7jhtUcfQvd8U4GYDmk2xpdh+5z7T1MJfRxRwgTLBG
M/Squu05Rj26ZiCNDmtc1lfaixrZ83V1Ge17tp/bIsgvdpBOj42vMCPl+MqLOnipk2vUECdBnPdN
Uaa7SfbaUcnx3nEXqMtYv8CrSHYRM4CdcIoXX204ILOP0NXPJM21T5NtpjutcTZEj2Ath8p768v5
JzX5uDWz2LLfVnV175j8W9nqt5mZk2LpBhs9pRBGT8OsQHWIWMkn0WT8gAB0Rs0h7tKE+QUseuxy
fgd6T1PA5crFfnPObLzJqTz5IEum2X5DnbKPCXDRYPouMCKvqgZvCh9MbZ0X6jUc+CSKA/Z7cIVu
/Y6gmFJHJh2DfI9PlODJyFi7SRju6oFau9DWZZDdTAWDP3S+8IZinCshJmHsnfexC6mxCJpnS5nN
ulZsJFtRMyJ0e5cteHxqs1hbkccHS7G7G6o+v8eT+NWUfr4D1knX3RQfiLrym/4/ODuz5biRbMv+
yrV+btzG4JjMbtdDzDODwZkvMEqkME8Ox/j1vaAq61YqyzLt9otSrCJFRATgfvycvddGxCU7E0t3
91i9BNEMB0awhe5Ci9aSgQkeC1whkTkku9SeG84SIofhIBX2+o3M6JTBPTyT8YQhP+oPXQhbrxfg
xziHVjgtrlhGwR3ZVHEVWUCiT/cSi4hvcdTKAe95yLYbWMVITMMlnduzIzAkGy1eWswvGxoMM/xK
29W5doky/QklNecpJ/jqY/mQB927bbp3GDFOyJQe0wa1D+eJmXL1Jluq5jaQz9X8cQasfPvEZOUP
t4MxBqRiSLExLM/ZawUTBmNs9qH3bEGeniIDzHHLWqcTOGpV92B4bnSrJWATbIWU6NLSPoeg2vQi
0zet+RpqLGnzReiW1NYtOX4W6jRDNGAk6TdjCTdXxWg4WIf8At9G8RRq2UH6g39IOvAXXeUfods8
cVBpWUKpBeKuBT1TbmoP+UbqkUpvZtYrc3x4bT0O5tlcvqj14dgb2GGziTCIiPZ0NKMNp3G2c3U9
QTUiiC9GJfHTN6gug3xdDEi+sX66pYkIiSb/QpEZEdFbBM5Y6u05VZnBeNOBq82Sq7xwW9iTQ6Up
3G0tiAbquZlgTjxZgyH2Xdh+Jsz5CRLtGnQvrvZcmv4hENGP0ddZL8LhOLr1vZMFLKtRdfHN0V84
U/JO67pe13nPyHUCpwVuJ43j+s52YpAjQXCNHBMGC03jjddahwS9AnKI4JTUtP261r/j0O7QPCJH
uZmSXdQM+iEhbU1W9a6vxA/pIB4ijgVPVNFaqzyWbCSO/j1OnHSd9z/gUprbyOF4zHiACtBU1H3x
l+mJfeWg11fo9S2OnSDSqA0xkgXrnjpi0+I89Pv+6hLU2vu5i2uyvkrlWTtpZYfOqkgkrKgLywLI
GHkhAdtXeQnMYpfqnbig0ls0Tn9tO/XpQ5SeicGbDLDMOjI0810gdcxKrF6pDaGh1LwfHMrJja5S
sXUH7Uead5+t/R6RCMq5RhHcNXyxDW1wv76opvqya99fd0w/I7ANbu3FyMeR4DkQjhBhqJVeGLS2
Kk4FchCfaA9vvUeYquNQT04MR8wmPGuUBa2fbi1RvTD55s5ozAfdgrVWVWDLaq0xVoODqtTJ3Ect
pYXqNqic7JwGVGjeUJY8xhGxXyVZOlZRHPlY0xUEX85bKdQ8EG7HOOtnWwCcr7jRtjbgjbq75lJ7
bwcC1TSCX40swGRVktxpj6+qHZ4FLFwu8yioyfOsVatWETEZp1yWKJw7shBXAKj4tOcEr9Lnu+KA
VjgnkWoYUzLqoLTb9ZOQw2vVizu6N2mtfUjhsB4M9OfLY1LIZldn0asFICQCGqPA8JTmO+Jx+Oil
4OEdTKqI6pyK/lXEEsygRvxda6AAS8h5XdAxhM/ocX7Tp4CAQLO5TiK/yBKKesCjvRrTgyWr4pYP
qdi7A9N2rI0WALS22NS1A9e1115pWp+i3Dwopxzgshv5xpwS3immNhO+0xPiusDpvmFDeDeD6ios
iie/eHA7D06jFznz5HibTz7thh++l60bNKudRMSLPAOpcZaV2A6/oLKQml3TVS3Kj6hmP0zr/DKQ
rMpMlTRgN4vkOsjlym0jJJjmvTVEzs605LIGMgXtnyQ6SHZhbaiNdWURYrwW+wrpiksF0nRH009s
4OnDC6b8W6ogYHQGsDsEDo7d79KqcLeQmBDxDjiBOcorHIgrW1qMLJRBdtmQxts8vtkM/D0GaI+2
52fLMW/g1efuvYLwAiwU7Fw0jpvOmZteDLhOLklCyxQgGPZ7Ap6itB42Q5uvyzh1jn7l3AxvuHXR
9H3IoO+ZfXeMtOpjqMXOd7pzoUURfPlOv4u1szNyptNG/YX68p4ynKfC0wD8AEz2JJtX3NCNrQti
AVw7vUiWsgWhHJcwgwRo2MGBovGxIgd8bQYcv0p31EEEU2mUPvvAqCO1CoQF3H90odxV7qXacpoy
78f0CdEEliV/begdOk1Siu0gnLeOt9rf661GXjytE8ZjiHJkFZ0DDMxYFXiDi1FeO+HRUZj6p58d
njI21pnNB9WWhMoxt981KPPJYMr3LAX4AaX1Y0J4iiCP6YcdpMXOZ2lcJqxtFJJmdVEO94ZHsijm
bOL1ZkWBCpr6bEWz6ic3NqFL5PbgiHhd06JacwicSUIgVdzUI5iTxrHLCeEu0Bv3LhyZXckoHQ7m
YGxGxRAgiaTN+QKYcCTjk1E7+WouO4t+qre+8G8+bbIV5lGxcEbEeiHNI06BLTpgwwhjrDeWvgw7
JsnCT6/kabMw9uwEDPNENC75r/UxMRQBU1pBLSeRIdfCB9eWDI+yJQrMeXHXgp3J8ISlDZOWGT0L
5gULer3jYsk8ghxMngjowkW3o+8A7aXLTrLorQ39+G/UZISM0cbEvFuuswj9Gx4w13R/aD4UArS5
qzSCj266txhB29LJfckXyGeZ2qxJDOP+1ou1NFGAMc06Vx3zbolyN1JsLjOj1dLEB5bnFuAoGUdZ
dKbP8ypKXqlFo7ms5yF1TBzb2DiHInIfDR0lQ4r31UwN7YzomhNReSK96pvNrtCAd25i+6Y5c8Mt
A4GGFWUKsm4rBJ1e37gf5h2PMye42hDqkCP154A2uSzji+yYAFZtpK+62GFzLxFJ4MU/1iWWs7gc
aDSh2EcSwrCGxhgPoUQsPKavpUDyOKRNvaG2+h5OUG2V8l/wJL8PmT1t4sHcpZY/bR0n+oDyu8zS
Bj99a0G0KfonQy8e2AjLpRi8kBeqbRID8tMUDU/OrM+N9ZiUh9LYN4ZqaX4UV3AacNq7T1K7krsp
iJOtndFXNZxU7Ucs5pCj6uUk+mfS09BO+fHVV43cDRjjOB7tZRoQwJ7eJWMhtpElDunUg98uoHJD
0b1mqr8PlZL7WB6CGiNLiGjdTrtDGWrE3UGfWzumq10KNyKnxPnKjTmlHdXzPX2A8Zw42cGKj5OG
cHbS+/Dq2zNDuoRIQsbnXe+W5HRn5KVkhf4+WEwSuJNoBd7FdOacMn5XDVuViq+TtB78hHqh2FqA
WCOnIYu+eX8wQQTUZvMeZNOTLbQ3QM23vgiP9NLPdlswyrWNRwWCZsxJD0YjHIu14GcQga08RUlF
tjWmkf3Uc/oYx10duxtBymZbknQY5/XTZyjql9rM5n7OzcubB2I2bqUhrqk3sc+u6rHY2VMBcHce
thfu12i2T2Pc3jtDtwpn8JKhTTyuEIhrizzRPnhqdLUqbR6MLOro7JbFt5TMPAaT7DrZk0NlBBmG
NbwMl1oyfkfngpogulZQoQh3KTIy6zPx3Ar3lpXDXZXE59Q1Ib8tyi44ZnW37+eL76z0veP+Da13
3yZU3EgejbD8wWjmBGrxBdLIe9ckNxn1d5KEXodyMvH7Y24Od1bs1vTBYVs50Tc/oVgs0jdDykuc
07UQh75Uz2HhVYuc5XIx8niZ/kgEi5YvRci2RP9vb8TWfV9UpHcaXbkaNsjVXAaTHrJ3F2QEAH74
RURGNql6rtvutbaie38It2B7mFC4/Q71wd6b1IUp+g6ICX6tc53KWWj3FPPWdd2FmcCJ/JpN0IWH
FLdFePFU8BFgdk+iN1/6l8rONqay14Ft3OuB9ezNAhd6TX3+RD200pJK0K6rzonsH4x5fPok2vYa
ddODHzzrdn4MSuc+79q3AQyDfpFxfMripyLODrmlHWwbzIOR7IpJ26kAV74In/tSgIsT19rHvdTs
GaUd6jq6GQGcOeUTRa+GS+S37cprhwiwIh2q3vgW2NOLSsSr6jCFmBs30HZuaNzldlBzADMvjK3n
m5WMUv8syowKiu4LPaYB8G4e+z9Yqs9uDyqx3XqkKlcIz0aJx0cSRFih+JjSeNca6hgmjOXa5EzH
5ehVOLXKacNYdxd5KBY4aYzmc8Y2vOBw6ixtyPNNZj/mqXFudTTSqr+DD7IB3UWQ3bjUGN3FMITB
N8NJ9RHWV1XIyTm5C5LHsqFzIrVb1pYvxAmfRZo+TKRDBMO00xMGVhMh836xrWe5jjbeSNh+5Wzx
6ErvGVFky9jFTXJ0RelF8OPSAlo1dXAU7FNVyYfxFVw4NwEzZg6Rnbkbp2zt1jhT2uzdJNeg6t3L
/DibqXvPoePUGRICmothFl69ZoTpzuIMqazwsTKz+2rUr5ko7yeQFbFerhwzOVMfXvTcPueuscqs
fD3Z8sF2rBcjQU1h8RtIGtFb1lECfV02x4rJTRfXBOTgu+hK81EOnDhr/So98dXjPWuQbSjffNG0
6rWyX3SDJIUmp7Sn+05prgOScShCAvtHXbKVttpwVQjvFhqTFvwKA2Ck5tMT29I5RG37aurAcjkx
BYX+FdHCW5SAKzlvz9KW8VSyCZl5/6XNWl3JwD4PiZ93Udip8Dh/ECbd9bGhVoXK9qTXRYarS54i
H87oEO0tMzvPbyEgy3PqqAcLay7RVo/qDLLmASf7hx1NtFV0eunprsrtdyCzcWA9dYW4N9z2dQqN
W52CJ8Q+hEXt5prMGKO8eWYscYbQdfSiYUveuXvuEWXQFbZ+aHN7eP4Wh/apz56YldE60NKL5bnf
Czt66714N9OrmBquYzSEUj7Bt1ppekRk+3OXFg+h3Z700L2fKARJbgbE6AmTupOhl+7V3yuXyBVj
fIT3+q1ENSOICUF+T082aeyPNOieEiwHkboy2d3P+tsKbaLRkzYfhqdQDjtldEfX9netxVOf52f4
MlJz3xMwm3A3V5bSCLuNB1DWkftBb3Kd0TC1Uu2bsvyr13iEhkxnnzm7dJyTB9l6WVfF1aAxiHfr
QJLrOS3QlfrXsE82tPMoxO3h01ORBj/beK1r62NMuFnSajjLbMXMZGdx5OTwvQF4fzaj9pjq/gWJ
3FqIfl+XYq0Ih/Tzjppiegvi7M1S1ncoF8s8vZssd5PT/9GTHjEEoTU+kis9f8Out/dppfDBDaty
4hRIN4Lx1X1s8SCX8c7Kiq2t3EMRHgxX23etODY8LRWOgwUNLgSVBTz3E00OevntmjXgqES8F8ER
ksmdnTA4Vf7NNOPz1FhbRV8vzz483WDZT3bzAuawQU8TLzCp79PSuyCh82JBO3Yke6rdh42xx6t5
6a30zWednO8nwwq3SbTnitNCexjb4VxF4w3i1VEP2u1ondAWb6JYbDMNqB+9K1KpJL0heWJ38f1L
WGIukeN5fjFYDrc5WclSJ7Il7/Ztr917sgGYot/KSNNhXEYPDJlWoxa8YS+lKPFRYOQlPjPXwlKR
/XAn88bndszLdpVQq8R5spNPTRLfh8gCyx4WMeZOZsiv1Pn3hiy/e6w5SbES+XvSy+W83xvteDfK
8A6a0k4wkqxaILakqJW6u+cQRnOLAy+JKSQGsSEGTX6Joh/BVLxjK3qK+uZKyPR9oh9chdR5qhFR
+S0uv8kC0d6orReojY3Bax27jF5bpOtN1qIkyLr3Qp51JVeys72bLJHzxQTXkWPX43p0+3VZ0Uxj
T3nGKxYkkVrJwSY0AQUhiNNwgZe2ouXN9uAHebZx3Ah5T+HY95P7jXeeRnsMup9QGrSgHBNKRi53
TupvRbqDGx1u69Lrdg0HVh+GdGWF15Hu7jKpi5e8yoE0hdpWucpflZQsi7Gqaf965rQv5HAgnQK5
EJKREcr9riV2iYiJQ5S0HDLoVaYzj1sm+jshFuUVsDSjo5eIIWA7BvpNJs2HhcVxjwvv0HsV8ii0
FmPoABxkXomaMMl27RCvs7Cr9q3fwLBv0HpgC6pWWY2rQPX2sxqa8sApmN5SIov8mWkAlWw+vhGA
ZnNnx8XG0ZkfjPN4IxYRJhPf6XedsKalLjJ7C8qRo7PjiTPwUCcecRlEs/9AIhfvp11Qok8wBrCw
egyju0FxDQMpfAvyOmNuNE3A1tx7MZTgV6N8Zyh4FoOQJh0F9C7SKO0zPcuLo7RpBRd41zn6eOQT
cMNtW1XuXcOBcaWGCOkKOeuMnNh8Wsb7JZ3gjT74xalxB6iXUXNMqvhF2lx3BGRrPRk0YZrhTkuS
fjd2Ywx40OdOLnuwJ5Z1F3Z5+ppxfPVyh9In7+WpsujAloYj1rECWzzgzbfyZjxFug6KqjNKOnyg
f5VhbpuAc18bkHdW57ziKifsvGHijhks0V5Mi8kPJyg5DfJbZTlrnUq1dWlD9mH+mjWGds2pUhOZ
pgdUe8iTFXNdjv4HNV2bKso2EBefjHRmnSE7iFtihpFV75Utx9vUJ2dBnNxSwa3e9LV14t7ejlJz
Fr3G4C2x22NWWts+Tk8gzb6U9kNvpzcKYVAvrhXO6lumE9gDG6yWYxsdEr1gjyDgjtcW3pDE0mfP
vtmcj+heZF/So7pCkawcjdScjFjv0d9EdcPMV+6KDCGMURMdKZAKoHtRbDkQ6mRC3mSQHTIvxUVC
1yYUVI8ixV8LrreO+W/m2pzfpnHf0C/4+UXZpW+u5m/iwvggR65fGDlZ8+2IbKO2XxoCTWbzxCpp
1CM5KvMPk4maCGtJN/s2lByKMSt+OEZ8idUxJ812wRvrkbmkWWvlei06sxUfY7M23Gg2A5rvmZUk
2zIgybAAy+lTPizT1INjGeVwoHJEy3GOgTtz1gUS9ZWHnGDWFmkoccJ1RSq2DKcL5481QAtQfT1D
8Bj4PlbKZTG/qwjiRnTzRbY0IDs0SFH4lE+Zb/bESBFspPkemDjOsU30lsfGQ0kFqTMgWYIIaNfc
TPFFZf0mbptiCy8vR1eIa09o4J7xe2ttwQlkqN86XscZNd6tNuUb+8VVa8l0ViT/0GhZcAd6C29K
3GUQaKeg1tmHm/qrUfpb9JwXUPuboHs20+xk6gmvxP9RQPAmncwhMSrQvtuwKbBqR3sQ9JD5l5Gb
oIOyg8+SoRgIBW45+9W1N2MXPEdN/R7oTr9SEXb1dGwOJFo89IPYj7UZLFOVfpdluJ8HzlVpHI28
WVceWEBht1jSeTRF1T5M9MoLk2Y+2N5+VdYMapLMajdZlzxo9VPLbGqlFNxqy55Fl1pB25rTAZNk
KPo5zSpM0MgX6xdLC9xd2IUnp7CtVWRjGG9LbIXxJvD6h6gr6hNcIpcqbEeeLxcx/ow6+4xkTZ/c
o+ifzeaV8zmM+o82DK7AGOn2mWh+moiHnZgmG8LoIh9oSrc+PrK4uUjLuJVhehaT/ATCTpPkOuTV
HhLYSenI8gLURtsuS4wDfP2L2c0tPWK4dORuK2qWT49hWyqQ5gtuGNpiSC8HYgj7gNvEyt3HqR4f
GdoTHYScE5EYVFLrlCpGvzB0MEr0yY78d+TfXkswoE1ImOAiqLIscieZ2aKrSS3mn4bJTtgWOjvU
e+SQLxBG7mdl5fu8h/bvN1Spor0ffYHc5ceQ0+On6/geimd4kxGouf7J4ZfTe96XglnfZcqri6WD
AgTtqrTuh5vQvLJFggExP0m7/dY600wt+Mwr7w5jjD1Oj7UzvLD+3pVoSkPpvHDLYUix8nerR5cs
HKDMLrEJetPRrMeBxvMDPGaRzXGn1ZBghCQ+CcrDNjDSzyklKHHqW5o5k/keYG1SKHHTO6crH2RJ
9igFBFN9EruaznyP/JJ7R4QX7nW5d/T+nPA54CtiUs9gN164PlN/+j2Bpq41DrxB6GsH7rvXdp9a
nOy1Mn30kwJkheJtZj2PphFpAx7aiCyf0dZP2jxcL4pT5VhX00m/0jGiCcGgH/5UJFGuFD1LoK9D
/vjZG+KNCPTsCYUFKWjh9BBG4R1NsWckRzeRqPkMRKpuhkY1LD47MwLmlzxrRrXTq+B+DCo2TrEa
sm1hvdYhn0631p1pzXlgBfILtkdynP+3UNGsVtmVGft6LPSFo3tnFO4rLy9u5IXu3Alcl3tXWDM2
kI3UwkuaG5fWzh9tgYfG7R9qQbsoaIq7wvNXQve3jAEf8wEZqXKMN1qrL41OEQGVlVT6Q1rKD6B/
Gy/RVlqjbkD/bzGuem7H8SX3qyM111aLdRjZpMU2pcVjgGnJjJtN2uMDtXNW0jFkRSNOJWQH9Qn6
orSHK45GxMcxxuOoyKMrrJ1G07qMiocCcQfDxWIFgYebxnKuiIlGJ3x0TXmtC95gO+VGGbo1kLEr
Q5q81r8HeHI4stdwI+P7KHQZn4RnJVn1qs3oeFTj7hunjhcrH54Ez0c+BfsSzmwm5MUs9kDdrqTn
Enigwm9eaX/nJZrSfXfy4j0bAR3I4KusD3rgfDZdTYQWwW3x2D1aPcuzVTL2zm/kGX0OFmfzTNEa
8KPyfiycde4yKBehc1VNeq11NFBp4JItosVbUGR3SAyIg0i0bz1RTG0inseUJRsa2V7lc5M8MF8S
+JN9MNjc8QwSGGKT1Dvcsw9/YML5SsK9ZHMNBvFG+cjq1iY/wBWfuwGSKY1Ge66/BKMmg49hSd47
cVuoHOR3K3HoJCWswv/TG5BY4ATM11pj3kn0MstIQyuk7L4///zD+4mcR0ARODTikPEkEBDiRaUF
88QFiArcxxGGxYpqszs0OukL2jg7zvr46DsbDvI8PmKOO8JOQ/GHGY4x9HMDd93zp38a1v/XH/hy
zT/+i6+/IyeSMd7z3778x259W/+eZv7r9//j/xuC+Id/5fywefz918zX+et1/eu656jyf/z8XiB5
8xfrQsVqvG+/qPy+mjZTP1/Rf/P//I+vn//K41h9/e//8b1sCzX/axBE/4A89OGS/V8w058y07df
Mv8oxl8z0+cf+Cck0bD/Uwcah3fN9zxyySE0/ZORaP8nrl7H9B3GMbowbJ0f+Vdgus3POI7B95M9
Z9ueDW3qX5RE4f6n6douPCvbQmTomPZ/h5JoznyoX5z5uqGbjgcUjOty+T0W1/CrMx8lHzgZxWSv
FWrjE3eCq4YUnoVWtd2qmSj6lha4TQ4LFWafdiK8jqH6lBbFNcS3azFAqhNM8Rs/g2hOD3EnaMvh
k2E0Tciwuf75Jekn6baV/Wc6hc3dVAtCnHtHrbXJ2v/yxl//eeX/UbT5tYwL1QCN/A2INb8gFxyh
pxNF7zjWT2DWL6gBt29AhoYRYtvK/SD7KMDnwx925VPBtq9onJE/QiQ9jqYGRlQF3YmRUn8iXAse
CPv22sPoFSv/lDRh96iX5XgX1M0JQRLo1yygdjPseKXwJi3NOWHACqV3cuBQnurvebWrI1Z+ToH9
OY+ZqHBW2lJrTde/fpnun1+mZZr410xTcCjz3N9wYyVITdGRVLv0q94+4ufW5Hoo80/ZdMk2jhVx
x4KI8rDRANIQfGPXIwInP7RmU468U0wTATxjDRiinVH54yUWevQQtqQX29OdV6GXbnP6nixvrEkV
Uhpkk0UOmQoUqx0E/hJ897718JDpsR6xPW0LsXfMILxDk6ft0jIAXT9KKrVS/6pwPr+pxGlXFmjY
XT+EKxskyqW5JK5jLbseRwS1LIlLrjWsO1N1xyYr0B5LvItRYa8Ex8DjENDVsukAvjad42yyJjE2
P78cijFbVEFmXzjTk1zdA2rPJngYVqXtMUW9tLFemQtTzblKjnuB7MnATGXaMhhFemKG9q8/YqPZ
/vUH9ZPE+ccHzDIdgXLGR4Dp6z8xpb/cj0pA5EfcUy7Z2XJO3zp6d2zhSy3usp2n0biGsLzIE/Ms
HcS4RpKQ7qsJBk8YvHfROHzko+6SKl+WF+RgcMO6Ub/pQW0ho3POOE1Ig5rvgXiOkg6zMt4XZosG
x6sZ8saNcXSJQt24JOit/ualzdzJ314a97VAheXYAiv0fI/+8tKqnsS+TmuYm6JAg74S0gQanJzA
PTfYRrVhH91Bulti0hFXQyvzZv44B/HIcg7UQmDyqmBaChHXPsAkJlMmD4vjma8Yv4KL3tvEZJlN
dvK18fTXl278m0t3TcNzTJ2PBmjfTGz55dI7vczqGqbVsvJxsdeDs+9EkjEzokdb9N6xUijGfBvv
mTdW4dEGDFHlVMh/fRms1X96B10WePjMcDc5sP22+oJDHVSrJ+myl7W/VVmH33jM1NHoxVOiwgLs
vZmf6EwUJ8Qb9HCL6iWKK5eP3EUweh9pnX8oPeEDoeZvgx0Bsp3/RqeMQ07H2bfTWnkyZFzD7ebz
aRsaWDmb4N+9lH/3jgrHYf21HTBtPyGxv7yjBOG6o1kZBDIRl71WQ9odlXUDoA56Zf6inR/qn3+b
ylLuZNmMu3i+R/7fH9PEmjHi1F/UMbjen3tFBklP6+WxEBXnFyrAv/4E/t2NwBPPvgdJl+u2f7sR
qlZZSAVm8h1p3gVhiIvcRucMzwWXXEd6SBYmn7lExklsjNg64oeupX+zZxnzYv3bg0R1YM4LOfcA
gKA/3o3DRGh5ZtX5cqgCm+yq8LvtpcbKpFOLO0joJwI6YZvHJgePOr5ibO3+5uMz5tf5x0sQMIos
kxqFVUr86YEY45yQOZnhksvsY2Qoi+NKVtJignmY6eC3y+abkxB/M2JDOcaczjurvxd1YS3ASjwM
RTScHRuJAyE+R70v0xEDSpue/+bz+vNbJXT07brtOpQ+jjvfhr/cZoXVmJ5ZDXN9zegWbJ57lgYJ
hmYz3yNtfSLgiGOZagV6Nk6+RnT46yv4HebEDc59wq+2baFTov2+oLsaKRa1ScN6kjusc/HDgOMv
Evoz5476jXBmc9nUfY0GunkancjEK6CZext7mMZR8uQ2abFBsEBqToGUHEM0z7xlRms9IEhmZj0v
JpthIk6Em95Idy3I7tqbjAk2tr1xkFe/ut3sZRirAT4fG3reje5Kg9plprC8OPWKCycvGv0DSuCf
y/DgqOb412/DT0ztH28Yl+IDxZth6JZnGr8tXamnh+CAxnIJzz2qGbJQ7vX6BbGwfrFcdfbHqNvb
bXYgwa9Zj47+aMjCQmw8Eksps4NLM5KBcYhVNJhChhzMQghY3CPaI0U6jvy/2YipmH+7wV3dMtiF
MTf6rvj9eqeR1uLA9vjPgolpcLx1yAk9SatueQ3+a6+Qu/E2XjLZ/fjrN+s3yDG3DL+bX0kmJful
NVfzv960Th6IBAhPuezj1t9aCVTlxWThXmmsNn/kknmYIBv93TP9b16yQeEBV9ngRoVA9sdfqwLQ
VnFBWH0fa5gdPwpyaDdhhY91AEjGkRPUE3OReiVGsvBaC4EIEmyEslhsZVQvGQDkDKjiaTU01m4+
jzw0xy6T8m92Y/PPe4dr8EhDfucEQrH0Gx4MDUyohor3B4q5/q3HgxZGDEHN1nmiL5Vv6JHcMMU2
94mmEA1bOtMTrdu2XU0XTGcstjTBSG+yePpWOXV6HlqZ35F+p4HVCNSDPpFSMSAd/G9/qq4phOmy
gXh/XopqwwudIoBLbsFa24RxR8hcnJ0bVRMPacLXm7Le+7ua608VA9wKzpLUXCzXJn/942fausmU
TLyFTAVgTKTGW1u36pCaw70fhSvAH4SEzKmGTjCnHIXpSsT4DT0wJMzuxwUs2avSk4exCb/5KZAR
yPyrKQ9erRSHgaq1LSEw8H9mcEQQ4bey7b95Dumg/ens4pgQ4y2KxhmKp7u/PQ4JH4/yZeQtGF9I
6NfiXg5phRBJ27QTzCvNi+CMYUrJrNg8d5BARqElt26DRJKgiQmfuBJr3cqLNbP0bOXM6vEpwFrT
AYVBBhacogguTGTkiPyK7FopK1najscIx+tA0DDnJXlaLOzO31hYNM7U1fvOKJh0Ce2LEWJXgNbX
HA3/fJkeU1/dCpMBbIO5jbXQW0jP7lbFvky0A2le5DwG8JHUaML8gUm1nLpnqeVrWm3q2NqoBBy9
ocuHwMTSkksexM3RaF87J+CKS2Gu4873Vn2FI7nGntYLRbuZFnvj90+FRDaB5PKrgZqLlAcVHTX3
CmlFvVZa+8PpqUrchITsfCGgeq59XwNjrjEYe/KIAX245yhXMeau0Mv6sUJPmGFuDo2VPkw56pJi
XHiczFeZ/xHqmMYpN5xVpzs2vTpSpgWOvLKYxWG980oImbZuFHdfgn7HSIp9NqPqUvwWYjKuA7EI
D8UyO/eWldy7M7ExtCxyxs3mBRtqyDQL33sqtU2Ey5ggoWuZuGTUGGUJyKDG2iRo6jVGdcCBPSyT
9h7XQksHki48/cN2GxQGswBTb8mTZA6FyqllC8w5NeI90fzhhQHIN4T1HS77NlhpRYJ1u2WVRQIy
YtMYSHNlJE6DupsOXoQDOhtsFLCHiTRj+JvaZchSE2UvVBfLg8VclCZtYu172g+nQKHwC41sPHvk
78h6/NbAbiMpGxtVliGbJUscG9Yy53S3UHkar9pEo19XfKiAwm3UpoBZabsezCDaN0N814KIh7lD
ZU5NSLOFsmbRyMY7VO1+kjqx7TWJvlMEUjZOE6yTr/Dnhk2j+Z+tU+d3Q6XQuMB7xoXGSCPx6A62
JlM5hitBipbYt778zLvNEVmEDBXH9ugRA4vxeLwvZQeFzOcfUMVwjzAPVX1Xf0MzDKMk6A+T/uXY
I64hJmPIYqN0g2GBiOhMvJD1bC8IkUOFW/hLk3tv39sM9PPVMABC0Au72dhTTofYsufDarOzcaGF
4v+QdB7LcSNZFP0iRCRMwmzLO7LIoucGQZEUvEuYBPD1faBeDGPUPd0jVQGZz9x7Ls792KaVhxTz
HaV89gFvMtZ46KilT7RlCu5vZ/JpnxIJ/xd6ztbp+dckyOHWEw71NTGJ38CBDkGUstgzC2svSayu
sS7tLO7gnTFnaLSIW90DUHPWTdkm60ZlbPy6Qh/QgWrQMO1CFgoms9gCSmpj69AgwGhmc97XXvbU
F7PYxnGB5OlYQLWgrqrdfT/CdMvGbjNZ6CGS0SWHtNbVJo/tZBtpNMdDD/i0Rac0m/qn8FJzRQxV
ijbbpPkny97bDrhriEKKX/M+9FeeWyniNGVx4rCfNrmQIzOAmqWtxqunBmOr3EXPEIgnGw8nBQpJ
T7NpsdSKcyA7hX6OHXgzmCuU+8OsEBufL54bTqR1LlkKZEXmHnxMIkZihuxN+GagMj9lHDD7NIPp
6s8fwhxd/LDlH5c/mlUT3ScDZ+ENW2u076gDnDbcUmw+Y02Nz8TLb9wEgnALzn1LrKpdxVijjGYX
MMrBkGtPOy1IdrXw0oGjbzA5ipDwXxPXEROIGpLHpi1Z8rrlgwrgkCb5s1Udkzj6IPFMr8rBq3jM
lpRBQWq3wRIDgx9CIeIkaXm3SGKbTaKmFkZa/hqybU/j2n5fSO28aMRvBcOFDIDkUFXdN0IFNqi8
nkCaj9kIzYQYdSxBjA23yVR/TXU6rJJa9xencz9l2+P60/Mnsp04RaSdZbh9m8VPjfspISMM1YJi
VdGgz1s3AT5HnFEfeFsOPmbJB7fGhZ7mXCAWS++Likkww0BzorlHaSjTnnshubWLV5it0dZV8r1L
J+/K98s5OAO9jxlLYul4F7o0d6n+gPjnPtZ5lW8AlAQL/IRNaGJjB/GTjR7E22wRxm2ZC6FsgDEg
4ZTkOQL7OER8xbxlNrInlEPD2hf5Z5GU085nnNnE1/iZavS38Pz2cWzlpQvVoZVwb7wBOrrVs0yu
1MzjlKMBjIpq2eIhpzaZAdFRoClClmptgORYeJicYu131rxpnfxtkI92MO4hahUbQBdHHcPoVphB
h75uV5j4xk2S+VRuMnsaFx+d1yQoNkJgBCi8vgmM1ysyR3rcJ5+StTb0mYEp4aXoZ2MVW5Y6IYLA
IpleBaG3jpsBnurzHyeo7UfmewwVDaQ8U/JVL49GQ9YyNzpWrl7IjziyV41tJYjp+kvPznNny+ie
q/K4eDzqhYgOFP89NlWK1hEmSunEV2LBQI1peQk8/4t2hcCCPlObZtQnMipd/MuC/KyouLXgWQjb
xg+GzdG0ENMUxhtw4mea7WPNTJz/mbezAxb3WeDAoYBFkSgwi45ed9jTNrY9uhjkqHmrwTmUdZ0c
mRjembkEtOOxUM0M95L1IaZnnNwboKV7OxLfpcIKGFCvjTaSEvg09iqu0rcOhDKatiVMNc6/zEpc
yRccQWq1+1gu6IHyC3v3cOyqxdXTzPjcQSnU3QZq7TZrW+hiZq925Ir6W2dO4F2BvTC9sb2C3495
zKE0Ow1cM8e1vjGoklg+BmAmJ887WIyKeZGtF1mgU3V4lS5JXmEPXp5Roq8PVV99WcbfvBugrLbo
miFGkm9u5P5mVPhFB8u/UaDezWbIvQrSzxnnBRXJ7xLWH9S0Hm+KfakTy/7gxiNZekgpI5phwY3x
Lrg0MZSCm64CStGX/LNM+rZgbkiNNood3Yd3ftZpUf5RbMahFix61B6ySe8xZW5gD5FfXufvpW0+
ZRnb6araR9GOciSasVsO7lFa6W/iWAeZG19R+zIKGPuxfZhqYCft5MO7RCxX5OBtJaf2ypIPCUvo
DscRd0AhNw1j4m0cccyL7OySD7Me0orjbkm298KbKVDNOOlqmoghaFhQUoUE8YPVZM9lyvPfmCWx
UwTjdK0foFEar0EME6w3LSTWyoFIZEbfHSklGzstALE1V7CXiwovvFCnoWgs7K3b1nd2pD8G1ZvM
lvJjpOBpEv19XyjkugTC4ETv9E4kLnUnG/5mfgNSgscVu6A5dn97Z8aMgJytpdqUMHNW+gtaBbaO
TGfb0em2XGPuFv7mQ2kYzsWo4y2wumvQiII3jShSlF8+0C83FSECAqJljYUGSpf4TB44povRhrlC
gO8k3L1mj+/lH0WAUa4o7RIzcnpnQ3MpoMPfeW34QVK8t8/JqeQwLfdYOFBIyMiiL+oehh5cX6vc
G1BN/4Z19IWwbRDT1B2WJR50OvubHn2TUn55FvVMnQStkUJbQxDgkDW2VWZPN9NiVDElAn999VD4
7eLrtumdHFx3nkP1WZHgZ2L6nezuyYBf3aLFh6IqLVZrabBFG/eRZSNpnObB7eFCR8OcX1wFQT7j
MCmYQq5TAYaNfn3MC96O+FA192mbY6yVw7SihYYkghaq6uqdemDoa+FfRIo14YbU/GcUCheEMT9r
x/kzmsbVTmuUQOrcdP0xJGJ13WqUXZJj3my7v9FC109/W05r0d6XGfoQRT1o9QhzUehXlrhkpj7Q
lTw4iPvq5lmmCP1dB5FKm8DWxa+fTmeNLoaZ2FKhfQUmQQnZqw1Pa8qofYbyaFmMc/qupoK3jduU
xHe2yzZDoJkmr3Neo9nFG2IF+6DEgIM34RiW7iOVDhEu1FU95uFTG3ZvNCXZUGU7g1ZqBYqGgkOH
WJ+D+TwU5glKCP0aQnIK+mqv4/YTOjaWwx4ubYa8gFH4sybqSeb21oZPu7Hb1HhuS30OCa5ZF8TO
rqYQ5fDyO0W+Hx0D3mlkJhvCD8XalyG/37B6IxJ2507WLQa6VaZ7USa4FSwCD9muVZ34iSv7sUKJ
usl8LOOOOUeHBXzRM7HjjkYZis0l6yvSQWT8ooeN5YIlcKKagMoGfJrh/IpM/hFiJAwNmwypQTY2
YTQPYVDe0fnAawUkvCzGHwuZXFKRYClxfJh75RualhfeDGJsXfGReP4fp5fQVKx3h0+2oBKLC9wh
WZi+uFF4r40uQZtJbg++O7uoDnEJesYl0CJ6o7ecVPPZz9NHUtePXYdhuVeoZDqnOWU+ok8ao+SY
FQXSqvk1D5w3GJV3Te2RYm+R/eE0Mto69gkAhnlHWBB0Ecc8mtgY8apn60LQE5dmS9C7dU0SsGz1
EhTq1onaz01mrlRZY4ewCJ+pcgFIL7RwisBb7Y3Xlk2M3CWzio54Zp/D0gEvQ8qPG2GeF1b8t0zC
iRiF+XWyggXblu59K7ih7dpPEHSB2tUXAKL+iTuXRM3WQr2CgsQ14GOXFH0u3g0xBAFzwvwLiOAH
aTig0TvnN0VJWdg8O5xzYeW8gdP69gw+V+7re3gDFL6Qvxgy0nqEtAJGBgRqrADAGuTDTQHWYvvJ
8qz2QAv+ZGfpsS+Kau3GWGp7m6+GvNsRg2hdg7yi0ClacYyT5IY35CsZ7ri63UHjRgQ3c6yr8dNK
TcZAIDrWcRWcSmVcMgSiM+5GwyiaQ7xAwwc7NGj4OuiprUKr5t4aSBbcTltZH6Ar+Fu6Tj68TGNz
Oodxy1IuincVLlk4Uaa5zsvkBuAUQKvlPU3slA9uwvZh8nJOyTYBhsshU0wZtLlsjN8chzwT5M/R
bhnFbN0QxZfM5zu/d+p1M2XGhlNT0ClJULneyu4Tf48/EAp1k/HikagLN1rjFcr+kU0XBggymtaH
xAQl1cebCGqiDpeZuTE8EK8FpU1sxoJw1/CYeE57sge0ti1oXZvrMSbMb21Yw7EdnBNRdh774uSz
sbpf7NFQcENxBbzIYxq/qZEEACr+GjQcPwInLDcy936rrNkat5mp7r4Ocfg3TDV6XwpgIgnmax8T
eQCJwMc/uRrzHpPEcIorl8T1rjrqqd9kiIgolcz8LBpMzlnNY2SUEciB1A4P/Vz9zU308jFkVyC4
oE9aMk7G2PlwUrbAs8nnnIevDSN41N/cNDoDSAyyxIGby1PvgLQEiNUJFL/9kJMBVuIHCad25xU6
ONq9vsv69nvU9jqtU5cuAkWp3VvuvknaBwcwYGR45i7ky1nhFX6DlyD2cFntDV4Lott+8J3nq0Y7
wPQyUJ/OkHZHVRi7yfDiCyvFd2NUwYb4JrJTZHTzG8d/xktDoDtLtULBYuJsLZMK8WeaFNu2RZc2
eFxuuKQ5VYBK4PlslhlS2em7uMAcavg9xCCmLFqR2pkOWP3SRfl7a0uxWXIPTjkQFJ5NbgEYokHE
sK/3wk/bjhGXWi39LhzCFs2CLvlj9Wn02KTRaz4S7iUW+kI/clEVXkak4th/LtEZpmUeJ3fagybm
GEDLO3d3CMD3/uCd2WX9oaYhG6DOXuuyAXST8+30fIUI4nyTzWQsm4v+ZKFM+yvLag/7aFsDoAZd
CoAgb8g2GzmkiNcqN0TgHlO//sPM4Bh1JXMUr8DdU01cogaur0ZBdFYNdmFb8oGEuifVhg1B3vvU
exyKIOJS0DKMydE80OjVfUF1ipwmzwh7L2C70QnLukR2vPQOihGpldQ7syAMLCEdYnRlu5gdmfHO
rbVr6DkC4e1LkwMrHmtjGzs1hW84Ix9XG/yVXKvSKA5isuF4UJEOoWCBEfHsZ1I1m7mHMmgbW680
nwDwR6fEwouMP16thaDgG2GcaS/+27nOG/ORfSetT1TgPU2hi2R+4PWBGLdmORpwnxQ/mDr2vsvg
ztOgGRHQI1rVjEOtGP2W88uZigR84ktDrWNdBR1rPpGRbEuLlqd57XX1WJbsa3k8ggCZcjH3DoWj
vFnIW/O4bY9lOOxBWaHEDH+NSVdo/okDIf5jpwwimmKrO+FXotCJqHIEcwtkuflKFSO6EuVF27hj
2rV8H43Tsyf13O04YnY2m3gfmM2zDez2RKsXnYcphw4jl2k62RmT05+HpEw3jLAzdNs2I4jEuLoj
QVpk5Qw58dhpmGyR8UKHwxZCphMFjJ68gEeNB7PTxKUbjCd1W2BUYMxjBLexnDcNQkUDgOVxTD4U
TN1LVEIY7ZABj0XIAYE3dDanU5EZb0H25jbP/ZJ+lM/Oo2dqhiyCJAxZoX4e3xD4lOtQAearGgM/
kX1MbIhLmKPe6SnTtTvEgJ8a9dIgqk40OmqMDXdzaPyx26hcKaD4cyfAkOlUAVMNq1USeWpXjtUh
9+wKtf+BmTgcIbt7QUsLaFy3J68aILmCVffKjAPPEsxPGmsdDG/gGMRJoRSOompTe0z+0l4ciy6g
qQzCfS7cmosXPYMfpnesY7I1EtgYT4V139Xdm63iH0sSIe7iVefpsN1jgitUjjq52FPPpxLfG1jJ
q9AFeou+KZ1fbFndBVbO1x/a8/1cEfiBJ42gKG3ugCLdt55JnGQRAnjQbgCdEMUCDqjvcprig7/K
cA3jJkYzhetxZQIh20hBWkbeOOWlh3VFUZtR/gwIZyTLgnLA1gg/fW8O/cW1PkanEYR7z92q5Ava
5eUM43qZSAbGd0et0BQI8qBg+quih+EFu4GCqSmDVR7k3MXN8C7uwhzvtYxYoyzRcbFAtI5TEWJu
mJ4N0GfdDO8m1hxENOUs+AOBU9sRK9rSm5Ex6pFNvuV0ofUuSoMlErvRrOU1p1KA9wSbNXeGF2ZZ
hFUoiZdfmB4MweKbnDugzSUpvA7rN+iIdBKL38fNiO8xrryK1EkT43WeX193/t5102LrtGawTv4A
Bv6p+AbWjQl2A6IbuHgnCVaOHIkU1Ht4dc9eZTAOGjo8jBaK3oGnwooA8M0ECStFX9B1IbYW8WWF
C5Y8wFWp+/TMGJMaaaGM1Ga6MSYMP73NvHWsh1tUTzuhzYXxPvrbqSLAk/E44K1Y88q2+T7LmSYC
tyRVz+3A3LFxR4DT3jG2qPae0H+MoI32SYwz2uKZmjwHgj244q3p+j80VpzWjo1NFB56Gow/rKmL
pymSmyjmriJdjSvA4WhSmbRe0RRPg7XWXb6wIMj5YJrrHyezvvVLzIfKF4SX+4Tp85tLhEkCkUhn
z4p+Aq1eBt+XRHgYJ5SB8EH6gq3Sr+t7jCWrN8enLo7D11alP61hfII0RUQehtXObc/T6PX7iD8G
HySqJ6eDjxH7yGG45zCH+LTe0HMANEtARaHJoCsisW2ud+nAkrGPymxXgauXAwES5gw70BqRbgf9
V9nQJVjR3ejyxOk+WYdJ5TzbU8j7OxX3PfYTAARrLvSbSy9CrMMqG/A4gdmJ4yw4caqhj4//EjNx
g23JMrukDfRDy2Tj0f4qw7wj4LLZacN+IQjl1MwCby9fUG41eu0jgwrj+SeHjqKKhicdevJcmLCe
AYVFbv3Gi0Q9kP9GS8M2Wg11QcTFFyM73JC3xe21y2VNCoXHykIFE1mNynkBck+VWXIicVV3Q3gH
wfh3btNuHfbuz8Q0IqzTZRhq38199lBDYNrZsbEvl2xqM2XoqJbAa6ifFxKAd0JFwcUZymCxN7Kl
BWDUNSwQOzyJFgEemLw6hLh9uxODt1VT95Mb9WsR1ocsSKNnsGMn+woGnfhVrwEDO4bPjHYwAqTV
LtTmDcTsex9yMtd8BkwbTxPPreT7SidbwJESeBK1fS/GT6h+9to1DWelg3AzDFs89PzOx6+SRbEJ
d90OcN2ycyYecPp2po5+mNl97TuvnQXEP5zdE4uMY8jbgE8VoWOWAjhJo0uiCgLNllJVzXzILqSZ
AV52Fuu/vs0hVRlmuwl1d5P2FltTyD5keOsU77eLMEbH8XPsQ6ac+Lkuzc4nl9JkSOPTMnlYExPy
ozcwrohjIStrw6pUrStyWDfwySEFMer042vgNnLNt5qylSAvwMkNopZaEIap/1STZRPLQG9jT+Fx
xVW1SaDgr4bYExs43TcxddZFc5/VMfcl0EuxlUX7Fu6tNv7E16j3TtJR/2WD3qUJvr42LJ6a0Sam
gnEXrjbGEGMWrl1Zv9qZV8CPLbgC4PjDN1tcBX8sYktWTs1hY0zoL8jMwKfoTlh9i+ZIsibI45G+
OHL7nQxGcxsyu6KgUQ+l1ZbbzhbhWrnFGxNXZ295EcNR6WVbkwZ8HVY/OTPjQ8vQeKVp0FZWXe/m
jiULcWxWwkg8rXj0MC9dPdfwiE9geFkgeqZtEDz+pfXlUdLhigYPbwWUKxxuDcOQ4V1qzvzBM8iD
NdIfnJkmgQlar9qaMJkBN9GsyPryFix2xLaUtdzR7axzXbCnyoljXFkaa0/UN2diBRzWjZCFx8CP
t2YjhrXtOye+9O+pJW7E4eMvU1qhHhZkBH9c2h2Z1iHU4plhcaeRXuTlA9voBnMr/q+wdf5qIiu3
ObbgdQ9NrAqO/ajVVsVMrcC/trSzPT3tyjoVGpLpNGj+MZ2zxCDlyDG8VV21LHDaaQeB9xSFitnF
FG+mPD0RXsri185AuzWbDKDOWlRzwWfHU9kiDfB6hBhOdcAfacko2CtpvDlt9y2ZNjMkCGZWnMZ7
RFtS+P5rb4RXvwx7NFBiV1RttUUGSUVlBcSjj9C48rpnXxSgdiC27AK6/zsx6upAX0mAnQP2l2cl
oMJf85mSjJRukqn/Htkml8yw9PRjdpwi8LXw947ELpe0ttiBl132nZVHWA5FXhCj2bxXcw9A3D77
KvmbAsrwpolZnFW9LlmKwAwyE+ZIudEjGVDN4nEMVbX2YgAXMiGmsYqPAuY0uZI8Qr0HRT+4Gx1Z
ri1XAEEnia4bUl6XityxKG3fGEE/2sq6jszG8fCRUhyNm5DDeC0UOsJmpE4owmDLGDTY+61mS1h9
uzI9IQjgVfe8S4q6h8HThI2yexooPEsSr9BhZAHheurjSxBDC4nA2ftZAXwLmBZe8fSZCKVHOPpf
icI0mWJpXrn4OFAfAbs0QLGyuiM+NQZ4j2cLrkdMhk4cz+8SBzdTF/8btjo2yGggPyX4aYZuI832
TZE7sM0T573mFNlaHWdS2ITXJrQ2KW10ZD7mOabxYbF24shd58OBujhK8jfIAfXJr/4qev/13DyL
YkY6mJYvYsBbn/jyIkz32QyMd2Ryp3pY/JGSg7nEOL0dRpfysxgfp6olVhNvetYzqsMzd1fwyAzN
85BTnbDjRTufYVbg41xXjNMzQCFz6J7CxZE0RW1ErJ3aEBgfM7KZV5nf/3aTRsqQgoogtxfuT3Ek
UzZDZtHt54g3XBvFU2qpXz+KlkTFbqs8EFbgytZtK5pdQdLYqmLci97tELSuIosM4328cJsBBqww
yz96E5wpnlQX3NuXzKxiK4zqbObgxwLI3iuSHT6qrHscQiKqW76rnRE6B135OW7mf61NBN+bTOyW
GatnK3hCFkiwaFJPpoCAkn9KPNtdW760BRE/bC04jsPzhF56HYC02/oJtQfAMep+dlKrnpz3Y10M
rx47AUZFBVa6UnMc0g6MSBbxyA5HfDDJcyVIhS4INmzKx5BQ5hWm8C+3ZpBYlQjUJBwtmYBZLiuo
Q9qav634Z2DVcchYc0YFTMC+fkrdYVunyDwKGgF8ymvDvCkcvCmzXioNl7JvZF2IwXqgzSMfcJkr
Jj9ZiSGXqQLXQpYwHJzyh7l9rCEa5a53J8viAR0cqh6LVlVNK3qAfdx7+yAWzbbv3MMs2JVMFFxl
mLyndbsYR6tj4GBt155Xgk05lo332Zv0Z8qcvySgklB9+wGTqtrs0k2bTRfkMeOGrhOEZso8Ozem
l0hNBJqxOGyG4AJeHj7vonklZOw+G72zHVVPacs+P2DoANuPODzGJQfHTU6Fk9Au1HYOudnGvVgj
hlL71Oa3Vg1Dt24zlD38/9WgxZwh2mcO8zXZNq/Q4dQ2NrjOBHgJLggJP2mIBu/U1j+JM20qKix2
FxJAGFvE0gMvH0/yOPY5A4Za+Mjp+D1nZrySYQksjJOGMMcBJUcLDhcZ/64K1aPrjGLFRHpnIMPn
Q7624KRXLtEGW/jGBL2bbH04x/I0fuldoNLcwdlGYY4xGaQNTL5VW9h3k8F7JpmM1LmPrt9/tpLv
NjNvpq46jpaOR45Q7xi83Z7t8S+MXUJNXP3elXzXA3d7Sz+5c8v061YUBOGCXL3Vk7F2F/89OMj3
QfQv8BKQQbyiLyXCiSZiwG8DOmLOk23VluW2r2mH+/BihczMbLZHEJIOeTBR44CQTprWW8X+5G6T
QNBx9p8k/5WoWShQmq4j+gY5ErIwHtcfb2AkpDrPuZ9pd5I2vbiAmSnEBfcX3K84T16zVHxFQYap
1TB/NXj2ldTWuJ796G9ngFSjLmZrEJQcYlyn5NWGpClU75OZ/gri7ZTXObA/SzSKufrLrMddTP8i
PWUj9Z/jc48Hwt1VPiIFOIAMWNh+rkRffvRe+eiYw84diGbqG9YHpP1QHDnhdjBfSJHZuI3dn10w
4HKBDZoR8XGItnjF6NSBN+U4KKxfEU7dewa9fCJZhvxa+GtPycT5k1TRZpD9K1SS9yajfGBv8Fxn
s4EGCYX0iA2OeQwTW8qL2AXvIdMP25vyne9mn96IpAR2GsyB8VX40MA5twS0Ro5N8LQgN8nvAJ2n
+HcwVqjYxFNsQW2orfyg7ORblg+/oEcYczZk0EqkcECR3gY7nx4g/qhhPIedSfos6AK4382bmiXR
cmGZE99YoCdESGARgkXVbm9q2qjlFflbJ/W7mWGamtP+IRqY0nvZDCx0eBobDYsXDNUGHRGZyQtM
UraPYsQnXCwHmJHB86v63zDw2D8i6IEQa0P7azkhkZJtrGn6CGZxFrl38fnN3I0JJMso9T5626pB
n0wn4cu9CW6pcuQZldGfZnb6fRlUzUbM9n1U2P5WD54Pa5m6flDFzZoU1d/0HWD3YabOFzcwlBx9
m9p66AC2egIANexfXYcKXE3QkQgAvZSB+x8zJiimmqYvLVx3PSOvXDNW23FvkhRpUV9hdwH31w4P
QHwqobqtHXqkRcTNt9k1ryL/k7iEwNju0HPiTUgYYApNeL+rokJjlyIZqEykU/28SpYNHoO45Gx6
Yb7HkYMMu7H3k+RLTWVVLgt0dxvY9TEKrD+G2WWnltTLh9ItxcNgx4+Vab76wo8vU67Lp1HOzz3+
e1ZgwkG1qU+wao2jGeBNiHV6NQPZMglGoROlrHkI5zo1ioktuX7XPtZPmUj3NtC8DxGTRJzH+1nO
9caeMzZduJ1CGTf3c6YuicX9PUj8/6FLnkECoiqhqdkpk0oPLi2TcXtXNLI/WsyfmOuiLAZPsRl9
2bOZImk1IsOSEXjhXkfHJsXFfDQNZqMO2HwW7U37WvHFYjtsL3M63aNXzh7h6exYWJ8Fa+UzCVGw
lURK/Tq/GQ0jMxGTXN1NSLRCl7ksOLtfj7J8TI2nuMouQxdTr5P2Kv3EPgmZIurxvLtyhoZXJUgw
MokrfUyDhT4FCoZp/jBF6jh7bY1obiZrU8KFlhJzNiks19GbPvPeJJIdw2Kfzm+tDpqLzyp/raP0
2CXWH+URl6uIwXSB+BGHtMzUcsJbVfQlBTY5D2HbutHRrWcorAy95cFHDlheQKUmaw7Q+Oxk38PA
Ad94+dXDp8MZnBILaE2QnRj4Wg8oP8MtA8LjbJOKo64jJfHJ9MmUlPVA5oXvX7EaLDPXxN6kkhmn
5E+YcpLq8GoaKTrwxl8C12N4Ynl/V44dudExehenIMYt2FfxVCG4L7HyOYc2G+4A+2XXfm4OUoNA
7muqPhAaJ6HUzuzmqzKUOCdTQT4sE3nqyvBU1KO3CRP26nWztRl7MVAg4Q61Y/CUhp/jlHWn4lAo
dRTg8xsAZDZXEgjmgPkqaw/Vz4dmjlALTPIBFMO5trqjif5qSqer7wy7MGynPZ685hgYzM26TL4V
DP+JDanQ3Bl5diBvlLUDd1/h99uiTuwX0wLEo70y/pvVO8ft3xlbwsDAknDWI6XaoIu/OkgiKCoY
Jy10JzBIwD6VXfOgxsY6ABzYlR5q0kQ36FIorTaFQ8cXM6OtDUlOjEaYHMjwe5znUz8V8UMVjxmv
BQzrftp7fLK/vjJvPjThJJzbm8nS9wZtllQgx7JP/35pc8evx4VFKIF4nq1IIPauIr7qDHdoXYTi
wfHc9q4W8V63tfnQLz/+/+u291B7/XRWto8txxkkS2fQ8GkFFGUG81o0Y/wErT1+CjogmIVrJfvG
8+SBCio2V94SgFxXtD5mDOVILr/0RhHtDFBnaw4gg4R2OkxImtkd57Z9/+9H5zEs8p2IsTeLoEvd
v5Q6pOyN4vZKEseIVtCub2jQa0fjlYClSxy2P79iRfuqrDK8//erHPHeEBbRo+7EultsMVmor1zg
zn3CrOTZJzaRc7t39//+ZuJE5TGVd1bpkN05KvkEEap66h0WFvwiqrmaiya7z4geLfGV3mw7NG+i
zs9OJKt7YcaktLfVuI6L1tn/ixUrhBwfSHdQbEN1Mq1AIVNZT3H5wRj8edCNt+nrkEAfosKZgzsA
lzj+j9z7jLf/udyRq6W7WU4EazX1eG6Xnea/H5me2G4S6nRMW4s8WxyZQjvqMi0//v3y34+id+6E
tzB/Rc9sMC3XbiGDU9DhZV79M481DcDd2gu/az2pR+uDqOLssQ8D9QipPNinGtuX9TFZ4gpjel2j
538fa8fgvGr6k46z5D0RC5y9IzGTqRVRSz7QQUnEgCs1wSig89Gb1n906WT3Dc6Ol9ZUf/rlV940
ByD4AyJUZhLDSNd8LdgrnIfKD5GT++4jeu3l7/z70bTEDwEIfEOd+yNQsT1PPUMa03ft1wbI8KZj
9feQ15pslJZ8jQiA1uAjt8NdVBEBlrbL0OKViCA0Zpjo1uM4NNMKHNU8B9eSgcKV6YFzda5wo4Mr
ZrmO/B7WVKoR9hl3l312Y2WfR7f/8WObEbJkcOFZzXMyxdW96anqviVcpQz64FyoY0fg6aab4ngH
grq9/fvRZtWJ5Apm1CLvbmMb4uoh3KAIO4mHy3A+YC/iBJw+MQkauxIv6/9/OaO+81CMSUM8KjO3
HhICbf1gnMv1gCJ6Mwe8U+izurXdODwwGDHWBkPHF78CY29ksnutsxjxQoZcZs7WqMejC6FE2XsQ
nnycZEdRNflrWpOPTZZmfTPm5IxJUDPYNlioeGN9zEk6agKZ3gwv9HZxbwN+QvJMuy8t7gSkNGhC
9TqL2zdysYK/zGmVxsCkRcEVYHrDeSkLVpiHQERnrr5mjfvLsAIys9OSXAFWDCUBbxr1lnxieJI7
Zv/kpUV9repxR/1sng3kQAS0Lf/13w87czCjTzmmhxTG4Bi+GTEpY3T58Ys1+ti8RXitKrPcFZ0e
trmPe1lrZR+d8hrH+sdprOjsD2O/9dquONVV9y1gfe6X2CV2hpVtXab+GfJ1v3hUKOW9rtlZClCZ
o2V6scZuX3jOQ8uN+pCNrr3n39ceHNCETygDiZaydgQqR3f/fmRTGf//35bg8UpgO3Bbk7yBrEn+
4M1CV8rZeitsUFYDoEGKc/CIORNEtuNfGv3MDwEJHKWMdZ5cZIl71xTDHkdsevh3DlueX5wiXGMr
JXJnV2L+3hpJdB+pQd5we0YPKPh/R8Qr9zrugi3pszsDAd/ZazmhRTC49BPenkq12BsT/VsyDihe
KxHu/x0OejkVZs2XyOp9R3rbTgoG7Lgz1OM/Ev0wBu0JXAD60lS9EgaKiCmgoK+qJHkPRfwfV+e1
HLeSZdEvQgS8ea0CUN7QmxcEKYnwJmES5utngR0TPTEPzRZ1eXUpViHzmL3XTkORiHGn2DJ9d1L3
wyrqMrQ6nfatmbtTXDbdyVh/laxIMTwB95h2n1118+E4Sb9Dbm+GnoP2sJuhiOQue8ShH1X0ikb5
+PvBcMw3BXXs6fczfEQ8znHiZxx9//kCXAwAqpU/XWSwSeXWvpI0OfZOdzOjoruRF+Tuo9z814jq
qJT1n7JJBtbWafrSk+UKA0E+tko8bXT+lZOCBd93QQFSHTAYGhvV+FZNNgpOof21YgT0BFUhYhfm
dDfzZrlKwhhU1as/rWRufa8AmCQy86cAtOeDC7e9rTWh7oj6gkrXaclM09A3tgTAM+xI3LDjfmeW
a1wbVaqXav2g58yqNr+fm2NFZG/BjOP3U68kj4O9po0oA0aKXJqElXZFvIu1mq6c5hFTWoYGR0Q7
xaC7rVoXxc5K7ZhwYjzpCKEhKRHM92tKlrOenn6/BHBTcU6J0XR5O9T2G7PTt9rVu+/arZ/B0EER
I3fCGEiNMoW2Nxyl2HpOZEOoqlnlW0x1fk85NBPoKdrQa9AxN8mj3lfF3kBOs09bb8U1GPnG6e5j
AoWZQfnYMzYZu/N/fkmSZJhrk4EnMkF/NuTaa+nM2n5JusnXSCDZkmSrBFWJprgpLO2V3ExOWs7N
3KDEqtR853XOI4uJDBcYu8OqZFzaeQ67ooLVMfjugHrPfpoZ01xR/128qG0I7krNbaznw92asuOo
ciPIftwX0qqDvCZsylA/1KwdrveeB+MK0y33yZP4znpd2SlLN22F6w7nBAiib1kq6FJaHNhor4Yn
CNcpMFhrevGCIEQZlXumzOamquaFUSxEP5hglL8VNm2Px+8+DNqr0lnMd3s22LMzIJHpEnEsWemP
BAsc61H/Z2JeDhLbAEzXFuqJtPNNpxHnIpUJAO5CZUL270Enp2RjK7ZGHNeQnn8/6Ep1kkk67TKO
GJY7URfOMnvXCiDwFVo4prfM/akftVPVMFhX2VUqiRkUWJ+2HE3/Wpw1u2VMb5mVc4FY1m0xBNtn
XTk1UnU3XVFEQauiTtchkjzMgPwNdbxQr047wx6DDG0y9HuTl45zzkCdOw4a8XV5vx+RxX8UsTVu
FdVBh8ea15nQIo5pHwVYwJsLHgH1UE+knLlL012FHBvWOnP+DKqeUVqhWddqQGerKNNbxWjkuzL1
//xi/R2lZgiaxlg1MPZp4YIGkJTx3HsukulxwH6GWB2tZE8IJ3AUnHmOhHrWlbr+4tn8HUQePSGS
D+f31mpAgsPgPHV001u7aeb3yVQPErsoaWEo0UVF8libOeSBMxqgC5gu1LfTDsYgAVkiBxShrQ8x
oa5PkzZxQ2pHUiSUx7xzXk1sY3SQzpNhp0TQZ+wiSk00d2x6HxCJjyVZC8+9rfe3pscHx7vw6fcD
bpWHMVfME7wmF31hjCD7/xWPvxXk7+8hmXQQHPwTUmsecHPiRkzz8k8u3b2dp3nYtyPxOWQMj7aV
viarstjT+ClziUTntNccI0x0oBP22gBIjotrrvbfulbzsq7Igt8P0cyeffamrSGN8TbNrR1mJk2Q
NwvrrkDgCbxaP2nARk/t7Mh9bGdgQZnrsV8q+/28HlmaUg0Xzj8LA8MxUfvzOEj6EPZo1yROtIuH
RieCG/OZLd0+IdCPwKra7fZFV81+igD9U5CaYRe591J2GdjhIf0m0/qiZ9zCqpTaTXcVltcJA4ys
n694YL3dPIGxnCpdDQobAm7kptyAJNIffivLRkmmWwb0gIdt5D88MAO00cffgTz0V5ewpU2sUQmW
yI4OvcqoVR/mnkYIk8/cEmxE5FPynfP+k1pCFoiCcrar1RqSnqgvlhChaor5+PuZlg9HTyVLYRZP
jGice0b+3IPiKE8T4m099Rx2AISAd1am3dsyiQMvH2xfrJ/+/p4nuTJGuZqS55W3VTRCO8HT5Ze0
K1+NPgNOZaF1/v1Q2zYsZb6DJHHFuetvSkIOMsJM8zQPvYbqydLQsroTcRcsYAXsLN+NBuOAZoj3
fhNNHSksc/XGj4d9eD1/plli8ZQW1SGSI8tQYus3o726w2zSTJlhO8+ZPZ5rJnqfND46egrJbKVA
KgT4K76kap6NpEMnycWBQFZ2Y/pRtbgrVK1CrKmWu14b3T2RGN1To4IExOaq+1aDQEip4WqmjXmc
8Nyxk3TP/WLnAEAXksIJScJMU43lbelOEc7JV0Ng7S7k/NkZmLvixp4PiTWZD3bjvaTYViEPLB5m
5sG+AmX0EE1oFovHxbLHCzPj69yn2NUHeyz2wAf/oUiswsGI9ROGtneESEg24LOGiNhoVyVUWKtb
1M0M9vfQDVjFW7fAyaoZuh2W1tUb4uUffGm231NMVJ7LVqNwyG7HAnuvHDO+aCKqwiUi46hGlxEm
pJ6dBA4TRjWkCqJ5mj+Nnm29NxsDeZyduDkyezTHYfiqm+iqzXnzaWmSi9x1zcfJLECOFPN8riJG
E5Fr6bt4RsCS9I26i+GWhPXoDbffX0HnkbfEW56xoY3HWjDuBFYIE2A997pFH89l+x6luXkVjAD3
li1/4ozPfmcBv78vR5VUmIR0RbbGgp0ccia1Zi/NewjSByqfak3S/d9/pIzSC1SQKTjbHf1oIsT7
JaMo6wnz+ysjNeQOEsNr18Tz6b8fFtn830+73KKJJBnN/8+XpKijGk90m/9+a7/fKQBGIP4JYpvf
fzCkFIOaNmenUUSECi3yUzM4p3IMVix7SASL7SU5RW0/nwe7ZcWPmwcF1Ey2QTQ9lIuA0jtAL+1l
k26Xr1r04iHW+eeTYfGjJInl9wutZATciSMptBw9PxK7QQp3chcs6s/1+oHYQURx//28RAHo2cVN
wQz/pblwJl3Rdg+9x3RzkiRLlfC+lyUBU5pXf1XNfE5S7LeSazRM9fHgmuYHOhnM+ibaFFdVnW1m
Yo03spC3M6e0Rw6T0NM0ZHhwUIgWz6YHK44fBj2Rz50yfaasKPo2QiUowpgL7ULiwjvrdmWXTEHf
OObFIxp4B9TI3Zq6P7Cu3jZmruzLYtKeZ13ie2OBLEoTZRxpZuHY1Gf6m7UUy2jL8moh1IGfvGvW
n2M1wY2i7yAYA6S8ardEQsb9N4Tq8bHKYMbjbTmoeuEG21JBUI1yJ8XHowwnldDCwHMRQ6vpEp0N
uGJnb2ppt8sc8h+fIaTaY7h9jRykJvBDLH9MKVzJnzzmbXxvOqzijZYovs7cLxHDcmow1pUEFQwC
UaU6QWFonaQLTPi9wl6g3dRkhjvLm2uxDrQM9oNZe2TM9mOoLLTJWCdHr49fySbROPMnf+4HNJRO
n/tGPAkW/+QjePxIenPyMOAQmAhCadszjyOVlSemQIvThlQ3SNETvOUKC+0MpniS1ozAMHMlVX0f
tPKUdEwpS32FSetiX8X5tzN09xKXtJJ5t9gQbykO4Qe1Ky+9Jy+uJZytXHO4uMLwQyj1QTB8ACSA
VmmINu2MYx9ZukS1pY4vw7pCMTtkQDp1lN8VY3POFuvI9nTZxAgE12Z9q4p5fKZxvMeQ9dbpGRN1
dXwya/YorZZi5lE8td9PVB/xdLYyVExYUN1TunBjWQqjtLbog6U1kfcNhXHJ07e2Bti/uMwlVNRp
QrWCjjTFyo5JRRUsdiu2N4yTTsyhb0OEX6DW3PHollznuGSgO86krGTp+u40NlHSSz+y+3JPF6MG
otb+CWtnW0jJoOca57qsDouoWGnDuwoctbl3JZJoJe4vUdf+qbv0iygA2GbxSMRUYpk04LGLYHki
Eq+1v6eMHN1Rtm0g57HFf5bpfp6GKIBJMYlKsse809DAhsa1SDcaR9gaEmQBZc67cdHdvev+2HL+
xwXPyEC3/jVfonTfJ6ZkeKGYvbezfSnUMfXzCBkV5lduI3PBrCUyWmKb71L9iGPoGTgF7gMLE7Tz
5SfoT/D10RhM2kKRT27KFkFRdECwEihi+CsGtXlgecofOM8nlB9byiQXM4BgTySW7ri+g4DDHxXR
OoehQL0JR/rU8vijto0tcAvjXMpN7SZ4twfWJZqApJlrM5pxRCGrU/nFHfWHKVeJ/UqBtVdzRlIg
0BGzjwYfjW7tR0NY6a57hZ3I7nGw8XTpXqg36h+vZ6TBapj+aiygauZyj/W+DBdy5gbC3xNeyEAp
E7C8QEVwW8BTGKzuKxfgCJGxo3lZ3lq9Jtxn9T6+ysoq9ugMyagdGzPwhurJGq3uUGbxNZcCoops
Jr8j3UF1claBzFP9pjA5F+WTpkcGGRW2X0fTu9kPJ0+Wu7GtD7KDul71RAippWw3U4YxNUJDkHmo
v1R3nOERKMpDfDD7pNylCiGmQk4LsDQiQrBLHZFMVf7QYRh2iWQlJ8w45CryDpq2gAGdEcZjD0+i
x9ZbGM/JtCjsR+1Qr1sUNIlORN8kMb+qNPmpFTamd5FS2dlTyaaOSCkGQ9FdNFq0un4sZG9sTOhW
r7P7rERUxU+QNnCsk0gRx97rPA4l6bV4vdyR4Hdv+PRU2rPOO5m22e/jDgNwzQ6cJ5tLPFV6dKL2
tini5Ui41IGM1TTQ1nDSyaH8ILFABRiQoFCaUXhbnnVyo/EL0UyOetd8aIxmG4+EHWKvwYWgs7PD
VRJtot69Fa1CvkfZ0bliCxiQX80T0fAcaNm+IJ0N5xkHIiovBID4ljNkAxxjnBhUl3YKsrbkDeHQ
k/CQzPgH5rg/9b11mYG4XvRBhtmsBbE+vErPYB6o8Lc1GzARguTcnAg6zbGmUK/0Cr5TiuNxHenL
mt1Q0Rk4vUc2uXbR0yGzuNtyXODxoJ5AW4lXDvh8Z8f5MZGNOLO8e+9neZqrSAmVvvly2cWIirNu
vRP9nBE3KfFQUNs2RuI30jx/lHn2kCf40IbFVagJvnuTxEXg8bXvNMN3RBJ6WM4VMWLObh67J8NN
jybR1b60TBDeRHmWWHjymckzjBDv5LXDc1467/VMTrgun5tOJEhdLJREhcOaqG8e3GXRg0VhGyXL
5qeIiiAjozLINalz0PlCgTuetxgtGAntoZLjTbMWarp5XY7Q5tSpc+tHR+KeFGro5quOIrOBOuia
dreQx5KZu/hLOrI0zabQsXRcDGa282oNHyzHMs29wq2E0zOOaQYqEegiKk5a+nc2UOIoODpkpbiP
mqOzgcf2US8qn9n3kpPXT0fNOHlQjJGIYOrHlxnO1owQjoK58uhxiIcCbcJK1URRjzyf3ObGjt+K
BA1t7L6kClXpxOyMxySaDlXMi0I51k1sS0ka+mwLysnMwxlMduO/1GLudG1ILr9kJ0pdmxTxBPE3
1Fuuv8dOtHS0xK5g+A+AhyECg9WqMpBhEbCmmrhCIAgmkSnVxCGvx5hnUWMwXoDwIQintkT71unV
czGYT8mgsM6WAH7J8sAzGt+SUlu4yebTUKFgtjJ26O7cXyqTAD3qUQsfo9cdFOxUCrZFtLrrsvTb
GDNKDgg7gDuGiJK//m7UpXkQGga9nkjwrRenrAAqBplFVQZy7Y+NqIevYLtBr6GPt/Tp20u1R6J1
r9Ii+yk2ps8W1vGQe8beSbRP+0kHi3Z3Jg/Vgw3LiJ6Um0d7WJCb+46wHpRc30zlYrGWBVGRnvVm
yY8i5j3VtWlgMDrbFpG1OuqxVyaDeofNsm++ertVblzGuC8tWAAJcfWRRlvQtPYO1TnKtztIV1Ik
MtzSc/Ta9ONpFo55hBMttoSY/uFR+ivz99zt26BQABzHIwAFmNfXAhEnVrltFsmBh6HDAawz7C1r
8rutPFg8p/A1tM2+6Q4qTyEoeYNh6Dh6P3qlvJUd3v/WJMljIvoc7BPrIGkxosXr6PmDPmCn6bpz
OqSD39qDxCwnfySnwalAy9QYEoAA8SbVGKNnVzoUVoNxrHt9t1Tq02hxTNlR5K4wICcgVg7tFetB
w3BbvDfa1siRlaHMNnYKwjzPnlAkQxhDkVaFJKSap4aMOE3h+gTbs5AFtJjqO4D9Y52Z5AMmrzii
s9Ba4Tyq2flJl+85+hGS2SyFTMxqioXRaw7N0gMnWbtHhpgaxsBxaxZxG6aznaKESo6zx73aY4wg
rnD50ywu0ouWDXPq6l/IBTWyQ4abOicOBixYhzYE8GIM3IxdpKKiDZ7k41jwZNrlTLhJYrmwC1Lv
xbO23FQNxTGiwORLFhZS5ky+EglC8Fs9HYpafrodgUPQfGNWOlvaK8E3guY8Kkm8TmicGMVCnC6i
j2b4AGm5Gif5OztLxERE6qeqg0/UrrEcCuJOsGkL5zAxQuR+RAeZLk/oXxDdpd575io/fbXUYZa6
4GegXkcZgo8mcz9mO6flKh/tiCiIOU4xf+XFoTWKm/S6H4a7LwmnJ2bEKArFqW1q5Sxs0BNF8wEs
ey+tZe9JUpoYMWvbsqHyUEmNbtaMj7I+Fmk5Y3pMd7CktRALQIl9D6FIjh7ISeyvFJWhX0QJgw/5
QsY129/YaNEkMNsY4sQ6L4hY46bFAtMWMI7n+qsg5HgzYvcfYaAQvLRpXhZk+dWMMHFWjm51UISr
7Uyn1vGJ1G+zoz0IPCMSbeWpX/J32HsanQeLTG9e2o0uLF5KrcYjh3eOKf3i68R78dh0NqJkN+c1
StxLJ6ubUGysLHbzQg0TkjHC5s1xeWx55YJqeoGcNa68vi90AvqjmcrvWMHBqzrIKFODA5wT8lBI
uwWYEHU+sXIF+vrGeHAq98PtSpSJ3S0te8b3ZR/tasVhh1Gon/b0V2WunGn2W6ZhfzU897utGx/s
7i/b6nkUw6qVjZ9dbewPuA1ZHoxYwghU41Hogk7SoiqlcXDV+QmAwgbY7T3irt1mq+pw7I1tasdP
Fg7iNRio8TViT7Z0Kk2PRHGOyswfjdEKa4rmwoF6YsboXFvZ7ki1xno143dAeoqnMMNJ0mNcknGC
dLt3frTFPc5D8TQ0OlaWzroOqAs0popYoAnqQbLFPSfts33i5xUSbQNbiUsOBAbdoWJR43soffV6
wDpfm6HUaGKGvBZBbDUBXvInxcVhh72M7TuKvpbZLJWbCp9AQ8KkG1BLasIKubnOdiZHElOQ/GP4
JVkagnaElXWcTlhXfF79j9SDP0OQxpcyiF0UQxd0MKSxWHhhKRg4JQ2dTFFQN8s3HS6h5NHCv98W
R/L5ksGPeUG2Ljp9BfetlX6NhBsxiDkmXfvZC/oVR+kQpRb5Hwg/7qaBONeI5Or1Zx7unTPUH/qA
c4st6j11iy+PhOGN1qOWHZZwaRG5s6v4LidxjPPh3JlDT4aKvEDBoEbWxdOiEEys1GjHNfkW40bZ
zFn0ky7TPk84m1ydNws+Y+jiG8dp3kbPvEQ6BXuimRyU03mQZhwSNbKezX+cJA1kc16UJ7VlVKTr
FUU9ovIpf2zWOCwjOi4SWKc11M+d5byWHWKfZaJ0Xb9rUfQvNkCEknFS+ofxuI00SYf6pNSvzURb
I8wXZejxHNaMS3R13GmeJCx9kTvQIayM4r5GAEPWLfsPV68eSa4ffe6HI5TwQJgHjzop5tX1VUQM
+7lfXrWyrUKVexLvnlE+zOzrePKDRsiSiD8OEMgwGaWCuTFatYLdh4ahwVkP0w4Gm1pgrausFyXB
+ckIbeP1ZHMLTuzzANbSqOAaOipV2iyYTJarJ6zA2nkxlb7fUNqSUhcT5IOV+T55aFGFGL6aRHlj
KiDCqJ5Udq7GX9t5RrEPcGDgVcJ4oQXraVHBHgMdHhObhndutVFVqHQTs9szTr2hJ/q76m1iiBLE
Tlqg8RQkjo6MA+oNHfEERsZ2sl+XYXhG3wEwzameHa08F0l0iwX3kaN+G8mPE3eZP7QMz5Myueas
gYGQvLO9Hrdldh314QzH4sVQFfKYJnurOzxOGI7W+Yz3R2kxcRJ+Z2xa3MVwa3UWlC70OXZyjmbz
ttfSBwMPELOFcefO6rdp988TboeF3iRjZqyY9WMSw07JkwTVbgVhQ23Lb1fpvP1YWTonofatpKxm
cjbOvjXzN/VG8y9jmGYTGbiIoox47JLG0WFPw1vJ48dQj9w3VKCV8phUXIJodOrAoB3YaNoCyjvF
jCi3Za+kaISjd13FoRC3GGYah1Bn5NY36sZjUcmLFCbRa6RerKHRDrPzZvwoW/WmI5P0kUtewVnc
jWH2mSw9mx7OuBSOCO1yFTSWxOpoK9SGGhxA3SV+UYIO2XY2S0q7QqrVG3r4V4fFGLgGVBhRoFwe
ZkvsKDN1UrjQA5GNbYMUc+JhPxdU79SQM17mhiD2+XNFzBjkvW/sCSUjxePzmjqEUYXhaCYxnxUa
BQ77/R5Alwnri2Ks+Gct1pdW9M80dbAYxsyHW3qO2g6DsYKTx6b5w6vbQgjhXa8wpiXLl8eM0GJw
HpF1LWiKavYXANYazeCn75B5Jpwd7jwPb8e9UJWfpXrMIVjuRhNxsTumzFN7urxGyR4yJASz2zMk
sOVGWLPpd5Vxd5rqD8uCxrdk8hQjXyRrj5k+5Np+IX7Zc2Pj0MFZyTrnrR3yzwb93sxC0y8d/aLN
LJsHVDbjJcWyO46AhOAreUFbg75xkSmpE3rgFDs2iDmIkHMTUfEkz51nmVu14kGsSWArF/tR160k
aAcoDYmbvqZRlZ/62mpCL4UPqo6E0PXilnqR3BhxOQf5whuyIM5jJKWsngGQVEL5wwa04Y/fK+TN
Vl6fXIRV8pJE3MdpNPrQ9NjYzMXWHKNgWnjmKBgOixezT1Jcdob58KaWdXxGTQXCiuoF0qC28n6s
STc3glV56yh3G+XBEZn1iqbsOMWH1Nsa3mvKRCoAZ1Jt6pXXI7yPpEV2S+PAKHuy/qHiXzYOt6vP
0x6iMNqqi9qEStN0W3th2Ll4GMsl2ySAExpf2npfpoo6Iq3vsNcFZnEU08BtIVpi3ws44+HlIDot
ojKFg8Zdjw9rr2tyL3AhbXMnwmStnhdXfyRk0tjENjFjaCr4th2SIWNDrnEEG3JWQTCkFM2IfTj6
1qRSqxvfSoNCfijRvGMGwZSdMwuYU0ZbwvX+InoCCyPaE91odSzr+ZnBX8NMVD+D3v1oqpn1dnto
tFne61Y5jtpF8OwUnWtt+0WFbbc+rt3gTUd1MAJLG7hvhuQ1Vo+R2b+ME+/+thDru/ea6OWrlYBJ
6zunRY6swq7MU/eCx0duNJxJAcXXa92PKhzaObTs5T02dSYLdhTKwXp0tBhtH+kXkqg031XlcVHU
k+K210qRFulx7I+zmZZLZUqdjlgyZkrsGWszAT3JvbTV70jSU3NcHXkE0IKaw0Ub6kdd1etzKeM9
vXlJeJ170wRJ2oZgM0bkHVicB+wJzfrd9gw6jzlShaD3YmLr0IHWLOSu8I8TzM3Kd1tR23hugBjJ
48JNN1OrAcaCZWrNL6Pj9gf8CBEqtW0GDcbvdIq8oYg5qO3M9K3Buti4C4Br1syR7ef2Rcmq1c/j
TsCry7M6oARSBslbLZ6C1rPY7k4gz2MH8AnhZ/us6MP1f22XXzPh6pcck76/5DnaY2QqmNv1B8Rh
LkL36ZOYBLKH4xAEWFAl5kQpybOtWywqJ4aWjEw4T3OrCEZSh9lFQ+4SHc1JlIf0bjv0tHdrUX6q
rA5qHaQnl02G/85ZlwjJqXQ/+kpJD20H8guUz0ZXYuigDgp7I/EuqOETFsu80oxEQ93GJ0GIGZbP
UuUn56rVw2LKZKu67kIFi5+7SRhGOLGg6R7Qs2OoMEJJvlK09NcZn5RVqQ1ose6thi0fROkqLVKO
fe+c9GkK4pa/pKpiQcg0ZTmKzkBfqu9cp48fXJd2UaSUWBl3/ZdpGbcpHmhy5QM46vaQGO5JWate
wOhLKLGYb5R+vHtTWgRLZ+7xIg3XlLdWJpisyx6Sd6wmB83UfuYFeY1mye2kqMTjqs2ZRHmGRDY0
YY9Jg95v8zr+a3dEjJLKh9GL592v+/YbOQjDuYwF1nIyTdc6Dlip3Zhccs94W4HSBDyZGreOYTrT
tr8mRExtLT7sll7byy5/7dxYfacCjPFgRPfW1ocrbfx4rjwq86LNX1nqqpfcndyjtwKEzPHJsJqv
csT+ObV/IdVYSAO6Gwxhth0q2Euy4+KzSch9oSlnMxEXgNH2LusStgpNw+Gt54GacwR7My4MZ8Ey
lqdIZzK46/N7LVneJB3xTBnKXl9r2LJXRn2pHtW+zw9VLv2enQ6dLdghVLPLbpr1OlAJ6uJc2SYx
wTvdBJQBiuepLtp/RiUrbCVjsrKUcExC9Atc1XtOYZ10JHFT7intXnVxTqAqCbyRyk6a5lND3nhq
Ol4oJnIDGTs2c22R522KJ54twLHde6ugZCYJutcCHaWkV/+bOPZ1ldGFpWlsAkf6g0EZEEZWE+dr
xBpZxBabUFADIHe/80G8NtK7GPLbadRrh9k5nkX5boNuox0b6V/NWrLnFsuXETNZMNMQpNK81Xs5
MQ6RRx2G8Cm3XpPezo5WXNtbAXaF4OYYXwsTEfCuBQ5RQB4zjKgZa0zPqMlttCDt2mCaOUbUOSYk
O0kerCx7AkNu71oboeeEIaLoGWiSMM490LZv9tglPj9O6s68Oa2BvOv/d1liPo0xXITVWWOSiUvI
2Y9CLWfT1AX6cu7YDu1q3bnVrUemMwNhTc7GKZXmcgBownwYtA3UhRhUWd8+T71J/dnn2W68eYtR
HWRdf4yFGmjaqF+xMOu++ou6tKjtSDwGm+H5HFegYPE07ZoOZ0lcinvuDfUrlMrP2NcMwJm0QQhg
GTLHzcLNMLwkjofNkHcUffa3HcOd6tfmOuGoTIiT9m09uWgAzre9QwAx4cx0V0QFoFjBxNGz40eF
l95Si8LBarV4y+X9L7cdslSze67VVTizjICjKp41Jm+IHIot3INDrLJjowag7TF08C5eoFCxM5eZ
jixI7PbZiVaowIxNAQIAdJkOSf7sW/1s4loHbKHoeTiZ7bNd/HPFaN6Yqw3ILNOl4B5EAHgZVfeO
cPZsGakIu+pvo3pW2A2rlIajpKTMw8jHaWbVNduUomEOHN2zsf+cYu2lsmxGkLS+Re6cFfxoMUBT
0bEvnWJG1dRDICLZUXA2+lb3iWQFhzhqfH8c5d8BmE+gl8UrQtsJ7A+Ply7zl4UUKCh5W0J5z5TR
xV7Uo8TLSsUcz8W+H4pbZrtq0JLUvYGZn4N4HnIOFKPjJ5SiW6E6bkLSQg8jeKnS6iLcMfZzMw4+
+/1PGpE/8UAJu3R2H6r6vGs7AfpmgjdhsLdweus6dSk4ienNXPWNnfD+RHb9z1zFFo4JvbZlBqK2
qmS0A5uC+uenXtonuVQY0xmvNAX8aXg4KYTAH3T6WAWJe91o3I6OqoQ1G0fbNO9EptWqSHeWSYnu
Np8l2qotJKeGh2Yumy908n+QrIbtDIqUiFkaMc0lqn5EI6m4z5OpfZRS+asJ85h6Vn+R065q4kfH
mfZ89U2h6/CrKIOBpqdTgE730sB/511jEfe+Kn1iTXkGOeNtF2UK3dbesOogy61RQyw6ZzQoGJ1Z
cKFxLxmFQWSWKBGMvvopx3Xs0yMVcI2fSBp/pfrSwpuTLD9CuwXtnXSe6VcjZu9W0f56OQJa1UWb
L4xl8otFHQ8ZYgDvX1Y+4kv4zI2iY7xzqkeWtG4xZ3uBUZApEiiwiebApMabVPsC+FYidhXtcoRk
obLmIYejyt+jwmbUxJG9AZDzMylIeI1yzLdI2p+dVH03Wb0geDBvdpFxebMlzxJQpthSEvIj5mkH
EmZTx+TE9rfEyLei+amdPVzsNNTa/A95jayUxYCUYnHawOstwQKQBtuFos9wPNnOnQEUPacHHgCF
KLaJvqKaX9RcPUk0zAuD+V3iYUnTgbLEyLsR1aV/WXqRccyyYVZUZTsq7h9BPhUATXxmcc/vUGqC
fXnS4HQ0E/ShdlhHuqYTZuVIfZq8tbb7SDxEuMxuctD75lahMJF83daJ2JLGAAvsWvAEZskn9/7E
m3BBHkKPDg1w5DDIAKO53isQ4e4cJZzgWktqeeSZd01QZOitPOlEMR/cVNwWrCJhOiKE87DW20rj
qzLh+CWRxiicL9V6QNV6LJ3pbU6R89VYLzYpqxX25qIFkY32Y5c4wo/jDOigDZUCOTUwyhzS37oI
G5zVG0daou5mJyzHfZX9cJxK1sGB1fMeyIbR2CUmVtMqBa7VFTT2Bu7nIVl8a4RcHdEIQeNfdXDy
uwNcW+GQ4RqPPvMKj4WDRlgnCukoY5/23wuIOqdXl1hhIuOnUGOyAMT8qgz8EAXScQBDL5424W+t
24odUM0f6M77fszvTkHZKFGcTOOMJDFmaYui24+xpZznqdg7w77RvJzdgLHpmhy8Uj6oAZ0eoeW6
9oGGFAth2vd+XpCYlBDFc6oj826jFEpHXEG9YfyNGiZc+HkvhhYp+3HBf2Y4peo7JIQ/MMbq2/9h
78yW40aybPsrZfmOaodjvtZZZh2BmIPzIEovMFKiMM8zvv4uhLK6xKCaqrb7eh9KVplSiogA4H78
nL3Xzg82GkIzkt9i5rit72/p2hC7TgdyNxKsnTDf2Tu+aiw1KzA4F+R8JvXOi5LLtkAxW3DtmUqM
s9FqXzS9vBnbnqBoPKXXE7F/MDN2QaZN+2QyxEofoc7hvm5UcV94fku5HvTrcSifS79OtyHyQrPk
OaesftE8cgrErNUnypqRbbmfwvzZAWSMOz3b2IHzim3+aQJ3GkXa11Fo49YaYSmpPAd9F9uMACZX
NcebSnagw2gR5KURH2oj3XmXtUjsG9lPh74y/AsDa9cKo2viVkXSHorCuIUPXd/qM+RntCq2w6mj
Td6b85EZcQFF5zE3HFg/qq6vbTWTK6GK7FDlZK0pGAezjJUE70G6yQ3d2AyUKUWqLCcfDcsEDm5d
BLNXnuJpM5Q4vh27n9y+7gy3kIrDebo+GDKzNh0u5pXC477QlLli0vcz0o5cB3kA5AtsArPjsgnR
5Dei2ADVdxYIj7PLvsYHWO/53pylokh+n17YkqIOib3WbdPUuGPVZwLPjMPQK7HLUC8vbFOFngfO
K/aYU+VZuC81jmACwddChwHaBvJLxUWuOkETV1FD9aAq6KzkFBuXBVpmLyw6d6Ju5J5cBnHtHcww
fozqYR+lMQ2nFCQsYAeiNcL7xGZwOETpCySz9dB1m3hMb0Mk63agbJ2EXkRrDPmVXUJXcoJlb/Jq
w5jCSe304xrIGljggR52psN3MYfvdaJfRBWc7Q7ZYOVl4cbzkps+B2EneA9cNbRfVb849nqgwaRO
doaWP+fgwZc2nWrceQy/LdQPslG/Wp7sQWbFtEOadagWFtLwTq6G1gLfWPjf7Ti7SyamZNU8VNco
dYzBeXSC8MUziMLRVNR1zsBbkYmIfJ82ROnCekN8A8CyiLsJcZ2ZOEtjrKgYKDmrKOhrMBJuCSwA
NtVFBguFuKg1ljaKbZAulaApbRLqhAPz2PvjXa+HuISCZ8dHszvFKUzNYBUQmLSxKOBJSTNdD9Vt
Y6qI8Ufb3PcxrvFaHS5EXh4gJaLOQZ/aMjL+OHhMfxfsRkSjZdmmNgcREgI2hzr/FIJIV6ZTToPy
jGrq3uE5HnVneh5RWi+wxR9yko4uRWQ6B2ZV1UqdzGfKhG478vLfcAy5awo1f2oUlEqxtBlKzzIr
km8OOnwZdhPMKEpD+14pBG95eGdUirgFS2uyJlf5hSZ0gFREiWD2z5CRprSNx1i/znz6tVkOMQh6
y6MRaTmTHKTZBQLGRZANV4reZstcqOWWiVZ9VVirH9mwYYMpypeEYy/0Mb7pPRRxpTNaFx7eyNXH
X572LozPEtS8FohvTeqmdh4QrfFgo8ZR0M7ppTkH61grL2+dfW0zrAf1A+5fQMyZKncsaiQPheas
M6S0FJjjvopBlGgM9NDC+etYCTiJEeq3lGW4raqYwAwfopEI9V1UEM4RDTRNtRqh2rLNi8ItASbd
GG2JYVodNk6q6wctTwgB7i3mqqnv3Nuj4qLptW/KdijXNoDs3+Svqc67yG+LBooQmpRzkKWpnz09
aBZBtGhIdUnzwlGTm+p17gWHqFGCTwZjb/qFPnO9lJl8gWXmqUqC174eEAeFHNdFEpa0rjKOSQpg
5BVq6pG1KRsvY9AtuIB8XFWtgTaV3uEpQnqCL4ZSdR8QObPFKF/fBCa/yBr8m56DGIlJtzlSWTxr
VfZSV/0TUOYZDFhLd6j6Eu8uk5xWRg+9o6Lpa8hxSxvTdUTdbqYxV+8bRTXXszxx5aNhX+gam6tW
yPwuifw7Tu0c/mjyHLVAAJRi6VuEVuHvYVslnGGA8SsQFS/NfmGVhHSo83/Y9rDMiigRO0T/c4IN
Jp4irmHegadJGyBHo9eIK/rJ027oDIqRPOuXJefkOZq5Y/oAOXBqfXrUBcVfassXuL/OlYHM1SET
4cILxn1K+MO2VMluNrTBQQnsf8n14LvsOns92NCy6gSRnT8T3jNJfvkpkDWJ9RjicgfqRVFUbHeq
elkJarEKQhN8ldmvtD3lTJYagNTRIoLAa9sQ4L99PXjAfEAe5JeBwQAHmOvLSCTYuDZnBn0AAwe/
gXo8/TJkpnpMHXE7JlbwmYsDUd6yqmr9g1cXptsnsIBOAetl3nmHvHkmkudSooDaEvoVbhjjOM/A
VinJR+SqRYUcYarXsuDlXPmWFC8t6JKlXloXGjGtl0yB0MPL+ooJue32gbFHTmcc1GJCkW3W2XXQ
STQ+rf5i5b1FYc8sZpwHerTVv2njoG6aTgxuB53sZqq+Qkw98nymhBZk04WUfrFySsQC4ARBveVl
cJN24lOYhzFsF/BGwSxaqObSmfkedEtImRe2ie5NDAwwa626j6dyhk4WNX1I6ONgQ8rPgiUkjobL
cvZCTyNS6FghRJGWy0IGQj6YNcz5Ec21OwUwFw1tqncQzbLrugMaXeAodisrEhxyOwPlPoZBT+8Z
rfh9jB+gjNenxe8/vg7/x3/Nr3/ks9b/+E/++WtejBV1UnP2j//Yrm5X/zn/F//9J97++X9sXvPL
5/S1/vAPXdyt78//wJu/lB/712W5z83zm3+Y4yma8aZ9rcbb17pNmtMF8AHmP/nv/ubfXk9/y/1Y
vP75x9e8zZr5b/PDPPvjr9/affvzD5JG/+Pnv/2v35o/359//FfVvjyf/enX57r58w+iQv5umwZr
I7HmbGemTV5y/3r6LUv8XZiaYc1JzaZEucT6yc7UBPw0+XdTwq0Q+NrgBOKj+eNvdd7+9VtkXRqS
6ZhK85fs4j/+eV1vbtu/buPfsja9Jp+1qf/8420BYBgmea4qmmhVmJK/SjtL0PTgSaTUepZb1/4t
neIlgqCHWhTbxKc6Cb55hvOpl86nn76dv67i558658X+K/L33U/Vz2KqS6TSlmZlHIYsa6tG24Ko
g/+3n3CW7pwS3FJFZm65UUQbqjx0HHc//glv81P/+gxsfbppCiEcob0tnUbCD5n88Rmmnh4OeZnD
UG1sGK0f/5i3e+z7H3MWvauPfYMijx8z4g6phgd1+ZiP8W8+y9tK5p8/BGWDpDPOTn6WXY5Vz3Sg
QKEUa7dquo2mryNNB2CT0W9StzXr1z/KUVXb0C3LPL/1Ioo4CDmJ5RI9sEnwRkihz9qDZTtD9rPq
mEubpkWN73RN33uZUs6gPU6Ur4r/VcTkPIJPTPsLz6QhG7lNWa97+QR82m21dK1PzX0z+IfSOjbZ
RTLeqfiYleHVgpfYeTM6FsQh+wjNNYuSI0PInCnlUanKZci0KZiSdRaVrrodQLtXheF6zvcRyg4j
BFfRh0Xb9mQY5c9ErN4ZLPN16q2D2GDNb1GhwWJERzc99WhpvSNgu3UMSNMYu5XQurWGH7jmeCSM
xYyXYqS/ShlsEbaGsvp6SG90+zs+I0BNCGLqi4qxbd8Bgc8RdPN9sLNtU5tKykMcmqADiTcxGDt6
IfuMjMoeWUmFqFufxTeoiKv2Dq0zlVm0j5AXefW3PHvUjIs6QgqDrxDbwjIyLD4RHgYGz1H1Varr
rLpozetm/OLHhylAgdANK6FgZtKQgQKHb+9iOALUtIXbGncWw2QQJBj8zXCO5MOKYfA1IeWAz9HA
Oh3Vu4YTYS6eOjptWpmteBV746vBuCdASh9lRLEiy9QLPEJf9PwmMR6G6ElwEC9O459tj4bJG9tD
iiXLbq50+P14MmA4+ceGzLemfzKZ/SbV12KrddMq5jQcKl9NOqH1DN6KSELCLlCWsL0QVNTlOFN9
V1H61KnWtlcsEt+8SyOpnvvhxvTn0HqWPUt7yBqfqDnB7YrQl0rtVovNfcCAQCtyV2knHip1PTNN
UJsLLXIHFB/zBbHOHJiHHKGguql8rdQHonRZVPfDFnX/pR93e0b2FP73FQStEac3vT+Cclw9OyqA
3Is0pxxdEVaEH0l7hZftVgFZDhRUpLxw0pRr+vWbllQeAD5qUG5VnEOkoa7jMlpX2UjLM1kb9PwI
XN23Hb0KvIxF3dyqlTw0or0vcFOn3aaD1JHCfDa7O+G3hxD3XdXTlCqgoYbtLUkvV4Oab3g6OcGh
z7OVlezKvW73a6futjY0/Ihz+MDLoROfPDafQqNys/ibX00bGG+++oI760p4AIvTi5gcOmZUHp0V
xz4mhsd4oSZzlpDiWMdJ04BbylF+kWF4DBCQeD3N1jbYATpbqu1FMQvQC5s7U7sGgxetDD9rneUK
NbysYGa0LRPFHqw6IFfU4MMCCYZrQpaOnX5v0s9j0j76z2KKcd3PyAAe0ckiahjABpQkSwuZt5KU
ykRDsZw56+VmUL5bIEDUGKHUYHsHz/QfrZ3CHVcieVHapCYNbUNhSH6Nqq7qVuI7zJBmdwgaOQwl
d3mEy+NQBIQkm4cpvsFFidj7YBryKg11PmKw0WGmk/ewwFTlduQkMPSkJGSO1hXYyQgohwPM59r3
SKDn4Ic+vUH0AHJxXTjTcv5bAjvBEHk334YsujTil7ZzliBH0HQ1B8bTt84g1jlOkihmOo4BCL/h
hKQ0vOg87Tdb1S93de1fS/vZntszP/KFllqcU7ed3AX2j3T3/19z/k8157x5/s9F5xw4/px9+7ns
nP+DH3Wnpv4dqKCKK1uYFqWdQ/nyo+xUnb8b8LY0IUlONwR/6r+rzrkgBVOB/4qtmVpwLkj/qjoN
yliV4sA2f9Sjqvm/qTrVt8WThdHSpNCwEe9aqk0M1lnBEUHgGCJdD1bYrfRdadjX5HgNS5UD/KI2
xk8NkBkk2jqYj/KBuLR24Y15sUYkTU+9BVHv6QNJZFiNdz99hb+oTOXb+mS+MnYt/IGGpupS5Z/f
lnUtud1BNQB08eDBGg3bghb0V6lyDa2qcnXHMg4DvmdPax5b+spfVLa+yGtYGvgQInCUvYavsC+H
i6TwSRBOvO/sI95FrlnkRw0DuelV6WxEW9suPpViLbXqKCw6jXnQDdcffxpt/h7/VWifPo2laiaq
ArwKmmWffRpzQJJQiTxc2YWyVxEoH1EIr1JDeRBGMX3SrFwsTPBtEy1UoGglWdxplyh3aUj4vAeT
ncrco1nOL5mjfT1hwZSisa5U3c9vTKe6JY2oenT0pkS6XeTX0FXTudjpgvorjEjzoYcVoNsM1pWh
3PYdMtHIKeTOJO2YuHhkUCWu5BWHl2yjFmCzhxiJx8ffgsph6d234EhN0x2Dg44wzkr1sCDbDMhS
tKq8PoX/MR5PbY1MrYDCOrX2A1Y2aKVx6K2aHDNTubHAeaAMSov1by5mXgXPb4mjWbx8Oq1Dmq5v
HzCbRgFq+SiGYjgO16cHyvAh7yL8W0V94B30mQSDSX3wApp/JPJtGqWVy48v413zUkibF50Tn84J
BszY/Ib+1PkFyDpoQ17GK90qaMBHBcbQCdNHHQbJWnT9DFEbd1gkMYWCZFXTbqv02X1h0Tnpqvh2
xI5xy2DBWDMTJl4onDvHHlMGKNdWMjBmJQI4R1ducoRfeAavq9k1XwJTeW6swaQMg6tdOJaFECK3
NrCTvtphNh3iKbolCT5jHxTTA0SMayMSdx9/eDk/9m/vAcsih24d/C9vrDhbfrRC6JLnkQ9fM91u
HHLqLT3bCcrvu4qrg9ZsxI8VtQ7CJXvhWb4BH167GwaEg2gqkLeRprYgUM25tDn7L6UsEMSk9VH6
dnTZgAXbfHzJ9vyMvr1kVmZVaKoBBMGR5/crzcsIrxuqNxZ09vGRDqnSFURdCsjbkDZezXi2vSjx
o64bI1GIWAqSg2lN8VFTbYdpIuesxInEVT/Yn+SIUNEc5CEZ0/gIFzhnHq6o93WaPEnkKWtndORe
qDFwBJW5kaV08VaLemUW0SbhspzbtOmUTIdMRydAE4NuHlkhTKOm62HfRXZ6HWnDzgeqv6WXydNs
0dFKO29H9E4Ed+w1YTx16NrWOFgDYWAnVlnCko9rRozrtMb/Cf6z2Vgq8AqdmrdWc9NNihkQVc8N
VAOCxfxzJrq0qCS6grggjpSKAEIyv1qdz8GljYm7Sn39u9JVB4dFVprGE1JWLDYhmV9eRqx0nqxi
vqdN0uvG0QSU1QewayyzJ5t2jPjIuePwppKuftQVGvof31n5bkEwYSAZyHm5rb94E8lr0qyqt3Q3
hiwP2IdkHM1/QbGSHYqkAP1bVtltmvX5zjOYVrVolVZY0RFDtMUn8Ix3DGpgGw+RfSVrdKhpEm5B
LStro7H5Hgdxr+jN88cXzXZ/9jhy0WyQGs0jx9bt0/Ly0/KR6UNgqXGiux6OxtNaMCk54RPlYxg0
KVoiY9EWU7FvbB3gmWJ+1zGhXdZRuizSinOA5kLPGuaPG17+5tLe7XlcGps3XyeZfJrU5kv/6dLI
UBI57BbNNSnKlxoJ3LXeH+yUcTBKvf7pFv0EXWSGYjcp41OXbUPb9xG4St4FBTFJmq+FHauXIemg
+yKR+aUd6T9q2Tft0587YNq7uy4dyjIafJjvabyIs22A29z6pIaCYuoIn0E2DlgH6aU3VjZ7oF0h
clDyY+EgQsaEfXoYMdu4Ypwa9HJNuInyCbUm8zOzq8LbBmzHQ8X0gxHul1ZCGnEkcprEtuUNMXYL
yaR+JTqlWIqKCD+kbuV3XLEQCMkoVItD1RpfPr4P2vsazzENodIeU1UAGNpZ7VFyFybGCQGmGJMy
Q50sRrvznE92LwLrLggZCEYlVvveqfAPRAVKG9z2ed5sLTXBxqqgeE4HzD5WMdLJazpcM9ytRQ+Q
oZ0i7c4CjnI9NaMP7TXQ3FgQA3OqUexQ3hjIJ9KgS+/hK8RXU8IsIMYXQT8mziAelwhkfEVsOLHf
f/zJ9fnena/VlMkOJS7/o/P79gnMY5tUeTNi62TgsR489r4wcjju1TXDFie8DlS00t7gtSuxzwon
v0FsfpVJxk5KVx+1KEixH6Teqp7nFlyvs+90xvt+xVwzFTpmHTieGgqsVdUrJKdpsK5Ve7JdJK/Z
witT56r2x3s7lXeN3byMuES2NrgsAhbxMNnNnhxedDZ4hdfmzKcAVx/sCo+zeuREUMfnpS9hS9vk
HDFTpdF+s+ap57uZNFXd4IQhVV5QwS789hvqQk7wlJBi5Zk9seZ+B7PFQVo52uwEM6bDDLJvPd/i
YbLyB1uRzJh5mUseGYyDhu5+fMfk+ZrB9ZjCMHSd04jDTHx+W39aM8hdGcGENGIVonFHyEkLJmTq
OjlX0g/79cCQyQ1JMlzaCYGalmrNwYMz6FKbs8fU6JB3w0vI0WJbRaPcSfzjy1YPgx2xgfth5HUs
C5HvCsA3jpa9gIJE39MZw21uWt7GFFBXkZEPvynyrPNVev5Y4Kx0eqiGsNTzZmvq+UopEKet+hHh
bosKYyE26sz8hUKHIFui2RxpOdFsUHBRmcTIxtaAQlZCaWpXXqs4z2NE/gG+YuOAaVgVS1WW0yEx
Ncb12WWWlsAp0jx+QNeKO4L6G1d4lj/4Bni0woDxmJq0yrdKZRgMozCFdfQFBep1hM7htFNE61zl
Srs+Eb1qC1PpiOdozcROuxR87QtOClDQZhXGCUyolOr300qQlLV/xLzBSLMnDnyOi4vGcnWiOJfo
ga5QQe2lF6d72akYXSVHLOFnxBqDaTsYVrH1C6M/1BNsqywMZmCP9sDLgBJp+KaiauHDZZ9DypWV
jz5lnQOqXqCv57JS1EJKM1DWIstaSxXjAcqO4jcjDPn+2EJtarCGUqYyejnfIgItHfIorJAJOMKB
1ELzWpnKcR02Oh0twAeHLG/slVWGT35FyAIuCoj22HePikPUZF0FV5WiBld9FF2Dm5wh3GDSVzFR
X2vB8RZJSxgd6rRb/eZt+tWFW8IybU7SmmQNfPs2CbiGQ6oShOQXloVyIwyXse9cN2YTXfk58bOa
0n8Dp0G0qb50gsYtcViaUeaT5qfom4lF+6GWqB2rdGfH0xVgHnODXl7OK+BdAvcy868+vmb9fEUS
XCddDxYk3UALcyp4floBlMEqo7AU8cqoEc8zP1p2Tw0ZraisSJew/bw/JhmAAgbm012hVshed3iE
LLx4FrqPIbk3q+kp0kPvtgmsV0jxYlsGo3JRThNVpfPa2b1/1cy/6B6R1Sp9BOcus/P0fipI10y0
5igg5W0r3bMvy4zM0z5kdpWhqIBY64MgNlo39QkQ6vPxGKTU47Iyj5ZpNvuB0wDp2tFvihRGiWcb
GY0QCiiVqaVmWqo4mw7i1jJAw5EJpJFatqxIgF2JkEQdjilbo6crmjaPp6UhwGS0ZlV7quvI2Zzm
20lwAZbhqudEDSs5m/AxD92ylCLdmUVw3UTK6tS/KVsYZaAwr4gIfD0N6j++s78sVVFCcNzWSCSD
BP32adRzAUTawx2Qp1q+a0oRbvI0RV0M4u0APwhEzFxcz+Fsd2XmHYxQXkyoXkP+zYvfDLjDUIOv
24oUl661q9+9LW9HsBatMBQGtOqkybtiUGy+vb4qY49EMgCSdMxYn20f03KmF26Tmv1Xo+pGBNLR
/nRMJ+/lWEflpR4EzQNj23DTQjrb5Zl/U4yiv8JuAEIwKI4piSaJ3dsQgKphq2g3g1cWn6mWcNfo
vuIW826UJOKoBhGGxqK0dv9Gk+H9SwXUV6OMMC1aL8xKz7ZVp87HegQx5MpBs46VBiEBNWlz9Jkw
jMhAccHDPivQrWTQruggBfJi9mr3VXzTwaEpnBQsq9diq1AQaVNIAwwU8DpCaUT3k8q0QXj+HLWe
kkFWN/ued49g+cze1IYZ3rXC2viGSrA9znQ3qqx+J5GOLWxSMS84HZSrXhqfs5EOBtsoGJIOuCb2
TJsMslEn4bF8xFT0vdQt4wG75McP5jvxnTAFyIN5e9Zp1Kr6WRcixKEA+7jlbD6XC4FXKYskLlZm
NcZMa3riGBUy8JAfaYsu0jEGzL/0Qn8enNCZbUfjrgo6/0IfCNGFlqivUyubARh4UbPa+eR5HVO8
UZW7MgGviy7+CmFhx9SzwAg6EWgRQuBYmHpdYP0hzbOkHbLITGxPQVQfZjWKVHBUjIJsREK2JDO7
vRbk9UWfI+7q9Ch5JFP7IrMy5SJU0mtqOQ274qit+CbvOWc41yhuCSEDzf67t+a8tJn1CnRpdIvD
p+DlPnu0fE7ucwyjdKWo4h+EYZjVz5KMwW3jDKu0LD4FszYIKgQUDNR5blFhesbm1dxhaL3yFTA7
iuw5miRJ8CWP/Asb29heL/Xh+rOfAunkSWvcXHfieyf2vkj4yrfC19cfPwby3c5jUiXSi3NM9Jec
ps8+SZaiIQorYbjd3M62rX5FIEC3418+BXlG+jI7AAAgtWFZ4MnMLVZY4ViXpW3BaQnFTrGHRzz5
jMZbtBQNWJvEL42jQea2grJKs1sHt894ExR295sK810nDUmLpAXg6FA+eNetuRT4advMqIyh0QWO
yx8rAMkAy8gn0sVWKZAHdVLkZdmktwV+jZ1m9wdnNLRdQwrjkXytQ1OUOQM4pWpdM53fWSfWNnTN
wyML2baIDVaI4XcSBPW8w6+pKoWjlLaF5FWivnl7ybmkeB0JaFrBEXBPG3sWtORBVMfTcQso6tKq
pflNr8j4S00G3xpzPF0XJbr03NvXuvHZbol0ybRGWRVa9PjxA6GeH0bmC7RJzeC7ZUKjy7NdV8kk
3fcqqFYKshLc/T2O9ZoebDGRM5tAjlzAg70v7bbcR14ZXwGqRKm+8JT7smF26I3Fl3wMv4xoEoip
8C9iCXT942v8RdNK42mdz0wmzRbNPNtU2bQ7355MRBJqjzNDfxRQkIkMTKI7ZbgLqknbOFGpMvBm
gB9xIF4NGeKHIm/7BWbvvep4nKicNFrwvDrHqOcMf5Ktkgyy/LHz4Wj/TRP1fUVNwx2xzjz04s5z
THt765FCEisZM9EvqhEndd9Oq1Bnqx3NqdjKFHdGFzMhVaN2eiCHWVwGk/KkOmVKspz16jhtvZ3I
qjsGCoRVaVTeEY5CsWlMNBqOpZBlGvj7sPe3dSPHTx9/5ep5ncBmgdbIoKmicyiwz+sE2fVSR2Vu
uDEnlGs5qTlbVb9r0avvwi57NE8EecIp6VjajG78qRVbpxRPgcd6H3cO7OwOrX7RcIZLCaSYYWdq
k9q7jy/0/dCJC7UdSffDmpez86GTmiUjkIrRgJM176d9w+RnmvWVlJpbdMv3ZOgC52litDcxBytn
+DQ1XrHxUXZvG/0qM9txYzdJ8LkMnK1FmjdiCU+9CLvGWJjzv9dloCybLo4O9NzXWRATRKfXxjEc
zGcFtTpCTPMBE2167C34juHQGFjrxMCxcm7nD3Z85ytyTxqFWI4iNK+yGCPRx1/Dux4H92vu1M/L
OiMG7tvbhy0RABFDJbZcRwEkPTpf04bQH6snLSdsiZ/zW4+Zi0crmlue3UWRCaOEFBRbMS//jcnm
r67HMZl3SEp6yXJ9ts/03YA4mModfcngc/oPBE3YAGBQ1FRg2BxD3eqEOQJMZCopBqeA164lKy0y
m60XAqnxW0387o2cf+ibVpkpqQ7ZOzTEuqpxOoH8tH/MGR+qxpPtNjG8hdzwmyuYviBahOYtT3lU
UW4AFJlrjYIubOx0xtaUCUBU1rlFLZts55McuwkUFEanrB0trl0ZlsXhFLCAOUtXguk3N1d71+Iz
JYs0A1VWQJyH5w0s5HGlY4bAeZuIeHfTHuaIOr88nkozUUvoDBaW56hp82uDmWe7GIouZzkkT82j
6M17gD6Bp8T7vFb3hZcZ6HtKDJGKtj/B4vMAnPJMs/H55o0xaPay0NPV6YA0WTHTHw6rmPJYVIe+
UXEcWtdea9Ru32Au4aR7+/HjfGpavr1TdDJVzshoBE0GUWft3DHPs7bqp5l33TqbXtAvV6aM/Doz
UY+cFDnL9ss6V4b7urFpMNIwcgLHueyY35waNp6Z3Hlz7EOFrso19bxf05STMD/TlU1X9MkS/l4E
KKV1xWBQPY/J7YhxWqBW/qWuX+gd5IuOQKt1N0cSBTXQQM+RwIQMyz9U9rQLoA5fqirxIh9/eOv9
Y8qHN2ajB5MFneHt23eZPDC7AJXGh5+vimZLtyIqkRzA2AO6jdoafZniE/4ZOPkGs7j6ghYmYHP0
CXQ2iofEHNsGpESkLk5FaVP19lq1g8zlqw72qQLs1lC9z4Ek/oB86u5ol0pHeTd3ziEoLCIRT1/W
MZKfRTI1L3R45Ra00R0MhP5Clx0tsqAjPY6qGMP1+Jm+IibDljFqPuZ4xorPkezrKzWqhQuhNlpr
oVle1olydWq85WxeM0fqKVFLXFiFD4pJYF9Ne2grbW4L1y4L/VKMw0va6Vcg4g2yYAHsrkeinaCu
xzZAE2KGB6ckTpcR5VFmjf0YFD4cIe1oqH26n/wKVMgsBvCrBiMCmIKPbxNLx/vlhFPmfOh0aPHx
Yr69TwoudDojpiAVYNFo0XRrRAF5QYTEz6RiFI/z1wg8hPDdbrr1k9g9jRBOkyJlCsLLwatWFgXt
BVYRQqjLKSYS3RmverL9OFqeJoEqZDL0snNmi9AeIgJi3S6r9mZhJmAdJunWQ1Z8KhjX7hqT02aM
PeTx9NZwPDqZN7zYfsmg1O86y4I/AVKCVhlmXQQQEN/jvtz5pZbeA69jg9AY10xBfKl2kKl+5D9Q
m7DezNJ+07P9jeckxoKsEqa4nZNmQJHMsVwzWKCkDeovwMNgbtN4WY8e4E99mML7UxM4zrRaglQA
UJhKb2dD/T/aEaQ1k/Ycpq7PRYFxd8Q3tgk0IH2mnopNlpU5pODpU4kQk9n52B8b27wG0M1j5gEe
NcONLOMLTYNrqzC9XeOIj3dl6iaxanHGJjNmLCxnWTX+IZ3UYauW1FBA2HpawoG4AOF50cQwn4uy
hQjg/DN7ruXfnxaSLCEqNbWw5OstwQ6xcqXYhEh0HI5sv2k2NWMDXRafZKU+VnPYhFYCPz8FZ1Ss
Te6P/1vaXbQK9AmOWwfkNEBiuUnJQXPCot2ZVve5gs94qVSxs3Wyut9l1fRSd6CXoDnp5fIUGxbF
0Az6Au+vEc9eZt1xtgS0e4hhSZokz95wE+ZMIv6CG7jaOLEvab0k1VYO6ehOMMz2bQ2KUyv7dVZ7
UJhHLdswazdWp3kV63G9OMUOtRU8PU6tp8m22QflOnSm+ork4a0NyBtkDyg5TQ+LT0PowciuX3oe
h0/oghxw9yBElXJQxwNM7vvWmMQVGcIPeR0ADMCifAjggiztQRp7q23gxlfDI2zb6kKWXbVnjLOX
Y6tfyikxdr5SQT3s01ezz4fbJmpitKPINRLvVmekvsfbtKpqkG6YRa8TxyT4tsc93xMadDBbnSzt
QT70DTPIUGvByejyxzGdYLZPwg+tTe5MzvH0/5qu+Q7DDFbKx8vE6YT3diujHWhrzEZMR58PsG9X
CWNIE5sTkupqxCotT84jrfDb3dgRYrA0sXX5vMBSCZTD6Tcx+XEPe/uzY1Rb/MvJZ9W4/VHc1rif
tkZqOHuIhm435zv65vhVkNrqpkZfb4uCdQTdenN/enb9B10HjF11pn4YYmjIiQWErSVfc5sRjL12
vJTT3tBlR2buCN0hlcFWQa62jkSq3ZY1vuA2GvSXKcW8PvrGPYK2Ymt7wx3jHXuJI1F8zhyPxOVR
PvpwgEzYfAefNiKFuKo8anJ0XEgqa6AG8pi0FUQ7fKq/+YrfC/xwu7BVcpSlUnvf28phHOvQMDSW
em1xyn9i7I/WnEktjpRjEaMdzkMFupSpPOU1TTyHs9mGwoncSsXZ25pC4NKYZ79pWLw7XOO4sXWH
ppvOJoW15qzb6tt1gaFrwuqQjfZOCShzMz/ZxWRSLHFRjk8acEuXcAwW9Hb8rI6GeU0rZlHFBSwE
ESbDIicHdz06QbpO27Z6GvCQxaeN+uPH9BeXyoHIoNSyBFpJSva3j6nZ+4ALhgQhQ68TlTc/W50S
fG9Oi1CBwTiKyUPyB8/Vu2i8Jn9l2c+hiWaDDcyvSXaeZtAQICeoE4ktyHppcHX8G5f6q3YA34uN
+JcZqk5v5e2lRsyZKpOJlDshWMl7D2BiGx2jjMho3Y7aVeaR9QmfRBKwxwCVRKWNnP4vYWe24zaS
tdsnIsAxSN5KIqkxJeVs3xBOD8F5np/+LKoaON3VP7oahYSdDdtKiWRE7P3ttWCQz2oF5bTjBWaJ
6mxbXXluy1xe8GUEMbKoQ7HoZzds2SE2S/Ttf7/B//erJv1EEYgv/3VCGya9V7uKUf5lUWNvEZlJ
6U2gL5hgnYI4Xg4Jk+VQQcYnxqOCUbTVmczL8+jkNTuMiVuROb3FlcZbLY5tNIA10gQk0/7yOHsg
0en+YSf631lGBo0t01Btpr+ofv69mwE+rE+URsPelbfMtDRUq+YckHPTWP1mIRT/FK/hAmPoIK/N
jr2H3OR6Qxalh7Ji3OQf3sL1Gvz3Ryk1KoKEDA7x2dOmFH/bGEtdyXEUOA47oFAH1JhlQVlP4P56
6pmW+zbV5NG5jhXPMFoHZMDqvFeH/WPbpZAdsqRGumkpEh/36Iwko2CzW+ofKXCwk16gu0mXW1KF
qBpavbwkeovFr7HLf/hB/qtL9PhBSCOvhxyLUKD+n1dwZ7BcNnXm7h5Rm9TBIN4l8Q9jUd8fLSPV
LHbjYDRXPSv0S2nntB6i+o32CUU24S1JrbxHtkLQ1SWc87/f5XXa7z/eZR5aZK1YsoRpwW79e4CV
zH81oUEwd3XI+AS8x/pZqM7LoyeEwEcQdTwk89SwuRD1W2nPkJ2rjPuLY/MP+DxD8PiDTq87XCgg
geOMOra9dtaVZbY2FSRGDjQI1+Q0vBuycc5rdvIMsctB8uvUHLTH1I9RCHrI/Sh9VhTdKcp8ruPJ
/mPyGPQFAOvkOZRg/nLoV2e5QDSlY0ZHvVLegHwg/U6XXUwrRi7hT9vo2pNu65jVMu23YyQU12ZO
/ToDLp6I0bJBZDL/oTj1f94/tFuM1XlvEr/920NVws+umZsHwEng4hmDYjCoq5lrYfJKzc0G3qcu
4HQDxJlV291XuvopFlkfXYJh//BiHmfmf7971s/VNghz6mKtTD5e7L9VP1qcVpLjg9iZWv0HOp1x
HEakqUmmbaNeE+cxcSkdKViejRH5W8nEPJMm7mde5y/CCtmS0ZjSyA+ccPztSIgCoBERtJkkfVdW
OmrR2ZCWSpvAaMM+RRnUoOejxB6GBwODzDkO6R8+OnBWolun/33dav/Hsdlk8aebzg7FIsTwnzeV
Nc8zP7b5r2OzPjI8/mg+JYpun4a43FERMhhjTkYGjSD5qdOqzU7u//tl/Fcei3ubm5onlWXzP/H3
aQOBQlaJBouLce2wyHAIujIRpwqe2OqPvLd1016j0eQwCyXBWVFZi0lz2+yqnZvn7qFv+19pEb06
Ux/jnaF+o01A6f/y3E+1x3R9dEE6Z56niB9lMavtADPS53RkXzpnzbmSfKzXO7LVKNsjWPKA1ZTb
kLqhn0lKHnktXlrejc3cMcfUE5KpQUHcRxEqgZSReSHE6FI253FvTvE/fFBr4f5vj5j1PaKjZjD9
QBqVRfw/P6pyVdA26nqzzqbwRUjwrB/n+FCD2o12bc/xTqnz8lwzkvXXl6IULypTW5xECgo+XXLk
uWwFj9/J9VuPX40y+TIQPx6XtH5KpnF4GdS2Oplw2vEHPqlUJO6xKJ9MCmonq++7W99WH3YXz8i2
+dYjJa8M4vtgKP2O0QOVkA7zWz15hdujRhSZ2RSYMzTQDYReooGpMtMieRwcwHU9PtxGsYCJmHMT
PH4LHjsEpByKgIk4H82I+swZFhUU/MRTlxJpSupxE7cG8Ux0aFxUTOnPEQOZJhhJujbJU+zGNT5A
EiEmobW9UxkTSLPvnBQZ0EzS/skpJEho+ltajfvgr5qr0dhwRAdkg4qGJ8sh0vyvF+qEzkma+XfF
NdtgnKgfungWthhudWykdqBTA4Ootn4Wo16CWovm8ViZ1MubwbiEiWod61QLlFWnCOUMUwJSWsTv
ML2tXDFuw1R1HpnZ7tUoF9/NsvSVcOa8F2MXv3GqGPfV1HTPERgBruzqvkgQf3hzPyURl9fOcid/
zCJtP2qAsXigSMpa9q/INObvA0KBf700vOywvhXqtxHG5kNqMtVh2qR+VFkHbaqpz8QzviB3MPoK
JstV89eOhguPOA2kp9UZEGkxtllW91IrufUCbuydbLpnclp71/sq3AFnQrWKhG8nGWl5GyiNQZ98
hhiqXaAYqc/M6tHeGVqY5ONLbCK1VpZlemYqzTa704BH59itBtUavu6ZtK3tK51pfNgMotDre7aX
jvNWillBxlHiu64kwVaHu4fKPSTXuU3yHHigGKIdxTHhqRqCTTh86g6UTnSf4cpG08wwDcVRh7WM
p0ADb9yfptQlic64pZ2pu0ZoOawsWVzlUO2ybHRjmo4mwbq4+OgYyR1iRvbWil0nsjF4PHLWjI5H
l187Pb7UoxI8bo5+HvQAVECEVGgKUD/ll8h+6zpTPdsDcbEm0lNqUFjo4UjdLSq7Ky019GRNGWUy
xCme8a7bxvjuFNW30c2Agc7dPSuAU63VTkZit1QpKUDXWoOjHQ+IRmqGEef+jVLYtB3DRDu3PXsf
M2JPamrjdFaZj+J57CXQnt+RYkgGabGhPcrCj7/VeTQhJHgirzOG+JDqOpU3USiYtijkDKJyg6Sb
UmQz69jotC0nePfk17Q9DRu5te2xYvJxsW8RvpadAfIGFkhpcj632UiEY7KRUZ78ooS3F9PyOawF
a1fzHKstwcaUYj9DKmUfaqa+sSBCyBkVP8HBsLcybyPfjDi4FgyFojlYfKlFOjJw5C7x+qtREDwY
bWSmSMiBcZiljXegr4JhveGjOaLS31IMcVLljI2Sjc8K6OSs/BP7zIRZCf8pD1g6jII5TGrZFcfh
v2pbKi4PIwRsEsv4T464ZtejRDjEOlO6B1kUy1POdf5UygbsC8QXwLSR42FfgnBm7Vy3ivemaAZK
4Tj2Ho8DKgqfggcvhbx88hRRWEc3lECF7XZ4zeBSMwtL+GyOr0uTmVdjNr7bY1sd24VndWGQGI+h
SEu42d/m8TIDjn2KqCRc6uGspzjOlKpkP+k8dR2Qy3Fu7tMoi8OjzP0otxWJM3iTgdflUXSkfy2P
bW6F90m1VD7bguVlwtlSd6O1zdKgcoflV+gQN5niyXxWogThXxV78ODak5SVycwJjUCASPUeKabj
i2h4peHDyXYJT48v2YoLNLu0CUwnBtJVMeufdznFB3fOA1TIrKmk7zj4RWJ6LfW6QGPOIcZNv2co
4n8T3v4NPH/YkHwYqE+u2YCOboQBAvHx9JhWnGo6N1CdHj1OlcddsPTBaCzGjYxmhTaI+6+yIds7
Ffmmvw7tC+v9qXboBy6teBlV6q0l3PbHw6XNhbGxbca9GlFz3J8KZCdsjfalo8FlVRS5L3Tm00j9
ry1uf4yX6EBMUU42Ge0iyw6TkbcffXqIQMQmKLC+HFrou6Ytboz0hTfLoBmrSheSmC46D1YkUSBF
sY/1OAcrv16s9V/FHcCWLgz124rcMAIe/law66wTMGWsDv5Ux/ScH0ngwSxohRBAaroG6ffUa1Sz
Eq9HaeIZEqzeg0/zKAQumeLsl1gHDlemoAo75t3WtyUcNP+RqSUm1Pi6Yrw+3qLMMP+kcaNtpZFk
F1iU/mwI5fS4fmIRDkRexuZaCd2LgaMunB1FUT8bcrZeOpN5epQx631mjOtoBZDyA+m4fVJG4Xms
03T3+HtaJ/RjA7VGqX81fUsrR88gPFMhaWVBQMHWwDiB3tmbLuIc0GxcobE0t3qDP3sOl3OWAa5i
gvLYyPiIpJD4s+D6ENBOzbk66h0EoBCKStNk/qp0d9madFm94dRGlPlYiMNoSGCrB+bHuvpSAfjt
nW1Fec6aOJKJK4x3r45+LQOmvQFd48/oa80u8jdyM2B0rXc75s9Iya/FbWI+v8XdKL7xjCJyv3Ho
RcCiZJJtUtkfNPouVtEAm9P3wclN/GnyF4tjhEdLIfSfiVehDyUZ9xgbga6dZTazECVxvsUY/9XW
ybfUWX6kxHLGAiZi7QRayFZD6gAHCohc4Q4yX7KAkKhTw/EWGhm3eWqfmkkdvQH1W8CmeMWsh9Vh
dEM7yCvWcEb0EyhSKpYFcgK9/bQwd8U6f5g62jaFm3yabYYeOkyDZmaMPxzmwGolM4Mx5pHJIcVn
Dmyjm5Sy3ADLPWjJG2fWcmVPfcvWZpkt5w8Ed0YwMd+jhBlHT/YHMLnidn4HVH+2sL+4FV0KXk8i
mAzJi/NMWD2tVCLVqQFwUFXGoJsS9X3S8zel1d67DJGkKTYpCP2iwsaru0pgxfNE5JdlkE8d6wIL
1NNUxaWfLeKUMBg7x9GN/Vm74eDrL0xxTRC58UV3W2h5fkOhMcpVUE6D9kqW+OK09h9LDOdRrQ58
788KALCbfKutTgW9uTMn/Za3+oI8M75BD7+7+lzDuSUMViG6LN35Vw3GcmO54+DrDbEWO6qPQPae
DPJxSzWfDRh18VCrr2ln5Ftml6uNLLv8agDO2sjMdXZhB7tNxES0XZY+hdoMhxyfXsNLUoavZWK/
PS4UEuW0xNqEVEGH8IPnF1R4cpvbKoL04NTZPpKBViY3xSn3SVH6TRmeFuuPa42v7mTfG/ll9eGJ
5qPPWnoFv3/V625Hk8RbQDU4OJPDEeqpqeNiovXPtAVpIcJDi95OVz52M9FUP08tezsygQjAgbfF
0H+R2KFlFg3aLm/crzRevuiFXcq5fx5Batl6wuhyQwldqz3Mvwd6ONpljGG7tdOMDQFHaEuWEeme
bX9anYvdCYwEDBNH3JWuV4JaY3JxSDTI5U3ZBoOuSfzmTfyhpKonLGQXvWt4iWow3nh1xdUs/xQw
MJ3iS6TWMcYw0EbR96nOOGPoOLD1aWf3lcfOkYTrsDfr3zNuGXW+c4S2FPPcuDM8bgCn+p+OZo5L
uTILjKI4LUD1Mcenz8JgoXe6MZhak5gMS17fQ+cPOwwPemUfrFjdLkt96bHZ72fd+WBwCpUrYZ3I
zeZDZnVMtK8nqQwnWAbar1/KXy5jS1D0KSq+y7c2JM3+JIkd5uQs6A+G2EG6jAGvgXF+AJphwgOC
fTm3J+6Azy7N3Xepzb6r5NNbTu77JGtXo9iSj9/0kEYtiEySVizpSj10NyNqX5Mq7b6lg008S7Ft
xtTa/Fg0BDwYHT4z2pju+tpqjtUyg92xzPvUMoieux0ZLvvdsgteh4n5zgywep1CaCMDYL1Uojlk
arf5rNViZ3EgN5SVP9phwRDe6PKEpOM++jgelZe558e1EpxFuzH5IL7d7rQOOivDLYmfyPHaM6PV
OixMelS8svHsDiE07V1YI7uY6m008iayQhTBFCsHYO7mIWzBncLUT7h/nKOK2mkbtia2K4lYBaV1
s9y7pmOBmWkLKrx5hUAoE5ZPbuQYsFKzX/NoXekCEPxnSLQbJ9+y92EZ7+Rc7Clm+FgMN2a9Ghtg
AdVsiLpflFJ9CxDxSBTAHkYIBIiq7RYe5CuKFhW1c5S8QX7MnuOaCljfnMGPR5x4r05s/hoEJea6
338lhbKz4uJHGHa+RD4X5Ci277E2B20m1DdXBTY+acLT3B9pDhEBkn2Ry+3aOOMgivUAF6VFDeo4
AAJVDLkEtZr8rnuO3Av0L+u1SOvw0kdQfgpOS5Qbh000QK9uXrhgIKhwIeMJUGbhT6ToD0VXDlzH
U3KUTlF4ZlycM8GUVaKbzb0Ll73aL1xsWIK2kVBtv3PeNBL2WsXjprShADKMrNPn7YbYOVslV4fF
npb2PvRgtzfGQDTN1s5ypCWzntJfzu8ZANyuSnWMIzLeZEap3I2yOTPmGJ16VIBwJ4f1EMh44iNb
/pwMqHSn4jXpxSaBQKr7ixltEf1uBCRqYxWvpwhIWuDOXIMKz7hK0jdd5E5NyLmEcFy0owMmAn/L
rnAzPwGsyR56tDe1hl2CSZoco+XSeKXRJ7SUUXvFiKHzhWU9V1QoQDqzgdCEB65az71SH0QvsbTP
Qxm/YSK9g1qg20wL0M80mC0uOXWacnp6omezbUklfNfI/nq8s2tQzdE36/eRbkBHiOQFEdM25WwD
z2h+L6ahOSih/N0KiOvqlFY72aFBIWJ5kRaPaxag5wYHgJJ+qH+G8Y/m3GOe7XL6Aq25VZF598hA
Lbg/GeIADWR9e1EJ673OKU/XyEHA+J73P0ulxSHI0RM5aASKCumJ0dYEx1L2gPRVCxujpBVjRndB
fbZD7aeGWgJdRnpsh01C07X36N2n73YJDFRSHwnxoat8ogMhjAkY6TLbP0YkoTh/NnVSExpsdqhO
FgS9rjgZa16/hC3Z/KVaQiKTnYvEuFtTxFxmJf2B1pCmBOvLcibjI5ope30YFTFZZjCmXUxp7c5W
ICjoH5zUmV3/yACnnxuY2MDFvxYI37bDNP0STfqlOgMHi27aTzpbSKdFHc/suw5Z3eLEAxA2IUVJ
S8Rs1G1FU92V1oYzLPtVtDku07P3eR7wP/LYG946+6VO3pPiF/wrIzJtdgR67OXT2N8SJXqvlw4W
F1NYx6Uah49hTC5FVQR9F05PNeDxl7QCiMA9r3bsvljz0yM55ouTiJ7jJmao1lH1jzrqbqZybvXs
VCwT43vye9NS1wQE9hbbG8nxHpg1PvQyzk8CC/0+KqBD2TZxo2hZ9m3LArEGD9U4P8zZTs872ydj
vhnnXQYyQu4MAv2I2CblmLJDyb1x3MF+ldNOTLhMQ4FChGWI10EPsZ4xu8VbeV99rhqb+6hFb6pG
mg/IE5kko7XQ4n1XR6hmOGrzRqgPd07V278U8bPirvzjlMYrp0JOxvrHUK24K8LgHDrxq3rjRGXl
yNwksKcMzYlt8gqG33bsi9wLC3pxx8m4ifzgKgcbGJqBrEB7UbM/UmHrT+qSrQvViDWddCqgcnf+
iMltrAJtekqazzG8DRAFTVYufdlLHTHvETzH3L8Z5SuO7rh+JzyXgaCavBhqN0YT1g2p7rOV3cYJ
rBiMrWx/GgOjS7ilwua3LQhas/Jo19n5nCkqFtYPGgJMYE5W4KSe0R1G+9TLT3mCE9WTHoE2IAKW
wfYdh7ZwdtyBdvNBYQJaZAzgqmRI8mXkkYtkgbfb1ZTrIqKdrQKodXn4q4bCxslkprv3e9SIrziL
sDKxQnpy7kEFFM5nZU2XIq5MT7NzAf1MwnRjHqfPg9Tu+LxKTlyFzqMGvSQF46TRtGAWDtVC3BNl
kuvvZrf8KtSU07NFH2yRebVJW+KBSvk769b3L8tjzkjpoYtQ0LDXYQB3NsfrxEklwKHtZorHAO28
QcW9BVF4aylFCXFGbrIZABMq25zq5KJ/EYlJ/K7qQLQ0ph+NVgzb1jCOwHutwJgi87pMLSlsRANj
3780ocnIMu2Zi8uoazAovISIB84WMHD5HJqwhEwzRnBfOSdGxeqtMlcXo9fQR7BNzuRJkDjqGKIp
+tCbe/JXyIoWW2d1+pwEPlgyziZ1H8PThh61I4l8FOphNXNWeK1MYxNmH4wAb3jFHnVhdMS71bNq
Y0sZLiFKHGUu/L7sobupG/74hnt7nwLkA4zn11F2YrMCCLlpkzuT9WD7ahpJHRPqRIVu5bTPEubj
pnNCWvVZJYW28ExoA7uH30b9IFllbWHN2XsJdO6XDuLgYr7xXHcSJqfJZtP7YZ66xiBAjQ8Mkoec
BqNvn3Fgrzi+T5mjHcFNAIqrek4DhS9qaxsmtcdnD8ssvTQYyhEXgBFhrr2m9DA5Xm0UJUUC1i+5
73XYiwQOmFzaVSDtx8G6xIhTRv2lDMMg6s1gDpVduh5jk2jXs2qv7zPNBwDeOk5Erj/KU+TQzv36
maz+uIVLnz1Ykksm10LPJqeSE1iItzjLkTO+Qc+09GcNhxEIoY3qZt5gaF7BY74Lcw78RaA34y40
OCVMTMH2XJ8gCwu8uoBbthOeTOmcu5KjJCabQks2LRGJqbhTs/X0uDpPG6OMOAV2u7nBWFmZR1Yq
T47JFnoKBesL/8X593h+gaq/CaN+qxWgAAHIh/Ilh0eQt2wrGceh1YQ3UxuwJNsSDIq5dUZ0QAaR
7x7kILfZWOa+HsVnNg0UDxngg3Fp7MP2u0hYozkcAYjhLm0Dp8AROr6zd2clwreUpOe8v04I6o5p
XDT3fP3SFvZHB02P7oSfEniLGgq1fdHXrCcozhxJlfQHpQ4Xw0ebxQoZp3GPDGG5KG6icUqbtxTc
0u04hkd1lURkxhYNHAJgApF2zmwbh3Z+oozB/AxitGgg6Rm4XgvJRWgf3HbcF1D1EOPs9EX1cvdX
W/jQGoMFUUgRUcId3a3DsW6yYTSzEYtCG6OG4fdcI5H8ZsSvkBa9JjK3AAAgl5LOLnJasy27UBt/
ISOckL6Aw3ou8tAaIGGPaCb61hbPlht7nNy3hT3tcvG60pESvMg8rLeVjtlTWABFv3goxeLGdWAf
hDQjf5xmz4oVZ6cq1rkwGoggESDDOW8uES/ysi71Odtnv9f0n8rIdxRuHOb9ECSTTkfSZCOqmEXe
PdVlT8u9ynh28rusXzS6DIPTPsFFsYKaStpmNmuTfw6hnhAubQHAg8O31KB5mmhVsWutXj/Ipjkw
6tVc8pSRmXHJJKcwlo/JNi5ilvI33anbbOMU0tCChMTSw009wW0ty7rbzwWfbT/YL3GZPnHXB1Ud
GDHwK0w2oVM8DYZ6Lpro6FA769v4jHT7ODEgQseHivOQvobNmmueIJrntc5Jyu6wOpCCu7Z1+yZG
ujA6+qWpNuenfu4/bQ2w++C+MkePh0h9aT6svrgqaXdqFvPJlt0pVH4h4PINIw8YUgjo5p6UHmF0
9NOIOe1BTllKxzOYzSxUNJ+EKIpRg5AgnpioPVPt53nz0iTCK6A/NuzLqFHRwbnO9S8E5EzbPCuS
BCxheXW8AzBg684jdQqPnGK8iSsgHO7UYjgbHHLFw/fKzBSUS+oP/Q81DTizsh0dEMn1U9Avi77p
5Z48Z3xtw/C97oGCGBxmPHdq3U0NRw+oWXaszerTsZP2YA5AK+2cLIbeWuylHQTQffmF31AlFyTL
qxi04pqDzb8mZi49x9TS3eN7VWkySEmwHlVycQB5ZR7bsIufKnpkkvbpaer6RmVL197wtlds7s3m
1pZ0ZxsAYCxt2QfTyJKZHbd6buu+3zPbxFbgl1M7ziGsWs1zI/6c0rZiXyfN94iGwXWgufCul7ds
ssUb/2h+aqvsVjrcbWJo46trL5h+q/bEMJ554Rom97Q8FQ5MWua4i1tfQhPJZtxDpp69ObPLVih9
k5QaTktf4MAbJxyLoPf9Vrd71MSabzHn8TmVzpuM9nEkVvvct4GS/SU025KyDsNH4ZghmdVPjhU1
uLdb5TnLUblpkilLOPjdMXLJ/dLGFafCyf6MTjqfKt2eTo9fEX7Rgl5VbuKmxXB3GtZ+s9azDfh9
JFlCcECC39XbXmalFpVTy6R8ee3VpLqYlL8rWnunwq4W3gLd5GhkUS2rA6LWKkqWZlun5Y8iKdiC
xxYHvfULcfYg1Hp8MInBXi3NinOk9sWZEiwHcmH4czli9OjACqeTSLeya7u7aiu3jvGFD5BR/aFX
9hV9s+deaZRdmIrYM5cFMUcE4DTt3RiUWPIjIsdDY3MwAlFQI5c5M8swDdvAFOeoAuOodKDE6LNw
7p1SrGpuz0gAdNkK57Oz8ElUDmnqFs/22O3VqbolvkVNNVpdNrW+fNr9U6Z0/MTN68g59TKl1sGQ
/XKtYLmel9SFPYIqhRg0wNT4o9LyOzpegq8Ro8CtwXG0diK69q0qUPGhApt7hlErENAkb350XPeg
aRNqVYmRHllqSlB8NITM2Ek/lqy+MVsxD9/GrvsN/zd9ihLp7upKzpesj1RG1ZX0zGgI9S5hvguW
Yzwe1kVqNhzg+UdMeYhdY9n5DK6lR6HXv5h5DY9SybD4xBMFP2jedQe7t9exOBVG2B3JQwCOjHzM
dMjpu/nPmITCG+bsVCrCYXeql4QsNapEcZgfH7/6/1+M2G54dKDdEuxk4tCur5QSB6vZUVTxLS0p
nghZxQbgIdu9cx8g08Hhuuvt6UtXUyLvqQlIeyg07tSe4wMGnkARjfIhdU7uSre3GnfZOw0NIyp0
10jj3NNqjDRNzAoAfduPkSLeM2fPAbF91UL1nVqR7jXDZPA5u9rT0OsBnurIW0IzudmL3j1VNu8/
XYLb3HzJyOHBx4DtXs7hc5lBa7Ith4ZKplbHx6+EljD6vLjh5hEYqXFy7HL0gTvFHLNtAVYmGw13
386a8zaqU7s9QJv0SXIEhJQ84qVmBT5NFxvQZghDv5fZYUyAd75XCuL5Gj9G5hEG3LWUjASLfTIB
j+hqf+HO8Nss6e/lFBus2XZ0YGmUnxW9ANOZmu88D2f/otVyPNhZhFa6q+52+kkDY2uExqutFa5v
NLW4UJtc4P4zAKF3ZzEMjO8KUXqD6Wac33rI4ZlRn0kZyU3VugvAN6cKUIaciKJg93SM3/aIIIbl
hVh1rfA04f10SsWlQY8l2UnTd61pzdNc2E92Fef3nCERfmYO14Im/AcVZLJ91btLSeG0zugya7Fx
Rrw81XOeuflr3vTlhtqqG2TIkDZaK77MxKGfBG7ZdcvlEGOiG6z4NOWO4ZNeLj25XIksryW+N1wi
3+Ve02ObYioQ95qPlPKjOAxztbzXpfTHHNt9rN1zNeqfkE/oQAXos0WF27zHWvUMHOqum1O2m7p2
2WcEm7e1QQxnqjiEZO1I3ZsJJgoz9vzijpr+tO47Y5kf+QxvSRhn33i0Bn04UIV0IedEZcSpYt47
7CT8IYNEQi1OzaqnsrbLp4yqhze4Ks5RCrQUAtdv8q9bB3cwrl1r7asm+zkP0VNGs09vDOpF6x9+
fEFRNm/bAh41ETIZd2dcjk3+XnTctFSHtnXoMRf8aZbt98pWkHYnrzmP/tBAi9oTLfBMNlqDTcBy
cTJvhf17Va+EG0boCDsM9ccsnbcpg0FpjXXms4qjokdau9OJNTEQjoo4xIoc0bjzKFCqm5iR+h0M
TrS+Nf7cTP6es3DXStbxKnxZtWUMwQdNX8tgENeRrhp/lGN9p0fHKZG/lbrBVlzvdFhsGwlDfYHX
D2oA7ji9f31mAoahvkWh+CcKhlizcGnIPBka3UuKd5Gmkjw08YCalYsrr6d8ZNm0+NxL1S+j37qV
wzzFT1Jh17zR1DeDDUfVMv4Zls09Zj/eWIQFGjWoFMadRRUNG3tKyaZOP02xnqdUqtA1I2pORsgI
/qWZ4N8sC8Xj3L8NIXxXEotp1zDUwjG8TMs7ABtE1+yVkC/zgl3SCJWdnKeCsF0y+oBnw0p5V8uW
DleOMtYIS/DxLo14s6JIkjCfuNPA7vPPa+9GkqNrXqLjbNj+ONAyyvKn3LVvVRHrryw5NGX7kK5k
3JyFRbhlSEoeNm3xSZ9MozdOu490FwP9q8wQlCPvMwpKxumu1dB/mziFG5nxJy9y8+6qizcNBmqt
iSi/7dVzrviNIs33pm5oRtM1UfgYF3rvHHFKHa0eH4HUPsNZZUn6adIfEMYnsvg9wWWvNeCxzxXj
lzc7fWX6AdPPRWX0huKGZDrcphGetDZVcxriCvA63YqOFs2LJox/dyWfi5op79Dt8lOnJvIpvYc1
5cd4XJMI3fc+/4qnhUFi7k+xqqCuImYwCVq8uPEguLrIct9kMRyTEde8XsQc6+n8HM3ELgO3Vs7z
4gqfmfyFiiMw9LHVOUUwKH3ImWjcAKqRHwDwXB5Vi3WoGw7PpUUeq6mq4jAqiYLlJb1RsraH30W7
fKPEg97c5A9G/kx706SoEzocuwzuC/WW18+FYFCn+pqZx0Jx5suEz17n/0APNbyLsNup8U+bNwPL
A0OYz7PlMtn7OAkuhUnk4nsrKeLHcDpCkHqMVjI70gOv6XmCc7+xCmx0k7zfc4RhetcobIwrJV7b
jTypIF5jvkhq5VBaraejmkQB0HMd9hkQBAoj3Egi+8A+semEVzdPrmZwiPrROsZ+cMS2WECgkdDJ
zIORFdkmHlT71iSTe8kD22TRcSOZ/mi4phw5PcdTlF8IfREAKV1slMKIfsjQOQzCcd9AQfaHJdXY
BnX2Li8j5bvmYCcwyUtEVgqNgxRDZELYp4YKIxXnEYx5y5Mpjc5bmH44wTg8K3XgyGPoWrvC4kIX
VzoHw/zeZParmQCcb/IO/YSl/kl5viZGZm7qcYfY8RsBv0Mt/0DDIczQb2tcB532xQWrzL8WOtVl
vBlzOnTUeocYkiWLZt6EfhnixtTdSdvSOusOxAJIJ8rODrp8QuIo6vZZCV+zoi3uOkXfi9JVdFWT
xI9PTGrM3FAhQzzqS6fGb4NRZJTIGBUdlqH9MhdzpzQG3YZpE1c3SQphA/MiweOlwTWFV07JKJ6+
DbPzOyJ8fKu6OrzqKS2sx/fjiKm4kd61X2cvylhfhrURCm4adJs6fuvIzARJ3RMkWH/LzX8kNdq/
aoMwICWhPHl8fxakSPqWB75Wuec5lfMtDwcYjw4tCdStRERT455G032lRw6xC2MFAu7dGhkb7ZVk
+E6Lo90mPZa6tnlq3JQmR0VL/51z8qZhfft/bJ3XcttMtKWfqKuQwy0JZlKUqGT5BiXZEnJsAA3g
6ecDPaf+U1NzYZSYZIoEuvdeewWgeQu+aMfkpYI/HrvoK5x8m+GaBNsH+xPbxMED7zsNS2G8NomR
f5kcKrTolz+9edOrm4brmeyGmH+tThfI6YMmKeIyc+BRWJYW8JWsS+1suxedQXE9EOqgmNGk75AP
1ppXbBpfUevTHNRqY1dUhhWEQuhZ/rllIicYF+u0IEMHNOEOtHmPs/SJdBu3Zgx9rwkqMDj77yIy
snrmZh1II9HYUQ0Aw5CMNMG1iBOwuMcq+jFNItKz3wsC33tqQ5ojKra1pmDpASRBdFq7iki778mZ
1jqBFdUCy/QMJ/J82yRaMNvXuIzWzbxkdxAuhFrV/YKoFTRTRFTxELg86dRSYrQJe+ovVslUf2C2
v5LizQb38ii3JCrdiA+0ZdrQt89oZXnn4QrfEGDrn4qrJG1+ddVn7wuGVN0a+zldpvAwPRj+VwhK
28kq1jO7TNjzSTJ2qE2IsYa3Spx/W2BBkIXO5STDejUSlzZ2O5O+HbYrZ1wa9Czyy7yRbSKwGczR
kQbSxKNRvcBgKZnfZwRQ0ACsJv1J4CradR8gu4ysK8C2AxfCOkMWZ47JAsKvrCYJRvuGFdWqt95t
B1upgyCAA//FvR/BK4meXeeF+JOVIlRFb575JMndrVZ63WIsUa9nlMiRx1nPqqmF2DFav+Gb8xX2
yIFISpk3lRcsg9MpOw6c23p/1CtzvSQLqwbLce1mmdvFTGPgj8xSn8moXFeUck72E3YOrigKn1mQ
FIQPrv835k8XREzny/XEoE59OtZvM/qTt5sRX6zxte8Ys4oHLz+YMDzlvUz4cemt+T2SyA7PhJLa
PsKYXzn1Z1MebS/f6jCOKEZXRK0GBgV1632l2AaN+FNm9d9W5gGUjFUF/UDo3zgHwZnxgjF+HQTh
r7OzQteOBlrwaeJ53fCfYIctYzLFmXaX/lfo/PK8mhRZhlCtieZ3M5uSQHbOeAJGhfXd6j/ZyAjD
LoIhr6jESbsF96HI2aWhRQ4PLIweMzGGnKZYu/wPvElMwAiiYWBmc/KYJYVGHPjebXIUaCYDvAqG
boMtQWkxUClgX22zMo33pYcA0i79h1Lr5KuhwyfpkZpu3ST0PsL6jSktAUT1zQ6Jf5HNQDNkfBuz
f5gZu7ygMlAvc9IHY6MO8ODHV2M2zE0ByrDTsX15D0f9d8hp+Jj0Vvvimfamt9MvDBmjR9GEw7Ed
GS72Tn9pLWs/zKk4sBg/dLGf3bQssxjXypPWjNktbQrtyfcDSM0NTj143jDph7gZ05uBF7juTmG0
eINMmNwgLB6MJfmX7rzZNNYc3+rZ0B6EFu90/ABv98NABeZ0zDCiTGoXRyb1yXAEptH66L/o7cxW
xab8TQFMjemEX7lCzM61RxWqjQRsAfzs7dHwHmPPqPnqOvUliR4yBwdVt9q3VaUf7dL8mTvCL9y+
TRiW2agFUIFeNDy1iM6iFELU/dok4zXNpvAvwbNX1XOiMqXPd5HSnMt/h1oLoRnHWwzmm3933+/5
7wnWoiHFamxc//cAeztsF4BxEGHTuqjlMBN2Hal6Pt7vSknL5cxZHhjLBFzXyH7dn9aj5gPT/xOq
tmKQGWkX07XVxErk/Rqnptwnypgv9weaudEuRNd9NXHYrPGSKqC+IcSGyfurykZt51huu9XtWPyq
++RF1uafZCSbSrfBunwvBHTSFdSm1kk/hKPsoHIzd20zv1ls/OqPeZUWXGaGlrBod3JJKB5+eAsf
diPc9/I6jN9FHX5HQ1zjnpZY+/wqpnl+1Ev5Y7my++iGmRi8CDNqXLk+DHZ/1bY3q7e+qqkON+Ok
GhI2BR/vBM5uNE+FGd6UBbUWPE0eUwFIgb1Afc0cYE9H6LvSAb7MQt36lI48YrUiVkMM4jynPo5/
OCLtoASqX4avArusjrKCXZEORL7WtbzCKnd3jZiZ4/TGTfOz5jPVSAEi+HnVjdK8ZAKFkpHpROiS
B49/gA2U2u0x7fsmUGi44eBvriVOk/tIpvMZRsR8jiMQ9ZUch2iPktxQN1Hgfax58ABKgj+jxqlI
JDZAzkw/qY8DapEdLrN7XZjEjNUZ8+Fml5ct/RXPTGd3g4Qn3o8KIf2iFcbQRpgPjrtpC5y/rSC3
zYvVD2Kv16G162rpXe4HJFMgGgYGJArK7h0Ouh9EmIDOePMZrBQpVWhL1tw2s/dhR5yIscBGaLo6
bzVnJVnDGC/B/wdZur/YzkFBMMA6z37OWn3/XXnOfzS4es3gh+dV8Qzts0xJ2yyFA4hguVuoYR6r
BulxGaBxkF3cRhaPsIo52aqeHPpMnKyq1Z9c3YLKRnvrdsMjCbhaIItO3zDbISeshrOge3/Hls/O
GEJ9bcXpYeqGn9JhMN52LjYjyVOWujnR5HCykxE7WE8sm/1c/kTLrftdUXfzux2YoXkzUKC/OGn9
XTFKPktVQHksmnGPMCYJ0I6V+zyJzZc2r7CN7VKUK8tNJ4Nj27qMeO83E87L6+Trp7q2EQ7VhH/E
IKrPXruNW489XrUYX+LYYNiA/14yFx+TTg6tXfnxkdj2ky1le01JgllrtXoQJSzFiX6zcwuYhwle
sMXkvkfFLBCmrPIB8HrqJTwzMkzhZwr6VY2w1sHoGC1aGEcSP72ZDGXdYn3w1jgYsQEvQX14Bg6/
ZGoBDPX9/OlUkIzLUrEhRd+p5wRIhgGcqty8uBY2LZRSqKFapxsO3mA8yOXW/VEkeRAjhp4zz1cl
PGekpcH/et39x/uLObEfrUaVh/td/x3uv0u4pjhCZN7+f1866H6xiSTJ6f/9x/cntsZ0raM83lVd
tPNc63eVwcxFthu7GyUkyAzDKLzISDTiw2Nwr5rrQvG6ztIikjfhK1puVW6/8FsMsWcGoZ9Su36K
Yt95JDoucWf7qQr1fG/XwAK4tZg3p/cYzTdTuu87+1ZiUfx78LH/aljJVi0RxsFczcXToKvFcuV7
zjFrihu/g8bF5U9UwF86SXnUcxAle+7kqqkzTAj939IS07HvL84YxzgPmg4jfRgaLPRwcJv8T2tR
1NuasXON+aFfHLj1DuCt1qXY+lnfonsBtSBZM9AXUAOQU+H5bEF8InxYHzJzbWohGX7ZwgromrNs
kmLlz/WwaZHqHXsB+mJPTRTYQD1brx+dlROZv+BSim0cu4QOR38wjwx3SEQ81HPdqxGiS8dvPVr7
VIZm2AeQsIyDp3fdKYnbem+0zSXM2vaazJG8anM7r6oWx/2pBeIfR/s6ki99qYx2H0IL20U1rLAk
kpDVDVg7NRHoLNFb18d51613M5PTD8+Ex2hmaXzA6y2s2+GM0sA6W7LM1tCqYJVY5JhPiXyI2sKn
lkgf04qruR+g59dVhDWGHbUUO3ZxCUm8qqowgbS4MBJUlwaxJDjQdeG2soEJqD8kBQK4r92EMGzG
aBS/rffHHOGH2A7gN2PtI0QqP2fcoUsXDnzin/IZ0mg5Clgd1dfkiAZQUiii6WS1L3P3MAw0GWXe
QEqNnhuYESt2qR+jNF8g+pbbcqSehya2KtF/xAWmpS6+jym2JPvGbvSjbPmFRjic417LH2xUCU3H
l4WzDOWxmewSnRBjiYPpkHd60JvEU1fISNhmtOksS3bGdAn2vN90xhAYYHmgczsK/v9uI9XVAvVs
FOkcxNpsbzRreFU+dCQqLbmVM1wdMaSfTWfMa1ZpouFxfg9Sg5T2AqrgmNfiUk/IJVulrKvRWxvf
lcCHqPPGySmJAszMB51wx6l+Gvx4vJrAU8Ch4qQhDF9RtBlEYmL35bHOv5Syj6EFIbVK40xd9Gz+
Gjtt2FUD48LRaVEGUkSvCNghbVKO21zY2aMm2s+aYf7B0n+gRDfnrPa7C9notKiY7jZh1p8LgIsD
zDSksuWLYdl8MCMjL5kjO1B9RlNb9dfZN3eWLDQcNbVfzbJfumb8gEfDCouq32HN/jUKeAdqsKpT
SU+MaTwIRXLNrfhZG/ycxO+I2WyZ7kenWelo+K9E/wiXv6dlMMDbpbG2bDQrjnq2oo3hRNWtDg1c
f3qka7AU9/liStqOjOBMFqttpoWPkYUlbCywF+48RC+NlDMUbnc6pw47/oqRyD4ZpHjw52Q/SBzi
7bB7S6hGV5MP68Bhi1tFdNOEsSw7QXvyRnqINrf3hT2AKKmmIEx1LWhXVdfK00eD2dS6EVzHaV1m
mywkXKHVAWedEdHTiBylBUV3O/fHCQvtAj2+YvquZ/03M/SCSdEcJWJTRliaDbPoEDJYfwuV5kem
JyS+YltPqtCp6iFyebme4K8ik8CIqmbd0Q15YY8KLiQDB6oVJBKw1KQ/l5NzCxsSzDMKxKVPreCU
xWt7QJczljgw4VSsb2eYx32jG7txwLwXppW/KfUMvhFdSQQ4o+lEePiLwXfT2PTNc7JFs0EyXRkd
IPhcchefyxyrOTjKxDclEv/lxu/fB6U2mLuRt+Y+F2RUjCHLOsrHQ/c5DpN2kZN5o+It33M4NKuq
kM3D/Wap/3Irb1iye3Al6MxNjgF0MfrdU5xM9iVzIGnN5stQKftNtQ7IS1KJnV8aR6ZsoHEoM4OE
UC8DpeRa+tEHBCK01d70y0x9sFcSsANj4BvXYrU13Ffi6u1V3OZkbPZc0MaIU3NrISwBy+ggydWK
k1lL/Y6OWTsXEekWHf7pywwXiD6RztqLM/aRongs7Equ/dF7KxUNNoNWa6OACoo4XnfAaeSOeAeb
XjAwuhEYEQMwBD0oL2PnJYvcAtCBVPuofLX7GruI8nNIW8bpgLMrOITrPGkltG0SerQs4tyJw79m
gSuctUyjc++ZoCwZuPOht/spiKF1w38PQVTwPXTLhzHx+tM4+E+RL7e9+GxYAs9lbRvrGQfkVYnn
zFQ6OkLY8epI03ksTXfjpQisUgsUZFAAL2OnGwELw6hLnB60Bx0VUgVa6mIMtCZ36IBc/KoSPd+p
Nn7WnfkriXXIsL5HUitXRmpMe67nfZfI8QCP7aa3fzFazckpAaYgdgrts0WPrpbckDE2MF5B/1g1
+kpOvUe8G6MLDJ1nML6RCFQQi6veeu+I5L0jO8p4lGJ+FX4EDRfRcY+kfrb9AS0rJo1NgQZTK+FO
tzjUqjnDmf23VUxm0IN1aNWHU/ruKU6nF6MFNJgs8KKkITWhqvsfyyjnR5OkvhwvEz1r1TErunpr
tcwI8JQO90OfUVi4M9eOb16MKXGfRMqCKsIT+aqLL1/oPmZp4z3WzfiDk2N4SJZb9/tnxMAFdIl2
aM6un+ZQs1mY8w4wskv/76FefnJQtw1oSkCK00qxqGq4Gd0tjdI4ghO5HO733X9yCEc5GHrOIHos
jjLVyEdWOuHAvnwRid5vRiP/9OvcezJpT3BOy6+dgFFhyumAlVkfeEM9nIiuxlsNx7mBF+/x4IPs
6eAexpWtpc5DFmv5ySggjzJY4ccixJDJZvgJVX5RhSQYS2ANNqBbBYqIFRNdG/fKS9VbaKAMPuSS
5ffoRNGtHDGyKYa+OrUuSJlUOPTHUshL1enycv8JU0j21o5T0TO7XwgP0nfW/T3uRWitU/AcaANV
oBo7fdO5aiyuJ5Ph73fB+6cICL8GdDfdeJo9dzoVKXFyE15zJTb3Yz5I6LbL/QiO53/P0HzVHrWU
jmLZYWDZZ1dCqWcdIhaIbH797+7Kbx5z25PH/+d+QwLmNgKHi/urp9HN8Zqyocf0xru1kDbT9h3V
4zLmBB273+0gWN6FmOJs81B31rog0oqOTzveD76IUWmEmgYCy3cKUHA/3u/OZIkkoMnAFOcwfvjv
UMxZCnbHnlT4fqlh4zRV2griUnZoZ/V8f2JoF3x1siQctNXPc9+y6i4fvIcD+KloRHC/635I7Qbf
9AyGGOIWa+U5Hr5zbLQxyHk6wgAesSWsRb2rSrx8baggME+t1yKtxbl32I9LTId+OSoL15M5R6cJ
nOpX94VKFw2tz7Ayml7CUMg3qk+51UX4ZWSDOkGEIRg60qd3z3JHxkC+g3s7N2eHcQHKWPchxHDk
TSEXmsoJGrIyL5MHIfXfsxDLwa1ixlP3j55BgA2e/jNkepKD9BohlqkmVEANLmAEmsGvqbr1ILAc
L6cw36VzpL+iQKUwp6i26BAi6qprllLf+XC6PyQ8kvXoFOiNBlxyYifa3u+fwXl2vk+EDzHJGLxV
3SZjYPPiVu8aaquzl7T/+9B1OCUksQ2fIyXI8v6oPmn/8xTCyvKgMA2G8TRLtMq8+P5r2qq8Wh0S
hw52ZN9ZLpBH5j2aoY0k261UkFFfnoty3KFIhioelvFucovpSS2HEPwPJn22HRx7hsXe2U++Qjfi
OvLJsZnna7p/UFp5871FXTQP/arqxmqTNz5YOXBbYGeT5Nu0hj+RfE+aPvxMi/E6qPzaN/jKzGRt
PBm5DDfFu3Ta6jRVoYb9pA6N1NPqJ4AQ8GIbxkY6IjQg68l9uB9oYtqdJ1Asef3EF7wc/nu0gtWs
zalCRv4/L/j3Ux8PQRyyiP33AKlgw4OfBy7pSzeWgfg2d/nNFq4698st0I72scslsD237s9KNXbt
DloUkMvwbmXQlvKhf7bDsQKxQVzh6ERA+T2uSULWWZCiYAxgJjaH2O+3dwLR/QD0JdGFjuNa1K52
YK69Vu4W57nuio/Rq9dU6cVOqJ7cdOhhWOCRMPv2mb+62Iy60e2cnPrVaxeaPyiEGAbSWwYj3zsW
FO6mxbcuhTuESXITDC6Tn9n3OL1VajNUL9VWtXNBdj3MpjxJGWH7w9usGQuHkVQtN4hV1p2NnEsX
Mql7GdLHUXzTWGo7WBr52s/UV96Zv1vwhq3ARg8DYgPrNL90Tj6UEzvlHOgm+lHCn/wy845KIoVs
IC95I7n2Nu4Il4ioyDzKvaOVcZXVWvmUUpjBwqRgZ6B6hLv+1AksJSpn5Appx2UY1iPBttjoMqPB
cHkJ8bM6TodCgWZ49M8rnAWSI6reDzPGtoWGfueR6YmYDVy17r6Z8md7K7lm2YBsgxZ903huFcR8
uWtPk1jbA8qdI/89Uo62j6knnKUlAT/5JPgwwsHCjAJMYg1OGntjmKF+G2LGFX2T/U1kNLx4jIxS
J24R8yOY06bOOFtow04lkigj9qZ9NX01bnoINb89psNzY5rVyTGQgHW6S/mcZ+s+lVtPKyBLSW83
SLJRqtoDWvNT7ainxbNLT7zhC1d7+jel229L2AWd8VCotVdVP2MsGeXPOkOUpnvXaHUTz1+Y2Jq9
7oaRDKeatLfULK0jLnlr8rq8EwEhgBslthFqtPKTHsEw6ImtZQNapg+QWI4u+74am6MrbW839aya
kYq7XdmCkg3FjcWh2UUVu7vQe/u1suShj5ovTGiqVV5jaxdS/TJPEhRrRvanM52Zxh4ZvKMgtmXp
c0ZiwtFQCQwwVkiIdYjQpglFg5yjbZiyUGDxla8G19/iOMGzRsioBQt6xWxipyxSWaucqaGX7Kcc
GlZnhqfJcYY9uV0tZdT4C+5Gxizc1La1rtAfZtMe3KteYf4HMbqZqoBykN47GOFBuekOh0v7UmkW
xhVIQFIQjQm+4xYvdMg6mnSvhLPijuLq6UbDSnvjUsCt4QfZDzJGH9PjkrNBOdc+WibO+iVy9q2N
MRYqWd4mShfrYVJMo+DmrTpy4rahKo8zlblGVtKmXna01AWNK0uisLu+38BIbNa8l2ZvqvxMi5ev
h0ETWzz7t2OCq5ekNgElykw8sWLJjmQbZQkvNXwiTdjGsqF5nfsJJZUxW3ysMGanDujTvRROqT3K
Kftqc1Wtewk/pISuyrW2y8acAM0czRmd0D4mcuHiOE60ARzDVc1n0XAzejPbZbQhUKOJ2ib+LfPV
ruypa0z4gyLFNwQgC/5gl3tr0XbTg2QinrqzYEHAspj2az+rEKJsLGE7goI/4vlXrlujq3Z97NG/
T/pz7TBZpr0IgR/TJQQaEn6Gl99omdgCaeJiO9l49gdagUShPoZ5+ShILYPhqxerXmflgeqDdxAT
Z7gbT2Ml/1iN/1F1M1GBr4UOOd5GAbJy8Iiw/Je4Rv2XZb53ScvuvSpxh3HjpLhEbvSpEuOXJbNq
ZyCcuMwsrjo90s1Vi1ZJwlgrWxI6ujz3T6AlxSHV8nNjS2y+tGjHzriS1MAfRD/8Rm30SgubXKzl
UFFr45norXUbLM00sHSZAS3aerIRRSFowi9naxRxdyDxrNjY2RFvGAb7ZYQ8Q/Eb8bveY3GNU7gW
FVcL5wGtI7zPj1y8/5UZWJP712607zT1I2Z7ydr2s3dhN9Wjp/D2iGMyl+b30YNx1Bn4IIHg3/xo
jwSzPlJJ0tl7BP24kK/3sgEGk5WoYLfOj0xj/+h4BAEKaedkwu5h0tCe1HP0GE/EXPSO5J33Ejwi
lOIQF1+je+5ivXmIHIm+GE8hX30MegPFFHPxiMRDvy1TEkChY7dVivzh3TWmDlp1tDDKIFNVkUTp
GEKX9U1jG8+Fvifi4rc9T86xnvalXo10i8s4H0jXsolxSBcnoap5ybwMmjyMUAktTGmneYA00y/8
EjKF1w0+LnyfaBU0AeaAS+KDhqfMXsuqoHGY+UXMvVatJQkYVPWFdPqR1qUz152PLLiMW4VkGeh5
8bxIckr2sGVQSeTbEUW/f6xNCmFN7EbA1IeQ4bfFFf9Qo6HSy/PYhMZhsiGElFGcBkJZxskZ/sSF
WV8aTZK/I1UWWGxmAfIlY+XF7iXGR/7YkV22J4U6hh7fbIhesQJPK99Dp4X6PE0fvZIgMjG61wEj
HhRSNbx9bN7cPoOJkCd/4TMNW4vSmw0iq5nET8VGozsFpErHxZ4gJgai29UYPEJ8jH86w+jg/7YV
ihNUwbHATy/z5CqZkp8iSr1tHY2/6QzkYcG8lb74CDs946lcPFVIo3Z9h+JpGPxhHWHqFEg9eeps
7beFwA/yWP2SIw8/K1Xu4Kn8SbTxE7+Mnagg+mKTaAQtenYY1od8ctUuHoaaphu0gjBE/DWqg8zB
RHXY55sy1u2dnEkME0aJXW4Jr68e+Zt8OKuMHcWnELG5F4ljv9ea+1zbKVqWSmCcMejdwdKceTcs
s+0OZtO2iLzwqpsu8maJiXw36dNedvMbhqSPOtTgIbK6zagy1vmuWyxciR6vYXWAQDPuB9QNupqQ
tCENkphQIgRMT00nnx2l1GFPh41hgyLvK9exCnP5vtkRdphGZRuoDZo2/Gly6P8RKDbN08t6kJF1
cnOJZ5++wffOfbCF99crZmtVd5gpNo0S60zz3sIGDkBSC0zy4TQrQJbbUOJ4XMUf2aSGhxE1NPDc
vEZVop+o7rwtfLTAIbMAkKd90RAD4a0yoVqcHvUibbeuKtBuI5P0xne/TJugyHTGT1iHuIx/Vq0x
f6oomlahfJ9TaHFOluFyUfG5DfbvCYXSlqjGdm0pA61/ZmDoo8zNHPe3mTEdAzanX09yGcgq01zZ
fvOTIjJa6U79XVcsA1oHvbj9NE0m59Dd5dYgXQxYj9MwtbqzqNJhZTo1JLkkdg9mu5W6ScyOEz8w
XfyCkjhvOipBM+vjc5h6B2PEyr4tPKRcgkLwfrAiN3/0I+27Nkh3bVsA27p+I2LkG68NsbaqdNx6
0tgZZNmwfoCI94aAVVol+9BmWTaLhGFGOiBnsN8SJfljKMBgF1fbOfpOnK6/jKagCNV4h3bGdwql
dZfD1TWKQZxyJiq4HpHQPbN4538tFe6qWqeMistPazA+qUKSTYpAndFYqU5DxWymTz5sNQ/Xlg4D
E+doawlLnvw+OZODo0OOo6IaIrUXefWgJvxOs9YeXoA4mRRH09a1JzIycMR403Ib3rHsf4y0z4LC
upRtM1yEgG1Pv0BOn0DTNycXROtzAIsqRaJADDRUkUDPCw82iv0nZXsAH8PDx+OzMxtgH3109rNR
40aTlniIdYfIx4oRKugUaBGho6KB/ikqdIdlyycS0ZKjsg1CiYjHb/Rb68fGhoH8XjVRSJYEngtm
Ki6hy/aOCRpzrMXTPfkiuXFmIE+R6NoAwJhqIpOStAks8SvXa57ZC/BRJPWZgXn1rIcWuecpmddZ
xVyfS76il4KjSiuqMVH1MJkrsbWRlY7YU4Y6s8NhT8PI8KAAjzVYd1qHolaqyVhrjv9eG0O3rcSc
4/BlHuIeYQXEH/yk468wIZLS6ZolmkkhVuum7qYMnyjdadj5Bf6/MFP7S+MXcMYxDXOx0T3eD4w1
fztGbu9Uypm6uE+wfGvPWQU1PJ5ZrDJs4irhNYhTSVphSp6hOgDfz8bCWLc23nuIPdDNLvZ/hGgR
4+jW3s420er17i0aIu35boz2L2kis5ncWlG5JSfT3jlKh383gXpbcfbXISFi5/rqUEVMfPOF1Vwp
Sz/iyHybcpMYmMW80cACPxgaZW4tWOWZ6awHIgawGnWSS1Ei/ZkGHecImN69r9LASUdxdXN2yKw2
87eo+TMSkfAc4ZqPWgfzOswV8WUyqd2RDTirsjCdINF87ynKAUKG5b/U6XN3nQutz1DyahDCnA/x
zlpMwp2SIc1ox8W1zTFzxXTkyg5WACuW8SM5hb9x67sSYWIfFb35Qjq7O1y6nVYFJuKVqxNW313r
D2y+8rmJ8pJrQcrn+7PseB638IvCU4not/UF7WSW4Rs+1tRdIr3ebd8mTzzcXQod0zjqzCOgbYr2
cv/Q75kbviEh8OHTRTZ9JXBYwvmujAGry75+93oisPwEH5ewDp9YYxWznmhT5iYMJlec2ixLcC5g
4NPUzHSdunnoZORcAJ+XABqUZEva2D3EA6hmbQk8Iho7rNaNUTdrrNVgn/QQwpcK1EGdavPXrVk5
aY+XUJqW5HMlG+sk6uQaKXs+SjrPviaCSphpeqFbrQ4hUonUImqIJC833zSj0Paqdo2Do4doTRJp
n3I2tLNp2WerFYyjsG1fVUn4plf1fJ5hK+3IK31vCVM6JmRfbaPMwkG87sZ/HpXKJ34UeSFIHLvu
+f5TGKP+aJ26eBo7dxMZ7vDC0+8nUUj+N6o5qrj7oWehKKt01eBSdDWkd8tKMtJ90IfVPNDMkjmc
cgLHkqmkWwehgCDbCbnSqVmedMRGDGoc7RkxCHIzPS6CuqD5LEDiT3OnH10N1umM6vQwtz6mT8im
PFZTJDu3xje1N2ueDiOqyG6x3UwEby1iQjAhRVjdY75xKpy2WgcLpDDgPXcQdyFgxxOOv2XqX0Xa
4+iYLQZb7qRvRwtpfeNHBUJWdpVkLLJrpEGljtI///w8DfNfBs09iCbJfB0q7NQdNDhE5C0jI7Gs
NIgiT7C9U3Z7Q/KBIvsqTAFtjWvwstwa+zSCEM1sd0onDEahMzZjaz/LyXvx8Z1+kNSJqDjtU414
iCFzHfQ9UAni2JEGcYL9JBB3WAUuMRpJ7Y+w+APOBOgbhfDAUnm5babJV52QdV3bWz2EKVOI1P33
jcdJ7NMIeZtWY5/w06x8iOpQ+xqjnCUEot56VjF2Epb/U1foginJw5MgVz6ZdCakuYTk2ej4PU5x
NGxnHMNBZKoiwEjN23uIRd6oeIBJR5P6pKzNEn5rOu2EVs67pFYvvdSOU1byvk2Ym6PCED1ldnuh
GWj3idYcOtm/10xcv7FSW4f+KpsbrGHiiHQXlXkXSFTTxtBG6mAy4p/+pckNHdirV04EqXLQzIm4
FeKYiLDC2yjXkgdqVorrKbqxk+DeGs4mG6afH/69fxHlb5p1axiNUFtC0PKjZG/j/xrEHSJZOAJ8
i7KjLovTfD8SXm4l8PLgW+dbvBXaTakmlpFWwKhru71TzuGTwqypQINsz77+ybrBUGA2p93s2d99
Z4pXQH1MgJbPC1fmHNCYc9gwnv2kcp8ygvHiPDoYxF6tEJM10LvRs/uxtTGTHKIRM/sH5vqPyw5+
6CKsscjJvZrCQHweCpvytf5ufAt1Oafx4/3jdqtB7u+XO1phho4LlGOzk9fMhzahwdgZaoQL3l+g
pYM9Wnve6+w/h1MfB7ryJGEemCKZKazDFYgXwTNSuLt/e1sIgaVao8p+pLuOydWEdi4Ny91kZDFv
MxslTc1gi97aafaCh/fQjjEuwctq3dewmrPZ3vk5usiVLtK/SJ7JY/GBI2jFZ+i0rZeDJfRy3hWw
il8KTI4P05JCiUUudl2aFgyIm+DkF49a1eRvpd7ap/sO8C8U+L5II8Myj8qrt0UYGQ/38D2/Rcc2
uoa9NhvbCfQm3JttJwKRyCGYkUVffal/87/jtsrnoAHyYLgQjpETzFOlv2DsAJrcmsNTVlXHSOnv
DoDpk+ghhVS6+hxVTCAcyELnvv8zSbaW2mpOSv+iusk+Icj10QBDTzBAdraYG7uPbQeJPf0/7J3J
ct1ItmV/JS3GhXiAA46m7EUObt/zkpekKE5goiii73t8fS1AUZkKZZayal4TmShSvB3g7uecvddW
EjSVCoNJx1SeIKznq840dmwybxHi6k/jQB8b6wYRZwipwLBOq3cpEHCS0fuUMSmpJxD+iJuVkTpH
Z9zP5NzrMuMkVwTZKQrH4autKItmECHy5DcPDNpd2qDxa3rPOrlVj7q6mThhbnWKLOKWDd1DkQkP
Cs4ttCs0joXNA4VPIrMZfDX9oG4C3CO7zGfYTDrDSm+q/n5eO/EFMWUIQ9CCuoKRZ2QcC3Dhmk5b
sgjCepUGcj0Hm/YBQCg/lZvv15pocF0nhvFKyqCF6VCHdpPU+FBqZqCjHDCIKU6361Px2gRduIZ5
Ad42aQ546jhkeDi51FE3Dr6O/iMnw2ChK3SWwiB4543WP6mGRnlWQHCGqJPT89krQjY7VU0x00cG
WHsi4nzMialwxX2aEtlbiTK7b3epSvqXwlhibVGOBcBnFvpY02PQZYoRUVV2bkulnHUK0pZpl84l
UKuq4r7oDbVddTp4EKstl4gY+otpF8eq3ca9qO/IOAiXRRDYoKs5KSX4ZeZ3a14KaYiqb7EhwpUz
rQyulmBBMGVzIF/5m2GFyTqfuBT0VVr0raP46unAWrvVzC7mY+eqE46Pmrf3L7UtII+1+Gfnty3C
Vba29J0x9PmdrVJ9N56+TsNK21nzSlUSAVcwsd4UAm+OPTFl29yCgyw98gNsZ6eWKdGNzdtQB8GK
LJvP86NqQjpbQ4tpwtORe0b025xFIdaxy12ba1q5J+yP4LPB/urVxqPe2M2D2XIbBK7PjBexM6fx
vrrDmzpBM8qLaIe9yFNza/QyehsqRI5BGuFP7XJt7TVxfh1SBEeB2shL07qfFZiabz1cYrQMarfV
uBgWXdknG4D3wGWmm6enZMIYgJc0LLyln3XxQ5RPiTyotFJZlfdVywRQS8wHWxuAak6dYcIjV7md
eqcGfe8FGvmbojrNPgdQRpO7Vd+aHLLJYPmkEo39KTIcSQeNo7fesml3HBZXwpqsOb7dX+e3hhEl
CqzRO5fTJD5T1WYXYWQ9ehFHodAzlF0iwgw7Awcuh1LgqMjs7BfQU/uqukvBXwMB48mSxjPZGs6Y
GVYNXMelDPVin2ggT8sQjn1sufplxN2L7wJaZmzxK6IEhYtBfNLeE5Ay2jTGHTst94VmfQEUad1q
yaIgUn+aV4JgNyuNhQVazKHIfBODRGGgwssdxtmwewcnNYCsIB0jGsHkrGuOC9suglOd4NYTWvIs
h6r/Mq8ADK/yY4/jd90U3BmDkbcrtUUAXQuW/yrs7VWMEQePnxlf8sRvOVKzdsVdiXxcJ+kdkBJr
skCxR6Jb36KtMBEpYFCPcR+naXIK6mCEsTGgZPW6az6Z+FLcaSvNzvkVjgK1qSvStR3hR/Kzsj+H
HzWLqRl9tsqhuThBai3TSCY7cPsYpNlWFw7W4QdDFmcHQYDeZ9rFQP+1TPH1bHiK2o6+9WIourVv
UdbO73jpGxnWfrzvc+IjWgxzM6Yqp9KxM8/0NjHsqWgObfoz67ws831WDu90bbxlprXlduzfoQOj
ZWxJG5Agfkpbcdauhe6K6XyBUSrFyu9V7BYuOXeoO1+IJ1W3fR+0eDqJ3VJhdCE04ILqHkaShB5U
TGebrBX99fu7lbbk387FgF40WGWABCAUag2ugwhw7NFi8YUlvqP133MmgHaSG+kOhoJ3jGyDo9C0
96ostKuKo/t63o/xT/FLcFaquwY5K7cetaVEll1/8VWatP50HFdljcm1UhCO5iYWy56c3YFLs47l
LSgkuqtB8tw1dNTTmgfwu1QvQe2257JAU+7AApgjCUaD0nok7nLnAhVZgPlh8kKxYIjsjg6Zsyod
TKUKP7HWtc4HLz1RulT35OWWf5fV3c6olXswryHTrxY+SYD4BdcQbVUAt7mSGLfQyVtMRyW5Un7S
LOeCs/XDO9tvqpNXFcj0EGTt5yI1q3TEq15w64a7+VpPbVy7XZfD/Qn7O7qk1nEuUYFSIwUzyUgj
EfaOO01b0SQuSbAAzN9ZChvi5BSbUwyZhhprpcac4OClucs6f1X31qPObfRgtIE8YwZ4KFWt2be6
dqJXmy8bBHeHEQIc+kWlOjbSey68dJ3LAYt32hgnW8jPmdVzRUxHKJ2sL4zZ2hFaQ3msCEKrcJx5
Bt1IECNUPqoP77TtD2llXyUwFdJAB3WJnY9Pq1VOoBeDM2w/GgmI/9HLScwuAg9pUGrGBTF8i0o0
UvaEtxhDI09+XBSr7x0ChmAWGLRLWGvPwZAARWzj6pIy3z2Xrlkf+s9cjBlbmqPc+aOBmUIfn0WL
dh0FB4hds0FsVng1NtKrV2LYt3EleLFYtTaMBRRe7rFDoYqaPJ4+2VChWOYVk+twrbPOXmObMRBi
desBbIcsY+UaC4OPxTadZdDL6tO8tI91/dwTI0WIvHbXI/RbJhqu0nzM9rWU+kPewJkyXY49Iy2c
g+opX+1M/TQGqv8mbUa+aQOoB3XNI9qAokZ+Y8LCvlOL4onCqj8ZSVtsXcIdoPrRJhpCIC6a2nZ7
URmLocKFPSQQO78fcJUs+Kxwj35KC3tcBFFlnumBgg4d8s+FGneXsWxINqx85PP6k9UC+q+HxL9i
VLTWIqY31oyWdy2OyWnePjobUs73xT8yR3erT6M5u67i8/y3qsFl2uLI3Ll+a1yVMvvUqCJ4qdCQ
Wn13FxnINx2ci2UGMJ8nrfC49mrIeknnD359R7W/4Sc2kgPjpLUNjvgLd/SGsl0DZ+fY+4p/pPoh
4AGVS6vt+7EMHqgFwmdix5ywUJ+txNwFYN9026zHhaC76pEEtRwirT91ckDe0Hs9+rX6sbI1SC1d
ccOQwhwBryk0C697pgWDxbns9qELcGa+ToSHjb3uV2YRpYQpxIDAW9dYRJH3dS6ljKB8C9LP8yOh
XdJuqcGS2DU3PxyFwxLXh2d01luaS9oq0Bi8RwoDh9SDDGakSX+mbdaf5wYCk10gHFxsi4S84BOR
wB+FxijOE3V4GYJ8LnsoPGwNAp/Vw3pk/bu1SJfWcaS0G60f24fvC7NvLoWOs3i+uBT4pDGK/a7A
wY++V/f2Ws3pAVFT8oh12uCA21GNDs4olhxJvHPaPDFbW3idS20ba69+Dfpc9vm7Od2GESKmLckE
ZH9CybvBwCD/vHRPnLCAcLVs2X6x7yWuvKSQn2LPVZ4Hm4OFz6eJ9iBy7iyOovDjhPd1DJ8FMTzv
Y80SotZR+mAPEWUpmci7eXFUO9v9RHDus5n18X3um8o9wLH7Kuuql7BgzI4FzNtoWC1eArtHSKao
ATipjroREdm0h6NLPoeAsIa5QJv+yACcDGg29nMZqAryi+JU786KP4BycopnGy/IvM2MIbxrw2hK
ZRFlxBB8j/uwDZWA5BzWi1uvnThAPzbE2UZWDIUoINdz6EVcl/KQ9dVNeLP/QdXweGG4a/Pi+M8/
8oTEApVB1xEl6B2qFEGfwo9OJJdp28hMWZwHgLNARFe2y+By3hjLQREXTuPlLtEdsUyY5X0jvgtg
2VCCG69IfPV82Ik2Y/WTmhkBg2W/3IYOHxk+mO4g1Km+qlDVZk7ARJ8eF+WTkS2tMUQVQWeaBLfp
QKfX9aH1AwUSJRGJKWeI9aimjK1yzAmBmkfb1KAHkWUc/t2prRp2MqM91Vxj2xTb1uG3majoFsLM
6yvtrexOLRueXu8Fr+kImUxp0SHSZGa90euHsCzPZTeOd8C6AfPG+MYDVFIHppnGI/uOu3J0JMeN
I+mrcGSYSx9zrHfelPVsqkO1M6GZ0BDBKpJ5Zr+rOiwfedzWx2a0/dVk58RU20OeTslLQBf3VmZK
s2xN2qRca9FTEx+cOb4IKyfQntCCIpQbmG0gz3qtMu7zrMu/7/BKihS2NiucokL7Nl9MlQkBLmy5
/6TalvdpG36NKVFXOk04FgT9U+QS8jW9teysq1BX/ZcB2JSvDy+sZztfluHSi1R5073xMQZDcKB9
V97QkLqH+eJLTLBWRR4/R0IK6Opo9TTFkdsyRGaFUpgo8HczincwITA09uepVfh9IoFnFs5j5vn7
qjS0ldtyEg6isb4Qznhv61m017zWYo+3vbNhg78BdOtIsGkt2ZVLE5MF4A29WiRhlZwNF0kP5Jtz
0GXefv4YSgXBt+y1ExM05tK2zumgJD6XUnkZaIa7VbvEXc4RbXnAAY0WwiN8KGuLA8JfmrXE7UXl
aBmWulPxhfh+nTxUI3OqIFPvPTM131WzvDQ6qJSaBtyKc+eSSk1cOYZa+yzjkBtS53p9pDzmDOkX
aY+4AnbqOcrta6G3tBgDWmBzLxXGoZ9ejar310PavgOxmjCaNTFMPo4oZFQdcmui2ZK4ve8yqnbg
fxEyM1U8ubEbbniRpJFMv8NWl53uriu31Z+oQd6jhC4yEvgR3AaFuUoQ8nZwGu8013PfOwvFa0ai
20NpkBU02diVRBznpqvOAXhqflqdnLw+6QeNzQYVuu6ch478gPkim09F8+qoGMQbdwLt1vxvkVXQ
cYnN+7GwPvVTJ9+IvWJvR9glQQBvKAaeGUbbvIm6daENBx6jhBI+fykCm+iZRFUnJuLnCB7hp4ai
FDflcEC6d8SAm15NomOuGpv9/HijDZKXKN9i5aZqdzVVGSBNItAAsDlRwQ0pPGY4BA/EAl9N4WMq
TBw+rWpS5arVSjWDeu0NbbZFfdEtCI14QSqPm2lgn5/vaFnIc6GTHaaMF01rzHfXTe4xXzds+jSB
c/OYW63+KRvTByzAsG47q2VGAg4sjGp07GFa7OUQvkV1luw1eDKX2kXjxO6xx3cK2lal+0G84MqT
9YdKR+7Bxm1IgqaukVBDJ2r+COfHki2RBS7Vxcm31PY0/80wcdV973ia6Lmxy1R3sTmgzxK0f4tU
e4St4p4zjnasS4wc5p+QSPCiGG6G7VH5B+S/IbrCKRrUI/Hw6NGBlgcXjxt3SwIAiqlpQTPj6MuI
DmuOkxqJXyiqiOw+JMIvFrqlKdODGlKk1W5+ygkDoF1nHlQjGDffb09v4uCX8FfzpI2W8/KOoikn
AtYrjvEcHI0E0zgF2bfS8u3PKh7iTY5QXhApA1oo2nShCA9t0t+Sqn82OFLOZUwaD+OlVVCWlxuv
KahB1V4/+W02Usbw90QwL40+xWCZz4iC3jodzen3Y0rukKsunKC7pir3i1mnL5FAym4G1I2EjMfb
+fiKqdfhSGC1mzq+6QrhFMWE8ZrvuJRyGF88bfqhvG8ZCBwHY/gaYNq+YmOyrkk8BvvK0OAeR/2X
XI3PoFaYK2jEaXCpanQ4+UPiJL9kTU/d6yxEa4qn0Vav33d7wxYnHZZMS7F7qVKjvDe5UpbCJkpj
bpobMdrxjo0ySOwjedcZnRvYHmQfm3dz2Ol/fe3/p/cNPk08eFla/f2/+fprlsPlgI3305d/360f
1v89/Y9//MRff/7v22/Z5UvyrfrlD51vm8eff+Avv5SH/fNprb7UX/7yxTqt4VLeN9/K4eFb1cT1
/AR4AdNP/t9+82/f5t/yOOTf/vjta9Zwyue3eUGW/vbnt/bvf/wmBFGm//Xj7//zm9Mr/OO3xzJI
g/cv73/7kr7/7TF7++Jl//K/v32p6j9+U0z1d8PRLN3STYlx15Tmb3/rvn3/lvY7w0FNV1XVsG1h
ayQ0p1lZ+3/8pmm/69IBhCgFV7mD5PK3v1VZM39L/V010A2QMq/auuGY2m//+3n+5YP85wf7t7RJ
yFFL6+qP36Yo7X+GBUvJoJHnBcndMW1VSPOn5GLNw0TJTgF20wYyVCJ2tcGxmXrwHCfJq5rNjGBj
JyxZLX54x/58Jj8+smb9m4c2gdgLEwyBbak/pXyXQNx6xdAn7f2u9JVbYFk9vm25M/rihr3iMR3L
YoFg7Dk2SB1gqFEtWhMyIW0vsocxBieA/hZJc/31E7O0KZb2hzfFVHVds2yDE42Nq0jMsbZfv7Bb
eLyD2v8oC9gJhRNzaGjYKUNlAJEOXdKRQ4xJEhheUAp8DFOcl1EtSoUcp0Z8Gb38pvkREm1D1Asy
uhAORxb6PIKOTL396CIHuZkZTsEtjMlQuixwNDNQdUTWoG+qNr5IylWJJVzfA4F/oMd9rI1444NP
ZICJU9up47vA9wiWafZV9pUuaAGy1LxaHJ0yABQMEzA46cGlcTDA0uVnMyw6j8HEuI9wDBE3dbac
8qJncqcL9+AW4ZvmZLe+TPlBm5NH9dLTorIcce9GOYLBSdK3drSJn6RGb62VAUAzjCcRWwodH3Eq
xuGOzdjnVAUJMmoM1GXpV9i0aArS+lzk5j2qEM4mdroosZgvLO8w6ow9fIV9FEv+M6BICHp2TzFY
7uhRnTpEWygTaP4lXbrTpXto5ETe1eJXvdK+5tq4SlqbN0MX935o3Ldy3DFJ2wYeSFHLhXvuaA3c
x6PlZdC8cwkLZQTe5tnDEr0e6kCIm06tH9HxQVgN47VnggcJI07AoHzRaLq4EuSkqa+p5r0PqOAU
rW9FXLwnSXHnlhz2xpGUPzfnhYPzUxfon8Xa9+BqwfwUk2J11Uw9bcKPzxFurAVYK7pAIF+IleDQ
ZDqPlkvznk8+3sCDS/AXrGUQHOqGS8uPyOvAwSZLHeJxXi7NFhd0Sb6zQPtz8Z5RE5IU61G9VIIg
LlstILDpubttONrwSSlPYWgvmPmRB8ISSA1JhHwkmcd3LlJYxbjHUEwXuf5S+fEHk95bUmTtqvHI
tXSRJjMuYpJZmfoetvuhqVrGS3RqRFuJk925INo7G1qLBU8vVLm6pRWsZD0FDkmdz91cFIOsb7LO
DjTrqe0ZhQD4rzg1GYLTwfBclTQjMwSnkk+/KeM7vQ8R4GcpR50pjzxXqEI0Co6STn5kDHKb2PRK
O3ROuFgZQmW5d0/oNCXWpByWeRIeKcUvoRitpcmog080XiLoGw5lkhIjWY5LL77JTmyxr3rYbLtq
aVjxa+x+0+r+KzSG09AND7nHa4ZUx6yfRgUnDJodcXNzUuBD0s6djTt8xkIAOrcatYVqetVlmP6o
hX1B+5PsCNXEKLfwDIeifSArQA1oFo7KXSrNjSXir/V4gclT8ZSJD40VciVHDQ17y38S/hScZbDY
5KhuQ8ilIRedpOfA4ht7+rdAM0G4yYwusUHiOICZOIB0HpKnt9AChea4fKqS8qUOrGoRxtYmpxfe
QmWsmVQsFE3LVkmF/9s3rRevQf4SF5MFPpzohKiw126TX0sm4IuVnb2T3LioE3GfhfRsTagvJH/F
J83/nJihutQjbcp7YUlGK35DHsuLrKsVQJBnlTGg7JQXF7UUADmeuw20qg3r4zi25yQD6QJ9BKF2
lt06SPS+3uwlm8QiFz5mfLth4DLNDNQrZe995CRXmUIMVAkW9rRoayf6MlXqx1LCT7C0e3V0Ab/q
H4WePiL+RCTVcqMjkV2HxDOBt8E1mNqPeoSOdyz0jUUEL8vSoyLlRnT8iD1dm37aXThCbkSl37tt
+Fp1rJ00Z7FS0KSdkHJY9tqg5QSZJmszZeVIYu9K+MIGBkKFkAwlMBhsXEzZS270z0NuXkSNMTRk
huyxV2DKeqdzgQMPIVqIQZBGNBA26zNSxGMGxgqznfcWGuIQd/ZzTfbSSvHtp3oaKSY+HR7YhQ90
d4+q8s2O2BDNmtcZqF813Tow63iBiQI13nyQ4RgssZsA66j1uySAh2BU64DCvNMLDoucjd27TAs+
pQkXaTClUoFbuQyJeenFvUFeM4kJWLsksAurLqHDoQjT07sgSo1VO8qrJTCbOxYpbKr1qDD9Yrnl
cVQKEa6FPPJfLRG+DTGs32oqofhMHJbVwn6K6ifXwhqDPvfddtkJvd5/ywe0C5Z9GizE7JAZCR3O
tSky95RGbJSWDfIASsWr5x6klr7Oj2xmabOpCpfbAblI6PvQ9QgbC+E/WwZ++q4MXzWJD7khVctB
87KyxbMkdUf0SFw1q0cMtjTLaQqash6PjX7pI29DaNuB7apeJNytqgubSdJ9l+KRXcUnAisHZ90G
T73Flo58Z1vQJ123xeAsSzd+C6oJHGMOpHGxPY1F8jrv9jkRZM5A4orif7Q+b1fbu48CL/wojNVA
/qBtOE9220wktD1Hncco594aZYG4Z+RzriPMGUOKNgWuWxm+h7x5bjfaC1aPDcmByL1E8FY06SuI
/ns0pJch5Iig6n6J8A8GUFTv2uI8MO4qKe968Lk1FIosuyY+rI2u6z/cBFlw00xe7l55bC3/PXKo
JrJ0FTjAwGJm2dh2mO22ECAGw/sAkFGt/BCJWE0PffqPnQ/CUcuuVcsq2TbagSP2LXDuU4PuDzJu
lgJb3Wr5wNx29HXAiw6xJ3220qyGdFVANiq6vLw5c1IOYA15cB2mhORGbEI9uypafCKbmADhNLyB
S4ZB4RNMY5Xi4AbNEZtiuh6izll+zkBJLNqMN6uopv2dXQSAFnNahVAjH8qTrcCj9fz3qvY/crM5
J21JeJu2iXTlq7CnG9ur0MKAWcwYUSZiHZk4Q6ajUVeTtssqyFoaDI+Ib86p156DkavUHFjjrDTZ
EmdKqljJO2JV8avbpFddas/zGaBI74lAslLtzjOrLwag+dattmWWX4SSPuTmpDG08A94Q0Al2m77
AUwlze01LJlhMzioMfT6wNRl8hOexiq9ZVqh7OhbLoFK4KOPWIPClrQd35/+Amw6zA9OrbyHqDet
ZhRrHjBcBhaZShqKB/CP0TWEvoGD9wHd65MtDN6KDklE+pqMD6ELBm9karTAeYqeH+QOLhP8iKS1
krqysv3qEbIGyOTA3ndDuQDmM2xZGQ7BRIaEJ0oe14ETKE1DsSPbCAMdaCeGEzVcnAQYfw4ImeHK
GUxUgxiuvXhJXh05K0IyRCQTcnFDYqIsUJwvjedcnIqEgL4KbodqiN+YGN7HQuDP4DAWS/c9wSGC
BtiuyEJCDbXxYiRdWg7BNWbtWzAOQ2aUJKwPV6epa3SI3I1Gtk+Q5q1acmmhD3eoWQheyFvjrXIc
Ptmeo1JSWq+mXjz+utL4uQQyVcOSQuqWJZgN4Y7/qfoSbmVpDk1+hL84dkdW4Dpm6zZ17rVS3okR
5ghSp+nIqBXxlSk9bZ8SHbWsD/fICkPs3NYjlMP2PxRnwv65BJqfGbWPje5VMzSd7/9QAgGKKGuZ
NQqX0acy6z6Vo/duWmic0hRXeDkJ6qb4quix8cOPMGpII3A9lGHel4HYJ5FlzsboaKFGLOM5ZuWV
3VQo69nHA04RTRO+SqOg4TUdTKoM9pYztTa6PFxpWr/89dv8b1+MgTVBc4SpCaajf30xSoMrXIsp
XUTgbcaOg0Cu2rBVEn8Fr35lcs+PrryZTI40wHEpLSHs1geWjiOxCkfVHWDQJ6eoYKtE/cNRsALB
rnqLIoE7ENjZC16vxkBUnDvNtVH1vTemp1b38v/wSjT133wsBrlIFip+h1ybn15J1w7EpSNbXFq9
DhnPIQZDY6NvzYNC99VSCIvVRp4uiVRMLJTPv34j/6Uu5qKgINc1g+YDXY3povnhorDB/gD98ZVl
T3QKrKhDDoLx1w8xXfF/Kb15CEvnyCKsqbXhTE2DHx5iaPKh7gxPYeont7i8L5hhD1XLmvrrxxH6
T+2H6d7jIQxVWLrg7bS1nx4J/yiLIZhp8oHYX/vhWcPiPPREBLdnBNuHlIApo2GftsS0pAvcGHEB
WtcGixth40A8zvUQ1xhd/CQlJNwzl1ahPZPXfiMpaMsdxHG29N+V2LjPNS70LJM4buvl9Agmp18M
GKCTSFuBBb/Uqw4NlBV9xNVdo8qr35gXi6YeaW3hXWrCmOEBFqFBG8AsEes01DVsSC+BFTiLoOpg
/LB0pBY+5L4s9ioWPB+9n0l07gJnnA+eQ/tQboi+ltPpZir9TTV81tJzXmc3uPoIhnryhRUvy5dZ
m9wxVaR4SE+6WtyGNvrwPP8jHdK9Ebun1KhfIijv0TcG9Oe5UaPLEQExbyV810dLz7kq9ZhD3fAE
AUQLmhcfo3/uUN72g7Wx2SQKPzwaTXGDs0lFCR9G17eJDrtaz70PM5aEApMTXgMmKr2+hV+Fd7Er
Xis7v8rO3idOclI685IbvLVwr25VQ1E5FSlyysON/Og6RbDZhkK3RUM9Tefkko3FjaARhsJ2icnB
btd6Q8JffyhwmnRo7JUoW6OHBPnZ2o9RwhmYDcOnbVHeVf2L05jukuRt2wJAEj1O90Btsteb5nAh
2ufoSA67bsKLTIP0RhizYfnfwiI9jQUfEFAwML7aAvX4AtOos8YSdT8Y8Vom3gfZEGsfjMbCcYsX
QiXOfq58S3vkcLU3PAEjYf6OWNEIjy12VmmY+zrEoTgG775Cxg8Gq5gBC9LYN5djfBuYe71mXwDL
1C717INC/gtYZsP9lDRcaIXeAADEp1ESh7GoEQvl6TUKKAHC8ORJqpFodNSlj/rCqOlCMC97jNrs
ZQy1e70N39KAk6BWcDTwp4IqQAo/+sVBL9ixoeZcYyX8iCr3MbVNJto0vjyPDURuhaqRGmtaj6HG
f/Nj7iyRsKKiuTqXlK4JmPyl49ExKYvgnXQuz05fG7V+DZLyuZxsGGDdtlibyVWneiFS5TJ44Zvo
u63da9Q/WfReqvD7I5/MIf2JscUCG8z4ffn4/w3x/1NDnA7tDwvs1HD/S0P8nI1fSOEomm8/9sHn
//S9D26ov9sQYmx2YN3ROFL8ow2uq78L+uOaQw98Ogw5LMR/dsEVjeY5jWGiwlVH5T4S7Eh/tsEV
Yf6OkcO0HNUwOTvZ0vl/6YP/dBSj984pTLMMeEICixx7w1+3A8+AvFml5A2XDpQcpS1PIgvHOwMo
LpnyyA/9Aa9C64tLnQGbb6nYmbuV93ZF2nPTFNAwi5DA+27Kde6CA7kh/2FrFNOO9M+9cX6KlIKW
5A2xTE2bJgk/7o2FcBojwx2GmIo1q6yksxEjk1IqvfEWkolafzJyC2mDOuVX+oF5sOLsK1KQ6tQj
nro5bkmgS2xESBm18OiZnMYKK+DONQfcXa05HsZufP3hOvg3bX4xHUl+ftZMGVRVOqq0/uVZ+64f
ecz2qY56v1jqNNbXgWZnr5XKvTwYZAZysCaQ6VBJ1dhOZg3kCaa8V7WkJ/2FDk+RVM7GholdRByE
XdW/QdfqLpPoBK28BJ7iUbDDEkkJrR0rTdJoyz5QfqTL1vfxKsAE5j0j4/LXL+3nV8Y5TGiaoyHY
VHlhP38eKm9nH5DZxvy+VfeqksD/MrRL0lUNUhwOkLLpwr1Xg0dR5fbXjz0fwH98W3lwJjbQ3ZBb
qJJr4q8XQ15P6KhySuSt9KM02PU9KZ4YDGMwQPO1Af6WrYNKjHvSF3VLJTRUVR7CMFqqBUEAv342
Qvz0IU9HUh05hm1zB4l/OZfmniUG2Upw7BPFtuqwiftGeGYd0Dcx/pyFJdv6xHCU7Q3w1UpNUdBi
izBPcWA8huZgE+/gvAUdtAahvwfuYNwHIq83yoCp3hroLUm8MAu1ioL/dKb+N8+de17qLD2GYXIU
/Os7CSMszl3s1RT1Pgk3AYrLUMMpjMwRC/opi7ADD6KhvhbgXH3SnXat5Rn7WuMK/vX7KP/luTim
mNrWlq1rNp2s6fs/HH9HCIMRikpIyWNt0H80jBNjo2SlK8aqQfbE+2FgjnQkvVkYR6VBLkqoRvQp
4IOBy8XctIYsmp3nP7ixdp0eKzuaQtoxSA9N2wXH+Yu6jMXRMkm90YKogSWskGOq5k99WIkXZIq0
SwjREYBICKLumhoXUUmNEY/go5Ni6QUiPniaq8Bwd8h6UWp5s4volg1ddwCHSzlUhvJUOzpHCK/U
VzKjk674OFvLsN0XDvGnjlHH68H2mMgEkTuuTScMj79+P03cBj9dmbZwNFWajFhVamxpTjXND+8o
bfe6lxJIM0avb9L3mn0NMhKtigUsjcS+SJq7MtJTdrjk4ODjRoBeI4pLmdzX01896kpoBENWE8hg
0k6b/vbzd7wBTI4TE4g2f7syyL9SLIKsa607VZ7y5x+F1oTgVaavE7d31rxTtCamn8nm7zT/+Mn5
Z+bv4P7rT40G1Inh2OGfv3D+959+bP6y0wN4FBainca0LqNaTsC66oTXgY+xIp4tMpMRMxgDmjg0
z2SgfnZqM8eMkw/3eeTcUnHWvL2uSHFSkhAEoYjrlRvqj303DFhUK9x2Xrp3qBkWQ6eIwxg4JDrU
JKySmAW03SXeAEnHPcFlEgQHhCPOkdotnP4oHrWOpHYMsalJXJ6otp5fajSMrGUNcPdr5JVLB/ez
m3nayfX752rwh01S2daTq4efMPFH7yFJwJj/cfv03mcbBuVRC5mMYMm193pliR1HCX3pIgReaLJp
tsHQ+Tu/Rw6YdEO2Z+ZdA8gr48cIcS9BCW32ToGzK+J05+cJDvW1IpDJVpZf3UbbRh8c6gfwWYx1
UPsR6lNuOlev1g1WcVe2yZOA1gK+doUTwcCno7aPSdsOSz1pqidomvyqwhHXSrISDxqCLLJewIak
wwbWQLONXXzUsUU8NZnLOeQWNVTMZ5eMho2KBHTjqSSsI50/Mbgr9kankLXpjWfb4g6tW98mbQ2q
h6isEaoYOnc1qgTdF5ySduU9YYrot1pMAZVmhvKawE4MkD4xs1GrY9u2HWqmVGxxoFVriJP5ktfA
QMvW2kvXDLht01F+CU3tMkLveJKuZe8cOiQbBYDWZ1HVi/kHjK4mVK826iOwLOseToetOm9paMtn
qyFdp0SWjSmkkc+p6/QbXMDlZv7Sr0prGUsaiPOXolepk+0uv8xfEgy8jv4XU+e13LaybdEvQhVy
eGXOlEgFSy8oybaQMxrdwNffAe5bZ+8XWIQo2yJB9Oq15hwzSaZ7F5NiM6BIRnHJql8H7LdsKgEW
eW7HlUcU1BST0ZfwXQa9//0uax6a0fnJjwN7jqNO3G1CqMcpMCPtNk65tbOG2enGQPrmWFV4S7Tp
7jF3RgXGqTBo/H1aMqt8PHz8VFJMf7hNWMfHKU3ijQKgjAV9/gHekHzTCdLHVYl+U4dptca8hoB/
PkiVBRvD5DNdJY32lJkRw0yifg4C3O/jGY/zeOaLC9zu9ePR4/zj73DZObV4ba//nh/i8l1aEmQD
EstlSFX3DEIkfc4t0hkCE/NWg9v8n3NVbfpLU5nN5vEUVrX0Gd8FBio7xduieyQcmuE0bPHRgQB6
PAbS5+6zLsDq2aBO1X1Z4o3S0pvmF96mrIxwCbsruz3OVYJUB9ewx93j4eMbCRNxWZrt1WypSyrB
69EhXkVjL3ocgpV1b4ekvU/s1lgV748zZUjOJXAyUq7nc5ndBXsYKuQPzM9/nBuLH4YB5e3xQHnR
X3oIZEC32VmPZsJhi9UL7M70ZTfV7yLM3VucmsEBjiNot95yjy4t9WU2ph+l1flvmptAFO/a/uyb
Y3rEIjRtdMgRd6ZcwFEsPftrtYySdPvvFINlbWkZv7iNkWwaTXzRdAvBjhrec+/Pqt5k8L5iE41c
M4Jkbh28qhGsgRWac+/LrMjVcdz4U8NTArKkL/Zt2QUvVame//nJOiRllLzrK2D/5Cwxnq+xwBa3
rI1MwrwnqgJUpdOuA7yNED/PTvkA8sZpg2trmcG1ng9VpNDF13m9QkPTLF2Raocid2AVNb62C9pw
ejGLFalMed8TvJXX3lNcW/olavAfBGJK7txw9yAnXES7KddRlIVymZhcULpvvrrFqJ578tf/feTE
cjd0zbSKmJbsA3sy93hlglWeZ81HO+p/e0JBnoxigkFIdhSD/XLuBxWTdeIWy5JjRubO7/SLJ2vr
FMyHhPTwXZ8XH+38b0a0C6x8Su9AAKGy1EfIx90zLJTuuZlK6+rRVEP/3T4H03smHfq5Kt7ngBDP
Fj7QFR8GZ8WYwbiYcHrQjINBH6xQvzwOav5qZF3aVkYsFp9E4sXPj8NENhWyCW2Xp0ZNOBGPHudh
Ev5gFP4wpOqXdOpBleZApK3B4dj5DoVNN8UrYm6L1xIpcJxl8vp4NPU1zkoya06PhwL6M25ExzyI
0eGjRDqV7roBs1O/Octcd1/qaNiOkYg/upCU86qx5Ym8JYuSLrnjZvaPj4P1v69oIJMbYcWvj/N6
UrNQ/u+bZA4cEjUmOzk2+VFTcQ5opJyqhdlCY6EMZeqRGnvhMXfV9X64sJUaLo+vwqhOT6ZrrkgM
/e/5xzctI063gVPfi7zfskWtnKm/S+l194aSZ+lkGDKr6K1J/B/LazM0+boVQeMj9ZcwvLVDbXgv
lZeSVJHmW1Jo4juginXsN/WXBoKbcFE3geMS6gP2QEUgl2OcKD7qLzvQNnXhf5gYVdnyoCJqbTe+
B+iTFsEQsdltDMzKla+SE9Ox5DTVXnLK5IRTK2f7TA3AwFtq58ehq6x6LUn5ew20sXnKxsJhGxB7
u9RP0O17EyKQafJPDawdAgX5Si/D6aCQZ0M/N/tecPGiy3LihF/y8aVXZBPlN8KUmliW1COJ6fH7
GaRyYmorNvCiwo2Hu+SD1MY1POX8jfImO8581NXjPClOdMw62HwZCuorTwHvWXSwrDG2YaE3kieA
xG9dOohDgEh9bk26+aEujZMxmkidTQG1ru68s9Wb3jnSAnz7ZuHPWiYqegilYQlFqGsdIutK411E
PRiGwKufKgKyzDF7tQrZHGodIU1Yyx+/IXzKpzAovB4mCXSOFOvQ4fFBbQYqH4MPFlHTDHRLXmGr
PbHt+eVPXf8cVJ5ctoUbneXQ2BfksLTzDHsb1z7ekvl9d+o8vvthvXPHoLg+row+M/5ooimx9zr0
KFuNpPEGbxd8OMZJjKZvGIfCp8ehJOgoCJm91tNLk/EvcrmvH4+03pxeUJTDZAF2S1TTsZ3Z7Q/q
QRVUP3XBjAhIE1UjDcQdyR7jMZ2/Uonkq94aVtFcH3lRfauCwtu3ud4txvlh6Vbi4spunRsjM1Br
kP4BGKl/6GJZLKRo7G2ZtuHT4xB4OUmnNkHIsA8IYjSVRwe88Z5FZjGxdRA52EPfQNf4JE7bOKHb
/f9Dqlogp9AY16QVES4JrWzlTi0QytizxQqiC8lZ8wcrcQHsxZXzYzhZsTKsGMKo10As9cOqOWpx
da38cUD13gy7dLQ3hnTxWRfkzxdpJYgckMFKeKwNMhYFpXkwA2ncZ81HxlNRHGxlRWJ2UHPNe9Tl
jOW14SKSMdjUUA9g8pgLs8zKT8Ms3gKtb//GDGgjF4k3HB9nDwAgJhAn9c9hTdOHFtpXavjZZ9lo
yaqfign/NLE2Hfzuw6jLU1CJ6lOM6N0IsQz3JXm5b6GElDOft5IK36MWTXiju/gj1p9kf4sY+P2t
uvwpHTzjM0lBWyOa6l9KGSVrv7C1y2i4sFRiTxziyQfpqecuUkzza2Da8zD4YIgIybXJsnzWLro7
15cMPRBIbZTTNs+WgwglNWPzlQRZ2djGwhdG/EI7ulwnUuGBELLbVUqVDMwKQeBqpTNAz7tn9kbB
stCC/D23I5SikXyLTNQhiZ0cScoENUJlOOgJo4pKJDDKU/ev7EziD+PiC90COapDHL5VNlw9ErRV
Y7kYFJheR25k/+67GQdEkjOe/HiVe9X4By3sD7Nu9Z7AMcKgxjucWj2dMzN/bnVkq6M2gvvwmvz5
ccAiyRa5Nwk9p6FEtmlOaoUGCxwlQUDgaEu3B3d9ewln9R3dBbmfggkvHY8ep/49FH5lrTNprrKG
D8LDI/Q4tBiCjor4hKnty33S9rD0env4UJDmQUck39Ck8EkYZneqZVM/6Q4TlIDEV+VMYi/6RF4e
y1Dqdlhn+vqN1EgER26NtGIuF5JOT9eVmXRbjJ0W1QMPm/lhVDQ2m79IXZIGtq5qafCq/hdIDfJb
VHxzmZN8go6FNZNwX9HCgf8+XKWsHNXdluL/v3qcY6op74+vVKIlbLw1DGHWMK2N1CguPgisXWE0
gF0j1Z5szXI2tRo8RAhduZoMLXnLwISDj+LXBZJ8TKQFRqkesK9hcODtExetwIJAltV7A/jHH0zI
Oa72VPcGH1efNmDTV1SUBJf1o9owskr/soS8QDvL31UDGAhgljo59iRPrk/GZ2FOybtt4dSmF3vo
W6U2aavfcsewXhsgElvKWLljZBi/CAMlBKKj3/A1PpA2yxcwJuXOLkpnS71Qv2Jaen08wa7p5Tjm
VN+Huov2jouQhQS67NjMzB3NFyGtXSQsReN2rwlBhVVjjp+R0uG30iH453zein/Ooz/+7/P/dx7q
+n/Pz39PxP1q2w8F+dj4KWHrlCUt1yF8bTQ6szFd2SXb1fC1tjpnN3YhRdr83a4wyTbpwQ3TvAxf
8aSX2z41m/Xjuyo0JLEaPo3l+bt9GLrrALUnScYmiUC5nF6oZIPdRJlMuFg60U4ItHNnmW//PBqD
5gUC2OPB4+mVOdyr0hQXMf9wp/xumXl5vX88o02Ibc6IPyBCtl4PbezcqhpSXxKhjmn8Zyok56a0
oYC9MGrLf59QEIkQ8SueH0/vkVYexoRbw+MhGmbnVps26TbNNLPhSNtOWqu/exWwCreBIvh4+DhY
FbkGtFIuxpCKe1lhfEEX6qwe3+yyON4WAdYtAQdwYDdxSf7ndsHLWKEda/HyzYEEDwcMGpIZXUnK
WAJGheZJJnpySHmiLC+Fkbbneurb88gSPqxsge+Mu+zX4xuPQ2LLJ+IIk1OHNepMEs/Jxtpyw/tT
3RAcU8woSXQzaZNHbz5kWpIejbKQO9z92cKWxk62SfQ5hag++ijWd4Sq6B+0TrVC1z7YKZY707Ka
jZ4U2kcEyF4bwvAVaAtQffKoHhen4RO1GevZr6ZFwqR0r9g8zldgJP49H+ZGsaEPOxFv/t/zve58
KBSvCzaS/asfRPZGDcyce73gYV04W8fOjJUiSut1NCZ/N00YWh/fTfl1Dg1pR6CK+VlzMIc1etBf
Bv/RFVkEzXcFWt1Imy8SScSam5l18KQKny23AyA5P0EI7TPkFngHYjjsHfyLG62FYzbZI/3H2Pny
cUNd8s7q3nrp7BwrT25RY+ZXO+wOYWzDkNJqfliPj/EYwv0WWgF+hWIuRILW14G3M0gkeEFHfXNV
B++uQxFQZtMdhli90VUWr1Uvp3uZVHhYDa41i5V/HuWYJ9SkENbwMuybyk1PncHguLbcFn1thSKd
7RtssTuCz5pqIn/2R9/9HRfJ16ixPoo3F5Xxcyyxq1hpfFWa6p7LsWgvgVJb+RbjNPvA8h8dzCyC
6qk1+YeR9SVO23S44p+H1VTZ3oK2QrAewoQCXlPqMASdvvWNwnxi0kxPvPXbXyMp9JZNS5U26EKZ
tv7jRvqX7dQHwPTdy9BCJWPD0RwCq49IlRQbl1Snlxwi4ZPTFd+P00hJhy1Zdkh2lJUuU9FEaFlj
rmMLxYUKhPMd1+adFwzmQsA6a4zqi6ZYfvdnfb8L1vS3Vk7PrPaI1mwCH2WCOzcNeTcbUXd7h5yE
ew0oZCop0CJlEEaIlfNt1FIyrhl+rosMqyjboc+UBsoQVsO3HUIGNlLsskUVzTGRY07ElkDi6IJw
PQ6gUJaNk5TboWZkqArEhZD+h50D9OKIf+IEAf89hH/4ns49/CqUUC7AkKzZ7iaH1vDfilgjI+Dw
eDctS3Urs0xJrJqbqPOgA0VHlh3NgPGfxqgMi6GL/GIiOzZtmiWlQnfKNZCfzmz+N9MR1TGF7Mod
ILtRAJ2CLI/x/9CGRf03Y4SIFzaPMULPdevsQKDoZyO1YeQnSi24ZMcnK6nFLlTyrLfR3m16ymVw
1coNsDt3+R6C+NqM8+WkyQ0vrfiMgfhgUM8VrHAcwBJXOdtQ+9IbAuAJkGqiJ9Md4ZLlB5+XeB3L
5KlJ2jWEIcdalD7oh9J1CISNCOhO8AIhmLd3upc7V2kJ+5IMzEN6qOUF1qFkMk9DW3B3QJp/rEY3
3LZaTEFpdkf2cIjKPAXuz6kA98YJFO3eepOJwAk+9emLOQsvPes5idIjKEpeGELcRmArIl8n8FRl
WTKymqc+rUq9PXfIVR7X1flxCBG0tbIgv1DW9c0JgAEFir3MDHCC/6Qf5n92AUs1RCrpilWfuvLV
EfD1UZiE0BbmxLbu6gwmL56utZvHw/mbjaxQU6X7NqT3l2SwWYUxR6r60Tcuce7SNcLmOvWilclO
d15WzQwMYzRXwwOkRV0G1mES8oo0m5/t9FPnleh9i0YuddGlm25MnetEU2epeVq0k4pIQS8Ce9dG
KUWr86Tn49voTd2xiGW3rXzuQlo5EtrhJ/Y6CwURLaxATNFY96yu32OyfcV9Xh5txpaNjCfQUagZ
uwzOHJGlb2IQ4TFvCZdzfbacmaiYxfm1eXiAlHK9eYnTork0dHmcFsl+myl4KTI8VZpnvWgNiwF8
FNAVXdLfxr9kzXa3yEjD04PHVcnBnhVUw3fq9ytblt5eH8GLxCAqC8bbjxa2o5OR67V9xT6nWMsg
T0+AK87RSMp87/S82oCgVjbqUFeLb9xavaemFi/4oZxDr/diXThAQm1/IG2zbI7km8RnMzBJbBlv
hWjDQ8e86IEGUWOw/Qe49vg/ay2xAUZ08c1ovPjDLS7IJpzzvNlxxLXaj577hsZWniu3VmetxyMD
b65dTxltaE33ozVT3OQYjs+Z7XCJDvVQXWrRvhAaay8qqXtojxp/WzUpVP42+wva3jvPfT66RCbz
9boEkeck2OyRoMbWj2s449bRggbdNXcPJsrmFtkRAm2/MBBsEuqTT6TYJ53hLZyatuk81usntYWO
D4y3Mv4UttKhhmjjxRlHYnki+ykxSFFDIH1stNw/djCnOyW6ayBzkDaSt7Of9PduojKRQfFCQLXY
mTi3sdw47qn1jK8aEsF2yC1tn2lQa28xoIZFAoF/ZiywM7Za7wgg7Be99fGo4w5Z2SVm9hKRwTpp
yVyWpXhDQ0cb0ePTzx6OG4JXPuEZIvd2xkEWBPVuvCr0t9h6kCjOWSAPkmRV5OPKLBoajYSUGFRb
FeLA9ygrbPBn3rWIJmtteKW2I7VNnacJj6xLYedE2T4luOiiPPk3c1p6X4PDvFCrIQRMOS/I2L8m
Moi3JubpQ5yH4yWauhaZKR/b0DfarVMH4VEZFitAimejFkSseYX9GTYORWemsxcfo3dEQwjeozn+
pLaeuMqYQGrGyifH8zWHQLrJUQN3APnuE6/0JIeE+eKENo6Qjhnngxyx3OoxI+oRJjI4yYoIw4QS
z5OMjmgjy10ljWZFQRmuWwNITNqVgjtrfhgkyodQF/W2dpqFrxClWEXbsCnpoLCmBnhH4H2HmAUW
NXjz0g35ymBgBil0BMTUxvXBpX+PIlHuvTZ5gsizU6MlVnaLmchqo0uSEUMZhDUBfC20xmyybnlf
/tU0vabXAN3QR69NlEexTsbyg7LCWChJX7GNQ9ShWbnWClxwcXaO/QAbXgN7nMDrca3ZsbaKUg/n
AtLHAwnNJq8Rr0Y8/xKum0H+q+sXza+aXTO1n48ltyXAHltgemD1qPYAkc2tTRgLqwe4mQGL67nT
VEmf79P9Dn01PZeMhfOIoFYBRRNtenObyIJ5HgrZvgwIhfA10BoONLvaIhOOP3XVaWtXcf3JQtNZ
020UmWW68olTn9N00ltTlOEa/83vbjIJBdHtg/KMrc6kZlUJ7JVJ1tvHzMJxQwdNx8mvvzVz9HKG
eWJfi9reFolpbgkIDu5kAtEU7ibiwauQ1rqhy5XFpnpbUDJtzZi3rzMUNXTYfRYa0lwjsNqt7YWv
uh2BHgq9L19rxC3r/A9tnmA4XR7TjaAVNTo6b30CRE31W3KdCcqaLOjQuqdt2RRhnGmp/sI2bzds
MJa19Bx0KoP/qmGsKlFcDIyaRwhiTjf+0lRypbHMRUw9sjOMUrvAulw8OuwDYIgFGV3p0+B/1yOD
yRBOF2yp+HeWG1+I1H5YEK0XvdMQKaDxQU+AW7Ez3EuC3XbB2GRrgz5dWjLwwOoXNoHAPje4AmIg
xIynBO8Pktdx3YqA+nrCXmRmBXR/RX0NgRqDLAWf4KfXjTfB9cmictHYNhqM1qmfXdd5ZbK09YKM
UOo4QcpzBGgLyZt0+F9RLPDQeeY1VnF0anxZrSqz61YpoaNt1y7omsaHRuBN7mv3FbzKqoZxtGlK
srFd1jNMvLqOedkpCLOaYXIJluB1kWA99dusf5kw622Nmtz3qKxfidxEySyG2+NaExA1N/CF/ZUy
TG1tDL55i83MvPV9hE8qSNZu1c2IlO4ptskN9RuaNNk3u5RuP/LRusRZIsEJJfDJsuzk99kTxPaY
GFs73IdZn74lZbBVJB5YAfw11srkptDGbJjKYJbyuTuypBPSEQRkUnZy0Qurh46VZluG+wOR5bqx
aQrJbZdbTpx1N9FY8T2EOK68+DJ2ZbjstbMiy+8Y96Z2b/oZtgvVYu3g1jFCtDmUF1xXnk/ji1kh
F4S/juss2UWEIF36qax35DfceKk3iHrGm7Aj9dzp0c31NAKgLcwTojardZSW4Rc9iaKJnE9ZXahQ
pgWXbPca22F0blq2FI4S7dkLzW941e6QGpu4hJmX1+Vxks5LiHpw1zn+u5DuWu/14EDbtFhnnY28
IfMlV2Uu9uic/Xcv1076oHeMJfUYqPU+dAJGazGNaXuK9rzWxvMgETMNtlH9AUaPR93KuFFm1SLi
RnhlB2Ec9SwmPg3AZgb2tKn6m6d1m94m+I+0QNp0lgre0SB81UgASHvEO0WDHJ4KXgmiklXLhZLS
oFX8xU13Mu3QWrcxVPFYI8jLqwN35bR2xALr5y8jdg/wK9TvNkEinFp2CSm1bLn2dNFr3nBRfVum
UZ1mDXrQ6OrEzeXVN/EK0OH5FKpsycQ8SkHnTKlp1tIbNomny6Tq64OvAbYBAwChSvxlYoyVwc+C
9cTyv4mD/IgGLlgQzEjML2XfNrCyDZPR6+QXG+WFiPAtdWN1TeF+5KxdfUpbpFXrGHj9KsvTcI0J
muxhZvjlwDzbKci51xBK18LrvhpXvhdB0/zGMr3qhmaDpfZF6u3fvCFmG8QaGbrFGC5CRq8o8dC5
9V36MZAIR2urWmutYT37BltUx6ZciCKF9z70IAAPz2lrZseJ2xV+S/ZNGBNTZyg/cNQnC5f7R1CG
xT1P2QniOMbW3JgaNf1fkuBXXZ+mTxaFfdGk5C9BF1tqvGJUt8ugRLTQKqCFUXxrDD+56R18sWwg
o0bn/wVMKn/qZTceOj3dlHQeNzEkM1CE+l4zxhc6Ntk5JyAQRW725o4MHC0jA8I7q3iVIoscWFZK
u1kZ+1bDEwG7e3it+2jdEsRwDqNbrNVihfePRmyUraphRgAJc9vjES1xaG4NchpYp2gU9BN1SmeR
3xCPnMqtXygwtZWuAKzLPADz6WCxB7EaX3Tnt1X+BXuKsantpyfCEH5gnL+mdS1PhsTjKogy3/g+
nTxkye4361tsgXlXhVduWorjtVa724HOL1AFnpnZvGGeRbBIpLndSsZE/qaR/AXZY8vK6e0sbMQ7
VyueyTCtsLVjch9UE7OLYR9gDLlO5hqb5xLBfBeH/qbiU7QimWzpiCpkCB9u0xrjbEHmzL4Kifcg
LXFtOcYvW6xpXAF/dHpx1JM3YOvRdTQnVkKYZr404q1QubFA+3rWZGqf4h6UkszJy0nlKsYsuNfD
ks+kDY/dlZcKOS8bjAZLQREBQMCRiRFnmSomVuNU6KAaaQ3IABJP2JAEjGef0DvCiA5WTchl5KVH
LS/5TyU3o4veO8N4rwIX0Ws17XLZv2kDw6GsN94HfahWrBrjve4qCu+iBvte0P2Ddn324K6s2Ju7
K88Vf1DZViuSC1IUj/nWFS7oHmxdR60Jb6In44+ojV1NmfhrIqWdhMpEuipiNWvgcM7TGfLWCJLp
tsywYPJa0efsJvGLlN8jwMiqAjxxvNYTIQvLIWUsOgwkdaT0YyBL098BXxz5RNqMkqQ0OOtWSZ3l
tXI3ZhDLhFuW2MbDb7sNqrUKs7VRTm8IOgTJN+6LQj25cfPuI6SXTbO1/jTIQeZmMa7U0NRIn6N0
aXgAXLsoueQGgpRKo5x02cCHKkWVQIAWdfTW1glIKZLPSrn5qXaHcun16G2ZNrNxsXN9PWqA8XBk
/cF0RvHlOt1CmIy4BzPalx4S2hJlz8GGVUGU4ILlpNkEnUHHjBAVGTKOGmiWL4bSuY8u6YBxTySo
64V4HesjW8p+2SibWBqvvvV1fPMhIkoALSsR/iB2fgHTfrJQGm/Y7N6DyTB3oNsDVvBOvhQsJ4k/
XJMxNg8UvoupsApohhHrC628SlDwZ7127crs2JKJfJeNVywxTwPNlahkA0jxQR6dpKfMhac7V8zj
cFuT+MXTm13vbhiSr3OpByt3xF3TfjWhTbCdbq46KQ7sYKNh2ZuzWLIE7F4NqC+5NY3HWg//+FHx
u1HJTxR8h0bU7YnVuZtJlZxL3by1ngPKJG+sZashfe+YSgILjH7FTIUXAZ8eArMIOGpmd7QOyUvE
7rBKIz0CADMsARK0C2nV5j4LaXwYmDMJjSaeBrLuvWbbe7IA6mF4JQWl2/uDzjvtVd+NzVAJzBjZ
cXZ2k24eLQNnYPoFQsQRzrqw2xfaiq+uaNHQwzgQVpeRl9aP1DkfbKMa2BcGLX1qIpJekN+7XrvO
xmwAZhMM72N6crpevqkQZ1KJaHtlK/VFHTEtJx8HlTD0g6YT9pbVrJjDD5m7gN8j6zmVwFT8Gaji
ahcQWuah405yxTRMgkQbqlO4ZxdGX2MQx4bR9rpUFWC9rZby/oPlVwtGArLSnn1Wq0shhHeYalRr
Qmdelg9lsInjIl2VbdrhSK1QiPWE3LYdbEOcE83KcRWCm+Iph2u7dEoiWq1L2/8YCdQMw58EbaJt
KD464NBzimR84iok9HKI39m66tzwMLqibVhq07QDxdPx4sjXqmqng2imk0lnHnrMSMih5pBo20ZH
g+3f0rUbmAREO4HNsdlD8JoJ9KwGvQLidmr8thL+dhIePBy1nqvfaWP+Gm02UaoGk+TygiA2YCwt
DtzuGV/x8aeWVPQ6gibaDzlqBiOy30oBEbLVsJS5guiDMblY8+4TKAxKzeHaOT3ZLVFUAF2sDka6
KyfrnejLkk4azVKxro2EaxVlP1I6kh4Qv62aqWCgMGQzk5pgwvaMDTghkCyID8QyJWt8l+W+S91i
QaZwxgU9nVsnraEsu7dBGtcBct7SddgbJgP8hXAddlDxRgsBRT/uab2wEPrUd3R28hPKACpffJEl
pHCYgs9FTnBBhcBdVT5UFEI/yXOE/OhoX7hkFyWfzR0uETZ5NATgYlQkfSRPxmRjDS/cEyS1HYIT
XO7XSMiKvfwex7k4snHzlo7JHZ7bwSVFnIqj2aIbGNDita9gTALyG8MXLMdQOTN+N6PTmfOhZ5cO
75dJfpjjjQfag7ntqSOcquMQ04IU5vhDVCHFQznw/rbfhi+AsqOPJ427BGbI/S1+Bac0sxRyjHBJ
86PLkbt7At6zqRYwUINV11rTMumvDTC/BUL8bewaewel9tbFlk9fg4Giqq7cXRFe57QAwqS+VuUd
IDI1hG7oey/Y+7UH34qPCt76/leYTMfRR2QEuhUJScI1EOjpsW8Cbh/+zN9wq0WosKVbhQFVo22d
VQG3bpGMT7hgKgyjEl+qC9M8A0rRFJswSexdJKyd50VsV0dlv+sO7A0HfVua9iHb7DpaMwAo6b9n
axXE/Q4F8xO2zWHTFUqtbI6boejIUhvcHNDevEsJMuqaCaMBcuVFoegVDhMz1tIX+Hj5Z5OAwALd
WKVhtzNTb82f5x4uxsHmE8/gtj+6bB4wOD9pNKQOk6az66rCPWskeXCJ/6tsGA7xgWbe4xdXtvHV
W5THuwIpSAwWaaVif9gLBH2JaXwn5bVwiYCRgL4DeMtFXi6duHPZ05KPgLATJgNdxykfX7XmRExf
fFJbCFGv8ZiPS9T6yRKgKdaOUr9GETwLqSNRSoLiTBMCz3EXEI/RA6GInJ9WOs9BifRTZF+2PfL5
mNQ+6gw8Vd1d14db6yDp7WO2frWt1holIlyTHyOGkmWZCOZq/QdYa7QdGucw/0oM0tYRATIsD3+q
KD/R4jwXTXAasuBA2x3Z11S8FGb7HbM6UlH5uG1TgGxFiM9fsAiTsSal8xMPxARbfYs9KzoEVYsg
Fgj7MOIuk4Z3LOb4XIUMYtWFyQtK6kPTkjSckBpSi2+sJT+8u1s14xjoNpEwx122yeyQkjrRF4AT
nAW5iSkgj5MT4q6NPAc4gjt91DBrtySoXLZVIY2VHXrfuImbdYgvHeFlugvwvyxE+sZn/leWYyN2
Q3kt+79OHu7xpPZbicdlkYrkk+Ei00czINkIXxLaGeeQWANBhNpIzRpSfT3OPQ7C0DbYNNrV6Mcf
VjMQJqa3h9pHhDU9p4iv9rXliYUm5uTxhtQ5TQT2Qcsk+eFhK9YeCQ40/WI0GMGiFQJzh68wv5C4
bhpcMWlswYPIxwFOF/xWW+DiG0KQQXZ4aGOwXmBo8BgGZroRDNdJpFHzPEju275116p2/hoKbzvU
a79mtSVLpuNO0gbHvifWgH07K4xFR5tOeV/w13lByeogKuuQ1MqCQ2e2TOEGqqS0IdKnLmjh14jZ
HSnPwrPIIrDw21maEa0mHSeHjVnh2ZwPyB8zJqzl7KOBtG8KKgmVFD0hOOES0c93mkC7jCr6I2as
JbiD2IOmev881Ef4hMNNNzTSU50RErzV4dOO+FlqvcdAbGsXOB1AOdAzTu33uNXvbeVbbCfS4Jyx
0XFz2gTZKO6PQwSXeqlH7kfbMQCeRDPcfXSb6PwwqBiji+cANQa4nkS7Ar4+mVLkTAHGFnUWdJQ+
zWlqyvB98pP6wMwiQKDpQ5IazZeKQT3vpf3tt3W0FznbHrPVr4+Db89LuROIFf2e98CP0eG7ajiU
vv1LVylO/14+YaHLVlpop5sxD3EZeMVxOCsX/l5rxcEiVwHGj1xnl1VE9wy19gHZd/3kVyFCwOym
DSMzRJuBjjSFtqqfQ8XEs8CSRceQTkEGV4EdOb1fu6IjOY3tbhidr9JAGz14RM+5fH70adw0QUXq
T9Ox6czeiR0Ul97J9Y1ACrzQ/XZrkCl+d9M+AR8b+Rthd7+8ye+2ff4nZn64K+zqPiZJ8n9EnVlz
m9gaRX8RVcBhfJUATZbk2UleqNhOmGc4B/j1d5HqqvtwVXH6ttuWgPMNe699Kwg8vm7ZVzobZGlO
d+UzpeW7on2WCdpSXeaHTp55c/b8XusJRMxy8VFtMOgrZ+BJZCb3Fow2WSTJOakZh1nDQ1bV77Nm
WsfVoBZOPDc5WAzN7skXJjpF3qAHAaOgip/AqMXC04mIKt+y+e8W2rbJX25rrfW3eQq0Zj5JVbev
ddG8tajkrgnBmdjGnpvSeMgJdDwkdkZkudWee5FvISmD9rNwlg9kWuCwrN4613FmnSkZq1MMO4qk
HwNswEJvSgnHvKSdGA5+rH6LVq3QvEBm7d9Fx3FlIQwErrWkkQs47lH7WRo5MXKluT7DgMuCQSt6
iFHVVl8zWRvIIsY9z3aHvSuank3VVSBh3Au0S2fV29pZ19hPLA07xMxVy9msTzVKWfZ0NzUm1i2d
YfSM3hA5PZdHk03crajnnpaGqb6Dzfkr7iayw1z7hy0ooVUCCVIRLLCnjzSiaZkAgxN3/jvfNoWZ
82jgNgoFGcIRKm5nXxv6dLBLrlQDIsWhGBeLKp2cSlBjLtNOv3yScvhKcu1rLT2Eo0lbnMh/ekbU
/aHjifr2bHenPhNmw7/cdn5TSBfZaASpkZm/Bn/wIeeZ7otXdzwtSy27MTlJT4AEEcFpSSSAcJNQ
Y4uQfEd8TDFwMR6X3JhT92aNxNXnMTPJLPmDTbN9nhbeKFGJU+6R+uI6Fn7doXcfRCu+2BwEgJmL
Z79poeoM5YQkHlUpAvczB0bKELFR74A5vtRoVH+t6Samwv9u3RZan5shZFUG47fG1kICdOoHIwMX
o3RCG3nKeaz0ebTOU1Z9W8grJ0YNBdqW0f9RsgP7qPPG2c8wfCgNb1RLTKFmaO1r6fdHm7Uy/wVv
SyuqxqvD8DHMK2m9u2nyS6sH+w+f5n4VMYlHgwlxXOtexkKWh55i+WJnxj7XKOZT7NSBbhBSrrui
Ps+N/O/l/1/SE9UhaUHIujL9E59PEs0xNgmbeQqIu9l4BQwFvU9qzwZWy9d4qj4BbHfXf18RGi32
CmIn8/34FSaU+cq8bY1MoXD5bF/GEz4DavotE4Uv6xJ4Ck6ea9rHVzTUCYp7zTk4KEx0zrX7/1+4
ZqGOGRSowLZ2//5+Fut//48mGbvbpL16mR913Ywbrf302+3YTXP+RnEx1yRvnNji/CQqGU/i6ouw
JN/jwawEZLntT22PhVbAjdqVa6MCQzLAaGednOsiF/5FZPDjFntGsbp9OU5JjLkt5R+zIPQvyKU4
d+b6+O+f9ts/zTbriZQ4biw7dzfOc57tc4ACZIqKp9XdtrXJ9DWPk3/2Fv8XJWR6wQdIXAbPsmK2
raN2glVBIxsJv3+xULBIVpLAuvS/sVNffH39Krm/d5U/wp1TRA9Ah6LjYLNfBmuVrmQo4DdrZkX/
Hp8NmmNjQIaBiKSNJOg3f1EvGsE81xlWygpb1/N6RM6QUveF1zxo6ST3Lkk0WGKKT6FpN6tu9DMy
dJyqe1QZcThby5nnu9qPMMZDfRtAxKnOLH8bdJXZm6EBWyPN9rgCgdgjp7lsfglD7354JjM2RplN
/YQAoQhUAQzR13BlziQPzcmbSkjY61LtcVyvQ843zoWRs9LlTF2JjfUMpONzyvQ3rv0H27+wNcV1
C5arV9l68iqWcGXdfTcmfZG+eP0xJ29OgLZrCu1ZzOZp5Ai12XLvW9Z42BGyb3s15rCVxl2PR/bm
js6wu6ErbccHw9WBwkpuQcn8wLcCpq/0P/1wVUpUgc5jpcfQ0jud/OlLYPaKdR6O5yUc4CAGwmqu
DLaLJ1bVd6QZkWd0p2UmbMptfpob0EZ0yFRYUBX70sJ9SwQ8q7YGWEub7U3TnA/INnUCCAUzUKxB
rWGgAWr75wpvgJpa1Hf8+kiFxX6MywcHmhXX/LutIBJBnH/enuNrQWkZa0SPZsuxNYgB9lkCIMXw
72anP/czZ60e23jeEZSdUCCF6MkdFs9zQkgxY8oC3po1j8D1pHf1FTI2jwN9NAShv71j79jZFLir
A9XGl1xlBemwNPHczuuO3x22l2G/qd5acZ6RJ9x7iK9TFgbaaH2t5hIhN1sC5s42s1REugTxbD8P
GN/JKx7UBBD4Hw+til9m1oqxQaunWej4SB45L2Ud76ra8BlqM4yY0qPpbBdTUb6b4IAth+Zr0SFL
1HOk6dNjzq5bSP082ssN+uGNrt+0CzrpvEzCldosK+6Yqn8v9KuZkX1bWXwXWsPsIZ8Y2fSbP67m
uNetH3P7wHzbDceelOC5jZHa85n03Hphn+1dFre7omURToTqITVktaPqpulPTZLjM7F3t9IFLxIb
pgkHIvtlvdE+BysOpxiisL6YJ9QsdMisTgi3CFEhqd3UHQ0xYv7vrWU/G0x5rAeJqDfIkCGS5jLz
jKMEUmZ6YAJ/koTNBfOQDKGxHRVAGPA4zMPFdkS8p2mtkPECnuXyI9WKUZ631SoIMQ4Y8wJn6Mud
0xdhSTlJAM2+I+Q7otdbCah9AM/5I9PFk0pwsLY4SnZzsZyMFsnbVBZmwPjDVO5T0TebuDjPd0PZ
/SWyhPki3LRseREWoyCArG+5Kn+xc8pOE7Lqf7WzVRC9t2Q107X0T0NiAK2j/ChkRv22xnyY+X0W
jTpLmeJywUixQ1r+VGEPjorBQUK+vQzIRwIBgXvnz0568RL/bVA166isp+MwMRjUeTTa/K557vLA
KZ5qV8Og6X6bGBLnmo1J28j1QNXA/mYlwlyxEal0E0M6uSSpVgz7petQZFU0E4bRE96DJc1LUnpV
M1Gh5chDv5g/Fg85iKUzaKU6HUNnbRmAFOprMjJ5xkj7t2EzbpXdBLx4/eji8ZOFa+CRe3BAmZYH
3OZlyfgDZY75qWld5EhIT0ZR7NZ65KkfeyUz7PK7Nm2oieP6YBhxHXDqsOfqHzXF2qZ2R9Ynbn5U
FeEw1hudCIBEHcpStTyNGHb0hrEPE8MxZHWhF715w2p3THjHsSIOIQDdP7pcxkPeoESQyQ9mzK+9
D26GtyKnR5q33BlCTIptjY8XDlaWaE8uP1KokxJE+iKiGxoklnBkDu6SztCP3kzPo7zmWOn9R6Xb
MCknpiQeU7c2P6F5RSJSGmHeky1my0DiMNvnHlu92eCJPvfW3o2zqzaj+msyaQcL0giuo30lPIqT
BLGLjtZ4Lscw5eoP9HRlnYHjjMhbvMFgzTW9O5kz74nZISNkS8iUpllK/WhXsbtzTLlPNDNcfVmG
9Wi+47dk+2B/tRnaJIDDEDOXZwuBKPCEfj9NZK3TobHMmp/R/lymEiHe4MbRPLpf3GWcjnrH0HZA
GK9eyplqfuUW4OnMM8IwzV8NogB27g2GNn54cndDRfjGufIHbkc+S0HKH6t/OyQVym1NkGAl9X01
jSuBQ/q+z82RDPaeynZKGExx7FEHdjvT0z7iUSHnqCmIC0VYCUppsi9HkkeHxqF3h5Ngpu3fjB/5
zGKfEUT1MplE4VXuMWFJHDXGctb9qeXmXXGaFCo7uSkQOEmxhaJC35OTdMxKxKIxJynu0iDpVvuU
2+tw6LT6yfXc6eDPEr1PsNZkGEMyHk0I0TGL3yEdYIX69gNOaPQ1s11dVuAP7Cbak5f2eAwdwUjh
ZDiUcByX67FO+VjWoCO33pn5PbM2X7idu0hzzV8KPR+20RLitJ4cjBkZoFM9k2opjiARAh6WfK7w
2gO0fqg9dpPaQkmUOnqKvJNxVUNUfnGKPydJQf+F7iWoXfqoxH8R+lDehlIR9jWUZxdqGhXSw+ip
s3CYp5t2/dYX8rlYIKJB336bih3uWZv9dmdzuNTQz8XUnDlPSZU3H/RyyK6DtPeqG56gB1LgTrUX
rTZOEm1rAhw4pJK8pqBa1181bym1OA8baaAv90pUKXWHOLvODlhoyV9yhw9mnQM9OIw5qNfMNmii
qAga5GJEJKyMDelqB+uF6JVx39jGrzgeI9OxWs6P24wRICjRcuIFPMT1kB3Ku2GQQgprttobnvxO
SHnmmgV+5y0BkSebYO+xanN18OBhhLRdj3qMGjAR5yYR5AVqkuSUGXZ/CzcRmitBBTDDg5ox+Itw
D4uiSrTQV4VjGuaNdqodi92j1XtsAGaLEXof9VlJnpRRvxD59luMNuWMZebHAiYEY2CCsPvI7D15
tPC6oasO1zEm4nWrpF3nYA9xfmpVwu2q/nY6thqhWnq1FrepeM8t/FUYQCJ2xOpUjC4kfbvjuBWK
KbE/RGhjvxTTEOohl/nsUjyiNyNJ1GXmnfDWRLHEsJXbHXk+KSGfw+9alC/Q96eIX3bfmPMTBTgQ
da07clhHk+/6EOqQC7TZ76oZriT9ASd2gax3tY2NvaqeF08AhV4B6ybtwmQfl3WovB8sHH82w+95
IjABg+dr27qXEUZjLjgmp7W1kDo7YNz78dFVzhqUxSfb7UgzPbT2qfXTHbBS9itu7KSQ9c5Kyue6
wOtW1cI4eg5Kv0Vy29kaZn26NpR3LxmhmSd0AWEHDoW036bcbZbQTWmPNKxWh75b36s5/6vPJ0r5
H7TYqAAmPWgH0pPVykfergO/iyyCwvElNiDt2puKpRmcNYQJHGM2hdo5Z4qJG+kk1pguzOGuyc03
9vMWjODkt5hRgKfzwEZnoBzG53wyh8imDTyDu6dLwNOt+b8qo0U44fuvrsP41/BZmOfdsyHNH6BQ
JbRz8kwdfn0NWb+zpO0LPrt+bzJHixxsq/piMaUrV+9gYm8ATB22Sr9aMn9PSy3dt2O4ejGzJWtz
/Bk0U2PWcxHo4NXHp7KvhqNlU90xEUXAIFeBgAlBaPGxKIy54Cs4WXJdC2TncgHolO4W4bNL7IDf
LnRG9FADBD+I9lh3jnMemrjaI/ilXEwWB/3+ZiTIOPHytaBKLsFTN/0hLSuDsajEMdYaj1LnP21s
Wl+sfefSgl7JiGcn9WfmcO3FbglZMchFCxauWQKaoEJmnILM3BseAd0uVY/mzFpkcT0KWLyDgbXq
d1sz/pgKoUBDVE24VHY058ROaUlxX32noJK0u702gMkx4oNWTPO+aW03YG0m9sXK80LyOeWr9p0J
f5OvFYhXGUzvbZ7AB9jFaPRI+6iLJwMv4rHRxOOSaZea6FJX2N8UtJTFjJ9DPZ0vo1awVBU6608/
wQeygjJdjCYiMaIgXMUIOqW4iDRiLjaJVGZYv0ot+egJHaPNbJmACec40plGhvK/TL27rSP5vtnU
5dFaiIa1WFJG3rLe0WqBn9Cm6mr7M2KicsslN1HfK0neJxiGvd6vfwsvcUPfEifX+dGCwd8pQlkP
jgt/nmcqGZMYuT1z8o42KGGrXXFAau5FKCbwfuyU4SN/yd4uwfmYA3gx9AzawrT25LZTMcZC/LJ9
Zd19SEMeI3v2ZxTVhp6/WI4ASJ+7z6xcL5z/7aHWO5YfKJSBhfTFazkM10Yzqah8TTvqNs+KLq9v
a9vDEZ0eciSWn0mLrm2FTjupKTnPcEY8t2QrNg1EYOnrSRYQIQisMwCbJHjhybRIiVojddal0t+b
c4lKw3ZeUfBU+7mMQ61uL7HoNfJ7mZGUuLjsWgFdqAe0Esx5UbhUXqRKvkubOZ+sEO+eZNHo5JaL
UsyjCEu9UA0trHbF+eQXZo3KZxMVsfHWeQa5hWe/xdozP0AfrFCzWPm0wTj+SQxgD1rnxwdZd09y
kR+p1K9+QriZGC8GRoiosiTHgMOuxyDqhHGxw+OlrUGKyvGqqqnDgZX5e+AOlKf1LE58SiNQ3FDT
/DWqyy26ZRsxudj+63SkIUbKlyTl8lJo/vMA6XRFFi812mgLd9++nbRo9fwFYaUDftzDfVQ0jDmr
SpwtMD+7TrjOvmUrvLNggDUdztP1iIaYxXtJadRLhtMp7dbwYdssKnz3AfTbVdkGsjqNAn9WkcGs
0xSmvq99IFRptmo0HRjEpuy6LIsKtqlAXgFHcNvyE2xzdciM4n3p+uqYculmvTuGZV2+mPT9LJZb
sPszY1RYhSFD/B75GyH2wpKvBWbvvYUKaZ/rbNMbzSeEFlZAxcwFeN/yaOn1hkejzHC0Kd8Lczh7
VQ/yd6Kf6HsT5eCSnI2xzJghI0JOBZUu72+xMLTjqETjzsLJLKxTzkjK3iyevaVdxs30+e+r1dfm
a5WRKLo5P92l7sNWrCrI0Sh3TMajkvDGzv/KvZeRKvBx8sf0mU1IfuI4oyFeFjqlIhlPMPHSJ7PV
kRRYzXtfsrPXjVk8q0ELCBqs7taABMmZq/lAixc/GTMmak1QBY3q02gN+txhsqLaWW+iG9WTb9u4
etL6ZpJ8ozeZ/9RjKHwZq40R7MTWYUmJV8nnLVNo5mnj+QB6+9G/x6Y+vmbGOL0y8ca1D+XIWPUL
BZi8eSJDNJVDKDaS3gNsgilfLq6F2QNZXUGcvcNiLRjmaF0G/PodRU2fDOPt34sOvSFiBSfZ+1xr
V3qPlYJcpDp6LVSFIAKSojylVTAm4rWw1yfcn1rETNfgI9GcN/VVJlV1XTs58AP2YerD02Lgji4u
R5GImboD13NLc9BNfar/8ZWxPNbryajjB9cqkEllHZ/m7Cfvq0U/0oPcefj3ZSOxdMkK6R3taXXw
nByg4og0RweRsetwHHGVWc5NJ8nhZvlvU6MdIXAT70oU2I5Np3/TlXUFp7Hgc52Qwy06CUNrekLy
TJ1Lp2b5KnnXKPdpSHmekjud7qZBu5eg399B038yBa3I3euYx2SldWp0SHEpM97cxJOagVXA14QA
gU7UBPkVd6dUSAR6wFSlnd5MdvOHooK06eSSvBDv5hJpef33xagXAipbDpiLuMMo96zqOvUo1+rZ
O/P5WgtbscWvvfuUL+4dTuMztV+xb3PymDRDnpOZcpDhSr0VacOTO1V3Ry0MIQ1CUgezRAJCyc++
a4xyx/eDlc9rBsKVdVcPKxBzT8cKXdxiXk/5QGb71aHOvVelmxytDKfFvz8h+8P3Ypc1ZquyrM6e
gF6BUeWAkne7uPr0nm0v7cLME/kCUBwbdaN0i/zl30vNiLxau58KN9bZ97rk+d+LYiWvxT4Rurzl
NQCXaOm75RHzbtQ2U35E08/hj9G54wSee7cOWAQ567PYLoB0BfDhjjzpOOSHx9JIsW2S4DmV1Pg+
aeGDGOtXf7bkc5WTPDQzosWor4ahfzSsynpdjfqoN652xGDOfG7wq5dR0tdw8LMP6U+GJcLYGf6Y
TQUN1T0WWQKgsGK0nLRin2CGvYrOWB4q4kXnVqLiVD2TaUuY5ynOZDBzM1b1PEW5j5FyAnDAciFh
1hzDMsqNX0U2s2mf7UuCl4DbM2xxAR5BpH8QMkzJNoj7WIDUAznTaQRS6QSz878cLX7cS1Yii8RU
nnErdOVnHQt5kksZYDIJ4c6ooLBR/KUknjTf7ODQ29n3zpHqqPfFIZ+l8TYXB0LHD2XlZz/rzCWc
bGIv11dEqJg8t5NpAJRUfY4kul1J+H4nRsLYEeZDlkTpY4rq49PWJZqbkKasrEeRIlybJPrjSjL5
XDLPONrJCdNDdtHlWXGoHsu6QfvryLMT69QTaGldt30SVfOGIszY4R1yAy/1GYrLOZDQc/kObX5e
MrPfj8kIbriSwXby73Ckmrn9YeGp/eGqJ+GTaFLqjzGt0WOcmX9sblM2oN05Q6saWa3z3VcUDYuk
oKlGijbfGM+xvcCKYqDqUhifTZcRM7b4IayLP1rbYqMgW2k3ZRDK24kdrzbA50Mxzx//vVDh9lFc
1u9urYNEZ4MT4OnZWQs6uH8v5DXhKGUNw8h3AcDeNljPQCCMl3QQ34NhDUGDfbbNPR9dLV3Ptll0
CTJOyQYIkd32DywSTb0fD2lPmlTreMu+cQai+RLzS8WEnST6Ft0a8zyAkHtmKAZ6zkQ+acaUA0oy
3QITMe4lQlYpcAL37mCRLb28duUUR35ToYa7AB9SUH+X5aluqz9ertaomI0fOWxmDOdTkBFl24j5
V9/gOhjrT8Lc5r0y78gUKYRxW2KJ1xkqjea+LWh64vjigt90Y/W3tlNmVL0ddctpNdqFfUt1Q0X+
lzC6rWtIJS5Xk7ZVWxnPbWzcBrXKQbLgzBbhcCc7OXUx5p6sKebDvHY6/s8J6Ik7o/cQ5onJ5DsG
+BynCyITtzpQKwbNKL9B9WPvdTz2eUa0DozkrWbQWCxvmq3kk46WS3lC9UVTfo4V7W3KbHYky3kk
yiP2HTcahwTDgSuas77R7RpapHGTqw12yZ5AFd0hNwx6xUqX16a3l9BQg7GjIock37pbQiHwh9Te
D5WQ+7KaX3scFRzB5peOAuXBd+loydL1w2asfyUdkIR5tKEoZENFs1Wj+jbwouKXRfHV5TDMtiU9
weflnOQvhmN+Qck9g0E6GoRspR0U7173Hxo/5umLcynQ/Sdkcs/0Cr2gBUUXyeY04xIl1ZNBiEES
nyNvrBkeE3Mhfl4vXytGMNNAElUFJ2rvJNVfrpTHtm0ezZXjQ5+QxVpMaWf/vezVNmqwGchG2L/y
sBpYSviqv4CE+mNjv9s0HF84E1+cJE13ubdYp7TsaX86mxmcm95j202JwDZwFg6FgqQ5rxAWEfwh
2/GZw6lnGmQ+lBiBFnfZvpMxE7f+Tz75ZZhvOql/L7FSpLxnNulcnY/4kLi30jxr5agjDm1eMDk5
ZwvjRxibw2NdebxNAGgdOtfDXImj1zFCQAN7I6eXq52h+y5XPckzP11CHA+FofCgsZk22q/Wzucz
ZhOWALr+QNOGEMhWUeKR5YKvbt6Ny3SBDOlGeELR6k0uOroXKx6HsJvtr9y1/7oJneQe9sKFuW5+
7x3djCpzS/aWAx/q/FGTWjUwIojqRExXhg3vDRKoA8juNFz7ZH0rLMvGk87Ik5r3p+52xjHNWVnz
2JU2VppYsiEuxzfpIXfMEqKyEP1fpUmgW5VY3g6ZbZdOx2FN1B54BvNQjYCnyuL7+FxUplNbF2Gx
KmASjwZjWyglZKFxkZ3snBKpNF8cNt67RfRoOBvriBzf26Mi4qIasJg2xzyVUEUbdlgF8O9wg78V
mkMYtW0g4+r3VmqA2o1B2cwoeJHYJU+rz/YPV/PZbYYvEiHsXV1PcuvDOedFfZg2R5dWj/aubwcv
nEyk8KbBnt3OTNJQa1rdMZXLCXnTcRTWSxYz6NI9h57AffdNVPVmDFUzJ+IRn8+zDpCy8ClCy8mQ
r1BE5wi061E15mfjGJ8uSDHVQujC1BBMPR2B1THY7fP4R17hO1p0rFLl1ITpbNw16ahd6yZP8Ih/
i2XFRGp3WKEdmmV9fq8whF/mSp4ZqqOtY4NAXOGPRJIFoAxn/GG77dEnZ/xYKNeLykbgzKQ2YAFe
HbWi27LHKIIp5M9tpwejHD8QMo2vDX7/p7i0A4bM2klDGsb4i3PcaarsyPk37UrdxSWqG2cCecmr
xw8N7t3VL56tlgNF2UvGfh5hMHJ95ZYWsM+UMjxzn/2pXfcTkGIU1GgFjLdpSn7niPOfZnuOg7bQ
iBrDIhkTynJq1g9El8Rp1uxa9Jgctn4ub4RE6S9IW4kHXUSQZ+PZtTuN1Rr6Obcx/2J72IMNq3ZQ
LGRQsqSerfxTFY4K6NbfGQkWp5Gty15q5TMeDIro1DuqAZqBhWOKVlATQVW3Ogmd1e8UAx8UMiQn
RpNgH6LhMToC79psgjyAGkTOGcvdHm3Q4pRvgA7ZvagJkVky3RgHJSiQobb6DrRv2T4y3BHHJJ9J
bk1pWXp9jPQtulMAKHNdkmmw0Nd02yzzE0d76TM8KCs5Y6vzx1n9X0s30OlPYtcIU7GeX82dwmqV
v69ofMZFPSqaJCJmAdW3uPU8W/8woZ4cCAvHDy5PzGAxDw8Gca4khvKBDt9mlf/CQWg+2HzHMae/
IoX4udPHjkkwjWQz2IeYXJMDHkz0+1WFzhsFuE2JZMR3TsLTMBQ/Z6KeCCCiCMpt72faE5KctVe7
MR5bs4yPVcMTtl2dkC79qmP93qXm+GWhhg7X7lHMzRSScUNjmNvxsZ4XlhfLjpgUK/Qg2rD2z15M
neVUWXjmDhOb0Kxkz/arisyNzznUztnD+ssjKff5fG5OapBm47qYe6ljl5mrAb5ZNMgMzX+GRhmS
7GZWMpkoGz8LHHPQZIdPq8Ytj69qp6dxdgDZixNm2ivHc0KcVISG2gzJRBcfLM+k8BXBKryU/jbO
9xaXur7wfTzp2aw8E8xV9NGb1cJJrCTKtQmehfdQEucYlTGWKy62zxKl1jp6XzEQnaDR6vvaIL9Y
UXtiqQpNi1HB7MQDRjEBsJlnIos4q7unqXM3sbVtkcevzixmRrp9HRhlyKeJ16iz23AShPa6DOxc
yXY7n/LiUjFYIN71ESzMdHRbznR0bB02XfMH/nLzOqJy2Pvtl++D98o3EhWuxy42Xky0r/Jbru23
DS1ZFha2v9b93TBpiTu93xHVgeqBfMVEiAetWW+LJflpWIwB3AaqeZvcb9ERShX3zredWU/p/CTt
bSRbtEArJpPPrHt2svR3WTgdcvcXPavxodTyC1zG8qto2axWaD/r7EFzCudkrzyE0BnYo+afOmkC
uWqRFhBEUOB1Xn38fiUT7hIeiq1EmGYa0ZNkoqRwqfZFtyV2kyZgCu2hR6eXm/RIeWoy7dkpfJJp
xtK1SYnathkz+N22oyyo8gxYo7sY/7i1RMOWYYhMK4r7EeZMsZah5CmMYZG5Ql07MyWjP3KtDhe8
MKwbwaMiuwrKtvn2YMc8mhmOVqCCG2IGzzN+A1aa6RUTavGcQLFlY1i560hInfvTSvzyJhC24yte
7nEhRVib6+/cJ+MaxuHP+bc3wInVN/pPCvzHg0iJ9w0LcDmWP6Cmd2gTv42xOHrxRtNeDCdKsvbg
q7NBTxOl5XQzBxIRqMN8tHeYe9jfk5hxtr3iTBYsDb7Nk6PJjwTx/TBWBXRSa0nqKnDyQ58YXCKb
qwXmDRRUh3w9nHPuH9LhXDAECdiOz25GljA05qOsZBcuvbqL2dCRl2Li1FdG3+6q7btxHgNTeUVg
FGz0ayMH0iOX6jgldPQLrPqdiMmqAu/JaZXw1TjxkAN961YQK3S7EOGcdBRs29AnFT+g7J56p7xA
hHmYBvSjzlIirOySPdD/xwyK0E8P6lnhVm+k3f8FSuLxaM0NJFiU51OKaLj501tkgDXGi8gVTxnG
1RqO7VJfq6j0Gw4GxwLJb7m3HIclzBWtCY2VJ6UBpUwCLqpmY2+z+EsraZzTmPWKjhJkzQXZj9uM
1pyq73Yyt0eVJdk9bsGQ6Rxz5JIVlXgYF+dhvDOC8MnsbY7SHLqHfGxvbDf+TkAn0R6ghIDR/c5q
m/RWMUXuxAaKhzZQ8e1PWH7bA/PpF72ap93Sqj8z1KjAUzhxtY5D3CS8NZnfB0szeV+9h6pI8XJ1
SgRFBR8o5vpNEjeNyGjtEtxzkPSu01Sycsjr37lSP7ueW6c1kTn7MdUCDvg2pOSOyi59GlfpvPXc
fNZsHlr4X8mY/R7Ry7IWBnrFuI9nVtgxUzwMshiOixezWGzZArfWBWNDyz1D7mcJYPXUarUXJtnP
TDdyHEEGhhzq31otwQB8/hGODJL8oglqggAJcHrTH/wyroLEhoqmZVNzn0x/KxKcM2IgdUxTlr9t
VSDJQahV5XVQzwzHbJuxcOf4N8w+zXEaSVTycIHhXcJkXlUnybKrHBS/jP2EArk8xEwYYshdths/
t9ihuJObg76aR+j01q7l42Q5h5Qv3tJGO8smN68B/5uxpK/qyK0Qo2CDI6/YNIhLn6m2q5XE+m6p
ac/0+i9mbt6ARccpW9O7KVvnkn3UsuJlzfs/eAiiTJpfIlHnDSoxDBjmC5Vf53EeAMnO+WPRx/SM
bXEvFvrYeiQbCOH7a7L4Z8gAyKMvcj3NQhUHrqNlJ4Ysah257lIfwycIllen6J+hI+asf4IF2fCh
oVn0LfPDJTOJUfyMpnPUKN5E3O7WBZeGk2TdQTg44UffeVigIQke8g+W2wF2KNYvlaV3z4FZkXpb
anOLfkUnis5wPzlePoVsb0u/hHmLs1R67KWAxp+dNb85jSvgKLcHYoAvcHvFz8H6ywgf5VDriL2t
MSWkGBFMkS0MQXFxd0l1/fB7rboU7IckzlTi85b63NvQU7upPxP4lYDWgs2PnHmKOit7X/igvGr8
PYqmi5Zcc9l2+Y/4lCfmhs6lsPAj4P6RB6m3z0vFv5pvmdIYG9j1+OsD0njBsx3z99+xZtmfJIu3
Tx0PnIV4UA0JflMMKMRmQbXFwr/AW7Yf0qI7myYk2IxtpJ0iw89anckJ4wcSBI9+UtMXcjSVMTcP
VxDKstLKKU0s8mFj6ByVjD+6kg95BvKa6edsXfHeusXrvBi0iRis98PCm7JaHC417rlSq5rAj41f
LHGfMu7WVyeGLNdU2uOU9rdWae69Xgn8+R9759EcN7Bm2f/S68GLBBIJs+hNeceitxsEKZLw3iXw
6/tA/brjdXTMYvazUUgiKZFVQOIz9547VBzWs/BwtbaRu2I2794FJqVKoHbZXAcr1yD4oi2sbzgB
XL7KLV4yUnjWIpc/XVoq5jAptrplvhz0lFacB7Km7+qHHHC0KstLMQn0QtgLCAfhYs0mva9IoPY8
9nU9QyccpCycMMV/TBP23FrDqs2a6trBIdqA+j4VjbD3MfapbAy7LWSBbY9mdGMuTnFDNmcvu7fQ
za/NgQqitWeCLELcfDqMczaGhkngKpBG8INmRj0n8CmMRvua+ajo4tYX6FmKt5GVZtogoK5pBAxP
+SsBzSodg/e6pAfsc7R6aHu2XiHLPXYPjciOG8rxzOoVCfbXkKAZGD0HY0BHCkgZyyeRO8gsAuPs
tI79qBi6bmSI0yZYnNW9RMvc9CI5DgN2zrItxREZzo9sgaWRmcN9hrZs73ijvffa+JkAeGSEkd0e
gt7LLqYOloQSr0S/nfxkkatPtaV/0oSrMXDz+MaJOoGBZt4GPYgX0wqaXd6Qp6zAM7MAAQfu21Xy
AJaRu8okecIEB2qLNaqQ/igYMMC6GWh2cnNRpDcttQWaVHueSP+W9u8YOPKcO0qDyUqf2XT0h9Go
moNNA8oqYTjpBG0hEsmCcEf4o2O8gg+g0uTDm93PVP4U4ycenOciTvQ7oxWmdrzdsL+JlykEzPgw
wzCRnYEZcxrBNyZywrz2SbGCaMtNlrMwzcn52HeGVR2tXjx3Q/knoY17jJviNe8Nh8kaZ19DYDoW
nQxtWXqxMlnehi7lm55749KxQeMZTL3mOF78nNTfKHsG5gul2MY6d7ZWBrSdvynBU6PPSJOjsG2i
BQrzXtRVdtPG+AGbZoofPLTcdYuCLoyPvs9J5cLII+YGHg3wrVejW2SbioMBjdNjmJoMQX/TmgGt
dpL6MNvVawDLdNX1bc50CA6H8KP6Niihb3h0NLcB9JDtop9mN8wWtCuSQ2shN8gUAlpYsHpTI3k4
e94+1VxYhelEV9jS/XGsihB9JDgSruKBWdQu+LLk/BLFUNmVwhZMJHbA7LFp1jKu4n3atzsXymzH
NJAJL7QlK4xn4PchZcKt7yJypu/F6J/i+2QaEmIuyxhC2hpfXtqteCpV5Ki0+n55PN4PyfQn0rV9
gvVgnNjj/ikLr2LNl0c7XzY3DsSdsw9HCtOAeUW8Le+jqHqAtmhsioEMAQaEBuuooT70vvVRU2Od
J5B73DofI9E9ezl4/T0iHvM0z8U37sEDrmKP/cPwYPojYd/jl3S8P25izztsxiEiT3ls3JTYg2Cp
qlrnbDSsyaWKGAJP0rwDJzUx0LpLQ8yXwrTFpoc30yrMksvVjdInmp6aIjXPKtMbrR3M4I27w1yA
7LQQAePrM/8iUxho8Mzb2O+fzL6fTnDFWPwPcb+1ymnYwouhBPSifje707sH3PRsqHxbCdznTN8u
bpdE1xRZdtWX01nYwDTHxDpNPYbXACXyuhu1x4Rasj5twrdGIBQfoPle3cBtD/CGZhTE1VuSsctr
Ow3XIUEpTKYBHiJLbWbvQtE2rElwfU7iOMcpQ42/MM07w7NPTfEnyuqcrAx+Md3UOvkzRlbgRklM
20C4hWaPRKvc2jThhonHLSpRkTSDe9u1E110DtuSkzR/jHrZH0Pndk6op1JV+dehnIiec833HET+
DuSmtwdDEW695Wi2rKNgcvjOHzrR5iheS/vsvsO2dU7k+qIimP2j3037fgjuxgAuArBsJGQZ+teW
RRqUM+RBjuJUCcNnJMjBbsTN4LaWd86FjTItYYhAOVRcjPmUlvYicKIL1+FTGygC1YDqX8iRWPcg
Q24dh5YxBpdXuaV4m1umlJOVbuLIvkkbjME51ee1rfJXJhMEcaQV6t/ql1721EF6QvkiTVBLgi2I
fVf6br0r3cC+qChSSCiXzazbnLVoPKwsHgHKkvo4actnPw+XSpM1h+eroxxvVWLbsE92kV3Xe0Ho
px0xaHMtE3SV9GAwMbNNNbEqNo3M3CZbj0QVxk/5k91LXKVFxluSJd3R4BWoFz5ruEBfUzshkmq6
JTMs3AEu3TKOBTEAbZf0ZvsIDRd4x8TLw2ZolaZDfvBBV4EfDM5mVidrhncFQIQEWpzhHJ3A3OUS
WSNj1S/TkY+xYTf7psenjb8TDw1zlikwj452KQHz6sEo6XR9URAqEY/hxSLBo+54dpf4HjfMg5qe
gbsRzfuusimbcuxALaSBCI08NUK9HWTwg1HkYPTNvNNIwyq+hc1I97QaqITQzJWV+4al8YKoa5E/
MFAswvIQBi7fRTYuPmaizi5GhcwfDKKDMKd4iWMR78e0XKY/9A4err11WPovogZsJBZdgD5qMDRH
M9xBV45PZuSsyzpwDwTd7RRkXHCQNIYOXSSZ3pciE2/TpEjp9tzfUfvXhDCNkxMHT/B++LFC7zYR
5XviW0uSDxaFFEX7VntvGaFQiGnXJlnobpmO+x7AdNIhWzShn6J0DbdOImAoeBXkeUyCYIYhZpSS
dU6i+GkaiyTjAUXwJYpeWxladP9pf1DOdDP33OUkP0IM6Zt9qLPHNslNGsPQ3Wi8QCl8kHueW8si
SO8mLAw4dZwtUsX+ZIvg1zKJN+rVBc9asAsTXm6AuTu3iz7CKX6pWCFGflffpj1dVhk01tE0I3c3
2qODObQnX5UhNvp5iIiia2KWLczSIlKUWKuvgh6ExlRxQyuv+wyRSDAjIjuOgLybBlq8C5rKx7t7
vygFN65xnFIv3juGIG/bLXH5sy9ZlSRJIw5ZFU33owtEUAiGN9ZMwTmO6WO+QInT5Ze2hgsBM4Lq
tzLr/QKhBLZSH1sVnRgpmhf0/WBwK2pCpBGXJnTdq0HbxmWEwj064aKD7GLemqGVHlkyVPhuHIoH
Bp+3UAWIGsoyY20NLB463PkM3lr3JMy6OlhxwKqI0yb9UwmOTBqMLVHgWGY06wpMafep+RCzOGFy
z7NfO9Nw6QyK5SLvOOF5gbAeoVWEIYd6LRqHo8hh0qZFjPE3jfFjBHF/yhrRnxoncffUAkc+KyCh
T4+kLs3BXvjJGR7LtJmpfFlZdbjZhwEFNEPjSFY/RgnYDjr1dAKRD7l8+YX5fLpFvs5mW9ufoSFO
gRjfvJEXRU0se0KeYl1SnWRZImqP4yetJoa6AXUxkBycPAsjZww9hptwhjzw+F71Y/XQAukieLrO
eB0KpcV9KBi2TFb44nV6W7e2eVLEzO9tnDI899JspwVyQhelG3nQ8hgOlndAKrihk1lQEYwLRYjJ
qm+XSNJpLhC9Yrc3OzLipA589OJTP5z+87d9KJFvFQnDQW66XQV2BVvife4zyW8kNK4kQisrUl+f
mqmnFNYwmljCdSegg80Gkv/MMDHwTqoW5vb/hBN+ewzasELb9Or1s4H+fUyPg5HrN0SpzLdb56lE
53tl2dOtegT0b10dMB8mTOrw949DPdNQlVdDdrgXjEIejMK6NsM0H0Ivc0AoxAYw8//6JVFGA5LG
KbZwzv71A38/xWLCuJkwa8wj2Hg21GfH7IfbaQHrw9njHcfadvj7QZ8W/j/Db/9/jvn/LcecGfO/
RMj+rxzzR8j280+TfRbf/xpk/verfj7b7t//bYkk903b8Uk7tlBv2/8dZK7+4SvXVj4ABUcoy1o+
8s8gc9v9B1nNUkI74osse8lP/meOua3+4VlkG/8z/Fw41v9LjLllm+J/BN6C73EkFFW+Ddc2PVLT
l4//S+Atiy0sVkBzV4jvuecJIgS8Gm3UzO+yvr/OxldH37TqvMA8ZR4cotzmMTkHuPAHQarmE27g
+VoHPPTiAtmJqZUFcWth5j0kHTeqwjvbKBOCrI24IxXet5fol9nF7mnHj8xgoSKXfyIEHlswRz1D
YyKFhxljU9Xvx6REKwbsb9VSucEunJONyEYiK7ywZ6Hs+Cx7GLeYtK7K7uebHsaIyVh8o2Ap7c2m
2BsNyeCUqmqdFwbAbG3pnWXg5GJ5u64KUnHiQAGNYKDg1dOhZgN0blHA9ll8U4dmumNBY2zUxMFX
1l29GUkAW5nWEs/XYstrgaIUUzZTAmIvqNEvRRFKtLNloUGPE/KJ5jD/shz/dgwDjUVJo8id7Qcd
WD9VHWTbaAGfTPZT7+TWWqbDyqkw5lgafryTJT+DPfzJ07E7xTYo2gt7YxOfrAvrpvNOAwO8x9H0
DCbiy4KUMgxkiGR9l4ekR6VfPQs08n/GN/o25G0BOpxlK0pvewvOhe8ts+iEm2xX9+2LTur3KJTM
Q3jR2xod7pjifkKlx9Y1PokIzUxpBVfN9B8/KTzOoWMuqdKlUiSso3cvyv2MrUGeJ6Igw9rCgpn6
Nziqug3QbWQlLeZIEwmyY2jcdk1FRo43PvcNuhO7CuDEMdNZzVKvnBEmLjfW2qKdGUkFvE0tBCpO
eUZxisrMd7ztFH3ZTU5Im2k/sKRnqxEF5xx5pp9LorQoYk1BklVYQAGtGNHaMnoOzDo+ZKS+zGZs
Xruue2raGDDcmqEKU8Bt+FYrRTSebI9DjArdaxqW4UX56LX6wyM6b+NHg7slxAiZCfiscBIhvY1o
7wzMOV0GnNYyCOUpY7UftK33NbKPVZv750oX43bhoEsRHZD+MUsZZYTgCoNe2XjRXo6FvR3GV9Cs
Jvt0oJ4dLH54sBNxIa31aMqquMJlgsjp7P5GVcDN5zsY2ffZaQBiFLYYvr14YxUGe7BmeEVKlbG7
Af4c2eG1VW+urR9nW0ksQf4zsBh9r0L3Tw5jrOujfj/ZFopr6scaO9vKkgWxcHOR7mRvz2ftynth
RB+1cW/NaJ66VrxAJA4usYASgCqxhQZ6juZuJFfWuY7F1B1UhxSEl65aO28iK9r1MLJBLVxvXkw+
09obOpb7Rz3DA4ty8xznLQTJQUe7ri+LG8tFY5KnO9eV7JpdVW4hlWI5q6b7nPhTfiqTCtSaN1Hz
APUeNSfZ5rn2EUOoQJJd78C6wGpRxvN7ICQAqKp+H2bnbKftcEDpcu8m7Y/OcayHtZaXStHIsogj
EdvGYtAg6V8308Wk27rjSuv4mcPz3KJmzDwsyWQoVrPesB1aABJg2RxQsIG5l9ILsRkCATDld1Wx
jGaeUJ7bFrnIvKyn6oUv1YXWuNLC41AMGwXyCMuU1/b0JAHDjmzjD3Z3xCjynNjlNVfApTpzvqqA
csvuymMropzXjIwEBqBqEcvqT7wEW8xz4dpl2UPYUc/b18WHDgJvYxdbbLsIeiv85nMs2fiY/Wue
VF8RX3KM2GOX4W3ETHxJaff2jspvZxEvoJXuowydcsPRI0HZIEzz0Swqj5Cfnrdtah5UW3P6p3Jd
x7pgrJ4cRG+9kGCW62w8GV7gAKEkGsufNLWkxnTX058yNVNbE14UDS5nw8jbZiIPObi9/HbNGO5g
Vm9yj/VhMEYnrjAKTtbuJWDaiakxepHy1e6D+zB1Aaa67Y1ZE1Kah7vU5YdpfL/ZI0Zlj8gWJyJr
HgHrQAIB1OxMu3dNA4s28n+qhM/TCHdWljt/+sIdGKY1uBKiYUtUXLoIPF+L4AAGP9/UVTBvkLie
ELDGtwOZam4DDCOoMF7PXX8iCwdHvwUcnqzGYGujeoqMDsU0j8eAjcgig/K5GGjQgWqS7NhBaASX
w1+XyLDXJY1QJrGXMDYKThnGhkKk+6nANm1kibEqxWCR1WMzLCJgDKtXVq0MF/oryDupGpw0WYgy
Om/UXrQTW3kXYmCIvjV1tYEGyvHfnfoP+pvTFA43uV8YD0ExfjRshqno0fj9De8iETVcFb53URTf
Ph/beEl7sucAiQAaOwux0cjeeKMrnGRJ2715Sh85FtuNAP6zQ5b0MJjj93K/WzxcDkM3QFwKon2K
NtGIRbjSpv2U443dTWF844I729jAy3YJQYwgi8sjkYYDmjJiOIJSvpQBGC4xtSDdTaSHzlxkeC+9
I7Ef3SSBnrTZJqs7rqocXk9XImlsTe7mchLw7L2NlVT4BZx4eJMNWm482Kn7ajWzWGMK5g2uaOca
6RHtGK6UXn6wFpamPfXF0VjyEbNCfc7NuCvsYt5Ho/hJs3ztpg7DbRhMtDBb7MwVXa5nsaELN4CR
UKxY40tUeoz6LJJrPKv5UTUheWOerIJY/SZNdw/18TDwZ59Y8s3ygRKLAhsRd0auL7HSKkSwPg+p
NYuvasOnfiWJTSrabBysRgbX0gvPImOTZcoa+6Yu7jVL+Y106XJpkPYsZPunye4Q2M3wAFxQVDYy
OzrTU1flwY1FReahiieqEA147+cHyxiHHWcNXaSp0AAaA+FR8+MU6veBl6tu0y0rxQbIcIktmU1m
NtJjEg6l1vAizb0VUROliPVQxI2cPRtJdTAaK8hMp9wbCXfxxPMy5mLuGZ+i1uq3RlKizhjZDjrJ
GO3zzLyb1Q3DseXBXl9qZQ5rr7JuvNy78yfWPSwzZMuQHODhxP9TBhxRiPbxvRxALaJwWB6Qecd0
kJMpycdz7cefpjGXmNeTaONaB5WLr4x5+7oh7m2VNSUVgvupmIOvxiolureX11gLfbK86eJYWh+8
CetnNNUM8XLuZgDirtxZ1qIfGVkF5mhZ13NurJNCa6Sb5aWGWDwsdtnKgTc/a/7lgfPetXnSs7rE
VEm6GKPNihXXhf/5jnuRI7YCGkNpBTYU1H6bd5s0bitmlT6ahrzEimK5R4eA1YcmE0/DYHz1pP2S
3GDM6ynPALhhQMNX1t5V8zIvJJsUbOFvwgDuwa0MnBYzTMhi8vmcKLunxgNLI6d210TcSiSJsF+J
TC86xmVJKS7Hb8xid5lrfi+hSOtJe689yve9YEiUVuNjC6bgaBG9EITZK87F4jU2hke72EuiGZa7
NIsgkA2Y2wLH4P3s/phQoIEpMwNW77VH0z8k6PmkdU1iBVvfM3iAO9AUiWZcJinmxXERpHA34PWF
pA9rttq7zqmEBF7Y4bMai3IzOnyVBB5HvIY8IK0zUd/PVzv4cGzBQ9hq9YbWZzsRto2ovCayNiLa
2ehg3ow2fzcgQk+dCaUBMjfqNnVk5NCuER8Y64kVrkJ3SzGa78sCkj0gjc+2jIhhQLd+9s3CQiJs
2ztmS2j1Sd292HG5RLEsOhxm87NL067A+5FsVLYPdaUe2irrz+CzMvLJPLHVCDRu5DifO5F598a1
U/mxqlV6tieTkqns91qN99ApNmHmumeNQ4doR0Hm8zwtRKk/gkJxcIs3zzF+iAneq7yBihGXn+ZQ
16emLW5bkq3O4EMvdVR8uSyb90xI7rCB5YdZ159e7+B2tVUHW3N66pQB3B5IKrwI5ur9fKpBlCKg
Ps34RO7qumbSbpf3pi8+SGvS7OYmnktjzZMwuVaZ+Thk5cZ2kcAHIVyDfFQTYbg0l4nZHsGsaOwU
YXjgiRa79vfSLqK1PdeoXqZivLfRXNAk9XQ0ZoAt1ZxujKrDZSLld10Y2dXBgGYH1p3ZzS5Ry7G7
oVPv8PAgtI0sFhJc5qgF2AB6g+Guc2SJ9eL09piN6OzAQoXoKNFu3FAuFHW+d2BEOy9D5AGX6Q7Z
76H0CcVkF0Iom6nnTZXNzw2XUTgwqRuEeAGpn4HgZbSPJGyFNxpCgJeT3OCuLfT9J4j46xTsy6HO
go9GNda2HRCcqeGLVBEHAWhDj1MMtH8R8HX0gxRW/DtDwGXPdjJm5bA3B8ixodqqdllKFskvKjTp
JWc5pJfBBfCbaY8c2AFdo+WpbeJgTY5C2rrYRQ8zTWTaNuOpp5I7TW9hwsZVx/ikM1e/9mI8QSC1
Mo49XAsCQ/yKW7Sib97EZuiuZMlYvM1LkLUuEEPcscoFwtDzqisQJrveIoYnL5zmAoH9peRKjhHp
cidhXaxS7LzkPWhcQqze7bC+dD26g4GDoq9RjKJL4PlUITIT0VEjUpCW8+CJ6DVGwtfRue+qhfxR
MpcTmF0kzSThfXvlaWOdZUQUeXhPmGL+0YYweJKQtDUXXAlV9m2EAypPlIHo0rvj1HChN5l38GwE
X6N4Dl0qhIEnKnHIqDdbiRZ7CXZJeXEqL7ZhISoinrhlAdJxTNbkQ69Ek/7B6JbsyuQ4QUw1CGW0
utsCBiKjQUYheq8UW29GjSkn4YyCJcNv3di3ZU2YFVqPtyaHgxO3KUsAl5qqd35JX+IhkLFhzJzo
zQjUugGetmMbfxqz8G4qeEoL58Yp/GjT13ptD+Yigd/42ZQcYA4gVTLPmczas1+6H2n+0Po/hbPC
MDQenbbnxIvpNKpuTgikmb+TllSnzJM22Saw/npbeTT9wInFsz9gSvLkLzzivTUz1m1gDRGAKPeJ
5PEc9Tm6FGImo5HNTDNevErsCtbyO5/dlTD0Lpgwe4+d/8TLPbOGNw222ZBCSY26sS2WD2WQdKtQ
S9TZc3JLkhgLnfBh1PvEV92NxWK5GIzvyTbfQcI89VBIV2YDOXpk3gOjA5QtiV1V3v2ZRP7pW2yU
uJUSxCK5V31kip2cmcSwxja1su5K5IdVZOystjlPPagWNgoMp/xfOul4RQAQUMoghkM+Qd7rq0fu
y9+uxYqIuGpANdLtyH2YIQc7bC3j/KcVDnKoAv1Q+po1vMPDJK8ubQZ4ZUgy7JDZfei9VHMHzCL4
NYPpT4tsux5BJ5XOE7mIAR0o0H2H2BqzAq03LmZX4lQsg8SlMAzM7cz2kZ81dXgaoN27BfkMlp8j
OHZYpE1GlB2skRUDQQFQFkHaxc++B+vPjZG/yjx7GSKwy3ocvolPAO5nBz110If8iyix6ovOexbi
odo17eJ5MYWxTYxL3TvOhXlYyciRj5rPAEg+GtsjmbO48Q3814l0k7XVudbCyF63BTcNXGy1S+0/
GRIA9oT9xRbO3VCK8gZBHG+zD4wF1/eQ2be19Z1N1RNY1nSXRuXW6Sb7MpGWO5ctg5bQ3zocCUVu
FiTB90/tVuTzqQEVzzTJ2I4hpuiJ+YudRTxOsWiPI+s/C57u7NVPc5ZDzAdSssur7C5z3A8euz8Z
lDrmTHaLDi+8rTprRitMQh9402ClaoSER/DHVLIpLbdhXCi7BOQ1hehDwpIY2qPG86IFDrIALqbI
Xnq7ocnq508gRHiSpYlCTO2NhTFUgWkp1WCdMn8gcD6oTqkyWPWzO8T10GH8APVREEdXut1HhMV5
78YzhA7J++/KlBbYCr7mKLjrJ/YhVf/YgAHHs2qDqVUlpqI0czCg4s4fEiolIqaBP5LkZSHvi8Lw
V/P4j3MIQ2n8EJEAv9cE8WQe7QF43GPEM5/VEsoYjy09Lq/modYBwrA+2LoDY6dalb+Sp/U++aoh
zJ4Y+5Wd3IiUyOzUnFh71qV/AQvGi0SI4Dyg1+zf3clOd7Hhcua65t5h8VB38wlqGVvK4gbQBN7j
lEwjjDZKyLcZ+8Jq1Fm25mFKMOA4/mK8/5gLpAbCY8BHdjTz1g1zHUJNX/+uviDd4rvJdwIeAd+S
98DucAmRG++W2dCq0VJtLE/vzcWAlxY8fEaxKL4Ge03Y2LLbR9sycbtViuQ/nU3o3zUq6wEcZwVD
Eo5n+JQZyBIYwYenYhSPkecxtaRCD7w42ARxmdBsNgSxLeb1zrDv4/GVVRoOQ/DWjMCH9Ttdf7n2
3BImPNeV2ZIIgXMXe4J0FnMKg4ApupoZecWo3ZgSJyNPlx7nlEy4KAmM6f1I34Ypzbbd2QrdFLkR
APVQKCdo903pgsIJcLpkLsqF2eqLQycQww/LgNCCJdgQ/7HL0y5b9dW2rYJsVwmFu1OziipdMGVB
+zBX0RMgi7OF3IgZDZYBfDHQLKsY8nBxZ0oczN4CkwfStkdeRKkTVi9eUIO7dV5nQs31ROpDG9Gj
T2V+YJVw49YM71HIc7MP9k0JR78BhZ8uKtj6YYkENuH3reuaoHmvjd7JdCe6Z5gfYATQOS7FjndL
rYKjUIIGGc0Ph0Cz9VxY1YrKYePOs6Z6HsgkQySe1vd0uDekS6RPLs6ksaTcwa3O49L91ZpoUiv0
3nozeJxaV25Ir4A9JUjQJbaoIfezqrRAduxRcYrd7LenwrwJW8e6nXV+CUuSEtSQh7gvFIYg/7nq
zPIArPQ3xQ4gag40x+sQr9vGKwChXaDMAJMggWd5Q7Kb92G3xSf24tUw1OiMjOG97v2d5efJTiMk
XEVm3dEduieIvz9lp/rVX37lwJ53F8fPbkXWh9NfadtJTCgjzMjc+5VCUW2Q07uZ5/Y0E5+znXke
rwh6yndSMNkex4qs0nJkYsvJM0ANWVMnVZldkIxF2qORZQ+tzoZzOHgPaemCgO8pVUY74KzBGK1B
9vB2Vo+su09mFb2ZHYzjGh+jX55kca4BEq+K0Tsbk5zehAM/Nku+68ZzH4WLyrYvxnHVMD1KQ9LS
eG8ZfyXWWsXd+MUArbezrcszI8iS+jLYuE/xAjMLKMi/c0f3JcYrATuYZ5/HkVbMH4luYmZL4y3K
U2udmv2LI8BTDujveHBwy8vQadZlwkRJGKysaRbn26F6qRGf74FYvqB64PJ22/RhCc5qi+ZL/wqU
Ck2VhQcRP1c+AT+FC55gNhcbX47ocuJA/EtMaHwn2imBJi/0u7Pf969NJ+OTQTO4teZklzuj8TrF
+hxi093CFQHrYUTRWrYAKqqGk03CHQzUmB9Av6htOljMXwxG6HbY67ccRbkdxxhyjMNoZz9zi/GZ
q6O9HQJjM8c1+l5zw+grv1StuYuH6lCJXO1rM+husqtJ97lBZojpL4e4lYUBa2ESUWXJS5KwrF6n
EjlGwxhrVbFHOwyZfGmGkZxKMjvnAIBH+cPGO6Ax47oafQT8eWMKOpdWbhHlwehLroGLZ52EAweh
bsekJwbnGdUBY3rYF22RQzH4dIW2b6sRNMv0qUnw3iGc/VIJEUYjAcdmsshcakkGWZ2awFw0olyn
PTiA8uB8jjbTmgpX4gZI4C+zGyzZqjyBMLXWVsJcWIh6QnTBjDk2e2fnWMaB4Ul90w/dYxYx5nMp
HOSEWp95OXlWzR+oqdDWyhIQDLqvVY3TcVWn1CkYx69VwJmLC/qFdIRHSYoUHlZGjM7IGRQHFXL/
/L6yB/TnxVPD7Yg3oqTFxDV1kndlfIuyf9pVFtDSuLOe0+zQEOAKE4sYTFW5vF08g4tIRgRTBO+D
wSTeGIKCaJO8hme0JqIXmjdVWmxiEBP2d7zcwTKRsFllsfG9ZN70eW1yuB+jPsj3dSKfrByIV67n
V+lWEPt+U1k9RMTdEI4D7ZGCZk1a3ddYfSfL4A/mQBsB0XVF8eAODvP+4ioSShvrYpXZQ6Xzn8Fp
d0VXsv/pg3ezBJobu6w+ZeytBOwknLzVE5bqcRXPkMXYYhN1yfTED4eX1lHb2i1unHcaEEscmsD7
6U2mCjTKU/Ew1OoPMS8U6wEyV330nQl/d3ogUkQj1rH/EOwbS5i/3RYJB4ooO/+Me/uNS3qaSl5Y
6FVSXTth9qj4yk9cTB1hbt7VrLa2v+SN4Uvr5i9zijaVSK5lAVEnz8ffDHYGz/Y7PRd3JKdzoPoc
v7JIjx4RiVc4GEievFWbDtEuG6r4QDyxcYdOhM5yUZoakAEb5HicRgvdIjhpzGkskAfFCJutt0bE
cwrT7n2AzDYnQ3LqyFmcGFXe9Hyje5EnRxaIx4kgiBvba9+F32SniBajHSd/B/wKSjy7ITp7FMBj
hDnHHhcGQdgeBlgY1kjUBzmzCC+Zl52bxiuIEELg4gIkhFqGZV0OZbVxW5ACcMDak5M4qL0V+pS2
JuXDdR6jsPz0kIbuanDWf8HazmxfYdy0O9sG0UQQDaWxlbZ7YTtc+EF/LlP7hnIVbwvWpv289WMK
okhh1MPEhBhG306odm1BbSyoxRH/9ncQO95BvUcdGRBLUA1jHgSopeTGaNVhmFmpZIp86w5OQTli
BCg9yOyWGlnUh1cbT/9UgoiKpMmmT8lh1whazyYvr4UgoKVM6pAJqNufJoNoEq+l2mJ+cKhK4axF
xGO+dR5KE2ZbZ3bmNkRIZvlJd0pk94wF9EQxJTBBLn577Rkbci8P+eCSoBlmFjUiVIcBUz7Ch4nD
iPtp4tFwphhEr90XKA8RVCcjV3hasf8MosBduYn13GtY7yXJohSw+MstGsiafKEYT+kltHALdKnm
a1m61mPHxsZLtzl9NV0MZnHolsl6CMvw6vec+toydqWXP8Yia0ihocevGjPcmo4XbGIlvrQqyq0s
2JGytncPXBQHSYTBLjWCm8CwwpPBQUKVfUCdS14s4gJ3jqqtiUpx1fb1Sza5j1HcPc0GulGloq/4
tUZUBmwUsNgEwHkTCnpuGI+2xXII0Al8ich6V21znDmnAjKwWfm2FUEGlvNtGr8wkkmjaOKJm/zb
Uv4r+wJMucb80bcEsrvSWSxq+6jHfRtE8y4yy41KB3Vvk4Use2jyVgcPvhz1lpTt+gPQP2KNDOae
P4zfU/5b1umPk+nnhbc620MK0eMT2i6jUVaNTu3Q4PbJjnKz2WdDi12fF5pM+uTIDugld6pPNef5
Sbb5jwNPpuwVTuTeWrJbJTYJwU8jZPkcWMN/sHcuvXEjbZb+K4NeNz8E7+RiFpNJ5l1KSdbF8oaw
LZvBO4Nk8Pbr52E10OjNNND7WZRRcJUsOZNJvnHec56DfJ2jwmbqA1mGU66dvneifi9c/9UofG4h
hQm6fJ7PPj0qzJBYpnOUpx1WlfQscoMHegd8FsLVvQaYa3o8vhLT/qUD/1IU3p/QIf9MIXVkSNqe
rJBNIVvHQDsGPESeRguvG3k1PIkwNzm1RGFBSnKaHXFaXXgZzVocQJlytETsHAJqItVocQlS0egW
DhC/1c9jk6T5kqbZhu+JHTmzF1EVGWuj59CWHzHYZoBd/a11jd2/GgpUq+TM2ByceNF/jDYfUSM3
2c6GrEUdlvATxAdV4VWwra+Jlf4FA+9umJe/Rqh+NSi25FmYfMeUOhH6mmAm6D9Vg2c/YbasN801
xHoMDlfZ1BWgv/zSdfKMUPRgJLj6lrZHq2Px3xICKmCPgazc52aZnXyRsqDbXKYcknZcVdUx8fKv
qWppJPKz36lP6+hsEnTISelIUZe3f35h7gKLMcJUnF3hICXRA+qTZbnmg/xDczATHRXFHJSosRoy
/cMCPmRauX3LwElbmfkntMhfUCpKdR3uxMgZWfkZk1ncioGtrJjQ0dmTDbCRWdeshXVOfmQMyzcS
0azMk59bp+ZCSfk1bdyfQlOKrZJvkoQdj7mZySR9bG0+r9kcTW7xng9whdpFfyo4MuuIvjQu79qv
NLbh6VttOflzzxvO6edpyM31ZWqbx4TWhgNgb+B0dvDijA3PHEtZWLa5G9t++ivwXM3JmXDwhnyP
ViorIjWtwKY0S0xd+4/uOKZXuimBHyEBNIWXPVkp6vQIJQM4VbPGoIjHU6eKq2UUH7iK8suselr6
vJXlPGyyXbhCCgexiE7UhWskOjsjfMY46eIgXlfETs/+mrSHYlqRwxtgALGjRmCfH5oFxBqxtm8Z
9LIu8ylhq3jVRs1xyFs+TB5FO+qe0pMHDzIjeapMzU05dD/I9vIwccS30sbsazFjnVWP8OGOh9yt
l4hqStjjFhksgKkW8kl6+lnWOfiU6sOYn+nyQhYR4MWr5SsR6EigkkkDM7toVf3OF+NRGeqBPkcd
A0cpYxYzT2NN40nqk4QCXrPTC/IO+MG9lNmdD3n5o6Npoqc/6QCZ61lRroqhX8RVZ4znZkSL4Rrl
Ew1fjhQXeIysM/aO9aIqm5Cwk9HpAcgrhrRLdrDsTp5Q44e7rfILn9yxSE2m4Lm4wuKL00U9cTz9
qxqZHWnBSCjGkFvW1bC4P8iPoB/oL63XK8ngADdZMsQWZi0/P8LK8W68f++jorVAY7LbSz3/qmwO
jTA9fuCBo2F4bd6G+bEyl+65UDo7agdv9RDUP/WwCA6Wy881GGhKTBZKfASk8xbKlkGtjUX/3dwj
GENZ41hvLurkj9MPVirFgcQtml24Plg8U4U1k8skG7aTdCrskqE65a1jHbJBvOsl+DN3g3Mx4cnE
8D1yzLqVgSerMjWb6AqsTJfLBxpjPx3yUjud+BOEMSi7TZ3BwB1fnU1Bzoh4YBzZJx1g+XngDlKo
mlWp2qd9w42uY1uWIDNg6Ad/eW1Mmf3gkIbA6/7IUxpz14EGOkrPlaAAFh3/3oecPYfR/eta5gO4
IFxGXXlb/ZozmiuuY/bokF9lBgmCKCTxp8zhuQ9H3t9yORENxbu1rdH/vXErtdL4iz9SYcsxnPCL
kCnPwekb6118Tt6HLIIjQBzUu8mgrUMcFAHZPKxva7qino9c7PO2QC26TwOWyO7ftZ+v+eqhB6Ue
Lo655BjMeZbLPNtrxr98Qks3RPqpkXDciaWSZ2S/emivVVA+WQH4qTDgvSQ0QhccJdUuJ0Rw3iYc
Jp9TD9lxkAbPMJ+GS0Ejd0Gm+h8T7P+3Cf+/bML/rUn4//xN5c8664ef9X81CfM1/2ER9p1/BT5Z
bB5e+EMC03L/7X9NfzbzsId52LN9/qMTOp4Fmu4/LcJ28C84L47puwSbyWFbwX9ahK3wX3yN48MT
tS3L8lzvf2IRdgOfP6ptyiVt6vPX//43n64JH56aZ4ZYLR3mmO2//xeL8Lg9nQC/oBkbdhipvHzq
FgMjhE4Mtt3KgGViWZGqx4Z6YknVVc4RnhR/ewg2E55tYhrGizrwGc+/+tGH8NYO2dVlVIeR4xM9
9FgTN5Z8s7Pmhsc4jSwOBBGSVH+dUT4tiXOIP/SBj85wzZL+cx1dIuc1W3vWKV3Ueemy11A394YL
0TS0nDdIjn/wMSRk3DmPEenW7DvYfq8bbtuQkKNnXL1TieK6dohRK/m4GWgEjDz+7Z9f2BI2e9NS
wElaVm22tewLuqzOprfALybdnC3Qnn2lTRwBcxVPXj/dUpnOt5GSLF7S6WyCggFsPDnktJaVf7Wz
9IkGCcJ51XLRoyhfyDczQRU0vxQ8byefBUfGSB8vw1zubGaybkL3dZfGRBHx4F8QebgLj7+rrbpw
O+Em939+b4ZHqe00fViDMVoLUTzASr2EikHHdsJLDn8QI1nx1iTixzxmBj48pOKaLc2a93jJXMxP
5ZrQRtptK9zFaJ/AzjnRQLCJLBbEz8Rw6by0vCd7oOVplv14byzTOFbMcbuB8VLAg6OWYb9yn0cb
gL/KAFAToOBGNI9PsjuLkfWmNeUXyIwcnkc4bj3qfsjyway77j5ufF7fPlPH94ZrC5dosLIoLxAo
ZZffB45cW+T8s4HCfuw0i8a0gMKaOOKp4ptdE9pDpqwxHnzv1BXiDcqYuV/g4FKkQoRLpJL7pywe
e1EDkeoT9JITRVDrXfrtdOVDcC051N0HD2un8niW1nr4BlYvf1pbetVSeR82IqsXflAstQCNDcbY
al0wX75+dofpCyOHPk/KjkFtySuRUMIrHDOoUKCydfhsgVCefL/EPEOLkSwWqDMeIeaqOBdQng7A
NQhcu+JsZG1wrybaq0ZbExRBYiz+hmx0rovtxkSoth1orW/QEaPBlxVtPcTGEhwyZS4PNZXba6qe
25WitNZYfmqre5ytoXtDq6gP1K6fmklxfKhpO1xx4JGffDOdO+KBfWhYwB/picDcqowHteIXX0YR
RgVFkuxJ64thgF8Y0sqKfDn4cdDpF8ov3FNOlZRMONGUHeN5UjB+rqv9TGfYoWYMPdQBcRUgTntR
i0ezCpM4N10C5eTFTmXBcb/GDGUz/e/9XpN/sWhd25q4ddVXj4Un/jikEg7C1a+FY4lDVsLdTIsX
uiy/62I4ZhTKpn2awlTVVPKw7NzboKHC3ji59fRuUGHxPAt9snI3j8amejPHme9Oc4vH/3f105Ay
V1glvoO/MwwJFCYwdFP8HbGzFo+o6HXcZv6xD7pnQ3jfS1ORHWIXEtX0GJzX2sYKmF84Y4tLPZsE
+PqnvO9eZrmAMq3LFnMLS5lKJw90n0ashAICXeJCKpntxLr4vwYNt1Vu5QZ+nhr7VATlgSE4v/VV
+2i7f9oSnowTrJhgCwkAL12d7ZNePdmVqp8y2DvZSHFT7yZfKm3dO0LYRDuTiy9qLL1jUgA4nBSt
hKwhMAjlse013ykZeU5yqPBsBaVKwVdtvwTis0vL+QaCVKP6HHqvAv2evS6sU06dT8ngPw5NGw5+
Y9ygz4pHKgARaLyC8k3EUdrRyqtKPPHG+TYWJEu+L4n1LkcKNHBgv7bVWu9oZKQMUi93MAl/CJDu
kzrhigPUVG7lcW5lJ4fM0mAlNj0mrE8NO9Ad/Qg3UFL8wKzGrG54CF158zvZn11lsfy1vIfauAu7
JNU3u5dVDc11tWtU4fCZ85N1aN6TdCpujZV/Y/pfSYZtcF+HXWqy/rRbnmGJYf4tNBVXFhW009Df
2XocVyt/wQ1rPlmNAH1Qsryu5KMqAmBXqf3aQjO5ThY0Pjsrbosa3szQ00++a/0pQeDBo6upk4Jn
j6xgWhuQbAxPk+5V5HF7AI42Z1faiCKemlHnEy0ndvuh6NomaQkRZOAfYcuLb5d+VI4Kc8GAOZu+
Vz8whgN2BYSqaqD6iKWXWqmFycpl2pvgnxdswvsFAzyfR3mXzQwMbqxK+GRbgV3am3HvUk3aS+5J
pUXqdrKs9KrMRRxVS5tL+CqyZLxbrfhlNu4LxHjsmRON74uFAzeZVvicjUVr3zRuX/A6TIRu7UzS
iAdsBr9u3++bauS2VdXRqIlGuql9TGAV8by8I2jIczoBPc2d+haS7sS+eqSKHqNsJb8vNuYKzPmP
LffFiNI/IjMLlzrOaHng6E9KUTAam73cIJeIa2sPXablCpSlD28z7d6ysOtYa7pL5Cj3ezJbbx3G
kyg0aHSx0xmRZ+DESlkINSTUYFdFEDeF7J44UURSqE+UWNiAYzjtIXPAguj0R+KXwEKXqY9I4Yso
n+BLiImWbgndQvbqiuWLgiPt4sYElAyETsc4j0SuukvKWi1VVGmHxh7jbssVyrGuOCz9XJxpKMCg
CYyZ4sGtiO3aqPor1RD+oZe74F3vdg853dNAHeea3UBOr/De80d16MYWARlHDe98/qPScKNMExUK
gsGPJC0+FBBXJOThJ3FREfumfmEqfbAhTu3btOR0UbM9GLqmi9Rc/kjH5csgB7azOzAtaAzc102H
cii3eTYsG47QaNMh3LsARae8gtNb0lHSXnkBKpZR6oH0DebzcDr/MxjZX4xwK2d+yBPMdR6IBgfx
Wk1hflGV/5qOGNRb5L6o4eeZWmGCvPbgFtPoLLFFsDDjtRzbsTmwGyFlW2MwDYKvgbKrtLE/06RZ
T2FAEGtczd9TtbwzGQUHCw/NTnp6xOxEVRfKxTVoa5P+9f6nQlGkzxVQWpq/sl0I1qaO0sqY94P3
lqqFA6PeWkPqx6Em7jbgCortnqEwXyVGZoOu30Ish7Iwk4NZ9D/pEhleGiZBHU7Wo+7+w1r+q5YE
/lPfehg7EJwOFPBgSsP9PATsXyZ9n4uAZ0T/p5W+oLMb32XHZJqZT2JEFvLy/IuHpjh0sxt50MBJ
ugbVG5zBONXLOyDOr9z3m9vCurTJW43nAvRdh7VgV1FFCCU+/G1ztKAp1jgSDLgutWfejCC3bn5R
qKOhakBIOCDipivqvQcsMFLC+5lQwXBqqsLZUQZqH5YMWXmw4Et4jr4ICrEoPeY44Kcrzs7VmGJl
eX/U4vkXuxoIO3TgEAOyVnXvx3MR1x31Uj1Lxp2p7Ib2qJvbIPjQXHVvDGolDS5jWABo+VvDagO4
AYsCOqRjnwZF7Zgm4fCYhHiXRsrcjk33Am6gJ7qb00wxKYynofvdVRNXh7zTw/kqjDOdmkx5poHZ
2Uw9wsDNu+s484WGIxmxRdcoiit5ceRIqnd5YrnriUaCd6turoQlHa47/wzfLoyHRL57AY0brsGi
MFt9gFMpVqgt7awX3pzJppuqpBz3sQyTDz+firhbTevoZu20w/mUxxm98PvgWfm+vOa1z8HB/kbr
w7bKAnRriKU9Mxn4j2OK6iXmHgaSSW4LcPlxAPZ41UJyVaztbW2CO6izx64xAd7PzUteGOs1HJHy
slM4Yc8IR8ELXmEk4IaMxZdIuL+o9cJep6QA1cijkHrsIxKnZj/LctINYsPIABPd1Ppn5mh5lmom
jV/Jdye1r5PprLhXrAdggWlMEPJ3Wq4vUudvhUX5aA2AmfYQNw5E9RLiHNfvjT/+TSm0Gq3hRya4
7RbNcnLwW3D/BIYVaiQ/qKRbyQq4vk85WyebA/AuXXkvRB6uwD+7b4YL7YZPUfhcJc1z6jFCi+cx
ALNVmN8615uR7PwPBz7HWBBEmT2WXrmdfQ75zNp1xKM3n0yHxH3AOYHeDErJ13slEQjr3ubnbkjd
zFnvn8bU/4Wpe7n6Pgy38S3rbeIMfkUTTccSudhsAwVmCG+pxreh9tHaEkgEbtIdawPqYM1qIak0
B8+c9unxNo84xfjhHShOoI4D+FRHWuHfjZKSB6KOep552qaWfWKw/pPyaBjWivgY8AKEr8hbAHmx
8EcuH/VXNigEPjhEgEr+agz9A9bpPdHJFTHRY6vlfWfVFB5rsXVQ1un0ugxp7Ax0Wo4e2NJtPR86
/C4HILoovB1DJkortXe2A2qXW9wDQThGk9Wjc48aW4iS1Z5U5Hku0m8tk8TdYP+IWQp6igcnZJyG
Me4CFi2wKlcbw5lJM5SvevOBTbn5MNAsFwuNlsXmg/I17WwbfZgQpOmOLRPZrerVD+WK8JCt6Ob9
wo52sK7znFZUVQX7MfB6SDnUj+aNaR7wj3ABsxo/m5sLDqxsFFaTfeo2nkHld3jogUkstJBQiEME
oqwpJRJZpY7FKMhwzebPbrEb6rYD90DZpdwnOfchX1nWtWytgHIHtN5gtvrIcMrwnHflt1yHI2to
Eomp810G83fsg9NhxRxXzoD0q4VRze2xJTe4BwlQVPRj2sM+6TWlN2L9cpLQetrMkmRyEhRxTmqB
ZqUU/vY8yk+sjfo462MAanZvd9Qtuv0XAdoiNjV/Rcdwoc10b307DvshKGn4S4sTqTxi0IPd8WrK
k290/VmE2TGVxjuv7BDPlKyf19OIGTWyNCHAGiS6OTndtbKeFVPKE2lQeNUuObY+X8ub2+KuStWr
6PzyVFN5Ar/U/5JdecbC68aV7klUAj+pxuwA06COQSMZpKhREJ2QWX/siCavGaU2xngY4E/sl2HL
YlOx8q2bKoUmNKfHSfGsCHk9D+PoE4czC/dQm42gfOHWJsdOBvmTlSCEgM16RLsFyUwI6ZG9G+0o
G/6s0i3sFR1NI1ZPlTnGXrZQ5c0yqJERCNEgrmOQCgt1NSiqJS9kUCPK2jC185spqinKwonlj8JU
iLV457N/ZykbsuNyz76isc2ZM3lol/o1SJorVeNH+qbXQ+N05xIsFv16Npkfyj8g2xFiSbGouZoe
qZJ+2/PqMtom4mkusj8SqNFhYQZ1utK/1D3R5HT+wbK+Ifl2NidFMZorWc8XRn8IJxRip9zOVrn/
CNjW2Ytwet7kGasqX11EpFPSt1HercWpwrWBsVpMUeWN+pN5CDovzOsnW8jhPIAsyYAF7t3BSLgy
yOuJnPaB1hj2+SgCkiDJzyCo1weaf6PZ4MIreko4aOPYtbiForxkfl0b/OKq5xtlXsjNJSU1IkbN
BYoxYO3T9SZhEcY+vuq7r0j6BFiDAVFZzx4fLF9tP+bYXpy0s+HzgZ4LOshC/pwCnIfphEng3rrn
Yfy+opfzGaXdCzLlLqjFM8+yyJmW/lYRs9s5ZEyw8IcBXQT2kRKADAMStleaQFa0g/RZIMScHGjR
tNBjmClDh57XPMWRVpTjvrOGmUy7+c2VZRuH9XAVsOkO6aqC/cS6oWop7auT9ltAZyKXZ/kRmC5H
IKKNHJNZJ7tdeGeS8B7SqdnPS7kccdEtEXLnSJZzX9S0kWvbznGmUYZLlR1OT4pHw8zwLlULC72z
qfvri/woramNA+OL97A5sm2s2J1T1I0ZJfZ73vD0rPU83quQKrlxLttDzX11J+BrwVi5JtwcHFZ6
NFvI8JhuhMXswdTAu8BeLVGu6QBfoM1ms/OQyG8Znbrnvi0o4HI7eoHz4SNYZ/NS8bSY8mI34eI6
ei2vGk2ZNSHxeTwOnRawKrmix8rJzkaCt35brkwd/aIovxBjNY9KSiWSaByI7dC8dPVEQ34weBsJ
NkZ1h4ljaNg5znN+HoaRY7VNSJAJ5sS4+T4SLuMOp+DNNB3ouOzDLeziiI32ha5NQJyaApEC6Iw9
rEmc9uolyBn700RcQppLUTjaLrVfhEzvzN80BDnTG8ZS0hELYZ/cbWTcWTPwS7RbOJY0YSdsEOvv
lBAXx4k6idiqq7+DR62Db9YP4AbzB0yuS5u7FwOKEtY1ELHMXxzbXJUB9dR9PEDl2YNm33doSQet
iAQnmQknHUC54y96RXdoqKPkKZT57ROejfYUrOpjxsh1WBYSkQVf4xW5d2K+CKJFS7zkZ2z3kSL+
dcD3SrmB4JBQ9N+FcO/kEMydYYx4lEyMcWHg1kflraSeq+Khzmgg7DjFRRVWLq61AVcI6mRsctOI
kV6sHempBHxf+4NBiPcmg72DTxbJo3j2pdVdCnv5nWZI7z17ySN+JCyUDryKGRycUXNQVzbmMtKA
Zlz1bIkEshP24bVl90Rjn1Uwl2slT/lMRMKqjEee0yMzDZtAo+RInGRcqk0xsrIWLORHoF/cPjNk
hkZf8CVhr7TMcFeP4hVfbXEtlwOOliNWxOmllfYxCNePQdCDPbjqKxwqRNsQsAbdBs3RP6gmMx9o
57hPCAvUzXAVyExQNl2Pb63BNwzwhVQmwPttrQyS4cmtk2VvTsCm3Xb562LU3m1RC9/DjKcM+ywa
v4UvRYmCdKwfo+l9iUGHMPpinFAkaa3tpRoqEk4teMsl6d7LKTmiheYXLbB4Jwud7Z72rnbTPWWG
fSNh2cXIVH9D54F54WnCvhqT/5rI1yqHEFXagrWt5dkw04rKFowVlNQFOwrcqp2uvf5iOs5jTeA+
9lExoilX+H3NYj26dThfyaBQmSGdA70QNQaJHprraiQXY5Tv/uLDFhjLa2o3T46qD4HDfrtlMooJ
I1Oim3afTq2REmf7mruTPvP4hBm1Wu+mOzrAo4q//qQepq0LLR0Ru5oKo/5aay5EG+MnC9ldJTt9
CGzR7OBNPdd02MVEp+GlYUNvk9S9LkFG/Uv37hm1eQKQXe/DdNjUJbqyIXXFbtdzpfEYZ1apT7nd
Hs3WsA5el1DyDoU+t8nJNm5jAJ61f6zL1lGKuwaHCeknhYzJm3SSkBai0XQpazGJYk8kcCj2O6rm
im/a2+oJWYvYa0aPENXpuesfa3pmLIjyHDowsJsT3h6iDzh5lgEWCLvpHrsEn+MAGhlY3yS/1Ck0
NJ3ZVB5YT4KAGVFUDLjazYm1sL6LILfhGTo3M0jd2Qo5eHSUnFYYWHsIq40ofgYsXWIvfBr7E62t
xHJ6R0boeH0z+vuibckyNSBbfERnL3TOC6yP/dJ2BKbYUuymNXxOEt8/pgiKUX2fBDWoTQkieA6s
H6503vxsMa/JJfRdcNJ5RfnuSFSHOmvmZFEEH1A5djhecSln9Qds3Y/GxFFfZaBPHS+9kEFpcH7y
ysIVTW51qI9Ou8y/Ou93L4ZbXZMKN0l7kCHg/daVC4dMWzezLT6HkVbHckQZnVoLjyLf7gj7st01
Okl49Atsj4vzOKuZOdrhLu3UvkWUA3r5TDfbyA0AKjk1DYPRntkWboXgpfjZdGjcZhi8DWXonejp
Whj0VHVybBJQBlNpHDSYh8k6HSqKobnbi6uRLbC6wEdcp1Zvjigcj4bR/MpndZGDhLsux+toj0iD
JSk/iTv4YNv6MdV98SDN4awC4+iuYw4pIQSTzv9CgLzzWYUVoz8d5xSIubE04uiwhMWVu+BPDVFk
6V28rgE38GEpnMM6A3S0Bhc/DHOXBEM0D/md49dPhkpMcFoE96GaxI6Bf9znWblG65ki1TJeguWP
kpAJZDHeiZnkcZ7RWZESmDKWF7nM1HXmghssjc8Rozvu4YobZJ64D4EictTWcMlxWV/bpD2npZ6O
pofJbxlRL6wKvKNrsCSpQv8N3+t7518Gl+JQl4/0biroGsi4Q62+TfOWU2PPY+NF0c9d9Ji+vUJz
P20Bs1j5tS4G+q4XvySmOn1mjcTXMstv2BPnKLAN7PqQ4EtF6Xge1DCDTZx7WHJuQjAZZACEoX/L
4xiWH30f3hbOP++0fHOO4MAGySA7B5U+53SRsuSF6et0lEylG2axbgZawQ1Usnz93fYQkIcc+cAf
KLk05ExmycNvloiIAzpagHHxTaT13jKOlhEoUJ7ct9bviJ3ODWhyyNTUYMgt+oHtVv5qyPqncuUD
d7E5KjiB7A1NYq8IcJrxPYdZMdwX3kepSC5YnXzBEjccueKnuLcwC86udl8HULxOVX7UQW7HRpnC
ox1yrioeiapV3B4NbhiajDPm7JxQ1AibUxY4CakfnKFuNSkaKYk/UiVxEqQkCScNM9bo7mXtEyTo
22fZTWAFWMrBkjaDvZMlL+SlNh0BL29RzpRMfXg4O3DoopLYgm37Yj2zrc6e7fBkNMVyBa2lq2k6
sOoLo3bg4Tw5s8QlmjxVDfFjd3F4pIHOSVkS3+RkbP4ef/t9A8CgCmH14vKp+pnSU6q0I4+u0wMk
ot8lzapvWQK/Uo320cqIy2ckzyI9Lt1+HaeCOxCHdwopQCrk1MALH2/V5JsGXw6Vwi/qW+vp+mYP
RGX6ji5Mx2z2HUfIHRpjS37Aw9oJvzq2Qs7EOWkRq3DVkQbi8aLdBRuQ0zA5FUizYQ50oAlo6Oz+
srD/TLRPxV1bE0uxO0UXbXrkdPm7YBg4Nd78YnpeflwrV1x4GU0Err44953vXgE6Ym7Ny46IPAJL
MHvy6njOMzAvCKntC0Dg9rlZ8ncSDeZZJ8u6LxLOeiPnczlWRWS3/yyN+0u/khJpxl4dOAOSZ64G
tg6aRXyKETIaA1rPrd6ckWRYMlY0eFEaKPcZPtVHx+rVUz5XAHuOdC7yjpbeI7JocusTK7wFS8ji
w6PstNV2NEwSzWKtX6aybk9gXwuWG3BU89R/tqvZY+tXu4QQTZsKU/KR2tx8g76Dk9MeeIiYTqwa
GLRCTYQplX2h5rI7sALuHhCbyYbVd6PovGPmymyfmj2eaUgJD7XmkzhqFnTESU3k9h3lQT45CA/7
UcDRTgT+bcVMp9r0KkGp7LmYmWLJ+cXULaEX6Pe6CHssShNCa693vU2b8iw2EFZBxabJgdEyWXvY
ZUv54aibKzkWnirbGTN4qHFb3MHuntrW9g+O1eIHDrZaRYZ0f/hlLPmLXSC3DpTkrv0UwYUkkSaW
TR4af7mSjrewG6sIgZuNz6QwBLKXYX1NUbZb+NZ5JH23y92U0nMt0jiUxFk6uziT5xOHgRcCYdWI
0zn4m/k1Sc2t0CfdErkaBvwip7uh7Ssw0Qb38jsNWtAXvPnTCX0SprxJdChp1uIODNYBngVC8C/b
x9TBBffOIXM4wv1H8imTs9MFDXBPyfS/5bgaiz5ku2J5bmOP6FTnHeYUz9e8QQ4IXgGA8Cbkw2Dg
T50xPXR+9zsTBX6a2plobjcJ0XABJsV30rYuI7PHHjfFEG0EBWHKoqcGakEy71gxrjwchO3HnkkR
32pPL3o1v9cYd7jvGrCntAe2nJQ5fhIOpb4lMU2oDFDKSPUYW4mh640YUvgH1w1gDhRTiNDFXcv0
7UF2NFsmXQm2ij76tgsGZrSQBUDHUpYiugnDOQq7/lzm5J5nhPQFcD3PQnxZpD5WrfjOalmezCG4
p4ZnHATdxVGgCYDoUHB6H+ZfjvBusxkEsJEMgUtSUPRB3hZLBDtl6T1J3IivpICgiLX2r1HRAZDJ
IXLt2j9SK/06w1NPSGBfe+uNLkQ0sSwXh9Ctn1jHyrswFHqTC/+HXcRvI+sjOfFH5NlyI8//qazc
iwzSfJl6YtHJpNJ53Ylh8lG4Tcbzmd8CG/g553xMPZU7UZjnC5oLkXpoNoB0QHMcUnNpDz0iHvFH
/Qeai4XG5HyDricvg0962auH5S2XP1fm5GjV83KycXgGGm/JWK1uhJa+pzFH3s2+Y+lqh4/2faJ5
OkhqcXIDRWZJvmUD50LkWorABD2J//xir6Lb9zrfUldwR1sQ1Bg9tLWv+5lguMXfZYvX91VSgChQ
cT+1tF0K1PGmhOJemtydk7E4SORP6CFY2uEicMFhChLNq8S1zTk6ANbBbqIJ0/xM99tyCwKIgsEg
w91MXuWpDPO7AbjVZnf8JhZK7ccK0NhaFl84Uoso3bJv0iNEFmis7YGdH9tEI69rbrgsdjFeYX+9
eHp7blutjB0KduoWuMbKEipsi34PEXrcwbtd9kORvMrA5q8PsTpwWnixC2VAOfgx1+3idvBKmBuB
3Lu4ktNy2vvCecktDpyVg2Yv8fxQ8eCdE+W/Vu1vQVkSMKjyuQ0I2cuQgQk/NATsJTyhjr0X00QG
CZYEpgwst+bZtty3WsxfmHFIEPj9sq8X/6oMawQO3bHRbzllpfk3Yq/FJzljDu+qojPPh3fLDjv0
udtVubHuePQCHsCdD3NpOSETvfilRWwlY8vRGRD3bMrA9rTvGPxYiGNt8p7ZNv45THX7lLIhy2Fx
T8eKxIqQwcfQ7qmzwuAwYTc+OEKyCXU3LnS6MYM75Zxt0zkXoUuTKRn0aEaHilwVkpfIt0oaDyuy
4fN5s7z9KKx7ahc/FHcYFngeBwFomyleXYIgp7BNh2cwU8OzklQ9KaWGE0mGILDHD5uk2s5znDsa
dngcek4+uVbUFmYgE9q/vsY8h4UNK7Vs9YF7I9HUxnJupqqZsGnRNCGy7GTtdrsKUhopPdwq57pS
Xawz53u4TAnZi7OeC7aYqmpu3dbXV/eUFa4dmcXS3ocV+X2Vs4FJ/VnvMsI7D8JLjpNplyB+eaU2
4o8UrM16EjwtB8Pd7Ok+StqfFiHeqK5Hd295p4B9Lndha7zVwnuxJcMRThHIDsmfKTWejcoAp5lX
ZAQt4oqOAzYbyHXacncbSk1kMM5LrB2p302PblgRdtlqUQaRPSb/l6fzWI4cyZboF4UZgIDcptbU
SbGBsVgsyIAMyK9/Bz1mbzFlM91T3axMIOIK9+N9+6HjQ7z1QUQaxCoNBRS4GqgGCY448yc7vQal
dUrdPNo7kmFSHcZHRijhEvb+z7fs/LS8qSu81wSY5BgOxGT/iBqeAr4FUA4JSUFEszLWt4KcManb
PpVRLja4I/4qN1tsbwWTBvsHU46gJohvAOaPUaDc12YMDszaWE+ay9L1aPu/qpqwvVNJQVRWZD4j
HI3Ipqk0sDYjRaAW8ZAyTUKYj1BsxGK38JSa2X8VGn9NxzzBalR4fsfajWqspU8gD545SuBPW4OF
eWcY99rmkulZuSmBbs+kBqwMC7kiaFwMrzwenj9yJzhTvRtj6hZ6IRyAHSrAwPlKlm2lg8saqGx5
rgYWVaFDLG3CJ0WDkm2YFLsbJyVSyR4BmEpqo1pAPnQb6oQe0zKae/NpUsgcuGvAe3MgOfDj4vKr
zaAxtCETfF39d1iVr56/fF+RAeNERZeOhIS9NFNiWUiJClifLXNTYJ+7USXvLvEC24ktQpQ7cj/X
TJcrfNGhlO90ieEua61ls1S9ZAW3TeX7ED2L5galMtrHLrBcXPoIkBABnDjCSBnWkmLxErp+v+oM
SQhiW3OG5WgOYtMkvrn2eMaTtDvFWOLLXBJnRmbtIji6+BFbe+mk1apxYuZNNBp7U0TvPrMb6F3j
yYeEvupxw4JOGWmXJw4xs30uiRzZRw4FgNdovnwCOU6pt1TGzSkdn2tHN9dMkb408C8KUkCbGFIx
b0lsSQ2K2UMFXY7ZaEkMrf2ko/65y6pwVVX1LdPYKRsKOyY8BrUjP2DiXlQ9t1u3YyrkEygEvwxa
WdGyXLMbOLMGjlbz1IGkWSsu0KNX0BYXFtmqnXdvhcOszrDuRgZbuPSGcGOY9ldqVOk+YK+JJdgA
3RDXjJ367J7Y8kS467xXPhKiULd7+Jl3R7n1LawX4KEyqNmD5K1Ngm1tcNwkIbgdVXspzuyi38Vo
yeLMu2VVoK8izYpjMVbP4AmHxySWxdVG+itMnFx5+hIb9J+uJkFycLtjY0AzDE2KS4wpI5sVh6mL
Ia88kgS9ddapkqTVqzDAYHbwI4Qsgi29mpGhubZFq51E19QmGrCDCVfXUq7yuPrDJH++1/81Y2Re
n3xFsJ9HbuM+M4ptZ7b+vdHTZ+xW714zd1uFu5MJ0gdsTXYqwBkrkeKECwq5Jv5mYIJd35YYoRYQ
PM9b+Bgsh1o2EMGXIQIzJOOXcsKIOrA+T1LdbNHgvqqEvahkKsgzgto3Lzq+pdZ/cWaiVRtfqoNh
CeqbjIagzrZT0CwmVqLEpC/5cYkYhKylsMjwBpP0zou7HsMSXHVenpTDtLRFV0Wi6bDjW+88M3mY
sTLVyKxRd6LBDtzxTbYhzZOFcqmfdXEntO41yGNWQT47hRFM7UaOjQTDSHQbSv+9L+Fs9uRd3kiU
vJs9Z2+sEbSBrCzXgLvSWxBaVwgJpIX2JcgTQlV71NSnOR0YkQbqlGQAGoCCrHoKxJW5UGiiwI6Z
5ozfJovYGyoI0kbG39HvvhsL3JNOwC/gjD/ikbU2lQyfO93gx/WM+9AHqJxFcxS2INnRxj2t4nod
P8ctKt0A3fQqQnzXzU5zQDby6wsAWei6y2ejIyYMi8yxTpE6oDLbRlUbHYGXxFskA9eu/IQN2i7w
ZetkEAM1oRSljsmI50OilfmxvqUqAas/xleXf3kkWMaq3v0sXYXaZzT/Bm3PEgf3V7M4yHIwnFlH
YjpaPQbSTnJuUP2s2pFaWUyaQbrgTggB8DU9A/bGHT5EhGp4xPTT1dBvJ2sdjA3hjX5R47I+SoSE
JIFO5SaVfrjuG8KrpynGkkXObuZXW8VSFFvoqWOBvSKm7+RW1aaWsFzDCJwQCwS4RMTntZ2zqwCe
rMCiPbUGfT1k0EemgX8ce+x2gya+qLQidiQCZR8pFc9pLy4mtJOjQfoG+FbYjWUGPaSs3UNRRogv
4vZfb4l409mtS5dVr4TdHr3EI+TeptxFj8L6NzB+kmRCW+1FL8mE1C1nGIHonaun5AO3QzoRB42G
GcX38jrEhdgBSuzZR9q/bvySt+OLKMqD6yEnbZOv//1/h+LWpN4JRzQyFR1wBMjor6/Q4beYDfgt
pB5+trO/UgZDhspH6zeaLV7U7sP1/I7yBWKPX0UAGrVFwNeSfdkZvx38hnZoXhjQoXmZk10Y5scR
HgD0NSvcCjU/afx56N+p5uaQbFtf3znR9RkN5zElcfe8qDowoUcnF7IOB9Bt9kOJfA30hYFuEUMy
uW+OFe2CrlE8hNEnrrT3mKoBm0hFr1e4MclbvvmORr9BaoRKFMMnJdFXWxt/Js95ynlviBZ08Emg
HPMXlKs0i++GODANLId2B1RPyvhl1fvqDoryL00GUefQ3KY0X3vqIzPARtoFSUmS/q137X06zfue
9gnB4oT+duof5uqoJ1YMGdZfy78llf2eziYLVJgeCSiCYK53yTi/zEZa7nzQVeaQfHuT1TAy1X99
v3qYugjOdBy8D2ay84dZbVCRksUCZB7O5jFAesNqgADhBbXLgh8N6ltFatZhIseDNpDGx1G+v/aS
8a8WGlPkbzv554z5CsEp+bnjD1SWSK48qKbetNjdMripY9Ry65OaMViY0G3CpNAiMN5Ciiw7LQ9G
Mewy3+2Zh88Kd3y5Z09xyCCPrXrExKsEJYIZPMUDTvvGBSFN8XVmuaaBpAKE7Qr9hGNua/rFs1p+
k8hYyrqW/WQYTJbs6FnWpV45asRMik14IuNlbQewVDA2oOdJ1VNWVvPylDLRQU832xTgyVT8Yb+/
ynuoBe7i0QeC1K1K05NwutBs4f1XFlIM5P3hKbMXVkk67Qm2viTZ+IsKlABmHVZbw2yeQecwODBQ
yoApEfibV7Yxoq4X3tWf8haEGo2v60PQN2Ko5SNwcDnKd/p2uSYx7U/V+aCEkmTLJJ4Jbg12wIDV
FHblN7srvg9soI6VfQITwhaIl73sbJqZ9jUi+o/tiXudg+LHAPzCPqNjSMnmI10ea7tu3xCtQYVK
PkkEwWCUZldLMqFDxShwasTdoY40vPGm/V2euCCN/8at+jGC5ayYQorB/sHlKQxn45gvjyNsKXTH
8ZMdmv/MzttQBSQTOjHHY/BMeCTAXR9yKvLhVQRK9GDB36onDAnMU+jao34/T8mJkWkIQAWRFiqF
nvoZpT3AUo7weV6zo+uIP09wI/FB1vjsSfdLuvesQ7gy0nwxczA/RnLes+WdD/W3IO6G8TP0hMlj
rtiEf8f4e2zJ8m4xycOBWxWQ3VdddES48+F04d3j7oUQoB/hKXNusxsFITkomBHe/FE4vb8ucuhF
Fih+dEvFhnzad+5F+EsY+g0+zjn3sLM59W9K507w7Z5K4tSFnDFK9I8GOdRwnhb4szltkUbtRN5C
3yqRJTdgHQo826QUsgko/T8Q5GGi+frSOh2p1G5ycnpzpKETJ14yziSsXuveJkC9yF8DXX3XZvEn
cJfbzSMzc6DhluH8mcwNVUww06f2+uYlyXPF316ZBkOr0DlNcbOrHOfO8UoP/t/n3MpbPv9IaDBk
XMyXJLWO86D/MB0iXQMpeDd+sYm5+zicVnr2npe/SV+zjHvQAsSQ81xEcS4WWrNJUZ3aOH2gWgKb
lAjnU2YhUrL/sUr32LVooQBDg3qFLdIIVGGDhAYhNClz03zyQxAgNol2GhJs5A93NL/cooJ81hg8
Y12yJux4orHOvYUNaOvOcMZNK9wdUBMWnf6vYdbxvq27F4UHF8saQ0WmHV9mQAY4ychrVQ3j5r8f
eih2UYEYGWfGATHJm+dB9Mya8uL1JrbheURUzQMpn3vAcapYSEoRexEv6z8BauzSkeFAa7I8rFHJ
NMvd5BroPkWNsKlr/fWsfYoAtaupXikRGqRICr1oI9J9w5pEm+b3wE3oOOjyPAUv0JkOOTOqfkpX
49h9Tx7Vfza6n57yYVdAnmyIUAGAyqyyl1dr1l/SMyng69TfFfPWzfunOOXMdwU2RzsKETDXNDGL
kjoI1BftX7QpQhTAbfVuqOkSLYawkVTxFXP3ZdfaXSpugCgi6A6dH8CLFGG4Lj9zoDEzfPWmgfUL
L/89bbEKWCyq7OXbZ0aPgC7OrSNwS2QNDD3+++va+fTY/K0qnIn7KNxhqVaH2BwAApfoLDOT8sDN
iNLqqMAtKoghTEcYoL3azrlDReYQ+Ws1zrGq9GYOauN1ru114EWcxBEb575ZWxj2TcsO9wFgM2qD
qGP76FDmpSNrufI/spygAjPsJ5so6IPI5lcZP5XxHx7Jf1FHtWml9rMGtrOJ4CZsvfJmoJim0mo2
rHy25IAy6RoQrJXlwpEF4LzubPtNyJQgsLB7TCs3fs4z700RuIDiktNWNM8ihndDImu/lqycqtrm
cTyMsffmYUTkOOFYrEJQS55WHxMSBT+GDgM6fRPJFriHyu4N2DUYm+uJSTcJ1uT8NWDh0PzKR/S4
bMK6V6JzM2YQFlLMlay5h6Oux42HrAgcHsVEcAWgEmTkkCSlekKIXqP79jBvMubra4DtxaDOjdEe
/XAoj8PIuMWNjG1dkceclAxwnDT7TZPwgHf2sW9wLSJbgd3KxBdxiW8g/mRkqi6alk7I6dxg6csT
uB9M1RDENdWhlyPAni5ysXjeLdlZRBFQYXDbF3P7No1z/Ig0g+LLh1JimN4lRfuCXWaeASMnX9ZU
oQNIRzjueak3OZDuSNn3IawNwrL/hJV1Gw2PB2gyUANSXDK++WwjD8sOx7t2DLTbjECEvWoCzhXm
n+5K4uEbsCbMevK27J+RMqYFqsjYp7QaOAAigQSYFSWdE5xxJ5sZzpV7X3fX2OLqbETyQnLosxQT
ymj89Wj+D8MQcLJk8SGS7kvdRjeTM7hHJXcaovSLSQMcitl/MWY2qeTO/Q0z/+pzFT6FVP6JAqqx
/FPaRfzdBskmS7H8ccMeG5dZdSYpp1RA4DMaPMu3D+lgPjYkxHOfR0A4hIstcNArunl/z9VUpWV9
bACnYNnae9Z8K9i5L6yuOiTeb2CZ2ddrKBA/Fn/AWJiExDCYjJmsXgwFDdG1xn5DpnMNYMhx/pKQ
hPAnglcR18YPNslx1bXmPTeMI73nF1bG3ZBy/HNz+ENQ47S2HxLiL+GdcqYwWN8G43TU755oSFIM
i4eCicpmaP2/sV3h+oruixx5hdLRXgt0ZSOL8m0Mv4rmE1EtWN5Nm+17m6VM22PnNvLShLotvA2p
G15abWa4/bsmj3YyNr/++yshItQ1wew72yYGgcS/L7923X3ttDbkL3g63ijounyyFtO9lWdsl7ME
1dDkf0FKAVPNNB9Yav/RxNlASOLPWDOScKurV4/bNoCmZB0rw6/OiSmujLAxuqQsOJQXMEirPbFq
ZodddzCYDNEBiyIaOxmejYIOApLXeHQ9Fc1pfEjAKG9R0cLO4V41aoaCaUE/3M5MLzq7BCzef8Nt
bLeNg1LIsHC39f5GWu6w7RhuA3BGQK4Sf983+VOYa0r3iVqL+WWKVWeXw6MJw4QoCfPBtajMmqo2
V07CrTES3oTs8QGrI15UvIsNIgDGyJzJnCtl0qsdX2m1HSaq9b7G49MhpcN5G/FDUbtgCTFxuAhu
EgXg52xiotlCcbppC60kA6w8jhGr8ZSG7tRSjocvSfkxm/p18FqFwlc/lFP1ZDrJqclgBiDAdJDo
a3NthM1z2ycMDlwqv6o3jqlLeGhnYZXGURMpMv60vGVTchPkUng6X0MdPBC4fOUUPAi7JNrAjQtG
c0zxC3dHHQPpg6s89Wd86iADLOoOD924YMDKCJQZ+egcM2J1IHf3EYjd4qlOpmilsPGQXLG8Mi1r
rMYfsPzayCs0XFgmsuKsNEl/ejxWBYH3Xpy/90UmDr2AaVe5Ne6OcnhNaiSt1dCfh8yXvHE9Pz8z
L3cw+hWHI8T2ZEJ4ODDxQm4SrSsNzbxKzH1cxx3JP+4785GV19BAT33KbtPzCGS2s7XFrLJDiU3V
0sUHPRuLsRdCLxnnRpT2+1FRyRahpvS00wcZdD8ojH7DCE9MxKh9zYZ/rz1gK6avyKLI25MU2EBS
K95HavSp2JIl0W2ZXiefbDz48D0eH2/QaOCxh8gGKmDSP/tei0CQpxNmMC4b04n3mCOJ2NTurui8
oyxlfpl6/olkaPAJFOhnrJGlGoFD1YS8OGYgXKnpiQ8x3M2pJkFXEoPpTQ/poCU/xxhulgKuykha
dsOCIHMQWtNwhxfWbfp0vlZ+uuQ1mgrnZ+ltDU7LuSZGJEc569cDs3kvMDe5MrFhCP/f7Bk1wxcc
ihJVpxAOOclMRLrUY2WNweaQiw+3YNGFCsJfR9n86/Da7wWdNZNy/yoJgnBx7bFrYDTqsKyxW0SB
DINBrdbGOYk58kMTcXgel08WGKtdVibT1mG60jKHAjHaB/iZF91azgsDRRkNsHaQAVZOVRxjuglN
JcNAqu62eHOYjpOuu6rH6tBlCImGmh2GilhWOj4mgbShfrQZvveojzBOo/OAfX0DWf9rVxnAncA4
lQsaJmaPv+/L/op55kHPQ4XPlHxrshnyrNwktrMPsWHkI1NBZA+0CpKddB3+COR62yF37pUjxzPb
BL22DP+rJvIb1i8D72ZaRITSKqlpDMICx+x7LoqXArLErloQEMSzIv00ka9ZFvUs26D1YIQv/WCx
UsBfCSA7BC7YkY1VEQzIqUgtHeLGaIrpbbD/pTpgayCvLuLwlTSMdu2ZpqRu5EUwA/y2bF6dvdP9
HXVeXpuzUanoIdPxDzE729HN2d0x/YL9QGTzNqUO2w+x+0nvSr2i53+xgydmsFLn8t8vmKbeE4TW
+54xJnsmTC1dUB+WiXPq9/5xDivSAJT3nvFD7L31PgI0UsYRYcMlIx0x/aRFUKFtz4Mdex7u6yF/
9DL70G3M5ee0RwqLcmbzVGa8dhzqc0HfYOGR2fJBUIxMSY2trGn2yvRaFIyUEIRoYUROaqKQ25tH
qPt+zl79iotTEpaUA6S+lek/gdBvYzOO4TSJHkRuvMsg4bC3I+a5OoSGxRr3iLTsYyiwMMCnMBFG
DPmC1nqztCFYDz6YxJ9svYCiMpysW5pjNiacexMGVKO6Ah3CDo66FEiiQv2wcZbapTaEf9Ayh9ZZ
p4eJXFxW4vUJcgJZGRkCMqEP1BYdNpJ4H4pA4bq2KXTg7W+LQRj0Z4xEyqb/gG20GlWLSSmO/3Gb
McVH2bMpEaPzjLXePkhJwZJGQ2KE/syRO4/etEHUbF8wlIIODh/CUE24Q1x0Bx4bAko28OXdDPoR
ypMhpie+I9bxDlAJPxcP7AvFNmwGuZ3B5NULcbrpMXRJ67sjIAEls5/tw4WcZCAOhiXOEs8jEnAP
whkeK/qLUeMArcniVU0MGU5F73DG0EgzC34Ki54WcFqNTMluvcksMutZ1xl9yWBYoE6IkoamKdXR
2s7UITDb6Zg0bkZZQyjcNKZyPy2vVmprzJQpazqbbceWHOlHNELDSdNoy95BsapaOPbuOGxNbfe7
yBefmBmtQzIOycrKxgfcF9SXtaLWsqdj3prIlo0MXai5C4Jq4GbKnnvaMTBs7nZMyDOgZDUw5ufF
7N461RwzdDiPPq+fBMAATiVHtOxV/+auBmBuFaSKCbHp2qZjUYQHltDmB8Dhz+7s7bqo6D4wHCDl
TN2jM0PTb9n0k93I1xo5wTZkdFWFY3kyeUocPJ9bo+BEjSxEP8iumAM55cCSPSJ4hAt1TXc5UcjR
Mk1BV+5KN3og14xriBNk00L4KMXfYs6HfTrSW/gpVULFgr2NaKziwlJ7bZZ3ZL+UxeWH26EPxQXI
cFLHyW6uiZKO4+6Bsp/iRJVLegnHf6KuraloiFnTwvS1QYgg1y84PVM2kKuiLJmk6vSdvtsG58Vy
HxtxuPMU+9t65vdp1rHIFxeAn/2XY86lSLDReQYu4dG2/uO2Cxk9/yQ8kEtuca5Iz86BnukjGYqv
UhrjNjIcxufUlzMrAJV3wQq6PYXr0NIrdAszOUOJWgnUBpiFkB9jFfCMDu++FWLtstH1EnQRUYod
UpMrv5IwIWWYw9wegovb5xsLJx6YoWzhlJWPYKXHTacRTscs7cCO8EduPWKFsiSeQJVHyTrvs8/A
m4YdBmr60aziD6jdM4ofNlHEF7BnLr87NV8gj04XW4j3bi7aR0gx12TsoTDNHWWWR0in5um3cPhd
65p2BIMDs3VPTw2V5FZUaX6JaPMb5aabMZTWxh+H7Nwo4wp/yXkb+i2BkjG6DO40zYp219lqRrxc
p1eDDB1IM0Ay/V0cmwBbBtY9Xhsi9UFiOU/M5nLZdxc2iYEKrHNslSzpMESsreDEuLp5y3QaPTRT
9Yvtpnh3zAxkb4hjiHRNb1vFi3Aj951ThxkSZm3AlCOB0BPa8JU98eYA0N1ROMenylYnhmFvpZUn
7xCrn5rOtIjHyrJtNXoxZmHTWpkZk1OXzQTL13Ttjnl6oMfZNk2rmEmOTXX633/VlvvWsLLaMfAo
YXgnXX3yqQtOfm27O7TbP2nryivKUqCOX7oUaiNCYqEIcmfkSUig3BPaWJzF+JUiJafK1vgsTfvg
WmQ2xFN0HwxkTfM8/RSmi4XLTq5DWx/9LJkItxAZOQY0SIZhjHu8gpwD8bLp6/HvipxpDtY3pt8k
FoJW3Dd86OupHRgPDuHZwWTAfSDK1yiRT5WyoN1rnIPAPtwjRnjc20whjqTQ2a/DMtdCGExMbzPb
r45h/uuIjljcVmqTFDUyRxZtgyxxRfz/L/bwGJOGcOC8/GimyL+mAAh4gpg2h4F4bNYZi/lNpN3x
YkMhwMjU9jdXONPDLFtjhQKufCKhMlmpEgmWGevywe9b53FOKUXozNFiJR9z7cCN6V1+gs4jQd0y
I/SYIbnpxNUBHZqf4DC+AW92NyF69oM1FM0ZsQwIeC45TTLtFU/SH9cpiaqwjRPet+EyJ5k8NLEk
YmMqLpj6iksjFBdxPM+bcIyaLVfcMtSnsSzAiQnbe0tsRD+dYF4hLQZzXpafMvJLV3ykNDJiHPYz
+IlLu8h9gIv865n1XHHcuzBlSLcKQuM+cSGtAgoS9D3lN5jwVTPxm+c2IDPNiAmGiFC8VvGQ3OKY
IEQPocEaupJ5ACt9kEag96mq//EORusol82OjvrSWNFwzuqEDT5rhFNr2u0jsb271qAMMlN3PLAV
YjZqia+IV/0zJFBH8/SvM9wBfFPFz+BxjDWYk6uRoiQb+rdAdRywYXRImiWHwTM/0ff2oH7PfjbH
q9L1631D1Qx3mswZvJnDOqPdWnizHh0tmZwWaIO0qwISp+Zpo/h5Yj48yvKBzCm2yITMj2ekVmQY
jKHYTW2EJNw7G4NPv1HrS165H0ozL6IA7rBtlRXRcWTxhEBptxpMSF3KL6w5j+3i+3JpbUpeE4SB
8aHCESR75SDpSR5nmcw7uxfRASkt+pihgq5l0bAqxhZrpZE68KiVjOfeWOzMZys23/GIcK7U7gu5
g/2xx3R5A/75A4UpgZtJ+zk2UAFsSVOdzuiShqlDlTfxsgcUazespO9d6rzazMsRSjkAdJZf/vtv
k8SDNRaIIURZH5Z2i30AxoMM8i7/ouw0uIRAaB0cYUm5mwWgtrXYZKhKR3t0AvkOnbdGnkAgaAdu
h7UlKz26aR/XUNhR1uBcWxPVlq4dcgI25pTVt7Z0q//9ogrmmRi2oz1PKce/H5xdRl83C3H6wcvD
Dwp074p1/tjVbnIAFGQwqDKMU9h1X/Uo/G2ievPUTpLNLiR9prJYb0EoY+VaFi/DjFhqIgg5hgVs
MK5gp2dyXOnp2c8YmJhj01wsB+85IDrDEacIscxqdnrKCCKvYU5Qz4bFkeFbc3EJo1nXZXRW9MGG
7bKcHeB0Y3M6u41irlEMBxI730Fy8gKOkFTJC7/bPppIVhcvPv7ELZQwQG+yX04b5ksI2W5Zng4H
meE0CUWfPFGcHgNFriyTiyM71PFJw0MgVCtFLJsTc5Bi4kHGEATbRYrZJvUnuBaJCrimnzXJ8mFs
XdfGgaAJ1GYJlGe6NT+NJuZhr6ibSFGa6voYhN0LmMU94zd8Myy6SJBw2hUXcgmDMXycetp2P47Z
jdcn26y7E7ZAOLYmbzhiim7ojV0EHhGkR1sfQgY824EnfZ2yw9xErNq3hqZTBXnz3PozItgiOzDE
fFC+vS8C5ja2AEwRt080Q/9sKXFSsZeDsbrjzUa3g3+W46xZ5QYO+qlc6H0dWkJr0F+MStpnx+qv
hSyMLYAcbkNJEic+qN/KJVEExDwpDvWzqJKz6bIyLq8mlqDN3AQJilGW/j23uoWFtAl78FguSi8T
JRl9peCdFNhvLPPXt0Gm47DD9VyABFla7qlHW5vY7YhLYlq2xnfPRduFSiDaOmzsrVIiVlOkLaHM
qHZ57fePrvkPxHJqZcMJPMa2WNRpc+q4RwoSRYixXFCODDGr6VCHqN776rMyxnKZXGFfQDixybtx
25T6LYuM9pSF4TFP+Kk7K0M9IcJzg7+SYCco4JSUOUQC+877bFDJhrJI9oOdBRu8CcziKdrFS2wa
OOFQM/Fqq+1ocpLBTGYwDCNEN453McazCYvtEjVhve/hhDiePf4qGwl77HgfXeKAHPSC6MVqseOk
XiCu4EzdA/xsvMQsaOaEPZPEn4hszH3yhpTPtMByLTLFKZ5aeBKX//nfL2bSQdU1MI+6s2CeleCh
DyVCHcsPo31GkMRa9Kiy6+gweP1TJXp1ztLaf/Q652dWpF8QmQviyjDPuDOnszVnmMHL+h7ljL7s
NisOdul6RIJc2rZgYDKXhyhhr2dF0x/HyDaD9tUrHQ1GyAYfnFP4HWrWNsC5MU/b3lIu0uLuns6G
PDvdzHUUsk23Ba9Skx4F7NE9NEzSIoSB/ZLwIVnUSK6zPrV2oIGM1dCgRq/EnK2DBkkoKQ9EXNFM
U6kQH6AjG8wnvWZmPxJhHO1QaHuXnCS/iwNcZJONBQycEp8Be96fvAyz00xYJBLMgr+HVLY3mr1h
eyzaFBW+TSoXGdJvxEeuNWzXT1LbESr0V7LKG6wKQYNGkJAGpME7IpPmXSKWuCyPr07V0cjBIX8a
omLYs0QXOQJhJkGLJUqc8tVI4muXNInyGHiAkjXNRM3RvkK8fsZX9CfAgbQyp+Fn+c9ECGvfBe0W
8uEn3CkP4gHjZheRJRJ3kVEV5jyuqxYiJD6F7CWw0zPl92VKPOPYxB517SwnaryQTwFXyhD2pNYS
prLO8uinQ4KeNswWUnkKi1mvuUDOnIKZ90JsL4WGRiqCwvpXczeuBXCHlU0Squ2rZ0DH0TnK+j0o
wnHTtEjGUxT+K0ZOK6slCA2myYXFN+bInl4ct9My+XWbAJMp2psgHG7TREK2bzIhghOHJc3+pn0B
1phE9z7KxLpyI2uVtSbe7g7NQFq8WGz0eAdZCthY9Vha1hcGuRWa5pVLzFTkzNsq4PQe4sBepYPz
RGxf507/apOTby4WTNDIDDl0noeuuLXEOl0GCjHEUqHGHkKMgEWsgsLrDYkr2CM23JncGHlbv/pB
a68HKH1JVjz0svq0Sv3lGndA69R6IsTX7EYHAvmybRZ4T9TbP1lMfTcHCZ3/kBi4OAVr2OQSZiFf
+UgB1AuLcBiIauW8DCAS997MvYU31ni2608jR31ulgu2h2khQ/hAPhe5+rIslpaWzSeFdfrWd4RX
MJbYYY2l2RzJ0wIhf0AZydfkcsX7B8CHcAhhP6KdRxpTJKxuZWOtBqGuAoTRMQJXGZH5Q4zACCWV
YbZR/xt6+yUNwn3Y5/hlvCsn91tRJhwHccHgVxvPvRE9Zx5zrGkK+J4HYJESZ7dnMrdwntQsxNZ2
8j8atuFqChbhsH2vh/SV7dXehjSuYAFCOqVV7O608C9zT/wCqkL6KSkxavnySpnMXTOMH8PIlW9J
fWoBkLQECUNnBQuLDPfgy7A7TglbGaXih9Z0v4NJ7VJrPPZ+cI1MwRRdOQ+eBfeJUmXDAHZMwz+0
l/ivdF+hcyz/Usb+Jr1madVtnYZhbqrdu9cTHBiAXQxrNiQBZX6ISWTlWNPOHlpC/Yzga+jMiw6p
mdBCg4yflgjFn6CI93WXEf5gT9swlqe678VVDvKzcOaLW9ZX6YtzKzKwb4P9Y3r+h5AJ0pfowqUO
xAzeAiQz8WmU+tgU8ZM1uX+jFIGP6N51673Dt9qLOf4CjvHtBmjcJyelr4Z6otWDnB8W7fQKkux+
Zjp3W3RAJR8ZWu1F23jOHfWAzg3zJLIAgM3YeGKnkUgjWSA6wiXMJDpqxvvOOG3MsGa9WFIW5vPe
wPuAB6WAOFNMfyZE2ESHtatRVmrje2+yQcaVsmvcmMAPylq1J6Nubrx05rYU3VNsqXHrlC73aSOM
s1kiUcEjZO4l27FzlY7m3gczv2FQTf9r4IkDRBKe5olBvurrG99Wv6laOuQitzBfUZW0dUlOn+ey
s1+cLH5Qxd9oWV/6Pvnt41S9Cn98ly2ysKkq04eUnOMN/ieOuqAgwdwDPbWo3ERsEFKcbM1xEkfH
Kf64dqiPFEUsCKNm7ZCG/qeC5GLRCvjjKP5ygx0T58Gup/5W6fDScbP7YXBDuUgnFR/4s39moCu2
vW+St7ZEotcKSX7Z/Qu89qpkRijQWNu71qFQKyMKXXSI7kY75gfsYopWAGECyKIzhR85EIiCbV6Y
c32EPPmbIql/cUvTsnbx31B99ll+s8lGPP8fe2e2HLmSZddfaat3lGFyDDKVHmJCzAzOZL7AmGQS
o2N0jF+vBWbJultm+gO9hJFMXl4SAbgfP2fvtctYBAmdMCgMYmAJQPIDfqhZpRYrSy49wJdR9EIp
anJEAtzi62qrOlptnh797hPU1sImAt7MxFX3ELZTd6uJIM4Cs2Cfxm9OGv8xbGRarmMARhynXWno
J2LPsNKVTtBWxD/4oXqePefBbJHZTRCpbaZWqXUokaaA4z+S7FxujNikt5wWO2LYcCAniKehqN7N
hX5wWpoDMHUm5AWyal6MObN+S5v+jtsflQcbsNEBcIAtwCQ6Ja+FRLzdITH05uox6UyQHv2d4Jwx
6RZMubrngMcNAGz5TWv99pLXiDILy7j/edH8rjumHsLHnCbj369hhvICTuzMZerSppgyEegVGtkQ
Vdfod+3MOWNW+VUYcriI6hRHOqi7zI8OFdvpoE1hMCrjCNpHX7dO9zzMsR+YZUOPG5FzZKfm0+iW
5YPIq6Ma7YicIZBqqRsuRy6+y62E5F70t63jmPuGaL0LWbRzNqVXOidrQSMQs0Vvcuq1f+lp2+0k
HihaSyt8H8kpxPJ6ykjPjeAooFBxB4u+DaNMJ2eFD/u43aHO/gpNl8Rdi4WRCUBQ+4VzKh0GpnAi
xNqARf9oEvAuPqsJXXyTlmJHo4Y7q7abbU2FHPhlhKNyvhsKpEtDgyOG/EsyEfTu1JhDc24dePQe
HpOn2SOubeTw88ncEUNYNXxz6IZEaLtvM44PKg83uzGlwH2sC3VAwmVcM4zkmwYbMD8XhWHbcNfU
pr1nlUtfkJQp5lhRcUwilR7IMWSshXvp6qFHNafRP/mO8Txnnnvf2gUx8LqDypede/2fX6syf6B2
4VZjFrGruavu+lTr7n4+Slv3Pcv8JwHCfIuUT7+bc5L0ViW/RlYP1YW7Zb77ecltMV/gya295dtw
xFOJNqV2tP1KHnyfjcYXFVZLQ7SnBB3rSqZ+/ox3w73kVvnx84+jmqabR2LHz7/ZeslelqKarYyz
KGyXjkJDjHJlp85ljGznogZXbro8u9PiCNjqpPnXxTRyLcMcXwloHB3X0JVZk39VHC9oOBTjmqwc
zlLWWJPWqKNXyhm8ozjvojuylVY//ypKH8dI7N1LXR0YPpXnqAVIVpV8g+El1TEsnfLYYGya4b+C
w4rAwjlcvh7S7wqnpsZkBF3aaXDvctJ0eTZSudXsER1pncxn7tjpDMHP3c9GedKLrDl1Bs55rZM0
K93KO/+8zJVT0BqYd1Huv7idGy7yd68+dDpTTaVjOUh1ERh031EZSAwpkzLPtS1wc2iSiLZaZMe+
Ml/jrIYvl9bUMl54dFLmtnptnX9eZK3/n4/CyDobbbMc06KatBkkou1wpp1rn3smd39fED/++9P5
VmImOxtSN2mX29QoKaM0OIopCoXlu2y3herIc4dOpxPnnxdydlFhS3faxb5PB+Hniy6HyboasaLx
JHv8sgc59fUmtPjpM4h0NDj5ibcY0TdhhWtjdhguZCeFCPpe768FE7K1Tz4svFnkQ6RO4eS3tW4n
uuKTnPA8kIC3N3YUtWi6fHVtO4tkpQlIVAxBo8aqvsEk32Hb6BQEKnnXhG28M5ErrBmocoSJGhCS
uYGvD107NrvxMPrZtCY9kRlXmtIBKPqAfM2FyQLVC4RxEUjT98/DQPtL9+inNY45nRG3coqsn1h3
+43eDvRNOWcnFWMPYFH1Lo29ak1GN/FVs0JU1boTLYOI8IWaVo3vMsyiEbeN0eDsDF0Dp5FG7Vb0
eOvQ7Z5aG5cpTu2C3UXZR20EETjNTkhmeZECxLSLC42xEb9B2NOxKlhdZhfTnOHLW5WY5ZYAe/d+
CumOiHICAzJS+LPItQu9Ozu7Dh0Mx3DVa6RQ2qgkHd/9Ef8Czlv7wy2sJxQ5/qUy8RpleXxqtNL4
9gu1qSe6rdywhyFl1YKb+hL2PZtyxXHWxBDRDdofSCQXzdSKz7yy3mGn6L/Kxb+vR0P+xiX2V0qa
3PQ0KTmDjcVGM1Nv7YSqfyBUGCyVsuq72tDzIFIRmRlOxwR+cmGK2MUD6j7rVAy+iRUhnK5RCpwi
Km37vuTP3+SDWz7Tt3Zp12Fucls6Knbufjqe1n+a4CIq1EwAjZ3TINCwgtCCXU2/7tESM3wTC9Sy
5SUf7VyRID8b9stUUi9zuHAf6tAljC9Lmrt0QnFUSjro8cLJHHh/Dk46NAeiiOBW6rA0bKIEUy15
ieHY32Qib0rExknvxvmWZKCgzGG8NLo331CRzbcQ2fbadpJuV8RYJiQIm12O9/xWJBHWtRLhS8MM
gJPQ8t1fsm+93SiR2okaiekqgzW1MqHUHxwspLeflzqaSU/XOalgCLwZwiWXS58LmpIEgszSNP/9
tdl8VNh4acn4F2gK1q1bXnqYFRx0obArcGZ/v8ZQ75O1KF77LdgXdH32jWUyvnShsWdxUpeYqVXJ
ssUoEuEu+Rk+EdSoSIGST1qglllfN3jNrc6HkUXB++7Mqb1BxkDRQko6vSG/vVWiu+QoG04/n/28
SJ8uvTcbTBpi6aNbmTZZpqlbj2DqLvPY0/hEFHV3+/lIm5A5ZANOrNktj7VSw9mcm/42q7g6TMsV
MfqovxE549FuhOzVSOvLZfgYsI3gMMcozzNqVdWWSqK/ocwdbkAOtC1zZKoGr7gKnBI3VWCJn4jG
2lTYQxCauzGnEugeJ+uxtufHvOtwdCo7Pfda9++Xn0+XKd7ZMi3kC2akryvm4+diefn5yJ0g/0sV
tRsdHTnkaW9Z4SjI3BY1+1hVyfnvh+hkOXB71BGpr4y9IJl3SFR8/nlpevPfH2EK5iOSrya9L47E
GcfswE50HoGM//2ot2wMGxxONojsmfvPeH0hSSXphr/VDcZUu4Pj0p+caJngDMW+NjGkqjHrQZfw
9XZ5+fmUVMxHGYVZ0HKtd1z5r9JD+VtBM5gdwJbU5o+90qorXg9tQ4GIZ3EJ2GzJgL/8fNQz6A+o
9d5/Potw3a27TGkYZvvyEkpRXnAGxhjvY/udkbMXKJlxNFZIUqWh6wtTnhdRGn8/UlP7EJkyZEBk
o+rO8R/Fo1yDzQh3hJ66BFx0v2TopUffTCYOChAY/n/WVfXnX//4/H9lXRm2/nOFPsf/Ef0pNx/q
4z/+QPhW0/VD8t+dP1SffPzXoKuf/+Bv1JXp/dO0TZexLV5A23FIkvqbdGXq//Qdl6M4MlVhUb+T
joX+XsX/+ofw/ql7JkNF1zR9Xbd8QrDasvv5J/FPfoYnXDrRNlIR/ul//c+/v9ftb4BV+399/h9F
J8luLlT7r39Y1vKX/NekK90m7wBonuURzGHxqzj/PelKhz82kfPpbHp7DuKiq9gVc4z5Zo5/xVJE
LguWfQLsVpMktcG/Z5S+iT1ooBjb8NRyAG+6A4kCD4oMlxCQmSiyele0nrZ2emRIZWuu0ragCUAm
ROZDFInmDsdbhxiwy1EzAv90jnoMN0Te8jw3SDw17+iCrGcje6OZa27snm5x1rHKYeYAPhSL3EHN
rrfUDdj9k5lMFOi4mJfRMCHEmoQf5EVxi2PAWLmlTuRMg1PQHo0Rtpk5k6kAgwflkDAuLJ5nuu4F
eOfw5Gj1hg4dkCWAKk69MUZiz/3GoicKvVhMJlZg4GWKaqsl0FqW/u8iKT9m+cHg/Cuy1c5u8Stx
urZhiiitf3aa6mAPlCVmDF990LIdzuB73PFXoNibKsz/SON98Q4x1GOOmMdizQSI658zZydZwql+
L6HAnRZeBzO/LzWAMPF8UC1yaqzm7E4mDVEUnPSFPGoJKyCgc4MvK3AgAluzdsG6vGVVYVYqrXNr
LJNvTOBFSWQrmh5D4jJxnrXaZdAzeWips3QjWydgbEOCff+7jQh7kOvBaXZ6wuig7lXg6/KlLtRL
esbw9CdZlDRc5IZ+g+NPvxUxIyom6iuE7WuMp74wsc/QpwagoFnOb9rD+xr6djqc3N6+YE7bgKhE
xDm6r7nmH4SlByoZsVmgHLZNzPvWfQ8WQQNPsfFQ7NP+DzTuOns1hx5jaajZljNDB+SbvA6hm1eA
EDf6M9EMVAGzeMhe/eK5phWydJ/i9JYjVo88eYoSselNflDuaAd6xowjJXO8MSjttyi1x5UxLJMR
eMsp/BjQrx+5O5O2gDsrnfwnJ2/MU2VpO4k4fZPQ+OLcaZx6nDR0to4zVUx1lTgmu1Z9kmm3wYzF
7OUjw2WQjf1X80xqMsKg8anS001Zs2ZPcbkhBIXOqUWwtTOnd8RVf2OjpvqKtVWJW990SlJf2aEQ
/SWBxSEwVAiXAFEm65g0gU0R+4oDVPYWjyOGWCgNrYBtrvWAsijAzv2Imcy2BUYGeHPQRt1qp0oS
uanyiyHoyWCB8wm57ah3YPOaHkYnKfH9hyV+FQtB63fSDkEJeeHQx24C1Al8gm5Yh8Eve8YAPZLn
2m8OeqGqbduRJRnmoX/AGLXTR/OiY1bgghNR10JbQfGZPOuLEEZGyn7syivabXXy4/4esDdcaTyg
CCwGigrjAWwO+OWY8ivPfs0GrQvY5Vp2GrsRq1b21DGVifv4k1i+WAfKX2O/hxDuZydygJlYr3Vs
70jcVpkxPkfooviPIIORN6y+wZuh9YE4SIs97qat0z8LH+tnSjSQQRqvxihwMK+K994xMCIVCPje
BgMIiXk03K1CNSldagECqyHcoxH9AAi56/JFtfZZFOUBF+IKXeNK5xyDdGrjefQOdRZHZE+cgW59
e3EgQzCzCpBHg9qF+ULMaicfjXqGrNAGPSOPnITk1rwfizdnYIyT/7LKval0bnPOo/2Tmk9VRh4A
N0yqX8NIv83FfXvfMt/UyYYS+Cpt41kTjJedVdSQsEXYQCIX60ngxjqyXO2UMLYtrTufiGhAqiur
JawCy1w43fM2YWwlh5ffL4ksFRTW0iBYJSAbde9WMtybjXUM3pfE6mkVR7JlKShei3p8KuEdCXfc
ceZD8WJt4DrBENDWwiRuB2wddBtOJilhZxiMRhq0cCASOMwI+1/QWOMO3szOd2v3Rw2L3hKvVKfV
YVTxNkW12hZvZLlsp+Y1cS4epyGSkrfjDjUGwmsQ5El+9bwEmixdbZRf0ZDciMZCKrrtLAATn7W3
VW60ZVodSCFINtCWoxKN/3gNoQRUQrtmX1wnHiEmrb0lOhxze87g8bBEiobo20q0CPJ18JJHhdXR
MXMsPNG7BCrKQC6WJgEDpDh7xowIHH26fY78tzoqgz7pdwyztrrxK4q/6wkK8fTdqvSzhqE1jU4w
JPeJ4T41i5GCAPHeN++bHruxhOtj4lVnOxMZ+e79VztgzHchA7Ga2PJ7tmZ2AAGCeKrXRtNdzba9
oAVaSPnIosv7dMAsi0qQ9kLuBkKREj+b/ncq8vefr5FJotfhtOvS+gZjbceEa8YKmC7+bX3CYFKH
ZomVgrFDbZExlpXMiSjLGy1+6WdoYn6znxrkl02GhHpSpGdkjyIPAwjf12Fgkuz8Co330Lgb5bAy
i99K1ZuEPXimFw6Da+11v9vkpcB5Ow8RIx1WUsEw1YlxN6OwyzUCxBVTLXddpo89wX7kjaPKepAO
oQH5i5O+8QRtnQWTq+aLDh92xM25JG9NK2KOfjP8gzWtdtLvNpRvaEheQiXPDNDQWmCDGIpg8sJz
j+UTwa7UubRYlvWu30DTpxceNcUdR19u+phY9YS+EXwsouf3kyuPdJI4JkS4zNhIsz3Cu6AD4y0d
dafjiXQR7BPB12pfdEywtrNliT8FS16ZiJ2HwIgYYUqJCS1WgYSsWdmMQnyeaWPYeT+OoXGLvmOD
EXbP9o7pqwwmjBR56+zKMqNkE0zTSdhBPWKgn2IpzX5Dj8Aj+S5AHOLNqtfIMfZR7z+UowGmkT0I
cH4092tmsWdayfQ0/O/InvZh+JjiViqJ/XKk+XDRBszple08Yvv4iKfhCSH676HjBkc5DgRgWseW
6V9k5geDS7SmXTzmwOKRG0aLxhgDj5T6L+oYCskwjeL12KJ/Q6R6s+KkJ9B9UR8QCA9sEQ50FB1d
/Mar4mtOxy+iD6Kd6MVzHdm30K83I3cAWoI9uRwW5go67P147go0coXRP0TJTFBaEGODpsF2zpGr
bPOKWV6VMthGzNF4jFoBoCcDxDsjeeygpQBSm77yHhkjZA2qOUT/vk86Z31H9bgHa/Hg6vHZzv3H
0TDW/TisG5+DWJKeOlbHub/WjFss85vmy5dCxECfct0107EZtK8mYpWssnWFkUrhJEMszXSL3kTi
vdkDaCbqGu+o5quonK0To7jtwzJo00+RWhvCS3dwMWjy1q9O9tX11t6CuYurZm222GQ9QbXMD0BH
00G3L/OTPWE76VoQPHCtDQSq8m6cfpO1uZri+3yqgrCoTp1NMEk/Yiqr7nybQq2VbOUhGgcERJw/
N54U76H/XfrlGaPcfsiSrdKvgu6znNpNygQO0ipLYnPS5pckNk8DX5qZVKqq2rNI8xS0SOUYOyGN
dNGVYJDHW/rVebBPzQqsm7epy0fG50BrxxfiQgEFEoTIfAl1g4s5chzSS2w56+6ljml2+l9JXiJd
G1btNOxnvLOR/gs+HQk2+Ju0J9PL9uQfHUKD4ZfCg87bKNFdTaSte3X+5LBuLJSPRJB/bZNtDzqD
1dVA+kftvSpAY2XzeJLuI+hc13uaGQNPHhwAs1jD51vDD94Sbw1vpHxCn3rkP9zlpXPv8PivQsAR
A63RqkOsB6Kgtqu3QWibEDVHWh61Qlu3M376Qd9rlPGxpe59nKAMWg7Fwn+tZXVn6h2CYTP7Q9tn
k3rjg7SIx17UHYnEjqZTxYhp3FiphsYE/CxFppvdQwTsd4lD7Es5s1ymwraPDravvrLfPVpNWzb4
Wz1Zj6lTbcIQ8a8GF7Wq82cP42XYUop8Khsxx3wXZcz4CfEeHHNnK4b+vraKFTSq8MUCk19SW5fx
l8OgpOQUR5Hjj4CDQY0u146lcz1Z94wp0d7j5MWxkD0rF2JDFa/nOt3NGcMP72Bz82bsXqawF87p
h1J0OQnEW5BZvtyb9UM2HhX9Y90jWapyt5k9XYQNSsZgwzj5pXd16lutZwdtotmBXgvQ+8MQwrJw
wzUBzPGYHUbmD5lODw7lXsmAheM6Az9BdhzW7Ql/KOJTNXFm67fdGD7XY7+bmTllOAE8jrjonkko
Le5cHBkJWsA5URd58dQdmyUbC/tQmOwBpJxG/VU5S/ELwlt9ZBPDGlQPyTQ+RIIBUfUd4QiEGd9T
bZRsaorFoi++84+ZZzPhD5zTpxHpL4IyGv9ET6EAx259bavwQu5JpnHkNPs92VN7w+NxSsWpjchr
drR1QZEi5yOzjFNuviQoSDP31eCwlIe/SZ1FdtzvybF81nVu1WGGIvCdEjWSlPk1hivjFg+G99ES
POvVmKdQRqE5N/0PUgPJnQxIOsyp+3fzLrOePF3cUolNlnleknHevHX9S0UNJsQ5I6UwadQ2FG99
FG9nhx2bGJZZcVVJ2OowRqFdXUncIRCDR/XUUzYzGsW3ARhNexQT/rmBc3CFpGzK1j3g3xyFmp6/
zvh3hsTbGDlb6viuMfPG0TXx/qTML2fdDQigIigM7EgL+i3DcRf3QaXLoPEuUvd/g2DCce9uJqgS
aOVSyisTmXhGkqTxJCYYRtalQ1OQNeznX5ZwIGBmeND2sEcCiCMHVK+72c23wo8uTE7XHibOrHxI
hu6UOygmuuMsUE6ZCuYH/MhxXjvzh0sJD6VqDUg8cCiw3AJaBAKdhEGKUpx62vbsIGIE4r6QBIsH
kcBJx8niILK0/VuDa6M2rauBg0do+dWP/fdOh0AVZmzJHqZGTi+IXpzRvJqQsbIlPLjsmLJ0Oyt/
Me3vJp8vk7QxrzQBuSPYIXEbmcm5Z0awHroSaQGQSkId7tIyLnYN0D+rh+SVJvdkvARjyCo5wPkP
ha1oRGghSmTvcTJhBAGyGev+1RWsBTVXkCY3NosZI3413OMIHzZm6psIDzX4Tf1O1+tPiZy/cLX9
4hcqDfBFUXjytJr6UH8OASw4goEhp5exk8fQ+m4G8HRq2rVkTdMTvjUUnD5kkDnNAq2Z9jglZuiH
d6NzVgV6ZngiaJfZsFs0b5zvBjAUqbavHaBNktERu08z2IHKqL+n4p5+2Wr6bNUSaYX+DSiY2siU
4BQCmbvS+PQEkwvsBhauur4gcoArtPLHd8ZNK1i0m5Izgi9Oxow8DtgMEJNZyKONGzu0PsgpTHSu
W4WsnGP9YjaqCgRxlnXVNfnKmoAJ4WDG3p+ybIPBZgTq071K+52BUmdmaFK1ksksIFVFJESVbZWZ
Mjafj1MeMzR+c/oS7ToSoaJ40xEYpnhIK9SGvZ0Svim2kTU9IRw9xFaztcOclN2n3OsC10dWNrz7
9p8p/5pgJ4ZTtm+FuG8BUI0ABhiowX1cM1FgA8L6OtQ3l25QVGQbo/QuidZ9uL6DFtACyTYB6XnI
dfcOh5o5bEsirJLhY+D02hgPoLzqo6YEDjU8Aoqw9GGAnFqVPRDeYhtqwzfG5ghxKNmw8GD7tTC6
IwRK/XTBnJJ+94rIG/3w5NTPqfulTzWmNspOnBf4aJ1wCzZBI3JqlofYN/ZOpE0rUsPPsVf/sew/
Vkrb32YwyFF7VCPa6WmbMA4BeZGtnBlKRuYyWmrQ3CLkT4dfSam9iBSZchqxsqMCZXdodIsTf9AN
hxIvORK3bVZXO2c4VD2hH/lWHyuK4inQOv04AxdKnP47jnLqbfsAbbJsdJR8i/UX9Y28JbX9iHOe
i/c4Q6IjhQcxetCIvfCdQPPCDY2Zrde/OzYEvAwMvX8Pqe7B4TkYbTb5asSqAlVqcsprV5CVyjFK
OPoTKVaM1yhpc9/7NdXRxg+POmoim3mRSucvjuurcS42+uA/NeG6Bo3jmhunO2v1a8W2H2rfTkEY
WfhmavGOI/bPTqnX6avWpkFic+DUc0LFLXZgKgjx20xIHCe0xB3+JCPitNalSgQ/nrQz0/bvsYdx
6FZ00CCPWojHejxQzdKQ5YgGhirk9NxT5hvkAhZteeA4tCrbBxP74MpE6luuuRuAwkCMA5P64Wf1
c4Q/lYWL/5enuc9N1rxYJNo22fCnhoVmNZzM5nxNB9sqvLVAg0nKFqQt0IhmiI/DrnYQS1dsjTXP
SohSNNHkNpvlcRDTqej6lUnhQRsW83DzWlT+xZ6AYUTypKfZy8CRUTdx+uJdI9EjVWd3okWtLqMU
wWSYFLTJpma2M84J/LBHCa5RUAPH6jXbkgJFOV1jww9lfmmGF1yNdvvFLOzaN08yZO/kTCsJjVQu
pMgRsM5wMTlsWRgHsUb3q6yoITGBwyY4B2FuFe/NqMdBZ2TPLcypSIpb3MiTmfGO50AmC/Hbn/yT
lgNmrcunfsy/ABYB3ysfC3SgdhJt20udfnYDCRF0z/zY3RFQuKL6MjHqk2bZ9xiScTlwIaBUYAoQ
HkUeis8JwxiUUbx3nGVBF6b3dvbSkpqT9/HGrF/K2N2HRf00QmDVx08pfrVmea3ydy7HSRFfQiyA
/QxxmKfMpvHwIct6O6Gw7hDgmzGAS13fmnF/iQRNa39EZXcKh+6R0S0ZujYJPh62/pr5HohneNhX
L3RZOX+lDnJW3CbNZ0rTgyE2SzjhJUb9R0ii9iAWY2EZwMk7QJnaxjsLA3cAb5HpP2Dsxc83PDNg
1Ui60/NooyhOEIdWAEByl5NVUm2m9FeUvcycOWLxyxcsfp5xj5Vl3aKwYKCQ5sBJRIGylomIFz/6
lf6VDMkBNG1z6AjD2RYGePDMYciKDKfB8t0aGCq77CXOx+NUmRdq9FtLMPYqx59Dng+PPQY7BLXs
vYM5a7s817CMWlwqo8XizpDVPE4mEw3DuqSedq0j7ymemUJwEOfpk/ZdA+iDAIVL2bcdzTziKTot
qsCP+K9GqsprkrIyJMWbdJMX1c0D60txA1U8ToQMTO70MYAmm5viyKY53bcjCzye41dXIVKY3ZRy
1LcOEmIcu9kYWNiY1jJWxpbp+yuQ/aWcrGkLYQ0qjRuKi5XVxWD1DkPcHvOmXBVNEhQJRh8aInqD
bcRhrxlh6TG3CiJvOtr4yaUeHSUdJ5K2Nq1rcQB1X+m2ts3srKQacCgCP6en56Zvk6kdbGVCmixy
2hXN/IoSeT3GpBn8vNBNRYyd6uc09O8TC/6LbZ5F02RwjkgrRfeqUYxGbg7XZ76YYbfPeia/1ifa
aYDxPrpj5PVdnGKnw+ftO9UTmOWkOVbkwRJm6/12EB8U1YgqhYQda4q+054nPztVsngDkvaZwS6p
ImofOrgmLVFAsBJ+vmT3JsZ3HD3I0R26154ScFo4GlWFY4ymk2r3HTIvfdvWQP2Lg6g7KlI2Vgv7
93hsOra5Jj3FDktQhZAsRCYwACnJ6m2SvBVM3PyUQJKSfMvY3CYdyiWazzgBoBx0QcY61IOoJPWM
XFV9I/CLUruWFKsTDwQtnkvjJjhBvA6DJnYoCBgbK8twho/xSThFFJiivzdq7SvUoHJUHfuXFofh
2Q1LIM/KP4e2jqrTHe6U1sx7wshK7MAXORnG07Q8xaNT7Gn3i00lLjlhmk/ZQFaUldEVxjy/VRkB
u1pEmFSv0aMeycfxkNjgnR+W5EXrAbVRucPIsi8nGoaIZ9LFchLv0AYIXGiC4MpAAMFPJ+cBrNqu
ztxPC/gm3VNQ4ks0cGiD6yuwc++EEU/nMd/Iug7vyjl8x7rUoj9kN6/h9Q2Nffp50Used63m0Kfn
6kFPdJx9IDDs7Dmq3PxRdw9EpFYolMW9FdtpYPgbzzEQmvf9Pvb6b3zO3kqJ7iAJ7dq0nbtkXSHG
HbphrzTeHyim1PcC8z83QXPEs2ruVMKoYmKwAdbgOCCj2QKJ3xqLEDtb7ICuK9U6UtZ0zNQiqRhY
7c0Y82HILuByLcDkcAkz7vbRrZ4FJpSDTxBStqTtmJbJ0+vagTbWIuBXe+lUZ4KfEdsKkjTeFuPs
a2EK3abgsc451SK5FB4F+ODM3jbKmnoDOmUxbU8MWGqy2eY+Q/dM6lXujvnOB7dfjuaWSFlYHGg3
YBWVHy7TzVQWFfznwSV5b7gTUnnHMCcwC/n+p+9zQ3YtF6LsR34ut/3Jq+w36dvFGbpnjNYNlCA2
sO0iz6CJeYkcaqWMarPsu/k2l1p5iGmeg1F3EdziDCkhxTQG6trRZTRd2NzXfWzuSzfmnUO4gUqD
FMMBXoqzPKXNdnAIg6/SAryqRaaNnwEsUV1y0QjuSIt5Pt2sOYwhPSO7X8ZdSDp+OyTf7LBCfPXm
B2+F/5J54zKUNtdeVBRnO/rKI81/FEuQgaT8lhCOw/ytt8yLC/cP7MCL12tIeeP0PemNjnASvOem
zS+Upb3icvKL1ol1SxrWWTu1s32GRp9uBq44kt84ekqaGH7qvuAiJZlFnXqXOZeDzC/w2/ylg6C2
cFmJ6PDiZNui9xzTct4DQoXaH3+VrXyk0vfXrMtgfd3wFvnxh2YwkvTHikw6aJ9dzV1Y22SC2FZM
lheDMz82b76cAYCOiAPGMn7urQ4eVicuTFrCG7Bl1v20y/dWRwEQQ3qlUQjYoHWLGxbYCnxH/ZG4
XverBf8ERIgptRtVe2Vqb5aLiKYUlJQO2r8x7V4LtIJmB5Qka2Oeutl5zDxxg96erodiJi7IJHSt
QNfkRgzf8cXDyo8duRWdSx8MVAVzn+k7NLAtc+cfcvCJ+sTKEnfWt82InEp0uEUkiOwqmBXbulQc
Z2hH/LxYsUvk2FjTw7VvgzHa6O05bXZJ8alF7feI38l6nFpGU2CUQBzUlKUHzg4x9ANczoAEOvZt
uhPKRDhBUNjsjuA+SuseQgDbB3Ge/HR16Z1N16WIx4hpQSpc3FKPvPUkdcuzZPpqhGDe84FjLLGg
UoO9kpJVciDKiohX2wVGUmhbfWi2OX8P8CusZFI7lmMd7ok8/4NsyaUpV9QPHoCxdVprxxm+M0d9
rOI6vmCYN+rFwi9JzygjLybnOetIoWbWioqbQ5koCa4EZUtCIbQAvYPLIdhvExkFWHMpVCBz+SS+
81elQanNz8jk7qwy9NlP8DtILCd9c8qx3exY26LtME5bOl7y2Hc1PrjyPdRJ7wq96DeTJWqOmZtB
ShjmtrtDJ/IhqzrchV59C2NDbvWO/CjGScDQREm5xEHahDSLpgG9qsOMykKksxnnDNL34KggRMCO
5dtbpxJ8AFCsRXM6iFWGHWdjRckb4vWNzODHN3jNR1pNuAQha3XsZDLsSGNFpYLpX20y5T5GA1ot
jK0Ln/UQwf1csgc5P2RIMga4Cn5JarKUGPnzJuW0OGbE7zJK37vmjuucXL1MHbDC1ycczmLrNN7y
7FrGk2OFGHoHE7t2jzvAdh81rfiDfbR7KF0xMVzKuCRlZHJdXH8nPa14JOLNeBAcYCBDMR4YzM7Z
16UZ+IUQJ1DZB66gFkyhRDvj99fYa5+11FP7opHk0BTC2ue+Kfcjqy1yHSmO7uxo27YAREx2qn+f
YoOsBT10Wg7GU4MqinNgdlebur3V2llAHt6lZTi+m34r9tJCqdNX5SdOmeh9TuUvrfxy+zK+kGo/
PeH+UOus4x0kke1F9Y37ZE2s2dgiENYsn1YTQuGctCNk68ljIi1WGJlSGiUtiE5DQBcYGc9VbfzG
09QEzVR5O8LtCsh1RLDnOBCj/83emSxHjmRZ9lf6B5ACBRTT1sxgs3Ee3LmBkO4kAMUMxfz1dRBZ
JVLVixLpfS+SEhEZHk43min03XfvuULXZ5f4wGnOICYLs2kealBXxCkCZx/bonnghrxLISBe/sGD
JFOqbg5sKIqxk3HrziUhnxJBIzAScf7ni7f+VeoWxslP7hyn8s5mW6IRiwFZkJTZHjv6V2FVCZQh
igAh8B1BNvV3cpnUNpPRmYdK+uApi55VEZ/jgpOgZbMVpo1wLiqJB0LBO1rAV5Ph4sfNTaxfCj1D
ZVUm5ADF07ZXM30LOoVLmET7hNK+l1Fir3HcT0oNkpdIShbbkQEstLarsChb+uEFGADhVv8u1djI
2ZkOo9Mul7JqHgZheHcOa5Op20e5RYlGiywwt4yOKRbSR4JCh6Yr/+Jtb29Zps51zKjpWdmOoLm6
pp1KsMzkx7YfBnr+UGbtJvu9IK9B4ioeCqGxa5lJ+bDU0w+tgMBLcnKXUVqWbzRzEOaIR4+PhSNP
ceL3YWEBmgDuyVEuQ6ue2peykb8BpDC4lU4Juz4u3hxyUFtXdeLkJmyszaJ6glOsLkGHOuS7JWSE
oXxiKQsdGxZzK6HeKWfyyJFSgW33zhCWHgh17tH5iaZ4arktn9Rh0uxwbPX7PG0pF0SF3Vd1rTFe
uuLc2PnPIhUNfP0xNWV5r61m2RXDAg9ohsYeyIakcfRIN6W1nzRPn9qsWbXBDr7z1y/uYH8sk0Wp
LGspTakT8PzGuBfrl2wi85MJ+aoYDbYTV6gHnZjTg6VctCc2SdIOxod//rnvQVGpB+gf5dxTvKsz
aBWOh+ZlZhS80KnhM+I7xQ3X2oWfxfTouhAYHIJAF8uQb4tWQWibPET+aWCR5dTfauIPmFKL9KCo
Zo4DYz5arocaUlfB1cx6zQqgJ+jvO9qmoArmzsBFe/8PfiNwZxuNOKL+uDTZ23ez9dbaUYA+VhzL
WnkP9mx8eyxMeWrl1r0zBS42PTgn9lB9EEEcm75lNlSEFKagW6utmAdQPVmyFdUR4kqONVz3d4LY
SkjLyDsbBr0frdn43THNqkXf1ZKr7DhqXGytZnOPPwDSSk8rsVGcJ63il751MBHNDuu9Jb+ZWRls
cB4gqhHd3BlQAzNfA4SuuWZj4I8w39m/uqnX95WPzhUXGYUqcTleS4z4BGTjItlhgPS2vGWWuwZm
EjkUj/SFGu81gQaCG116b/ekVGuP6oqlWD6TpQo5uKP3JTbx4wD42PL5/YqTjmvaWN1nkTu+eQuP
EZ5AlEoHcPELx3sg3us9BBFCNRlUBD5FU6LEqfcS25OzZsSqjE6mCGjVxQkC/4ViyGNm7XC9mTdH
d9zKMIhtXT0w+/Y5l4lKzgh6E4QPw298vGhro50Cy6usrgGaMTYnWu7wNCWC5RAC0NkmXfarXYcy
On/6CSPlUqQzgEBUDP6T9Av7s30r0umgNaUWqdkCTrLbj4TWJpAJOCszUi7snVTxGqVe+8iVHIKS
UV86fGsAFxvSY2VLzQweMpgryNZzFN2nI1fSHM1kaso0BC5cHMdyeiaj8Rj7LdVAvc+eV2byV5pa
B1Wiwc8OzHFZ52sfQ9SyEB3+ek3u/YLqd9ORe++7UCqTgR1HPKXZsZtmAS/TSeFcKAbH0LWW+eYP
EjABbWBJ53+3uXwqnI48x5LDY3aHXcEjHd6F8zBS9F6QYtvA1gQdMkQ+4I0CsuLE3qbDQUFzQcUp
Pc6/zGlMX/mFm7Yiopam8l4K792KCIRH5u+0n994gVI6TiMTOd6+zkCAaLBlNUbzIPVMdfDqFt0u
CUb5MQ8AcdG8vJCmPf6tog8eXdMLFxvKcF+t3Dld8+cXNfzl5cp9JNkPPm03zgAzAqrguY2Ic7a5
85J4JAaNAjKbK1xc7Sk3A+JXGY1yh9yIWbyKq59lXKQaEy+ZHl3mIsSLgtOA2hxKBkfGj7qUy7Zr
TXxtlllcHCfPD8Q1eZolMAmCXkJZs6viKgdoSzX3WckKLYoN9ivg7ZjdIYdk9G5NWT0eLNM90YZx
p30ISKQMslMWvZOdch6T+BMr7Zv25ghKt3+dzWp4DuBszOAady3xBGI4NhfUS6uUpggXj04/TcnD
ZD1XcUUD94jxwOu8GxYkOIVL1Z3qtRG27oGhTvY2CxARbe7jePE2bYtUHgeohFl39QvOCj969xhP
tya9v/vZsuKLZh8f5iYKd0Gs6JrVDI+DX47c0Oh0tSI0X6dpLnZF0UNt4NQpoxPlRtYN0/BT0miB
msmw3pf5GKqEvFnsy9UKQl6UQBZOwuSlBZ19m7ALsD8qnJD0Bo6ypDfxvODhrD1CbU7O23mm06mY
Y3Xf+3cdtKiDRBrekH6LuJDDtKuCpTyl7CudHLnGkTMEJWpEJwBR7Cn2Dt/wNRWfc2WXVHMZn73p
6j3QcahKo9eG9kIpT56kX1PemeeiA8YYTAdgsNg6y6s3kkCOY6BrM+CgQwUG8RTEA6DQx2EqSMAY
0iU8eqqm+nNxcYH6dDSstpmsEd+Wshx8R2iYSuGB7NLO4l+8JwFRX4yILYJv54D12YldvQayYq46
RT311J6hFVzNIbinCOW7M406jGYW+R2C5TQHd7nEy+dAH0MHW7msKSumBO3DRcjZdBJea5H4r8rn
HATkiPKAJJJ1Xcn6d7JDPxW8aGI2npGeNiqYyYKXkthzWq2eA9pn0c86fMCouaMhAESJFczKkO6l
bNYWQRNL2aujLrmPMrPfab00bHtAqpmB2C+M0Udjst194+pXgtw/Td9P1yCR09VYvwSWsa9rN6Lp
hKxXxvV+X6sZFoAkROML95jmabMrXPtlILvMdbk9yJl5ZiwgBJPos+4WYS03nf2SlCunMlL7ycye
2BmQrhnm+b4dyaG4SstDpYMuVDbNIBUinSotsA31JYojfYSTEfPG0+2ulvOPzA3vcXEa4rwVzDGq
EfDrGNNdr9P4NFL4smHHJUOR042DkHEqslGcPIKRE+Lm2X6JzcW8Ojn8Shgv1oDwVPr0XdTfHOTl
vvE1Th5n+lQ+q3VV238dAGIBGGd2m8v94p9U9ysZAVBaGSVOqeZC0qYCwPQKjhjoFyWdqrjd0aGX
MR5PJrYKD6ztCQL9rqn1Hcf5BuvvdJrZoWcu95Ml+uOTWDvVQmxcIbLtQihna1qNRtZn3q6j5M2W
76aDacIa2KRRX2t1xA1A9HUptDPVN3eFiwNiySZmVlIgeAW52Ds0E5ejoU7KFiQp1erCJ9uJlcPZ
T6A2N6niCDSa4jJKShEaKbKQgrQIfZMBR+R02KY6T8PGqiRWAXXH2TXu0oJ1d2RcA78RZ1G4z1Y5
ESuqO362ub8PxoRshl0XV/gHz6w/o3CWK7ciZvwDlHXt/OildinYIA/i7n08WC73SAMwHoFzRz10
f2DUoadbtxy7C6ItzWoenffGMp0at3oDw5IfRguHpk3SVWL+5tVYH9Jc3MsFJ2UVpXy2cme6git9
HTr5ZKm0u5fQxO0pvnH2f1h6+UrNJT1F3OvWdBltTevOAzE3W3fcWWUIPjBbXtU9GHSqQcq/HLO0
LsekLfLBrY8M9dcKUQFyIUhuKVi6WfaCnLQjM9Bi34afxSN79eKoC2bt4jijL+mWZjc+A8NuBi1v
+uXfFnvfErQ7u8DKIlMe72IYvU3XH/qa5icnj5/yseXhJSClVlrTDcBNMWLUARFUscGHPRYvV3oh
ph9v+F3CxMRSW3S3IP6Oqwh5EXbAoUjI5i4WvQM5IYQUAWQbcP9ch8yZHxm+fo8Vwhw4zU77j0mR
U4lSJq8ttTyHluA33AjwMw72+kpfKVtkP2ZH36lVODt3JWC5pH5bta9HF1DrQr4YdsjfMaYRrrYA
jHuSADz2XuOgixM1l3RDpDiVxNLuRGpQB9pVIhw9do0Jeye6VGELDrq5UctmXZSD/6GTYUSWYSvV
S5M25VppEmxsZuedBg7DWestOFWUtx/18CIavsHYm5ODs9QfbUfiASeKszOD6clnZ7Yb6zYj0wJh
jf6T74GkQ44gcpZASiy4ZvRY1O1Nt88jNR87RO1kX/TOvem6eTiaeINc5sFt4uK/8LvXKMKVyuVr
2JhDdchWNEox8tjw/w62pzmOEjAUw586M4A4NRgv2HQwe6eBuJpLTIOUSFdTKQCI3v/nEPBLZTIB
rPMsYnGiwtpPqv1KI8dTky7zS1otAVoqkjLmi3FTgOMqMnzxmgb4hqN4M9mIfQWgX1ss79Hg8jNG
JWB++20kFLt28bd24/ZqGALjcw7RX5rDyUqHr064lJ63yjzOT1YFsqp3yRwmHXKvn7NddBjAY3ZP
3jhU536k7CnX1Izw4f0wraIL/cqG/hA9Nl0DjtqKe4QIftzBENEcqfriLqKsaUwymD1O82nCUtk3
tRFsrX7hkz9XL9LgrEA24AUatLjzMOtJ5w8+hLc0yNvflZ3eZOE5314E3s9+DlSlHyYdeS8Id18j
B9U1JjVA/8CjZ8TyCBL3bGUwoKZ0zJ6TZnzoSQHsvD5xDxME7COqWExKp/zKM+uln9L5sXO4A5Wv
fpvNL4Ac3U3A7nbbKufJS2k6Kvt+h5xSfcFqhEj1MCmxHJ2Yn75eN+gUxGN9ZBSkBNdhMcznkh8J
sl1QEIawXQNO1eSKo9Xmb1lU+3D1DOdAgT283HbBeSl4Sf5/ovJ/TVR6zv8WqNwu33+S//P0Xfdf
efrnvwcr11/371yl8P/lu6YZBLiVpG+SYv2vYKWw/oVULwKG2IDdnS+JXP5XsFL8y3R83/ckVx8/
kA6Zy/8MVkr/X460AhEIh1/mONL7fwpW8mj/v4KVlgjIVAae72Nati3H+p/ByqWa+NaUX26bhApn
j4WU6MryMuqpxRTtn0atcBGB+tgZpnqs9HuhUX/NdACPZjPjkbHEFllBcbB9RK8CB043R2+c1awp
KRCvk+K5M7i3L0ka7ObuSVFQEDlm+St7coLxj8O6/Swm45FfcDELdfI6gKVOQyAKz8AlJut9bORq
wsHc7hoNnWCmxRwBTAr+85bMlU0P0q7yzU+orGoLecDg2ReyT4VPLwAVVo2DyQtsC1XU6f3QJs5T
SXdzvD74EzQDcMw5aKGp3C9g9vy6Hu69hYmKpcO5dLjcEAV6Wnoo25lXXPKs9TaeC0Tf1f249yIy
9yO3MQ9UB+uDC2ghHM8MBehK7r7LY6xEAc2jZkRckq08afUgM+jgsH/FmQ8qzTu7vvOD+taf+zp/
j0T11w1GNpE6+dG6+NXVlnWgCIaLosJPUAY7YtX33hCMm8YJbiugWw10zkRda2GHA88JKyGHK7ht
bI/6m9VaKJYvlRvvdqGXTenDvFDTWZtziEscW2Y8/mJ6hpO9z8rvROE7VBzeFOaAYIdUtrFhkewY
LJDJyl1aiVM0qnMarDuBsn/VLNa5hn9I5zQH8NJI8UIdyPZz2+aXAhmfhbzGv9yOYRfgniGVsCf3
/duXPHWqLHOPXWw/RiNLqrb4yKg12VSPeSae0xRnN4fpRC6v/Op98m/ALZ7UyIXFWgP5YCDgkLAf
hA6g9wG+xdJlJexmtC9J/InbstL3hTIKlPi0ABzKH3oKHp01HDTkFCcstjqC2UrV/Npq62iUxEqC
FY+bVercCSzjvMLDpbCH7VC4NJYXkqAIjLzYaTiM07jG2Me7UhrflYsdzzq33fgeWy412NAmWbB8
uOlyNjWe0ygYbnUXf5Vlcl0MH37uOJ8wHdCRuwYFvSn+XedMA0ouSEs1r3Y2THcybXBPTDdU6rsg
rvAJOQxo9dqrYg9QjfXPYsd3WF6Po7+n4TQ6sawtYy/F61DFGz67v+rFlVuV0+BAvy4FDrBYTIZ3
2aaERchM4KH36WTIacNz41DYKDLrkNdznadASVLr3mBF43/cNVfvXn9qOhVce5xNTU9XiGvirp0Z
EAFRvcUzMaQYRg2CGyU23j6fVdij74UVbslNtriE3QYHLOlMQmDBHQN6SWytzkU+bi8xJKQGx3Hc
6IyuP0D/wChXYzJgQId2gE2xeuJsZ1ShJVaLc8KVL/ENlhAYRcC+GXFEecDf3Enak62dbY3Lm6xw
doMs1IWVv/CaIPXW6SJukexgtOCeTM4sasQ+mRJ4TnVwLcuhDFOPjhHj6k6FcRfDLDdrcaNK96wt
MK46z86Qj0ARmUWE2ZSEpLafo1HaxzR96TjzQtN2qWAW2W/IWQSgegy8E8VHc+8/D0HQH0yPwrZx
XScbdlkzhpT1WbX9OeXaeXQcbtm0S+NdLg9lHKmLoC6UtRzpkNbJz6x7Wd+1ub+LqOkp2Ltsmnwm
dgU5SU5MXFZ5tKzxGDFuetIG02hGhx4krpoWqFSUJ3iRf7Lh/Ww8w4ZHKGn8IpuerjMZtjFUSJyH
/dsSVBArnZfSI+QFRuvPYNY0iQTdc8TMQ+PUsatx9a0/FM9HP4Nn/0fZ8+sUjU/Cg3YMEl9cLQPE
Chuw6UwyD89RJAWskeDOtqc/dooCPVijGSZCGS9mvG4D4N94+v4fVEjONGh2TnZxBuuOHsfqIO0e
qibi0UBQ+DLPVIrjH8BexQSMV610wT5yTg3D+Oo6/k4x/YdeRr6uARWH9411sfQKWsNeKs0Iy0eA
tlg81Ybv9VjL3btocTGdix78+/BoJfBfqMHk1ZbXtRou9JyEYJzxC3UEs/rIyUv5K7qglf/lGgs3
CF95HIthH6CrFgTyLq62eOqtK11Zd7hsAuA1OcsNQfZmJ/m6r7HEIj66xjFY/G+o6FSRqYH4Q+Fi
3vzN+6KkS8sr7mGLHOOEugjyOPftRJ9MYbMDHwC0YDcLFTYSqNGL2nn3k0MfJvZRMp9t9JpyJvaZ
HxFFUs2p40SbenGeDIdSM0oGvRFTMaQ8vFQQTzXdImy5ktVNKNeIx9ab+nHXVXomwUGpJ0Ayd6NS
dE8vmjBqLz+mHj+NviVY6YlQFPET9vV7wwcv7AT+iWJRP6wbPJRYYyAj81Oc0cOEDde8GrJjH1yC
NIbbO1xU7twRu8fLu5Ka7ORUyOFDGT9YUx7oYmu23L/LUFfi2XW7U5ljRVfaOfcps3Ms/TesM1Sq
raVhfRLhW06evJqy0b7gvW5APkwsomcUP+zGFbXlZCq7MggdXRj5z5DyXqo2YTkC/WStlZPHFrFy
oxe6Noq5PUo82HaH8WLxB/SRqJMXTuaDKDEy+A0u+GzpxvvI4aOgnIU4VOYwx3uhq3rvEwbnwRfq
kHdl/2l1xjmHQNyg/ryoGX61rBWJUhetXQJQDku7mff+QCkBwGAzLCj9LKbCOo423wMhM1zpfMU1
+zF1CKx9Ctal5FrCQ5otYG2mp2rEKA26Au4riEp23Go/LraLxze6i0yePoMJUQiUnqY0MdQT6taS
lJ9MF9XJoAJ0Iyt9A1de7uK6L/c2rANvGYcrpDkATbA6aX6j5yhhwKV8OWLv4dAbM/iftZ3mR7a0
BFQyt9+NOUiJeV0ezX5zge50MuMgOKVyhtNhzidt0VCX8ts1FMlbFZqQyYZgWyckINOkQgPl8YCu
jr3SYAG0l2qthkhspKfEfKJ86oe+pfyuDuwPKuamwzDhr5naggj0FJtHizGRAW41H7ETUhCgWphI
tzp2YOU06r0dKCdKKtmExrLS0lEESQCQlqQ6774szUOEL/cWe8E9N3x82Fl+GgUKvZ9DoTMxEYtE
oWZ2DOhZgNdcBTL4929BRcLOq9C608kFRI8R9alaAMLJJgHsP5ICJz5olB4eRAn3qJhfVbozHDKC
OZvuDfjg/Em2uKTjMoEqObP3mnypj8E4b0VmE3Ub8PiCvAzYei0oZBH1bw2x3trg02oU0YU6rJFU
IGWSWfMXVCxlCy4F8E45Xyuncg6lIi0gluFs2j4gc1ndyX68Qn8BDFS52QNWMtDbvXclo703G57/
KlIUu/UIkmPWTEdickDwlumT6WK5BaO4NUl5zhZZHiuQCB3dTKG0zRNZ8iczynwyNO0ppxfiUjh5
tdsR+O8vVCLitPVYFdOC19wbaQyrt+jAdqb6glISH9tFat7BE3AP2ZBRMC1nnw0xr8lKgMf5HbU5
4LTeOPatd6KHqcQOZH1jnvDDoARzLcFOXpRM0MRsl+oZ0kuHSPR/NMimHVABAm65fyzH3NiZqPjk
uGV77WrzbFVju2ED0IYti23VdupumSssNsCJR+9MJvDbhHqwEKkPqmkD0uNKVApjMEH2jYlBF3vy
muAz3mqNqqGXdYxA5RySxt+hF8JrtltMqfNpsqJjiW+BYBnMNtYGG+y4w56yhO1UTKhjRVWBb5gO
sg3YfeIw3gwutyXqm2LIVCKHOAt7ehPkKXbcmdNDzEdHBu0+QpvxtMXTkV1r27r7dPGdkMUpzU0G
sYt8WvawTVmP1DBpUX96Q9+rhTmmAmBGvFx89w1QxaH55j6KKYk/XwLedYOD8dy4bCcpBD8OBh3m
Rpqy7InGW4sR8pzmbxXxYfa75RcLiGTXrEYMyDYd6dk+2ioNQTPrWZfKlvSK1an5M4c3PNMhVUPh
ovxi13M6bQx8FsIydn5tTjS588FTpb1K0uzIdeR/5SDUt6MzPxK9vK/jicZ6Y3yLWsE2rZtfA10j
+oE92xkTa0fL9+lizaDTzcYDAvomM2zycHipWZLMBSpO23EQ1O0z9r6Zucw28Nzpukc/G80B4Wy5
pxqVQh80Sr4PgjtgdyMvGZ5ZhGztJvB2SUtMHbbNH68Bn4nNm3molOe+Pw6+D41ujl4I8sTrEHmB
4ratgplVWY1/D1Onwy0ZeZfyKgPMNla8WA9iJ2Yu1Y2oPgAD/mOrw8Yguj31A5e5sJ8xS2V3Rt5h
yFY/8lVyR0SdrCS2P3ShpHb3ph3fokzNO/bSoTgUirpRVPrXHs7rlmQF4biWuycWxu36HUwLUYoG
TDeQFrQnm6rkKW+pducHELKGxkm5MKRP7ufqoo4HSEqei1FyHOV39FsNb4Teso0e+TP0lJ6xr5Xb
UuGrrKK5OcnFPMSN9zsYjK0tCjgWY/RWm9lX7nBvWtbRP/lOc/46HolrsXujDDvDR9MCZAM+F9M0
evImfTZ5skIQBC6UsqR06Vp2OYrJjVe49UB4NJ+OIT8w4e0dDFXpBEiQiksqnvot4KV5XR/90bP9
Y/QVtPs1bz4NPGlMemdcVjiMqWvbFh8hXBMI5KC98y9kFmrtOyh0SW+9+T7R0SbmCkbX0MD+cYsL
6J7Qm30KSsbQ1BxIgKHm4bzHCuoFkDjY4+DtPdgQOJsMmoI90Es30AtVi1od1rg5KCPuWJgSKPWw
QP+sLaEYvnxcXzuPNc+BliXqbSN1P5nyAJAXmkrDxitBkDBT/BRLfV+TDMHX9xk0xu/WyyZOo+zv
AJV7WzTpLfHXKcLSUOTrF4o5CfSad7qrhyOIVLkZxi4URkvpWn9wdPzpyaY9+TL7NS0BtiM5/caV
wiTnD4Tp60+spvF2oMyFQltDweyFoZ5Xr9Sp/o0DrvN2LDo8pQ3FFmQE+bRWLwkMGFL2yDONgTqS
jpShWkycBKAbPn9Y0aaWZjmjcIgEZWYorRKkQo6GklYrpZleBDA51vvUyntHJWboN/XD7FGwbbWf
5VpeBBy659vADJy6LTdYcogEiCkvsEC9k6VZxMF0MIWzas1DWzokd2I4pR3mpIBwTEcIT3HAdkrh
c4o90lBg3FO2KoNbvFVpYR5oyIqAcjQ/MOOh/2KOw90HzOW5LC2bD6a7bMeOo06sneTcrA8eQpNB
rcpGO8PfSdT6rLmzbp0s+SCjoA4NwaaI+MsR3T7Z9nsZLWNIY9jMPpNbwIIhImrWq31a/rZEfu85
BI8X7GUGuh3VHPzf7rwp7JJyvHQEiKNc+1yZ3PvI0V86uAI00GFKMAdydXHOdhe5Hu8Otk8O3Dwk
H+wbj3UKHd215udWD7t/iKp8M0s+PU+Z+9WavQgdjNecmsbWzDWlFnR02jkQrfivnXbkSlJkjsX7
wArG80T8WKZj72MHCBjb9TIMNA/L2m8vg67enAY2Nh2SF6Skp9FHvCnVjPufH5jU5MuLwAP/hE3+
UC9J2ELDWpeLgNF0hfWXvYcVi2aHb46oJf5up063uCzDZGw7ejkjmksmPkCkQF79HoVl4JnPbXv1
VFrxrVmqGUupflr00r/mEMzgw3RNWOBH6Cuve7FFuFisN23dUL5R9Zc0wA0Rs4djQws0brb8e7dT
Lb68+KOVzn5U7ZuXZX+yxbrTSbSth888T7OVr9yx7ELfD8o7bhScIFjZwhINDS+gwOyTMavIj4Te
83As1Z0vV5d9VGNVrZyvxrC+ooXPf+6NdFTjsMvFb918ZE11GmJWEa0G+QSYmBbqGCksd2BgFvED
/iMskcS6S0EjeSVsbhvNS5yjEblN/AAl0+BSAFZ5oZneVuN+yMmP5LqcwtoCneRuOrfIQBHBJJuH
9KkC3LzWEE3XRJInbmXi7TpyehivUjA0FT9KYp0D/xw337zrSE4fXYEBhucYHDYsTlZt4wVW7xy0
wAuc+Ia94MHxreQy9itdtcQZSqHtDw2Yl9mIRzbvE7bn1g8tYDamhvdhIN5smmXkpaFPLOZ98cDi
bu30hXIzpRDNVP3s9vgrUoacE/cO5BTzT9bY1HKAnN97TY0QYVvcavxkJ130GclNa+44y9klSUjB
7qHJ6+KsscimHhi6gEJBkaBet5zzOKyA+NX2isOZd/ZaqcdWcjoIv911BNw3tZG/9yI58gQ7KlNy
s6I6wK8SykBGWiB6m9lNVpcuy48JPS8H17EFqTwXE0bBYDWohwrutbHwH+Z35gHRdiBVkLtk382g
fvx3ueDF68FaHzLiRERbkDV5jroJ1TCtybLNlfpdZW1xo1gJyV3VB68lgDK52YVp97EmPbAFDftR
NnNyFWb8Ng7dNzs/ejl5yuTJLfK68s4IotuoGMDy7IoGL1jie1gefeOzAge/Ez0XMVXsa9LkmPX1
O51Q4K8mBHbaIhSqz74L2g+nIp6/aK64xUrHmGq9dZGSWVVRjFaDUHC7MdgtGeC4hvIagzQ6C0F0
JR9BAReAvQXGxZV4nn6gE2Ilzcx1zXjmIXEHWHvcR6neNQGOzcTI690okLeoDT2bFamKRal9YrJ0
HNKJh/NSQ8+tn8mT8hirgfBlDpEzL5hS3CwTyllenb25GF6ZRgjbwd1JLSogR0/9dLz342x+6vXI
tdZUP7xF6i2N98B7ItolXfSahIGFFQgOK1NxINsmLD8Mlx2Pt6M/Nyu52IZcWwLvp30BBvLEWpcd
7gNVvPCe1r+bEkj8RkU+vH7Meo/ar5RqPJ0Zfxe3fCg8HpaxQPmg0w3NtNiDpsHmx6TiVSS0y/Jl
yunFkZbKw9m5VI2O7nKHzUMF8qR8Nsoegd1n3cvD0QYmZWHxzxD/TPr09kU2r3iuuDv41FvEFBcc
Jfv+XYzEQG8X+JN2zm/x8OnRgk13xLRPLHXh01eFpkdlR6uGYUtosMq6rdFMnxYly1R/xQcPFOZx
shMAjYuxmaYFmAifywKj1TlTSOZp7Rxd3AnkPSDHeBq6TIfDZ9OVxY2dcHZTPbgV0VftIUY3p8Q4
2M/og1U7cEtRoFECixxa3Gf1wYDx5SyZ2AsoKLVNYLadrPtURCA0/GpbGrx1ZfyHGiX0EZOm3aGK
rINn5C9lzxwjLK4M5qSghVKxG40lwJaJapSC35QASkuCxff7XQMdPElNAmKafLKPoNSVAZf0pIo2
RuL+RSm3ts1aeusup3KgYFzpxTrZDPaumD9qPYx7kuKwP7IRsX28ch+ANCrQYPtqjndKRE+8wu2+
sC1viynhxhOA+hMBO4bS6HUK+4ittNz7aq2BXM0Shjh7zhuzxY2k/j0PPO6IrXuhLdnf+HFAr30y
sVD38/fSj8mf0TjWWemfXI6SjCO2AEwXtDp0ya7HWrEdBkR1gfaaQ2RHi9H40A5LV1zQJWa2KFm1
7expebRy+xm65rGo9l7Xw3ZoaCugEeHDcuP3oG6mMGnfRZDhscxj8tOaX23Vj3PsvhPQZ2tVry5Q
D4hMyj3UNRkzuMtvB40NmWAOUWeao+tOP4NZUVv8BEnYdIDjrKRPyQkFJEa8Y56zNhEGv3gBiZJE
Maetz2cgg3/AopIxS/kYO2IKr3gHtMtOdM1T8mXKFdO/pCzeZYwfmgj0xiTCh//7qxEXNZZeOGS8
R8amwWZU0OStkhoSwrivlvJVzkOGfEbTupW/i3RoLqcBhwPlPTyZir7cuUtLTPAqiFnrDnVp0Swp
3Z43l2FoLgNRuFae7pbR7fdDH4c9P3sec+khLVl5TJb9VnT3tsPqExNOrOb3oQL9tLDuoX3Vexo7
slYcB8DKFk4wKh8ecIblWKqDjhWWOeb9RRDvIdlHMQx0UAwWAzAhvzungtVTpX1+87olOGS2rz60
GzFbLsVjUDuSGraYGRkzupR14CDZGO1o3y0DqiCTeDKFMyQlG3mG2g8WTgXDBjoVOZL2vXZ8uiOK
E3Gq8VxzQ58qqJL+MO9H3oujW3yqVP5p3KZEdufjlnjuh19j/i4NTdKUI3NoeKu0ODu3nVvau9Fz
wJtElD0PRtCHikUSF/f62UumJpzi8QF9/urF1k0I7pIg/eGQRuigCZwiKvlCCsk+EqOmqvgL4njW
DOW+aL33pOjuzAXHoSWhdSb2D39y3I/YbP+DvTPZkRtJs/WrNO66mc3RjFz0xmenx6AYPaQNEYOC
s9E4D0/fH1VddW/hAgX0voFCoDJTCinc6Tac/5zvxIq7X+QMjzNDzdMQB99FM12IWl88Jd8c5pdR
1DwUU38TOCh8oH8f1ZzdGGBt8T/jTe2bSy7UuYzI+SkP1lQfYN2KW+dqRtzMPPJe1bpdrbqtqoBs
UrqLN88FTCdqE/JYYt8lFqbuFOIbZ3Shj1jL5MaiQDI1FoEtPua+1SR7Y0yxDQIaqJR9EQ3OJ21B
Q+uHI6ZEiEYOgWlhTLeuZlahW7JAoxldW7fnBmU61zT22IYxRWtQrhiyuG/NSXzHN9iQNOouJeeR
bl6+qpkSeMdmaMag8DqbNSHzntx8XgNB8HXx2S1tOM5FtGun/rsgPo0AwKEkkPmLKWv7rKInlRqY
k73fpRdUoWunV2ym5XDKrardjpDfvJm51sjGxzGtYQsyyDU7XQ6wLrOKfZm6b0PlWnthtWi3LBow
1rphpLyR55UAxGfTNQFx6uVNJznlnArkk058otAeNILFMR9oJOs3UlKAl9MNv8kIPm0WUb/jbkc8
KJ7XDQ5RXLM/Cdc9sijs6k0vu5/KrYM9jh8up/jZy2R8cpp0PuZEy7SUN0hyOBx0GrLAfLYKPk7S
0NQjfPT/Eg+pwIFur5BLw+WAbo2vTWEIBCdxrxP14Pb91V0LKbRdj3SaZXAhWmjBccRJyDVufeYo
zcinsaOpqamSs0jhfiURAl2E+kV65WmaLJoMGzKjhCjwwKfj2W7LV5ghdN4H9jUvim8jcy566QnY
Vm9jn9CfU3CDauv5tuWQVRHBb7Dlb2yTM8akZh/J4ItiFRMF/5zN/Sfh1WxXf3kjRx6v4aYpGvvO
wvmZGbqCQVV+atnddAHJB+zW5mH2oJgNM7eolPgzT3lb7Sl8O7Ds9eeB2JDy/deEY5XXG29NFCz7
ApfKlqjHpyrTN8eLg2MOHjlySc8oF1H1LGoqB01M+zufazW0UTilMr0HGi43SKoh1B38IHRxY5QL
rXaGtlX2+wDz52bkAhGMcN+GMdlFVctAnBYYAqls7gg1uzoxLL4huVMLealPz3G3wPRzbZvwmfyW
JXu5s1i8hWVBBo+WNXp3t8HqsC8YYzBljklJ7MoM4unscpid2uI8Jf6n7EU4eUznxsBP9jk3fVJL
zOJhcNQXaxxgwCHbVnRqcQ80LzKKz3NscSFx+DmwcW6bidNFa9PWIrgSCIOpuWVkX6MEeWUtghbA
onubeHYOtsvrjE1a44Uh3CrN5T3XJiVlCSybRXLdEyBvdqJoGSc264nTrw+QTJXyK/APFXlWwsJt
zsVdB+5ysilt8jxJCMjO9yWK1F54MaH7Pr+2jgm9Lk3Ufkr1j14N7DssPntcsQgXCtRS+jc8rj5z
7pk3uhiPvkEg2CGjxZWGI2zx0RgSs00MdNFjGox6bDN08PSrPeHvoVsRBACm6wYnIkiS/AmPMIzT
sRqZSBGrAoNNysKPflLbIfV17pCBgo5D2MSrb80U+Uyx87iYdOqKmJyUAmy+i9flOWYD31d45XXm
P2G2dHcTfgKGhJzJ/DrbRaL2kEXv6cjDpgxqpmkTHqyE5K3IwUIrfEG4PjG3WDJrGc3wUEKI2FRW
5+N28vttEKOUuzJ6EowsdUWdC3LgtTQUUtCEwtA8jnT/rbkSjjuq+5a6vlcCtGDfLD2S4kKQGK8u
9SvxDeA4ZccLhY5olqWlAMQuIqQg6c6aIOlh3sQWFB1mY/jkncUHiD/QbtbXLd41Q/8eFSgTgAMD
YzfkrksnUQXKLvtVW9adolqYuh+oNIzkST2wXZZjWDFB67D67Im8vDHaecQzgK+9t57G6BmlLd/O
wZdln+WtoCHZnB3jqYj0KTf0q9Lj1zJQTN23h97mNmnXjN3rDjMR9q9yL7MrJYGgDH1eR54MDkcY
k6cJ8rvDwN1m8goY0id+ALqtBlR/MPv8B9neW3ConD8ryOq9+DJbBptVoH4zFoxuSRd1ar1OkaEB
avVSBwCDe4nDiQ8h9/T9OEKQTklvgnvjSbW0WqcvLnY068tgbcSOoa4VAT0qTQdkBFw7JJJ5LLkE
J8vXALbfK0sMchQKcNuHzFJ3jNCdly6K60NrWLfE7n7XrMK7hc73Q5JClYl74yFKk+9sEViDJTXS
UXcAhvDMTcprPYQ/3AGCjveOcY3RVnfSRNq0R+k8U/LKwYcm98i+KWts01HdvltDA8TPhwY4uOVF
g9eYSpEdCkAJO8jBybxsDX6yLZ6beBO4FrUEMoi3roekGkycbIGLMcuzLe6hQUsp4iT7I/O4ZCj0
QTK7wnga/Mqt+IsMxSv1PDsrqK4eVp5YUBoH8Q2P6yaxjTDThTh7lX6BxfGJUQSE/kIYM3DcT8Nx
n7ALhpFeQYuLeiwGj7x+6nL4SRKsxRZA6HWN8WwgS2QdOk0ENklsisCYrLmWUz7lwfSFnmocDde5
LTxwjOykX3PlGuB83BqnztAjSE1hFpPZN+L+YzJQxZGaaRrkDWLxAww+YPH3e6IzwiFFZFeYwnKc
jdSYwkknLwiws6tORsWhVA+PvYGng3k7jGwLyrAqaWEbRBBOfUaPMSo+5keOT1gNGW8doTGpjUla
CcJljFWOz3dVLN6GkuGzv1Yg6HF5dpbxGDfjOeXTwydZ5OCZhnUlRFK03O5r/Om1uDfmhACBARUB
QHLdYbWnrLDmnHE3T9RGxD6at7IhhFtexRJV6AeZs+aPbLeWaXFkpILv2LTcG72heyE5Ab5Y5OPG
z1vyDGiFUamMXbFCyQo+J01DNKzScMwyyIKJiC1MPT1p11ie0dLiLQOt+8iNL4VmlhZgW8eIHjvc
3YJtJAWDfXoPh7fJZlyicINtMHFAIe+LkTN77m+aklURZCXJjODTczES5mq5L4vF5cI+Et8uSnMr
qp/mgAHEXNrjmiY/0IuxNWnY2nYcOBBtA4znEFOEyQtCCIJahA3TRo/kmkeB6IHG1VQkJy30J+le
biYdEcVM4JzqJMsrHbt3jC4PSTUhOVQ4R8rIWe7AF40YA+rbPFteZFOd64ySDgImw5BBQxkwVY/p
DS6UXRkQ+kljji+Ox4XJbZIvjDnXUtp3Y9okjLGowjbt4pYXHxgD1AkCpdFRdQG7TEBUiAWDgA4I
jxVZy+cxnNKrlZQoAgo1QNK0R33XgTQ1oBhvbLkjyUs6NC/RCIK6SU65RIwrp+qUsF/BuUr0xoEY
wVtFltAY0r2sAnog6uCjmEdy26iENcBHpPsXb8Uo+zKi0GOp3hJnHUvG3pmiub2tEIzdNdZFF9R1
xgdwZoojLOZTPW/QQzebm9p51vM1GpM3DBB4B9BZaeRAWe7qo1G2e2aaa8fRz4hOBmq9UCOwlGVG
8AjvKU5WP0PPc5dx2ANFiXRq4jFz51ke0s5Y9kOv9CaN0j32wXKfUHO28SYANMkPbcJjnPHE4Gfh
4EBe65JFTE9qzX1aTvkeF21M7jtVoW/Vz4NFQ4TTt7irErnXtCBz1/U3cVfucOlywopw7xLFxGnI
VDePcQQzBF53yi6sjd5HIYsPdQFDNprJ/iYq+i1y8ciVgTN9254tVqZCeY/FgvkOAxKHvEgpknDn
bqweyuAFIY9x/mwygGH7gOlt36MUcpibYFfh2Pvd2MlnM+KcxRaxESMKM5yjfjutnQRt9hVTGbdi
jvBsleCh+NfonWPPaMj+NVsjVwb36pr5d1FMr6V0y63Rky5NbCwMeQB2AT/sEzlZLuG82h40I2OC
I9QQLULE5UJWmWvq2i1BWKFrw2lxkxG0bQXGnsSesZfCYITZCFKEDo9bYR/MEZQ2OSrm3+MSavBK
ZKmwfTQL/XrU90A/UWebfpwbcy5ImT6PJqWvjuyXRw6/yyORqk1CYBU+H1/oJ6Q0e31PEnSPGDze
wfbG26l3IoAHBd/ACCzuBNxwUWunnQGmY9v3wxns7EfZRHxKsPKNI/VjEbwZ9Azs3A2eyRj0aun3
1XEyMuoO3oK+vZGW9rmtJ9dR401ty+KnJZoLM8bXwsVbovL5Qw7y0lV02wFEbNjeHFyx8zQd2Q7P
UdRzWOp/FZJJYxSB2sllUKBFcjdJRfDSZfHDoOBElSt4uy/EF6UZLVEtKq5r/1c9DjgPS81IDwFz
xLGuqRQPG0VTtGs8wlw/LF134+by4CIvRND0UIfK/AgW7palcuICdcbCjR+bGQ0LapuccDPuqDEt
9xk4CNg5HgLBUn2ssPm5xdBcu/6z9OLHxYX6F00Ndcq6fpsMmdwoIzjUdkPrUe6sG9E68miw3Hpf
3WjQI62BtCf5aB4Tw74GNT+WEeGBdWCr6bT9Yfe2oLNlJsCmuTVD0mBk0X7a/Xgr8BthysN4kNsy
tFP6YlsTsG7OcZV7gdo5FpJ4XNyOBQVNopfuvvG5DtVjfDWqdcS0MgIpEZtaPrSGNNmghNjlVgNB
e6m+6Y+PADOi/GTacPYLs86tA66c9NZc7Ye532nqLGJ8Ykdko5BP/INdMzSmEZmRENO1RBuojL5n
gqmjcSEi0zS7jndESuV26xbyN+08ZCl9Akq65Us9NRHX2OTajW7ImnHfm46zYfj12y3SX1E6yUMz
uGFkD+c4wCeSCBfLLLcc5HtUK7cNgzNFA8slxra7cwbMXdOPIOFpzBWK3RyQATAl5JaCzxR83hR5
DHFwmwksuioaHuIafOiUlaCWeorVCOc2lMBuB+2zS5Z4BloXU7QVQUCIMIb1yBmMWoqYITwNwUE+
JddiXnHC2foT/RmmFljxAHJupwLIlmFJSJ3s0Frnj7Pk8KXmjpcmTg4EEtCghjD1esxcuPV9V/pM
R1ctdT9P0AdM97Frm/Ps4PT1HZvoQmRmIHHL+jQbyS/UExACxk1cBWGWgVeyMouzBYEAZrDx2RvG
aksODk7m1HbvcZo+GkVrnktc0cs6O6mSZtqyWrdbel1IuPecmZs5P3M2ewIs3p3i5mkK0uOqlRIX
Xg3QTOjnnLtqTHctjo81GL52ROj0ThgR/JYg+bR9i9HXsXAE0VqeoqJzf9tLlO2pFERkLN5N00Uk
GrhKpfMWVh+BbkXcwLFb+NSTOER2HIT4yKiBZQJdOeWxXOQj5OHjZJMOj6rlVcKr3flD/p0GnOWV
xSoVrBYf236ulyU+F/Gxibed8RpZOB8iOwJnXBVmGKVMXQo2pbnmLWFa3RyrAphtkjJXg9QIZAZE
NQcLBHJ6iE3aoPHOn6dI1jylNV7EIcS0RwuMU6Y7rSXqeW7f5gGCXLq82kB8ZYl04WMXtEQPacjF
mDbLG5l65R1o0jdOZ6xRHAJDTkvjQ5JjktdQRxk70uHlD5ArYmePSfqr1YUFZzK/xAuH8CR9wTGp
+NB6XHwV4yAspFyUlvrIyhgm0jsOgAQ2ukRR5nn5NuHagWp3AB4umtvxVzKy9TgKi4xZccWl3Piz
NUy2NAfu8xKJm2SxYJz5KNYzO0PUp9C51myhtAZMn+Wm65wvQznnJpB74JoAHjt1rLqJEZ2oj3KA
opJxVu6Xc0AIf9OuMglZpVNrU0QgZKE21Akne5GAQaFV86abjL1NFhrPaULg1zzSRO4yYEnB/HJM
jzvvbSxSsV+CbyhaHrRbFKgGL0eelNZRg/NOXvsyCWv23XgiyN0by4eQ6ikRyZde5fWyL1Dbt9YA
UX+p21fyHaik1SGABat9vwz/N6P3LzN6PlWA//H3MsH/r/TwOfn9b8f38uOfiw/X3/O3fJ5hOX+h
9Eo/8CTgo8B13L8H9AxL/OUjY9N4Zno2Cbk1G/ffCT1+l28LTwQIX5YfcI/+R0KP/2QKL7DXu7UP
9iT4HyX0CPv9U0Bv/Vt5/A/Eoe3YNvRi/iT9+f6YqpimROvfE7/wnWagjI8o9kZm+Vu5oARgQcJ+
PoQBHWQ9akBXu69RkoeEYXCve+t0CGG/+EQRvKEPhqIKJLEM8oQ3MWEhOfVizOmIZWx6r+flxo9W
9oFHEjzRv0oQgRsS6WLr+eugqXmbInFhPg+TtQ4eM1tVx6JMDqpaOFnWLegKPsOhXL/8339MhnHa
eWis66j6v3/J335dYXgnDSfaXzKO70R1JSBG+sSMQ3ewcvoDWCmDEZl2o0j+h39++58vxGITWOi6
YBkfMyDX+YFicdayHp/zzmr8ge2qh8S7fglaqKLJ1Pysp+Ajmw+pvkZJoQEpSJSkxDiMYE3C3h24
Xoj0s8Yi1Cv0AONN2eQB/bpOdiV9y5yZlqgKc4z+YZeWI/YAA0GeOmym2kIxnkz3Cjk2xGBiTqc/
//fPl7xw6ZZDbu2Debm0okm30ozV3u+D6a7Tt15VfA0jUD6BneohZjKboYsnufMkJH8W88k3lk2J
9jScfLP1LlzTOHFiOCIuVlHuNAN9xpNFjZdhZWDUAn07VNDG+yh7YAB5Mj3QmBRAniRZHnb75ijW
v4SzVPhGWuM9cVrrPPQPXqqQSsu0OrkGghDBySOYJOZKrb2dZcG136XvEQPBo4/Y7QB0ee6H8rjg
qcQbtGQHXxRvNcc+ENizf1+ZlKlPrbx3gvoBl7845gNt0065wO2NzWMxcBRiV7Of8iV6GwjInyBq
emDINHFqcc0Tzz2i7J9ToFfbrIF7gZ+yhMgydOtxm5qqSb8ExWSvLo2VPUEvsgszkjz2d9vXLs3Z
uwHzz9auyl+1HlHR47VOoIfWUQ6v4B8w67YPTj6KW7kQFQncgUk3no2dxl2eV7V7romC7yyfRpaE
rlCRNM8EhfRl6AdsQbWL/gm+gJpITiFwoD4c7nl4R6mRW48pBIHBDoKe3fT2SyCnj9Ga4nsHH/qI
UrlvE/NjjggbDUA/OKyIxSJGwcwYdj3jeBCKRNw9s9w9UBmXvFqBAmkWYxFx8rOMsBr7ynjvmCkd
+hoHJ6Mr+NA+Z8wyeVHlQGDJ8pAUTYOIOQGNjnlHEmNVHmze2WYYjBO4uJfSxlph2JKiC1DGR9OV
jAJ0d0cXWLlvrMDdEIYiBaqZSmNl27VM/PFj2imTfCpTZhdtoWHkGySLPlt8z6zKb3yJJbPgIOUB
bjmVI9/T4nOAgXLFkWUYn2qf+taI7hChEU0C+7sBE1z1bbQhoWzfmTODgzSlzTIjYtsPgF4M1d2r
DqnNQ/W/9R08BDy4E7STr1j2UDJEcQX8sncmW92WkygOueEyeXDmRz/OePqoPRySyTz4JgPpZIqP
DteXG1GYH7X54DfKu6QutcplspywsjRh3N6NWaIOWM4voAtPWdEHNFmRMubRJd8hfWpSImqJuNM5
yupulso/+x4Fa5Zw5CbrbX83mBGvVo8xv0ruDYOkaguLhReL9SS2i1+ziVkzqVCXVQvEsW1dEvvg
sDbaCl49s6eDUgXJUU2ztxsHCsvSquTO0jR3vrdg8XaNdidgQS/5Ifhh+uZdM7C0sI7kwwskzuK2
t+ZnvFb1q0DbH814Z7gKo7iR6P1cGXdTJT9NkRmhQNRnLIaCv3TGKfNTkwxoA68DLs9Uc4WBDhWl
3rK3Jt6iEgEJNVXva40ryR78aW/m6z1dE5VM5PRD1B2JtarZ10Pv/LDmZAaseobPzKCxE9Vt0Lk0
E5XJOaNhgjt5Ix5t7mZzi5Ur4gyVKCxENiMweicLZoa6wfcCR3YzOWlN4DRuQlsmL06bZVjPsKUv
FjoIgsOp9G9G6Zr3HmLRIZ+MH52IH5KxpdLODk6yxWHgCqGJb4w3y2Doh/UG2cBN5lANs1jo8vdI
Vq/ynb2IeP25DNFPQBiBrl6maojC9GsMvB2o+ckPonQpVwYmlflo/2abG45MmaIg/YGkc6xmHEkO
KsdOks2S2I7CyhXYr33ln2zHGPY24DiO6QBYRmiH56KPT7n2UY5inmRsTviwKqDGY7HEB7tpIc0u
CFcKAh3hwiysQMjeOO4SDtJlsI//f2+mMVf2mlZItTDBCUDeRnkUHwSv+EbSJ0dx0UNlYoAbM+Oe
3Llzth2oZkXePwcLJWzg57mOWLAODe4DuSeD01wFLX/V22zB8gonGBUUmzhpJv+Giy1pjO+xboZb
qWwc8z5J7T5Sx9GpuYlVtDb5/kdc7DOr05cs8x972/PPg+uRF7HwiiZpS4DSPeNsIY2S8VA5Nkfl
XLX4zq26PoOFLDZWs/ysazUf4zZ3b6XIntoFOJBJbcNmQIUg7ofqS6KJQsDxZZiWeWdK91WOdr3m
yCidNOIXq1xOfWxRuQl6HJ95+2h5Q7FPIZndtkYTFvR4ZHFBGTyPW6vku8WKcJLWs8cnr5Fu/xqn
sXEPbf5JT/7ViRr3ISknWjrk/I2dFlpkuhKTtYAGR+byvGL523J8Zu5BUyJC6KZJYZAr73bAx//S
wllgdUTsskto1HwmywFhEW9Vgza+SwrmKObqUDay+TWfaajIODocKmpAzY6xrFmkD0T3+2PhsyJi
PzzGphHf2tDf0qmvzj3nAYM4N/XPY7xjLqJPIGtV2AdsvdPkXWokt0s61snetVIGQ1gP9/OM0tNh
yDy5pX/SkN574UzHrv7wRKIPTuC9/wHF2k506cjKH/2h9Y5E7kgkGXU4rcepYf0yWRIVsPQWNKfK
eAmqCB8nnX5NCIATsEnGtT9bFi8kDO2F2mgYyFIbCmcg1WEMmSnMqF06+w6DICCes5p+DzPs+6Ko
z0PnW7hEFJUYNGBwu35wG2xgf/5wMQNtZnMkLu+ML+R5y50uoRFtkJ1U+OdL6jsqHLn3DRIgU77+
U6EzTX0ZrDsSJTEra/tIsT2BAbl6gYcWrblbv1hzsXU1M8k+tznJ9Q5jJl/Sz9P2/ill7usWPrJ0
7t93oO0Qe7OLVNVd0nfc6MnR/flCgOMnE/+PGFl+l5DSWOahpsFI5zxBGH+oqKj00qEdLjRjMGhD
DwlrxvR7PkQrRbq5S8dEbYU9vcZlBjW1Tj+MyvEuCD27rC7QAhZgNt3AjAvCPpWtHOIESKoy878S
guwDm+gucyOH6RNpkfWf4ITC6SXCSuz2e+Rp2fKgv9aZi6E+w6+a62ub4U4gJI6/DGE0SojAEQvx
d7b3y/Jy8ndp/SFtwX9C+KFCbW1CHn3kZvJCJYQfrucNxZkxRg4c2HiLym3dszG1M8yKgH6Gng/8
ime/q0teq97hL8EclWluPSKcF11HJjO7NRtoq+XI2s+pat/nJVtLVQVENI2jRwJ+n3UEsCfqPHs7
DlsVE5yHizvJcu9WrOT1YDrneLmvSaN6kOoJn3FItxwDq5Jq74shezGHjqMoKdU95+kj8Ayh7JVc
G996XD/2c8CJpq2nH/K7U527sxfvGacQ8FGv4gewqFyC3o8kvcR3ynKppSxLkhumJsKxoHHlYc58
g6liw9lakxnRyoZhPkxblj0+MxFKgXnMOgxaycj3ARwHTXb++PMbchO7MO4w3LDYvvYLhc+4YNPv
oTJ+2UH57mhkZ0/IU1Nar9yLbOp0p2qnTTolUosHYY9Py9tny/BUERLLOhZfC1qepxEVrcrZ6aEC
H7EER7T17lDL1Nyk6SLgOBnBPktJAFBscw5cuH/sWGAlupITlfaNQ06nX8XlZ1ZbW1Ef6+Kjahyq
VxqoYdu45A9oanrodG9zEKDJIy7XBCZkT6Ob7uqUsfXiWCxck0flHQMDl1xSsQLRgvWl8myOYHER
MoOZ9zDGvGG5mductTe5oV8DMzlOj+3SoOV7dM2vn5XIrCiVze843Va7afxcXyiswzbm0eybc+Np
Xqjpi0uFy6Gh3xleOG6cgYI7pwK5WJo4cRgEFevTS5kCQQ0ks/a9mrhvLcB+d2P159fZaD/jR+eI
o7XMuEdnylSWvG2hfdUkG/DMCDT/pTamvfCPXc+zyPToSyQkBWocACfwpLSte5vMpdB6KfjYNEb+
3gRdjh1DMwksjd91Y76Cu0eVpuZtMzbFoXPF3dyzikhN9YYFPi0eKCGJSv+948DCuM/sN+ClbhqV
fSt+5D+/GM8IFrd7yGJUnnSZ3JH3AYJ1gh+1ieekuAC5MDOKow1AkyUFBq3D2cz4MAve6Gx981gW
4bzQ9oBRhfel5zEaVs5Zh+iZfHMhAIOvrjYl92eQWulWiTRsh1fXbM9MsKr9/6pd/1LtQgH6V3IX
n6I8Ve//dnhvq/8XSPXnt/1N8bL/ck3PNU3TkZKWQtP+B5HK8P7yELMs5CxXIjj5DjLZ3wUv7y/T
53wWWG7gSg9N7B+CV8A3tCxYVoGHeuZJ0/mfIKlc0+db6aqY40qdv/7z/+AH9KXlOWCx+MvZDra8
f1a8Mk6BBsOlbe8Fn2SA+q2vPE5YZYrMxRmZrLKLM1kOwy6uzBvV7QHwWy/YVuDWUVLBkJwiCoWr
YVeb4mR2wy1tSdHZpOtitJDV25RxKfv8l5unH55TrhlGeFKzpDM3JprHkgOOrg6m/AL3ZP3uYd84
H6ywtHW0GBvxZSIfe/g1cySJyqIcNgJ3vRmC2PgxDVxPMAFsGnzlR04YXzMTka3nyFPZ1ANVqGy7
tvek7eUiZccoMGPrw8NLNMNKn3NCmJwBSaqLhtOgVAprmZNBk4wYzHJavCwzjW0GxNtnSxdcaiZ2
EpYODG9jeRo6doa2YEVUwQf2hxh/RoD9YPImsq9bq5Bw8pYxIIkSDmZydQcJMcmv3rMIMJ7gpxTD
XZUyM0Mduk9apg2lGsN6ivStraLHzKd1aWm8u7QyYE2QpDyL/FVbLgJ3ar1Qe8AxBvr0ts3BiGrD
J1GtjUuUEbEXEfcKc0aC6gvnrh+n8eKXWHLNWdymJpltOf9srfoYB4xZcj2v1o3gWAh5NjEHb+pq
8MlLs2rGDpazQXwxtiOv9xikChMdFtCtiY3AZ8rJsItb6OpaEEruMt0eBGyWI1mB6iaX6ndZams/
+Y5/MiMaMbxCi9MYfwt/Ng9S9CfbTJ718lSqbg5jNIFNalCTYLfFdQTSt2vaUzcYgqrZaW935OQD
YX/AervtXOOs8XXENVkZi8cBkyExs6wAcJt5X1MLtNQqkbkkEtpspkfP0R/pSCk4bQjzZs4wSxCF
/ZEb8CzjDuFENZg202jAD+eyrWZj8B0hb5U+98AAvWkxeYJmAaR1UZq9u2cIXDf2zwWXmGqTNkyi
ZwTD6WAtJMCbpCWEn0cWSQdiZpbb52+CY0sDKsmMGaR5hXqVdkkI/FSlzIJnyvIeKkrppwKXQeNj
mWYB2IiueXPoGePOWPzUZaQ2FR7XwKFih+zhS59h6eBYcF01KGuYqXJyGcq4I554pd5VALsTW0bo
KCjHbBL1faKHgwzcb9tjJNfTbXAci4TAR1vTmyEf+VHTA9wbhjKWu4PHpQ5VEA3bgCiPGROlEyN3
U496MUKoj6PNUcqzrGfTanbESOmTXU+3dYSjemYW2EPYiEuS6pFX/fSy+udYFmrXQSldMkbWywQk
ZfDQ/4qpeJq6aF5Hnlcrsm5cnf/uB/ZHubTvUcsnoR9CY7l0Tp2EzObYLN36ShswrRVjbm6oxeGa
nLYHOkkbit+x8JYS011bFQcVwB4la2MEpXPUXvNjAp5wHKaI+V3Ru3yU4uaQ4rs1hYltLgLgU2ZJ
d+yqnrtdfGxtz4O5YlxVWl1I+T0zlRpwPR2rsqDOc/3SejSf9G77s2uDV13ICKG6g93tMimXJvFo
OwJb7NNp2knAsfYQMwFF1T+4Y/ywlJ4ZDhhGeNAK9n3KyWEZPNcs2rumSA7z2L/3RILoZwuuBn0T
Vs48X7bm0Sww1lppiYF8/tF3dXbTE5A8Bbl31+IzCt3baBXTHbvsd22LAPPn33aRvO2IY20nauEy
Os1WuSB0vNEPq8xvw9I5Z8k0EpPhvpe63XDpVsZ2N4ZtK2llz5CIOc6D0U25M3l2Fx9cA3xeA8eo
oxN5bzWo4DUNlVvoal3Y8ybha0bUY5BLNLu5OrPIkKpS4vcq5zUgv+M4AkEn7380voUXw45TBp9w
mVomhTDHkg2kiK/e0s+a0hls9/haAnv8GCviQy7IJ1xsXAXM98U3XxUheK+duc+5wH6zCgauoJlL
KP+apFw1m3HwVpf6OhGN9g7FZdspx3jU4H4AQK1+sa1h4NXUn5VgAPe24PEWJZ2OVRIf+GgtD6bP
LjLjDyCoTmiYttc57m70iuEfNMdA/CmI+U0fVqBzkaQUAWkVvSQyzm4srwQiiDDamcZ5Wt1iOe01
iZcCX8BVJgUNcQhzYa6a7yzuySu3MIQCWTW7FMogltUOwl+rfgsh9QUSVmgHHpwz8dOyRhCBVg/a
q9X1PsuI8zdgot1+1RkyYUEQHllJaaQ2MzwAw0SJYSPMk+cU9/NiYfZzGQbPfrQiFvByQaCNMxrn
be+hKj07JFTxaPh5uCBDqKVRx3hCAM5apPLBCVysVg5oqYUls0S8MTyxzW2u7BhOehWaurnvZ1YD
fNTcb2I+rEnBnajGyo/riawzQTPiqRkRZ5CH/qKu5GSgMt+DnSgwmjg/Ro9AEH27HuHg3p6I70+/
5tbC5EYPLcccqlOrX5Pau7kmAS4goI8OZDmi0nPSnce2kvs4pee7b2DzS/Ps0GexyWnAyOnW2ahC
h4u/dwqOJx3yG6W3d4zQUCwxQliza2zsfi4vBBE+FzN6KpZ6vIgYZ+bikM4D97VyV4glNOlrMHnW
kYHdr9QAYoxBtCS2XR3Lktk3HmlnT1/Cj2FCCKcqG7HN+QWtrNoKmRIQ23S1MUI88n92TrKZhop6
GR9/ryGwhU18jDF7lRSbUV6sWTO9zKg2om6WYzIkn0WgBVb4JDkAsTokTAstH7JkxWhxHrmWzrij
Zn//Xxydx3LjyBZEvwgRVfDYkqCXKIlq2Q2iZRreFUwB+Po5mI3eYiY0eiRQdU3mScaqBExYT25d
0LJXSPQaXpG5UjkaqdG7K/Lq2jjMmoV1iKaIpZAaPvDdvJYjaMtJYyPtpQbGYtuAzMEcGgKdb70Y
eKTLvzw5h2Tx75bOe9TECqtBvWgxnUgF2oNKgHyW+lACg61KBpJxnXf46SwpUGGK1seO1mCzHmd5
NUpzN5gwJGg4z0ziH3tMcds4qckF72Gmp4rQXGe6SJ7CLvCeay/6Kwkbc2Db41bIg/kSgOfXNcrA
ecaEGztg0huJ3rtjaYHi6RFRjw6h82zMlkx707Fa4hby5GCnf8yZhVckZLB3Bns4+iN7HLbIeOtU
9+xNXhEKcCiL0vOdW+LU4kZGkAMqfJNBNjgQuQRDWAL0Y1/SoXUHcd5M37j96q30yy8GdfvJbasL
4wV5xXdJeFYOYsKzNY6mcUJiXLlXlWfTLkOuR2k0PDiF+JAzayEYfDe7reMjxvVQq7mmlgU7Mlqt
vWtN6tyuaMkOEjDffOV8O31U3/ksHTM5ZffIetgT+mbTniI3u6vrRFz//5FSJZFINh6XkcMin0km
KRXRLZVVcDv2Fj4gVKHssc/GlNTX/1MfZBHD2LTZHth/6iF9BV8mH7FcJgIkoqT9pdUHO/Zh5MP6
hVmPkY/GD6HNsfVpL0QdwciJ2KnALZruJy5z4AF7a1E3C5/rla5izS/1rxzY7wuHI3Bz887p8KbC
9A8te2Wv9q44q9glU29WLZAIBdIK7GAJwaXmZJA6mc9DrQHXJwX9d7TgjPdi5D4I0LamiURXG0N3
9hJEn7VPUqY1otnEbGuYy7HlHAgDyUI4wphQ1SVZPxW+wLpxrc2INd5i1DEjXNbZMu8Dm3GDCKKt
ZRXDoxPYGK+9UNnUGcYoHwyAiLqJd0hjLIbFQW3+VIrBQtmnDVAXXDYKVELSMyLp8NoH40EmKyUR
2cDQvTHSIoLKRMtK4kOIovAkF16DxvW/KTiwezjA3xPCYYLpGAS4vTFswtGOsDfo7DPyO0bx/BGK
8neD5GCXZkAJ3O7wfzIIzs8RmxXR8IEQp9hvZWgoVsZTDpjI8fg/aSMotCf93oKbUCRgbJlk/7iO
/Tyxo2Gk3m/G1frkzzinJ/Nmj9VzBCmC7eOcbEmVQ+RpkGg6iSPu28toQSrIVcqHiKAfKSxSHlZk
de89Oy1xPHmBK96rb3bJ261y29wM7U+gCSEz8IsopPIZtd8em0a1Q4p2yoz4khoTJlApz3MLzg3o
GY5O7eyWVLwMQ5zt58U7WewNob96F7aCuHeN51rGYQ+CMjcZo7QrOGxs8aMG/kg6ZPGVp5G7JXKW
3FCnfJB8c4lb3pTXsJy1zWezFJ8aXxGQCY/9Nychter6gVVHUfIlTctjOoJ2xsdHjER7nHhPXIdW
h3QL1FRG8BR18V0SOW+KBN9WBI9EU/0MJtG9aX7lCLNI6KLkatuYVzl6cJaSsVxWYwoFgzgjH1VU
7+hUgaZw2ZVms8FvgoOeDuWwJGjU/IoYdSRdtjFv2Uxvo1VUn9OFM8IebgNVipmaYLuwao09eEr8
RTX2LmRWqUEGhbo088Q5KnlLuDu7rjgOeJ5mNb+0VXHMp4h4jfg3gO++jaOwTaHOAHDHZ6M10Y0v
4zh9GRlzAxGDzqGk6ET8xBl1M+iNuLhwmBTjVTWgCPKBnWCfsTQYM0yP3AlxVFwm+3dJuwMY6tWU
/WXkJZEH5NsjfYYP4Bb1vYgA345+dnNan0c0fzWaD/iJMyFrnrwkdtTiXq2hSUG8Wb6Q+z+7AUrD
uqDct98Nmb4Bjj3UDRRXGYAEm/ciC+DcVp2zQn6yrTkkV07D5x6sSq7mg2zcvwO9YCBfLN3+wK/J
t5k17bs87Y4yZvcJrnQinxZiS3FeJth9YmL8sdgvnj9/xjpmrgEmNhhddsn2s6eBn7X2v3lKr44v
jllvfRNT+jLRuxAAyspmdoiOznI+LEivmwYyWmAs5p0ontFI/bijVx6spWfLDedjwmm4weDRr6yu
Ld7k54aVCqIjR9k3uSTDjrSDEo/Vp4BEaGTjefwtJvTdw0XY65pTMxeep8fRWD45qTm2feeZzUuP
tw4anuS694x1hUs/qsg4TiZu854oyILRfG4uxqZVuL8hQm8UEKBtsqRPaNrBhtb3ni6XfTCbxw51
dEYUzCbj8wXeQoqVOd7SiIG8ibyKYAyOXO9IXuGdDTRyw+gaiApDBMg7zyrCJBO1/rLj4L04zUNV
T2fmZt9yzu9hX4Eu7M3PoJc3m3DvIJaXQtuUv5K1UlbqEzb0N4VsBJwPwx3QAb5yP007CjPivRmu
/5vi9AWr5EkqyeFDNw9kpNqsf6GLOvoQtZAS3OmWsMGGxx6hMVbWheRpnJbgxbzyOhlRypYOlXL8
PFfkMGrsobLG8CBa62GecE9H1h195mYK/vFEN5fe7EJn+AA6cl76fCaxVyM2ILcEUja0JVLS4Qra
L0Mw0tZN4z2JXNj+4xI8IYGzb/a8qeeU3Ar29Hu8oWKPUBevkJ+96zKorxmKXqQYTPCL1H4xwDtu
zT4drpRE77oJyjDqM2Rdcij2VmI92jaXnRlUCnZ2ALW9S++X2XsMZPqUCLXxtYK0aT7Z9eheSctS
+3i01IOuh4c+ZlgWGXTyC9/UZKlb3WXG0eDkhmjzmlffcgSWmeDAartz0Q/3UdGy1Zszi8VrddQt
uFbNhmUDtRs+h0LVUlq/CyT30LNZVkrnd9RrlqvP6InieLasq0vEMjv8i/LQwbF3Xx0qTKWcuL2g
zaXTmR9LUla7qX1u1fDVLxGiWKv/p4zy3m28aypYQDcuHnl72Gf+fBtj97GX6qHuzX8mfWtZ0TWh
VSbWRiMmsWJYx/q7ivWLnY0XOazvhDNYOLD57ycQUkBmpab4Nef61Y3NSx+pu8iV8Q5R/TN+iW05
OtbNF+915dg4sgIk6UIc61aEkVVhT60UxVGh9kZKu2ArDdyp6M6WJdVRzbrZOSOtaQnR52LXdfwg
0Nxs7dmxv0R9M3haOL676lIZmDhIp/YYIQbO45LG3Vn2BWuNGJ86mN2Lqrvk2oxGEpLWkSEOislr
KYH30pFe27gztnIgDS/DgDQmEGcS7vrGaE6VFNVXjQXLU9N1ljlfXNUxqos9sR38Ggl3nJyqylsO
Q+qy7El+GTDeIdCel+oLZm3Yk/9E/hg2oMF7YsnS9ME/sLIX9lSoK7E1DUnwWAdi7+oSTK++MIN5
7nPidrWT3gXxzEbZ3E2rngdJAIKVf1JbPkdPvQ2iAUmkJ39qKR8CrIw76WA/NSfsbkHKkSPVbvAW
+CKYTqg+v4fc+wT5yq9hYlsnIEhiUz8Vhc5PjXHz3UsVyS+vxxciBAQFJOA7JmGgOhGzbpQ73tjl
ia2RY1Emr5yle39yrAGBGp16LsHrloSjxi7K6kU8Ad0VJDVbNpvs6aOWGVGQ+QhpfmB8OJiabdAS
PXQuItC8PIvorvR7YmawsGUwTI9uHZ/4K9qtOcpVPI1tTkTFsS8o38x55sEoWoZs3AN9MKMK11jk
ithJN6TPr2GaOAdWhJfojDaEIopwOljpajEU59mlpVsnV0ujp5uZ5m/dTPTEtKx+R4ixdIwvwxSU
uLVjOPJA3huSdCU7xTYFYUbEEat4wvroO5BP4l/Z+Cj6WNHbEY4Xsp6drjksgAUSBxJn0nAjWhTx
I1JRQK4jH6VOHtElZChqaJfSJj8y/v4H+ezRJbmni8jJxI65ZXrx0KZkNlilRtla2tPe8Pvu3o0X
7Nqo6kt+jSxRAHQQQtnAqTw+lALhxjKOB9/WD4aTK/7jbsPWIT3h+86PEtVqGEdI3Yt1arbMzSnO
8UEtK/AI3Q5yQppwoXuy+wbjNq/OVELei0swDqzpIpBF21YFvNDW11Lbf7LAkLDVW4w+mPThOCQh
7w9eOIgXzJTqP5Vf/B2JBHkAZuuFbSfkfeRbRNgXOto4Fhk6g7ZvQEA2bcTqkn8Wv05N8DGgaEr2
RdA2N2yuuJsTWLBLUlhbEfBBF40dH5sSxhM4BznhY+i/RMXA28ifUCzPT17vnVD84FSP33twwq+B
e24xt2k2uJ++r7JQqyC6wov4Z2PFJymNJ9kXxQkLxwLTu1t2psW1VBa/dTERKmLbZui4DHAG/6Cy
If31zRW2KvKPQZFUxIvWEBrMNE+1z9Fi8A0kQb/v8QWdGMFBv13YikoeqWEkLGI2lyeEeTOTu7k7
0DHS21fOb1ppcTZmD4i8AFsjoSzuSlu9Z8A4z/UqHIFcgfnIKQ7EKQMWqaskhyFBqUry4wpAKb0j
1AUkHTE0fksSqVeUkuKskry5QnIYYE/A1oOrYUYIMrcTU4i25wAZQGrTtUd2i7ixfTYaV8Fho1lE
UCJ3cYjAGpcnTycR4jUWaJMZQD7LT3MwPmNfPGUYnb0KkSdl/bzxPI2KcT4MdgmDFzNhAFWAr63A
NqhQQarulUTWyxp3Igmq1fADCtLgzAlhhYy9EaABVBTmLDfXtX8Sd3rvwNURc0BdSPBd2DJ8LAQ2
jNnS+uSk8XmCrdVW5Z+ys6FvonVd3ZbOrRXDXxBBb2neqI1GI2G6TBNQF5JllyJrI4olHB1uSC+P
vHAW4sEXfXN2DpTzMizsmAK4Qa/SpCDplqQTYV+KlI+JEQyzoqNfKD/EPEivHhfb3EXLWRskT1bW
pHdrovsmRcb01I0f4HHmD6zFE538cVyaK8nY+bHl5FTtkD1o8DejZPlUOPZd17v/MhaLVacZoNdV
zb4EUIiJWlR6ivBS6T/hLVnY8tVH1djWtiLacfSiZZdjqAyhUm4Y9Q6HdiZJBmjaNamq94Q34GgH
zkvkgzhYSv0bFBhDUzZT+MdsEt8Jxx39Zl8tib+mSBxQCXhYaboPfCycAPTYZUryHXj4wXX+9UNQ
HMe8ZnK6zr79SOzS2VZbJwMcnFjtPXdRhR8LMWuT8dEvK3bWDdSTtgYcN5FiXweVWwf3tuEZJ0YY
T8MSkC0Lnx0T2UxSbWHDZ2xJ/qS8QoJQoKGAo3OIG7C+md+eRWF9IbaI9pHF49dkwdZK2B8ucXx1
4kw9WT2EgGViLGUVMvRGDywMkqcBaA80uvMwjv+kWz5LEseDaSo3luM2ABc6OKWdfIk7wPSESlyd
iGmHzhys6zgqiQ0wvolWf0KFbIVLadKmz6C/PUNtMYeV+1yOh3iUtwHbKvI5dYhQd0BwYAQwTc0D
nWRmr00uN0JZo5OzemfftwxH9Yz0E8PQlurHDHPnz/8UshinxBbgsEZbpzd9Cj4EOpXaxWjOQidG
+Dfyv2ReoB+zf8nRYItU1xH4hG78Rhdz50QL4P3E+karVVzo83+dxIe2A/8tDCpoTmm/WLtRlP62
tuJHV3r5PcfpfeELsAcL19KsGf4kFHsbCpXvpIfplZDUcUkZVjWEBuxiSlsG5EmY+gZxc3r4ofpi
k6AsZ5OWy7k3wB1lASRko8tCZ2mt537hSsmIfGKSNbxIUNZ3NaFJY7bkZAqoeySkr3UCnCuPrB/8
aT6oFC84a2Y18LCZl6tjRHRjCGiSzxaLAXLsfclK61iM4jtR5SPG2mDn1DgOBfRzk4VXm1vd11RW
HJge3AwWW38a9Agb1+I2GJJ6fW75jG10pNhDnWc7QUeblEPMs1Ou3QGW3bTpHnR6npuk26poGnce
Z8e1MvDCoKFhPCoylPwzc+6BN3zn4z3R0ZDfEVdr8VlAoMYfMt9164+hTaM9Tv+fyQF8ZVID2S2T
TctSX64Uf/NivhQqRhsz0m45YDkIwH2oJ9fekyR6tMxGXO3irZeP5gxBzgHGdcSnHSMulx5C8I7R
Od5vwrVJdOnGzzRn1EhJyQ9aYtw+VJe917DaSOgp8wLJIqGUMHBBCDaue3Q8jH9eEv1tMFFv3MHB
Qcf8cVv4ztPSDAiOe/gzwlMr+qkJtqInElAG1tfYOupM5DclXd+FLGl+db6895YAfVkZ/xpMQEyT
XPAFwxAOJXyL3t83SuSkcY6grmts8FVbjXdOJt5Gb/ax5VvUotX4piD77I2t7YJtHAm1OvA1mF3+
B9BdtBPOkz0P/6zcEihfcfNYHrvOifcZtycRAnF6r8tpvilHwYJu2ahaOr23LIY+1ipL9OEXhQvM
2CSvv2ue/Lu+LkvCBZ0Pkw1JMzSsPHUzU0Czc/M0RWOE2+Ld8c17Td7PLnKYdOrYDBd441Dgl+BK
XjaIX4uGHnyMkUpxipqaAMm6fOsFeIKZu26HaTHeZP21WqwCvnf6rZpqOo+cS8aM4LSNhr0r4YmS
bNAckqm5eMKhbc87tz/PP6ZvZGcnMJJjCxNTplZxajEKNxhiIdR7J6XkwNRxpmimFt9Quw60YGb+
UAX5vyoZ4eaI4QmN6lucZ5BRO/JSzNnsjygkhI4ATQ/YLK2B8V7QEVydretz7Qu9szz24yQq0lXQ
oHcjc9gszZPTpMF8eqJNt7CQuzc2CDyd1odKk+64mDALk44iV+HJ7SuvRtwxx2dN6QuDc3yoXWCn
PUnCXIDtwL/a0OoQ2I2xv1pQo/+RnlwOvheTuMXnYk4rrKA0MarpvZsQohIJ97vtpuQeDhcG5zvb
9YK71nfeqqExoDgwaHUQvISTpe1t2pEPp6XgpmNVScQEehlDgAqNmcKnd0k7OucsPa0V7Hko0GGM
7tjuZGlWx7h3n0UCRMZGvJ92RrIDcMez6ZcNeAk2F6X3uTgEFBMI622rdkj2Tf04gj17/v+Hamf4
POyFHaT6uKWyO1H2ZANp6+KKzNzHC7auOWdmyue8SfTUA8d03L0jkPdZuTxAq81ZR3bXPFdn3Kr1
YVxRNSzaoJVq0l8H1rx9tXSXFGA94XYClbhDNi3M/adMtOO17XD6A0S5r73khP2GLDLEg4fS8cjc
s9nEBZ8NvPE99tLVZZeUT///MAR7Onm2cHhd/MVlRpVGO4dkKRYixsWsoJAJI2330WCgRU9rOFc6
Ysxbjo81mRMnVCINiSwKp1owH4oBXZDlEIsyGtlzakGLyiSGrSoeEEBaZXOLgbygNS2fYlf/yW22
hDMqeghWKn+2R3HTE72jlU9Y+qxXuZACrddpmiXy4OqmBVHtSH97bh2vGIcXhDO7OlMf6az9SzE5
Dd7r4ezlKIIRXVxdzNqHus6HTc+zoIzM3GUNRCvUqM4BuiWDcwaOwkr1UWhWu3bvlzTRA2IeYwRg
Z8VPhs5W04uRHkyJ2zhKiTIzUiZEwXeOV/jsCOkwfGnZUYFw4J6kf8pLgfxqnhgJSAA/xdB/p5g8
OIBxmOAOPTjZ4F7/90/kfjceeHCWG9sMbAaWR/MdbEoJikhPSGIWlg7bQfCr/Wnvy3zelUVm7Uw7
/mr4g+6GYbHvk8K8jRPrJM+ooe5iSjFTScqS1d+iJcHUP810Cznmp0lp41Q06THw9OMkJ2SfksKq
IcpxiWXKn+4jAwLT77RLtdPZxICAxBXKRO7HLCgZD0zuFBIZ7/DZDAOIbab6QSX3nSfTsCK0ZK0e
0MgT5M0Z1z4nfo1zqH1sR3VO3cnfMxP+wG+KnFalwCpZKJ88wK+EobPMqNioz1V8EKZjHMEZ+Rzn
cY2/ML/ZHc3+nOXurmvPfe3n95xsWNTteFsP7rh1R/HauGxRkFrjN5t55GNq3xDJq1nCZ0sq5Koo
AhBRDXW3j2Ld3xssNcOObmVDih/k2uDCNGc7I1HwV0EC8dIs2ZrxTqZewgCLZgVOfkvcmIOySMt3
QPF/62QmsSuT/jZoOsJsghQrLn21yFoVFmahr6wkNxrrOSkZ2VvJTDfMF2vbCrsIfbuPAHwafwaB
vYkDTG3aOXvv3UFCZmOXTLMmLMVVU9DXuoO1QumQ0DhfnadfGy/2d4lkmWN6hMTYpkt4FXOjuqMU
SGzvX5m2Hyl36yYCUgMxgtF6bninKKu9MK6mPXku9VE71QXmcbavsU5uJB4uVBAJ7n3jJr2GmbG5
xmhHLZNoZ6QgXU5lW3MSJg92qQcMTzwfiq6nhu16X3rV3suFtSsXdiB+gacW+AMr66xZx5gCyGsp
y7O//Fp4VE64Y/Iw0C4RCdgZMKagMjdXYimDBKo/mAgASIhxIJAQ8HAuUXqavXrsMjTbAHXe5ewE
5G/sY2FHF9uNgTA2q69NeBAUqXJnqIo7ownYhivIS1M0EeMtjMvk1hjsJC864J2ySUDCFFdZ569R
5NuYjcEqtdautUt1XPjGKG+L04DW8T4dnouCTWyjUPNohRjeJsV6azeAN5EyP+UVxpw2eawyhy9s
yd4khmSnrL9S12R056zhA0jfrOirCObuqBFXHFGs0r2r1jyKLPtLCf/iTvP0MMfjfUPajS9T+luX
8Hoh5Ct7iF1e5jBz2uiPHbyWcGugvmT6sYYejjFysTdsiVlYZCaQblWxDnOROhanJLVixlkM35u4
wwgrJJM/Pj5qx8Fo4w80Y+3OL+dxj4WNJ3b9dfMKGBVdeQN7fg74hRl26HFJMDApMLETcoWtV65z
2zYej2nOnC6iF9pVeEhQlJPWlozo9gZAvVp3u95lBNgP9qGX5oOKkfyz7qxChk5IeEj4ztLsCtaV
YUWAbhXCFf9xh0RxdUsi+7VTIPMXGBH7hPOIumVoVrr3rYznIxaydm9Jj9CZFroIyAne44x8m7hC
phYldzFrafhkN+pAUNBWNm0pAWjVM3iR3uj83WKDakG0mVf+BVoxR04w/gNGOP17SVYd9NACFLP6
iiv+tDxPz6r3Xv20WXYZw1Bsi/ywyHajDqeF6YpTbhJAqu2ftAvqo0wjXtlSbv142jpu7oZ6vTth
qNTsb01/jPdFmcmDmYRTYLwwV/jrwWoJg9L9nWyIUgt/foJozKZ86rMqO8QuXz5SjMMkA0IdG6QD
GBCCbsjAn+VvGLEapu+iCIH7ZX8Cbz5QQl1IZPxT4RgHrNj/rS3/T51pqDodbyAXKvt8lJwcjRr5
KlpdYm0lZMgdCk3CEnpn16AFvyRB/ERCPP5DkzIa88EQBtECFBAE70ZYr7nNbCEwWSzM2LiI02Mj
TDPPC/0wG17+DCKOk/jDTyf2OvWMtzArPpcGK0jTMMxPNbrf0usXHAhLtSWreNp1pGFseXZ3PjCr
bz2acGht4PQqQuX1QVjCewd8ZD/UDiKprGJclGFZy7hXypIYucnpP+yyKMkQyMIGVzv72LEJHZs3
0CbIzw50vGtjwAa17JhjRVBjl8SFOkgtSAywm+3QyVThwGp/Vy/mc5COJ4sIhaOflxH4Hvi3NMz7
KvXHYzzAW6A40txL7V6UngqnxX6MFRwkxNy6hXSWrBgx+nD3JZ3GDUOtcBwgsgAOinbRsuydDmtU
yfXExJ9JHdlvF6NJd5MHQD+dTW+7uH+S3nnvRXMeelJbeiuCbFKTNA4ANODNHMsz+qo/XT5dRKIY
4msOR1V7VNYFh/XAa8K8H5eX6xevE4q/kF0k2jGf6q8oD6bjfdZlfGldUaFXwUPG7mVLwDiNc48r
Btj6eATZzTh0XQctYRQEhJ2ylR4ylSC9YL+gfRYDS+8vHOMtSQOWuqQLpM5idQLaFiwmpjkPIuBX
DvqbAA2qirGKkF8YXBBp+wil8qWBbOEWWXVHXcO4qq7tUL50DdpNBTgGaSpSicGHLj8YRnFZeFM3
DY1cYQbU8HF7LLDgNtG1SSEskaiCwDlGYTX57q9NvFWYCjKI1ZQSYZEJZpF1gla9F4c+Rn4OZpdx
xV5aLbFbIwThsptyzhbYkgvv8+yV/w9wQ0S68daYHJMcGUiKiMxvgQ9XKoA6xQoQ0NjswfJ3E8p3
PJf7fmqGp6padiVRG2xKmQC7MH8wZRUhk5Z/7hz/YyRPZYC6HeVhth9xvMnmazQz92zjC0rqpCDn
aahRiBmHGb6OFUtA7l3/k0OsAPAWlvFAxFfdAXCu9IPN6h46dXGyyww8b4+G2hmoxT2vvldEeB2q
v6a1kERP0lYIUfFc6hTpn89j2LIX3FDW1KTYJB9uKr8bN9O7QLdzaKK9YkLW71pwlpW47yCSyoa9
PL1iqV6mMQqVZb2axCvuHVdfg9mbj9R24SCVd/CJDEyL+iFyXWj55PdwekTnecLdUAE9Nj329BGb
KAx56NACemUt13U+rd88YM5InTsig3/6KW9xZZukNjwBKQLSlozLAb3y1h4mfY4zqETZmp/AkpYB
awAHoBzOSwY7xY8IttbOs2pLP6yIfp2VC7FeNp9MlQFgEGzdpvjOPQpvChh/VXqc6p7ESbjTNzGX
a2RJghYqcc9oDG+RKF8cqn85pw8GRXua/22M/G1IWLNKN31m9LKEY4t3nWwvbsfZv2B9wQO4ELQu
FpdD2H8bCnlbgupZlAZRIyqg8JsfkZCFrsWbC3QfpQcCorGJEEfnL7MmCien6vyr0Wsktn6sBk7y
tObS0opFRAVKrbrGpvlYSaKiox7F6egVLbz/acALYqz548YlZpTiQ/LYBk51mDkIzLL8iVp1nEaW
5fTWRmKu+UQFil75F80YTgB8x5AW3GbGSttuuxrpySSeKIkPlbJifNbqFPjLlWggbxOI5T5KqYI6
oO4+UnycufwHwckxxQVOeXa4ASwyN2efGmzoSYzy1JDt+4EgrcX8ncEFNoyVWOvgGY3m4JcXrdgI
g1NgSZ+XmgTBfia5BWotwOyvZLa/IaWSJzG+JnFzRye1qfL4fVl40f0RM22d/iscB0IJ8yOODiCM
6CZd7pnoCYrEq5p4XO77poOeUDzJaEVq3TG3v5mu8wX8GJFKRtyV0f5JFQMXFgtunP94HkiTdcpv
J+V9HQFhboT7mrrloV9YFprBVjqsQBbjjMD7oWbfBPCQ8M+hYaQVBeGa0mq6d2kB/81wJtrzX5pi
qNLGfKQAT3bVqFjeuViEqbq3+U8yOk+MHXlKOHPdjJlIDJM6McsTqt2Y0XTB2hkeFYrqQF6dxH1H
SMriJ7Bx0qLec9L0SDzbnW4AajIgfET6IHfePP+yLPuT6iq+awlo8AqsvAzXnh0NQ641FLf6+Dvm
9AtKTq+uMZ8i2T5aXLh7H6VCDmk5hqJCWJl5accpDPzudawYZY4sNAmeQIVY5+oOJ+uODJqfvjDT
fZHg3i2ttzqz7x0rvjG6WdWk5jnLQ0Dhj+BjZpz9TMeJqd8wBam4zXcdQ4pFtTs9J9zTKbFj1VRc
fNRiARQIbF/cr8PKeF1wo4RAUe2wY4MbeWQVTpXn4cPG8FS2/tHRc30BcRedfO5TPzPfXDWIQwqY
2K61gWkk3eWpkW61KT1IRqQS2OjDHmVJhhQJhlXppAerN8W+iu2rGbGWm2bc+4EHrBGCBMkFC2pS
e2DOzH4rc/Pm7DoeyMrHRVjBH9Z8BbJk9ROZUJybKnkUbRacI8BsD40oNY0ebVWfkP/VdyiqmH84
Gk5Dn9pvWI67DYfZsLXTsbh0Gj1g5n8SutBTAwq5Fwkcz8iwbwNRQqnyLpXjPVNk9McRirCfk/Hh
XscpS4+VfNcMMEPlYGozbEL/8rHMQT9J8ZLVSDtMGPIkbO0p/rK9Z1QEy7AJSdN9UtA6NoN4noaF
sWj/kUduH/K7Drry7wUTUrclQMDIiP+23fbeDgDhlqYW4UfXel+a1YwS4FqUxXSmH6y7pMavEpF7
vZipYmnS3M/SXhMNujc8YppJgVVe/v+Bzwk6VZYX27qnm8kAH0IPjMEdzlQwb47VHU1J/RJM5yZz
Pvup5p8R7uND91ZAZGkDwETX8xt4kxyvGtJVFmxsiSiSWDejRLbu5JypB7ui7YtGP2YMsexUujrb
Z3GftfoTtCdKNoetWAKrN9VkYpjNmXStEvnt8BPBTnDVYcy4g4i9djcpY2agx9HWJ0SOZhdBfeX8
1GzwsQdsZiP90emqrs7ZLpgEkLameYbyC7UpjqETO2DLA/1j2QWzaPoaDuOf2vQ+GvKfgnS5Urfv
GViwKWYbLmVxC1giqMz5y2Y8pB45GsRU+Eo+F7g9tjF8VPJi+nOhg7s0xnVBQvNzgzUdh866tYM9
vwwd72/LY4noOqLxIzUJaWoQN2iHSR9Gx3ZoYBUSm0u7vxrpTMW6vckpuVMId1Vv/SXn+zZmHnkg
Nd+RgTs49l1wY8V9nZAtouL9DFsmEBNJoV5BDBgBpRuw6I8wD+Z9VILv8TvcCNEH/qsr+sS7Hu2g
D5aWNz7OhpvfN3d+zY45buI3kP3vhp++0vY2hjj45vRkLd2ffmlJgRlh1RLozWRlExAiuWUPy3nt
UpFqlR8F0WiVbWiEROxVWoeiR53zEnkgyOkXL6MHlV8juvUR5cq2Sb+F8D57NgZIDY0j3ePBKpiR
grUyiINrdgkgSVVkf2EZgTDK9Uj9kdMamxYTVTYITjvbD1FSfhtG0oXz8ra0SD9asdwIfbGYe2Jg
N4cdmQt4LWRxl+dMwVG8cwCC4PFQriGlwJOQZigUu+A+NQnxllaxnDOTYfL/8SGleu/HSoeNRcdX
rEK9xHa2StGG5D1+idFdNy4T5CxLf/H8HE1zeBn+o+y8lhxH2u36KucF8AtIeIXiXJAEPVne9Q2i
qqYK3iSQsE+vhZojaaYlzZFuJqajHZsEMz+z99q9/9L1BJCajrbtgJ4fdeu1YQ8qgAVjIyK9ssCN
YHsT2gJ3uuiusWn95hw1NPZ9VqKFLn32b2gRLKO+S5A258XEeMYrwLJW3bMTn0h8O8eRc7IaUmsa
nvNqBnAlyFlyUZr2YcN6iC09Fz/x4DEag/TBr6pXVcuLrdCQLoVfVVd/pKYiTMS5WR71sEstQko4
U+nnX7geQ19793rE66jiV53v3yZJcht74p2S5hLWub7SjeQm4cWq1ClQqKrX1B/4LeT08DBILhek
oVqyERwRgISQ+bHGL0NIIVPP8RVyFkEIY/+UfciTeRP1FlntezrOTwg5b2iO4w5l+ij9aBPW+iWD
F0LnwnEKsBU0LDTPtmFFJd9K1rzks/DgA+ICK7BFL3HrteIhTsenBnkdU4drEWbED07DjYt2BVzw
gE2Gh4LJZVQz4dvUNie+qRE+ahXzsz3Qb0fjw5yYCfpQfBo5muxNZM3BgGS3sloaowmkU+Ope9fv
+Uo3ObAzhm6Qu3raJyLQE4fzOuYubaMrYXeBozViT4rGgUrmj0hMJaUBJWKhpQeziO5sN4IrNQSa
0z/1Naq1UjVPqm6OZTu+L37PKsO+VY+my+bxw8xbklOAuaJDIqQeRt6r1nAlJDPGC93PA4cGcKMc
D6YB70yxeIRHlCrplzMvHj4EEohJdgVupzYjjIKTHFAbzrkUQwnWThjJhJIOnrPnCQGDzL6gDqF6
GAsyjUKByhp91Z2FXU8TfgTKB8mSjeQyWYxfxLTwd7+A26cUTMc3uLtBSJ3sUJRR069cIv/2ZNzt
4UcQ9VofXIkRKyobfMpx/J4PzM80gwlqdrRH9dI57JEbyVeuvrcErKsGsSbN9DjwyzKirKpxY00E
IYW99h6a7lvIVGwjdPMNd+h+tLt6r+n9GbbLuxH3v5wYDw8ru/fZjy5+iZVXQFxYeyRnW0kLnnZM
HguzKc6exZI99Iad25TPIfz83vt2fFKHbK8E20PZHuvmjeqms9npWB9QEk7Nczou/Uf0DNwPJiz4
DlMfyNVAuhP68ZUAC4TaLDDs/mEcszMD+YMZ99/6km/H1YnsFg/+EO/dMb3aOVYwgpVOpZEiAMcd
npIrBVlkHwIpZ9p4EbnxQD325WvVY4EulpQmd+WEao/JAeUJrzXuNPI2gGBE2YOmLERW4tnW+7eh
d9cJiLOdq6tor8eXBuglPiYWxE1/A5AQxSuNXSqYh2u2/eAyKGbJZawtg1S3FOdoEsnvWCtAKY7J
PWOKb85qp+j1gAXNJ16RjPkYqd+agM8DtAzlLMTebnm0qa/+iPhm1PydJOfgOZ9TpEluj+bbUBiC
JzZFBYaYZVhfheaHAftrPcSMt2Nk8Ou4GcZt2Hxgjz1rbsvWyhQvLuU+FDiNih0CYBYHEOHEWdnI
O1p/3pcRNsuCwStwnZXIbI5bHWRTWaLT8XP/l85yrdV/9TPPv0k0uxlNG/DcH1GWf1vCPIgOmTOO
7XVYbYpxDOboi/BA5w2/ypJQqN3zJYYwTep9lhOX49nhMlIduFBYvihBSTe1b1aDaolwK8zyiKPZ
sawVlGOO1nmN74rmG+OE09Qxxcr0whMP0KqbXjW32Ysm+xJW+t5HAtUWGc5exHnUw8mC1iJFz6pM
TEcbOjLLpj0A7Ecrssjb+yMcklOWvqTqpgfUhXK0/uCIekLp+uIxy+vC/iEqhu+KSF3EziSO2Uho
IxBcYO1T7dQ1+e3syTffBwJZh8XBsORbnCC2GGoW3qVyJmzI6dJqOGt3ct/j8SWcsy+2TQl5yQVK
yyA15XwyQdTz74PobqFXDEA9bqT57tLV2vnwaMREtmoLTTQI5Zmryt9qQh5IPVi7Vd4HVUPvzYWA
gCgyeIeJpEmqdtiAuFsRtY6YwZHPzfLMOAKhb5qgug79vTkNh2wIohGasSGPWRVf3CI56C2IBzXP
e737RVLNWcbeMYwHcspqwoOH7A+tdbeVtSQ8YmPufLDLnOApuVDZBDHTxWhljC3eekK0MHCu094x
GTQyL6pqKg6fYoxAyvm7n9tqU40j8P3Ff5qOmPwsQ9XrFiGyMYthO8P5Ogm9QENNhAlmoaBLERB5
gKkPkBfS1YVsD+9AvjVxJoARuPkA6ymQ/7rjUdcO9m4zOkRhabJl3xuTiuBW0Rno/01HqpeE/BX6
1Rc8SLl2W9QLhYfDkd3TumuncWdl1jPrSOb8ERU14bafauD5JklsrVpAjGVB+AufUc4qH8EbuI8+
iBamd2b6bFsRQ62ZrOOQCglBjBTRJmxvLY+y1jKacFNIVKkTE8Q0r3iU07jYTwJfK+EFK3KSXaZu
PUK9Lt4PDkR/qWvkQAyoUxuv+SwgEAq+nhhcQPMyd9oKc9jWrEfXXcEtk1pHDdvQSmIVx7Zv3jb5
3pKckWH/nWT2C6nfbHq+7dQmfuy5xgy8LnKDSQ/Z5DogEl4ifKBqQAHtuGqdFrlGG6dI3k0IWC29
V8dkiQ/KHFGk+SsqsnfpCPRpXr+b7DcnnJkc6mnDoc2f0k00JflDbctn2WTQ7WX51FYkYxquh57b
9fFm0YOZDQCGntG7icOmcVCjFTOnc/XeUaflJhdVzLMcxuLeCskgCEuNtHuDgBDApxrn1lCFsDCX
AcsQe3uHRK6Is3lXdLoIBjYH4EouhFQBOyhTKlfL/HRETmgOj3RVpHuKzGw3MCoAnM5ENMemsDVr
iPmCFS3/wrdGRKybJxBgVTo9KQaah9bUruPs3dSq/ZS+9zhXOMAyl4BvAkqwks0oBrvOfmHnK2il
56cY19o9EoeufPXCInrNQ4ETY45BFiKyNu8NRonEFBvyqcp4JQjIsL+7msTHYWQ74k3kln4JrxuV
VhMWdFAq0w+DGupdE0dHL0TR54Fd2nJPrzQLmlNbs8rzutQIhpnNIgj/pDDZHRts00atLwPdkS+W
WzJZneJPRH+Bp+TLDynov3yO/zX6qm7/JOy0P6Tsz6oGsxLF6rcf/vs+uA/+2/I7/uev+Puv//fd
V3V9L77af/xFl4ft4++/4G9/KH/tf7ysBdj9tx8EpQIlcdd9NdP9V9vl6q9o7//Xn/y3r58/5XH6
R5aS4f4jOvz6peKvJn8v/2j/ilL6+V1/opTcfwnh+qaPyN81hIcS8n+ww81/YbgGrqQLneEQFn+o
Tf9BUrLNf9nLz/Abf2BJBlTxtupUDPpI/5cL+Ej4hukZHtoZ6/+HpGQvnKT/xVFydWT1luO5RFI4
NCKmDujpr+RwA5kmX4TGX3U9HkB8MVROuY4LJyMHwc8vpdH5+3KioJozdhP4GzC/O3N8GPTUhpXw
1RcdoLa+9c6txy0iEwkIQUcnC7N2F9FQbquoDgPE7+CSmm2atf1NXoc7I+2bw9BIn+xMOAMtF7BB
9qdhhJes76oTqH0uKrv3WP4v8GrWGlqqfTlam9xaugG/Ma+2YeUiryQS+5ji4zs3puRmbPTTnIfV
DlEgewdglY8OU24NgTLXd+4exxQo55DY8X6ZG/u13q9Te0nnmfs/yWN/+7L8W9kVt4TaqIW0/n94
dxE5sDQnKMSEgKH//d3VrcmTptfgSIzqWxT7WlBC/diMlTTuUVKMsBxXiZSB8jTGXyp9FTa6yalF
BKJzl+zb1Hz3DdKjquF5dMvxP3l9Dk/Y75++7Xk682lbmII8i7+/PjRRFSZ51naD/4JxOT7GdnQT
Nux0u5FpVhSRD+Qn2h7lt7ViR5QiJa+t3exED51Xn32PZMI2ov1307Y62a9a0txh4RDn3MNIF3X6
OfPlK4quHHrM8nnDgdnVdfbLqVtAIplz8/MEFJD6SDJkX6vGfjeL+k2P9cOI2CSYlCyOc3cbRcB9
aiZO4xDPW82VE/5cY69MShUghv1VpAxNqqLHzOfkDzD/jHWM6qW2J3U3W4i89Dr5tnqlXSsbLgD5
6kTXuyRpDFgCmYiTIdrjo6HYi2eXD8zN2LoOKjz+PCBlMffrn6P0//pwuHyHf3/zHV94wnRty7R+
6Gt//eqVuM0QC8qQUothts1kLUNV4kTGLcsVgvJgsK3M1vH3hj5v3RDlTCSnR8I1n027sLY+V1HQ
pgUB2E4KJcpq2I0X42ISL198l+DftkoMbOOHuJrH6+D59AGmFyHnAC0VmCSEZo3WBE2f9YFOBgIZ
1Iq6CgUm9kxkUx7LNTaZ7JbdJYEoXMfEIt7q8HmdZGKPAxH+qiyfMX/IVGfqSL2b8grbi4XLG/IP
6tNGsk2MhNz5TfcVj0l6qYSVXLI5wjYhnZ1Wqc/IL9tdHc7RpVz+40SUg5Yck11emgO/Gwskbq2D
T2bKvmkxiLJTNII8d59ihO57xx/F4pwB8G+g6Anxq/4nHxQfyP/2SUE/9Q1MuB57bsPmCP/rJzWY
Vp8bCrIiC60B9ItFkVmlW1ult0jBYan7mE77/sWPKuDkRO2ZA1tqN/Xg7pJBMkENhwdHbK8+TNPW
UmDi5K6GnH4NxxEThegbVARMq7UUZ36kmYQpp8TFTi0VJOtxRIicTuvGZ33Wm8LAiFDJXeuTQ5Dr
8oQszzyRLg0Jjs4MlUqK+SPzu1OYaY+ehZUyzNqjAxFyLSWkAw235D5hSZt2sCBMctC3oz7ApiH1
cONVj4nOYMKA/RyHQVtH02lm0lkW0KnExMlMs+vAm98VTFcwj78SwthtPL1DGmUj+7W8b61m/15H
hkE6Gn0+E9pki/v6c9Ix1Vhu/1HZeE6bEMiN7lUuyOorDR5KjNr6NG3CwlnCI6hLmVb6U3QXVoR/
pvp0AtS7GnIbhDS7oyBDLhNE1cg2pe8MbJKKje4w+QECUjCpTj7u25aY1VqjgGtF62N1SYmNzdV4
O6OL5R+/tTEteVpv3c/KvIfV+RHF2mMW8zORo7246IvRJzKJm6YCXEAbp+TUsZH0Edwcel2yURgz
FHU432zQacQJZgEy0EVYYThrDKt+UIqmPZJW8ZYJts0yGb9kgzTX1cjZICzSYWVIZ8nL9KXmnbPi
bRbhsJuU96VDs9l3rMW7OpRHIan+3J7U3d54NVyG2Y2QMenfmwFTw0rZg36Z4sY9mp29nrUuyMfh
wWm1m9hM9sxqy4fIQVOENrPskGsnNXoVBvV5iqiuyE9DjReiZWa3K1IHvT/poIqI3HVsKUQfuvZY
KdvcVQOrmJw2cBMlvX5lxJmBOaBsdY2jNOh3LUlJmxICRHQWeVvw4f4g8fHcg1TZEYewzxScB6UY
zcXZq68bV6tnYJSgtSR9kQYTrJEhHjpbdmugODEbpvI9ncxbL2fS24pqrSbMOLGDSa8M98IiQaLu
H40uVts2Dl9np/9kvZhsQdqMJTEMcKyZevaHXBlOACi2l1DnahMZfDeYWOfn7ETjGO+nUN12fukw
zDVQv036oa7B2yTfRUVkRe/7zxalOPTmbD+W+Wdn+QBNwoB9Zord8VhO5NQjdw/pHLS2ueYm4LR/
vi5+y3hxdYOlFeJXy7Msj2QF57daogbXNFI8RBh08uRkN4Sx+Cbxey6c5K71/QNd0WNHFNpJZZW+
wmjNV8T1Lxpp3IeudrhXZXSRYWIcLUu/y8u6PSFuKVDknSfElJy+O+qj/pR1HSwJCIJb1szIqM3o
l+234zWl9iLuwjQuZlogMcWFvXYiyz4qCOZHBH+HpCnEPexaX4E2ryxsBPPcqYC9tL9To9z7nNqM
j89sIL86m6C/f36LjKVY/Wsxy1vkmI5lG+DDHEv/Ocf/EoNTer2JfqWHfBRz4vp83mZNt24s+IdY
kRxqI1PbdKkAMVMw+LP6vShA2aEISbdtcmam+aGE/T4n1VVoXghCDmmKW4jLf/JClzye31+oZZue
zR3uGM7vdddoahVVBjsY/S5sXIm5r9QeQXmbNKtzBLQoHc7IkVYtGA+4NkMVEIr3z69h6S5+ew1U
pa7LZ21wmAvxW2aQbjiR0LpBI7xEHpDM9JjUrV2FCvVUGHZ8dau7MMueGDeWu9Of1YPkgCE+MMJf
4kUwGxKNaXpo2ydNWNjd0tLe9A3UoJ+iboI0tDfM6KYMI/J9igGZUQaHu4Lljdkz1o4EhGrHn//j
iW93dog7bQEKTj9UQYVnth5nWopeR9kHHgqIxXjDAFk7CozR0oKVh8sHOTf0tWAivNNi0g0R4Qbb
AbaZNgk03yMubWTxNkT9jSOxm8CieAA2AuVR83b//JYaRLT8/qYaVPuU+44tdN/Xl+bxr5VCM0Cs
STQMkGp2PgrVE7GLmX0GY0ocT3lvliWLX7oRZRJk1PVqkzsFsFIje5EdEtSQVKW1xLQ6HOeZ3CBZ
UD5ozM8Ngh923hjfjdjlx7R/diEdYYyM3+XI3mb2HkN7zYjLfyKGx1u5xWTAwvcwdrr3s4eGJ5vY
LiIBGALoCDk2MEKr8Q9lmNJnVJrokN6dRlB09fiLFKqc2jUgIbo0RlWfHqeBeZyZQ5vkaibo3DZW
iszjSkvYwezSsTdXEUnnTitnhLNMphMyNZRuIUAhVbWFh7nV0vjZipybsQAuUpivZp2ua5EHQqu2
BOi911lpndyu3JKaAa/KGV2mPs1n3HcmAzyG51rDVJ5uitkn0NvUL1eAC9wA8ByvkaQtSlrxwAwb
WoF9xOkGj4ld8MqzdN7z2uyP0MQbF7G357ffrcMCC783S4y2PReg1hgJEzTeGPg7wnzg47HtZNNa
LZtF2RMzo8evI2RVyFCrsoaWZsM8WAkd+7Luw1NDsUZzX3FJmX0w+0TcZGHfBYQGrJdhFzTZAiVx
SJByaOwze4bikL2q2fsjN9pPy8YmOErXOlZqOI3hM6kreO8thJxReCss5o+CjCS2b/2uM+ZVUVVv
vEh3bVtCu/E/W7tkTGbrty7lVpxFYKN8Pj5iKRP0Fdz/WBmPzqVok3Ttt+DdXZY4feveaY5NlERi
3uV+RwoemRJHk5gXgf/sNnnWJvNXF+XWXoMnH5vjr8FuATIodeUWuedj+OBWwkPg+8EcWumt28zM
9/KyCMYS3HHE4nbsEQY4ISIkv6hwu3j5R6WX2I5G3se5CInkCv330IXHaNmLhnlFddQeypkPpLKK
+uJP6pJraA9EwXIbAfMpKYx5T9zNzdzZB1IkkJF7VX6G9PCge/VjlVvNC76blyys17NtO+QaetGj
TNtDlZegSAv4EzqBEgvuh5134V000rc4Bls7oCjz/Lk6Vt19AZF3CyyUBeRYQNFifD6GlyK/SnAD
PhwX340oVxI/sHoP9YinEL9KBW4UWVExHdiZ0xXl2CSjGlO84GuVpy9KjWZg23wzS74e0Og1d8PD
ezKJXpvtqb1ES8qjXPbay2I4HQxz2Udh93NusSp5TEzx4guAzPgtvfvIE9eZVg6Dzx+mZGRYtqVE
EIDMhQKxgeEqJnrfeHL6TRnlOzPyWjxRctzqyXC2SWR2DIwopmEQX+CgTfMzKHNGDyygG9weDYN7
MwxQm3IrfSxr1hhlGQNoZniS8S1cOxjkkJxi4yZEPks1uAYM+Iei/tZBx6/8eRY8iqq+c3I3yDO7
Bo4tSRQVPeHR7JsL93WchscRX+ip9YhjKQR9qRSkIGpySywLXAEvOc5Dy56bSjivTxp+zK3pDx9l
7ZH9YHFMNvNHP3vaSqd+JXojJ3flV8zcv2tYOzVzYbJUYPo75s6mLpGOchSv0qh9l9iwdzW9dhEN
r4Y2ybPX1ACcOsIAwProbItXePaaFU60ZG3nSgbNAEspa80I6TFMReBH40kUiVpyfsq17trgPEj2
RY8EY1C0ySofNWc90CDGons2GWAXOvuQKQ8vnbIvIexVam+8m0z6EO8t1onQwUCDr4jsH5fRRJOW
e1LKt1xcaAgxxgiIhmyN0v3UzGwZWKWu2h6nFh4OGvqE6su70dw+RBam81Z7E/kJPcRyPlWMU84d
R1IGyW5+Bxlw4qLgt1XxIg3FPc1nDi7RyIB4FE0S6HBwqjwiQsh3Fne8Qt7jtxu9ymbAJHQOjqVo
i/yTp9dIvjpANAP/2tZ/cGZc93HkPxPvpGBNNOdHurLpyk3ltvFNzx20Ep2wydch/SYZYQkrcFs2
+JMNccV7f9QuzrykNAn9bDMVArHdBUbVMNZIPXoQTzuOrf1YJOkn0CaOeXsyt02kBR4+CRy3nnnw
xgppaoQRK4/YZtZ6fEzm7NsZ3PkitQJQTl8Vu+E4+DK69wxr2pskfq868Hu01GI3LzlphSLDs2th
X/QEwXtk2pmqO0Wt/splvwHmyFLKGB8M6Tz0BhpAHYY2x0u0s21APm0zsOqDC56bUFzruX7IRG/R
N3Cvpk6EccSpnnWkmyFwGWG8ECOIrRKNrWj6d6IbAUH5DYOfkoInkZVBLQ1vM8oCYOlsimgQk4E5
aKfBZSTqUaPg1T+1EstU0TmPhqkzExOed9U6IDYlW7ocq3eTMTQbSthliOrfDNZkO3bId+boPw2B
g+q64Dw8IFE+49hzcfbkwGgj2VPXVWzvR5Fu2h1UpVNYYkRpMEwc5j4/Yme8cdhT0wrM7bFvHG8v
yQifPHdaAGGIJ7A7uvH4h5Hw18ghPMQjmSZ+ac1rWM5BhwN5XS7ZkrpjrR2zvR20PN11nnhrGKWw
ob6GtTWtnYn5XBYhko9nPIZm4xGY5Mi9qhAVT3r4SiJA731xACwy4unL9b7FLLw99LE1oSkNsqHM
386YD1mQYy8gWPAkwuLTzbmE8TiNcSo2wzQ0u7FvGnY5uHRU43yE/YiqrEcYjuAEwfFslgBPAPRG
YfZeJN0nUc/q4qFP7+fm1gdPG+iy5BonC56RrnlG2U18uL1jOPBVhSgINAfyHMRMbD22yTOX4CMQ
k8VutjrhrWR6iXbo2AMZIOKqucGafnLVkglM15nmhkYwHVvdEYaHhoSJXgwndZg+w5EeoeeThMNZ
h25SIcrBvj1LtCZMpE9OCsU9Hs9Tkm2bUqm92Y5YG6rW4m3Rh4eR8R5XRjJjak6YynNAl4qRqQf3
uHKB3pRM0fG51ucC6SPfAcCZvYdmekKQ/6Sx+N/LCTOb00/hyp0eJLbJpRs7zBTn2w4WGFcyuoxY
jBcDdUfKEOAuNuVLp6X+DVkGXtfeznPxYcRINOe2Je5wCRIwihMzx9vOlN56TOuKb+LRww299gEp
rhupPy+uAqIaIxT3rXRdmATQcouFNypQb+JG3S5EZ1ho7BY8V1Gw5mjsPTFtYKEbTOaiZ1aWIHZK
ZzHoV9/pkvVnmTvOdQBYLgo8wJu1Mwu+aN6NdGN67MoTq2KsmAXNzLly78aHPn7qJN8cI9Y2Vduy
Om+i23gY6mOfOPs0JyFOSKNfE33wzN4XN9gcnjlustMooTYtP9JdLzyPWswSesypr8aqP7XWiKdW
g+G/1cPGg1SKIdiZ2MPY43DPVfJhONBHq2j2KfJx9VY1oOW2bn6Ng5ueqq6fIUm3E6qPJKN4r89p
2/KeaJF+tGG4TNIIN4LV06Nvttq+K0iYqrxNpkf+GtpuxCTKtS7JGNSuq+0823+NVW5fMrkdicY5
pBNsNm381Qt0lAhS77IR3bz5YLTagYFTsk2Rgqxi2do4ebKtSbmRdcDre60YdzAybNAR1htC8YNr
mfU2Sdp8bRjWo45gkM3qzOGXv6NSXfK+mdAzCklSrpQKsWfnmuN9V47J9odbU06AVeA0r4aBsDmW
DTQ2oyTA2bbVAaFEshYPBo1XEjMbGcurrL0JGT76F5JjxwDWeQCijigAm2EfYqn0EOpIV1MxtFA6
mHJyj35Z6bVBF3GJdCoolY/tBePhdlb2i+6n4pjo3h3hq+Wt53bhWgDo/nkJ9mQ/EyPgHCzGVOxk
vE1eBxaMnBvUfug+IJ+cAFfu1SKE7sBHwrB7jrqJTUiVnIbJ2o6G8a351ZNfgsU0SsjTcEejM9mS
GVYVkX8UbpydsxbvcALPaGvX5LkZTXvhXo6C1CYKIVU4vbWYIfKULJud9p4kX3Eth/DesfpiL+K5
3//5B/rziGegdaFiLTOC0iVRtJP+njFbc8JjLXbSlHfKE82hcprHbMali0TLPUUl56bLu7772RtM
3aXO8/yaQu9s47g/gC6pdzLXzAN8qpcw1+11rXefiR6/2/kXnN5f+G86WMDZnvTI6BiWvn5WGgdv
xN0+GdFNy4N2nnQIk1XlIf0vNGB3y38y0kW4CcAUTKwRkYNqT6R3gFMr80cZT9qFbFPtUtBdo9bQ
s630yuka58sosmWWCssnWtuRUd7HHYHAE2Y7Y1wUMtLXdrk2fdjVUBKckBq3CySC+8hEvClpFH2n
uw1Vyzg2DI1dWFrNtdN7awdVETVhylnjUmrtmFeyHYNhsG/zLN5YozpQxslHAbCJUvzG8mm5dai9
RlOaT2NdbyuNFEbLqhRsBVo3Qytgw6I7zhFGkLjJxkw497C/H+HLW0GZcEk1NvN+RM525wfmMDHr
nbV2x0n5rc/TWQkDQItQ483gUoESrIJYh+hZh9pyToZdmxFDkjndYxOBAnDa5KTJuju1zKzgXhFr
mcTI81KrOQGvnlamWjLIIi3bycIC7xPSfc4mYNMsTVHzoDC7irx59tHY3GIdbp/HGVC3Wbws/4hS
aONtj5pM9Y37OKO1OEz1eC+X/UCOD25t2jPXsmsTsuF44tzECgcKw5OUPmc1M/JcUi8IsYf4uI/0
4ks3n4fYHc/Rmo9g2jAU9YOfGbtoFeuB6gfuZ9SbIeaHsyrwY6prauGtz5KYMb6KoXBobribJ5D9
c74w5CDmmgufz+1ngCJGuK8zC12vBe6i09Ake7W3STpHD1qY8UN3z/cMoyY8RrJcJwAymaL5H0rj
0jIRxPAv+eKbl8b0RoTNPDC17pybajjS7JUX2tk6sThWoRFD3SzHxwkIZePo/tnKW3jlBYDnyPyJ
hvOHQ+fKi2tr/m1pAUn1PbuFA8rX2l9cCB4iZj8ikke5srvEvqCf7nrKXKWoEgftRVp+eiDah+Uc
U9OJZMIb07Lym5DDi2EVAj/AKseiYjDUW/2wbWHbbWc2D2a/jrrkGqXzN/YGfAuKtL8hjL9jETv7
HkGMkYPENaIQU6CrlmAXSZPW4P3pC6s+DybBk3wzDnNSm0+mUmdzkpLoIf78Kvf1V5/+ILVB3Fjk
s90TI7HA7wRjNGEUWy1295aVhLu6KeDUphx+OeApKMDTuyoNekBAI3wgxdWMmQVlKi6fGUIDyEm9
14ZV1aGOZXcwyKza5SnsUmlZzV4nqrpW8/iCcIs8hMFJNtpUF/uyzrNbv29pkfpxiQWffrW1B1tp
Gh/Nnl7E7qDXY+Q71CGpdK0QNVcR3kyhPeoSbX026W/6ZJlB0mRHvWQD19c6nXc03KGZeGaDha6H
t5fD3P3QEuKUnCrZhTVzvQKqHSJSlez8Xr1FEcCwGoUb9lBwBL0ruQv9od32HPKkEmD6safyySXA
5UDCF4PHiG2cLkipYh91Dqu+Os36U90BNcbeRDNnvBSRfk+MCEHTBgiXDOwPoTKHJK0IigcFjSs0
rwjatEhSRcYMnAU1Aq7+OWNz2LB/wJPiB7hWSCefro0/7soxdtYqBuSmuuPPE698Mu9iZ0JQBaqA
iXf/YoWAoDKJVQqdByNTzVtwE2xYm8JNt83InCuZSOCZADejuLcDwuh2yiYWdkAPsh10sitVBTIO
dnN/VbkEtucNJ2nJT3SnbZz5BzFzC+pu0+x/voQj6rQVn0m802Ze1giEj70pVAj3FcZlgXCl1A/z
EfPYfevwY462/tZwq49u8p+imqXngOdx+RPOsUHEu8taJR0luBgU9FrJooqOkYAN7xwPG93VLQZI
+JrHrvrEYIknuUziE3inIRuSXbXMbeCKbKxCO9fZTKVvG4SHFEi87U7diWrg+F6iAjW7JC26UBEx
K2fHwcxas2k6ezkwC1xxgJBVmPy5bhwBmlAeiR3Tr+pkjkS0xwRE45IZj2TWs++p4QBYLVNZRtTY
lYvlHQuHk4DGg69qMdSEsLKY+aCr1aK9waCIwWOndpPzTYqMdbBLA4CIiJuz5fLp1OUr/i7jpvXj
u76yCP1x2oNWNfMhGjVv03XMSuQ49SjdLppRuxfDNN6YxIVc7Qg61rImEaXq4uiCJBUAcd0hDpak
Wi5P3+y+lg5oNAhfMjDLp1Isps0qvDoT3yBF2G3J0Ok07E2jmDZ43QhGWPanw/CLLNfq1GjlNSnK
ZjubRCtL17+NTCKIR5OFa2L74z21ZbYtjXA6o2vmRqa/Bc2+sQn0PBQYVNN5Ad10eb/XZW9tofpR
V1l3oCDB+KLQ8cwu2XWj0QWYXTAZ6ywtOyYfjQ/ZjBeQEESkOxViXoksfG56MFMiSY9el1zUYImd
G5t/MGIAwqIgfjX0wfNiN8lyZ83aF22qxXDB1C4Mniq+qzYxqbH2Sy477dEqn5MYjIohG4qnMcy2
XZ3Dbc/scDO3eL2qZSeqdP/YgUXl8SKoKfTpkOJiAvyOEKsg9AWGAW66Hn+WFnJ4hLlCD1T7n5bq
0DPXF+XV4gBl+VOVsAQG9TRVkXOPi+IJiZK8+qmOkFQnEGFKsTcgdp+3QtpbgmRB++cpQxc7Le+U
RFoGnXrVIgjdaaGzJW9doEWJn9qkhqzfI40g1PrVykCBeTI7YIXyTjUKe0IB5BPlhhNNDIUZxQT2
+Gb+d/bOZEluJMuy/9Lr0mwAinFRGxtgs7n5TPoG4iSdmEcFoAC+vo8xqiQjs0S6f6A3LhGMCNLD
3Ezx9L57z1VzfQFHB7feQfMz6l1t+LeyYcbSupOcgbYOJR2Blz9fYsMoN2iL5MXHjDdO5p5wCEAf
xSvdUSWSnrIofzADYCKdhW9Iz9E3U+cDOATi2Hbm/FyQL1Y1iIF+gCWQsrJbzZgR9oEQEN7JvaKM
YNWsfHpiTOvDHjTdxWq5iEQ+U8Ng7eeUcxjqAKSeHc0S3K0cKdWWTANUBL5j7fFe4YOB9QYKRmhM
3oUn5HPOOcF7ZgDoruV8dYz201YZRuTB9NEqzFMZTXpNCnMfGVxHnQbobk957ikaPZpOe+vqxS5/
wpLaEEP6bFstdBNxCqxp3Fi+Rbn12FGr1VRldzJ6t795Ufdldyr53hkYLEAWBnucQT+dWELPmLIf
FqWpUKLlNll6KHjYJArY1UHXfs9F8cad1F9FUKa5kwGtL6sjRIhTmrsdXB87Wk0uRhEyrCrUZeJv
ULrVN0kqp7eleKcP+mUu7uxfB786bYHxruJPw0VnvjxrEHnQZNRBdoQTs0lUm2q5D8T0mHSopxfy
++yui31JCeC6G121m6LfUZeVr3CNfhV1aqN2I1P4PjvW2A8XpSEDWvbezEfelxhLsdDg1pTbWSfj
kcQG7QLDDK7VD0C3B7+g32D0YBLa0IaTXWLbavbabGk17ZkQbZf3jqPfTdpSQ7jOh2LJks2Ylmoj
RPQ8Y0W8QKQZ1/XUOc+2I3SY4ErctC3HVe4+L0n6rY9lHMY+qZaU131z4iUj8A0eIgTpsET+IZ8T
anFynoHdpPadNKbjlKjXroqoLqz95bTI585lXnCJO+/auYlPhMXIMUZ81iyWtvd12bZNJagszJO3
tvdn7prT++BYdBvPb7GatniXqd/o3wYrvULzRB6kSdnT+VNK5+uqs4sKEisds/4+8+jB8ANs3aP+
rBpGhZbuQgDj2DL76olOPTiemnRrn4LetqcAGT6vPvrUZMumuLTZEjnGm6Jt7bc/Ef7WZuU8RJQx
jp53miPnR8WbA0J0/5Yx3AUFaH1blnyXYJelDJ5LSaNC7wI5Jtg2Aej0Bzld2qF6LwvvAc4K7v/e
IROWBM0eLgkpqJS0UVsbr7Odds+WHK4DnkPnPuWqy1Dj+M7dO1M49fJ9JHLAgZyOWKswTmWQB2AG
FSFdWCLsouEwTMmZO1x0jbterEwkfK3jHEz98rMpNe8cOJprRZppTJF7EsO8QTn6wI3fXxr3ZOTe
Z58636rk0Orch/+I86Jvx/kCZuWadzD5M8tbDmr+GbtsG7KyfrVHLlQQNB9B1MQHbPpXEnSkwCI/
pEkMG1GSwG+bN711v56MbxDDGK8Y+TSmnG7ynssu+uaSeuDbCtirg6QUffzsIQ6t2tyvwh4my8pb
bjU8sq01gHWg65gZC9loUhRtOAbPZRTkBA4p4TvmXmqJNOcilRreI/rtuvPlDbgvzgJTekwYfLYW
IINNXPtrdrTMIFx6oVAe4ECtIx/1RvgvcLFbbyDuEp8SXG//wV/UmlsMQcqy+o5J8GYrSOIxcZ11
be60Mx1GPrqBuqoyvagnWlQ1Xqf5VsHXTCDCr4rjdC5EnK0srtTLOH8SzHpPa/sNVNmm8YdzX1ow
zEC0q10ushe55C9tbOj1fxg2CmlbulytY5KpE5px07jPgayPusheMhaF4BqvA/jdv7yG/99fXw+8
DXHrx2ld/d0pb0maff/33/37/+XLvycI/vN/vdBVXH5BjOs//+d/9pfB3nX/gdxOT6DLsjvAy44n
Q3+pHqu89Q+bS8nfrfL/bbC3rX94GO5tSjeg0ePo/KfBXjr/wBBjBAbZHgMKOYb9//72bn95eP4K
RPwzL/EvFvB/8yRJxzZJmge2w29l+rb8N0dIq32tDTjTkL7BrlDtyAXBSrEhZqxLoqwKzWiiNdcU
0JPuSE20p7PZjXpdACBhDSFCRXYlBMXrY4JBlgZLzZpiSH6R/Rf7v724//Xd//27tf61Vtn7890G
Fq+nyzLCCOTds/w3B1VDcyHOfy5zrhP5O1HZHCjK2qEqK2JOFjyyMv6OgYV+YzRCap4AMREaOOEC
ytcdo3Fo+QzajqHzfTenr+1c0EXUltnZHNImnHVFt0Djvmb3aln221DC2namkrimOyrIrZXBYv//
4bay/8f/lIspDbqfIU1kfs/8tx9BTuQVNBz3Rz0MzsrU/UiHoy4+oP8WVN3J7pzNzQwhWpo4UlL7
OBr32kAnTt8nWuDCVI4R8A0EssO9wpA+E3Wy2flkkpNyiUsL7VAAEa7uazVwS3vfIvJv+HNwc1Px
7qZgCDLLAuA5TSenZ3XKRjzkoOYGXo/AENlhwPpjdTzfVf5GVfTbouFtTAjnNHG5xyDLt15qOi8Y
LEYqhTEyTY3XnBhNTRoVr2j23z2gSJv/+9vBwQb2r4Ym6cIbxtKEp85ySIhI+W9viNIYzS6AD7dM
hY0dPVErUcZih3mdMqzc249JHV9LrbDfYEd6jrqggW5V+t+sSn4v4AR93cmZ8QhSKhHOcPbdk+oc
72yWYOIKpENtsjqx4/leioO5mvvm2rPEc6zwoEfb0QZ7H8gq3UGa2NMgaw+A/+y+2DDHZzty8/0K
MhYLxjwl98Swlg8xyynKYKUeX/NhIgxICR7/e/6qNuCvGGPzPfXvf/Yeizspu4J1Ygw77N6f6x24
D0O6HxqmQcK/Gb5pLLcTHNub8NAbxgrDDJdV4xiQrXUhVm2rfABE0uq3uV224O2n7b3zImRsv18c
l9MIyIaCUPTnofjtiSxn8qIfznG42bhjrPYCJ/Jq6fFVZ86Xm4B4qFoeW04CKc6YLw5yJZnIU9Q+
GY2nVyyLqKqS9Vcj+Y3jwUvCNFiMrWuNF9d1FDgX/QECm8Syz2s4A5E9wrbqMPPXYe9TeCrovw5H
o1rXyiFoM9wfgY+OoOIgqFmT+fbOMtIHMuOQMBb3EFeYyPouX9kcwVtJXnpDnzn4hdxmdQHzfV8v
drsZqjvmBmpd6UT6rAlgSLMdjoAajrzXw2Wk51bU0c0x8PFCMmML2BrBOmCluLFT4M7R8OwgAB5E
jPTd5y9BxryK/0Y14MVpuqaXxTL3ZNbWGYYJp7t7tnJoFz1b7JjQNLBzOnFdVvjaALuMnmuvExYF
2CK86dHDrXhonODoE22JSJc/WrmgdsKc9d7v4fti++aQxi1TTgN2JWGkoPOdZ8e/S7iFeJunmQJP
M+bixCJQzZXecyrfqEY4ZTqa9ib8Goh/41PHDOM14Ow5QbqzqA6qJ5ib6/xunBn1LvE04XoDqh2G
8qN0djhpunPqT1A/FutJKeCyvn8fxQjxLhM77jiQu1L2Iyo9tTgLgXecAQmtQN7M/2I5mjglhb8N
huEjIlZ2DPAnHLWXZHs8Kwe0V+9SGfH3cmmmfdsD1aT3NzqBHtmMcFBpSSWFYMx5e+3TuGGBOmec
yx1OuAksz+DHBTd6Cd4K8kLORdeCZh7aIxErKoJ5JPhMxPz+tCUlxAlsb9s5EVabIDrUflyfsnLK
j+AXeAPaw7lttHnoDNSbjBr6tivqfVw1BDJFmtvXesIOa7XeC0jU9wZ5/KodzoeFXrIwX+hYtEvI
PD3Eim1w96Caok0PVlz/ZD84XVUDZ2DQ/vMgWR1FvXz/s4u1qjdmy3pDey1rkJbbMKYI5kIIV3Sj
SZOmM5SuWbLxVk16s8bSWdelCm23TPZjBVqiSO4MYhx0prrR4PwBLuJVpBNZZoTvPc6MhmyZPZB6
BbWCv/xbMRg92mZ0Efk5VeA5B6z7uxilcaPM+eRFVFFRFEI/hIDFXAojFESVNrIeAjonQbz1GNRS
E7+00bDoXAJYfPEQdGHlBhmjdtbtSCglWCRPNOCO98ao77NV9Kwc0j3RCzs07Om1npBlWhYco8cN
J1gQRgMDIKKw+VNEtrY9b6YaN/30Zq7wk5/Mex9D9Krm+2EIxhNvRvbR6BjIOd31ySvmM/NWFwJZ
j1mRqN/YYOnLbRQOelpTqgh3aIA3dW3WbnqF4NfSkFNi0nAr48rWrVkTG1oNXtl8TiNXX7q8odMq
801QIlUHFCqpzpwvVE/8zgvcUwLxkkeFo3cQg5q10f5R8vviyA8jIkRdNruZzEWWRq/uGOkDiwuW
I8hEYoq7LbkbwhWiJJM+ztU5uX9RiTwbaS735qL1eTJs4+hazab345/uPXwoVQw6GuMX26fuFC1g
BkjC38HU1iv5mOXx3ht0k0Xyg4gVQkCZz8e4TbxQpLEMs0qk31L0benbF4Or622Ssn6g12VY4dFP
Vz6erccRMQ8iXb48TBzaqLcEOew4n89GBbIchCBYGq47CHsw5s9qjn3izva3fogniGT8lnX18M8v
Mw1pWQXUl6wGVXhgndbBQB9jQFuniQFya3dJRp3yYr8sXpeDEMd1g0nNxfXNe6CHh3elA+XRdbrm
BTcqZEnLiU5tfCd08JBwdGPuZsIQJbV6izDKbWEGpDRtJ9k6gvel8hGaJjoTsRy3xdX32/loux36
L4GvjmRo1Zg/Y4kKEM/xm2NV1aU17T1R0ngzAvdadfEn77PqlB0MwSeJQFGy9kD9q1qUG92qj6Hd
pcqVF392fhqF+OPLbI9IucAO7nXuf76MaZWEHIOv2Cubo0fNqrG1EixThpHRJ3V3jCMiTpkf7Jue
JSpiTspsB6BTBql89+P+UYs5fQf+9gpJ6NgtQUJPW4NMU1CLbUffHV2Oe/9uBfR79/jnCwhN9wg3
ipoAWkS2Q9sum8BQETWYSf0+turL53r9UGWjejWDo9cClSoSYJUNHuiTiIGSMhSNESMpQ+h2ooxn
w3a5pSnarLasNv2Q4ukFt5xRtdmlh9uzUgMuAOhTxIymJjmPCNT14Ly2pXHxJp2fAPJbG66vGbpT
v46arDgH7pYbsH+a7l/KYKrWTTsZGwqQywuGEDaISXQakRTxBfG5VPwyKFJ1k0K8M7WyLy4XzCL1
p2HjvuyQh1mouScWw3hfTMGdRjtUQscp0AzcFVmKE6fDIra2mZdW/TQvNAbwU006lEsPXtjU40Gn
FtXZ0vmGPzE4WxFor1pKn2gaLkgxekxGLL9s+kEaKyKeSMRso1CHs5TDzPTxR5WFSwlKVlKKq3j1
yBhDxEvnAKeaD5HCpB1rcVYWKtmWse/FNocDcIBy71JifSrh+a+84rujGvYsSv+APCQ3eR0NW79C
RkZa/7Xk8+8Y78xeybEE6TT/mlKj2cq71Yz4KkRRIz4CsBwuVUcRNxA4tFo7uVf01SfoNerq0ViH
ywITKVBD6J464WRltVjhglt5QabX2uCJ6o7sa2fR7zyPspsZHoAbYYwvHApiqgkLoo4rmLdFUx5I
QPdHjjCxM1HSq6U21jOc/H3c49O1AJp3VnXjJUTLbHtmjsV45qajjyU7eelr50BU7VgWyN0q++qo
Hl73ttLrmXvP5FiXLPfTS4YVN54kNI5Mv8KW5V5nYvf1/alB8KfMx/c+JyO2H5e0+26rsCgm//WD
Wot434r6zbMc+2p5Jpaw3gZoWcU/EXvFFmNIuyo88C8OnyeM52CIGKQOcxFEG9+PeDT5tfrV+48Q
ApGPMufSQAgK0+itG8iBdou6AXdmKZX/GEq2j9pz+Ky2HRvK+9FNiVXUOZfAM/An/wmJTS4HwET2
QUhqrkzKgVnekvpWKeHMxv6dx0SYq4DqT9Xi4HJ4mlWpea8vf6S5qHhUdMQ3/GymUQMNc/UrJ+OI
PYnyAxq621KsPI19zBz9dNeTmgwNhTKlZc8qOa4fY4qfQDJww08CZ5V1/WXWg3Eslab4uYZrDTbi
AakWYG6GezMKLJxOPZkPPk8QGMdpC5gUpn9EX0bXMI3Ab8EAaM/lmbztuWhmXtSgu+qJSuScpfNm
mQGMxSPgZt/mfNAXGGiHNnPBkwGcc+71cw3+dfBETYW5EGIqjJHEfmmCrthVcXLzY0xaLrnj9TR0
gpU/lTY9WS2zGzijpk7Sc9Xvlsx5V85QvM7wR1LExhVPym7jsps1BFcGD1MyMxbHXIU/DzeLGZSH
RFBhBGb4g2XsN2r0tNP+mGv/4tR00lqacphG3WITDovFy7uxaJ84Oy5XHgpnq1CTor6wQbcvC/hT
Lk1gfy0ssVMTeJvJWtKtVyJFGGX9HgtKWnQOEoqta3v78yW6R055Ej3ch6RyMs+ZbE5/vOlxLdqL
WoZTuTagU8JDR4OYnfmLi+qTWqb+IaEM47Vus1dtlOkDois7KQKRp9ywH3pb9LcJCsIbHLWNTB/m
xPZfBp2ap6BDZnftOozpvPoxcdmx53H53uvE3xaN8Q7KEsSuX/tXyUUSZEsVfLTdsPUa0/uV9eVv
j+qXV4zp3ItniGh2cb/Ekqi4GbnpYP1Osp92ihg57m08/QBlOUJzm8Mb6//J88eRJx02NvzAHgu2
BbZxXCZblgzcuKbWOPPJObWEhY6jP35GVOg9ekHjkJUjxblAiPPbMWXf22iO4TF6GG2aFzfUdAig
wd1wzoZbC/ttzSQc0KPjpSfgNzDj3YV1tWPFu14F84s01IAXqsSewep1XNj8FqLDG73ALOmlJcNp
tl2cY062z+Liq/ehtCAZvcOdmbYpBVM7h01aaFk63otqgAHl+O96HINQY6wK53Rm9RH1z7aZpyvl
ViOxeAuoZ6NJ0Klofpjo7JowyRyGnuifJ+sgHAKuAnZEoLd2WfVJHT3wU5mgMeBvJbrB6+UQvVe6
/jYvNwrE+peAHNm1lVwgyyEOM2d6xR7NkGOle78Zdy7U7PWcsq8RWj/rcSFWkBChSnL15o57nZJ9
S/ycYGSlvf3gzvgnnA8XEPV7MWLi882F62OF68GUOriA/v0yVHfpO3N50rYnbg1GwDm78rMR79Sd
pKE9wwkG9EQf9+LTTBpz0e5V8zy3+RhGKcAuXruzyDkjZXfPE1EsguEBZjS1ssZ74rYd1RH1acTW
sqHgtkXOCKOlxTwQOwZeK6c+xHQkg/SwbrYgQkBVxmeeJPKJHrsHd9DlJivyIUwZDASRmpVprGLs
rqTT9NEXTBPuElkfTiTQPPPmZ+mTkQiahgJwZMZ178C9om2jD1mVly82VpZVXrT5Oohze0MbV74u
pZltenhadH3A3VyiznrL8uV1Ub33QA3fW6Q9ShCV8YMHigAVxmrKF2b8ugDsWCue7AfiUCz0hGMy
obNvgDHkH8rcXV5Znc3YWFDwXH3FAVA/YYM5DNmuUn7w6tq+eMaHgxl+5O+0cJ5G7JP2TMKkTCqo
Qf1w8UrMK+ZCrccQUfoYpf6dmhLn7ylVCJvWgwD8559Kw/iVkFC5/vmHs3d2gfO9VXzwB1v2Z1s4
Z0PE0xv77P4CO7biurVoYHxFTsDXXFD5+NupddudURgEnt654s3vmAzn9WxZPrPouDC4GvvWFMWz
NOrkyTT15c+/JaMmPbY8PDZ6SIlFFf6dZaaLw5//SMn6pRCew5FS6he/NP76t4Kh9U/56GTQJew9
mw4sdf70o2qXfTI2zZut1Zt28eUYQJ90NlrbagYEWGk2sz274YoGIctp5mORQiptmvZ18vpoF9jN
wBjFVEvenFgZIklqPTBlIvolwoPVTZH3YBjTxnAja+tVQLVlxKjgWehmSGQRy+Bkj2vQPmbeAw2G
4JEsWMnEJvoZh4Vj9cFKFABUsK/Z4UjqypH12o5aEfqFc+sqEAB0rxBmYCPa4wde+0EOkJAeEXzn
BPCUwZTpKYN/ayIsjHdj7ZjUdTa8p62cPClTy86gr3ylUs889XDkFhIV18Zvabtx3zJw5LtxhMQZ
QXDcDu6573EWKi+glUF4NPcZqbzNnQUaz/GZ8+mt6GXl7d2WgQYA3mWwGAW4/4CMmdXHEuRqjeHs
NakYD3N+pPCxQGoxsxWHepHLRcWg7aP6bGTqe2LHbWhB+CPyB8O5EnLTd93d0xrBEuaTN8+SxjFB
b6JEZh67gXSJGg5FtpgrFpdaAJ/vrOjkJl+id38ZLVxuql2idWzLz6WLHvPBhQe34AGI4gjJqdvP
WWzQGEThs6CRox7dbN8sZbvJhp6WJcb0YFDRY8eWeEMcqUtDRJ9H/DW4Mcpd07t4ddNL4rsgSwf8
vfGQxySKiTjMlAMbC7WwyqLLXZifZeNhxhiKEzRW5oOAMgMnG+s1pbwDlcg8bSlCZleHMVosy0sG
nWM7dDGmhP7RSbp6T+7qy1MTXFMUOZ/PA89OSgrL8k6MqEtgtgbgfFjr19w2USSActDzzbk0O9c6
jz/6JvmuCvx3/NQFEyZiqUtiQVKLBaCBcJyvzktO0hN0JlFO86lFD6qcKKMRMiak7Kb9S2qJm99/
N1nCn/IJRuBYE8ZMMnlagOsBo6s3Od0kYR+536yJc6SKMhQgdwx2udXZ2wZY6Lby230jnE+ETh2K
2NzUjdXAh0sAjHfAlbs+b7YsS7/iohGb++CZIP9s53nH0mJe2wvPKZAcR0pDUfkkOjEnTn+RwHXw
8FHloqxo06h7fm4ujZXAOXuAQE+HSddVodFvupaW18o1z8KnKqoxuN2zBTsWy4zPpqL+xBH03PXW
85iCSRXgdrq858fl5GDXNQjWGqUJY3m+6WJ/YUcEmr4oIS3nZmlSn22+1L4Hgxj1pE80TEXhcbS4
8NqNWZ7sfvpCrboSdWpDGmF2DZJs6nZPgM1Z1s7KpQ7BP81MdSvDK34EnvcKj6TZxcHy0TOYoWg5
NF+EpvmaWWYC1UHTFBBUYsPUyINE07FkRKy2BU8wyHZnTBntyujRaGuYdRTGe13IzWPNfktG0Qbx
lAdaBp0+T3G21tgTCsn1VUnEQ4q9EqjwYZt2lyLl9/OtJD0Krn2ZPJh3mr3dg1jkUz8jxeL7ir8F
4+xsJ9pMVjYe+sNgTnu5YFmx7OnuxuFdLWhwAlqH3bTmujsdfZhpeCM2HafqaUX7kMYgyEjN42Pc
FCb1sXZX7pvZZRvgScmT7G69Vl5/HmhjXAWa1w49wgJPetTwV0LsT4/azPsjO9oHWp1zyD7AQKJs
mY8olK0sqpMnlurgcGIWqnLDeRhfRZsbO8cVbwVC4pncFR+nOTO47fhvsirE1pjBjMsHB8XhUJtc
HBJEl5cOaddR0QMdJuWVsqenvvSdm9fQYsZ3+0HZo7vV3lQfxu55wsD+2sTDTZSuImRDKr10rNDC
BbZN7r/kwELGnEV+I9sFsRc9/ZmBzIqfUBTp54EXinfH+JjlGdsKtgtH2jM3Om2KpwnS5xp02Yl4
v8vVjWuQ05if2HaAQ5p9ueNHdTRN+shi2YdwwEEbUL67Mlz5w0SqxYCLh1OAcD+0C4W2HYXQLFxB
R+e+dZB5d5uq+uyOLG1w9TQHt8VhHElNVqOntoAMQrUKAv+rZHLRYw6dHZfqSr/6ES1WU7ZYlwHX
GexbdCCa4dJtY3sfQkbeVWB4QiTCXtFMbwxP3YNbBveqEqYJnTviInTyTqvQ2dbBuJFkvfn9qDWL
8dAP1dztO7v8moR5jWX9vc9TAz8JunLtObSUYhztOvlJ8VvkgZKMJPT7qW82Urc/kw4Dk51BO2xQ
m32O4XVL+eqoarkJqu6yuMtNEsLHH14G25JqZRNr1atHLmGIhp+OE9PG5g1qbSjWEEM/yOPsyItj
uOVRVXjlWlhiZEeirUd02BDTU+pgA8r6ZRfnyzM7JB6GNXaaueSZClb7OTUT/4RMrbdjs+xxqBzS
Dj5Ex4P3ZNsjQ4CvL77DJoe72rK1ASA07KTMpPXOVgBmPi3K58muve1Yfhst03ig/OyEMw8jK3mi
crDLLcuHnWoq+u5MZdJXabSr2ATSkJUFTbORaEJT8rCPK6rX2mHJtyIfx+fFRrVLceZMZBgab8g3
OkODXfyrVZJhE2DJUS55kiyK9W+mW67LuJSj2ngGZXEEFJnth9gmcjh4G29aHlQJsGU0cuYQyqHK
js1VXTtHNCgEOixtrNwNsaHT1D8Q/l9N5O73ueleY0IOpIKA/sRRQSmiNuDTkQBpeotjlkuiQ1/M
2ncSvD53/vaw2F9lW/0aXQg3I6KvZdY/+zG4NhashNgt11T53C1+PXku4tW57OddaYuXTiZvcayb
UE3oXMIGkFwCFyJcT7c13RWzXZORw6K+c+2r21EYR28J4qyDUuS+wEoqzkxAZtiM6DNC44KSyHAn
mB9MTQm14SXt6y1uwpRAxSyH59jqrvhY27X2qi/bW7Kja3LlYWIw0fyxJgvEWj7B3Y6OxhdHd/M2
OMrAdp9bkLqzSw0vWYoVxl+C4rn6SPvA5RsbdxO7srUBjpt8p3ji+38zqBEQefY9QS5a+e74yIWw
2QGwGo5lhBxZsK4MnJyIZ/I0uhU1LXcmgOE45dGdHFwVrdhrCU2IbuFxmfeaCZ6WOkqTR7s+dHO/
n+em3bNYqk6VW98yAofEEhviVvEOE+jaa4Jy2/usVOx7AsBZxk/sokCLRzrFgpTOu4b7/N4m6lsA
2d8UWq9baVMiVRP9jzJnC8Qr7MaiCiuyqWi1esuDHz8Z9JS9oLM18yCruUWT78nh8h8P2es8TsEL
VmrWwTWwUg38TXvmnZOb57sgymOKZTgCMka5rnfScyFf6U2Sq2GsP/GKEAtsYupEgvgpkfG9hrUJ
feoALmJCzHL80HQuCRmkre2Bz7JKE/5ti/XAIQIKEowaGDfh+k6EMvH9Wz+K+xlX0RQcGKFj5f16
iBd3VePowArwODvlPefkDltjKNGk2IyQ0yTfkxDfZajoilOUuq+KkP5Y8BJYBRX2PiSPlSJKi+kA
3TTBoeawAIzF8lGjvLxJLhockAfMgu6WYbHadxMQVjHVTNQN4cHc7jP0ZZstu8ft29HTx2RP04Um
ciDPX20KI+m+IHYbP7+iRZNbFlSiGMoUa3dRarcsyXyglbO5mTbjfzURQfK4RR4SkIVpm3W/vZae
Vkw4dByRFuZ92rbMjJ3HDnPQEaVo8FP82nxRLCd3Q1y9kIt/wmj1yCi2ShnbN4MaKEAY7j64n+4U
WYyBDQmooPwhsP1gFVQh6wbaQy37TbH4XMWpTRshGxXSducsUWpfFcs1mHS6mmqERSaVz5Zl74H2
3W91biZbPxsNAtpgA5zhISHIdijj+tbxxN6PWPEJ7p/12GON5iQDVJTtHWmcC63gyY1chnopL0Hk
uQfkZbqeEBz2jqWf45oQgOiCaqPdyLgU1R73dXZBone2BhQbmAnxfMgD7+AAHgvxEJarP9G8IGp3
eF2Wh4xQm0Q1LodUPy4FTg05styaq+h3ClsttHrCoa7xxtTGQNgBkBHd8Av/NiAhN6PfOrIOPFMh
uBFe38aFu/XAeu/SMRmZ8ZcVM0v15N3doe3FVgtoC+keNW+T0j4NrocLyL5xaFz8Iu13QS7qrYLw
wzqjoXYrCYDgLwxvJV1ddoT8LjZU9CVH5vpgLQrPOpkNXTWs3fkB6PnDcnZ+P1mneik8hFnychRW
tzNYM2k1t0ZqSH+l521Vh0GpXJKLHlwIqB4G5NKlACet3fqCGdqhu4bagZkj3G8m5pASX/igeKiX
NIoxL/ZrWkaaPQWVg/sTnfaHjDHnTub9HUXbWkDt8zVLef5TFFDy+oWxXpxz691HchiAjAUZ9iET
qnxj4eOo+k2ZeE91GiRh4VLdFan0mTKGt8GNNRsUxM6htDFVN+QsIHruCgl3J83ab4EZ8TPU7pYo
hcNqmGk/z9x1mbO3HmYvNMwZyM5dlVZgzhjfVb7D19pdDVl319Ktf1tTgmEacCbnYTaShbEuKTm8
c6Ei48k1ASDm+icPQ95bWfTpR8THZwOlhCoUFCx2+u5ameR1//xJ7phfsPETs42nnSqEOAxVwNtJ
+RQY3XVGZQ24ZbmU6uCmBEsFMPOTUGdwUChg0A3Ww8wtbnnvvPgj1tMXwMlhVd473yeq1jOrDjaS
i8mJ0q+XZWkoMdfFZepI1dRg+jYzpxlhaPc8SAk5jyctXW7265RBpoflkQxD+tC36rDEzrjnMeZu
vDRF052KEJx7fxgG6xEwhD3n1o7Yx7iiP5kFcbftNZvwwM1vieurXWJaT4uTJrvG74mIBe6vsmsM
4BXJN7EU4hQBI4076rkr8y7/gBak+6PloeHxChfqOQ/iFEsVr1YrqEnN5VmRh5rRVQlBR+AYeNaG
RTX3Kypevih2se6CdQZEKdhPCnXW8xKGJIxIdkqYgcN8NUuqCZUwuOaBJT40Wcmyo603bU7Ksqo9
LyROmq2tezw3sJoXMOYWu0/ukjG1k4eRvFsWWSBtE6o6lMHShQ/Dbuyr4SWxH2IeC2mfTUeNxnfk
uhG2CIAnz8V7lxkxQ4nJhzoD0uVZ7UfCS0PXoPPk3gG+dpFdPS91d6NBIMmI0huT3EPVuf0Oyuxh
KeP45rQUKHvFSHoz7h4USHisN+5OE8lEsirGN+qIOXOHqL3aCR3LDTZDhPvvFpsXiKLaPM1/fimD
s6vj17qC1grp+ZlUuNiRGeZuAt4ACsDN40SMueAQL5zVVpu/fKzpq/9D1HktN45ESfSLEAFUwb7S
e1IUZV8QMiN4oODN1+9Bx8buC2emp6NboogyeTNPunWrLWoOr+zu1Xogitk3Yu/06Co+UYVVNTGw
STrjLSBE/syB+InSjQVBw2JfixiXRViHt60zamzLoErsuJNcSN1tTW3nQRtxTLhFv7HKn26kPSWp
3fOA7r00KajgTFs/RkCo/Plus+QKU1xsHE6MexK4MtoAQyq+Jj2TSUPg3TEj+ielC/lfgbahPg07
XU2Ze9mdSixa+FGXRXOmk8pdNqlGu/yEu4m7OOpGKgHlMuxuvV8bbPuhEfYrSFnzRLsY5BN1dQJq
AZg/ABllGmrXroKo4UHb0fisZHm2Hez6RToutQUTbGwv07cZo6uAjTFRvo8Yk3Onj3BG4FKzzg1X
LsggOg0wAFbW3Nt/kF+R+pJrQgT91eQoSuj5SEdj8oib8ln40TroC7kbp7MeBcY+mrp3za9Mwibj
wRiQIKso3jeyeYwME7c1ykk+UEHk6vFmNId6IyU9s5apXy1XOAeG9d+O4W9S5WKJAS66bPv8rcnV
0aOqhqs2bZBTwi1iig4iSKNtlIGzRbjfSos7EXQiME5Ztxw7OTL3S1+SyHPOEA7qRcmR18nRjIwc
+ypVzyYVIXW6ApMEjLQfh2M5EN4rpF8CNaGT6t+L8oipN7pBTYoXV4Tl+bHoSRIePYrGjnrqnYYk
GrZFPhJX6VWzG4J225Q2OROXkoaoFKcSm/+295l2ma365Et150dfdK2780uK04EuHTWH/TUoxBtZ
a2cT21I/9qn25yjZbWwDSQOf2R/dQsWxnwJ1bOcXt8g24+wQUVHh7DuQBP/3hE8Clw1yiYZ0kfuR
v4kVCBVB4LQ22mTfm/h66Uf4HUudKWQVnUfjN9aJwXJAvnUYQI7//zIO8ZPrtsGWd9neew2FDhxR
+SkWr0nSELvWLOgO80tnh2I12oRUIJnhUojiPyge+rrz54IsKeFomZRyADHCJDZvnCYp2wBXZxen
sMQcc1hOBoCXlELjMKbeviDLtXYYPjZznrr1fMjbAQZuzEV7ow4OJZ8t+opC6Gq5AxQsoq0cGsFO
OLgpymowV67BCSqQOXrl6H80VvHbg2ZhPh/FG1/XIY0ZOXJosIna5lmPWwQHE8k5ixsuzC5RThw5
JD8wESsngRVF+i3n0FjYcPi64KdspbYGh3k3uOSscl0dgDRYS13hhWnLT77+bFmUIdpPPL1YYzWb
QwOUyNi4V6Zd7pXIsNBFNZyrMYzOTiPUpWcoiB4RLog5siNSnkQYCEl5k8tOfRP/WcWG9uVkjvVf
7GJkDyJ95depswcfCuZJBPYq7qznqmqHO3k0swZjYnAqG2sBaSKsoRAqO/uhABogy3LUh+E/kRbE
fD48cpVorcjLUvY7k1nGpvL8eCOz7I2xQHUuK+NON7EL9riw38woPJfpiCm407XTWBnzG9d265Zh
+cpw6pLwba42WRrDRJvumh5UFynz68RI+kbbSemogz4i0quSSp8qzHr00CTF0wQD19KJgyL/k2oN
LOBuoxGdey5DfD/kyqNCbqucK0TKhET44Qqso302mnlylgdyCWcoPEYep5y2L1i98ZcXhvdlNfbN
qyGYYBk4wVIKd4ywt4Ehk5Wb0RamS+6jk4ER2DbqfpOHbko1TYkcHQTUlrpVdg78+KnqTUL8U1Yc
IOZGm9YvhmXcV+GK3A+tp4ZId2SOQDdSr8ZQgQsVwvDXIHpxhLB8Ux7JLxO0DzPFV6RteSkbLdy7
Rox5vlsbJkIfPJ5ml01tjjIQXdwoju/W6I330MLTgJX+Wibee+nN0D5By2CqDILy/UConaHhmuK3
OEr7i24ln25Y2C9hr4WXLtd/pAdoa8jkq58WYsUbvxRNk2yTvCVfb0vsE8aQcbaexjWqPVZZiw46
JEpvyxfsrHqT/0u5g87GwdBSzSVWrWAM0VLCuq0CmLPdaFrE8sDfwSWjvr6OdWzYbniqTKrJUACz
7TjFgDkqf+GRlHpyknfXfsbHOnC3f6n08VqDRtp1iLlVD73DhdhzIP9IAHklVQVZuQ5OEDYEEw+E
dyMIVpqOTCCDGlvSgIGM1t+FTwPtwexTauq9kY4v1s4DKj4xVRsJqNAQh7nHM+gq5VkpMUF8K7WV
1SRvku5XwDs2UIswcU5m91yZiPL5LokxZNcdHF4JxQcTRl2u0tYdlnQ+D6ds4FwtwIeljgGdaH6h
HGkbVnSaVpMkvStRV/mEnDwxvEw8PPtC9slqcItx5XdpCeuwtEET8XVnmnkCY9IeQt6Vc2tQNpvk
+8ys3nwRC/J+1OF01J3eYKJDj8czfsg5hmK2odSVABn7GRaavHVoM4w5hRdj1WysphzJxUyghTwu
PV14CYmSJyqN7hM8h4vAhhEJgDAupyjQIcZaAwJ18TyAA2Ei7slQLj2qNq7/Xpz533pnP9hevq5Z
n3kmOajiD/TAbOAHDgan2zqN8wqNr79ao1mdx66ZndhQSavwUwEZXYZdmTHQ4lw8sFYuoPoGn5Ph
7XGZ+lj8XH8Tgew+laJady4t06aa5LfX+ivpd9kan8OB2f68xBTpZihAL+h+cHWaHsoDlPPIXqSM
eD4kjnWseT10U5Bxy7aSNuxscSMTQkGsCd7XjNziUDMiW0feS+rq0GhAZBRFxwdE2R9On+ZIphEa
ek8h8cBI+2iGQJYNjPlGioIkBDewWlMQGUzqyTp8rW07vuV8nYtOpPLiZ9V4U6k3T/GPo4Wgz6Uo
WjG7TG4cc4CHZvbsn/SmNUGxFwr5wkuP/IvJontGz6GnsSpsrIiAjtOmoscZR0DY17Qv4dW+EOXZ
YvdWZ4wkMy4F1RMOSNxeItfNXtBIoXKGMyd6UvlLYFJ8kmFHX1SmtRdpPSDP+i9Cq5EGSBIx/Gex
DcH/ph79WIGyzWM9EgFn6ezWlqzMjVkG/cJvxPSg+IhOO+8wMCpeOVy2ViYgwY0vJuTpKnyFA/fa
Gqb+XDnZz9Tj2SLiml5Dw3vPuLM5DIPvNexKAKmBdZm7N2y7+WBhLVdyaghJ97Hamm34St4HKVZ5
OuUPLS1FmtkujdHS1l7vPiV5IJaZL8ZN3WkxmdZDE3KaLwOmaNPAWMllK9qyFcFuHPz+bKc+MxSm
YaHB3lqRlk8K5Fh6QzikjceWKflKAj051npDtMoK+g8akDD+OBCVupqakEZRmYjBaG3UZbfqMX2e
zMZXqygKxI6UaW3eCy227gF+xw18DU4hglxpNunnCI/d0pjMas/ahhmmc0PIJC0+hSDYFg4sFKuj
SraoBO8GBCEuloxLTML2vo6tuIosa9PVbnamNb5l+A1AJvpiQjHxZPXGVQ+76JDJbNrk09pSBZ4T
kTB1mtqfPMAslU7DwyoiBxRHy5sXylUB3u7BfnpsedN2KjRctQjiErmYx1BR4bbmctLc/r1QL5ft
wgkTgTbUoI3j1l77VSmPgVT8aGCGMkjhBK43ZvRetIlBrviVnkFn76r+pY3T+lzH5bYz/PYQGJzE
a8PDQkHc+xr59SdAUu0wYYU4e7BUOb2n92x+wYG10oVIPhWH0Im9kqet+4Za5R96J8V4xO2pdml9
zhsgTm3O+dkY91HHMH8M6Psixs/3KUqejkGJa6GmnHj3rh4idSkQmJeFp8z95EVEQEaXk8sQvvQm
NoEuGl7TBFxdPbjZLsKf+aQliggRvVaCgO3RMwPxWibXwKt1yFD4XozIv0x2D4eI2N5Tn409Nxij
waCMY7Ap9Whr+sAMEnt4s8DD8odhlYqeQ11/i0ZZrFycdDeNYCY8PIvlK8/3BsIA1zTtEvp+99S2
U/ekiveCi8nOphllgSNiPDR28Mc5lBIvTTe2EDJ4qEJnXJGCg8E5wHbJ0kg7xkzaTiHR49wHZEvt
bfDUGUPwBJwMFxMw0yvIbKJ9k4vxppyc7tzIJ6uQHKTnsDnLPGaLkCbqeK6y0JyHKkKLp2Lhc285
tLJVmx7I60IwgLv9e0lMrjEt99WFPcKWAHb0yNs4edIKanJUwwS5pEyGlwJ+QeA++UTVV76vTqaF
puXp1Fj4HL0veqebr63fr2PVxwfHifnBN3qGfbbbBlYy3jCYoTMSgjzmjIyisNLXTHDtHbDfbFHP
s0DHz5+UkCEDPI4jiLbiWLq9uzIsvpkKO+CmCQb2jZlBo5DJmKgaFigTR5zzYpNU7sWeT94Jq0nD
LeLLitKjGrOJ8yU4WnNixIi1c5mR7HrNaixChftiz+ciTql0+gFnWfPkin0aODZmTu9DTwLz2snG
xuLKNFZLtG7HnIIaBFIZW92mC9cpJ+COrXaOx2ruUQNvBKxompkao3C/6tGQB4FQDmIBE1k/8eBm
BRHVSMv6K9Po7ppPpouuoBlbmDjZOfT1T0l6kexfYrO60FYTVxunVNaRViL3RipgW0xdAXAMlG6K
NQPnvy72CTfZY2cwqatpxNzZddRuW8e4sKzmn6XunIU+tde6L+lGJJS5aEcoJ6VNyXnmBt41AK27
CBt1rBRX6Q5wHMrl8OsXjb8ehAaEuCSbigT4Fq0SgewSYBFdQbjTjsSbN8MEaraUOVergjDr1Bbh
1kyDN8KrfIca5Q45LeJ6Nk03CErT0jel/hmN/g59rfvKUsuacRxrhceQB93mafBnZMKqLDSGgSOB
BonROx7hiySt9UZh2M4b4SnX/aPrvPEijKa+ja370o7gZPoyG9a5yq2DDU4N+7BX7s0q45NaDfYZ
1x1/k91jKKgtc8NoNtxFqa4fRc7FwBr1+j4UfLFIwT+YEJ4lx0B6MsOCq0YBHhMlzJQtJ7e+qU8i
oecgilhK/bHdmIVg7pVnN6UucZv89YFGM1hqn026l8soli992kXrqv2qA+RlkZcXMq4uvdNxQXLN
r7fm7O01SFvNLQsMFDsFw8QO1ih5BhQRzkkuuAqq0Mvm081DlHfuzFeptfpVuJQkcLt+89CJvwMC
tYvS1tSzdOtkH7b97OPIXyXj4QVItuHqCh3kjYVhlI4yTM9zmzXWk7x3k+emT/7aGYSomnaIV//+
lTqx8DREBeMsziXYC1I4O01ziAiynIP5pZbtk2Vh+2ghvawCtzvDDtEv4SjH/TTOdgX6d/R0ulMh
G58xRJOu1EyMNZX7VEkUXrNNuuVg8TttYJunoGhePBRqep+ILiXeqSyQJsLiI9Yb++KAleIxTb2D
rzSCwqUOhcKA0Won3tO/l6AjMQdOPIuKd6sTBXAY09+zamhPRgjtvy9i7btJIR9SxJprDKN7BZSI
z9pT5vkz7cQ827ktPowMvDLfubnLQv/RgaM4haF/L93pkQjTfwZeky0HbRhw5kCdceq2eeoGXNUu
+yxAnFtHhj0ghbAnaYMXA0MP+FYoAXyPPWBo24+TF3RsY21bMV3sPm8fXHbz3HChXDSNf0uozNsj
lVHh7VnDFpfcBvhNfdUruFFm8wJemJqATPNpaPZ4iqHkv7QRG5uIjWxFbQ48c0BUJ4yIxiq2xDto
/ttoavE97arkHmjpZ55Y5hZJ7iqBsMX2GzPJmkSNnW9dbKwPnk19xbtobEoRgPCjRoDGdsk0ubSs
h811ZF5GN4GsmDGUIn8p6qcughTnh/65sPR/xc4GiE0qDzjQ7bESt88h1vmNk6b1RdIVUTk+AM28
G672wKTI8Dr7AAACCQzA5arVK/9T866EP57tXO0snXSuJeruMsWl9oqjFMcfWjRykOIkmSsYwhNL
MrtF5FtE3sMpeo25A6WhhhSZZuVe1PQnRAPqH2XOC02XpwC26bLIBQ3rdXGaSM7fgLkh+MR3193U
hGA+PKxYpTT+82h0O/FNnFA90rMyoHMHvCyk8PUL7Q3WxS4t/KEmUPWYS5hhx8WzQqFpyl7fiWoK
DoQi1KnTbLnHDtFscAh4t38vepcJXNB7IssmmcRTraNJUBYRkiPBGDeisp2xhk4rAwcKV9vsompv
140yg0uaRZu+SuydHo2vI96cbW2lwbrkVspBlfVcRVBSyJTdyJjv/sF3/wF3J5NhWSS4jxmZ6W2N
Gm2HbpVs3bVNdBid6cTZw9taPIuHlAoZMAPUKPrGS8udag8rOnso19k6qhsRbhkUq75wDpUpsYLK
WdjM64sHCs2KQON4ZAO2FTUCy9KvHVAEf1NnWHtp4EDplU6qwhbCWDkwJhd1b5cw6rg26iVdXSGn
5a0f5AB8SrgF42AP31QehyXTKllP4uA60t5lZo97JbAPOG+apVFlBKAKpomWew2q/iqSsN4zBSru
QIO3rKERDlyprqMnxkWO+AKLDnujCkT46ILsCEPMWTI6ongyFeIkU5NybT5b3GQJNFpm8zwWVjvX
UbScDjr3UiVGeS9s+9miovcW6yOYSN2+Qn/iN7gMUvJZuvR1JuSVVWR3Ovd+RpzA7CHmXDbboULj
OcErUl20snwn9yZ3SqrkgmpwdUNrQrUg7aLbffNoGjNch0BuQVJr5TGziupYxSgADHK2WpJqBzdq
tYM9v5Se4iQ3R8SxhJ+g9RknH3GSdhb7oPv4fDpqtpEOtYvVdP6F/5eBv1y60TBtU9+Vl4l6wZ2H
17QWQwO7lReDe+FxSnCo6IqHOyki+ruBf8Nhmi3OsX0emBmd+86KSKagfJZuY3PcnoqdVeDAoEGj
uTcQcNhUs2JbTz7FyFjSlqmdTBeLgSQR0+Yh6ohPvCbVnJlqHhmeaPxHI0N8w1sHnQmuUFpjumI0
WG6KyZWI45bcD2K80VtWr4eQHcMoIMdXNq52q3SeIW+np9joX8GJVts05KOVG9aLzlj25ETV/76I
+T8rrd1NZavtIHGxefwLPUI7HpZunl9rxv/gEpZZPbqfnttuC3XrXEmUge9lUSj1plvGjvorgP8M
/VB9vCXBPCabGmXCXhD8phbVZi1zVSej94bu3giraICI7JG1dh45cntiRnyvo2ks6xEXiQHZJao6
iyUCtDC9tG+NEDvuNcsh8f8m/mSKqGll4HK+/vdbUKkwZ5bZf8lrOfnvuQxLZjiqZQO5g8Vrz1rJ
BJCgDVj20KLMfg60DuoR99nryHCT2xS1B+ZMrIPzOZA0X7g5NtlR2Dv4yZtS839mP5qZJKc88z/c
Irjac0xHG7J1ZJK/LGzvLTKmNeFJ8ksjeK1smD7atjyNWML3EYoRcm26TkMet4Gh/6LjQ3OJkApy
Niu8Kcu6Cd8JAV6lKD84SXPQCThJ0nbaWDs65T+70ntpK/uMsHeoe7WK0W85C27HChVLd4y/0G2e
CVZ9UE3GtcmecQ/aw3fUfdDFzu/ogzGk326pu/5gFmqtO6ZJ2ElfHJYI1lYC8/LV9I1zOPYP9Fok
ROfXLf1hH1hCLQB0cddX0QwIddq1mc/0ty7HqW9+tt2T09tfskMLqcqgWwgm/7jbCLFFo70aTBqZ
oCGP1j0z0j3NzQzeUEC84aQF4Xc38UTREX52q7zY9YgAC6sUuFTe66r+ThOa3nuL+LXh73lCg7nx
40eACDIH9TYqb9hapsnBKnRejJCT1+AGVxloFLFM7kL49Etk4it2+o8Q7ZorEasAu8hhdM23qGPw
jheDv2BW2yo0o03hjz/54Mq9wwhnZZt0jedDzVl/6G49IvWGpftqpy3W80Tphy4ZTXAC8XsTk1LX
Y8pIWIZpWokZIVnMXEn7GfckUf95Nn2wde7dDNsJGWhzqkm4qsR6VDxPNLiC1BvJ2D5xYWRAxdz1
wwBKsJIDPHQghK/MRIMdE1w6E6dgFaVtOitzfKSijCt0abUwEdxTOhBX76p6xpwH6yg3PlVzcExO
0EGgeHNQv5n7GMjwACatLmQCHrVvWtCudHaHheI6aEwgS1rHvGV5sPGM9Beth1CxPf7JsP4iNMh2
wK9yv2aMlc+0he4ahxz+5l/QTRdrp4k1yufBSv9dozvcLvAI/sui7N2CiUDq5MincJnoHkZZwVGt
wgFVjC9Dkj7TPvRUMoxpS5umrukmouBNjIhDVUpkGJyp1uyTsngGqEF9lQeZsD/3OoYnXJFvbOrM
LxAkxj+9lSf4ES8maEGsWlsLe+m/PyJU3LWjPL3H2OdH/llqTGAIXf+FVnUYwU65Mnjg9H6MsvtL
hbNlWsoNHJyy3RLPzMCuUrNUUMpI3L+mUyuJfO51hbkQFpvg9OvX5Z0ZC/A3uw4X+btRjp/RhHFY
SOdDGNoxNbVNmPf7ofQ/VAmBUs+BIXjZTZAtXkD3gMkt30QTbzPXILg/ftucMzmair1JpUpiM2DK
jEEsp0au8MJ9x6n4op3uFwz2ndMwN9by4XKZR0wDoUr10U5a7WfqDkdZJZfa8utlamkffe3sPUnl
C8Xb5GuC6EEiiWuWgqSTU6EeGF/8ea33H/e9/4Db3CVyO3r9mvZNlug4iGjN8V4gA9zYlddur1/K
wGHZpHLG5UkFx4Bw/wz9CfKHuXL85Jhq1ottaL++yj9bUVxARiH7GdCOksOANctWQAyL/CHDTwIF
RwykL9SY/Pph92bS6ZtmDZnPGop2/IEIuufCuq9kyj1W6LBCnOEj8e2/EFgBF95qN/XxDnlbX4Uh
SPnJaI7WQDllMyecuWgWFTAMAOvc612KxziSRal35bH+jQJGsjBRt13vXl1Kowg45CT7FiFP8NKd
uOkjjy3cIcEWwsNlOunNGqpdO6mTy4mRwhH+WKpR9ros8WrbDZaHvPid1FOX0eEaJeVfMYw/RbT3
UqNatB6BZ98BqQjgBaZYsBwDh+tzfjDd56ayFqHelLNt9Y+o8ZWjzt2PgdQroX/AM4yTYjNk+QWU
0DvUDTwJ7Rp4LIJPyFy/2raGsxkih+vm3LbC+Tvfx4rW3EKbGw22cR0cJ0vHGSJvmnXIy/zEhQtO
B4JY+F5VH5o/rXDyrqlIeYpt+1oRXvNpX64S92Sm3SpmbqgEs/7xRTSsIKD/3utXrW8vts6cJbbJ
8jjpkQFXuHSrDpmOMYkqxL5w2ZUKq24Wlpt+gGV+mjKmA+X0S6IOwcCKwzXUnx93Ei+olN9V4VfL
Yb5bU1E6mxrRCWrSAIBEMDd5txCv+iKBN4m/OHzkRriQCoRE3Gw1ZrPumMKm8g+lA3tFEdB0a3Lz
tmJDaLODYWZfccay3qTrSegPqzKh0Z4Kww8WXglSAh/+PcLGxLuU69oOANEreaNxEXvu19TtjCpu
ltKkX7BiKA7Cc/qK12xedHj08vk30fuDM4A5icePQJcXWDMNXQRgIHqmhHTWwW4hMadAWmJSVAZL
+T+Iw7KwCNmn+i61mk+ZVy9RFX/bI5YFiVOrFtGzBrNyoKTPd7wvfcJ5X9GrlDYvzA1uXqauMC3f
nOgCuW0VU0KMEeSd8qLHK8ava+UQ/y2cS6M3z4rkSFP5LIPxZ6g6aA/hMY1AuRnJPeEj07bcXsym
fnbJzKws9QIg+Wbj5iRT+BikQ5a8uwqTYGtAPTDHnm8BXCVrSh7s8ZnC4oriX8janwQoA6LD1Fnk
n1OWVdQfDtQz5tU+BhlQpvBo3cl75sz0gk7G/iI9th+HO6+vPzd0GqnJeNQYbXxt+rHC5JZk0xY2
zacXGy/CgAiGAmTXXKk8WEkLqXdP48Q1CQ5yJSw+G6n/3j/FnvkoPetXYuZaRJ1kfU22Qyl/bOsq
w3gvg/xHD7Bn9nVFwU8wHjDvE5Ip0MjHnHOy7plQmBoKSFE6NCH+c625/AN9beHlw5ceLpXefSCT
YBB0zd+ifJ2C6ol16mFlxrmxeBCd/NEOzuvkd69INZ/GqB9qY9wpVO6FaaNZFhwU6+jPkhmHqjB9
6tyMA8v8BFXyg6LQKEJl5ESykNPwFQr4yh1gmUIET2EA2kTnK0y0q9E2n6MGPkLXyk9fO3USN5ov
wPs5kbpmjA/sRnsnP90BjeAdS6NkMTn0GQzzJ9kR5tHQ063Koh8CApwJtR9G4U/NVrj15xB6pJO8
u+LTorHBTHpAJKLCc4w7p3XSNwNBstfYcSwHc2nQBVdvqG92Fc88lr2jux8ic9CsvO4RSnslxHii
0i1nbCVea5u3voItoKg6LFhDWfOdRQ84B62HRzLQpzX6MEMLAv0gRmJiJIJhd/2CAPKlWc0XPUcr
NNnvCRPZVKq/VuOo3U+4xBl9bDFUslpVwHlRWBbRkL3lnvlDM+uvodlnncWEvr1LxXWaD412K2Nr
KSOTiGaizgQgwSarI9mQg9mWL305fAdWuWlj8nVUJXMAgw8eNRz4LWazmYnaglPgnuYdxa3TPUoJ
L1MIucgnSB5IO+bU0Ehj4jQNsr+qdIkISkyVXC5qdvIgy991vKWYw8lc6kl7Srt0WzUGR99+YGnW
hiUyKvBAY1nm6P5Z5XIglerbAklcTrqkHjHlJ55UexDDeNMwYzPKUEviJj8JzKYesBJwf+KvY8OV
pnG6H8PZtjWw/krz/lLsNQu/4MHQHfhC7X+eohFGxdqV2kXKYsATOyAWFnr7G+qYRCih+GLaB8nF
K3c1wa68JeJkiADntu2Q/CKhrhn85O3215h96Og4GiiR5D7mfBsEuUdy8PpjdDsqMvh9HekgCBXu
dugpncrjUC36iXemT20guN9BiYdmmpeJ+W8evJZYrfbch8RF/cn6bfw/t2NtmjB4kBcn5lVR/e2M
RBQDsz9gkHgMCWnLbCBzrTL5q9UpKuSw1vChLWRVvHvFSEf3P+PmpC9is55bzcInvy3vGOoH3nD+
qh5vEmp70ujj/NP+9qW6QKL+8pxXZgofTeHxDMD3QgLvF1KDrWtGOln0GM5ldLGm2YWuX1MyRfRu
OUxvdnrHsMp0cQ1aGqx8i//A+eFn9EMUjKNdF8MPniFXGMeo0b+NPLj7Y4VjjptCGWZ7LAS06YR6
N/OknuAUU6ra3zVVvwqXDXIYHCwdb1LzMButqa169ssB73DmnTR2JpI/B1GMryDqNj2n+jwG8wCQ
0rTal3LirzbG7rXB+aFb0OITo7EXsZ59DJjUmw7MQ0ffgVbES+4ycjEazY4EN0+qUEf8G9+hRYoz
a314aJymuib9TEPnbDv/qXg4tV72Vw7yTkz8vW27R5KUt8Aid+5720nbdbQKIHthTu3MWxVlj7HH
i5Mron0jHwqKo3I0Ob95jVV4AT/fBPaWUGoZ2DcbXy0RHxPRJDP/y+Gb20n3wFbyn25DDHQj9+K2
Pk8a+UPiLMpj0Mhkk0SrJnD50vlnaPExnqIn4eANVO8y5KNZWDHpzQZMEl3UAuPWgmR5xHFloCuW
HwFyykKvp9fET1/JK4/BQ+Orb4R3B4tFjaBkOhq4K4VXFF/1qh1ZDka3YbbeMqz7jYC3OHG30QUP
ZDZiHS6Ka26FEB7agznuYQHiBAeeR0aTM7TzWrvuxyCSZzJHuAetdu8I++bGDH3wkQF96r3viGWn
o/CJ8yuGxjTMvxyz+ezoVcnD9NQ4w3nqvUvrjDtD7wGgySfezGMCewYlrXlPwvJhp80tSPa1fCD3
Xjki/Agq4hckctlHfPOUpH/2xG0krD8t1y8Wik+GRzn1yKA2hRgD9uFqtcVXkWKMxLa48GW1NUwe
EyuP6Zk1yJqn0jrXlmRJstHgRb0HaJigHg0+ZkGSuB2YejpLo11VvBA4eauKOJ8TTEdT8FOoaXhY
ZbG2GS3gOFZTqVUnoy2GmrvI7bOnCCCU/Ra0/nKkTS3BItPq7RsEylffsK5xRV+ZGxwZVJyGoSRx
5yf/YR3VI2PtFS5ShrOfe4EjvEVjqG5EYj+xD54soox0oZ30Vn8u3XFrznGkeKcP8jTBS/MNOhhY
oZOZm8JfGblc6pvppMNAggJxE2LjJsXLQFyTE8rOGfL9QGocou0Jdf8jKdnw6pa1yr1Hin/tsqPL
acaRuYkzLgGCSucFwx5a3eWkwQ6kjWKgwJme9o5+hUWfWc9DNXxjbjlaghBCQ+8ymKlx4aro4rFC
jXZF/44psYiEK0qwuezNH+GAcsO6J4tJ7wuX/3mlghnMquc8UidqlqNkLRxsWoF790/HhMWazdak
x7i4Rx1mTG1Zy1KrCkARG1sCTaokYj9qLkMz2uiD8IPJubb896tFzy5r+8eAPh8W7Oldjh6ZtYZp
oiJ1qs3RWkyCJF7t5F3o9d7DkzPa6VflsZHWZfY3jcYr8hAYgG+g8ReKrg+WUz3BRtj26SNMx50o
50Ey1BDDP8gmfuEtDHnAzEfrsIinodxHrnZpxvdeT99kRo2wGk6mEbyCfdrEQXGJ8+YrCxjsaF37
afikD/3SX7o26sE+VDQz+FD7Whn/F1bak5n2n5Hub+gJZyBWyXLlRziE6a7WI+SQSHIiCCP3py3o
qP4f9s5suW0ty7a/UpHvyMAGNppdEfnCvhcl0ZLlF4Ql2+j7Hl9/B+i6eXycVSej3itPJEOUJREE
gd2sNeeYDXqJ+kngG7PVZpYuT1qLKr15NWe9Fbk+n+N22uWGt67S8E3P5c1NtXfLkN+jTL/aefnY
FDO1iv5pLciLHt01fbqNZjgblrjbyR1Iv2CnGwQi3blhjdW8PoT30lCxDGL5YfKpulP/LoX7FGTi
6tnWZbCDaxV/y2ufRBQKuZXiFp2k/IyUkOBTZ4mIiYjljGTizvc3AxC3ZZFsx1StKFVtCndgOigp
hGNPoZle3RJCmun8NiyBWpw/evTQ9u2nCs8RG7v6mhEMnrF0H5uHnlR0xLGH1E/W0NpCwh/J99Z6
QAFF82qjnMY5DiRlQDgGW9KkDHEijA7gHWnmdKfIkda0a6PX3xCELEf2AqRxHlTmbmzHf47keFuz
0r3FbX4KfX2Tmv5XeKGLznX3nvtWtfVLTFoXFRrwBSSevURwmopE/1HMHAwzpTNqteWzEkfMK2+Z
zXyfZu9yUkwOeXDogU8gUYL/bKOk8dloD9f8Cn3lHEyCrPritar1i2rktY3fPC0lN7c5DnlO3ZBu
cyiGx4gZybaZMps5umdCR86O+JOigJ9kw0dMG2Xh8VeRnZhUY1JSuSdMuHr8Y+iLne2Uu9hjaat7
r6qJzl3tHVPa69qcwU0BzTDlhwq064hlyUiSM7cuy2jzU4gbIbK00xRFP5yexOL0nabFd72B9JvO
p4MKNkOkdc00hpA2Ll9CYz0mTGmgs7CoV8OPfMe8/gp35pWMRYJexLYjhLkqx3VnUYuwSf+B0Wt8
J+pwT5TyUYno0aTDOkB1lN5wzQZ8YeyaLOqqS1kAQspzhr46H37MHRXTTT9KeCUgr1hUJUG1saq6
ARWCPxee5MmMPlrN+URG0tdWmueg7+bP4GuJKTQHdtWjcBC2RgQ0aE7UZSU10CQ/1l23ciKQgL5e
/bAc7XXCvJIUw2YAOwTo4plCwxPY5DdA1XqZEgBIYIJP1VLTzM8quMAdfu0r+8Fo2k+AmvJFYutw
Ir2DY7T2trVnDpvLla+GKrlm4beixjcMHGo8hSKK8BMHmyxOPJgZJZ523fyRWSWmsHHYqsqpPiGH
+956aNc1DF2noms2RGznXyJnosf+nfmALl9JhIxu22jwp64/anSHNizWa1gFRUjhMI5Zt1sRIYIY
wJMeDpoInugeFBstfQ9aX9tFXUdX23HYB4EQyuP0NrheuRtMf1nk6C71SlQXQaV86YPGZNvfVUG1
rUIwR0naGmvP3EWSy0YJZAFcsIf7Q5omxs+vRKMSotAQTlWirw7MBuWh91lzNhzKUlfE/vQpdzsr
xsHBqoSUfChXUgu0ozE/oG3wjjVz4dIcSbZEktYeqyHujvevqG+CqTMmXE1DwhSTN85BfpHAao51
MVf4fCMaNxhTvgqDYUhX2kYNY4nnwimPfleURy9JMNL/8byETrRyA+hAtRiu9mhdgxAQeNKd3DZ+
6IX3qoPaQc696Gi3ITyuITvnk7Mw421e432Yol5bGBMDlY0sS48QWIkYfbDjfOs1/xSFZDXJtAX8
68TLsR3Rb0/NgwXFHJ8MKiGFVouSVRM8eJB+LEINjxQYMTfbiBaTwSQSKSaDUJWneNBffT/4ileW
Smylk0+jXpwGWJSyntFgJUiHsOoaevaagnSk6YxR0lCz1jsQ56h+9wBMrFQVxuzr7O+FPKCV1Hco
cWNKAiBT4Zm5sf1uac6wzJElLqLyB34afd2n5mPmTs86lNRQwHlq4aAQ1CQbuY9FVK+IvlqDWO+X
jmZtSPopsXtw08pJ+4ak7p0Lh1xGL9+gGWl3TVAA7+gEJaNuXrYXsNsceo+ZaV8mphJWdu9o4J+h
zH/uTaiL0K2+2MQqJWN7w3eNQLvXoU5lTIREAxc24ls5sFWLBPJ5Wo+Uj8I9LcCPumyvbkMLyeyH
drlubPeoI0UIwK5CCnksZU7/BTtvhOUXsvlbUXPfzuyasAZUxyGpzKCUlOlPyJpTnER7w/TfIXAn
K1ujBDqh/8Ff7h29QZGlPJSb++cq9BbPrZucRJE9kxVPWeEAM4OElwJGSRN8C5Q+o0G1XYlOfzKr
jUfY8gKGKIpXg/Iqc4EcxxORmjW9mWooX6miX2R51jzLwSEvTiWTJ74i1jbYPdFXzg1Cx11bnn8b
6oHkVMc76NbwAniRNPiaImGoXrLavhFJ9CYS7xPAFuJttHwbNJy+qWUNaA5AvqnmUqiiPR1QEdG8
9kvlf3cnqIZCRa9lnTkre0Bq27MyXIStDZsK9BEtpz2+VSpzgfGWmJIVDLTqWGZLD/bDSquqz4nO
myswDbdvSTyCAY0IcCVnCK/oj1zro5Xo9E1jlCwi06nASuefixz7iLFw4Nmte6V6Fqraitpms3KK
7xEcQHbaGE6KlHNJ1T70xFpSOGezxrRYluGupTSy1HFXYET0MR81rKN17ewF09XOPkUB+Llp2Hgd
grM4KTCycxZWTPDpSoePg36v2zRNj6Y0gTFUeNVHQfJ8X/pHYEg2iXZrNq6vEYGYiFZHArK6eI+M
7yYQMi17Elsjeqsxlm3YP4ReY/SS+Dxym2aK7qUbaUTRyplIFQOfTUkVVfCedNyTK6MjrufnOoWR
DkkBPrTO/s1J6MyFDs1XNEMuQMtM5W/IN2fvvrdigfZRqObDLVoKjGUG8Wk40hIkb3Qu/biO3EVG
vu/xZYHppA9PXbyhoz13ARi48cIgZcBDZX5gtR9o9QG9CrQaicugpk3X6BsKJsQ4WAoHRk2gYNOd
tTGDAYOo8g35BYH1Ivxktm9YuuvdNK/gkUFtowHOY5BA26IGRFa4Fx8MNX04eaRvoiGbljJlqyRR
ZXSLeiT8y62vgHPoTkeJXOYsNVYaahkWzSkoGGQTiuiUJUKnejMg5F0QGm1sUCf4F2p7SLIcn9gE
lSPu9iEbmu20NcIp2jta8KmecnlOIh3vp24eEagxfqb2NsVnsh5Kgh/kzAAZKLKtx/ZevHCBMurx
SvjjuxbE3duY76o6g8xGW9bMbeYA8hd2Ghmos2/lRUA+W0Yk7h6h35M1n2VfRlq8R7u1PqKoRBGr
safrHFTX/m5y8nrZGgZOUtfzt8psS/gHTKrMeuaq0CXNmbBNWHWLbM7Hyc5FZJA7GacIQeendh+J
ld3Yj3+b84X+L4Hpf0pgsvT7CfoY/pNEo9XX5uufApjIOcirvP41smn+hZ/RS1L+HU+xhZ1Jms4/
Y5ek+XeQk8TmWsiaHGnrRCIBTGmCf/yNWNa/m7YlDCUd3QVmpPgt6Ng//424JmNeu+nCVYbuKvd/
E7xkSIdomp8BTftv//ibK0w0+wglLN21XLKcbMm//5Jl1BHfCWDXpmwfcN90yNKZWV+bpEJskq8h
+F2EkZnswWfYgYFGo5hi2gLemwq669jTtx4auhaTHb9b5JckOuv/LlG3yUWWP1nk9BVFjazvoyXe
ZKEVzArBlKLIirExkO0d4G/qnJmxUrNp8AMekvElNGcEkjd1S5WNj+Ukj1J3320ZwKdvrXqR+SQE
OsSaoPyP3xFqocCX/HQxL35s40SqbbjU2oqeSDM9k+YJE55F78jEev/uYDj7+Te7cBOrwFjbkte9
/3ODAFwFxzRzKZ6l/MnBqDEFlwAaB/geRoSU39Fg+04ujs/YXBtFitzPgXBqDN0yctP3JqsutVM+
DB7h9OyqN6DhEZPaeztxLvMPTAl18oBvugLX0f294J13V3KKz/XAtHB/Q+zL8ACOb+zWOQrX6pYh
dkR0LlCP+SP3v54m3XdDGivI5hH1ElHiSGiQK44ceCSLM/kc18FP3tkDIqEoqUfEQkeMpd2clOjh
sNU522TLIT19V1PxDbHKcxmE7zWRvssas9hqIGR33YrgHfI2NvfY2dcuHrtmQIfjv9v0c1jRwpGn
4YIRLUx2lYHYN9OKJ5NEqZWiF8borXNwQbPs53fZWmoZoaimMcRB5f3wuegFe9dK3Vr2HRC4neXU
ATMwPT4Uze/Wg2ZBPIwm61gKdzyzU+P6KQC2IE46OCZ5KvaG2lC/kYRIEiWxxjBHFahO3u8vUfb+
Q1/pt2i+TAB3nDDdIR4nQ4KX1NpwYwgbzx+Xcj8A8BGx/Z2Zc5vajVpSoX0fOTllvYqKdJsr8wAQ
8ab5PoqgERqjoHmSzddJrdO048q4YG14TUdaQHNoH3y+S6CF7zRE7tfNRVHBNPwGJY7PL/38TaZb
v8cfzUZwcT9hrSrOvs+nxU1GuG01KMyt8a2Tl7hgpm9w+661lrZaGnfvduNp677tz9J1D1D1uZW7
+XKkeWVFzedkBiFmSKAK1JPLTB/XiBPJ1eIP30+3rMwf7AGRm54UMzttdG6S+3HFs20F8PwD/O77
0RI7UeOmhRClxOb+I/gplojw6nXj1Tero6z0yzD630StzaFjfx6dCNWShtQNx2a35fyWtObYBe5b
v7SoVjPIeKm9Nyydz4koxPvr//Wr/TmFbh4LeTV4B2TRCaEr97exUFBINGtBs0yM3Lk9941/TGKD
DSjxFjqGKpx3NKDV7a9fltH8X9/kLy87//svQ/AQjzWcEAJ6yQvYc87fQ49qfsPd/m/OpphzyP7l
dDoQXm2L/+u/v8E+zeIybLI57IGRqPNusRVyY3u3kXrIMg+KBvcdd7/iNuglFSsQ+aaMb5mv9n/9
nsWf4+Z+nmtbSJgGxLogY/otMq0voKYKSbRQ6Kl9Zzd7GZUH1TFsz8cDmrBmX0lsnvB/JPG+i+t9
5MvX+ehY8EKTWdkFF7mq2bzotC7/zdExWf/Lifr16H67EoaYwIdB57pDqycpKSIO8rhJ56mMZvC+
ZYLz51ksKijwG0P+717f/O8OwJGuxYWoXANV75+vCbT4hanDd0CrYu/RQ7JcjxvIhPXITDnfptE8
uvBhfgtxVHgkg9TK/VZrPUNWxFAD/9ll72v+MDP3RquCS1i9RaJhiIqeLdu4icYF84MGBlKex/gf
LhOTGTsWTCSD9lbPTJY5PEGv5dFkpszmaWKe5SO2fX1bAIKfLlramsAbGabrnqNLy3aHKRBkC95I
8o4XxAGhUZ0xDRRFQr+/3qcUQfuErQi32DzViAjRVt2/geYlugzaAoeNGqb2HRjH8gGVfbZSinI/
oyjhYBEbjvC9jb8Cav0Szm81mic7GoIXAebeTcTXQl7uU0dVfE+ETXmk3ZKRjBB5nqziobtNVvKQ
SPtWgqOgUbtIWiYGkB/rMcV31zd7XdrAwLRLxO2hU3NWhngZLUbW+9SDYHyifMHT+H7KrKPS7Q/Y
BxdPck3cX2a+iO8rKpSuUJRyqkml56/mNYczX7iUkpAfWe6NAn8rmYZVDXuWoeXn8sbqmEMNyojo
80Le730uuY/teL/oKVKfZXyCEqYsDJ3zbzGH2CUR2nxKf30vGGIeZH8bNbhJGRpdB5yrsH8bnyj8
TdNg4SG8rwRbsifB/vmPk8vyqyBkeRkRgQLTkWe6u7fd6N3pncfAyz/DRWGu51SE0/TdqzUgSFww
80nI6vYqs/B5NO1ph3sefLbNR3+/9x/8Wv+MWHHZKTbSHqAtJE7a2nY0yMzhe6PNY0PDmW709CL5
VW0+7fOvzgtPPLBHXSt2eUjUYQioNWYFkod8wpnc2WnkLOZBr0uT92bC3WJgM/Q6bihQ9Zg0reGL
IgdnLAld4kfwpXGB8ZdbB5WsrIsrQIQ98Um3+4qxKpkrQ2++9GsuQr/DaJUln9OOS7nqWQflif6U
5PWRIZA923xxY+9YF0HwuR9oxcxpx3y67jzsaX75RcutDSGiy7Kqbvdr3Sq+9xJUnhUH2153n+5r
kgFy5KK0n6Dnc6OHrNRypW6jbt30+SOZ1yCVydWZsBmuNrlhAU/k5RWTl2NFvFOYN6XTnqQ/z3Jm
m23vN+NctJpHix4/urKbx54jobnBmmPko9WoHJhI4u63fFFxWtre/VIjDL0/KSKGlrQbbsAEDvfv
uCMXflNtXWhAiNCpcTjG+zzqiJiV1ryixCD2bZgpS+QlmNPn0FXPWcYNx88Q5pFtLXKZ7LHeZyki
fglJIlcGSyZ7vvBZjNHv5jWrjoYfGVQPGeJOmWgT4Dk+TWzI6G+Gzw32nuX9Ns0NunoOqy+cTVe/
AQ/rldG7nNeY+FBD6lDzAyyctAcXcr+RhpBMm6B5aKpmZDcxB+Lw0/68i6ghys2axrWvi++2qfHJ
MF0XlM7ud3ZoDqcqn743QX9KjSoj4poLt+WjUkn0UlXEjzvBe5JzVdIxdUu6nUAcuIz6F6fMv/aC
DdH9PAyIwMf4fF/Qgi7CSFER12QjOawQd5InG0CY48O43/P/t73/n7b3LPd+GRX/ZX+///iefM2+
/bq/v//Gzw2+Jsy/S0XtW9fnHbTDf/8/XFkz2PwbpkHwsnKVUrrBRP5f23wimakL8E+OwsBlorr5
5y7f5g/qwpzp2Y4uhS7+V+nKxp8XE+zudUe3daGoQhDwYZu/DeARUd6K1WS1DorCfSR456zIAzy5
1XSAqJ+tldU+ARv7hjvJIY+ryS4VCqwN8p4Feej45PDQLpokcU6WzuA/xCXKhsqmu4pifIKetPnl
5F5/Ti3/kbXpNQ8JGPnH38S8vPpjxuGAWfXgFhWWwgtvIDT8bfVjx7YdgtJYx+zqDlbRYS6yw2Mg
9RdRVjRmjCW+HB873Zz+HFr2xlH2JfYpj4PrlTtHaOu/PqT5c/rtkNiF2GouypimYivy50MapkLF
fYdpiQxG0kSnRi6Euy9d8WBN2cMI1O+N3cHeDFjosGz+pNlgPsXovrQ1yrXIvU6sFE2jfYMjcWQ4
pAXaF+A2guRYp7ZcGaPWUX4xv/6b4/7z5D2fSocDdnBV8j9Cvuc9zy+bC5VqSAWKWls5g7GFhJQ9
tCMKBH0IyzdJnG9vJzdJ0YDpFbmWD8boEUX0IhN5trV7vL2ei46sS9qbVHp6a40fna1OKKkWWa9N
Rya5z2PYj8e/Pmzp/usJZ9ftcOVyd7g25/73i7ZF7U6/0F41XL5YOCzz9MeDn8lmP3b2/o9vjU4o
T/r8YBuE5KJL4cvSnAhQs5Nw+ccPwhKRBCxbil1Qaa4QIJBBFJkUwgt//PnV/Xv3p01BzV4FSPfv
P3L/B+qtvQynh1Izw2uRV9WDqA8azcyrmh/u3zYTvcfCl78PHVJ9T58eYbjpj01fZ2tHpo+1VsWs
uDtMXqSMLU3MXGAMWQySo6YeVZzRCZvy8EtGSWe237lBKchYAr+LYlFcZJiGBzAb9dZV3We6hMYp
dhtj2w/E0WYZ3dtl+M/nOr23RzmIH2WTih0d7faC8RA80ET+bO3DFVgN5MEAuXUOQ6UVpzriCpFN
7Kx9Ny9P9+/5EKyKsLQPowg6+F16d7p/xWDXnXKSwA9Gx8HhaGGyc+UM6UFt5CoxrLjB6+MQpSSX
dGh5U5ywB1JBDASGQwkDBTIwk/n8ja7Kso1MXFpIeIoK9LdrKEp5TqJaFB7vD5amyXXlsXKb6sA4
3pu6fzx0lkbfBawXZpGHuMFGqGnpqxmW6VrTo+qLbtxCpGWfm2zqdyaZIpv7t0VOn8PtytdRN/Vd
ZM59I33VTk32MgkHQm/SaWvsrtmLBuWfRKpo3E7zU2VU3lLUXbWv2Mpdvco8Jf5AWgfIzm0cavWz
z/h+LuroqUur5vn+rTR1Ikr0ZctGiZ+gAQ5RFEWeqFF7s5sZnjwjG576yG1RkJfu/uf30tR68Hu5
uj8L5h+LAt5AP3lAveZfqBLsFXk0+XvEMJ8qmbSnTk+ap4H66Tkd+p/PmsRsDubovdLCQEob+1N+
/IkgYbu5qgJ87T4vbLVtc9VThRlCn1bxJC12N5q7TNsW4+b81NeBFty/0jT+OAEH0MXLcK0RT7Z0
5n564k9FASeNL6lvbQ1v9Olw0SMlnduYDrHRN+kiZ5W1FD6+UycquqOaHzwPvVNcNfWqdSpuvSDQ
Dl0kvUNllaSNhl+aPLKPeheix4eT/QCRpN7KcXYn+QkQNA+BFXstGE4qFCeEgHR5iiY+ompkM+/K
Vei3mBItcAXkgT0KF0ZSn2eHSGnmmQ/FX42q9w6F9LB7IQs/D+KlF6FzMWNJKkDV6XtyWT4aF6tW
F2U0Hv3I/2Shtl1aOHbWid24R22XRViZUstqSUki5cSeCfVjhE5ycf9SjCYxQkOQbny3Ns5plzxJ
jUSlocgv+K5BQBHeuC1F4AGmwL9DvwnFZu+M+26YvZHik2bVm6ilRjwb5Toy2JeJCzDZs0rrBHMY
4f/spI3NKLpUzPjLABzgJSNaCYmO6xwLr3tI4c2AkHPXkZD1tUkdbaebdk52AnIBVdjGQ5kB04xl
dnEnkhb1JgzXQ+/255EI08IhkjD1zaeid8XTYASoHWBXCd0M9wBZu3NQIAW11FPEvfYSU7FnDCDL
V/PTK6YbcwUPLJ6uNVG6qx7lR9SjTXEihcIaKYkXKDDlgtiEGCaiQUF30VCiwl61C0KULAPwmPVo
IMLQBDSsHm30JIoBq2v6gV7/ex4l+sEEb2DiYPGNvsb3UiJBIMgdoz8SnHQ02mtOMA3yLHMP5y1Y
69gV6Knl8V5Nw4dKS/iRfQGv0q53Rj07FmhCgh8J+x3OSvohHUK3o9Vm8C6jcFyNoRGvcs3OiFLv
wM6m8qbPD9wELNm5MwzFQCgAy716eONqqtq3ihGpBONI3oVOiEY0vhAz/lpqTrhG94ivK5gvj3ii
m9yJzVDb9bno0vrsxjXXc+QgVpfGeznTgwu3UjsvUelCRd07Ai28WLZ55dYIb/cH4GVEfhNE4Y0n
beOQenY2CiM5O02dnEs6xaDXDPlaApu/Ra59wOq2tiBUPieQ+RO/jdY0LizqLS0qmckarmkYGjvS
gJ60CQEvfc1Hu99qbooNP1M6qW3tLmB+JzRDx7VYB51/zls8HHF7VlEpLp4xh/nKwT2nkZ2sHUp6
C83rrF1OweCMi2SnsVUirHNYgx7Nz3nmASWq+g+vwk0wM0BE5r1VtjmHebvsNcNtUafTNe/H6rFT
A3rhzjsEhMksnH7KoSxQRNjSe03ZLuIhnUPc8TRPk2cdDcBaK5BRPRHyenCp54exIELeLEgM0OT4
QKHUPhbBcJnYte5LB1xuZNJ2yBWK29hBVurhECfMKAhuI5tNj9gdbWidR6UIK1iJgVq91wQRlyym
qopQ3/k9AX5uF82Ue2u9qMZTkjcfQMjeAuLrWfhm5LjUoMDBccmdLOxiaZhka5OCVVBA3eeoElYa
+Non12rfsaZNrGTM8Tgiey/CE+vW6pi7z3oBtyeqna+ALhH8RCX7aWzry75p612atXKlp0m/DZz2
2rSOhnsmBkSc8yomxKCtCNuTAA7lDa3P3I6Mdurxd2ZdL5COKbS58bcYStW5c60VEvsR2AYr5qMj
BCJdzTm2onm0REO0YQx+KYLdeQJp8CPMCQb1hpNFq6wNx8+BQ2ePjHV0PFELZGYzJhKvqGOi/9LE
OKJCx7w3DYC+U33wDylD8ARdh+JjOK3HoHNWaZmU8J2aDxX6KZHeOEinSxnBS6UDYG/Ybp3s4kM3
8NEF/iBXwRzYhOHhFGQGd1ZRYXTFQbbWAVQLi5EpNXtj2bi5PBFo7UICYAjiMlMl8pVABsapkdbL
iFPoqJXZp1LWyC4QVLfI0wzfA0Ek/NnmkZRQ/MgDM53wMcHF2QTkemGFTMj8qRWahvoBqWqFXKnz
N86AHtUc3UMbwPgahQ993TXrsxq8H36poG3PIjcKq6+ZHToba2zRg7OuKKS4sDnJjsEAV8l3fW8T
WDbwUqfDoUkdEu5KBr9byyw0IY4Bo1W15roUZb32SiqslBe64svo1wC6IvQO7SgpgqT5ODvH0IjM
5jXlqcNIBvYiELWxNJzph6918bGaQ7UKeBT4XMnHZo0JC5kFkmU6hN0GTr8VdfFU3u/ZgAiTIW/3
Tdfqc3E6o0fMTYDZx1hzeVuiKCDYknpSj+UHAVEZUzWSu8leJSwYFiWWjAMoI+PQdsesZ+WaRnMy
bhcc521tFeN0QPLD9ZefXZw0h4mcqKViUFzFM52u0px9PNgxwQUsK5r5IZRUjxP8sB7USOyZXngI
DJypObaQgW31oig1YCvTGq4b6LAgeHe3KU7Ch6KHCeEoc2ZZRNmhCIghAVrpLjvd6k4dzaSdGba3
sSpHJljvlKiu2iGjLo81GFw08YSv3MdKYRNlVeaMlW4/iaPjQvvPK+iopISm5z8eaO1hhBoibTmM
+t7yu2KjCzqeAX0qSAei2FgNHX274waKlTnt/JjMAXi2VLG0Hohbb8N7sm6mIpXVBAy0H5zxOmiZ
9ljVa1Lg+qcMGhniNwNpd48ML5q6m4d0naJz8MXNAUPh4MLFneK4TKQ3LQe6TtfekV8onO2gLbvb
Yh5/+3aoEYmpJNyodDz7cqpOYXy2CnZzuhs3mzBuZoc1toTEfNBYKMoRcU41p0YL6b9ANSbfXhDd
QbD3yhkdomNk/RlSegk9DbzLbADWZcFbYXNqp5jmNL2ndCvq59z3VkMkgkfsUkfX4MIPG0JjWq16
K7AVbBkzBDgt2gYabqkIA/w8HaUwoM5DSdhMgyn0YJoWbrBQnfuy75ZTTe5AVTOpYK5aDen0Cfm/
fW3lqzTM5tN/3WPSdh69Wkbk48GNKLsuvJDCAEN2ys5jNdXrJMsOU+MYhzR9M3rL3wam/Gr69BFA
gx/8KJYXvJ0R246SpQ/k+Aecs1/aEba7ruLyGDBT8NGbzaoPesRb48Al05hz8EsOylwE0t/oJDw/
laL4PBo+ekbvaWqLgdWnzE5dXEZrD53uMkDj8WCNJ6f/bpPA8sWK1CEy/NPUWvqb58581zqudzCj
SZ3K6HZTbwgIsuazmIq0fq3t5gOiXf7huPFw9CM5w6OwKOaWHNGMsXRRcYQrmzkjPxsCb5q1IKmS
+PEu2d/XCE5TvmoYF7Z3zrHnBYecQNF9rHvPpQOdPEb3QLWiwBiK3QBE67wR1LAiHC3X/uG6dXGA
1UdO6eTW3DB9tYRiWu4QQ6s9xIJt5rkrE7+GTbD6C9G2xXLwGXDLwkO5WwxXq8PsSd4QQRABQfXu
2GV8JPYWy5G7l3nzzJ43pH6T4LCg3+ZUKQNy7C5a9u5rgyyZk+slRxZj1bKNSUsPwRCTkg3lMdP7
ZkXCFs6WkqSIyWJM9quRSkQGpoasSfBebmu9aJYslrhur36FKwknKSocr2XP6cIhJHNKrBMDVURn
+sYRn9FXCKPZzbeqiz/49XLIwwGaljusqH1viSswr8mcuW6UVrEBRrDpOrva423Pj+jYFIR4ma1t
pNWrzrGSXdgcGJbEU20p1tSJu+lL7KoGU/tjj9FhnWZ9Duy9DE5BiwO57iuuwB4CJbo2IGN1CVuq
ik/ml5+Xvm+k9jVtTLmGxROvYD0FD4DwxKEEfL4fWgWLK/5Up5ZYt3nyo60I8Lrfi02SKeZhYnKm
qkZOEz7dR8A8bnBI5YB8bQNkjpzDn6umIkEicF80Su+LSXPqIzatnamZznkKUePCXGQ8hMW1Rtry
JTe6Q9R75hkRs3km8+fQAS+5KJIsF2bdYu5Wzblude+BOIyy9K1FogX2tWsKnTjgb9mQzYzQZNHb
7Q807sWT4eMTqAY8UGXlF7sQ6ebW1ABoGyMiXC8k2TuKh/1o4xgwe6pAen13ZLIeJI2dWN/YPd4f
ANJam9jL0cPm1fhEQxd5axm6m1T6chMiQ6ZKF4NMMckIiuI4XtwLOWSbZp7MYAYkN8Se9P3ugCNr
JIxJVkMCaSABU6prZy6L5zDx653ti/i59+ZKAs2NTZV33jGPob3ImOE5JR0XHmXP9UjT5Bx3vLhv
hMfMybSzXw90RIBQBWiZ6T0rS8u8RTlmL135rIneg2HKTmCSBja2nCDKWnneFrLqs11Uyb7IpnNi
+P5jCqTwKqp62sDS+zqJ5sPQLFyrE5ADK84e09h8xMno7YSvRWsBfvO5LPt9gXsTtXiOSwl31q3x
5zbSlB7vCwK6ggWzAKMKHkKf8MGzNb//sUJi7EeB3LIJUYfYbx7uk5WkLAYtbLwanW188sxvg5e4
bPSH4s0s0wM43OqkJxSXo6450vFJTnlhQxqqv/Z54vC3HXKUrc4jV1l228JR/drTpNxgdn7qkzRd
ZQ6dw96NwXHhfKxqQhe0AtYXiSSMMXrrHq73u2WKQMl43pDv9bjb1YVB2l0ADLj36ITfh0rHyb/X
uXXB68aGBbFwPpbpzXLEsgH9OWqsJH/emUV1LH2tPKPkoMNuZ+lwji1UWzSwm20iB+OxD0DfaYzE
LKfDA8hG83EoiKErp2VDd/KhsQLSTQyqZjEoWa41/rJolkorGGAc1g804Ddd2kFeNhoW4mP2taXU
xfyPLN4vNPmcaHjNKoaa0WqvenjSSiM625oJrCDrsq0ijA11FhZcM6YErbpcP46fmhI0MYmr5jQu
TSMYj0jHYNoG1EpgZnocm8bOxKlBHdsZCuqY0KDM4GQS+4nHzguxwFnQyIacmnQTXTq9So4Eo7Sn
IhSAsZVzzotyG2ajc2gmQkZUUmwSEVXnMNCBIRrpipIFWQp+blyd6uU+9zcx4RvA2zFHqE1WKmym
ifadhTIbSe9a9dRSpppls6ZjTYC6zL2t1cBsUS9TBWn0C3tT9rPx831xZ9sBTncLX/4AHogG0qqx
h+bSOJW9x1XcLn2n1o69ioIVnq2BzLJs3OjUmzsW65DdQ82zH/sCAmjme7NHXN/FRvwBkVzhQFHH
/P8RdV5Lbivp0n0iRMBUwdzSgd51t1rSDUJuw3tTAJ7+X2Cf/5yLYWgm9h51k2CZ/DJXlv24q0mQ
7xxAJxSCgFSZF+ktbVx/zrUT2jrUB5ovcl3DDa0F456Wzj+5Vf0oY7Qvr2m6Y8JAmO4jwREQBmel
xundKRhHyIJGkijR/aRuj+C05SltATHZcz68e4POohAPZ2XpPJvsbrGEWjJnprWpC9E8Ip2tMA0B
Mbs5VwAopyh4w7XRXbjiMQSMbCgIm5fcuQ+p7M9Wl1MSHZWwQap4ur1eZNxNN8v75P3CHdGXwUZi
8DibywX5dUumbhvttXeHhDeIsstm4EFTwXygCTPcaqFN3baWmwe7AAzcKmdfuFCOsWi/CcqMr0Hd
mTxwhATbcvZcLA12DvFtqja2CAHfRSbFUNDCbnQxZJDNADEGvUaAVw/uybLL93lIfKmQHFJme80x
z7rmzYDhQAD7nphbVZVeHljb3UNocD6InbD2vw53rv3hMG7fil6lVFG14V2nRzBWjbpoKJ9RBmvR
SweiJEX8LMf8W1sOQM2WdWuKJtpE52ZfLzVAr2YgK8q+GYmg+MdV4bnnnE+ZW+bJje0JX2utz/87
NOlxVGwqU/7pOEZwiAUXrjfzmzVcQRaaj56oxG4MIPVSA90fQqunKla+qAUBQp3wimNdNiiZ/fZ1
YbHI3fUiHO5p0junOv5TSANyVyLujgMhNmLmtB47ky8Gz2Uj/TDK4Yhk3adWBQ/XGKkBn+qEddqR
CAhCP+eKy4vV4jvUFgnYdlS+GydsB8Js7HMuZOsbsAZX0kEvES3mCrsh6osyps24xSTxuWSNzfOj
50CK8hUikC5AIVBVb1ZOjkp5inSILeURWXXLqKE8drqDAaoQ7kaR7KGxrLmKYMmPAx6BCj8Evm2B
dqisPvWh25KjwZ2wnhjBHKOxznyHLCM7/Rq9XbvMgrbP2Wy6bYDcYCj3oXeNvtdF2B3ow/B7gDuW
U3H7gJ9OxlfjFrPj/8UY1x0UO1QSY5fiifEnkcC531G4kziJ+zbbpOp0skMQ4Nrm4mTHrq+qzyoK
fvNzunuMuNha3WE3u6lxjXXCoExYb8lIAKwhdnaSCo3Ro0xwVPQLCztJYI7CvcjIuuZZIGlH0n/O
ATg+WucOUfE+63V79lQPNpI4f6+ZuFGXBu5WQyMjZPbIZ1leZ+KqPTUHe0gdLhOliZ3YWLoZY+Jo
WXF/nTX6qVli5cF8d4gtxwpuSZpRLoS9PXmqASsZ2bJWE8W/ZxgSpwhKzcWnvczBumkbu/GvqY8G
n2DtN5IwVOrIeMsyTilpSuq90Wx6ArlY+Xbm/oYIca+0GG5vrR+omsmhrydUUJYE0kJJcxIadIv+
P09MfOz2pKxy2DRcETd6KiBUV2m3n5ltxyqd1glTdT8WVbrBNqz5OI2aeThOcE/0CmktM/utlSXz
DQqPRordpUW3xEECcARGTZxH164vb9YkdqEBQssI4QjZeG5K3dq2rUtsxpJ+VLs8ZibxKgLpdIup
ugSvG9QYs6nObJNR31Dzom/jaWT3ZUHa99TFrTiUH+ypwRqpum9eP8wQFcZNOJF8bqdfvdm/j6aF
57uZ4CzjJ6dAIG72UU4msqGANbYwmERVDFsGnEYS25nPtKY8WWLstwrw39bQJpc4U8rtL8xO9Hj6
M+0428jktsXhSvr/mjJcjH+zQbtBMO+iAUlTWQUtJMuRMK6aGYN2361Dm9mh4oZ+CkXzFGJyD4Zu
UmDQpL9sGxY+iNZ0i3YIoaKwjYuNDLNpcgftM/GeqY3KRnEK2SpJbXeWdJQWZ544j90E4G1R9W0g
v6saw9Eq0Qh/ucQDbx7uIkgeIWUtcxH4tMTi40rch5sYJ8ojRnKIH2BXoPR7UepTRAxV2ShoEqdR
FOZM1167mhkijDpCS5j+eWJnRLc6kKSycxpQap275DQH97H8OlGO5ZWCD3c1VUZzarz4oOvmvE4b
w3hUdXPQapjcCSiygHP/Oe8bBr/xuaXdh5LDkRXNAYUzhZ8aCXTM4UO2SxzU0zg9yKyj8tz09ro9
/FAGF7S0CB4dx+I3YIysCK77bo7fSq2qznmdU04xDn/NImv2TUCnSu9hJkILGo+AtXptCLckZfWd
bavYT/F33JJWABOT/3Qrk8c56A9RGVp800LocVWITE2J6ZbbrLdJC2/cOSXnoKzqEdE5hOLhhGgY
261xMCz5twpVeg6JaVlOnhyTqP4H+OLfUEYPGKLZsSzcZ8clkf4mmBdlaNI3KBU92w1ZK8xiA3Vv
J09jWNhXgChnXzeGq1dl32okLG4qsTrq5ME2vKHqOOqpftCuomshDxXGkege4BBNhc9isczJmtJm
/LVrWVBwFbuB76DlvlQHo2cGJ5ZwZiDVqYwb/dCYDjANONG2KsDghGPm4+XA7NLQeaU14mBqNvzI
unZ2OOYdpH+Y1wzBprXuWsYWLs/PZlT9zpIm8M6OgKGTqWpbw7h4ND3cCnhRhN3Gtnv2CVfPpANU
bxnjeak8xlVHMFPqv7SaIGlaNo8KNXjVIt1vzS7L9zlz9KNBUnk163GypwtSXxEwne7aDO7MlnDo
qiJykKQjWhCbHAgz1F06tUT5s3QKQBqD9giot2TkFQU0EAxqXYiRMGOVpZfO5POqpvaUdIixdm0O
i061sULR+XMA3pBxJrKFjsI3UH/AJPGoqYmecnZ1TVBRXWEIZsBGxw5z0JpLSuo8YhfwQe/c8BNB
tohCahq7FhendHAaQAQkgMGPmhU/hiLJL3WMR0PP2e5Zhc66muKbaRY3x6rMp0q9/yoJ86ieYmbD
KfBvMn6kXCpzOJke3sm2LEtUkAAzMsGgS2l338c28s6i0T69UdQbG+PpITFYASGSHQnvjldYZZsw
yYNDJcp/FMgwC8+7RQJuxeF1Folc7hxfN49ktBHiW/2YfOjedEN0M37YDZGN3gxG3hnv3BSJOvPu
03GKCuXXuqwX7f9Tgs/aF0sX7TxIOB55L7ZSNhxEGiPfghY85lOenqd80H1NqTf+Eirbezq+ndbU
jzMjVWpTyunYtunOcrj258TfqbeDwbBoM02YWGuo65FfFaDMWDRh4md4PesQiCjML3g1tKwaqVwH
ozYsLRAzUwG3x3ahwH1Gb4Yrqh+RXTb+jKa1cRP67rLO5nKb9u0zDi5sXc45zKq3OE40Z4Xp9Gnh
BTvGAOH2s2rVasqS6JEyyhWtMT+KQN+97kxNQotpGSp2Z9OUgIcW8vGkfyvysviYc4OyZARbZuzD
+1QNj8bJrX0j52SpxLDvr1NLNsqdGmP7lIKsppo21fcg+IGtUjUIKDG9INq1D5wVcI2IdOWSurs0
7/0pfSxxgb5p1DXtPHfpiW1v0Zzcqg5sPChyKslKlsoEhA9Pp2cfBpDJ52C0KD0X2lOYeX2mi93c
hbF4APXUt/gsvPVoNPh8ubT5Vh9afBDRWZWjR8cUtQsz52Gf6am4xemPIZQwIpv+t0k2a0PNUHvM
Tbv8kcYbreifUh+aR9qBEKqqY0rv/CbSbBP7A+SHIHa+SyS5+1pWjTwNIacYh5kco5qyu3sY8/Pq
vVv+Hrjp1rFNPfbcYIbx7ib9RQgqbVVFo2Q0F9mNylhIaBHjdPpEZvDxMCYyh3pRehweFRJ548Rv
hUmPUzWSPzI5X4JSMwFI9GV+y+KpWLUVJyN8bMm2KitJurU2bqGLIBdUzaHNhuknwuRZKz9ta6AI
IQnvYhrmvU59rTupg5ZEP4E7TD/bju3CMv6aZaztQi0yLwZr58U1veMQDNwtokm7gONfSrKpDcsS
V37zQADQddPsZqa0PmXP6cegcdmsw54SPy9PmHJiyen5mLaC2sEdRUUIDGmbQsnFD9PZ3XjL4XUz
SqCSPC/wjdjzZZQlz1Og0OcRaoCCU+xopElymhtUc267uZ5SWthU0yYH5dPUZn/VFeSONhAXKGdI
xXNCgJnCCY3847rBw7mDIJuco1YWxzZW/w16qp695e2BDdKX00NDDh3vj4vD6i0kA7kJI0J0UQ+9
IvXeYXMReJDODLWZYP/C0vkDURdBjtxAvEGCp3FhMVJpNk1G9RC3q9d4qdWdAXeNjupoaIfCgJwS
VvYEMBgVh46idGGi5DsTDZB8ux6wjwH9EAv8Esd5eWBGqw50VIi1ckqoKwT6V94y1++Ghxu/V6Ph
HnWn/zsFk/FWeA73onR4MujzbhrO9PXLiQ0gWzulVjiegb1fbepmcAIQEwvKaaAOzcSdMnqOJFxE
9MFgSnUddR09wKofJZ920DTazWH/40RtRZtgtJsfhcGTT43NoepHCIzWdK8D5pSFolU3WQ59LC7p
SvXUIaVMiK5TBk325RBTj35svKNl9wY299IggFKhLxlc6uOhN/3MRW6Slrawh3hAYBEWPi7cBu7W
gOLTQ7QYmsy+vkY6bVdou54+7HUnumNOW9QNZwq2qX62IHK6fyMHP0vLZTt3cjbWws79Ly0cw95/
4yL2zssLRsZ0n6jy8nq45i/n0tIer5kWmIayXNPgIjZi2YXrMl52LK36UZPCP9hmXl4tNXyMI6AS
QfHMkb52POVkudaj1V3gHnKxYHBO60HTUYsrmD3aVh+9hUOaX70ehcJZalpGU7pH16mmtZM11nog
Cnt2hMhOJUzDyWmHBSMFjQ1QV4x7BVYj38cyqD3fVXHF4FUNb2nbYoZZcBcJANDJQJ41HWKiy4RH
FvxPjZXvQRs3m5f8AbOB2uqkCjmpZ/I6eVjc7BLquccOec2k2gC4oH+EkeI5rgTCk6bp26BcaHVc
ZEHcQFgweyoJM0XhQioPXRLrp1YYv62sg5JO/4gWlDRWRi0uD0VW1+3F0dNggkbBnO1Hzz2rWsO2
L9rxQOTE2lHsyHuhGxEaSmR/NiCgZtnnOx1JBQYbrWvm5OxKT36oQqP5cAjqndeZf+mgYc4Wwtp4
6cnNguziJK3vlOtoa8fS882sKMrK7aFc93HYbcnz3912FAeEjHbfsZius155xzZvF4DDfKmpJ4PE
hmmwBra6ipdxes7Npl8nWho8AN4OZwTxU8ZiclLkYWDUQNoKCjlf2gl0Wp+nj8ByTwVeyV2e9DuV
WA9jdD8Vzo3PyIjCo419g3G/zSLiRt6qSUyQK8mYo4fBLJwcLJd5V8DEA2vOR7PQnfrszuii871s
FL7g6T9hVeCnoCRSOC3nlrZPfAV3aCtTTwe0UHe8V+H33uai5ECU244kqSy7gugHWBo18yJHzCUM
+8uD4cCGq21sLNWnRn05Z4IImFr9pg9j+lTOuJ8RSncY08Q2cLJwZ7Ic+QYDdT6FE4213r6jvWXv
1Qx4ZWeqzetZ9HqyENSxslMtB2w7oCvBSmPzCJzDB5kWfUnmTMjybe3xPhv85bsI+Cdp5aamguNs
2LO4DpZx70s7PQczp++8LlI8SfBpBb9JNLIn1PbFWfaMMJDWZpwHaKpArknYxyuTpm1fW2ATU8Rn
qAnLu9pp8w2XN+TQ5fpp9WS9dMEXqMH58fUjUbIi97WpmJXtefBhT9MxB9cQj/XAFsbAvN0We0Qa
klbTEG8qNyxPeoLD4XUElBLdKO8j9Jm5XZeGcX1psJYRDBvGOjb2lZkew+VpSzKMEEn16Jp53Nrf
X1fAVvC72kOqFl4d+WNYGsIJq88R/lZpRdF9ahcDOANLTnDyraP58z1E/jSTDE+eQlQeNf2ZOoEF
qmzrLUqxSBjPZtA47dg2uClB4KDRy3j0XCETJnxAylMqrAVBI9axmsIRvgINxwQfvuOCvEHXTaGf
Vnr9X8PjtNaqntE55TW7rEz3PNrTWVgSw0mS3iuk7NsQwaIrOQvSjfCXM0V4fb0w14B2o/EGres2
gFC/0D+wS9Xnpl8DEoLXmsk3Dl472YIRV6Xhmwa1EGmCjehlk7BlEJ/aItTuZahPa4k7z9c1Qkv5
MlJNeJ5PoR6OmwlSApogxwHbwZeRZDTayWqx++FZtNPoMVKZaQcIcUaWYWBjn/2JrIyNb1rnThXc
69L8K1vO6p1raesaqZXoZ1Bf80TxBonhl8wGhAndkkeshMHJa6lcpIiX5y0+z2lR3AsZfGqRZV44
+QLucus/AV7dXWjSNTXpPboIy/9a6hV+JSjdiNJ0DM/SwlueLtox1wbJ23/McsfwLWhidBc0J/5x
+mid4s+sM3cbl5fazDjKlUulSAo+U/aYa3TvIA142IwhqL+JkmDfR/p4N0u8zfQoULr7CBZmF0LT
CIzP1OikhTbDVFC/9jHfxpfmZKaozppReLuktv4btepviNK4dbFcbKPesKm5SARFLXW1OF67o6RD
ozUdw6HyffzbA34HEhygnU0dc4ccng3hMhrzuH+Aul9e4sXrpdXV0+CKiQF/1lG0qJrI0Qncobji
z1MQGckPzG4/7Tpk14ObqfnhJNvZI5YdCuF+TmKKGGyV7e571jryUgV/4e/aF9GwOJjLS2+JEnC5
F70npAL3XRjofm2mycqiz/L2etGoVj5aun4LYWjfiI/2nMgKtX8ZF2Ok0ZUQyjvgHGl21qAjfyzr
aNwYiEo1gxR46fidpT4nHFB4B12h1mZMiaJGBeydv/9huShkVfQWSY7msbbFZiuu0u6jfdcXNKAg
NlDwNX6zF6qw14FpF00P09GwPN+amm6vIY34ZaWwTozi2M9O7oc6w/axkWg7bvnB9Gz0J0PuLQqX
t1VWmz+zLqXFxw32o13le0djjwmH2vnsp0+Mdr+1OpY4ckzx8CzGr3rTO1taZKdL1uFcnsaKnws6
xJZt/qO1cGgUjGSoBZ9sfxCmb2LswtInxSNXCBCioAYm13J/gHyyzcdiov8d7duocoIjXs1ovlbo
aqyO91Ry+EwLXKOjKkC+o5/vZ9QGFiKvOJMIQC7xoHDN0laXwZCPPszeMgrkD53Wm2uW4tJPMMxh
bKGnsOyUcdNhH7cB05zZkTdb5hYzqm48aCX1W01DLL0aXHM3Cys8xj9JjJaHBB1vldXvnDINHy9P
6vdxbuHXwsvQz41ziLka8J0Fb+mYenCFUItNp4niE1jGH4LH8wNJN9pN8An1QJenKBjT8yzhAY6T
F21pNySoSZL3PLC6r5e5zLZyhn8q7n+qWnobxlwjd790vHCS2CRJh8jRy+3r3l17WnCpp2k8Zq38
VaVDRE5Z2D/mYo7QLmtcVjK4mx6VOTL75RQcKQ271A4qNm9MO6dnNnurqaTNp+3ZhwMRq7culP/N
mkMbCEYknATivzz9CLy5O5epCl7tkx1TomRY1KXENW/eJcvsaBtyhdtly/KcRRTG2WD2W4hrur7l
AfJuQcIlFzKKuy7ptsXvY0Mla3TrMKFzb1kr4SdoNgxTrQbDbhL2pBPuSJJm2CH1ODtTayRW9Ok3
w4MZQ4XGsjLi2DC80d2bCRbHxQwm6mw/cHIwaZ65apHrtzbIy7IBypu4rrFOxzH2+4DpYTMyz2AP
H3dMPHWsgsF0aMP5PppivNnYl9ZYgh2fu8+4tIIaTw0jG7nNIeK6YWLe/dHXi3sTVNCt8zTtQTvj
u5VLc8W5XvOjsHAo4/ZLLtrrUBbTRyTrhkd1no9zVCGwusGDXNdHOqeAg80y33haZj+BKDI3B3g7
cpo4RSYZ3XYKth6trFfbleb6ZcHJ8FFdo6gQH0wKJX22nESX2lf+w53HVR+BGhdTnTYcXsb1qWtO
cubknU9dTK3zAoL98jrarTrbcErK/BxxaT8P1C2uwzGZN8QGjLM1DvU2jIfy8Fr4DYelmVH2uY+w
5IxuSYW4N/tW6brU1E9YDtzM3ni8h9Bflge1ncmOMJ09hrYwV32I5A7kL9jlIVmHknn36evu5bJk
pPEsQa5T4E75Np/paIibp7Ah8HckXHaFvY+L4RY0inZWI219bWrok04ztRV6yO18Kfl93YRjCOBo
Kh98QuUp78x9IxRkiA442dSzCw8zCQna4hBn0967kQbe51OIJ6JwFSgxBHcaGsdVk3JX8lzj8nrB
sufs7MpGJw5K8DdWN8YnTGfYbGCt1VyOZuHt1RDVN/wF0brNvJ+1iLVnkYbvxTSroza07V5zWQsU
xehmpJsf+Mi7tWnXv3R0km1iuto743j94OVww0RHY0sm3BwGIwn3QpYHyA2/5TilT9FS8U7Pqg5q
jmqQimfu2CwvkMnrzRDN1YFGSfC9Yfj2tf3mt5cBOXN5Fr5EUopx9hRKDW+wXJBBM1DRRs/BOtTm
ctW2GIKV1LX1a2Kjz+HVavTgWCzxcNzkh7jrZjjrYbPF/SSPXTZIgLFpvzfDbRR6vlg8aR0Osde1
UpWpH8dY0kMYsPvXn4oaylqhdHfbVyZGmbFGTyn66jPgNL9L04U2uZxr5+HgNV5z9uz426Rrrq/B
xcFyQdi8kmgpTd13l255AZZlnhbZrQq7f1OIO8OaekwF//sSAnU5paEV75y4wsSz6AxNOkMKeP3x
9YJVAvi4FT8mrco2AtPCPTbC5pYSZqncYrraXbXhFif3uWp/2vrvIaXqWdmNoFen1FcOlM+VZdfc
/AP1CYF4ISJUTNKZJ5eguL5ubCkwv1Ne8WtVI6spqw+2mgZXtDk4AMALAKhDZzGbdQFLDEvhGQmO
HJZwiUlDk9z1WbWcjaOqce9m0XAJvTlYKVjLTEhSBn4WzhZAcx+Z0Rb3DHQhvAxm1l+ZF44Jwefk
0Wmys2s72Mth8iNzsE7J8kISB6CQq+S2yJtkXyz6rMfx5DAtZtRYuNYOM95fQ0Oc8IJwawYml+Co
/VElyOYRo82VRYiCnrJznHCeebkqFnlMt3vrNIAi8qao/+Bwsck5jnwn/bRK8ubdmdCjIj0qIBvn
7c0SmNnUBqt4eq3yQL+rtjLuQ2Js5ISBuXXh/LhiTK4UYyXX15+0FLiTrSz34PYXx3JqoBZQKYUd
+OkU8tVFqXH4rPHJ0p/UWw6jCLdkx9U85jNkLCmO1wyynrzIULH/6CbOBpaZSkh6rxxDHviSssmC
39S4MF25kmt8gaF4mpnnM4MO15YVNZdCtR8hF74pGYmaDsjgGoYQLezS350TXpju7YawbO/QhamD
sHpoa3yvYuoWmFAYt2EGtBgPBqwRSkeufVZTjTA656wKnwPs/kOGZvGmsjA+KY2SsTGxc3YzPO/w
cqdTC2WbUhtqm61lFbUoKAgbL930Lo5AcF3RTcx2fsw191qBa7oAVtV2X941qtTBXXpOuGabqH5T
N3Byc8CGFYm5dbzoeJYX/Yb5Pvtxjls/HQro1XqPbb59EvqJDkYc1dQYWHgJRr9NS/mImZId3IQx
QJVpHrVZ8bgnROzdM2HCocdws5ma8lAb9KvABgciBAFmMbO/xW7y0BzXfcD4EpuXxtoFiU6ldQ7x
vQCyMWpNsHUia1i/wk2zS9cR7mK+EisqqxtmnFr77IooP6pcr0Cq9e3O0IZ6/bqeGIPLYUHgN0Bk
lMDJQftGFg8Fp42LA9GL5jCOCJy69i8zj0QwAdtC5+KInQyG8DBfVB7+m4jHcOV28zvzZ237talJ
jwFPmwUE+tBW38LqJvABQbqwYKrAeiLd4Gxig34FgsGwKkl8ZXVvvbXUjPUT2QnbHqxzR4dnPJC3
7ayPlCSKb6S5exbu4BIPPVlDo52YgRhnvWaFJ/O1dxxu5fQZGJNJS0qkCUCavBlTP12ka6e3lGno
ngvT7wr+6dXw1ETUfIl0xQYhTBBHxPalem+Tlqn/iQtDxXUeZeUV76pcl6ZNjWUOwW6TBKr06c0Y
+Ne4/9ZIwIyHFk/N8EasCid1TDNFUxGKTMNdwlSWMg42/UFUIWu/561zOpXhfdhmd+q59xGnNI4h
YUSG8nX7LYRbf2qByzLfYKxdd1DaWAmsLd5RRdlX1V3cau4uwfLSVLibZaqYnasEWFrUSWzPINq2
kwg2QtIF/Hoxlz+lxkzobWTKtJJl/OEMNs7iXnjkabPNJMNuTxPdvxIhEwYD1WuzF/NDLOwFMozT
mjnY9ziXzt0R9GpxyPO4W9OJoZXhu2jN8si1lyvKAiK3X4/qojW7OYXlM6SZCFFp00XLwS8Mwb64
YoamaOg7jNDapUtsubVm069lTFOu4XxIEM6EYvU3ROlxPTk4eXhyAs2dOE5ohzZvRiaGeYQZDwOb
FzpA6luWG29S876LXQPsMOQaPba2ZV21zMNbDRMnN77FN+IFxUdHNwkV77P+QE88hyb1L8tXnWzo
vEoZstPExJCEJ4B/vC+1n5lukqAzZ6IArGpJBgK5dO5ZuZujobp3tOPMbTadouVQagPr5WC8zkuR
HDRZfOiy7Q5Ik/WetPoEFBenKfnNp4yap6aY8b28pkXT2ZQ6h+rZWIq+g/lkEFLBhwhZHJfg7mst
iv5Q89XdiSf8obooOiHKhWtdDJ4fRETOs7j9EVTaw2Q++i3VnV9sPM6VG+etxVy8LmBUDwB6n+gD
IJ9nEi892T2FqYlFopt2GQe4SzyTa2b/mA85hX8cbhAVUdT/jI25A6Z7iGpASTiAxJbkUbovRfB0
WNcM4lYmBT9/rJE2P3/QabTLYrDkLzvZS3frEqv0XUmjvZjl96JLcuwIPesFIfctwggBUzys+1CV
7OiSOOLr9P/61NJ0aDap1wq/S6bpOdFoNkQeIQ5byxAuhvdsLIl49ukdKzLRuHIMNxIwKAWzLsD2
Jph/2JLFzja0b7wV5e717MzdSZ/dAMk3FRuXIcDYFP/h2a12neXgL60R82Z7OM8xvXrlMJ9Q9v7E
9DruKwn7jMrN4DoNAKIphiD7krXxgcOkz5vurIxg7HZhm7uPHo/3yBlTIUFz2YaHNlpl9NZHNmlp
vDOpVzJKGprmSa3I3yTA492NWK2oJLeNYni3p1ThaEOEk4bdY5/gzih6inQ7qv3u07ICf7mCMJr/
yQoLk2ZpMkXXHTTuyPnP6Nts21kUMA5KqV1EkJeQS/WDwUJxMALa5wX13LtijGjtJfC7tnoxHXWV
/ta0LCdcB42Spi1174mvuoJrkMDNvupSoZ2thvSfKHpWXUXn+hzAwmj7EttYkxsbz8IbZafoX3lG
CLV22dzrIaDdfe3UDl/sBlSRKYpuVUVZd3YmvtnaSOCILiIO5oPSaOhCk2yo8+IQUURHvWIoRe7R
RcKBDhiaV6Yi31N8uBmON59zLubBBaT/oi/MIRsEHsRrOBv9nbszNWNs4E2Z4qjUcp0gdUX+0yYV
S0ziYhnpuGoxmWxG0BkbGe6b7Fgos3gSfJbb2GmjY72suL2rTknu0uC6jJW8MU4u090NGkYQWpyc
oJTG+zFWJ7caCM+mdbONoTsA0OT2mGGlWEPeZaVwsCsEEXRvZDFOpV3eQ94vhvVrBvd6MXU4Epaj
lvnov1pV4ulNnvUs2vSDrlbO8zaj/G54mpG66QYbQlyk6f4r1CTblO+SJt6l1F0Pc8qABB100PmR
ykVjau+QCtv3ibn0XKqdouKN0bmT7CyObefUwPJd6VPoxxM8kjbTv+luK33lDETPUMWvmkPH8VRq
bxTztMeXeqqbWrHRrLFcx8a/PqYEWNnqu4bZF1hqQ4nfMjJhkdiG5BsRZzrd9AG+XnWHsJ7RciLh
5njxsMViOxoeQ6YRHMLxoftBoP8qhocicHQrbDu/0RNki9XAYJPtYpsA3fX7XImjrClZ4vdkVlyl
oltpSGaX1wtd2P/zJ0PyZSXSf866Tidfz2fYZgauEv6bQQv7bswx3ySi705oUmjDiT68aW0aX/sG
Wjmjn9n8a3ZUMLeCfyN5sdJMUnD2ZJ4xAu+0ktyB63Js7zOJi6V19DNe2/ZZaa2+Mpq/U92Gl4Ld
6ZJU2NO5oKzMNuieknHXZhRQSPgKk6FcFhiLNONE1dFLd9Vn3bw5jPimBpWgS8Hml4NdfubsqXNJ
OoggIsd928aJm2PnP79eEIH/50+oZASJ+CKJRed9nY2paTLWZkp5dsCF/IA/5ENW5XgMpuzva1Ij
ze5vDmht95rPDsuQNjZtbEMJ8zOEwUcEjOdgKZj79XKVmLPWXjdBWvp9HTSbZuKK6jrZ78quv6ea
udQSwu6IJ6DhJd/C/RLfp+5lqVCJMOMo7/L6vV9OsNeL2zgGuxQ/29wZVw/zX5ib+TZbxCrZEciV
NE1ZehDt9FE5n17S7AOBWmyVnTgpSQCio/yTM9CKyMhwLSdl7UrAJeuvZdPhxwEZEra3VjFiDIHV
dMDQ0Sqce9tnfyIGNNvMkBiJ7IpzQAU0BCH4mgVmsmnJyXLuWyavuXi+PJn4Ef//ijx4M9FLrOHS
NKs9oS0GUbl97kPH2Vd69Wv2sk1bj8FDN13wtm6xSzo9OeQO8COv1X2ZYgkjR8aGibzgCdJRDG8Z
2fTx03Hf59EwfhBxZ4QNnyDt695vRPgHrnO0tfH/bMLWrN8aznXbkMEugAc4mrqmtRykmUV9/fqt
6H1MRzgquu5Pzmig4iRrBbN6g6qECcHwnAdp/v9H2XksV4612fVdNMcfBx6IkDSAuZ7ec4Igkyx4
4MCbp9fCrVK3WhGtUNfgRjKZyWRdAgef2Xvt/BQ7st39Ix7YlvliPGK8erlaFx2DQiV2SKyx+srA
mk5tuVgusUpxTek7Lser3xYYxWGZXEJ8Mw7fbknOVqE8kHtQ3SupJDN5U+9aBfueIU7GHWiPnAVB
BRkMCRQHSFTTa2X5VsKTV5BWCHA0cb6uu69b2m27buY0ZzZb6u1lXAK0l/KU4gpA4hI9YLYcL7pb
3KDcw4uFftNrjCnfrRK7qj6VxERBXHbUwnom/73ac9ngW9nM0BiX1EOJRmxrmWcKrJaMsdt+Ssiz
+b7+CYfN1xldqScEI8S2nf1rGEbDt3TUWSydRpeoSdhBzMIN+24hvut6U9fQmgh/MAmlWVXWy3Ox
7qv+0yRJ8JT3WrxvxtkApDIqICKgW0f6/M8LF0sVTj3hAzHwB1s0YE0K0ocNypMQTotL3Apu8jy3
xYiIiI95AEKbNOgZpYzeMPZ9jGXTvAoNcRkTiT3x1MwzNozMsAFlpu1lcJ4irQWXtlmmeyQKW6+Z
oP23QxUP1PmqCtHFK8Awv6iRcTKUeFGk+co35Bw4exjH8gXO11/ZNroXEJsusSSsVa8v9vYruuBQ
hxB5cvpi025tiI6Jc6vJUm3PuM46XV8EaaynTl8eAdcx8N684nDqvqahY+pBxBHrbpVAqyrDQLdZ
JtWOsN9F9EGLqA7pAhvwcYmee3SNlwU04cnGlP73R0w1d5k0GGOA9HgxxwHTf426lfRCbVdhePOj
Tug3YjLto2Gpp2vUz2S5P5a74mzIh+qQGfonC2X9LVK0xs87gFiIG3+vK9Gm6m8bp1uOvVrGoV0V
FQJtVqW59YCJDQMTIyBrYCtQKCCTTJ0MP7d3Q2tdkP1MRr9D0l0EINTi0Kqyj0QCy8ORxvo5it2d
ahS3Mz+9yxCRoIM9De6iEyjE1YcmZ8Y+RXPvMw/Hpp5FKguGgqFSahE/VFZP2YC8lCDfb3tTXUei
Zt/KCdcZ0S7nWiVpqHlOBQub62lQNz2Xt+gHAPPE3lMBN9sgZnq8fpavp95e16XD4kBAM4iIIOR3
xSqHeJcjhcD1sghH6TDfY/l7MyVquTNVjCnEaE4Po14/mwh+ZGbIm1xvktDpUkQJna3d1fllcr7x
dmPxtM13fGh3YkYhmY/u8jmAXS6xe+goGzR9Po45N4yTEGUnZni6LnOoHHCYFKKAutNap6uCCuEH
9fY2qgciYTPBoXywigSHFhhi0jp4VDlib5hYTmZ74PPyGKfugkVuiQ4tdNgoNmb2bWIUcFIKceOo
bDY7LAVVvjCAt+Mwjqz3gsGM1zm4qrEvbhJ3K4PhoBZ3JuqQU9w5j73FSCNyLTChugBUvNn6unn5
JHzAPTnT3O36XNcOCol5RlcSCDmVRFNWrbnLNhLpYDqfDdvgqTe716WkeYjYQR9kJFGAr4nPmDQm
alMi8N+sS0jQ0p3M+RmUE7kvnl2Wm9VzuKwbdat35iQYtsAqFdwDq1w0A25cT9w/yKfYucFf09U/
wjTaM0OlYVcoLECVGhxsg4jCFtx0WRrle6BPn8yPoL52PDURnEwhMTw3wCH8KVtor2sMUd1KcR+B
BGqIcplt47Vz35jY9YiZu0M71TaSyNk+L9vL9UM9p+6bDabEDj6uowtBA85Qpj6ASVAf2tYYQhs5
XaaYgklD7D65jFio4szLMJl3dpK6D7nWuw/k++zciDbJdYvIS1ZFfygdiR5ZR3KRro4WxjUNdkeX
j96KEKXrVWRuXNplye19gfQfI1BZHMTC8HJZ4TXt7Uov9sNI0S9WHR7EZnpbKn5CEOGrw6xGC/dU
BZd3c32jzHubFxZaDZoDTyzz2R7c0TfbYbdsZ0NbrmQXQGTzNLpfT5Qk6HVSKS7RJasWePaZ3cQ7
fdNWX+VyvVp7JQkup6teXtoGAkaEPylhSOyMF960QVyu8vE5pshMyK/Ws6TYXVtJRMUZCXYdM6/e
eMSxWwR5CnCLrRZ5oXN7wQgTWFIu76LOnoUw9TPuGl9IBMhIHJFWQNSLXPYa6pztqs1sqHRLuXMl
a+9Bl/sls1VQ/G77EEUlxxKmurR/ZPtKIE7iPkIKCtMG81Jyf7XXy04sO/SPHzEafCwCvDC13Q7l
rWwsJ2H6bXoHhVs8Kho+A90AeLsIgQkbAc/eiVgbqkxaJUovnuGTdq4YQPlX5XZsYRK2F1W7/bui
YVb2ngxic8UYOB+yfR/bzrum5OGcc26D37kpol9WDGyBohXbokieK0GIaLtMZw05B2MYBy7TDG3L
bnAPcQKch1yf7tCx5AxW64iNkF1cRjeZ74gePrYmK8+rVJT39zFek3gv8+m2Vx3NawhOQP2HVdU1
4aMQHww5bnOQJ8oS1nWrnowRADlCQe3BYB8uJ72BcTJprOsVHEGsUHYmgS+HKOVE5JxTwuFmLMzs
KON4IVI0sYiVvrPWGl+fVnYvQhH9cWYRigZ17V4cVMInE7WiR0BM+0IC2KcteOrp0myv8ndfd1Sw
YguP7LxLLnlZezpCfWTgXRvEBMeEBkbzgGhYtkvm1IS4flV/GLvqAG4NDCriIiYvrAtdyHixEBdC
XH29w3tFdmdNSSGQZOaFzQM8vXfbONkXhcu6a+5NFKfZI9JqiFcy0dm/WsOONo0dY1ceRlea55L6
DBmEZqH9SOSt1jS4aIs8u1/0CkuCpm8aZGVPjcCUFfsn6CM/U+FRd7Eh/KLndhQ9wYuNVuPyKcBB
cyHcz9wMDyTIZuxh3CG8ThgwMKIl1BrsAHV6yDr2LZ29nYd5lPg249aFTQQSY+uLLRNmkxJ9c3Oo
bfWMZaM6umrOXMJJDd9CoR3M21lxfeH7iy8UrBtFmghkZpWXhf2ovtkEKlYxNHpbiq9CgEfW4cJz
JBPHdeIy742IBA0Fux7L2rjEhtBLy7MwAp8TM3VPk/tWsyi+vb4knfiAoIBJlBv5rE+pQkhidp8v
pnUzbuJuLaP/bVK6Vg26GUMEpo+i5MFWVPUmK1CX9p55/G1dts1tt81+nQSwLJG/2wHHdnWdEPwx
9B9vo8/VdOoHQxD5zMPeAxDzqUWOunM01A26lc+XjP7toroZ+LukBuikZ+qdLh/m0qCUhlj7yoAo
qIvuHTIYY3U8wADSB/K0weaxtIrSF8QhA6uRYfDmWP+NFzlQApU11hdeACHmGYXWtdq7vuiKmA/t
PNIwI1Xa8ASEzLIUtzLu2KYr966syod5Ku5Ws63JbJ2Kh+tvpXb0R9M2+YEWv8oq78kIg/zSAC87
xwqlLhT647+vLrgkTtJFgVUs2RuoCOBzjO5v0y7bX4tnsYE0ZhcBpw6uh8CF0ERSFKB6tPnZq/Oj
q/s9fdH3aBeHKJHqR67rP1Ev/6ry6naQakwwD0I8RKzLewEOBGchNYsy3SD5K4JisKkCF1QySjOz
bolLAurgVL2XXc5athf7hOI/oGrI7tRZ7GPw7I+F0PVHTFBuoFCQMsqZXbB8zAI75lyisjYMETuc
apuUms3aHrVG5Pt+LedAkA1+mFIsDFwg7hMW7ulBN0Gx//1R6T7lBh5qvcSVLdrtQzJikQZz117/
wlq5zu20yJvrJ8HQC/wOzVdWNBFIQNSzbpmgGu9rZ0OGzRvZiOjApC60uzXvv2apjiNiBxZH//wy
cqCcuUwkr7+ZRUtJopr8iPLIIT4UC4GdVO4JJkTvNW4u9ioOon1TUgouqIUmm7bZEdjRJrZqnqWv
KQCDRD8w6zemKb9V0Kje9p3danSbVBOK3UIbyoRgwPu/Px0J9d0cUvVgED3FOiEpitsqpZeqBQK6
61e4/l6cWguJcBs+r3S0IeChRmoSYPoA59aMErapQUqhy7xcP76+ZIW80xNjOORCfi9XIF2qtYx5
2wPqNONxoJxjFAXb73rVT1tnPGwvreO8Q6yIkc31RCM15s21IzGlS1sSrf+8/N2lFGr/N0f7v4Rx
v3naPV9z3f7UcmlRj/X/87+TYvbvHx3Cx/D/+Qf2v/XtV/nb/d9/aPs2/u3LdP8WHrfB0//DByFs
+355GH6B2Pwyz/n7G/gnRu3/95P/xK1hBPv9H//tz3+KcRfgrcmx+09i2g5DFX+1y3/AuG9/42+M
u6b9izw208Z6bFqOY9ggvqffrodPbv1LVVVn+880XEcYfOYfiLvh/Mt0TGDRQrM3XPv25br6GtVm
mP8CvW3BOnU04Qhh/5eS2pBb/McwJL4vAgtNC4g8v9JM3dgidf4PlHecwWU2KpvI3pE5OqEM8gx7
/d2wgIPKhgAEIzoivfVZy/ceJdO8BRbuinQ4KzXRZSnbaFas+cko8y0euJTBOJgxWwPnXtQRqBcx
OL5APa5y2MZzWDFoWEwcoWThMia3Mg3tFWn3WBRDtjXoU8lE8YXVE+Xbsx1t+AOqkryqRs6T3mbS
qpGMMY0y26aIhPXAtQyzws6CZoShxK2Cv3LVmmO8zrFfm+qBZSiob9AH3qYnRUwJYz2PjtBuG3NQ
XmVnsC6wdzi5mjBxgc11yniI9BzD9pQ6QUkEW+BGLJ9pDYlLU8andH6JNm9/HMfhqLsvIiYQVcPd
TiJ2QPQtqj/4EAnHE0bw9GQUFSWFVJV9njc9BLyFNM04/Uwn+5JXyXTWaXuW7ttFZ3GyoH17vTIh
h4UyUzdlcpiH6cNZH1pljGik2Y9SyHi6JhKcDKXJDKr6KCBPo7j+LfrpWecM9upl+LKLUvUTazED
HRVwOf86G/V64e0gkuILd7oCecn9K1LrWy5Doqnr5egaLsmfmtgT3uZ6qAtMjN8DUFDYbav1p9Cz
CFsymvpo27XiWVqB0RCwCQzOsagsUuY2M0PuIjmpskOVWGNHYj7u5ZZMGQcMDxJsn+6yI1bNxAQd
1jIb7O0jCXTHdEIzBAuE/FZnQOdFIDontoC+FlMaJEw0N8brtIxvugUwam021LIpSM3rEky6DoYe
6C+e69SBzM3C75fpuyKJzCBHwVfb5KUvtHc1QhWZck0VfzK9V/AMwVZGMhAusIh8SjTalJPb7zXm
0zsmO30wugYFLXkhjHlB807WK2Zykszd+17mzyR8g9IE7ofDpd7bM9gyZZj9ZGL8XQms1lZOOoxG
L9v2rRYORXaBrIBmMkkA+GjsllkMB/38xmB0PFajezu3yS9C0DxY78baSkmJBWSDHwfwp5piHbJw
iHTmizTy4tKOzepluy6/14Zv6tqfBFepb6VLGZBCjHW3AfhFT7FfrPEmNz40weNOLdsTW3hmULMC
a6JCwmVOE7kI5C7mFq7IWH0ratbu1QxiZnF6e6dipGUQ1Rxwu/lynr4dp7jXHIwgalYFY09kUKlV
sZdgETaVH1AT6zmDgeOvrWiDIW5eK3Mud6U64ou0V2WnJXXQNnAo6jHVgnRmia9qS3WwE3gZJREp
XS8Tfy1TGJOr81vkJBb3EboHtyFAxsVHuc2dNoqF3C0xKo3Vtb5NN3+KMunsLCGyfdEQb+hgNZ06
R7JGdYn0g+V6Em6g6fqrUVX5sUf/y0mshVO3BaqU0PTn6kMkWQjMPeVSos0lNJgLo3PwdjrJq2EZ
aiir6qtQio8JWRcmuSEledH+ymVJ/F3yJqk/wnow+ZEz64IGQL4UVjAYtQ0Z6QwoiRCC/ZLwLm+X
9wzsQkPgt+sICGclf2t3sFT1RVEOOiZfk6mtmu3txCmCcaxqpLc5noimwg82bqcZkPdG3WLZK5er
s8Hggz/WSNtPosMNKMPoVlVqLpaHNrhvFt/tBMU1B6QXTIr1ouj9mabFn0emOiQZN57jyGCq44Mj
0velSsErpniLzNLZR1q88tOE9RGBNrBsR577ebzMJB0DD4HtDz2gt6FA5+MLgV20eApOG5XpX76x
eBmceHPd/KSDGraVfW+K4gP11tZRNRenMY5o9uE+dQXv0+hae1PfXNY4yg7oq19QYxBmw+hnt/QM
HR4Gjc7XnJmw6Mz7/XrEvUpYUIwczRsmykC2AyXTyoemUG7nzKWUTRHKk0b6opdsqrf+nJX07K+V
8qayNqi4SeMpYIT0PmoXXR3wQ2zr3tn+EznsWPv+OFX2QWHo5/UmEwubccYWsfzrrhNecfNnULqb
tB+ZrNrd7TqcFM1sPR1qBOmbeLnBVcmeyJ8yqlvGncwVl3T2HNU5u7aqIYDHrbla6QMD1HSfwsVX
x3dn05LjquURERf3tca5oJsxczdTe88RtAbOiNbcQaqgTHYOych5mJn0sjm2wkGv6qAUtOGz9URN
GQM0iU9qM2/d1LtRMb7rBpB1pQgm54OcozF0VHcvNQmDGFKy38PObHWum5yYcU8FK+9Xdir8vHiP
EvUJZzjMxwmldsek3R8s2OI87IJmQxouU+nR1+nbLVwInNM57xjHAVfsXL46Vv8Tm5iccf+C/LX/
LGqb+RH+OODAGqR4mChDByVjarzEyXD6Y9n1XJ7pxRxvMaKG6UkFi5ucACGBb2Gem8KQ6m7UzQ7K
zPxHRbZLG92G/cQihWsYk2/B4WhG7/GahkuJgULm6G7MTVs/XioIAmOaEafOzeUlS3tq+0g/KIVt
IqSsd5rKXKRxxhNPJ7wEtQXEhTN2KNNDVfKUxQRTepoKWKp2p9KPKzCKDjBDJ+kvjp4+kSb969rZ
vQQpQWl0g/Tv3XAgrLHH4QHp9o8NCaeakAEwB6jNFWswiC1uQkxsjxgK+VowrfjYClYOptEwNUN5
nqM49Wfns7WYcsUFqkG3SL5T3b2zwZsE6zzjKU5HButQjyLpJeApPHIc4LxupPm5aj84DvxpTMPS
EsduaCx/jti9am3/yAqNvZQCvTNmfB+Nx6hLuWl0+9VuEJnUwgJxqrGDW1YzSNoU4aEEWto9jhMa
4GRSI69U52OtFQsTKERUkj6oN5V7sKuc/4zEsqFiieEaJ/xRWbhYXDTgycoFZ1vW0dhTYpAvYCMK
DouI/ThDibCqOZBtK1/JDwLpuqJDl3RcXjQYjEPgQEWY1h0IBdv7yEDszVWYka4I/zpnelhqLBFr
hvlSQ/jbtxclWh8Xu98lfaL5KYnZNauBhriKPMpUz42gVzlghNzyUytotTvMFTpZCEpcj35fuRlL
qnlXmwC6LZP5FGc6bX9+YruakMjBWCx6NHgs+/Y6SsbtvT/GGtuVOt2Cz5Qbd9WOdsRVui7vON2w
4Cz4gYztnZhgIGPPudgW72wZdx1ezWLCc2cziMepvpE4XItqCeM1Da7qdxv7Qn1uLFB5VVTjoEJj
siqfBieV78TxqzOUR8ymWCdm2Kv4UrZEmAtZwOj9FE8blx8L/lLtdo+u6ldaQhlhRr+5TkYwk88n
tlO+qezmMfoAlNyGi1RONUtg3xiBr8yzjepMlU/RhKE0+4LJsYDAW8dgK2syK7utmFq1uR1kEpLj
QlkMtLOg+oACnEz9X0zrQwvWLjZtgaBzhu5ifVOCUbUm3SmeVITctcq76cDE1NzLHD1bRYZs3Mi/
Vp3djNDYXC5vTLnrINGRHZi4U9K27bymsG0o/NVz/eUW+u+SSMy+gHWRYPLEKUvUS+xkIuvJBkLk
R72Igqp2ILEmq++Ua+/ZS3bILOXSd611YGDwzgzV78AseKPkvo/r7I+roYUsks98k4dQSFFAF5Wn
z4vGQdg963X5Ucg08hW32NHvaAHq7tBckZ6uOgKl0noXsASgbkBlleMUVpr9BzoSz0wUDBNg3rFT
v4x8fUr6OmbXuv5kH6IgZDWZo72wORsbSUBvD+UQuPoA6kp0N/ocIU/FGMD+CSJGzHBWgzUcAcHt
IvN3Lsv5onMBHbuJxyI5CZZFzV9swXMFR4NS/3Fi8WPWxQKgnsjaMup4EvHHlmgI1Y272KXFrZNX
6a6eqgMYMvD/ZVKEqvVtOVLwNmJHIbFhnxsDTouy4SmETSscqWW1JYFMsxbFri4GnpHgnIHEZ4Fb
9MgZgkVNVd9SyjRUbRzMrj0dhnVmsznzNg2Gwn60K4HSnyO2t3utm86xubi8rXi7jUyeJu05q02T
GJIIunLHQrXYxAmGs36ZS0113VAvymryM+a4zeS86VS+ZhrfT4oZguhAHGlhfDf/Ksv2idAfr4Aq
ssBOoB/gHsUkSFZgVtx1/BQ8bXuZipKMgnHaSWf6wQAm4SJHN5FAiDx1vHnYfWCZKAUURg5WeKmR
BWOECF3TR1HCVdNfFlikxI9hDkRvFuZaOqODrcIkzR6yukDfwVmg11kZ2L39hKXgPmnKl3zCsoBe
+OjgIOBdv8yri/ssBg81AttGv3ZJXXnR0CpnhnmTSeUZ/+1dvaafGv+OF/kysumKklLZlTI6lDmj
rG7g3jDT9GKOYKrMnzJFbG5b5U9HLcEWb31yyMUm/gGZA6egNf2h8eWczmuS2nV1Z+XRdzvZ37OD
61zL7ZeJEzHv6562jbgri64bgkfsDUADD4WWKH6fnU0IgcTQJAfX4b5PjSo72rnFeSlYSScMiYOF
/TzdqXZYTVjtZMruXP7/PMnGfAdovKTSLXZ6OxKjvmjohUqTp55+ceQAZqurRdjNMC7keA/597Zt
GcKDqjPDqYEPsYCzZnLoI1xGbGsiIWZ6g7Lf5UHQtStI+X018uBREoDfS7VyWVUqmnmAFHUGTl1r
4rCaSLaj6A+SbkgCexk/tMr9jt90fdry0pM0AH/xbgxUOJ01Pagt6kG7dQNg9uNxRs5Nhb8CQBA6
vtEZeTume39E3Ix602R9X3FFVNn4oK0GsVHJY1rwzMBckPKsXjVUXNk7F/yNSONXQ8d6kw533TIe
ivGs6/qe/cxNWzf+yO2RPGpRUcP1THewHoIOkGML4bivfc6/R325Y1vQ6DiMthwpYnpgpViFy+zd
PNwcjdwBhgdGGl7dZr27b5QxXAf0fir7W+tJm4EDJA6AxOEv2J5OGj+yzck81yA5wlLT4zolYKNP
jmCgA4/viLZgxE/Q3bSx+4xFfeeyzyYcEyFqnbyLuf5Gu8WqMxdeqjMkUOiF8kwrcEK4383g6Hs1
wvoyk3ZDO6x53JWhQNCxhe02qIbx/H32TUnOq8tkUZ+JkrLPZD795VLbGisEh5kVu1M+VAMsMlmc
xgloPI9DnZpwdVFww2paokdpQ70c9Luh6H6pAm9NGwi77dxbEbOnNi9fLewq6XTj6uNR0yM63GSv
COWhkSi4XCj8kK+6bPGkRAQRi/XOtKeWqNjoD1bhw7xS2IFgRsZ9bHjwQ0jpdrHhGWIACV8+NqI5
m3GDuWwGslnbb6pBGsGiPm8Y+DWbDtKgwzRqzB5olRh80yOz4UnW6SwroscpEshuSdS9rbmEPNfk
TehD600G5ZGmoMPfnn+tRtRDogiLqmOjt2CHrI3K2LGZtEju4VDv8gqLL21nVmRnlYDxQw1oo7zh
yG+DxYalMD3qa8MEggbcrvuTa9kvWawSNtrXNAY8tjzSdCMvhzzhtaXyLVLlB9luTgnJ3KDnyFut
nwEkFzFel2Ryd8oISqwdSqIjtaARLIUdLf6QhnZCqPSJn9GrMQgjERt4Ci+7pMCR2/S/9ugc16I6
j4DYMv7VBrzp6JZ/rYIBjk34q1D4ls0Gdb2BSOqxAtnEV46eKNXOsgezrSnqq5WfxaInIeiiG6tT
eK+ooIII1xYOuRBK5UOR23/KheiHSjnSuO0iy4GgVRsfQq2O5uAe0e6UVvnCNj8si3zwsLGHetXv
l2S9Vx31QP6fxlRACbLuLSaAA7w3pgKWhIw7YdAapIgpv2vx7iSP0FzDUbPfcH1OIY7TAAW7pI+w
yAdJU44gKO2aZDI56g8J/uqbRiPbwhleZzaUi3VfjvKCVg/iKfupU2HuZ9jOpNGUr2ukSF+vtww0
msKsKoMycvyEjbyv02WJRe4dHeiUWz1oufKK888c980i752SNOyuRuzSM1BKDfGXOxDBx3rirS1c
fPQNE11m8PQoDILaiCmMM78PdMOqw8q6hcLgiXaCNAUbxE8w7bHbk4dBdQnsWak/6RN3ebYYfs7B
1qluztaS67ex9h3XGsbjYGyGEdrMah7RWB41igPIIxjw1u1RoCN+lipvMP2cX6RvVmMecKDUARqD
R1kOOxJB6CuBS33m0Re0v9hHrPbQ6ciYHCImqpH+BMMsUZx8sz1ieOaRaOVDrdCqIBu/EKMDp3Lz
hgPUx28w7FDsMR5oYYZS1JS+PmvEFLi3FYadJTL/YoRyFmzvvL7r/7QWt1m8YoIzqCYl4AbfndGW
8xyzsVQM+OsVk+yHpUp20bzwLw3xt7WiK8rSmiERP37NRTQC9YnUsEr+qHn7mTG6PfDkCId24QTj
iL8nKQ+ofpV9ZXp3jyY7IPf5WTYmXahgxl26S3tsMvsNZ+p0I3jSNXh5iVk37zrA0Wd6PUNiGaBe
yZP01mIVxgOddIlBTli3tgz2nG9lk/oekraLtx/HbTnnt2aBaUYpJJPlBMJOTOgKDuOWnaeZByyF
lzsVksChE/NPykwuXptstwnbITz33zoGS29MUc2pnfxT4Cvep5EeZGsDp05293Lk5h0K8am16Xdd
gnofMX4HWub+lI0JzzzAwotKuOXMIOdYBaY7P09F1LIEpHouh8nLWJWzku9+UJc+dx0nV2RZG1o0
D4Q14tLJQVCo7Pz7lBtkLWkwioxniNnNkVdYvKlmO1hhgZafnKYY1jwStrzSXSLaIzVE8RlZ2Q0V
2l+kPNFCg/cONtU3wi6iL7Jysf1Uthhvik1k4zr8jGhrcwYUrDStlEx0uO8ihYBVMzSZcqb/s1gY
Pmo6UfI4/fwI6Yynjy91nhgPChe4XBuSb2I0/8jJ+H/fjBR4pRms+pXFYEhhKrOf2KbjjBr3QG6R
CvSVRbvDWrYHPVfE1leM7H4k122HVeNLs5knCv6tddFHLyUNb7AQU0mIFxzmSNDmGutYr62Iu9Pn
GlLgoR7k4vXjCO2cWJ+aPaffWUmgd1yRA+JRI4//NFkiQt3qd25DIwtTZwXXodOsz99WDo9Ki3F+
VYMg8tBAdTTCQW0cRh8Wav+wMeI7YlT2QO61HbcXF+fCjMxsOyBfCpZl2maTZmT5cauY7BbyXQvs
qzTidIX4do+Mlm8TFgAMPPDdK3nSUl2lBRzPoEqGH9WybrDs3k0NheY0VEcsSQ1hNvLUySnnTeyb
oNBpceq1RXs5ckcx4gsHyyEoNrk4mbjLIwq/rs1vS1OgWbE9IuUmf+q4qRn97HmDQHMYnnYo8bjs
LBpCT8F2hYeMoK2+gZvVTLe1hBFJhhHXbkpRYCoRFnqB3KQJ2lm+pc1w0pIMKE+M7CO33YNUH6I7
mPnDPVsz0uP4AbKOks9W6RBQC+6aoTNxaWb+Jx5wTE7uvkqLBe3QQ4raGWl++gEuDMvlQHA5OTU2
bIhptWsAOespgvaD6sjCI1ioJGBYIj/kYFnu1NV61ICi0p51NWllsJo6O33okcH7XDBeF5MM6yRE
OlW3NcDXS62ec6dybmMceq3Lrd8v7FIYLBCfuTiB6Y5MgDCBKpaJhKAeixDBW9A5BJukEag9xq66
b+MeblWUK8NQub6d0h6jGILSO7A5Gq0g6osnPL9swpaFbB+wz0xVvSS9Ufuy8XXDxBan5jcOT69c
5NZ54d5rJtrotGHqbTP891fKaFNpxTY7u+8gonYk/fHXdk4crCqqSVG1k8/WLqHTa+Z9pqDfbEbu
0yFRHkyde3WsyDKwLDxALkG95sgyNcnNL6Si46lcx4H/oa9YZwrPtGg+YDs9jJrANCwWtnwz35Je
vrsgShTo38G4vgnXyf0ybjUmtvbBUHQWBVzEXjMXdwhENB5RWhPMRKPQyW2twW/eWzNABPxeKfsK
YbV0PO6Ax5lk3GLC47c2TEjnNf9xkvlFpttJThEI6c/1M56/MHoAVLstol1KcbOXH5woCiODGMlz
CjFUJc3N7rB4VHmj+lk+7XrDRsU2wHczWZIUiN7nEx4Q0BG58Z63CAzXVXW91UYVguQbxWd759Zs
H9Iu+cl1xE09HVhbZr+NVkWnCLt0kyvc5DZNnsHyY12k66uxcos/H/3uEkt00MlLbEsGgKPu7AYp
wmUxHhcLj3GGcoU2XNtFydacZWAGtdr5zFUApVPEpYRRVniRnePyj+SOlSQz3/ZmUJreNwwUcykd
O4y05JyujS8ZJYCCRtEZIxtDEi3hvxj4glTeysnBzWTzG/JdtXgaJB1zX50mcuhFd8ra/k+FLn8H
DQ6jl+xeyBliJkNqLSTaTfAzzmoApaJiY8yeckRpfAYL4ZUYA5cKuZuJbcLTE1oBrllfyQ2uBUl3
EzOYN9sHXdWYdDQfLnbF11YZnp0kpqWPyl06UDwlqaEEOmmO3szde4hwfnLV4b2CZsrTlcTniNNg
kKwk8EiiCabyIvgbIJylkBc6MJ7sBL1qXkTOThuTp1ZRTlatWjdCGr+STAiSrXTbg0BwytLqyYk7
69BozudYMJl1yMgKJWAGq2kxUy5WzlDJ/ugoYIGGPY9FdGeqdEWT86JlLCmN5cU1hrulyh/tBBdC
uyu1aQx5C0IxRigebQ5+HFzgy9yVGI6AlNnH2P5eHLNkAUOHrKTpY07BWTaMT1ilcF5M964bpi2V
XqKUZgj/Dw65xsPZHv7UnX1U0voldwiFwoCFcbx8kf14HuBjqAQgj2V9U9YZKuTk0HTVjaYVUGjK
P9Ia/6o73GJq88F42uut9Uljau/FCjMt6KZkPTByHWO1uIl1RoPSNIJeEr6WTUMcNppK40aXQU2A
rqnhNFdZoSUE4v0v5s5jyXIj27K/0vbmKINwuAOD7sHVMuKGzowJLFJBAw4tvr4Xgq9fkSw+lnWP
enKZQaYxb0K4Hz9n77XXRh2be7IBXpOgeEjN8HWc9SHygDjWxFekzQBawXpMqiqlETwSOjX5PxX3
1Z44g4KnjIigQC9WmYDm72irPnUAkA+5pAYfR8NmdwbbX1YkN4HYQUDOZHpd5ZqDI5zRWHUXA//V
cU2QeElPBqSDlUh1jOD5QaRz7G0EbBFCRRQ/NxUwe8YuJyfv/S3YdviPdKburYJhL0x5bx2PU3tu
SOSUZtTeBQ2VJskD3kHonn6XSmPiuNovSZrIi8rEs1mmiIfZ+ta10MYO84xPVrREScnZB73MnURI
l0NlJL8Rhwmw6+dsJk+aBWLvyKQ4Ip9DLEiO1C72lwmc143bPJ+bY5ISDoIomEYtpbhy0GglMbkP
btQu00ATMKP50q8wtkx7OY1viqSkdaMCUA9l/siUaN6ZQIFcvJQHySyDorTZgVdrVnNUAwTrz1kM
vKXEwZ0CLF8NBCGqOO42hVsHPJU1umVJWmWTyV2HVSFgEEj7njnVQLtl8lHJ0yrUHWeHkccp7hzY
MbXxkSh8bYMTfbUpjtCf10vYDL505oQRtaVHpCtUEOFs+pEK1cnxYzFaEhs0asyLELrAlGjeCD3H
VSRo78VpiKCkzlJC4rovPuGO9BENHr4Y1klJYmZfPC1S66qBZm2ZQbYfLbM4I4yeV/kYE7+dccEi
dpK16lyQ90G7YXba19lOxnb4HIbtm2/hi0oGkW4Cr38oYQHSLBqfGcrQhmGA4BXpDpEgSp0MeqXM
Yiiri2+4kNPZrkagJrne902Yv5bhT0OO8wm/KkXGXO0tKExb/tfICPQAk4hQMA0pb9vTH1hXg7A5
z2Yzy42JFdnrqoM3ZceR1LeaHfvoQYFUQac2rqHWkde6O4DKxxAq0SHwKVnrznnUS9jT4skcxKJb
VRGyBQRctNNRFUlFsF2YMtmrxwqQGC6PqpnmO6cjVdOvAvvczuymSWflx1CCQkzQrwZjePHC4Ucy
ME8zZgSduC9TWy0SIXvFTJuuS01ztsyH8YzB/dls6Ea5tN9OWZCssdyioJoyOmeonY0ByTEBosku
m4+p4xhHXby6wfgyBP4L5nCKJxZ1K3T8x1BbbN524K4HCdskgCqKL9e4dtQOWdJwMFHkR4VUyYdU
xne0sfs9PvNibc2cnZOQWRJ5QASCzsG6yigmcjs52/ijrrmp3INgynoBdjlfUP83NFVMg8ljOp/6
kt0/FuNFg9rayqCjLdUwMVcF0U8mVIVtZg5fSPco19BMsKX1t3EpZ62mqbeOM70MNQOIoGqfbOen
rAmvwwJVrv0mTA5N0CGgRQ+bCeMVDCRj5Jq+4hhMX1Mop1veq26XDOGrDKmSjTmGj0t0rszZ9unX
HnyetoP1BsjltQllcqDbizdy6VB3dnzsw2xJwLBoYdD1mZg9G2DldjWvP4W/3OsIxXVW9ciMBvfm
hsUOnpyxz0IQBTSCCVmGoGx33RoTNAtEwm/jixuBq9YmoYocsilg+6BY53E7MJIip7UqUKt32Z0p
kbT3LTAwUx4JjAGEmPhUFt5EQ9lArGeWN1URMDsUH6NF/O4kj2CqjnBDD5OnGuivF4eKEPFV8zHr
RW8QOR8h9n6+r7G1Ku80oliflsowMZI35b6B1qFLhZ0bUCaeFBJ/+yrfJSEVqL/ITmy3MTeuir7Z
pJxgcICSl3cvghOlpg/ulOHNM9DdWgPvq9U8mLW3ldA0Yz0go8nI+4v3woJRPg12tcvcHisVm3NU
aId5YF3sqBBemgRD0wxRRXZOR9fP8zcZU3yTZNA906kD0SPHTH1JWBmqOGQb4RLy1GxKrFCbKIny
o88JajbQ/tkxmTdJXzOc9iYmyNEX0tJJqxZMJdx29DZpomhjtXIfTcMe/XqwjmKj28hy2g41fS5B
cn0aYzg0rK9U/eQsBM4vMyu8fajS+2hcQmGmOTwmRjVtXfoutOIKK9lhuUo3srX3KHamXVDwhJox
bb1ZIw0DwL8eTUT0eJS38YwUuksmxqfQFU8hjrlpcp8AQ91hVTlw9KKISe4R3oTkCpn3jokEh2iU
U+rk9KkhapHKcmNMRLGoXZehVLs3UkbpLriNaTS+ZQwwkP7wBbrpAmtmESt71UZYxa/WcR/7IkTI
JRDCIZzYNBPQjcxvSdhL9zashiPKanSaLA+grXEYNa+RSY80LXkpTGjOfWWfZO3ulUgoRAsQnJF3
19RZDKlOswOZsPF7Zrx50waHCpioH6zBkBwdkdlAjnzJfQVIWAt84IqnwHWsK25JLBRR5B7SNiIy
i4GxLDwkKVrne5afmxmW3mqm9ps9BCgZ5UQuiW72a6vYlIv/ojGbCsFTHYMyNZDBMBqBxop0nrw1
f5XCIb5YTsrJfDIeIiqKtezHk+f7r/lSt3YJSBmMtx++T9WEKWidouJbEZXx5rUM8s0az9RgNDFy
iCUvB8xjY90boNuPAM92DqveuaJfQuGh7yBocuggLSPNTmOafHgZnsYg4aDrlA5Z1nHymvtpfFAt
TESqmI2ZC3MXefIu8NE6WDntFlvU7OgyfKYu1qDVMJbpFiFABeNOkF1b2dEPU6sYDSHGUfs1U8Rs
REMEcc0jKrauHqfevM9YUXfMpk8ObSkoJkazVSYhdNgmWxMT27zE6eWM3TY8Wj/alEEuJ/yPMki/
1LHj4lAXcAw8SqW4UdZGOBR6hm9vkxkJmc8U1gcusp19NnEcZPU+C0hWHzhXo9e403QKETTQy9U+
47WcDkFhhg8yVyQu1DZ04DZ+scgmeIu94tGE7clfat31sBrMFgyNLzGimkyvZ07iW3dkafIigmhm
ydSzcaKR6mb4mtYQ1oBju4RTEGlC4s4AEL7D1VfylpWpke4jv9/muD2xQM2XwGZdcVDBcaYEbxa2
q7xHw+8PWPoy3Z+bYJ1Dod3oabq2Iu13aO9X8N1MqnIa3FYo9+Pgb5vJRG7DmCDtWgKzede0xZi6
DCJ3K0ocotiLeI3BqmLjdu9y1WWbwiGZhIgkRhljfkchDRAfyluYJV8AgD1h4akRlXSHuQ+uBlpt
AhLDez/XgA4kRaMOUNWlyehuLFF+FDiQ18me6YJlldu89hg1sfwNkuQRAgWQzjhP6YxiTIxWREOx
lwcjL89WVDP9Y6UNtDzLOPo6BZXejMHwns1xvO5SRKY4EejNx2sWgwcR3pkg/8gK9x96SWmbDTZq
NRPpNvR6lG9+sgMit9fBK0iziqg3OiROn92nHd6S2GK4RsckTsVNt963MhVXpu8IA0BUbGSNBndK
kUMlubFnNJ/upzlDXYYXLMmd7WiXz8C4OL0mBS1SnqVV1plIHqbwuZuI7Fgy7ZeYAqZIFpRh37qJ
DvgM/rn4LPIOC5rUDxrwIFFqcKYNvCN9a+i70mxtpgu0JeKweHcVhUTsY3nzFb0DiMh4dfo2OU7Y
KF2r+2ho9q9GLzrRQvtoqkmcyjp+5p/HHGvL1yL65VfIGEi0+Qp4FG9+4/Go+g0h7EX3PKN6tJA8
iNTet+aoqdjt/VxI9MlceNSZK9VqYx1WtIJTh0i7HGKI5g71CO5Wo+XuCxntvHFeR1FxwMSGoKk2
ftkOTNGcgsfOrn5FvrE71+x+3vsERn4dkFJnjT9a2fC0DpxEHe8X5SuJ3BkCOvrdrsPpL5qZh3mn
qPFJmzQeM7QrLARBua6SARXPwCwKZ0vkZ4yR8uCpKFi/E8PeoL/4YfT5TsCvkGbCm7Uc6y0tjnVe
bZ3FhTQReYANEx1ZX/uHcgmDIWx0XQrHOE1x8SUSUU9wRrh1o+4FoztyNSvJ0EZE0Yb4NPmQMYk0
xmXOoVoCMyDqieSZGbyPqDrkHDxjp0VPz50H855P4BkaUFqcCqHjhxHXpvHsfj/Y4IvGYsn5kzf8
9eY2DIGeBV1+hWmEJT8xXmRW7TppsBBO/WYe0IHS/QAnnhdrHMXZRo6shFwiWHJMh23dYI9AMuhV
LOGhW11KFf7yTN1x4DS/kD2x86DXb8ay+WHk7S5Vw7RuLPU+lx8AF36AeTD4azLTGcz54Awhnd+o
vuWyfycX875VaJBVXz42Yrm/vrdLFoXIhESApKtkS3uT0F1x6PKXtjfZxkksaEP0ClzZlZugrG2m
7ntYkztGps+8r8TPbEy5ymi3l5CfaJE3QxNi4FQNVJgu9XzOMSjFM7ksT26nf8WSDFqpp4M9j9QH
+B9FXDoQLBXSg1C/Lh2fZsg2eZSu02o+DBG616BPn5rZ0MzenCUzlpxM52Xw7HQ3Jgw+/AKmVWGx
S6YFMgOC67YCoqSLneYIBg1Sl0+RA435OUgWW3Z0DTnVDyWKfEtj2ZxABGacgExx5MnVSOPmbK1l
/TGVzHzmsT06Fnp9xo39IbfCd2PADYEGgEGX8w101HuPRiAptYnLHqpoVf8ISvLROi4d4x/rnGTW
C2IDtfd09hIZI+x9YzyhAYh3jcP0myRdRpfZdBLu/NZawAN7yzzUtenewRQ5wkjhcBfGj57bvfro
sjYpRKOd2cd6nzYwXwaUivVElg6YNNhtRoyzmhywltkcTnYHFSMt6nQ00EHwtleRfLDJt9yr1K8O
tV0tFCqiAGeBclFH+PdKXmgY4SFrVmIewomRnl8SyNgkX5Vt3Wl6NSuRy28Cuzniuvin8IpV78Tu
vskpvryh4gwxP8eWF13RiNJr1OLaq8NgAZ0qGVUHOLaHOto6XbLDKAeUIcRU03BsHWmyMSI8142u
GPLSEyJ5LLT1sUUF+slamzTS7RZkV35HkM/z2HrftS39k+RhKfn3bh66B8aNy3HbPLfQTVe28z7g
Z9p0nf9mLEB6/EBsZsyd3Ni44w4gSXfmPdV5xZBk+lCiv+Xj+O7TKkLDgx7UdcdN40rCTpBTR7n6
IOv5JAxln8wREn5l+CPBoeY3wtqoIic/3EWTuxeGn1za4N2O3HkHVPwtnmJadWlFDEY4LSz1zUwm
K52wIeDF9ZyI094wnyINu7kwMFamjIF2QV3dSlc9fnrL/q/cd//P5rrfe+v+1195+P4/dN/5GNL+
e/Pdvv758/vP33vvlt//82Mx2Nn+P6SA0OpL2NCe6y4Gu/+03vn/cADdO+DCPEt5yrL+ab2z/qFc
JUzPQv3r+Z4Q/2W9c8Q/lO9i5XOU4zqu5cr/+D+mwBvqR5BI+BV/Mwn+58//o+jg68RF2/Bt+DP0
b7/t+ON//gdvnMeXUtJ2MOCZlpLuH413wumtXIRM/ReJdRYjySU2o34UA5hyOhqromWRjgLEk9ZE
IJnXC5Q7U/GMSQBZQ4DXYxyzdhs60X1lgd+vDYDeWTHSEdY2p8A3RTl797uL+xdf2rL/4ktzMaVA
pOUuF+KPX7rIzAavL1GdueNofKnDvVOQbhAu2pnwJy0TZ6tD19k43nALPR+sPdb7A3lkh3/zRf7q
6uGc9M3FPOnY7vJFf2dbdMyKwYgbGKsknTGshaC/sKhhXWopdVwhODKj6wKyhNiWzKSiwGnk+vOv
v/8afzJPft5DTJr4gwQ9P2X/6R4GUTA0xKjjSdBThdRFw9E2rsQekDqfU4j+/Z9mKR6+PzwzjMh9
NCW+RQEqbVAdf/xb94ETBikSQ6oHp8NKsiVGSnwYfX1fG/QALJsZUDGH8jlBhcFONn2zzSS4zE2b
nyeLB0Cap3wY3iIkJVGZnNlBroOw6GEtsaISuypqFkYC6cBMukIMUQbjSjcWMayGax9olsExnid6
nPFjb1bZsSZR5zxq/9XEnXEqGFcc0iSlC50k8ZO5OLXIZSW119pNRnMXZsFuQKSz6wiH4bhMoESR
Ikbs83NZ4/N6oiHPDk+vyyscUAleFFzczH9tu4G+tZXfwO7Qyc78dcGyvUKMFm8iBIP4z0PqsaD/
1VUw8OzmMeHZu1VDux8iO7wGAGb2djHsp3EsQMxaKD1U9NQmRsH3mlGVgOA+GcQY63m4JvhkrzVS
zCCzMfy444H49IwdJR8OWQayY6gbuts0d3MxEdpWpYB1TQeo2DhARIqvAxGyW7HqjDE6N3WwxmLB
YNSFI4qnVxFOED6nffmcCeaUItrj5HifaxsFOq23YDGbZk32zhikZgQA6skP6epMIaRYPySvm9gg
sFWVhzikq9IjAkdxFWo6tw5B6hg2541qkuKew/ENDWuM3140hPR2h9Gb6JUZxXx0VPsySoO8n5qy
rjQYG0+teSIAhdFY7+Z3MOAWNTYZ0s2bpafuVXcIXQmv3znan55aRZUdlb21inx6e15bP5dg+O/G
Xtvn0rDPqp6SfUggDZUOrR6LZNUd/ZDw4Co3Qpkd5tAzKWz6QoPKD8MvOc4D/nw0UZh36MEooGm4
gQ8D4+Qe3MSGGR8Us+VDDMYXYXWvk+VVJ5Pie20ZQMxN1eutMbGR//1LZ+O1/pd3zvNty7F8z3bF
55L4u5UGSaGdx5oTjSCJSmTJsbOZAgrGcVPfIw2Q4ux4YbWr1XusS2RUeRnc9ZnNZCNcd3M+PBOT
QkSLH9+CZwxoGE0hU4d8lLVJMkCcITyls99ADfDQk1MkUr3N+grHPz533m/2/f9237GWNeL3+45t
W6YplSOlFB4rmPnHNcQ0J4CNUEbXfVWjEwWhcDUeEWmi2KhExxwKvRkd06MxcMT3emhuwHFp2BGr
otPT319c8a9fxrYsU1muieEdy/uy4P3u4kIgymILIsXKJNoLuYIAE48K8Th1kMinHCuBSC1xIcJJ
kP3hTdiITWBEhssILywxl6/1YO8kc/eTV9RA/RI72mJYK4jPu0RJZ33XdB7WYRf7txADoEGOQTAA
uil7wn3nxHR2McDvweima19J/VQPFRaPPKGvgwTphXM+wBrL/KWcBseBMwRvCMwFaUiR3BOUFbwV
uvmaz2V9o5qO/82zZ/15f7FtzI1LhUB0gbKE/6ddLkU2oWyJOsJuIG2Q3vImO3mli9isCA5nXEdo
8GMeYq9uVGijT0YHUA6BOCpQXzUNWTyupIVNHAq0b9tPf3/3LOdf3w2eJuWzUQnb9p0/P0u8biOU
MlqtiTWDfzHtI9l6zQUpGSduS+GSDES4U0ROvNSe+z0evfSnn4A898qBbau1OJy7AHaqakKyyV8q
7+O9rgiYFdgmOMp69nM8qTfDmoq7ujXGR+0V8KeD+QkOOKw26R50WxCXoMbisQr4Ez239eCcW9OT
F9y6adtOP7XjyntjGNQD5+WBLhtS4uWnNGg/XET317qV+E5wyjNK4KZLTLA0fJx7gij6i9uBdred
FvRlyBRnQGVHjEEkn2CrQCRIpi15dQmvSu19OJF+KIQz/wxRoiQoJGYb7dM45Pc1BdUBUE6xSHWm
S1wO8TExw2Fd1Z44VPQ1WQlg9s0mei5YhRIfsKGZp1l8gNJjdqtMDo/iV0kLyPTg+GIetzl5pKR0
+QNo57ijUxb7mfcAIQXX/UA0gmUcohEYnobweAs1csoZCh4n7/qKH7++YsM7G0FukV4iqqvN2o0A
BQ0eMgV1qGhcoJdflVp529wOup1eLg8uUH87x6JDbWfbL4jdHoxC4A2b6VI5Zse5is0DfibvYGU9
PxkJZHB6Ny6osFo+qhbZPok14P5bBLpFkxB2G9d4xmbv0Ht05j6JldIj9DKjo4dqizO+resrL4vH
MIYtBpvOC+lVpiK6Vjltc7aXX8UDmo2/f8S95Q3742opLMkhgZfMNqX1ZzwG7eRmqgwck4nrPkdV
dGiqghii1NeHMqxS4nYFiKmCGaVGGWWYIXfKb/zr7Ns/BxP7D4rnftcm7iWpZ32WkWYvzxFBmNJl
0NF3KS5TQVZogJ7L8brHsptMcj2k8ZDHzc0mUvOLY8riYA4N5UAwn+K4zXaoL4AH9IGxqd1YYmUd
p8fPjzxNd15NMonCSj42uj27HikMGS7LQ597IQLaNevt/MOZ6GD2cVY89pHbbIq8DZnxf206mxlw
i2NhpETa/ZawjM8RQYZ+nRKTaanO1yKxvWNFa+Js1fZAvrT3qhL2PswhDc5LK7+mUtAMZKT7wOsC
5mHK3E02EdeSjEN2DENA9NXUde89uD7TzJ3XwCkcshy8+rd/73YNAjBLvoS51KeohTrw93fW5fT3
hzsrHEexWSi2HpfPPx9l5FBAyl26lCqw2sOk8/7m2/gduhFtj4nAx+g+cxC9Y5jZ70NeHlST9ccY
agD0xO6BsFvzQjPAumTY7y///LE0yx4vi/4BwVbR1vrQQ+VvXDlJkvBIOEaywpXKUanThVxy7XV6
RdKeXj9/ZXa+u0PqDOLRqfqTMcMMDQqYET5E88Twv9cosfZsBf6mTT11663uOUCCfY7bwrsFalA3
Vq12nRsvKR2aRb1jFM0QgD87t23svKBboso3pxUPO0zHZT6H9N7b/JvL636+Gn94dRxhIjlXXGH5
F5sD6HoSwRSbA+OBbdsL70JEI2j21ERcUcyUxPOignXyYJ/YTLUbEb61SRGzfcwvFYPrsCid0+dH
DWKLxFdi9SpzQk4L4+gTb0Tk59oLyke3KavtWATRiyJzfB/7RIXNWYgbBWchGNQMpAHHDp+QtBeb
aLf9wmaMyvupyzUTHzpleWhXr3BKxDosSeSbnPoStH66137s7kRBG9SuC+elSo5hABk3AIGKZWeg
drDzGjdaI46fP31+0GqFjdpRHwfsBqTVY+5IdGY+BxEnIHSPqGr9VO1IYkZEW435JXElcKcAOyr0
uPyxUCPyi7E7MdYBZ4rdpelk8UZ00Hs7jZKsePLdO0v1iBRxFY7IHGkOMkUSvum/FaP3nahlhPQS
4kVmOG8Rhsizph2/zuzReZNzW1C1M9ea7OahdtFn+EOFIH8ws5dCfTN6F3phs22Vnh+rhHc1ZQh6
lF3AgMiwk1NclT9cC2m6UaIRIcu32JBGi5SNkJPHrsmtvQUnZwcNCKROFaIgXMSgk4eJIWnd+0mL
fbzEXPVRRKDQ8iuzfAM/Vp+1BngC5puEYPiHXI3OQ0LeEorjNGjpEPWue6BuvyVRB7K7lpxNwyKG
08l4Bot0D1i06ZEsOugBcc5fqwFoQarAQEdj/qvHHWHpseYwFdinJXJhPbbq09sz74ZsZk4Jnv2K
tBvP4KDUFYZOdLYKMoIrc7xn84dbOyYfTQkZlse+f0u1+G4EHchO/RqRurvt8ro+Bm0g8Wh75JDV
mX3+/JUWOPTn3GzfjDsf7c89t2AA7eBxG9rmLWKOd5kouMhdqGxGdmhPytG/n8oY/15b0JAGz12m
+twYtQOryR+JE8tLMmKK+ufsqfY6IO9ccrxRIiJMBXwSfodBlM6V8yMOq/fw7NCQ3U9Ema8GfxTg
BBk8xUaO7U7TPKeaML3xRpXG4XnNKGcb0hB74nhV3FMFoRadgORO5TfS5WijN3N9o+cZXSLVzCj6
+Q+2vAnIrCOMGnyNC4WuhboQxVpswzxsD/XRKwafSUhRg9MEgJwF+KtQ9FvrwIrjU4a3cYPPcoIN
malDWDOOqozAeiJ2ibydana2ltMH28pDLcWanO8MYwi4ANnCJa6BTGWhm+z6uljSdAZ3LeopvDc4
O7dTP/+cyc6tzCF4DnrTJLs1w5/SMUnGfdjxCkDpbp07unUYx5cfMjIeVwumdR2xhdz1ceoehyj5
LRl34Axyl44oqG2UAOtGiBBjfm4eTBIezqahplPXIsg0S3kgnIpEnWDsT32NDGJuJ+to2LJcY0sh
liRqek4mISho2w8RC/FkCuR91FztQxE66SFCYUI53x1MTVB3TR9nEfTBaS+BRQ3Syn5NBw6Q3nZ0
fXHUsD2IoFZXDp2MlADyMGkHU1pXX3f8dYmJKOyXHvrpefyvj2ygWddmHfMCM7uP6a09OknR3gun
eGXYm39I1hcoGF2wUk0fberEqc6NxyvneyAMXLd8QmpZ0phZsdBWJK1sEb35tG9acOalejdxNFP4
T8TfslsdY+VC/bPQCKMRA92Iv4DxJUhhGxeZkhTGQJ3cs2a0sLIBFZmqI9qMyPDKiQ9eqn59phNr
l+aPzz3e6DoPH9A2H1JOhSMQWFMbWD9q7LjjYP/yypTEsRBudmO/9rSF0TzxQXg6QpAMrYI5hD7R
jbT/q3HJSGJ+cJel+Y8pk+rO81JSgVjFt5q7cBS6G2hiqPGRqDISn4vxdfDhfygrr45Dq5svPse1
ePIek5oTycgW++YV5RO+JdYF4bzhJ2UibrbGMUVmF/bzurcH87WoFPmZjIAaV8WcGID7YzR8hn51
F+oJu0djVS+RP5M4GsEXakxSYD8zOJYPwleLVa3fzKC334K5vnJs2xqGNZ9JcdF7SB0z0U3iuyjb
4oPB671iR75HG0hHhYSfjSER0bc+NvEsqbYG8YZbJlED1P1lhAwmhb0AA4Il140djHuFFBxBe/9c
ysHcptpqjyqWtOrg5FulVT+Rp3D9jJuXDkNo1FFyB6pJn9k29HkkCnaHozbfo085Tq7r3yYZXVNG
T/DT5vmSz4a57umS7Gud/SyA1WZEHyMJprdMygxBXEP6BpQVla0cIWqF0xQf27H9IuP5uxP3zpc4
JymSHKidWxNBX1Ru9BCEGnhZpAnv5NpBXFsCpWtP06QMwwOOLuvaTp3cOZiaVjHtUS+H0RD6cbSy
CpVd49Q7cSIfjgqdIc94AITHiz8CF6Ko7cnisUjae7NO1B2ujXzbj4SiWlnf7lq3YltiShq7+p2g
uYexbttD4U/GSbUGls1y3DoNfG+fIDdWB8hHJaSvh0wax6yZ6KnXETjJAF42tpunadmmpWuck/Et
wnj8kTrtix1XmvMtvC7J+5IRS4yJpQb/gOWRZvC0a+KWrHvGkxdqT5R5xJvcicCjeYisq5/G6TaL
PNi6VbgBcu/tyCUqTm2OMqMtUdxDjetubakW4Ka2uBP2vqtF/eroDwLwCITrmQoapS8fTBj26PG7
bYewYg23b7igp/buIsD4KN608a3u8aOFDUvlMA+0awp6YkUSvcjAurWqh32VDchYpyWVZyQlJJOz
Qe+2EhcvaJ/jmHBX0gBR7aQuae8W2vHNmMcnJFf0ewRqDQw7q5HY2BM5mclZNtOuS5vqElZJeOtr
Ydw34oFn0P5CLwzFjaKeCHzj5sPcuhf6UTnFSZNusJc2lFoSBbYQPnBLmQQDI2l553B7RBfdb+wp
kDt4U/oEmOgHwd/ElzRjfsCkjLphnpL7MsEwKlgHrpEVjk/KG4DJSM48JakAnLyAstZuABG7zHY0
oBDBe613JybuEOkiyWEsovGaFz+GCXsMgR/YZjqkdyY2q1VrtViJahWfepDQ962BRi0ReGkRWU50
iThnu1EOsJSK901+rWal3zw6WndzKrde0J2Y7PbR1micft+MJlQbX/6UGhxgVvo8DvVj6HfW+Z8f
iij5Q8sClXgR67tFo1Kb3UsYyeJSihoEVz74h8AqfqTWGFA6Fdkl9ar3vJ+bdRxBv3La/iv8pfRU
CVT0yBby/aAc5/b54RneScQZMKwkte+r8Z3puH0XFYl/j873+4hJbqeGFCS3tA5t5IoTZhpvrXVH
ugdCY6i+IbYI5R2X5EADCf7BbYxfgUinW5CnPyziTjY5ivsTMO4arqeN5KEOUSJw+ns267qCHWj2
l0pLscrGTu7zyssvgAvE1bCiEfsS3pLWNaZVyTju2hpI+uxkIvW02UE5wakwF8kDQsNNUv/0LIbJ
fCfo0TFt+RsDlHJv9hCs2X7RG/QmpIW+eI+wM2FhGD77M9WGNlLA8J48dCVSvUmG9DYh44c8knZX
NbccTq1w9XkxUfHIk6uMG5zZ8J79DN38QL6Q7+bfo6pbJfFcwrmeeHm9ur516MbPUS2vEyaiCevU
F2+02u3Y4t9L+9ZZ2BnugLkMVJ2aac3ETHduY5nYzBfMtZX8mOcJUITfYAPvRI7xNy/J9pqJmT7X
YTLfRRUK5nkse/poXAb1y54q/x6oQYmYZB4v7sLCxVu+wo1ZHqTTyseS3hyxlT9aMbuESS0qY6b3
iQ2Oks4oe4mK5EcCz8tviP4W8mtcQh9wNIyJhjTDVRnK+vb5scy2AitvL/gO/bN0nQvgyuZeCwHo
5WiAcidETTx1lZ5f3fk4ZTjih4pSpiKQ7GQZjnVqll81GsakWatxOwMc7sAX33Qk9W8fUZWckzZq
76ueQFAsp922tjD0zX3ebpGr61GmZKkRiuOM0MMblX7xh9c5LBxkSW65CyUtENRKejsKh0CdtE4P
lc8f2EkmF6hsih8OWahxFb7UFTE4NlmgD3FSICNsqgWjhNhJWXRKktaTmwpBOmeTAppQZea7sbGe
0qWHNJviK1zldNMKjxjhNoqufoH43GZ3qJLRuVRV0m47MfevFOLvhuAwuKkRoL3lU0OM3ogv+PPH
wQVJrtzAvWv7yjvjynsOFaE8yIugvVU2zlBZD5cyyz58QuMamdcv6AoTBsJIMyfd1rvyk3tup0Vz
ivPw8ROd7yuZ3U/3Y5965xgu03mK8p8q6bx9Y1Tf8yz+1UQB55Q0jc69rxCKU/hv8I6tx7EcriWd
BVijJvWhKMWJt9qmkDGde19AGEs051XObz4xCJHzONAn38y6cJ8t2/gwJVvN/2bpvJYbR7Yg+EWI
gDev9J4UZUcvCFl4D3Q38PU3ob0Ru1xxdkZDkTDddaqyXKLggw4rGnwqQKmMW8BfGZHfx99EaGFQ
Fmm3ika7JOEA57pBepNT3b40YapufLBXj5jlC4kacSaUgr11/p/MzjDe0N6kHP3VHpvHHArXa5FG
O1pIAVaH2Oq6LCjWclS4E11HXJxRMFTo4i/RZfpF5hGb5BQvGuOoUztpxpUBZXxAzYF3MyTjm2Ww
CZoSSZN17VHdlE7jtsBRzF/Znup0Ek9tSTeE0wbWltbQ7prHUwe0aiiWIdI6Hb5jtE4KPXvrsV4F
dnzvU+R6xHtoO57yvhuMyGvacEcigumTPcO86SHH71T6Gv5LB7nJEv7NqWg/cWt+vzaiZYmyba42
qX/hC2+JzzvcexxXZ635TdPwGMP43XhB7zyEeJ9gxqVs0OLMOvw94AgXO8+P93Jum59onC7nP4Nn
4sAn/BYzrKVbCQHAEXpKHhHTo0QVXaSjaHA6wCMTTl5dJUra34wQmaXGDZlmJ5OW9kLT0C1yDWNu
iu4IKyABOBiLxygexGNLWx4gjn3JWO/FJOOzbGdCgOGYQFMGr3hqNJrinbZ7rdNwODUAmYE1roVs
nZ80W/vZkPyghlNGFeUueL943JRRxo6enGmg98emKozdmMGir8MfL/S1q7Cd4j4S9UgK/OKgTxbB
gEvDtfsHLvk18DaOV9qaJLThgW+MY9taAKaV8HV58C2cgxFkzL0bgcswYRa8lRHETtsH9jnFVwWN
Zds1U72G0wcvbPDag9QmtfEbM3nQc+Muh2R6LfqC9XfbkNDR8fBXrg6WzYEL4Iate+1i/PRsDeNd
SkG9MYEEEkxdo1WBWewYD459DBwRkxaJRlY5QbAKSz9Z5/MaOxb9o2aGZ2ukWduZHxRuXpaCuY2x
2xvffE48BI6pvKmSDUXVmON7kqbfTk2TBN9iQevLcGpjrT3DUjgZ+hQeGpBYh0avfnUwJFsr4K7Y
Vhua/ppz70xrBD6xrLsZaRM6ztGlAnddJ+M3HKt6G1a6fAg1CGIVQSkzbYcLzpth7nEcLggT08qR
dn6GWczmFVzW0xhUd03Y4HSkfYPIPDx1Gb0UhTa9NpL94YwnnnorOXFXT09pr7MHKWnKjhXNADPz
PuaOzHrsXWrCO5EnK9ak+f7xDhiPmN5JO8gzdLMETp/8f5nfECXLptSLcxMUuwGjAheT9tgikP9m
80Ah9iGdaOazUt8onZ+eptytoU0YFR2zAN48PzBz4L0KHlxriB9lyWKMcVy7Tb0m26QGmULdwTiZ
cQU4NLE1vtVk8cH2hk/xeBFzkVLa5oJA6kcnm+IrHAnS9fqU3HTjIetz5xGb1QwrcveNT3otFNEW
sOzw0mI7WpgD0yLMsd6V2h7v2pskeny2x/MB3XL6v/UOvR9d2LFNcvJL60rGtU32oRtp99BEYGIp
TM44H957WkifiR1t4sZwjqS4ljFv7NqZRUwMOE91jr6NXdwD48F74qECH3GVEGFMfeoAlZyg4dB2
nKe5s6/xLldB5KNIwkiYqur296yS9PCWHYkfLGPr0Zn815jfunA11bK+pBYrzirywp1mnCkFUK98
qwwEp69PeFqbsNvECeqT3SIbZOaAHTaKDKDHvfOoSrM8tiU5jWEYZuMWxSSxpk37kLrnUxeWHDqG
UoQqyQ/QuusKTVsape2c7SJ/i02mSgFZfXafjY1hukVQoU1vOJuFEOeqHqtDMow7EMw+i9EJ5FhH
LadkYE6rLQ7NHDDsfn736qB0kUp4C/vR/9A0lT1psuxfQ6qFeqKWR/fvRJkfoOxzK4ike2ANs8xU
Vf2YPmE0q62KZ9NX+QZf9lfARHVXmlO1U9L/KgwCFjIe/De/qejc0LTs4HUEUnzSgg486Qvpp3YB
V94BgJlx9Vc2pqOm05H64ogwfa4IrwGq65nWR+/hIMdLh92JsISyjzp/IU3s8uIw/qbfcsUcAZhh
5MKuLQK8mD5Vcbk3sl6kLboWrx6G7yPDsP7491Wq6ByagQNczTmALOiLhchuUH61B1mH2bkZ44tm
eaxwVauxQnSNFRv85qySsj0hb9AValgvfdE+QUDW765K3DMzfqjCBLypdvO9bWGygjXJv6/+anks
RvKMhqebToffE5V3LPKx8Vc4/B75AF8MYesvcB3hLmSwkyrnu2wzmxV2bF2mHKZgFoR4fPzqxVIM
6/soH+YbLNS7JguPldCXQ+h/s6TTnhxMXkR0O/DracnVyytRLEyr2JjsFTkiPHw0arhm1II+EfMc
gbe2umSxXxT+pnUtDjHpdK/69NYHbJB7Qaui6sMHgFr9LWnJjHmZ9hBE0SdRp/jgxmN4pSr4pbAl
q/0UPWxRjzgxujQ4k3KLWCYA7rMCL9z2Yxw/BSmT6Ygfh4yN3I/TwC9J8aqZwwtwXX2urhdPSZat
IyVaiMz19NZSJXgJw0R/yiHpcEsEUPz31AA3tmrbItsmXvkQm4l+djTYDTQLjSR+42Uy67J/D+Tj
d9CI3DUfTLqYGVIzaySBRsjRsPMne2TB2hJp8dqtXeXRcxSi/Azwm/ysabYO/FZ2KrPmHHSEv4Aq
L1wArzdZdOUJcwYLZB1KCr2x1Sb0ARWlzniXZrzDlGTDbi2yf5MQ+DNG6HfCpgMyEXIbp3myzBvb
v0XglfZCIUiRK4vOvA6i3gVltBMpcgmXZS7UDnbUGJ17BjvrSNTNsWeNElbRCu5sBW+E5YfMEF4Y
II+3Dk10YRrjUxZl5iOrG2AI8FSl3TKLhNLlQa9dEAJN703u92QAooMlp73rpdqlSEj1KMekSoY8
cyZHxCL5/veEDMDrhGMeZhZ9zPODZvd48xq9OTCaOld+kv+zY/slzMob7STHWquGB0MhgqpxXae+
/0w/QLcYZWxxuBETXri2KXZpAEOVWwYTaE0LDvnYJbuQNUxVusVLJC1YoDXFQJI1wpnE0lsZ6lci
Bsl3FE/XUXXvjkVtVJU6vxWixImdEjiKKQpfcL37o8Zho6mBIk0Xa5qRJ+3WMWz3jpuMqKVlqoOr
cIr1RMX3jU3rWAPJ5JG9kLvqxIjDvnqmNSC/65PePk4tSaRymJpN1vnNo54RxcsIKDJ2KzfAHaki
nRfXf+XukSn5il+f6wcoPMZK0bkw8CURh4UzWyz8ClHV9e4ANbvrGImK+Tu/v6pAQw0kOUjeUp/e
96FzUMAEjrEFDqQqAn3R88azkMFy4bU9Q8mqO8QTQrTpzaEvv3qdpgx+hcWBMiSJcep7Wz+1cwK7
rBv8Hf2iZz3BMrg9wLKCUlrQXmM17yKdipM7eO8NscFHZ14wtDOrLhjM7ODILFgVNRoiqHD38Pfg
gFtfwSdsV39/QoQcjGCMJR3z+KO8HSm66EQqP1hx43lrjLHZ9ipniwct7TBE82o7e0VTzC9ejp+K
rSIQtTGuLkPlmWfN+0/GJqK609zcOofUMjyYOtkN2aTunpQgSJyCJiL2/wQfS69+SDJrz1ho+tTK
jH2QZ7vX0nKSUzRNoAExGizYpCukOVu/41askFUCa+MNP6j24yGVtaADox63TgkZYqDsmXqQs6F5
6THWxpvVGdN6GPQ5H+cP/wb9HHYyYYVjgU5rA/JSJcujFAvSDdfCdGoK/WzFSbQtQhzZc9L8FvvF
7m8CLVSSHgwPxbzxHi1qxLdtQYnpxL4YgjRMCcPEf2tXFVfA3iCWO7IMahObILD5VGiG9wE48Rh2
Psc1vViszpp/xYBHreSsbDkwDj2tLPmORW0PlsybDq43BmsdHMIS2nWEzt+yztXUyUWA3NC2UBxq
ATOt78CEKKPut3Rx0SqKln7FUaABkkHa6Abjhsk22VAxF+5E5jx7f4PkgGITfSQzznv0A4V4ZynD
vkY6oD6H1pi0kzs6OGgBCwsum9ACQbqXgpt4VV3cUJz1FAA4sLPHv1uHz957GUfEF9lLHejFQ+5r
oL9r2Nt3qQrh0SHBXkaQ1kbUD/u/Z2FrvqZc6k+RtFHimih7+++r0X0yVGveaJaEw9yTXZ4iL7wT
bNmKOEi52Nfx90Ai3/B7dWAqQylh0ZQ3rtnDUozMva2u3A7zjCouT9KgaqmfP6shCcWeMrDTwNz8
xTDIDQPN0xeax+ixKWbCp4d70+6Z9AUp5wTVCmsiQsZaouAjRdWf7TBKKJV2dWuMw5+8aXlOdYqp
uq7rynkJA+slI8+960w8TA3v61SePBm4F6GIe5esj6+whNxj7iQHqmAJJPelfszzhDZFqgVecqfR
FxPtnf9MSbMM2x9Ww1NHnSKRIcWPSYhomq4lbNBFKow7vT7mLW/a8Dmt76yJnHVdxxgxrDS5sKTv
t50EGfD3tIowZvW6b2+NcTIeuTz9qhIPZGDEdEH4NhGYIRX/Qj4tEpjTZzO505KVV3mxusZe2iHo
w8k0tP0AYWSXDk55C7k7rBKyvRe6dq/tIMRFpg0TNLe/ed6otmaf1KusMufOVTNcySi0Tn8Pjlna
p0SP2m05NiAXh3CnaouNKzumLcCk9JWiT7zXCULg39NGZbsAVlxKnLZPsuLL141XGehymUUwCP15
OZ5Ah32XdclCq832IvWLmxeqfwzfw0NBg83Zx6YAa3F86DN7fLARYmkiXBpB0F0ooq0P5DyLbY7l
asVFElS4N2WnYH4ALK4DVdGoAZ6m8NzXZzdlzCujYQ9kgWd/D3XLyrdNOWF7r7kFyDOQ+ZJlFQt5
CXNaGQ1Pbv3RGjbm6DTrvjHM+5hP1jL02CtWJSG+qdSNdxLxzw3R66thhl/uXIyX4veYmzcXJhW+
T3bmnUK9b65/z4aa8CadH7D/bZ+uT8xPXm8OjMRtItug0cuNPY0U7s4PedS/tZGMYeImGPbMcYJ9
QLiyd7oOD04BeHPoldpWrpnc/4K2YT8dJW1SniSXWAr0WjT0qwCZAgayDDdUe8QHSg4cFCFdUjMD
t6yrx8cymPzHieEoYTV2TtgY/Ecme9Yu6dXAcVXv0ti3TsZkikdrwl1gl+7P1AtjJxINMlCWc+XK
DCqA2j5/gXHYYoVshk+mTPuKBNlYqpxpImuwbCzj899Xfw9VCLaXncqzIHKyKR2x0QnP8/0ibrf6
3dciNI8yqrZ9Gkc/Q5Y9QlVx774B7+uvnTdICYuXGEfASVMhND/7+/U89Ki5yYCDJPib7jF7zJ3W
EuATTnmOTJDIUiv1uxpBk2uDUz/BxpXLELjhlnxtgKzoyXvIu5IUpgG2Vcq74PRzp+xMUYW2ZxLG
HUYwxxL1j+cVKz3V1IpFnX9Cn8NkqEf2Q+ZO4W7yEQKmnuH3IC9x1MutsBrIcHURXasEayLgS0Gk
wD9JstJn03WTQ9cDJR2nUTuV+EY3tQuoPQprct8FQ4sNQ7HvkLIR4pB+vMuNvDki6TNT6bUKaS5V
m8HrIW/U03Cy54cuInJrKeyfYWtvCpgwe7fySfYBA6SkqQBsNlkVKMWIcDfKnLPxu7C55Eb4hA+B
yjyQQJibUVFkrN7anj6OvyOL+fy+iHnBY8xpRtMhNQ1/X7Jdwwine0G5STuLw7tO3lwO1t1IZdmZ
6CN8jorP+O+7IJYPW+exOf7Vu/cGYhJAE2Xt/p5PARNxaTNpl7rGdc+ux5est598EjuHSIxz5VSf
nR0TebUTeM1haZ1mnhp8SQeMDZwB8jVLz5hRFgcJ77Rh+J+B/QLPBeTJEfeAOyJm5qXWQ5jwkBCy
PZnme6aKa0SexY+YzEL2A8kJFbuCvGts9SlbZ5N3yQiLVCMdPO1rpxASTozlAehonwXuirTQ2doJ
52R0bxkDmXGEB0ZGFguHCKyDK+i7wKsC1LNa1oBPCk+84c2hAmUt8vhqCMxY47uNwFvWzh7IDiyN
I61Z0n2jELNd4JH3DWOdZYd6CC79RJXkXJfi9j/8iKvEti8+kdJpD9SrMt6t3rwxAuSCE68N9MsR
MnVQ/bPLjPwYmgk0q5BmAE8eikQeBqgimfoMz1QjZvW0MQyuNnnHNh1/FqJwG744uIGZRI68E7Gx
bqJHqrhYo01sP5qxWmCtYuctlwL9X0zeY9d8Ut0ARi5EFvAXZQB4S3w57Xighcwotr7B5beINumE
h0/RYx7QwmkGN/9bOmBFJ1Sy5yl51o1/hEN2XX4wgn2oh0sdagE2uWVCI7oOB2uiBeSr/ChGm/TE
eaAGOaMZphgPfv+eWf0pgL/U8fFzm163afelt1Q2g0K9AwtaeXa/SmBJBPXjBMIt1tirYrK1GFf3
Tn2ONMp4tGnbS40VK5UErBqUOxw8w11AkVkqPGKTPi7jnsl2jgQ84HrT62o9Nt5uMpoNN45lwuW/
z7Kjk5jE9eFytJsccl8fvsIhYxKEe7NjE3+MU657/OjAfZZTnOyh7G1xPQLXBxNmIWuGWbpOHaTZ
mgRxifJBGViWhnsmub7RnSd0Ztr+wIakxMrTGOXTxWun8j0OJi1w35lUnywCKZaA+oEu9qELf91M
NK/54SrQkOdSUvjsU0CmOacyoSc2LKIFuUdDbUrOUs3awSYZmRP4z6aqQDVktwKonZ8mxCg5wyS3
/Own42TBCnVBeduYicm2DO6yY8qltR/GzzHBuhhE16mMzkbTfUhqxPDmPo86k5boHE39NicA1HLF
d7JdkYNSa9hXRqLbZwOO+SQiGW1jd07/udzT1PSDS+xJ9+NjDkGsBfiKv+cDjgKTS/WUB5F54dNY
T+ZnLBeMUfiBPApA5HDBqzPzLW5+D2Mk6cjr00bHOTtAq+X+AJCNG3up0ZPdautqxKSKLUDSF9bA
UMPKIkmc5Q++CA+xR/gN8gg7cCRdMlhjfKgrYxWECUhwNmg9hR5h9ajcmgY+msjx69DouMgQ6LII
hD8YU7xtLtF+ylYOHS3wYuYtBxXVtyXsN65YmNwPpDu2OgMIFM/pBXYFUHd1hN4wUYLU/IJkdXgJ
1ntZa3we6gym/AQj9dDFwc7Tkaad6cHGDe+5kqOeS2QZRFsmmbu6iPdQuRmN7JjqHYjxbIBEYcAa
Xxgak73sQcXV8BK1A/9o7kedP4lAbmGG3ADUlKDtwmKponDZRe1Cc2JS8iG2K+emCg8LHXVV5cCV
2jnjMQS7aQyP6BWRlq8B3hBCUehNPQh+xzvkVvFUT1g+KIWBvrzEL7zINUK4EIwXEd+V9djrXJIx
TFi8OxYbpraYJg6u3GYEg8DZEU+d9PwxzI03EUXbhFEW/HnGKLQzjN53rmtg0f8p5wPa9qec8n0A
Ss4zIa3hHfiNADGLQq4GTTtyCl4ZcYKN/kEswpVmbANonmHyOk6avQhisRna6iuz3jMBkVTYjIPq
a5L4Ggut4IgDdWOb0TvqBgWLLlcmpxdAvbuNSJtq1Q8wonz0OkDYcHX8pNwYAdK3CFYeLT112X4G
iLTQxdsTgIytN5RLwJ6ovAxfOjw4zagtfLNbgyg5WxXuHM1fU3O0K51yLTtzZZnFp+QKhPd720Xx
UljEl21tE6PicC3OjOYNEM2WUwXieHqinXduBFlp9XSLquZE7eBzW5L4x2rH6X9KDOdmxfoK+tBG
U3QGlwpNywOzo//ktrfN0sdIsHYOY+QaE24UAN4wOGZi3A2W+ZJl7db1MESrKy5EMJe/Ug9oc2R8
2vlb5TpbQxSAobkXDBVTpUzBIXGgy3ASNUa9n6ryt+UVE1cAuhU9wsj7BZ1KkwMULntIPwmDU3gF
DJRbv3mwouAONHiLQ7lgXrsKLbgJI93wtK22SICm7cJzoOqz65lGa/8GD5yLy3hgcFgIp9HCb8Vh
/ImKAgXms3lIw/zFTWDJCq5fRkIVcn8IIa2k4IK8Igtom8Qi7XKd1vBuedTD1cmXTSnK1FCqEl+K
CDZWLHFe50+BBQZxyPYQfLeprp0gtTCWbhFVgVNXLdcnK3MPXHwfvADWAVu8yMzWKFs/7AUPo6Fv
as1/EXr7gVcwq5hbhBs91H4zozvVNdgmL9o4o/vQA8ZzJrXLLehOEJhHSt87UF44P3UKOOl+Hr+d
mTcf/o40Dvgi3yZFQFSi3yYAGqXXXN04eISssanwS/YOOn9YrDT/btTmLsTdu8hFgXOhJZNpglL1
nvWRjHx1KVxEj4LU85Ry+qYnkwCMpG+AwPwd5jbWPrUeAk6aYKA3pzPHR4rW/0nb9skm2dcmoQdi
mNmSxKHTotzn1cAeqDbVzmTGszW6YzTUFDQkLGgLJm0rI7rEKJSdNvFyi6ULlC2s5Ra4yDqcceDQ
TlWP9bb+7PFDoqStHbIGRMRMEBS105sLaBIbR+p7hy4HNnWAHJnNR6kHeBVGOp4SSN11HRxq8zmx
5CIk09tS4NkU3mvM+rPkDGq5o9TDS2mytIn0PTWIm6iJN4Gjb7quJceQM5YWV7eM7goHzeBVOziK
DxiGMUnTAcSCy2nkskUSNnWqy7LyvXdAJJla+tvSX++nwU7WZL2ysw79pcpQtOLq0It77if3zhuO
UYb3J+KGB7oAi1VM3FT0yVkfokfbxtfC/XzoKEV0cwo/U5YhBioZGBjQryaeDTvVf5VXP0eTk9Bo
UI/7DrvKamrlhxR8yhPzL+ZrHr6ygZTFHYbYYRxMxKxyGcWskMK+zrd9VC9GzVnpDBcwEEJT9WJG
0mQvAFl58dnzqmMxNZcibL4zYgBLV1XXjH6PWlUOQXnrJcKNMJRNBpwMu9WI7FvSc5d1cIR9nf2y
5AucPd+VXT0WuLYXkolepLS9H6t6bTU12xGqKuOAFzJSECYTxt62182B+V93xnYN+i/eq4p0LjDg
XOVcvWjc1M2j0WNiqPS3IYiew7akFMd/pMCnNATGLY4XpXGB6qEdrNSITatyrlQjDwsIUYrIe3ny
sS0uq7pJcMej01OwFLXZN17yaPnSIX/Nnq9vw828pUoOASuhVWKQ1Bk7Jo/FiP7bWslSdwpwyAMb
zxg6G2etM+b90vU1Bnod0Z0cyj4hVKb8BnLmqK2xSIM5NCQ51qJdu/hNzcoCJwUra9G0/Grbfnrg
2GhVylamlU7g79hQUj+wdoIAXmr/W+NuQCNhAQQ+Lj0wilMmJVsGHUqWAXV4ku2bmz97QsMlBRyY
HFe5lHFNvEvqlD4IWEyj/xpEoMO5CJF+ak9UMsOQt6xu2bP6wsJBR6UfMoejJMFKRzVXd6WLdaOb
24Bm2CW6qksTiuJWGSqKGrKXeZRsTXSHMRH+p1DBt5jj33L+snp+DZSl3hzJTpkyqJ8kjuYohhi2
yYmBOnjCMn0vkV8WXrmnEtde0qH4oVO/Yent9W8Ql2CyqyeHNhWmRkby3llg+bAys4OQxsvYjmew
WJgBXUD1ozsTpiRdhFQVmqUD8U/rPyu8+aH97aqjD1kvC6Pr359gYpwvlHa0o+JQucXHEMl7M8Li
T0Fdjkh1EDW5dmmz1cHAs5O0/ptGmXfH9AzeE5dA3fmth+wfl7ndkEPinF+UCp0jiRcPTVZsW0u+
KRNeTuEaTx4RH/736DOwsp8H5WEhgxgNMB1mcq25u6pSS0CBqIWIdks9M75KkMGzXrdwDcPeJAxr
h779bqQDrxwDOK0NOoM/6+gb44NZPukKCqKeNOuu8r/0kL1uHtxMTX/NPUWWm9jFUkNgE31x8Chp
Zc0VQSxmLOriMZA6kOWk9q6jgCQghnsjaPeSARXSZBSZsZ7TgShnMpPCa/SSBp23T4u9XYUsDcZX
jf7wZa5MxaQ1PjthNa9E8lVohEglOP8KvfwRI/0iaaF+K/ezNo16IR0HrqnVf3v2xkV7qxl/dFn6
nEPG2zDUec8wO+MUwNSrWxomspi7gGd9jrTMpVZ/SWlPWgQaJab51XMZatIszZmW1uuMXtMKAwgG
kWCR2xMZC8xZusgulVU+MHwCcmfZ73Phgqo7d0lXir5wNJsKZ6pYMhbKIReAAh1/qUnWepYcPtLq
R89rCbMR4aEi1UwDByuosgReMB6qwmmOIwML39KoKaErbEk7JvV9BkHq4cVjfrCSnGKC60BWW/kG
1YWNuMNtvbSsRWo2r3XA4s0KgR8SLtqG+fhROM4zc3PSQ+KLdQg1vZ8ts2B2PRRRgC341PUfPaaa
BZ+KtaEdp1joDT0WeTzOSH530dhs1ZvqA3z0S0/2GjSKoBGTlQW2T2iFExVeNm6t4slru3X+kDjE
7xpA4MBpKXRsn6o0/icS6F32g+i4Y7rFW5ZF+EOEIMLspCynygKASochCfY14+mbpzloIl2zLab0
temNg5ags6Mrk3lnPN96+qlvqE4m1nOt53+FlS1NRY17CXhgiJkI6+WH47J/T624WwcwH5Mxw+7h
IswAbblRGzfnp64Ggi4dYdxL7OyB1HUcy4v0vVXT58dJYXDFBKA56l2RrZTBcO5j/xDqzX7u3NU8
+wZxeG1E+S7RytdAbyos+3JvKBIf8B5S+WH2ZGFENWfOz/HMUGxd+nd6q6ftwgeXRYK0KQgLO83w
nhTJuTQZhrTinaukXBdDdi9DF5+jjUmJej4oHv/iwDMRyAgh9x7d2IEJtjD2d25j37Jy5ATX7LeW
a18/fklf++cM416Kh5qKVFWT7kjdR9oJPzM8ZZrzLEwECMv4CgkJSIr/KJ2+k8N/gACG4tm018hs
yTewhrDUc2LoT6k/nUyaXslTncCIk8vROUZ8SMFcY/tdF1irWsdRrKVsVMva3klP8YzTveOmrth2
SzAukgzRMNY6d2NUdbob76RaPrPcuWc+DltwAhRBt/m+zO0ZD85tu0m+wLnjnZoGuapV/+JW3VUP
KgxFbvVmVNOriM994d5h1F3IXWgWx4pXUNbDT9SUFoyBJPoG1AvaITaIkUl3C2+JyJKhPRo5A2T4
O0im3RvbHlxlFvWpklpmCO17mpkGHFQhY6X2ohfGc9INb/N/WeG+aM2ApoR65riPblBthsF4Ia61
Dp34U1nivSxTbHVWtvE0PCRSavQpAYyr5Cko8l8KEC9tAdy8DYeVKtli/P0MwG4XZdU/RJgpgZKb
tjpLwT0qnN9nNkmPUavt7V5cfamfewuiZqTYeRSfLQsGXVm30MT72vfrFvw+ipQEGjwDNPHMr6yG
eyciWZXIJ8ClXxafLGwAh9JoNCwC8dy0Hu2kv4IDhBM0H9PUTORsuIZDD0aeO6MN9pwNjqXv/OYh
6bVwaRX6DwMIsMHlTsN640fp3U2aL9YbyEjT73ySdyy8cv3NalkggcEnKJmwu8o/pYjO0je+RJpk
q6pv8E8N7BMxCjRANtlysXCSayA/CNZFf6053pKm/ISA+o2D4AEMz2boEbOM6VSF0Gjz6li1b8lE
eQgBKHw2afzU2ByEnf01v0a9NL8DOmLKMN0DbPry4BG7ai6lM1uN6kqDqMxEQYg1rIzYXw5FRPsn
bED8zwo3Gn+t760TB6YFH5cdqrfOdoGyywup270lopL245ClFbhdAXaUU3yLo/swwdqsolmWszvq
AUtrM6Fz2XrGBw9mF1eU/d7ZgL9r4jKQcyGjesHZmQ9pL8hYqZs4xLOz8ulKQQKPip6qdY0QgkXd
36J3QFzyr8raX4M0Gala881UzM5AtG1bz9p0f30RtqWWEC/ecC8gBJbDm+Xlv8oh9GCQD172rVgR
8h432KnUkrXeUWCeZUZ3Ml11MtNw7gB1HqwY7VjoEmYmRZykKkKoqm5/zdHYBemaesD7ppUAZJqQ
d7729RN9QFBp1Myiqf1TKKARZTryGsn6hoUXk20sPp4ewEbnUyglJLKWyvbEpBkLLoO2GgVbDiXp
QrVVsUYLSAy3XFelrZbKoXdkCph80AVL4TQ5l6XNHhtOf9sRRfeifbZngxOsgzqQG6s6lk4HYsQ8
R112c+L2w4xoO8tx8a2id1Lk9iIETt9qdIoEEt+DtMhrFpQWJSxRfC//pM7xoRq4FJWozFjairq3
ka2vXlKLVd/Z5bKleVvjPSaLeyn89CYHwFip0yB12U9Qw/XtkEh/0+nTjAZhezUq8Tx4NCzIymjW
HiPmozWnIBzN3VdVER6GQgeVXogL5HNnGzfcTODfLiFXhZsavY9eGaDVExukXEf0ZxyI/bBPtlQU
nHV9qI5d8z5mczJBsD4Iav4mrdD2qkuOEQ13rOwiiXQCT1X/FIEtuJPwe4xxB+7FXDc9izo79h58
A2SzPpnlMkuNY20roBNAV5lF4S5H7FSmm9DQGP2kDFgXfkXiOkLX0wN1cQKG2RZTjoDfSxvtR6jY
uDUYbVliFaH3Y/hvjPh5cS/wbbSlDuZzqRU23ZplR7aySBaeXby7XfiCD5cIbzRtEzbo25EOKaQE
H5cbxelVF1+tAP/B0LOzqn08E0zv6jvKlbkeuvGnL+GxxcyeddRe3tZ8KSgaXkCgODmNpnhp6S9e
t0NTllRXN9YiJ7NBSSv3XfpbRyVx0AM6WZh18qvTiR415bM1OgdW2+zF7aZah9MlDU1Kl7TxQFcu
xq1sfImgxixUdhADC58yZtOldfUdXym2NlJmDQciBCf53JKE4g4hWLbMgAXW1WQb3W1mZvvIZOOl
OQFvN1vRkkxO/D/Ozmu3biTKol9EgMUqptebc1CWXwg5MefMr59FNTDotgc2MA8t6LYN64qXrDp1
zt5rQ6MJGKUiDqekyjJ93ea4jrrM27nAdmlfv/YI9gkzE68W82MF38D1IbmT4UX0POwAxoOoXNTA
KUUR4UdexQsL7srEC2AP1j4rvBNdobNAp11Mtr+8WV1IPF0afzTeeDD04GgRmZXqzPNlfc/xtHmS
1LbZ+sMPB/JBF2HGKLez3NVqyCcxaSrpVbOx2BFlzFJZDoeEdkJ3DbqaaI4YHiQKNMYkh6G3K7Rg
2HqCWKwiYb1hq//qhM1PysN3N4y+4icgD6GH6MLYImQ81o2EiWf6d5vfben5yaFtEftlU4G5nlab
buAxSlEt2i1UHhPTJzHRS8gAtxLV6ZLAjFlwtvr801CIbzTVygXGS79hAlb5DNjTil+CeIuVBbps
0vuD5Ye4sRBkTvPmlNk+y5J4Rjv6Vc+NiLAOubcqcPU+dG+ne0+SaifK7ORp01rXqicEZVtFndgN
9bmUEvr59BrF7auqAOJzesTLytmc4zY65uGxSrD3ZkMEby86pDQReQz6L7YfbD1cA4aiqdT22G7z
AFY2U/plRxYMWCMkRxwbXB+zrvWYZiGpDUS5W5O+qEvcyTmPiqgrQpZ6fFQTcCWHqORk6G91vYXj
OfHXk30OjDjO0mdlIE7U5gvYSxTt7L8wCojHi8OPZBJMgdF04rSM7oQX3pvGePHUtHPM8jYJ0nBa
41TEOjewUWOMyvFBML23ev5JoTcvo/XN6Fp3UTX2U10ECHIS5i3K1aBUyKPHM+fBbvToqbZ1e+qy
8FrkwPAtfzw3RAHWySNgRGDXVvJQ9+2hbLwjzSKUCy8u0UHEoRCIENovZv+lmMKrtHK0meVTkWUn
w8fCXbQbrSd0TvTQp2y7+1Cy/QKbiLMfLGM2BXc9OnSLNCecmDY2t1ofGJRT1ML1sOdpmlY6N6oI
nvEmwMebrIKuvE4KJrsf6S8VOlrXFCssbgCjCWdmsEIRO5wnat+F9kUlFHo53hJa5IskGJD282Rb
hUkdNnjvkQMPUtxln7DlTm5G3ZqOC+c9U/TiSQizOR/ytIUjfXBu7nnEVoYwzPOU2R7dudp7iHKW
6Ww4lbAyDiXprFh1foqyODfO+A0cDT5v+ymqGc8xzkEd28qdHaCzVmMUYlKxPyCEPUddx3I4f5qm
gFdflfELPDxmKiwAC4cVjiZ3j4vHLp5wZ39pW7/ZFyFKHA8IIty+aR15a8CzzhqDp7eAcbSri+hs
UoJvhONsCZA7GpKO0tRwRkpRqZYggqy3CMTWAsbgsAJHQQ+E4EDvMhCa1tsxvWdbvFU5HmiD0WTw
Ja7rK2VwvEBQxs0cOgejZ4THzs3WaG0NM322InSBfXQDKrNCGHF7zTJNcHYt8MYVLtoJm3OYj0PR
bbq3WFfV2mggvEcVWS7+OH1B8fyUZmnNIN/4ljqMECHO8qkLLkxPHFniWNuuADbVq2CdexWpYwpd
G669Y4YlBPWutue5A1xf8gz4M0mfrQsTGP3haVhY0vqGTXWtaHsJN9u5WI5yqSMNGD9KhyYtAR+L
brbQNrK4yXBalbGFJiEwniNFrCwX5Y1m1QcP7FYbVLnG69vRtNrn0i73SnSvrRVFO0jpOAMsMjg9
++j3BIQQQ5XCG2LIIqIcwTTtRCzrizGW+Lgz433ynNdSnayAibRoE7oepfbotAlGu4jygVzPcbzB
/Aaj7kI+7II7hr25g+w9TdXGncRPs+hxXJh8aulUbCutOtqt82pkV7/mFupzuk+VzrOB0uWQd845
sR0iJTIJMRKdSVqyRGgmkWIILOl/JGeN/PUxJ+8aUhJn1/puj9iuTbYhewXGG96btLe980ycEIhS
B1lFU+gfBoKmMC6oLPz+Z0l2lTNjlHy9f3aM9tz39dLu+CmmS9adsPV4YVgnVlXaXhVpIpaDx6US
5RvOE+p+o7t3Kbz7HCECsXyvQ5s8uEZ4RIx1nCKqroBIBWGQSVRBFVva3DNIRmky+uexMDhERrRQ
UiP51nUSGzQeAEbblo8WExiA0YyP9mTZAOYvVRHceyfFFVi/lHi9lpimuK/zeDEhhsDn23yBXfNF
G9cl8ucFXiqrr7gCFQtjYxOnPNrovV8ikaxcyz1RhZ/8KN5NDXlKVYKfJQEsZWh0yvEXeQeIxOzY
HnXF5z8jktcxFk+4EqjZrfw8+cbPlpnFMhjTL/Q2ADH1l7GSLeU9HpuwL188Rx5R5VkZLl1jEFyF
VDzYvkD0SsOjj4/w7WDe0cym4mxOAQ3BRajIcWbmaZvjER858cgxpoJEaMjzIqg+/muQk3TapYc+
6fE7la8MBK9jpX1F88apBFWS+9rhTA9c9wGZ1Udf298K9ESTq77776HBYZpo20Ne6p/hKhD/hq3V
xW8C7Sm0S+4D24DSPNRfQzZ4BOPh0UrIo0Qn7i3hNRE1q+URlRSyFX8VRa9xyZ0ZGu6TbxWUVM3W
rNlfC4PRk1Dt9y5zXkpLUvCExpxVRzZwhx40xp7R1vVXlzG91qpVrcp72w0/GIicdQAxgHx2miDN
AyEgw+lyZxrDQxRXwPPnQ4Aib4V0oZwyyse2yp8xUNM4heESQ7NTInBJzDghQ/o9o/of3JK9dcQN
rm2zAKeKY9VcB/IOF5ZWbJOBE3NAH0k1zrlO9C1m22gBeJHQLtGGh4phds+JakdgwaNVJpK6PEmR
BMGn6kN2a2eMVkZn1ItSpz2IwHDFe3/IshylYFU8yCS/eL7HGBnQDvFm+cJLyGrPw5ochaxael/J
pSCmpIA3Dfc1oAjOz0XsAqfwzVnYYl3ymFWFu7igCMvwmI5VsCEL0nSLL0PRYynUqdYnke/pjzKv
dYANu0yG07oy1mPMoho3/nerRZ/t6YpY3PRGwC7nTR9tId57xtKmgymupoxP4gddcwBulHK2yhMN
98A9xmJhcILhuQuXddJ86Tq2WCJYeEYV5WxOyA7jIftraatzaJmXquTX9DWr3Bqd/g3j9LzKdDHV
JAQSWMYZaRBNR0cRsBkFolAHPQxfTLCVTJUNfs2E+01Dj73wpLXkDLtL9f4HKz9EDf8uhAtqKGVm
wXHRn0ii9zVm2qSUhrhooonDVz/x8AMgQgPcijNTmR2LRI7xYyF9ptfobApKYa+8DlmtbSzfThcz
M3Gj11Z9bkAzL1qkVIR6tNt8zqEZmjZepQMEM7+89Kn71oQiWKEJrwlsWwszb2AeOtOqAh6XYBnc
13KZVhEyEBE8ha6KSfLWV5nJVfc0HRVOTORX7AiXVvngoT6Y6nVOE83NYC9QbGkQPGz6iXS9UP1U
Twkn/iObyyYwk0cNwPRW6LNtZ2q1e216sOtESLcJq5YqniQNrWNYkuo+ZaSLxmWNCy6y+l1rcy+E
dl5x6lNf444kVEeqgsNgHKxVwGha96ITg7/c6e8U8ERw+ub3KpuyddYRtJAF4sEI1Lhrah4DjClA
o0lOXglVoLBLJs43jg9RrrpmomA63NNd8CjuGM0dCifVLmzupNa4I8y0+WznjVeVMV6OGOocqAeK
tdlAbyYieLDT8KlTNDCQwZsrQDZi5Te+vUhFx2hVgCoztD2l1WKAwrOw6yZ7RarY0lqFEtUFCuEf
sal6N07rPngfkJofYgFPmXqbJO3CX5PQMB3RX9PFiBNOHK78CGRO9LMa38MkT4npcchZ1kesLWN+
tLRVI6pgmyUtt7BvemsQfRFcrCB5xiHHhEPGPtlFcXsaHBAVSBO9aN0UMJQAenCOaDD2MKCtblZq
TotCGHJbYnHeazXE2pJh4bNTTpvONi7alKQ/WZk2cHXURzRUgIizsj97WfwtrEhkNgL+tmHkNLQN
kncZt8p/XiL3mRP5IAwCpzqnQosfkvKm/Gp880vnzZXv9fCzBKJ6+ofIGpdv+PU1fL5PSuhoxdmN
T10ZpHu4tbSUCWpbF3YTHomDH5AchMDGvbx8Mez07gedWFb8W0tRlNr18ws6+mQfxNDHsN8ukIdb
z4yOijV8rOrM+JsmXWlyK+TTIQOHfOomZd4MfMjApuI3PZq+aPVknewoQU6YiAFyaSFPn1+myCbu
jyI789TjWCdLG/oKOrNyeq0nzol9ZmdPGu0Gq3TaD/eGULv6Vs8Fo+mRdqY5Ezledgymq/d+9La4
evgm7m3vgtzMxgvhUGKd1W8UZAj0O8t41irb232+jKVRbkEPsx62k9rrgk3GkPDvqdQbexOZdbkb
rUTQHjXP+hiX+9wqhnPnJdEya9rilI09eDbl7lENoVvF3vLexEcXpqM9HwuYVUcLU+nOKXfAl9ps
B7QMqcJ7IbNdBFNnYZaSBOGGwK5oyt7rEnQNQJL2Qvz73VWmdvYzTHD5MMRnQZ4OMEZfMHNw9LOb
e+ARpPcWkCr4HseJviqirlilIWdkcnT9p8IbHsupzj5GHaF852BKMqp8uujAvg90TTvmX4FzxC2B
4DVSlIoYO4iasW8qSst7UkxPwrKgFrTs1ngYBBtXNURrEzLnJjeQ3QxagNRugB2SG7QhWlIB6X3b
G0RV+TVyo27rahHkM4cWuVum7pXwU/fKyAT7ao6yyW1sdwtC7CFXTY1ezkGRSRL4ihRwdGbI19c4
B3IG4kNMgIKvvrVaTiqa4SWX/n+/89Pa3VN0/PP/pSTtNLNYIu18SI5JiqVbklf92tPTjEUTfYeb
+gQPFVmBc4xBwqxZ1me4TEWqmoW8BIxv8pAjflj3ZQP63JtC4BuBmsPmtqNV0SwESzNGwbDn6MPT
SGOAnR8R28wb7YHpPIuAbW1gTJ4GxqvjISgNmV5z+iStuE6bG6aVYs9TryOGeSq9Jr+puqDh1I/V
3Y+eBt+2+UkhcOacX6ZwcyIzgY0qc0Brmhf8nRpdBEjdtcYp6pw2dGndgV6rkh7z7N47JLNNaggv
UVzz53kAi59kXPIGh3Fj15wpexAyvhYdIjaao+l+lMEA/7wxwyePLqFCgsK0qs9Wc+aQxPNuipw1
3Rq8jQttiX6RyK4A1tdBpbebQU/sMx7gcCnFhM8tTmG7woAoaQDxbWxZPwI/OeJAHHe2TPsXZ4BK
VYxqBNk89S+mqQG1nRl3YxfuoZRVK4fzwPOYjzNhrnl1e6GtS0TNWyf20lcElFZMpE6rD2opzcpc
lBFslli5OEwMd1e48m7OdhcCkrKt33H6qN1uXFYMI7AkjDAyen8d8b+OXQ3iMBqz7BZ12niyPaY4
whtXzIT8g1EyXu+TZt/Ikrih+eOJh2+pHIKbEaa3Ovfqi5FopEf4lv4oWTRWWhXnt6A/+zaSNBBo
Jb4PeE4jRemOyb0/EbZZZNteM5CKDy8uxqfHrGWMQjJUsBsUnRRbi4cVDXxMg713rQcCBr1Mc9Hf
OaAb+qRet76J7qrV0rtR9ccBxTPHkYyZoGefSdxcDOGzDz/uYUSrBBba+KAu0p5FyPuzRbWPdF3b
DopUzinmOOONX8j3A5NJRPH/GkB1YvF803GI5J69mYXxqNvIWaa63gF4wjvaWqQc0qTfSxflIdox
MXo9vl/0Ri4Q7N3oT88unvOtbg32kb5Bt6li6u8CW0biSHdpEusxqTo8Wyp7IxpMPppjjMVMw+nq
uUZ6Kp0iOw3DZiqCtdkB4G2uxjPHwjo5TZYctr7WuYfMUS4u9KyBxNAPN9Mr8FRYFqw+jsiIIlfk
oLK2zMfYCkHWvce8gfxjzJhQZSvDLxGQIgUKBvY1k9hKkvHkwmNKjaRmzC9xaTyir4+3n6anIkOt
o1x6VrPflwze+hqA4srJDatmM1Mgx4o4avATjStmVymjzGYiETon4XrMEzIzXL/YmviZmapat5ns
ubFEx8Vt6AG4Lj0oTZLYHJnFwbAm8wRXxeZwXTKLnt1IVhtfszyyd8NIR3xqKT9VUu2h8FVASCsa
GCiRdaI1525ailqoKzuTmXacr/uZsWBwGFtatnAPny9RMe0reJN30yyGk52W3TnT8+BEA3KJyNPz
9eZ17Mzx7BflfNU8/YQ9J9mURo76wenDldEggdEyhjdqDHocxXzCOH27bRK03RGXxBqoT/CSE9IG
UhlmThtK/8UYtJ/ciLzRWSbh+0l/Asulb0Z6e3cPySN4o1G81Hm7L0d96w0ouKvEjh+H8NrrOchy
skzxLsDiOpGKl20hgXJqqMHAEREAwRMs4oPwEv/M7Pqx9rmtjHgYT/RU+n1CoYNYUdLHmHlTHHg2
jilZiXowr5OS/sZtk3jZoOQF19ymL3prIoPum42sTNpKoiIUNk+0DRNrgr0xddGqkxvGpT8/GUtt
We8qGlG6GcSvDqEZRB+PZztftULz8YUMwYbF7RQWM3a6HHh/nJLy1nsGk28/wCs2C9997HW2sNQo
jAfw3tcCGB1bFN3sNodK5rgbnVAXcnSxXZY190SUA86rmg+jsvOrJpvdFHC5uumrr4MUtBx8+d0o
rX3Y+qTq4vIORiekwVbbOwUx+JYSXub2x5E51aWEm8tRVFMHcGIPSUE9pPUcLc2OdngSN/1T5krQ
SeHHVOv1K4JKdJ4tADYSTN1LbqEUC4djju0YwUvSbLuGloIaNvxe8vzJpsFH7LHtosTPbIXvToTB
+fO7UPHh0eawoiJ8blSYHXWaISskJekX6v9XGkrETGr7ZlRw+MwSwVtHp5al1o8hGywcbYoPAxSP
xzarbe70hKYseusmg95K4+ZSJlXF9jC6sG4gP/uDai5t4RiXQYH09tzZqEbOwmPAoj61FRMIExxV
Q5N2YZHY8mDVI46VrAUhVKctTHGBESLy0g8iQk6p99HT6c7dBnqJ7WeEJM3qmDBAidsfI83kB3DK
deYvSH8J0p3Iavx8CVaEtJppUlvUL1BAk/zjn/V0XlQbPx/2GSvyogzhvZm4I9et7ViPuDegRMjw
JTU1k+GE3CmGeCuyKf3D6EYR8EPn0so4P+U5GcIFQhS6tCVgnVnK4uY/vNg1t3LqnJXT1UBUBSk9
YVo+ZXTrSSqQlL5QDZAH9/Hp84tQHubt0WGQbGXdqfBGWmUMPd+ngplV1Qp5EQXyKFw172Nr6u+E
fLOAoeFNqgKub/S5IUbmtkfYd0sCm+gmp6/fwAu+hGMUfSgn2FpVvJ0VTw8OPAOCiZCFQ319/Hw1
ze7IIcyfPl/BoAYaXz8XFWHeVVWXHKWzlDllwbQxyMqnNspYjG38YgE9mbvdWAwJZ8SU5s41k5+I
c6qCcEMFFaOmSx20WcWxU53xXNFdVnROT25gTec+ivVzmVjOEjVFs6KtBJB/SOInM9BvbeioH+Qn
rTjIYv68u5Y2fkQt7VXaOhtEN/hxSwJ0uQgVF2H+kiGJOA4I97FUVcjDjer4+R24S4qEcABey/8n
ziSX7xZUu58o9zRl/MS8840BqHdj2/IOXuB450w0rwD09JkU5Z2HPmgY7ObmGixadAVmYO+nvn4a
51cOQoCFq+puq8+oJfIVv9MGzF9MY5ydEoG1i+wwfk0KUEaATsqLaoJnIJccPjWI7YOm7DdnjJ8p
q7FzIUsJla7dR6EzNIjmsARX8TaYB3gQ1lKt9o5OkLQPQd99NWdRc6gqEy1jrB8/v8Tzd5qaJUJI
p9fSbWAuT4wqbKM2d2amy+cq0cLVOOnm7pO3r0VFtEoRuO+SiNSrcSj3HsRNJocuD1CaEg4+hy98
HiBEw3wpLkrCr92pstim7WTRjHp0kp05PIzgQ/QGR2OdgqXSw+YeJ028i5wo2uqeQHI4EKFsIhId
IXbcndB87RkGLsRgqvdhTFZxE0I98XJxKA3ZrYiMMt8HkSFI69u7GIV56bgPGGk43dxwazeYOfyr
W4/+ObJI1WUWeP38kjqc/63IpeXZaT9i2yWPIRPtHWpduWocceUOPFGojhe9jOnukYDzVWfQrSf0
6eIY+uNnaZo1NvAHImO0CZaVphsHdCTpTP+n05+O73Zb/SUNRZCl+N/MDKzf0jKEqzNMw9M6Z2r8
K64pZratq94vlooc+9PQETZexVhkmtg9ZmWIYloFKe1KaFKw1465P/antrE/kjwC3xna1V0k1RxF
HNNiQiEHrLG3dghG/pqc9H+9U/KSbHI94IIJNecH/uudcizkhIs7AGFYMOB3DqhEgmXqRuLJs4uP
nuPwqS0je812JtcYMPYV5PGrO+mPVma167zvEnbw6AteAw7wbUpzsPTkX1Iyfssg4Xo6hmHR45Om
rqw5X+lf79JLUSd7TZ0vwwkXvW7CgY9Jjlz5NelUAeK3ZZEi3f1zNMf/8Smi1JSCKEFTwoP/NVWq
rJSqqaDCpW1YS/D2bEKNQc/ZsLUrI9zN0FbuQ1BC8mCGcRwCLcAs9hanctWGRX0CoS4v/dCge0hp
YtGcIjlGhM71z2/T+DUbTFlY5116wKBemKaa85//6+IMWl6GlahiGq3J1jXN/JFo4/CqJlRFdUB9
Gslqp4ZRPwZp+V6Y8tzpRvimtcPJm9q3th1PlTWoa0wGy8rsSkjXhmKfAEAQRN0IdpyciLr/gRDb
+fLn9/4ZCpd/ZoD+E+7JPSe5wkI6UjeUpX4JhtRCjQi1emSuzYYERYZpb9sOT41rqxPape9oiXBu
MatIKqj4QaCLcxaWxJtFCDb//F7kryFivBclOLoZ0lG6oP/03+uYxip2hWrwZVbnlCnoIk/c8aX3
aW1wVfsnDv9wB/LkUDsiuXa+Yx9BsrzoJPEumig0TnHpmHe3FfiDbP87Xjhtb2XVHIUVTGtDJPjE
y/b0iZLXJz9a5ob1Dp7mlHZM2QK7C9+SVgdfLzEIxaU5nNLUeocPY5/bogInwwhgoxNxsPGTmurv
//HrW7bNLe/M6gT9l2cMSVmclFWaLCvD+TFNpn0mRcnb0dsQGLeUBurALTbEOlt3NzcUoSFD9yos
CiavNcNtXgQc1qtiDiljVNIFzqNmjpy1zXdIzck5jutoWWshbtH5ZR/m9iGMZftgCSYXk57ap9Qx
q12VMOjwa6Ow12DV1gVNIyU+bHCW/aifFGPinDmc+suKbf++DrIEWlIZn8s2AO//fvgjbycA95Yt
vRYmxFTwNNj+Gwqp5CRT6HiO5Tpbz8QEy0c3LI0if8Nh2Zz1Kad9VCfAqwNQic0QhW9uV9PqM5Nz
0MV7lYwu8gAoXKaGAjEm4wGVR7jjlx2OqvEmcAdh+9zn9IHrAnq5saxKNgivgs3nSYPBlw81OxXu
PUNksDLtwr7Uml8c4GL6OEJb/VGlCG7hsgBy6k1/VTZOdvFVQ/mGC0AHrKnVvnxBuvROCtpTJz1g
sEjQFmVe14w9RHUP7aLYOTTS+7aehW31k9Rjex9jWt4YbWweRswQdh7I90J61taKW7CsY5puPRFw
zqDoX0dBXO/NdCbcrAn7m9ZcwAAHD9AVj5P9ixs6HcYOMT0KrVArZPrW9s+3sPFrCBlPMM8wRhdD
SDKo5kzif6+E7RiTrWDoYHRInzALz7pnXfVdz9DqZfTStrF5Syej2NbREKP4hE6oBuOOSVo+O9Te
bVYdUKN6DwNYPOBL7i2BQXzMHTrxPeKqz1fGWEx/2Wh+u/cQs7C92K7BdiNt/Zc9OBhA+6Jvb5eQ
cCC3WOCHQrj4raObDHQkvPxgPIPzS/7yc39b8KSSgj2fro3ikv36c/tq8oLIBAoEtdfZmao9uK74
SWNd25smZIC/fDq/7VNS2VInEZk+k+U4+q+fDggOGnGktWb4Mr+RA7Mwnbj5lpdYgUMSZB7G3g22
gWq+FA1GHlMa1cvYrauy8F+Z7vvObUIedShKIfehSr4VcYLWz0/cfWSStGe4pXkvpiGeT+x/yd+0
fo1RVtK2HRYItliDT8j6ZW/oo7S3GbF3S7cRp56Lc6ADHZAYe6O5BMAucSVdctxyUttw7SR09OJ1
zPP2PKKFmaB5L9NBVcsUAhDOvErbKMsUa7rbHmLR25jo5rtnleWqINhwXSYBbnI1rx6gbf1gCLd2
UP7UazQFJmabZd9oxjL1NCaRNWe43FITDXmCU6OyPmpT4ZLCW7som+VJGbb3YslqneTWJkyZoUoG
HWu6MRu393oGl/AK2nLuNxWkIRSgI+i16eYmrXUP+UF0ZtPcGGy955B7f9NH8NKrHO6B7iaEDpUd
gBsBgubPd4sQv19yRrEoyxxTSV0Xv+Z+xwJkoJAYJqUlLlTb9FFC32Xk0IabAbc7hAdaPS1M2asB
bHWnNyPnfCy+aebUKOqzFROc8sEmVXPrFSWanQSJTVfS261LDhDFMHa3hogQVJUYF/xkeq3saFpk
xPGs2gyhAvh560CLqDkzsXKefBExqcWVYQHuB0KSX9umyfZmVYVsTob7XNfFI9jH9luCD8FgyBRf
6ikSb7iJQsAFZfLVQIxugCjrzLkb79XaeRxp1zuBcay7FM3XnOPr4theC/j9N6z0V6Px5YLxBe3p
2tMfImGK64B2sahWgVM7D22uHwkwgIhu+NrBmQrt0MnRhy7HWK7vHSQkmuMeLK3V92kf9rjy0llo
Qm7nOqzltIKcVD3gYa9WE0ZD6emCSJC0uSSNgZo0FKgDgUMk+c3Q61PghOzIrScemspaMjZz9p1E
d5ta4or2JXyWpVbuDSNImIQdqB2GLdlzbESB7HcQt9S69xnzu5pecH7GTO+zZjyGckCSqAeKDB++
C7nrr5xonQXNuJ3mONkRLGlz/PMdpn7fLaRUQnCooNgx1Weg8b/q5oLCtMW4RRJDqj/B+BefjdN1
DR+TRh3ki7avdhKgPAZ7cplj0PCLhlbnOmpLb9lK377kmnkOYb+GY/rmTxiqnOkDJNU4lt4xtNPd
AAbmNDbaCvYcpxUC1rJG964DCV+prtqTFr5K4bk3SDWyLV0umD4jZyBSBio0vtQR4Cf7AF3uTTNJ
xegclyEGiSvLYPSD9Z+vhzmvYf+txSl/dMc2LZ36h83lv7unTu4dFH9U/24JTNtX7njQ+g6vr7K1
Ze/3b65A7ukFbQ/6AUysRJN/wXJytMhAOFFbi10p2p75c/caJP6IVl1XF6ww0UonyBKcr/GjwYcH
0RnA1LAyAz5miv/iqbMOurReMEZqFEjsPKEunqMVI0GxAaepgUy/eRN4wigp7pHOw64JXN9lYCcf
mP2hM8bEFJWx/eCH7xjOrb3nuiFoCxFdYhUcBl1lPyPROisN6cjlz9ftc+3/9bpJabBW6a7NZfvl
/EXDNxKeF+dYOdG2sT7VkED8/EtZzynDcyvN7FNvnwj9aLDOn2lYHvKPnqCUGBVq5Cwt6F/M85zs
mQf2Rx69RzSDjMB8QZZoLPtuk7UZNKJGOAtmj7AlbM9dFrZjrBxS9w5WjyO11seJC2Z6iDDBg7jt
u1nV1LE5+YdjR6ap4A3SkPoSWnOkk7+1k5CWXNWwzIEOXI+iA4fTAXj06MCjcpHp1g1dgwLPmcUc
1tc8ku1JGMmKRkK/03Ure6F1d9NiUdw8KWCUZicMuPVD24WXghb4X85nYq4P/nudmXWYhkOlwn/C
+OX+LLJGVSPEIo7+5dab8oDOIO1nWFStIr4MirfaGF1SQMMCxZlNo7FXg/kOTxDgdq0ZdI+xzf/5
wxe/PzQKqqDrmrwjpdu/Hhq7KK8qYwRtFFnNvrXL9hwTW7L3ac+vR4KddoFoh32RRA0GBLXvx/b5
L+/gt7LKUhbPqzBNDq4OmeX/fWybRodSzIRomUSYzl2yBzAWezCV+FEKUes2VybDp7jb08JmwQ2G
Vzp+u84icIt8R/mXj8mcP4ZfPiaXNo3ucJh0hWP/0vtyWjSJRhKSaBW058Dqym0WtxFO2cR+Tyqi
SRAj7nUq3DODqCfoseIVEDf5EZEyz7E22QdQ2q9W2iV7odBIAwgONha5XhZypSN0nABFhQuD3axF
u25E6N2G7kWYQR/T7ZRyT6kAbRQpiuk9NGam/XTKc1Or4IUAzbfJGAAIzRlixMZq69GMktPQt2/F
PGT6/OLagLdSyzR2FkTZh8qp3XU0BbeE3u1FEmS4yPQhfJskonOtbvvj59Dz84sWNj+Uk3q7Xtb+
6S+f8+89MEuwGbJCK54w+jz//ZzNWIZ4S5GK+VmfzWnFaznI+sVBlrknUmNawcDoFkZZuKe8gYIx
DumjMQt7nCCjTf1G9RkoD94xEqaz08Zf//z+5O+PpyUsx3CgHkqHrs683f5rO9WyApbgRDFZ4u86
O3Z+n/S6XQdDCcF7aBkJN5m/qkLnO3ODduNkcjaAV4j05ui3oTC7tdWyqzlp511zf8aeUPh9fiEP
AM/FqOe7z5dN/hICrZUGBqqGcI0H33mvUslKNsD/bIbW3YcFs5JUTeHF1u0j25pzYX7zl1td/HaA
sixpCIeIbcEBgUPcf39li0Jb50AXIidIDywQ0dXySvfcw9KPbiPO2J3n56csrr0LPMI9QXb1Uc5/
bRDTBwiFN0yFnIaG5P6Xz+L30oZWhm5bFnp1BUtlPnH+67MAggM3Bv7HsmWee9a02iW2AieIJF+M
p9NYa4EaTjyS094FKbgqGTo12bue/g9h57Ukt5Ft0S9CBHwCr1WFKpRBmXY0LwiKGsF7j6+/C6Du
jMhWsENnMN1NhtTlkJnn7L02tDbio8pLOE/zpRtk7YqeMQdLHOkcTC3dAyZneItwilmE8Pc5e8Qs
78HKzePXuOtnx8SEf4zyyHgaGwE8ACz8DiAT9C5B+mKL5uH3j/XfDv0qxzLWR0GzlgX458eahWgx
ebnhUAg8cvTI2SLVU/s2+4zgM6KCgqlQH8yOlUcaZ5zFimQn+LRv6sR/Zr0iMrooCCixEoOIa/Bd
+jQfOyDbUNu5GOyR6T7qCNNskqV+/8v/y4dGYPi0LWyvmire3Sz1aMZh34E61KAZ15gLtLHadlMT
OIlcwlqkCePm0CiPSmEcwxB0Q9MwomkgzG5lybTPy7di6eAkvf8f3xrQZ7QTMV21SvA6Dr5tPHWo
lFRCFnq5FQdfw/xFpje3EfpcLQ7VsxJYyZ3B7rDkxo5o/tWvWpTOeHEa41Tr2FF+/6CNdye7ZWWQ
dZm2ukpTfz1s/+PdyTxoyvQIdqdNHxq1ajicI2J+N/0UdE5D/t+RmVjsWT77OGsIH2Ov47utxRPj
Gnm35saUS4wp+J0IIDyQdDJQ4601EMUcsQ045zbCg6LFq7yF4Rw5plwk3mzgy2wxHwpHTer4OIzK
H3qoNmxmg4ZcpC3WfkLoQ7cZs+Eswbg70cWqjlXfV8hHRXOYJp8QhVpWeZODxbFDblKmHJK/ZfUP
29iWRB1+1noX7Yv8SWJjy9YfUxZKze6DTtfaF/95keV2I7jf6obKLVf7ZZE1+gYMjZXnWzOONHrH
xCXISgYMN2zCe5Rzghlo/EBiH4DqSEn3jJInJpy+z5/mblY3U1BOri310WNQJ9oWSH5Z7hL8cHUs
2JESqrCfCFPe68VQnFU1Yf7f9/GrVdfxXrbs+dz3kEbsSikUoGRKuC8CJsrryog703YGP1cBANvW
TvFxba9n3brSCxcJ5Lf1uyFWbVJL/WqbiSVIo5YVl9QGTFnLLjYAtbX5/ftuXYF+edJsumu0oEwN
0qy6rGD/eN/FNuJFBt1gCUjTQWj72hUtdgsVxcH6bV6UrhEF3b2yB/q5kmU4Ekzco1lmpmPSF3Dz
HgZbCjz/K95jvZbPTVVA9EiPqRjMa2Akwy2YzxxfwQ0wVudgWdyHiByrEjxMEUM/Q7U/HoOZMJZY
Fuh2tA8epPJ+O8j9XrVoVRlCt/Rftwm9b5p5mWiINkp9PoRJOhzNyPw8GcUX3hw/Ph9Cn56ioh93
OgSgc2D648kXYGUwac8f3J6N99sCSzFpq/PLGCar0S/bFpOEN8yEE+bzDpg1kiVrDzH9aaoGiLFh
Gl4nIoWvOVHGPy5GUA/wQMtqO8JLQrJP5mcIa0DcVE2rPzHL6k8VailgP3wbaQYuvNmGoHhuAx0q
PfnVezPOxcsMN7WEGvcsp8S/jL5UXU1J+VL7rfHUkrSyqew6vdkPA43uJ9aBYm+qqoK1Y253TctH
BrUvMaZBhsnDfgHOP1yjIp8OqfSpSvviGIA/3yZaY9L8KbttmVstrE3JfCTEzQZRS2o7c+gPPvjq
uy0HZw1ag9w6TZuTx6+7rEKZW6vlDbmtF1u6L9KvNHuimzWSRltbjqHV6n3Uqk9dnxMhl8zNtQgK
+0BYhuqUaYpVcLSVzd6pcUXeE9o5x9AMxUFm8HzP7OlVIXhtZwQKKIS2kcNrl1bhtUxB0f3+w2i+
e5/Cj2doScOedjA0q1+2KEqeIh9IRL4tR0V/wdw1a39FJHI+xxqqaJFHiVdG0r0rviN6Ti7rhb0Y
bObSV1xzsPp71f5FmHN8HdHyjqOCPHdEgWjpb/VkwAMd1J1Y5LiMmk5R7Yd0WSJ5l2otStyZTiad
Dn9Ss3uA5BSVvoxr0cJJgIrmj0VjavUdqcRIbmfEC89xhmCQLd50JLriLyOeh33Tk+9bTqF6zRrU
nXAv1vuaVllMjAd6jZmIohcaAIeimJ6bLLm0Ul+cSOcZ3/CVOwXO99dsSL5IhnSPmqB/GaGivfT+
X1ipGuf3z7eivDuXsUyoKtsNBugG+41lz/iPu19pBXog4bSBHe7QDhbaUvZaES3qZJ/US2X1ftL3
vcRdfT9Ke6I9Z2mv4XODJqksJdpDANIXIYgnZ85sHZLEZW6XJa6ol1Jn167dGQHd7IaNqwhXE+QK
uYZwzfgoCA6SCVF0QbNIwqUgG0XJMaaBi15xl1oulVtuiVtYdmvL7WR3kN1pLdHQeHDtxq1SV1qc
A4cudW37IK2lqgeiGXDsU01x6NbqwwNlz3vV3EvzUk27Z5A6BfuWnQG7WqdfojTiUbZRXbSvIcGq
lxleYtEfqrXyAvD5gTZyxb/L3DfrlZhwqmQQtgkjA+eipTd/IuPGkfD7V0413s2HLEVjss/hii3T
Muv/+ZUrtGAiQdDmRF15uuxpnOHkpUTlLYaHyvNlIsQ9xtZkiUcKusGlyp694j5jYF5jq/fK2qsU
b0pP5XGAo1R7fe1NoQeHbaw9NfQkRgWhF+qXrrvEDN8ZVHeXia/TpVJOydOZmOJ5OjP3nsq/Sy7Z
PkKHOFFxf0rXmjJSPI+UrhxN5TjTGEmPpEpSKkpUTPh7/r/Jluoy1wbv6h9qTm6QPstDKfBUHnJx
UCNXjty0cq0RM4U7G0uB/RzLIxhfdTzKa9kV9tGj4FqdjArb1QmaeDOfkhSP61JxtxSnkhSD4YXw
sz64tMHFLJeqA2j7UC8u+VqWdWHna1oXfa0x82D895lHtZlXkzw4eCXhToMH0CwZnAih4eBFJBVm
iJe8MPMCfEu9Z/WYlT3b8Cx6aHwYIv3SpIYG32eA/XZRQq8kvLG7BPpybYEc8HW6lCL4nS+aOA/T
2eCZns5hvuv8TV+ex7U07UTJwdnQTlF/whub9CeiRKO1NOU4tMcJaX66XImZnnnKFddvlwo61/LJ
OjmM2mHWoJ0SX3LQYFM0BwDpoMozZqKVO0foD5aKvuc9zmqXGspjG8I9O3ZAfMdjHZ1MkgO5Vie9
Ilj71M6nDAz+fIrTc7iWhOBNQ8N3TrVzF1xi7UxXxCgvVXDRyqUKoP/zZS4vwroYa0UzMgNPsS5U
x9M+HeQ/Gp51nnL2+lmuQ68CTGF9cCRZ98s/bQ35iLFDoaNDh8i2fxU/0P3PWnQJ5bbKwgSlqlCf
8wxmBiBScUYhGF9jIweaSA4P954RA486ViCwYQhwDNNvTdpr+I9KdLLaVDTI8xnhy2N6A86tEbTU
B/tOCQ3eceSXN4aJiTlEbk0wUE3SFHfkwMY+baAfPJNa6YPtmwbPRnZVJr7vYeMkZENieyr3RbEz
Myl8m4WNKqaNi4/a2e92GLQz6DPxbCzLMyCGn+82o2HW5YhiG0sOtH/oVwtVXDrR+JLuOgQpRw6F
vo1znTyUGnMyh4/mvMaENUC6D/4EDqMTOhAGuQrdKSZlZelCSXMb3bX5nkokOUhKH3FiMP+OpI5S
M7tkRn8mjrK5rz/HsYMUQiLkt0Drcv7fZdLygQTuR8f0YKNl2fCljRnuVQI7aDtE1msb04TAPftF
RAASiXf9xnSGxpPWp0/VQMID0VcwZdDrxtBwz8R5VNsUBfBB0mxYlH1go8ezvBHLXJyI1pHrTnMS
1YJ2Uob5HpWX6hGywd4ddUUTMYicqucZ8jtp83CUPtgnvV+2eTnobPCPZbCx/1XTkLQk82aY7LC/
2OnDtJo/4swSX6pFzBgmtjhlZbSgB5IjTzyYZXxHp9rqmpPQNmPTYfjRupCotk58sKPQ3u3g+M0E
0jdWJo3m86/zIkvKfQSeHKeshbQwaTG29U7tr1o09k4vJvXBVgo8kdOZWOnhw5XdUJ2lkuQniTcS
/EZldv0JC+qckJjQDuSpCsVR9RE+N6HzgEhs+cJ/N9uFddnsi0kNHwJ0mFHP8a1ROUphdwqeSX8C
LY1VqikEIKkZVDrs9A/ar+ayPfrpDrGctW1eCs6OAMuN5WPzj+2TITQQgkQ+bqshPoQ9JuumlcYn
Q2ZFlHrwtkB3n9YfBaIE6B2ZRAumDef/KPCk0lQegIq0mxyotxESEQln0V2x9L9KVM3EDqTmPmHm
t1EYh29qjpinqmQzRcazVyWtstFmyb71slJ4I4ycbThn8ze66SfCYtM3dZBktyVLd+Nb2TcFMexD
Wy4iMb8C2g654w9viRx+xw6S3wyCeEgbZpqU+jvCMwkkLBtsDLn1WhOgdCJ6qHZCUyncfOhr7BxW
4BVR62/SRj6kZbHo27ruK8PT6Arg81jGJurx4CYpwUcNVu3d1ofgYFMYOs+EiQbg1/cYH8KBkzTM
vGaqexfzMXqpOpwkDxryHESqZyV2fsnw4Fnkfzn6LE1HMRYkmujRYGxkxGaqfu/6gSyFqtLccd7h
zwYIm7ORU0jR/ZO77zeOhCO9NnyZcxlgj7BqFTxhVz4Pyc6eIfyNcqe95iZm47Cz5T+1ocGGPQAd
6GT2SSb6YoXRz9ZcPHwZNNOD1eqZk6oY88q+Ug5NlUF9GcfyqeHpoxGMsTgA4YXgx1VmnwkzJ7VN
vi5vLcEuFyb1S2Tb8GhwmGA9FJgmZb/ZaZ39vbLpucRlrT8GnzFypV3kAILupuuXz38EzC8J4ZHN
kTyhFhvbJ78vfK8g5g/Pyh9mlpikTRjGk82ywu5gJmZjcgujk2m5W4XP5BdUXIckxUsXKyXMXrEZ
lm/xlNuHgtEufgtj8auq28iKdQgWMihNsI4Y/OvIaUAs35HjDvuMhMdTAr4+Q6gOLJyLGcpQ92VG
2ErTohWGLvNmdfnnqfUVD1ZGxLyz6Q4Zd/GtSQP5RtQ69ohC5V9WqyeDGBtuEW1MTgj7DBzCKGIE
0spRnZNdlCo5u78EUHUjV/u+nIzDiPvwoGdKdFXzyuXNZl+05RJFk30Zdd4KWppPHBCN/iWXXFPG
0reewxiN/SE6NKl653Ydqtnhv5dGVj7/fpOv/EvfBgGYtkiM6I2+H+PhszAUmtR0f8No8ixtUo5+
iAYcN1m4HW0rP9a5Xj/Q4MnwnyDPgkM49mgrrtmknDqO0g+trzgMM6fcEgw1M9vifM8SSdT2Qoer
7W9d0j6FYT9fcQHNL2ZK780yB3vHv/kmx6F2Jm1LOydQ/zj8D/5u/db0y/8AssrPZlaZTihF3WEO
i7+EpVX3Wr7WMozdqsyxw7K7Xg/U8VxzY0G+g/kBG5ilqH/QTd3PkmR+Mca3octH16jYxGmSGcMC
6g+5HDdupCZktw6N0+qgz5iiZjcCgDVszgJ+NP5ryIMDylt4fZUL1qxzVKvB+0MY47EJVVznTMkL
DABkAkb9PZ8tjTSTQGLDomQ7rbKVZ7GTu356Vpavqz5v0SoUlzKbU27OCBaIZE5OhF3lz2MFDoaA
Q5RPUrZEFukOgVT9p3yxsDLwOCc4hxy7hvtWSDqNzuLPEB36lVjF6ZJCadlmUb5EUti1MxPEumOC
q57Rg95nqCMHBC8j1jeFHDxtHr9Z8bDpBwNvwBRKpB4NTFCksAMMK+JXvQHj/Pt3279Ixm2Vf4xl
jydj3/ylEyontRo3vcmbLdM8w0/qZ7VNBXl7bGr1htRTI+7GN1wVLz17UlhCiMykqvqrQBn+0EkU
3M0NOFXDyF+jQDuhGir/gNS3mSNYKYb/1qoE9SydeL3UP+qAvetjLGNXLABItXVmJuKX3z32x8UP
WjbbDOfF3mL37ZT1ouJiX7rrYrZFChvXvTFn/VPcjxNPZRPCL8htBHsmlmE2FR1B17uc5D1EKSKF
bIG/Mlq+koJBYp1TUlct1dSr8pHQml6gwxsnNBbZ0+9fiNUI8tOuQuARoVMrZJXGtGX9+mCiqkgr
FTCjrtb9cchBQ43ap4o4kl2a5EFFE2McDpNNv0MRycTcrk8/KwtlslXhFhQjCu0EOtGmMMhmGPIh
+5Ygl5QRPH0PauOcolX8S7KA5sUl1EmMytwUz00ZTOcMAtNmuc/uYPp0blNErwbsmC/owcYNM1nj
2kXs4YykvIvsCtprPsloBhCPLF+GFec9PfVNkGoygyQ6Yre8QTRvo48+QGEsD3lmShveZCN33lS+
NVUzk4/n219pcjDCnw3SZYjhmrn7nKzB104FDup8IxOU+MFW1X43ceJppvXPuBZdyjJB/3nzFkIe
jTvBgl10xSt67mwvib5xDGZTjELy4aK0do8ZsP/cyXWPRGGcL+slLDh9s+3s6aqq96Zerl1974O7
rNwom4xI5TZcK/3UBDehXG3lGsA7uDcmuCbeViEwIAOEabWQe072wQy/SaEEOhH+nGO0df0X3v6z
n9k4aMPERP4u6Xf+9re+6nAt5eWwiytMJkuZypMWPuvtUupawnhOsheqn16i7CWQ/q65fvX9l0Z/
HevXSn/N0zeq0F+z6Y2K07dawlYIBPRTLr1RwKw2Up31A+mE4INtIEsPOywOpEjaX7MMQSSe8s+m
noZ7XLHtS/fhcEaV3507BVt5NLYIbFUVQc0vIy3FUDGyJNjKFBNN5UnUJ2zswJyH7DzaJ40nST9z
bUmFiC4+vm4iHptLI10IxjTOJP3WpdfMS422Z+ZXNPCUbl39/NrnqBNvloWH90bNMBrsW2nfquJe
s62e7+Na83y3/KXK6uH7vAygcB8tXyuPAN+Ak/KcvJgg1Da5nr00baYf1YSWUh3HhB6Y1TEoRXgL
igT7maEcCvUoMTY7yQtn9iT1J+EfqRlS9FohuWD2yU/PlJWeE/3cks+kn83qUoeXwL+U8lIauVC5
p+QeFMoJiCQsg/RKwbFX02tnXpvDoJ3t5FaZ16m/ieRWmrehv+VkPZu3JL1TUXqPh3shlgqHe0bv
X9zb7EGZ46POHrTOKaJlW9VRx0dqP+TxYRZPsf1olV492yRlJZ3GJHRRrXK3IZfWIvEmkeKeREKD
G5KQgwMwteShSkhxgo6OHuZGosKfjPxJW0vJnyhfAA19ssSDdxniQDgOunjoySMdlpKTvys37j8q
Ne52RMDbXazXsL1p0V1qbrpGGOcN2EAW3ZL2mkS3qL1SQcsZ9NrpXtt5XMvOa5Kl8MLSUTGHi75W
Cg7UPjPEo5L6HNXnMDrj4cqH05Cf0uFkk8oXf6Akfy+PwpeGXERhRMdR0hbLqfof58gsANtZhzpK
UDUsnsMisZy+lQdnxD/5PE1dffUbm4eTGs9IJ2RHW2SC9dB1ZD7pHc2i0FWQ2pzXH60Xsvc0T9fO
0WTY5g5UUbcBOEV4bD8/QttqrlLX7ekxmZtwAkucAm2D3VVMX8Om3ppKYn2Ka2QGfDKj/eoBXn4u
MlJgptYyXQ690Y+/L7OxDs3mFCDW3CdkBmx0Ufa39ZLjkL9FvR4cWrUxN1PxeWbtv9Zald6ZVGE/
Tb6bepV+6samPjbZB4qX9zsagQgEcaCpIYDWUFP8/LTSEoxS9OHF1piNlziJbZRi815fSKTRwNFV
niCyzXWF9Ti/hnnfcIYnYmwiAHPMxmfVNF4tw0geOM0jgwOulnSOXnYGMQMgNUeyAW74I1MIvR+s
TcpyX/t5C6Cq6McV5EPIEt4dcS3mtUWXjQD2urA7tHPNKlmrr6mvtI6ul9ouyUrzTjwauQV28GYg
YIeAxfRU0LOkndLn+3xE6SBULNRtUp+qJcTn9/sU9f0CilCDJhRsJaaP1q+SjVjME3s8OIPtBL2/
MCFHG4EVMJwBWQcSTlynji4chxVnkPMYalgxbZMl1gEsmERI8GejyurDoHQ6oLeeqKMhu8Q2gnZ1
8r/AjLu1GGA+2Cqus+6fn1pNJ4UNTxuKZt4US0/nH5+1cirTDPgbo2RfRTury+Eziuzw2a81px+G
zIXQGzIVtmQHbRGEnUbRPkviEdDJ8H1jP6ba/OCgUxwsmfEF8+1D0gO8s+Fg6MoQ3v53SbH8bYX4
bIvPSfc56/jXfJ6Dz1X3WQk+a2uRYAG8a+V3fZLST6b+1s2ftPqNgSXl62+Cr/1XKpxe7VMaPuLp
tUlf0+kVBJvQX6imYe19CYOXOMDp/4yA0sifxVqWwE++VDw8afqjSZ4M/VFosN3B9JVFRmJgZFrP
ySQBei78/8RmlL+S2uPWDNnvdHno4XVtvE1RD3+wzX0vlOPTSZ8Q5S7CCzTsv2i0kOIEc1Nr2TaW
ax8/PghlyyAbqtFSIohhjm9xqA1Hoz3nDURbs5oORqVjjM7EdMktya0xYGwzcNT7ZGCD8vt393uj
L78eO0Qd+Tvq93eaiRkkDCHbsGvDzi9fCUAhXnSoY3o3/uDojYaUnFOR55vEOmOUv6o9Qqy4UVFj
WdNXOeoAXvu0MAvdxAcHLsy1DYu286h+8I5+33PlN7UXeyr7p1UG/fM7OsxI/hxrGOfhtKx1Fepx
u0EbKxKjxp2v1+nGEnO2r5VWRRBKiCaTCThGPeaxWV0WUjwZi1ZH2bVlj/c/JJa+tifhKbq6qFYs
MGpdj5UzzBTZybAvX4NM0/gsG5OjStKGtoP1Ri8NL5/iK8+mHmu7fkIVpEqRTRyYke9FyKH9g5fo
X25AGnYNBL84+3T6JD8/cDkraRSjZN0yUOjPXRFbxH239JnlTRZp3+MOMB1oFrxZvWP4PForBSH6
+1/C/JdbtcbqwlYUueF7Q3iKkNJKlWyBioV7WSW4j5QetzXqJTmuDE7wzZkN0HShgUu+MViMvUDh
/0oe1vdQGes/oW0xmhzqSyPD3h7o+dAAh/yutvofRSPyB7La6rZ0sDZ8kOTzGKBrnOpseCZaBHV+
u2MhK51Sp/8YNtMFokt5tYOOMOkMvs+06AfasiNXi6SIJMW1ElZ4bsisOFpWK9+1VLNfpKqMNxqm
BUgxsf8iBBqbRrOL4/qnutzGDvPGuM0xtwufBGngOC6LVOwGZKrt/FETtzmULoFcVm8Cq5OShfKS
skezNFKeMBF7gwxtepIZJWI5sZ/MypwQyJPa+/sXBLPO+8XTQJYDF4umgNB/nY5A5O86On8l+Fdc
u3Nge5aOAnf9qtS7B2PpAXhwtkymVWWZSVNjuxQzaSbTve2Otst7p11m0lK71KAdmElP2lJsYuHG
k1nF+RErVEnisILdFfaU8mA2K5F3++XHXJYrQ1lGs8xlKYayTGfRBVOMZpnLUobyv7nsom///9Hs
f+ey/j9Gs2Zz+DGXLcQymmUo+2M0C/PDGP87mmUu+2M06xt/z2Wtf5vLMppNqG4ZzUYkTHbnIbgw
l6UYyv6oav5pLstQNiEbHTJb5lEg2mKIwB+8hOvG7Oc1mldPE2yBuLEtUrGfP9h5E5flBIkfzXQz
3mwAeNdKOYXY87H14YaLmRw9GFlgPCysv5pe2ycdkS+hHyUXQxHFKTZTskqDNnqO/T/1kFExje3M
W7+S0nQ6B6pgR+UnJ7OIvkj4rp5NslB3oWjlp3kyGM+SS+dWbO0e5QXnab4B8/AJn2N1LwpR3afG
rtwwYvIs0qG6B4H+kCfiTHR7SU23OpPw2uZ7HJfzrY0k+Y5eNNwIu9S/YEJMd2WeYqvOONjO0Txa
O7qB+qblwYIbhdKc6K7I21dV0kAFqrHwYtEKMHm6iRTHhmWFUhnmsPEtNgd/q8Lc2Gklkeyr0FUB
bbKhd9I+enDffjrb9zirkTYvU4MCu+QuHXP2MfxnNk2v5q7+SOUuyrDN5tKh8Qm1NdtEwGW2GzBV
MKeaSNX2GFhht/Z1i76tL+5KJr21s5l9j6zyO3p7CKqqz1Py0R5efjftwR8Mw4KlxrDgfKy0iH/s
14CISnqWKcQPstGSD0FMhK+rcBOpXPSpTXRsSVFkmxYdrWkpfzqW4gjIx4pP4GbG5jQ3p9w/NcqJ
UJoqP/fDuclpH+Bj3aXxZR7OeXyhSlJe40uvXqxmqSrwZvVClZXXBUvVWEbW6ituZktNa2lL0I4n
fE9drzazed/Lyis6HMneKCDgyitSHKopr0hxuvI6lNdS8qh6rVbyqJ4z9CIdcBr+zlqD4lETkcaI
chTevp4Zelq9XFP94q9Xhk2UrcDWq0vzIdKu/DKJWN5WdlM8MsJPN4k8xc/EnKsbYMTqfTbKT6UG
y3RRYkjlBRmGjdyCL+ZFiRHaFz70knWx11IzJF1LjcPyie+HpdqBg/NSjemNyZXP1xKQaHqZ6bXJ
NUYPk1wT08uTa2R6gQlabqkHjAfL8My1pPi6ZH4PW6X3VMObe29cazI8TbBke136d43iQlWpRxZV
Ky6YFFR8CsVSYXGZ/DM1+OdUWcqvz1Z9FtHZgNpunDRO7xza18qK00zwkXRM8IprR6M7EvoYfULW
S61bUHdGC4NDs3NLKOms1tpB1w6ovD9aopaT5883OE1WWOYEviMOT7+aREZ57o1Y7ThSm0LaYbk/
0uqXLzHRnGuFsJ0Iq8Vkt/gnlyJlL8iWGv3D7BONdCi0QzgshUFewiMfHRJosvJSZruv8/1U7bWd
Le1Mba9re2ikP6pJwS4eZKQ95mGaD8I8VJFroHIu3SxycwDXBnJ3NwqhVywVln8XjgMKzVRrHM3w
hIcy12N7P8wSIH21gs+VK0eqVI6kfiTtMWqPge2G6THi4YAvAX3XuqXiTqyoqTv4B2ryDymiI+0Q
8ECKpfzwABaXauS90e7JeYMEHDkJYkTciDwQHpa2x/L4o7rmQM2shYtYSaFdbw32CzkcofXh4ZEN
3b+8cOw1DZ1jL2yGX000lWL2ukQIL1F4zGS2E7w2dduDRg92UK4ordoFwC+UXTQwVd4RvRRwKw1g
iDtd5gyEazTOlDk0milFd8bG0fSljLUEGzPdSSQnW6uQHApPGkXyZ8e9QXIEqSISjEqHdGCqNpzW
YBvu9MZSI9+2ZDDRQXIGBn5QZgjHoG2QOyHaRtC71i6OHIBeFPt0amz+rj7aUZBsbX2r2ttKZrxB
EMZWgZ+5VkCqTbAUoxKp3FnJrpWXqtcqJZKRd37i5BJ/BPNpqblyBjpZ9EtI4RocMv3oJlKT5QDm
L/khyQqW06ylMBGMUPI4i9zDcihaYVS0VoCWWVlKW0shjZ1VE+qmA8OddGhKjZ0eNVLsTLFj2zth
7wr4RdMu03eQ6LQJFfcuLXYR2cXxLkZT5W+ZFmfQBpdkuy1hPemEtXuLRd53LYK0CHPmdQ12c7rT
qx1RKaBNYvJulB0QR0D7KmxcsdMDh3Q6al6LeeXUOPlbAqCnoWHjqA10L0ebHA5MKa/gxFPkBAZ5
gkvBJ1gQBbxkvNzGUtVa+ew0BtEtTmc4TbtUO5Ob7kCiV9aaGEThyo6c1tpFkQOaEGEZpZCwPO6G
hiHurs13PWJBjquM1+2tpWPkQCi+XBeY07Rcc4EgZUc6p812PSFefRf3SzXyriJY1liqkPgj3pY7
kTjUxAs6LNeBUp16cLr1OvI6qvwmUK75rZZCgU7RR4x40ekmWg6gSSrmb4ITVRygoqbi6IpjC0fp
HQHqtndkhR0UDmRnKJfq1ppjx7J3YLVhxeT6LtV3+rRTp13b7up2l7B/43Xl1fXxeW4VFKEbjOCd
vLX7D7oD/9KxRd7EYNMGQqbT+/qleSH3DUxrf+l45eKml3j41suUEvVWpEh9igEb0jipb3JpEmbd
Gsq5quIvtc19gXw1bTewMMsKVOeGwERC3ZL482Tb2LcJBz2mEToVgkRqVVP2hk+8SFwswb1FJj+6
dGYHYCfnzBjlx/qjhm83AtwzgeqhzTDBIlJMQjclrMh6nsbR2LQcvlI/fiuUwTiT1/nPS6Tscp50
da6UTa8ObH8IlwdkFJzqVrJerI7I8rSveesCLN1BdHeNpsxeazxYHzyv4v1pmpkJNm60EMxxGcv9
vPMfTdVP5HqmO1dZ3F4XG0ghmulI1jY12scM7bDNsrgUy+WPCgDu23jxlmLFpFgu/XS5slxSurXr
rqyZUv/3gokKMBJ7FkxKJ5JuXTBZM+NkWTZZLsPx7+Wy9/csl+1aP5ZLVsyCc1fkdqOrlctaSaWG
G1PlMVhXTD/4e61cjI/Az6N82oP5BZQowst6KSQgar5TdYjYrEm6dTA4P1CJi/cnYY0W1iLFA2Bm
g7H6+dlMzAhPbIURPc2hlqS0VC8N+LfLZN17dHdQZsvpc1TPwN9EfwjIQSM0wZrP66WrU8YgcTJs
K9CoqO6jAY4XOrMmVfVvrapsS3jbO30uuoNgxMPQExcrn4c/w3QhUv73R+vP67r2twWZBc76B2QE
/zWqEzlecbRv7Jy4m45oLWuYlXPOy4YpfcJP99kmC2GbxeObHcTfi8aInTme/OduUAmvimamDcZg
nYKE5uw0mvdeRZSQxHL+quaSfu76DKRwneevMlJQz/puNrRlispOvsoVOZTdlH0HtHTp6cO/1kg8
VkhHmaPpkmzcCnakYiRq1VelUauH3eT1X4ZcyZtER6qRGMSEILBrnLLNypffbxHfAyRoXJj0qGXT
Fopq/8phSlOR5n2lgsNvUdzKWUJUS5y1zwqjihz2t0sGi/VsilhC7DJHz3QxyesZosw1UBGe4grJ
S6ISEFbTIfoKh/XcmGAuwpZsyUnMyi0MvtgktwHfna7l1LcXDpCBF87cecrCDj/Lw9A5qAByt2qV
dusrwER7GcgibGHzZqGyPVVNy8nb7pPXwEq/L//rOatvGRiIG+pNQvVy9uSdbAPk7vWTapQElHN0
LTO5+T/Gzmy5bSVJw6/Sce7Rg32ZmO4LkiC4SLIsyZbtG4QXubAX9u3p5yvYPX1sd/hMRJohUjRF
AIWqrMx/ueruR0PZChQ9/B1fcM3XZMGcaxHWe+FoX9Am7D/RFLufSu0zklTrg8z5v/ZQ5/fIW2t/
oZiIwtWvqR1gK0DOcJB8tpo/3Sw6xUStp9a7nwyzpuxsUxDzTPkKruggw5WeS3BoXHK8kJS9bcN6
i3LGNz5EDoBowUHcpg104iNUoBmsm6VinI5BcPRzFNIiLzjiXmrnQKIjq438RUXhRtkWU3IattAc
MuETQWfPk6dpOjnyZG3RTSdQmAhMrvIkp9MsT6M85ZN6TKdTL09iOtniVIPUlIhQngrJ3BQh/jNt
kTiROUdGvaDXjeIWnjDQ/7rilcPXayML8fY2CpbIbKPSjZwlyt0o3WJMTv0WbXLypYo6OY3TCXJs
P7HvR6TQlCeo+/V0WqQKCigFTH6pIuMtHIQ4aePJEqdgPBniVMrTDNpQnEahfhBORMS2ihXsZROh
FORgkHOQ6EVkUZFFWPsQuX+sDRULpo3VcRqOU3IcEvYMf9GH+w8tLgQ0kGBT4nFAcrbS+5+KDx7O
ZIU/6NxjuTueBmdJLj2AN1R400cH4Xc9WY5NG6zPUqQ1xQUUPVo9GYGGpznWgWC8Gsu1TsC1lrcy
6ZC/dxDVGp2YBDIZb51cw9i1t+K/qJr8KqGJaj1tLt1mmwmDYQMW/ul7J9zhNTxOkIK2h6rtIuz9
XNLt1KymuaDQixzMnJ2z1B0fwNQFkSHfUIayX1fTrP0Fd+BXLj4g9QCougnll2X9Z80uI59XO59y
DXlhGJ9FUstbt04/gwfwj05hVcfUQyA+DfrmlBWYiOO9UUbpAuOzwPtB9aQzKwXqOuR4nXnrDrF0
Exm1zj1nrpOS8a/B+76wX/ttUP8FUZV07pdJAVE6JgXd9gxkHX6uRPaiKrpqtsR+WmO92QukrQGO
asvB1xsDHcUB3WupoBCTbVJp4GGw2O4krgA0p34hHSCUaYmOCK6+R2P03Ms6Wg0KXDI4ZFVZIZou
2Ncq0rmlHkD2da+GdP2ChZhzbDqvv1oTNdrtp8GY3smp6yO3x25RutkzENnlPMgcJH0NMBXZ5Gsj
x/ja2yPKL3E2Hd2qaakwFwGq6pSJdtuPlV52F907Apku/Ucpg1lGotb0kNK5g/1g7dzkIAroyOVs
wTvcFbbXliWrDwgvJIdVOQDM0oVlQQsm9JPWuMv8GE30xcVoMLGS+wa3i71oR0ywQFffb68Npgxe
QWXSun+9kLFVBYLg4UXl91i4s8WKfW58g+M8DFSJEWXnwa3zHSkthmrrHGaZV7/WS1/sdR3v4kx2
TLRDd9eiuHpNLKO5xzIE19k5Bi8ZaMe+N4aTHcv+ybAw4h2lD3/XeUkrtvDFittKm+bzaQp0b4fO
gnWolpHKiWOMSG/DCrQspX4PxdHqJbZLWLd4BebirGyXGbCOI1b7sYwttoEZ3ZXCBcSfa7jswk8F
V4wrnTuYJrLWAbmJ22Xv3GnyDrNJ7XKgq49iN7N27ulPnd+K+8rSzLd28NF23PJNiRWESGPrlNtd
cplQybpsP1EA/v5TXTYBS/LYfOPEeCVqHk1f++e6Xqew6iDy92Y/XhHeGK4Dij/XEj8QbNnWIMLF
a4dUYPYBMcniOAb9cl5zsitE457hxN+WSYbmZTxaNLC62AsHe8kvGHTpGB1gPNDUc/tJD+i3dYt/
t6QZIJ2y6u981sftWbOU68FvUKJyC62nN2TYMDyc3gDRaI+7pAXIrSFI04vlydNBUqBRfN8H6E24
7ooXn9tJmqlsnyS989GS0wVlv+lCu/77T+YwT5cqYBDTeGf+52hfj329vvYH47Nmd/YFsOvy+tvr
RYd4rQxutmfb6wtlDj/tcRCzV3BYNOv7oFjuU0gnF8NkWVlciBCkO68Dz8NtxKDXK6wmvuRixCV5
1VfMgwrE8XepejXdXk3wyCsMEFub4qqHIVG0AECm+I/EzreHblyPlSZQPZNOBzALTh6EeODNlhaj
UUWdUmdqox03N3JXj94cIaz3qhnL7jbQ2QZJuK9BP3E85vMa25w41+yVQ4d3aZrz9mTQv6It7Zz1
ZbCNk7BV+j8Za5QVy/tmSco3WiWOZHf+uxbifVOn07nUaJWyo8xEE1whRWXjbntpRdj3ZnsY0g/N
5GOO0NhjctgMPCbl69LReqqUieaER1ww1N8ffPXUDzCXa3J7ioZ5ba59I78MetE/MDKrsMMPOnQV
F2lqfZzgyubVZrhBO8GMxrSxgZZY2VloGEa44OB3vVvDN2bG3PmJJc49fe0d7Y/6Xhd4+hXteEdi
9+KhN/jQWDUDJ0u6mxw7zgsKxI/UxjsE1j0kKyqk07NOg+prsTEuE7eKAv7gaTWxPLUxUr0Nqiyl
HmSoca5byw5olqBfYlAcswSy2c2wXnM8Pi8rxrtw8xfwhxkFdPXT9gDWnSRrsVYKNN6zr6UVLOYE
9qfWOrd2ZVqXSo5vfKNfr5rjIYfBJm4Pz2i9epv3s7/KXSld821dls+NCwsg6c2cql3MFqy2gZPO
ydWSXXvR+1HubZSNDsjO4f/dx5Raeh/TMoyZyF2kjgZYCpXa760GaFbThENfDIdkgDhVOwJSB/p0
PV40AO8Rr6Ja4R3kvFysEp/UGAe8u7Ee5Z1m5+LOo89p7Pt0P6xaHSbjNB3joANqOkHAzTzacLBn
YHCjP7kbbSPA77z9/jBgsbkDJYC3jLPuZ1+0aqVI+pMsy8+2uhcyJ0BPUdbVKXez7pVwymRvk1lQ
uE+AFYjskzfbL/A47Pej7Q4YJC3J2yY9xzVXY/E96MhZsX570Mq41fZO6e897oGzEHWGo3uNP4PM
kdBbZXtF3DJeneIOgP7gHGyrYlDsnV2Wzx+DNElwh+6Se0HdNkg151I7U/wADuDG6LAENLTROSKx
Nd/NygNmWdb54A/BfOev+jn2GixO/Hnaa7ldHdEXaw6LJxdKh7F1m2fl2SiHhZra+BJo7A3sOkNx
VzX2wSw8GJag3ZXZ8QWdhi8WakvhnMHvyQc8SA1bpI/YrdDDUPjzKuniR9Aen/Q88z45ovrcjsIF
khRgqasMxWx/9G9MxEIPzYzT6ZzoSOkG8kvX2jcShY93RYyoQezClCwcC/lOFGPIhSArlBqkoP97
qLF/vWa1o1MfztzQEdbn1bXrR3u2rbNhYYAp8fOK0Mzwr0OqeQxq82E2gMPK1ANhC7PnRL4pdnmX
Laff75b/A1gHuWTdQyzJZPv2S8sfA0jX7wcMERMQQndJa544pfpBR67STyX1+OFqpV675/9iWh7A
40A0qsJJHbkhY7ltsuwDfuTDvhmDR9mZH3RUW/4iD95SxR97PgGJMH4FLmxiEHwKzfKnnHxF2Dz2
QD3tyZKpK2vFnetUDLYYYDYb+jeznSXXCRG2k8uoH6+miQMz2I3AmbtXqB+GC7vXvTWytVwh4IYJ
QLRDXmBam2Lch/ZjUh5q40HMEW5lOjYwJP1lKXEeTGebOyX7gvgdCkjWtEN/Mg313v7iBzHKrqMq
HzcZ1XPTBOg9octduDdJbkCRQHnk0HgJ9eF62YP8Xk8rVBT2vKmM0J3PIt+F47V0ZgTRYAmNGoo+
fRcvqd4lQUHL0mEEGv0JJYPQ7Zo3Rjx/LmqUG+hQWxc7xk5kWiqEbyekiCCqPf5+ZFDv+jmDBz9A
OdFkU4+kFhCMH087Xeu2yfoOB5Dx8C0WNvHuoRLhygTyTnB3t2E8h1obdhDdFoAuKrz8GGzBFm9C
nHThLj3G9pFCnqcdSSqJGMYennkVmVSUVlE1ROhzEYsRtRRtjMjcIguieYgKgP5GVAWRj0zGFm0Q
OUMkWOqCCDmo3IxKM2IlUqCq0K9Ao0bQDwkhoySJOONZEkFXKZKocY8rqhXwFddj2qsA4GVs0Ygj
96fQwwJmFrt7PZRQoLaIqd76B3JbosS3r1PBHU1gRu1o5KjMa+oROxICv1NCBiEOHug3jdmxJ9hS
YMtaH+vs+AShD1s2iynMPBrBcckRvoqmPBryaG6jcYu+JX+JWpCei4phibrtEUCf4URZG61OVC7R
7ET5on5I/xViAfGHo1lkNSqMJlqyaG0iyLYE+pGjfyR6Hxey42IcJ2rlw1HKozUcrUQFGlSNFxKZ
ESZEHcZDqEkV2TPWqX1Ad1RFi0lvf8BpGj5l1xyM8UBRnFhdFfiyEHEbZsjm44e7hHiJEWMczlv0
Lf4LR4ixMyb39hF5b80+Jo4KkK5CUFuNkipKRZQxWLZohqiqImiNwxZtFcEOmLhzjGgZosCI5irS
jGhlGJiRPUQYavpbLCYlzZ1XRUSwhYZ5NX+CEbJF5dKTPdYuFnFHsEh3mThO7GLKY9YfyfpqvCLc
MHXDnFEyqEi3AKbr+QceNYrl9AVZrBY8eVXM48HWVRT4bruHFr+GLTC+StswtUJtCpGOLoJwyI5E
l1FaVtFMR83EDPIYmEczOHrmUQ+OM4MkOI6ME4ZEGw2MDUYL5mMIG0So3mLLg8aDbCPbidrle9RL
RCC1NDlRwfBh4Cwqki00Jr0mCubIbFTolI6yaGmikTGSwcSLBh9F7SP0Qh/Yu390B2Dgx0riY4CM
uQo9OeIuQWhDSDNE1GHAqsgwyVSgmw4miNA6FSzkv5+m/oOcC1VwJX2nw5pXwv8/zlK9N2pYIncI
mAr4VWlPHS1eQfr76J69q3Tj84p4blRrmQPgSNMfM+aLAt+IEJlZDZxEEKV+ImCQvyaMEowvhrAj
qj/Xfz/06imodcooUBEiK04fC2l4H4wclLbUcPREajx4TX76MtX+rXDeBMXbeHnrFW8z8Zxs0fTP
lovDh4puwkY0KuW7XGJb/B47cct4N87v+y3a+b2gmxpAW+7knTfK9rFzgvvfnzfrl348szvwfttj
crfgcv3UL8qWctbaBW4CQowXD+r0TZ3wZ2d9RjXaPbh9k99sL6cU/b/9BC5j7naARx9WUw57v0PD
yZnE26Zr4tvRxJCywKb2na2odb2bUiBxNHufaB4tM79qzzO3yGJ5+JoUy0PW2td1FsndZpPlJIMg
ZztUKExcOpGwZe56f+e42ns/N4f7IciqR6tQ4sTrXzQM0MD/daHzlBYs5UrqVaRDPw6hoEVLINM8
jMHNJEUP2UBUxYqnyHXcN6l6tr1k4rCBdgaR25ckuY7jRdoXv1SBH25qnkflNXz2+rNbqPCCUzWc
hHmivJSjD+io8LAyTs4eZfL6XLvno4X2Top9vQp/vbjrZfUvbKqn4koMxXUcrrqlIhA3TXPjiRvZ
qBgYH81NF6goqtt0vs2q2w5h0Poo5tt4utVcFXlxl24hSNbHuzi/8/M2wS3d09Bsm02MaEhZD+js
afU1FleRqCjsyzBepvHilZegRGTrPMC0whUlPVjF2e/PKIK5AbrhKiSM7kYF2anvqHA5vOSszSqk
ezbSS+meS+ouW8zFFRfvkQP0L9NwNZCzGdhQqKhhRDVsWG/s9UZvLhkSBDdlhTzBDZHMt0Ra3WrK
+PYvOn7/oYvho86CHgSZDnW4X1RejaWa4rrAzp7MnZb+qOXI0pT2qySetMMoa+tx7jQJZQfOKADa
ty4gpNVP1/sYOdAHiZa6JXBKL8y6i9gP9chfogk6IRwdzvBlXg3CvFSO1z2xK+ufOo0p3+r6O3et
mOlT0DkQZE7SW+Wz3xTHbLBf+jZ9K91APKEL2SLCrjLguCcZTF9kOY6fKpr/iwsxfAZvrCin7FhF
Y3zKi+7s2CwG/WQ29zWyoPt1bDXEippyl2pzdcgdu33iNnVRWpreSq9/gz0ZRUOTnS8bOkgDSeMi
OWP1d6tT1fu0Wp2PfizvEustzOxAWYQOl6YQr01/8iLPRAVsqCznfim16dAa6XNetd4thARwTC28
pVqjqeHJ6wInFaTgpL9tE/OCkq2L4WCJ1MQiQcnXifvB1IDeisV6teijcR0Sfb7fHrIG58Oa/D30
7Vh/hGuSvhra6posi/7YNcYz52e6LGNJGTd1AKZ1xg2NwsfZXXS4sB1mNa5v7wymLkACrcKlDOXF
mqDniiFtH9uv44LlkI+4wf32oC0ivlj7bGrW/RDb65W0336u3SuaR/Y72cf1ZXFmH5SESD9QqHrW
67K465P5FXKgNVPqpIcmgAJs5eHG6mP72mcj9VrE7AvivIHvnsRDsie7MDG/MCdZ3ZWxK4FDwguo
bem+s23jxdCs6vMslwvuBQJzKOc28IEo/n4x+GZO88MWCzZJACADRhJyRc7PMkVTg4+ss4DFH3Xt
Vesm4xFreTcaHWN676N/ilk07kT5aKDTORfQJz12KMZ4GbL7tvaRLWjx1jZsGeJDhGZIbyCrsCAB
nKTJJ8vvxH2dCXMvaAG/6gYPe8MKh6RWR+HIcbwb17Tm985kuYgTmLu6YXFMPABEuCr2D8LTPgQQ
u8k40NzKzLLHddR5iaFO7FcXfVANN4Tc6O5st2e6tWryStlaJycujYe2jB/XPrOeB3M5lVqlfzb8
T77uIfXrrwvmzzz0slluysL1MB03y3NmYMCx5OkbqErJm0C87tOy2BU9BtdmniFO3VavggGETIXz
6H50B0ikjjvd6ulc3lAD39tm+YLn5fzUlWkTOTlTPNUcebJ9TdwbjKcdGkg0EW14O0i0Xq2hXj9L
W34Ye/Sg2HT3ZHkJGoFD10WtIpwckrHeDxpokn1WVPi14KY21MsHN50kiDahn2agPsBctrV0e3AN
M9vlEwiGvxoqPy+WkCxBFAPApGrg/UKw48OHegraYQ/1pTktsfbWHqevyYpEFW7vwy39ColnTpQH
7rSvB9omv/8Cv3ITKViQs/AVGKzM2T9tS0Weis6AhLm30hjAmnAuPWoxO6/vYmiy4NAqh612VpOW
NtyBvjcd0gF1L4QjmsNkisOIyzQdID/0h/dlD/i9oBdkk2ZP4jOqVSWqVUv9MGAxv33z//o8/7d4
kfffbqfun//D88+yXtpUJP1PT/95+3h8+h/1P/7vHT++/5+n8CH87RuiF3n3sXzpfn7TDx/Kn/3+
tQ4f+48/PAmrPu2X18MLAkov3VD02xfgANQ7/7+//NvL9ilPS/3yjz8+o+Pcq08TKLb+8f1XmyEh
idR//fnjv/9Off9//AHqTlbpx5//w8vHrv/HH6b/d1MHTIBKFFfaCJQNyPSy/cb4O64gvhdQEfJx
ClSw90q2ffKPP5zg7y7dW59ShUe5FyWUP/7WyWH7lfd3B28a/oO3fRq/+tcX++HC/ftC/g3T7XuJ
rEinvs2PNwGoehNJN/6OcikBjPwTf4riZablrjAONVIW9+VIPaIeh3eZrs+71cNmdLaDaOlmRKEa
/6Vz5zd26z8jM4WiQ8fNjwb5q0Wz3H3qBTIsSjiyiYsbruZOfWiUO7P0EYtu7PnednPstNPxXK3F
TWx34CYHNrFjLNfjn87+94P84aA4O3+GVitdIRMBMjJhmEEUfDjlfy6z4eWE9lTb+gcdjvq+KskF
mtl/FH48HKASPCdLUe8XUwdGXcZl6CsnGnfBSQmocyBFedDt5D29o/iS6c7XtTGf3bmHCNHhEE87
GKXS9lXrIQr7++/9M4uP7w2XFpiBKhB6LiosP35vqJZ5NjoNXFk7iSlPArAtX1k4aHdtOaB1B/oT
SXsEo2PEfbIZ+MmqIT5LI2bQ2z7cznnXBk9uiTxJ6U9H5r1i76R03JYuw4+xzXbNwlO63OHaUPez
T11ttWe/oKqMoa61y60mA0ZoLIBDu0cTJOXkm19/f5xsSH66QDpzrsOiTxFZkYZ/nvkmr2+meQBX
irrqW7MeF6DG7bKzEy5XXOvj3tG68SaIg4uNOU9qrT6iGu9Xx2MvL3zt0FRfXUn9TL210XT4igYb
2bZcKSl4MKYnBzQ05cRdJrL16Jfm7eLN674OjNCfE7kv64aSjMR9IGtpsdijIShM0ADRaEXs/cJR
LdY+rATA5+1jnaayAFn165Gdxrh3Jx0Z/RF/z6bndEnQ0ySXXlhgjTY7tKPdAXfQoozJQsogMi1Q
vRyyftLN+ilOU4MiDLg5tAw/pSmAardLEAzVgy5yAGQApG8f6cd2C/538Qow1HsIcAk/NzMNa6MA
uY3j2re/revAYOeg2nO6+a4LQx27dOVZr95QI0brctFns3rJx/x94uRB1JbdfsFfOQQRSC+BxgQu
qzd+hUtCU5fPJrmJ5pBAZvVQ7xwhdrTHuNGdESxxV9cH2NN3cg26S5eXX8cs9BbtaW3fjh9pqMU7
2fl08M3mKIz+rT+R6ecr7dvttC3dDZRS7ZCqGUI4KZqdLUXHmursLpE9IHOtAKWSgQELGmrUZTw+
6qtGXb60wqbyXrbLkA3877qjiprQBJx9JSWVB69RdIP7mQBi1HuwItsfzOJchFgwhR12e+fC1h4w
TfgUjz7o9bRZj9vly0QrzmtJVSewYkxm2vpatGgXK3C3Xri7Khg/IyvVh17Fq535LIU1AOpGQMuh
n7L3VXtyXT/jHkOdFJ7yLGOy4Wntd06DxmE2BZhyqnPYq7u0mss3aWO2B7MwmXL0kq6TYX3erp+P
AqXLvwXcAdfx4ht5Em7vM0qmSbNlU9dM8lCYAHYEqM7zao1vSq+wdkhIB6gbQ0BfkEXJoX4aa4NN
tnhK/SDE0s+4GUEBMCfzQUiNIWA5HIu8kKi/actR75K35oyY5TC5PS29imFt9d21lfRJMtRNsv6y
jWV2dFNW3QUj4kJiUhLiMyCNQk0b2+2bZmy/thuzd0/CMKlXxhMHUzcWN5uGNmfjM2Qr/nognH1q
xTde5oN04aL22MYhBfD9/2cmItKfZFkj4F023bfJvDb4LfCgAz1mhC5jfimHjx0umkiXL3Q71Xnu
uhQB6uH+3+/ZRm9Gp/Qg8haXc5j83y6+jxhoqJk65hdwgvh9rRUUTq3sdVlAbx76wQZLjlBKxYrX
d4FzQKZs2LViZKgYTD9psi67tYqv26XfDnz7qaitcd+3NeTpNLjdJiPcBq3dkvItt3G3Hdn2tpb2
xx6jjv1kpSUU82SFRWykr1MwQt6i0wNsHPwZkNkoEcl02aKEmSX6HW32Hgg+b98+2suDbAcYYeDv
Bk9U1GXu4dnXg0fPYuSrRPkFxMHTYKHaPqf5I/Z07dlTB2HVLsxhVwmUq6c6U/MusEzoK/M0Rqhn
bt860XS8DGya2UKENWJmUVAMUMA7/1NsUEsntwkn+Ub0S8zSxIBwDdgpYkJ9P7FQK9GgTYai+FSB
9ao0xY+srGSHQE7LjBeoRiqUhyqNQA8NZ1nK82QLdvEpLVwAKwkQfmEfSRx2ruVCJkB4e7vaUu/J
2AvNR583KpyKUpG4dloFo4Vi9jhTNc/VlOEF3s2Q+feNmjrAJX3M+/yhoAUYxM9uzJW11d1cDPkb
a6WXjcglnil191w2ekvreMH5j+aETGGyrwB2b8r6BlOxOFkwBZbMKFl3ZTNpkfJwh/kGu/bt6xlt
d+6F+IrLFI1708DQvUTmKZneuumbrGGTV80ZVlJBf9zOcrNUOQNhbXdC0KWfi3WPANR+ZDoZjW5m
vVuR4fP14zh09HJj7oxt4Y9HZMuytUG6yfcjuow002j/YPTA4lQa/WHRgDJvB6/VlJG9abddpLqY
MiX3uNtuUQyPrR01SogiiWQe4m7KxvhpVi+7DaqlrryoFEN0LKxVyjJhq6Wxsx22kc1MjQZmUGrb
t61aJ2dKVFFnrvdlp8WKEntXtYw0OvUUf6rFfKim9Na21/tOLVWtJSCRmRpYAG7rbeGaxhXRMSdE
33Pcq7+LA0QGo4NF1W9QPOwOS0DzyXOZDEzu2mPsGrC8Bz5eTMNBFCVtVh93T9TG6ib1VSK0WyrG
BrP2evyIQEh76BKWtjgvP60muC4n6OY7DC+0XcwCtx9GbANbOjXuUD6WkClOWav4Gy5k3kXjsvdF
LlA+wQmlxoj1HnQHNySNiIKMcSzd8dxRJh1qr+KW0RjN3P61W6JyXwHDlo0kyQysPixs92nLnOUy
6ieVoG1vxa7V22VN+YASqnGZcnHQG48CTbNettFVIFslsynUm2eUWIDdDprq3synEo5UMy8nlBew
ThmDeNcaX7fpScM0fldN8KamnWcwJY0ZozbQW2jH3YQJQD2OuznAZLjUU9pHef8aAB8oJJNrpK6B
9jTliF7r1rmzV//QCrnuC7WcjpbXsC34kBisKEbmTJAewIpwn7FMUCLZj7J82lLVzraTXYM7zxWs
wFkmgYHA+Xw1SkRE57w2EBAtH3Q7e8hn93k7EdJ1JqR+jTfb2qd5iQMyBhgwgo6gZ3dLwQmObQUj
aqBEbWcSZ5awclu0yWLm98DX+30vcLDF6u5dbY5Hg0ov+hXIjXBQDPUuMmqEDvE/trl8xr7BEyLE
Gy/d2X5LS0jtIzwwpy06o6TkwRNTPDQ7tUtSz0RGpjWACHYS3PNUFoY0wVOqMtAcjTtc6inMb4kE
UPyW2qLDisf/G+sP+QyvbUsRtptw+ylJ9Jo5y6TLr9bGaWJCpT57kkCNF+mC5xwYSn5mFWCjW8Ck
Ey3PyvTHQ53peFq043XZWZX/tK2CaGXSH/KsN6J7hI9b2MyBnkoNpUzzfZU2d0mOGy21TjJwf3lT
Wt3IPYEg3fZntvVzUnNNoHJuCTytWN+PdCH2JXK7BypPmLnFCwsRv3Zy6joV9rngDh/hG981fvup
8Sl0xIwvR3UKG6TAcvtBB8twSjtqzOi3QueYSe2nlipTY4Zlmn5Nu3w/zwVCFJwoUzmrWFmK5ABz
8zYqBnUOpsH9OuXBAuKQZ9tU4lTDc2O1D93Kaj5n1JPHbL5v7C9LMgPr3PYNifWxt2CeuExt22y1
1TK3ucdQqRlEq2uiJvX6s7CL7uCq5cHaMhFW4sHW0922SGyTPkqT13oMmIGpdR22uUtDkukYU0La
+X153TZWk7e+99MEOT1p92Et2QA1WFQCTrosq//UqayiSrnav99w/WwnpjaWJsubhbeRBYT9Zy+0
pArsPsfaN+wG+1qXVRlWxg5PJUiBnMAjRJdLnuvFXljXLS+uk+F13jCKu36oKGZ3a+TnNBgngwXb
0bOo07RbFMWYNh3kkthR7Dp/2EHR8HeTBtCJImUfWn0BoGG197gFP3ILjIcg+DIyb0dLMrzf0ssV
66HfH+vPTjjqWIFqowfj00VFGN35cRMdkPM7bVLFB31huCYlma4m2BtValHRqPhFc6KxF1Tfl1z7
2xbRcVuMaG3tfssbcgrkuw5B8l3F9pidNNmhaNuzRj7WjjO0BjUV6EZ/JgvbA50pDqJyEcJl2/37
o7HUt/1TOfvb0SAr7tmKZ0it88ejcSuyx3VN40MOjTN1vg42Ho6GGUOZ6ARYdOqw7cB36TwwbXJU
MDhuwFr3zwMyyXSp0cXVJ0DE4/fRut0jhRZM+Ho1x74w3y9o9vl6uZA2CXjVibfPut7ZOZNEhJqm
glSZHiBMeYBetJ3UQV/sXWNjoPL594e7kRJ+OFyD2gd0eIpe6HLSxPrxcKdeX9lh0bXdpkB/aXoq
xkzAC7M+TjpozuLkKo9U9WeD4nn+SM14ASqAwq9RaG9//21+AQ6h5sMI8nTd8Qwj4BL8JEIypdTX
hZHbB3xWvwyBglesGplsrXK0eIJGD/MdOyBaY7u8SdCzrzEAayrAFU7s3gMsKy5WbNytAj7t0uvi
hDBUz7w6n2Pbbs+JsgQbu9utThXn6YcuI8Wq9IBeJlWEbYJmZ+O3GNpuy+/Y6P6+WZmLAD4wnuva
X8DrI2uuJqctm9BoyyAnOby2g/b7xiCbIPs7wgS2L/f6WrCVVVP/dlvAO3zyyyv6W7QKVVlPZE6z
5+P0/YpYVW6zz0gDvLPocO/R66FYQD6YZZA5pPgKMeKBEQWmlyURaCmkbe/Ttk5INY0ZJrlhG2PZ
M+dsF12mQtT1GGfP2zhqU/LAZmbLjAweEKulZ8ZZpyhu0/iy1Rh1RJFgbt5sJ2jbxJpj+hBL1ru5
Knd5AeSEfhqcxXFp9hOukzVKRqAjwtliXaOmoDaTIwrEMd9Em5kM1JIrJvQptBaa1tJfJpvEuem6
t1uiv9UNqtG+WzMy1amkbjDHFM8g876I3L3pbee95STpIfeolXYZHIAEZEtdxrQ6nbGPcumue2HK
o+iTN8AwJ5sruaVYszTCYrA/VdSJb/BuMG7aMr1vBdTcyseHaMkfJj5s1+bLfLculJLkasNG4CuY
bvbVNoaDno+HqXUuSWEnB9On9xarYxL1csmsidJVm2hPJankaKxPwiTDUFeLhG485VzpgzsyZ3tF
P993ggxg0c5auiQ3UkCSGLUJmuus7WzyzX2sd6R4987CnGa4+CQBud9P4KGNGu64mhuLfi0QCkNx
2SxB8Sqn7m2OdWfcb5o1+7JNRbm3ULNAZ2WbeID+9eFL2VLm6SzUrTFsS3agsck19Oa10NInL6Uh
ZZVIpc7o4tBGWx6UNObFUNBMUKd43uvMTU6Lh03KvIRvBHcQMjaGGey22XuS7AhWajrbwfbd6B3S
OTt6SzBfsMcFDvtlSwBSba+NgAK3/GhL55Y2P3RUXS1qWFmVPHyrW6v9TaHj+MhEY6OWqc2IPTpa
xqvlGv0vYee1GzmSpeEnIkAG/S2T6eVVcnVDlBO993z6/SI02EHXAtsX0+geVaWYJCPinP/8xoDO
HoyeS8wGa8PBhLSh7NvZEjC2ZVvCrjJhY5dVlHA4svm1J47VgKeA7NvzBfMaMkeQ77TPfpJDLzTp
eeMuGzFsAAQaLO0u6y1vp3o8zdP0c9MOAQPOCFux7pLZLk/NyP+ULXlcUTwbN9EmDrOXr1fIzjwa
mlENlV3l4uLjdJg0ru56UN2J0eHLrC/IFuS314HUQ9cgxEKCKmiumsPoh3hP0jnhoCL0eB/PhBm4
fUW2q6y51Rom7CPEoJdS878oYQx2mmTDm9FiibsxgYROb6KW0AnORBvDos8oJCihIBAa/gu90bmQ
bWqNq2wDLzx0qyg/9I3/oY6BsWCHKFMgvsFHL9ZIycoAfxpmzlEru/7kyLyZ2df4OPtB1AO+E4Dz
ChGzurkNO7xPQVH9SyUhdI3ad6dpCYufAiFH2wdsCOW/8X0fCgwvaLqAxyyxc6Nv7r2fDQ+WXX0q
GEuX7+/I0Rd7+F3oDhxcczqrrz7LXSJto+rkZfbR0OP6XEdQaSVONZudce3Hh/7nhI9w1v1MZVmC
K+bbkg8n9daqikmtGNRTANEU4IEjFvytIKZ4tmPcqEbDatJ308o2KG72z3Gbin/zpfnbbEmeecpM
D2MTdDVAKf88gs3K8gtR4Zm+urpxU1lHo/TSsJYVDzKY/+DzljxyRBHdJGERzwI4Q0LECX1e7eYg
gUWi30R7trIaGLeWxEEJ7XtYZuF+bAXbmN46af86iYEAm/6upbFDfOx/69AX7NeE5C2JH3n5EMEi
Yn/0DSqengRzp35RC61KnvN8wFiQBgdsZghY9DwYTqHRnbqzgYd/lHkdeaM8FRd/vqBcmsBoDV52
CQ258jkTe3c0liUKVBtRmbREfrzHprnZG7l7FjP2qZZ40/MFBobcBnBR4OiE5W/IwBVjfi7L/sUn
XEgV/GYF7tCy136hkKrGX4ATQhti84zIMNAsc0dYSXrrCkS9TXkezWkEQdCO8E7GEP+mtQH+lEeU
vBvWrL3HKQacCqT/3x9dDTC9g0JM/aINohQxxhfmOMYQXlLtrB4H2hlgjg6TuuyoyyKR9mkOSU4Y
nv7/Osn4i1/NK4M/F06qAnmn52Ji/M9XpspQOSzu5IQtc4Gdn+BDM1nfLOzCgq9HIrs06j7ylGBd
9i3+KYuAdvkvl/F/amVpniy3KQdDY8n1/udlGP5qFn2B146pM5BRjRyB889YoSl4Wr3ChTd9n/T1
lzZaPgOx7DpzW2lcWKRpBKbQYb/3L5f1tz2kuj1Svo9DLiUtE5l/XpePC1GHBZtNyw8NvMxvRTZo
oT4n73XaBaVsxVXVEZcUKrg8Y6I02hL/55yj6ZriPNnNthHoCWMSWaKpP0385NkU3qvmOfi3Jb81
rcW4ws6/l/qWBAXvh/ES5e6+x7xBzB/oDghDXGmcuzhiJtM8oUh8oaEDssCei6Z1cGtYjdoSmL5+
N3icTkYWX6fSaO7iCce1Yb2LgerSFK7SwOgshcE/jYDEi0akzman9sWI8KQ1dHbcynfDzNX4G3TO
asUqZDFraQ5nSlWIYOyzJhM7f/65ugMsdnt9XUrzxYs/KluLv9YQbDXyNqrsaUGsdkIhBvLJhQGd
vQ6jSUtQmx8Lnf1X/wYbusCPIEDjx8WTQ1wt8Ie/ZjLGgGdDggFoka7kfYH6MBzFEZq7onbdccW7
k8OX9DLPZRzJ8b2aObY3rX4wdP0PFcdNmmeHCkx9pjaChNxR4xlZdFCjmyyiXqJW+5pfEpFlH11M
ysCJ1d7QpPE3O+k/isp6VN3j1xJtpp/4l/6QzT9Q6B8tPqmzRFWAaqzoJxc/XthlF7AoLXLtneZ+
wbLqdY6TU0xens7LrN532fhJ9TD4JAW+whx0uecR1txEa4wpj3seRwAP9dsyh0jHrtpl3Qm/qJqY
tDu1EtSETV1278xEh6FVn2uGA31r3anrG934p71adP3sVHIM2Ht+9S+gxd+icblsZDoDrAlbtx3W
zz+XjZf48TaVtcDNCNTcdrL3Lf9uaDLrl9fGlE9IPVp1VKgdsvHBnNXLpq4y3pI/YrFv6qH3Xgl9
+We9MvlzDCiYvf3/y/3/MCq4bBc+B+bdpNfiZPMXB1faouvaPJkh0w66DXkkid5mcu80mO7gcuCO
NJBqemKPT+sgG3d5uArZK2H4+iRgUe1xWP2mVkyzTVffjrrDF2QH/OiWRPjacpeQI1kii+8bq3qJ
Skb+cvzA/O/fUIi/w+Z4FGScQUrAasj1LMv+C4UYfK0aHbvEPECOSPOCEj0xnAf0jNvBnlMXKK/T
QgX79pV9nBeKvcGwHvKoYywg5xHaKl56Cq5/Ic2b8m7+EzAgAMyH8qcDgINu/cVfcYu6mpJ8dsI4
ql8s5jbbytr3PTWBbQ5gJ8vdwGQ5mwBAVL+ZZQD9uKupJ7PNbLRVXaLGwoa1ZF55LD5l/6TOLQXv
qSlZ4/aPc5KZ+1WivaoUVKisYWNH6eFK0ENy+JdoOaAGSVT5x7eDDAIYAsorASDnb/whLuJ1jEGS
mV8XOChmHSOkej5DHmXUbayfYqaxcxl54K8iEguZQ+o+Or3VhHl+ibuqfJ6XF8etX7zBJ75wJPSr
E51MixzPcP5wx5H/iOfJZV5NIvuCEVGWfC9rI7onhMhoOpiF1kHXm5ulqOyLfhni0b1zHcxQkaP+
IksA043IeSomhqPGgp8gjHnrdmXmceBWZfioscqM0jnBdasRS5lPE0UA1xwNAbwFe0defLeD+bid
eyCCjXg1ZCQ5vfTM4ADc/VuNDWRaMJ1bOOeWCE39ahjf9PzWNwbuu9Ztp8Gd731LIrD64N84THSj
JIpu6pEL8LUM+kur/Tbs6dFyqvgYtSnRDqzE2sW2LZpCpJ92oHltdl61/Dad2jg0inrhqux1R0eO
A9p4YA4UWnmo5VoIUeZC240VqXbpcDHsMJKd5tfSW48DqGLqP6VWd0kzLJrdiHNou89JmRikcDOM
oHfkdCNpXKHqXBCUjZ8bm6+1jGHpA8EmSTMHIp6xRP/0NA1Dd+8eCZc7S7nGZB04UOLM0kLTZTBW
J+ds4A1MdwW8lqAvhsdKc/ETMUgfXshjozBOIu2mgoXcp8UJBcQRNVMnwG4QwmbZCbeyC+Y6Q3lu
ia/a9X3x3Wtxb2g4c1LPfme4e0jc6o3BvJ+E64uZN4EDYBboafncl+QjGwbd8dsykMWO/mRvxGLf
NPYxqd3b7io+4WDf6QsMkL55SEg/bT3k1N2JSw2wM80RklPWV87vNptuTR3izLZDxMawLLeC2zW7
9Zv3Gd7SLh3Nu0jDiS4eMU87yPtYxK8TWZuzU58r6v0NE6HZmD7duWGeidADA0Mc5NEmBiA0Jysn
OTRJ0/OG/rO2DO7m9JPf2NU+r2/1kmN3c8WRY4/hmNTEed3dwMTYW827deA2jtOBCVLg59qJW5zs
XXg7kdczO0nPhrPebQPzGqNASriklGiufxu35Y2BqTKDEea0zrU35zDnw+vW+mm3RaiN7o9iTJAY
/cY+YVdYZHXWUzDl/sOmNzSgghGePT8vFtkPeWMxnJ/OjUhCbJxu3a48SIo2sv9T4duvEXMEnVRj
Lutjzccnm29bkNZaY5VE3AIO3a+rnbxrGNBMhGrXs+cEG8nYcT1dq6WjDm1gH5d9s8sji/68OuS9
dVpIcNzEcNeC+S+oOpJyPhiOLpjliqOOBmq2q5NeRiiIW1CsaL4wc9yLBLTWzqktWyyD6sjYjV0a
+qJ9WusDJJMbu1gOeGE8xkI/l94DuqP7GRfjpn+HhbSz7PoprwlpE/mHbmk3WRNfK0C0CF6VixZn
Se6E1j80W3MfadWHDdsaIc5uWpjIWGV1WRwcRKvqXpARndc9vroTlIXHNIruqpg5JuLLFq+MVL9J
PPM+LUj3qJO3xYke/EqKJfXQ8TVSF8FuvCsbScghT2EcHfK0hdiIuRs+AQjwrH08PKzipOWPJL59
zxuDsDMSACx9eJobH3/hGy0BRBOkr9TPiLcLM9sb05uZ/DGSlytp7jja9HthMNTHx1B/Tj3nsYrD
ezH94NKXCAsnE7D7ZbReomoNCveztuawAm4s8EwakIuPNYNsjKBBXomtLvE6L8bAux3SfueLZ93c
ufVdtD6J7peOQUKHwlXcxRpLHp8PJhmHJoGLgylwtBaPuZvtMswxnAirG7BeH3iOUiXC+crfslAM
3fMI/laN+X27oH3SfYh2x4EEwMi/iu7SG3UQFSnUkoY2NgUYyAOviXfG0NxjwdyxoEkKYeTcBRZk
vHz6OcT2k7sN196KD2GyIMaIrh5PyHPNPa4Sp6SBRmY9buavRRtPy9Q92QR+99itrlzcTBCEZhWX
WA6d4H4RHnzjaWSyx5+tv4JE32ytHxqTEZQ4Q/qE2ZOPa3XNwYuhkIhx79sChlKO9ehdT5bDZPeB
QZu8CRd9JvN3t9x3fbXTo4ckwv3ExIO3zQPSCNEc6gaVvtc8jFaJgbt+6O0OzPPn1IibBYGYCeBp
Otgxp9yDLr9gZtPa5r5ONLzF3MILfbADsG1OcetIdB16VeGdu7o4tsxBNWMLM68PxmSge+jdAD6W
Fdja2a30J2G/ZdAyccQO5umsY9oZRZ91i+kGO0nEEWoOO9f7vcAfF9LCZNdiThKRHAAiHgwD0zrb
+TWazrn3MOkwsSftXg2yCRi8BEV+b8wg4nD5nA1d5duQYkia781I26WpToTqpw34lYhtb2/SEM57
S32KUUwMu7r/NnKJRozZzVBiqKoDrNT9k8VQV4M5sACxwWbEz7N6ifX1udNh78n4KG7dxSYofEZW
C0eNNQZkWOwsvTtpbZbAr8OpTNfv8X47mDkaYNIvMZlhKN8fS+00GtPHsEUiEG5b7AhGu0Z6ca+b
4pcDXK/jztitFodzgfspxws+TqV/jTAEqEw3Q4X30CR4oPV5Dp9ggC5Sua+5GyWBvyD9WIBv698E
xExBXFWhJfg+o/s2+/WLm48XY3F2msiftxQ4eoDuif3hg3gtszJ0tKdtWEIRmXdTFFjYcnTPlhE/
dPqcg1Vav2sjo52PcBWxeZm3Pr+ZdBeDt+xpnPH+JsvXfJmc3+T4XIVGFDU1qiBmeNIkKExdg+WI
0Vz66m2sUF8gcU0q9NfloQdoW/P6h4nEJVqdj85zwqzMTV5X7STy/DGeSDbLrh6DPlHmJ8a4D4ll
MfmUmdpbWJr+g8Ff9T5cV5rSllBDxh3xVxqSCMzhHG59HuF3rzNBYgTSbvVL7g03taACgXn7E9Mb
YrRHFIA1/tv9dJnilQFL4l1FQaVD1bQB0uL41MXGE4NppGCF/rHBoIdySNk2VeP4mFkngzNo9nOb
+jFdd53Q2Vsy4+dQLDCi43iXWVVHHZCYkNLCsnP0HzDPIACNESahRXSJXf4tWyc3qIaqu5kHb2Lv
mKtr49BVJ0m5nvMKt+F6jdsTYi3tufOWLdC2cbkgQYm/OU45Hs3Cw+5K/hQDo/neG9bLVK5xv9MG
ASBdVJxF/DCy/SjcqgWSpvzPpK513NXXMvj6w9n6x0nrKZyglBzacsu/OW7OAewtxcVvpaCItnJP
ZVzf9JFHTJxz7QggfMUWobiweIEU57J81ecRG4WuQY0XFc05sgdtt0y2c+ga/J/VH+mMftwj56iO
6gMWsFw2CIws52UrX92MDa3XdOOifmpKMng9016rn/oZzGDCnOhbhZPDx4refDx887mFKY53FuyV
fgdGOZ8yk4oi+lij9WePeXBciUBSuZs6PZv9M7HtT3i/YJ2Mk0C1Qg0b3fXE3GiOgXPWiYJ/SvfG
XPzKbgyjfUwyKMmZ0xxRJBYcWdNh7m2c+9Gqe11oTeYzJj9mcFgsRsFMtd4zWE1MttK3uf8NdHzR
l+o5QRQI+4KddMFCsvc/1wyLLYgAc8C8/2hp2x+Pk1b+zyD6KW+YTczedGj1HHFD49rBuk+N9dTB
J4ID1HGxBYaFYj4UmFTbFVnxuOAG3mrc984aFvNySGvcJOYkfvHN/jBi8Fx13il1o6e2F3WwZmhD
6/sIg6qjBoWg0rBHJwXoOGzjZRXl90Q/ROPmHCT7Ken7HREMzc6rd9GG4zbM2Z3bwAJMtgRWpfHo
e/OuQxnrBtA8k8skNOhBTvzhJi6s1g5OudWnYTUPqGG97W7Nsw/2HHzvq0ezdBoaXD+RxFDoQexR
FUMFLAoGeDapxW5b18mDDR9bnydI5z0oeINrP9+CEzDfjbMHeKuN2UVP3pzO4+RnJgVTa/k16gxt
zZzMZO9eOPXV1dqH2h94LertOOhmaPUw7DoBG7Nxu2OxLYeWEXNICT8I3Jzqujp0q/enojzw24ye
k9De4okw+1udNDwMrF5z2PztDHUUE4FZODedbYbrjLuzTZ6GPjxb7UPi/m740Lix/jBdDpYoCtLU
xZ13eKkqdIkZtidlrh2XGEBiLlr8O9OTEOZuGMC1ciTkXMn2inQw7PT2j+gGbrabRUFFbTd3GJWt
nLemxYKObfioWcLIStpEjfndnMI+QKNX7muzea85CPdwPR8wCIRHuY+8Yg/qjZGWQ2UTTbg0Lx2N
SU/GSIwJHpTHpU1eXLveERdysbIx3lVZZhybV5PMz0s8YTtV1XfpKPIgTfZlLnzk0OwRLTy1W3Qk
D2P7aDpbdrZXGbeIuuCGJkPN9RyBDJvaOGwb4VwNrUE/W2recTCG9GhgEqE1JRpuAa+FLNb1xHRF
0EmGcCOf6kGrV2TgmA9263z0RNJe8nq9VfzITY4pNGd7i9KyvBYeEuwoNq19V3nzbTxHFzy76D8m
Ap/dXOh3UC4dwun76KOFx4aDsxZf9cLc2VRU6bGQKG9p2mRqjGUXdF7BP6Hzz0R7NRoWVCme6/Su
QY8z3QZZ+hgbTXsiOe6q3Hrbyb0aTFDo2Rh/AzeZx6FFaC5Gj3N7bAmhEtV0Sox1Cpje1KfJs0gm
r9230q6zBx8P6znWhwfP9Im0RquLPQCcYerzKU3NG63kWExzctUN6qBxMqeTIsZOxWQeuyq+qns6
ikNWtRjbmt1+tCwBpr+t0G8tKBegzEEzbGLPPvaIcdSCJRyB3pIUrXBMr8e3cfK2HW1DDSde+1H1
3mO1Rr8N+PRMJmHWbbH+Z4uJdGNMEapb2UD+RTadHGqmAA56K3OtBXva/KLkDgoIVQQGLPD1FBtB
5HTGyXKZmso/7eXOXVFEGsZPNIjk332NsOeaxdA6i4ldvU2ZbxVlmOX+xzxZlClbf54kt2sa7X7/
q1SM+dzEJAUd99dkTU/BEeJkhYs9YY6HkyfLEM/BySdzzoS3qNfQ7PXW39c9v8mD/a00A30HmRJS
wHADi86X4zkr8U9d2r6Wrob4WutJQOgwEym9F8UhVQB1mWAQuAovCxUN1AdhCqh2cEWBk4aj5om9
mvG7/L7uEP0RVU7ui2F9kWfVfN7Rlj9uNtMX9kWQp3yc+uWKpKHoCv8FCtU3J3tuh9Wl/jVUUp8s
Nl1jEjnt1XVlotK+YUZ3aw82L57klHs+YxfaK/VIYHCVQOkIOxgXHVPRPXI+MYz6IlyoP5IYiAc2
DxalJ2nEmhRuIVwgV6JZdq6kwmNfxWlohJbPzKjImipsHKn+1JHalP3jJDF+NemvTf2EMWJ3wN7P
HuMUQ91fg5wQGMwcvtQHerDKLSw37LNCNuVMtTGQhQkUVLmVW3uI3o+aNVM/y7FCLOIPUZIuKwkY
LkooBqQ6YF266/yKRbjkFxdKasjcviFZVX+ISk9RLbHpKPDhChe2KS3Lz7ksal0KlLl/V4yEfjRe
t3674uRRfnEU8DeBt4qMJxBO/6ZkFNv25DjZditHtOorKqxWdHj9CUc/qv1JTQLipX0GiUD+Dwdm
LuEeZuz+6o7Fpo/xTNruFUFUzegV2h7DrTentQDIgQGqGARqWrP6Xbh2PU2Mr++VjEdRSDTI4dDe
gQddyDA7zaBNa4hb8Wb7VdOA6BVTVd1uxVmP3O0Ul9vZ0Swytj3dgVvoH9RAWhvZAxdImKFjJ8yk
CrEG/aTR+43lzTKKBaU542U17FAzsC/dh7Z94uldAXhp3ya//2LbV12m0S4Ce1eUd1AAs8YSodb6
rNsWMzaOqLAhtHsXx0z2Zdz5xDZCI+YQH1e4gSvJK3Mtx0Qeb0qNVSIm1vNO0UuU7DOSrIaqIrNG
5/xsvJIKQn7qYJsvdooztnomINHExDFyUvJDemLMCOv1HjgfC1omR2qivdAstTYtbNIwJBkbnA2A
p3fqfcCsyeUFhDo9EfRBdt7XZM9BDJ7EbTi99WnfhGqWqMZfjl6zEZTHWUMJUR47L85PaVcKXhje
244e46iewzLCqOnSb2pzcHxZ1o3g1J3GW4fb+ZoQyTfQE1spmJ7o75V+pJuY7MsBW7OU122rh0PR
xtcEh0vkTxsSRtM/qcdTgNEhKoHv+nUIm6IPOMz8r+VvN9Tsi9sfzBj41Ie5EucxUTVGPAd23zx2
uOzxO2PxtHUruwzb9BfTRs208gXNXnJSwyCM1n8j7rZ3cgpX+1B4RvubR6ZB3JPWgA+jTxzQtAZY
HiAmIWVHCSOiue4hcvGZDEoYd6P5lNybaoWfrZcydJkNRcq5vjZNqRQjTmfnDTXeV8VIbWykPXI9
xoYDm63a5K2uIx6iJyVJvfBdy7m/Jffq06MUiaI95bjwEy26XycQZJFNv+Pa+phjR9sVuX+rhilZ
tj511lxyG+qfhrndNWXzYQBaJX73jnU2hwnGxJ1tZNcoN5/NqUxOukV6YB83oaY3zbmFuPZFUG/x
zwOdPaj1rRYYcZziLCg51Tukx7T0spyZimw8dNR+YyxuXZw/bkdhfR9jJwdyJuKGx9HAgpJH9YAY
ZQdDPlC7pKKMq21CveYZenw9Qpape8adYp4l8C3C0W303VC4G8et2+7S9jYqoQgNZkIRJw8lZ7m3
nGmvRHhT4SClgfIbmDhbHLy2aXZqy8srwmt610E2xSuMMnc7tV3CiNxKDgwM8nCdWgK80HJIHsKR
KeJHIwv53EP1KEU6y2R8zu5LO3VADJ39y9IG3Jbn8TuRDofKcQReWE0f4ISALk7KYRLMdQJjdaqd
5Ys6tBMHFqAZHxBzAjvWBZBbjlubZxSMTuQXUctfLUJdQ5SWi3tFr9JWnL2wDIpxn1M7aTlZW9DE
ts70YgsHSW7MUl7xzuK1xO4CRqP5oxy3Yzfk6ReR3jTSPIzLQy6ZY/rkA7uz3LifP9WATg2B1Xah
tjz1XAQqgr3ZtaRqIgAo8/i3Zgj7q/hV3CvTkUnbH5Uza2dVNQ4DRDeB2ghmlnunvogay8rD0LHF
uYEBAwMj/eM4NqyoJA2w/n0ZJYuyBfpexri+7fs2UMS/LEqQsFRAeAho1PavDiQ9d05N7F/UIkmE
DU8CnQ53GyW0Z0SBXzGzqeUQW83ocwf9l/bIROUprdO3UdOjgwWlU5UIeW5zeiXaUUsZNUtu+9cm
ZUIbmVe9DSaN48KtG174kqImhh8dqLukXk7FYiqqPg50UJnL2J1USalYu3MVv6f2+KmOGbXrZAO5
7zA3vk4fCFoDE6x8g3tUQLWUNDrPIOkwBuaygmrznUO20edK2k9qppiXMTSSp5p6gorKQDjjzyoG
clRnr77YbPLOHVX6038P4wGjwrVPsT/sQFtd/NCUOMSUVDIn/44GbudWCLm30QeKl1pgSam0U+tm
pWWiy4fe2FckMVi1dSv3SLePEXB3CzwsnGe+ONDwGoIqzi458EPkFB8Toq5jyTpu8VE6qXuVNdMK
UzM6q4U+gaGxb0LyRRVWBUViMRavckT1kuyh2I3dQt++xGP0HyFsPY27eR1fFNFEcRCLGvTN6ex7
I7EZqEvZ9oy3x5Fk7J6tOj0YzeyeEMCHnqld50w8YfL2TW1ttiSiKfWaOl0KewDovc+lIlhR37yG
Bw0X+LebZcled0uYdug8ye0N5qTYLdz1gzqdt24EKdaXXYpqeHDZa6wSgz5VB0Frl3FV2lmtMLic
GIP+GhvoS3GUvppadjamDHSt8OqgMq1qp94MxZFTkrIE+9OjOnSdgruiu/ND1id7paKVvJttotpJ
++ypz5MXqw6XLQeikSRCc8lQgJfRUUPcsEvX6L6VLPH/LRc8GBAbxHQCQffpVLzwTaML+Xpn216+
9Vs2UA5wmU7Uv6103WLku8v6r8RPk088WqIVx6mD5qzVv8zBHB7dOZIKKHbJGCPTY+XFdwjz976B
d8Is0oGXANtUSSSXZbi6Ie4UkbjIoHbI37d5nE9ighbQyFYDNu9NamW8fpK+qzRh6kVTNgKKgeIL
tGWlG29BvBTRR7yh0ui2I0YbzLa68Y/ieY6J1GdGMNtNvcLr09QfHBf0NLMxtRSdc7Pm7m0b8a7W
ujj2TX2Tr3qKT6ET9pIhJb+yOTQoWCYc+OTGOQzshHHrfrOxZDi6EYl68n5b/vg69Q6WWlDD5CJR
tEVVJVXxN5J92MOMTkM8/129Gao0UDdBFdqD7NrUSsPQ+cmLHEdxgtSRAKoHMv0fZpKwk0+nqd/V
T6IVFH4tcgYb5BpyQkV7tal1EuncPHkS6LQt3YJ9r3Np3eFZN4gENDzy0Sgnu0qHX9KNnxp2WOFq
SwpoNB7nuWjwDMj6A4MAljCkYcmt+9rBpALYG61DTXbWVdPFTTuu1UGxNaeOsbiQN6vkZn0V9vPi
gRwMBb3p+qD6AD/HxH5uqylQK1Dt4ZlbpvuWQEPJVu3T8Vbrox75ApI/fE1uaPBunKy8i6T+SFFN
LJG9RjYjKceR+u2RIG6lIp8N5xEK1XudDyQRbV+cNcaN73jCHyPbpoXU61DtDsPY/VRPTpTzU7EY
J7IOXNYptZiihEpZkr/VFuIH84+qq9S2o+qIbHBwO8Wfv+4ZPKwy4Y9KX3Fzt7XHrmFGjy0Fi0pc
YqM2hWtUfZHJFAubkAEEnnqLMzF9rXrh1QFW1fGDh2FmZOuvqT83u+1VvfXzJmXY8SKI0LO+NoQZ
um00VPuXdtFE0Mn3J29od0Fgj7mJN9dkQjfLoNOkvf42R96nOjWQamlBaTDH8LRyrzp3RVSP9PIh
8qvvW4UQIB0G/4ExSAyNUBG5dZypoma7TZ3hiVe+waPts5NaY53mUT3HNXfQT2ACM61XKhVtp5r8
aHKpqKGdq3uXzoexHh9dSUceRw1/mAoIi/w99WLIrakxuugickgFyfq+xSt7CRrG02gmj5Xsi0TR
43Ne5NjF81VnEtXMInt18Bbf6Q3TM/W76qzQL6Pt6LtOahKXno9RT3oa9M9O82mdwazV1q/+79aP
qVwzN3Bq3Cq4Nk3TslCbrHctI4gE20HVYNlLgbg2PWabLnAvBnAca+gSSidrsXHKrUI9LPkvmewF
FtnYN+UunZl5dVb8XC7b9rVd6AL1BLOOL1mo2ljGlTRFy88/ASRvYfNUZ90xLurGqVJyHXFIiPSG
4YewdnJapb5trJFzTM4X41m59xIfXu2gntzopWXc5CJDgYJ9XxRzZNtwJoiHCiIM6Q/a9DzRPoHi
Vtl+sCftYE3Nt3hq2mvkGU9Yr5MOrUoPOkr6lrEP6lQNYig11T6uXnp1fRlBZJSJNCgeeV4ECvTv
OHGV/goYXhGAlw3Wn3jLP9oiMp7S+Rgv/vTVRdlO/bhs2aXA1JpdG0LiDEuJNg9BYN5ZGOTrRREQ
zX5wIE4xlsexvx0F/rpbORySLdiS4WMbClgNzobRpTWEegK5c4kZbHjNk9K50yrMV7sAXFUPy9Gg
yxg9dtlyn1as0zGjJ5187z633Ft13qLoo+1XogzkxrNV7LrN/NZa6UvSi89Et69qG1c9s7sSEjCS
S8epxvZRu6Lcu8l2LTIK+tzjW+CBRKparj10NjiPljePtsUDKbCj3RUN56RjUedyciwtM3ZOXmsX
wQQndIEzxtwPFRJQt3lNKoNwSyPFzppPxtusCkvmmqoec73p4vlA+zYcjoW6/KSZJQKNqX/KBvcZ
mIpbQ79aRGN0P0jKV5s3J9+cUNEyoCrbqj9nQGMbZ3FPbBu+ntCTRI5RUmVi3Dzm/i4yCRK3jWQ8
GjhcHVxMhEIHlx8bXkEwkoFy6EqW5czI1PRwqOshGDNtdcq9cPuHommjA4PjH9piEUkrQPor91R5
1GHlnP2MomgOEft+uHZ3sitRXiY4MGOL9Uyu5dVh7K4I0nD3G9juvIwoK7HcxzXkay3BHjAnhLQk
ebsjmiCJB+yhTZaX5thjaFgj6VHrbstGEkc9FebT7tZ2bK8tVDGnyi+iAwMuxomZNSKoUctjwF0o
16YXX72VJLwZS4gnL3bcc7Zh6juvEQQA/DHmPr0msRfkpJRGOamytuvtt3RhiGWSSyh4E3dRhZJt
wDpC4JuxA5BKt7y5mWrpkZQ3D33pY+YnGnI8Sbad9eE2MmvirSIb3of9SKhWSeMPurRUg9gNNBih
sbJNJgQkJEtyMs5t15bhumkXp+atnhLzmfUQ959DWv1KOlbJZCwW2UfWw7C078Qv6ftpxiJA/aMB
gan7hl1YaPWhSuYHECYA69H8xJ/eOeXNFpra0pLEoB8w0YRnB1PVGd2RYTSPti8x2eLOYCJazbhC
xGI8LxBay6Qho8qzHxzLw6+YJPGoWeNgYz4+TPNb25c3lQ04JFxY/L3Q3hs3xg3KbpZ9hy4xcb3x
u+e3P/y4bw6dW0FvKqj1NhjSYsyxPcjG4tT7YmRCaEdM3YAcTHgnc41J44qFkgczBIhZPORVtgWm
mUDwjVYqS3xVXPJKvKVBZy77OcZPP2I3fmQkDhtwRQ9T9eUz0rXfqE7Dwkdc3+XdtfOI/fVhJaPg
mYvA64vXdhkn+oVsCaLhmpQTeOHoM262410xHLPbYcGIJaPP3puZlZ+STv69/+HubLYTWZI7/irs
bC+EqS+K2sw5Ei2p1foYjVDLM7Ppk0BdKAkoVB+S0Mqv4bVXXnjnN7hv4ifxL6uobrKghZpM32Z6
c8+hxQ2ioiIj4/Mfj5EjaySn9/dPoKT691PaXoHCjgJm816eJ38j2PBO2Utxd0Ce9fUZEJAk/qtL
SeeEPr0T2u5IdAU9ZzT0aaZg2bpD+2Dn5dx/ToO73BbBozP0XgLnZDyK+lHrxb6MGLCzWY19dUen
8ev5F4YjU0aHgHsilnT8+EPWIfamP54mAwIXNmA90W10Nn4hfnv17eB05o97OVUAAFuYO/CfkL5l
t1gTC1Iwlfk7UB19EJ5b1Pmc+Myd3wNFAvbZc2I9HS0eWUtuAT3wzEzSw7111GFRCUJ1ZyxKd//6
Qg7nfPYk80IpJRIA+xbd9Mv9IJgcRGfuNOt88p3nP+evz/5JhBdFQwghx3MspnN71LVZt3PUeqCw
PI5/e/BfJow05Gfkxu7PXx6feIxowa6rBQOWB9K2EW2CD9GZAQ1Gr5aMCuLpjG7GUYfhx4fWRex0
HNo55dpnVvCmXn735eXRO03bQPcAN3cMWtCXiw45InfsP549+/PPpOJOHZfW27bHkNr0i91mwHg8
AiT9Ob28J0d/kDqLT21/mtETRuW+JRcdJZ0Zkz1oIcaNHouH8zRi7TdDXfbJNHiii8dDEPNgNKct
F6TRWEZG/qNbDgYsYR6vy/7nGtxk7ePu4JIKYOUmDEsN9MkVoMo1+MnyAZbglAUa4y0JrxqA5bu+
VKE9SpTLdULvw7O0XTr4FUDLglKBpfkWhYmA43wI5qXnNEHZ7RSbei2QLVu0rtNrP1r++cBuenJq
w215LZSMbzKsxQ+uiGid93UUz92+89YThIXMJaanBCXUEsGB1Wr6Ph2nGBJKbe12wMDZqgyQEeDb
AB0yxmIzGLd/IoBhLRG0ec1Om6k/m/WOgMjbPOKqBIJ206Ha7lmu23LtgInSfdMCCXiqJwIXPFbw
Xdk9YHnyGVUlsNtNGyyLwGd+BDxqZLRvErACjq6WCBzQav0gaKHhNqCebotnXNUCv8mbJy1u2Tbr
j3AQ9k4LAkYytUTgWU3WCwG3DdQvGt/2MS4rIsBSuK1WO3A7LgB67UAC9PB7e2QNLUv3IDjM5608
skSy2bNHDOoozj966dlBk3Esu2XbPvcaKLjqW253AHS2Oo7LK2ZIjkH6vRNBuzQ/JdD3Vw/iB+59
W977oElhztklT1O6+ta5E7kSwC/hEHgukGpuqVb7pOm+rgw8u+nw+B5NYo7TpkNflYGHAMDT9m0U
AdyaQCJQ7ddJkHvn9Mwdt1qbU8BYrsdAOydBOfscE3QDTAqQuGxWUNvlDbNHSmDL1e9aIjhwbK41
MNV4fvAGLNxARQYHXruJA4wlYLMA3bqdoBT6HgkBxHdNIbh+0+JeD/gP+A+YBdX/s4ImrmFLDgzj
ApIu2cNrT9f5se2mG4AzTzsqO9Y5+Oqd4AfNYh+l3cZkgEQvR3j3yxjY2sag1Wy7CMBjh0Zl8lcc
AZdVBhyEgBHtAFxp9GTfJLAMzHa/FF1eshNYbB3ArrRYwVk7Bh72kElwxmIdAmK/vXd+Qbv0yHeX
AKEu8/esNLVACmiVWy5WdOCg0+T8EyQRB3BtuhyJfVMC/DZNYwh4D76RLy8+kh4y2FPjIMtvNb0W
ZgIZ4BsUWrJfpoDQTVMGXHodjwCPvUx0r5L+UUVgu83A9sGS8FlwgTLsX0pEYhtp+gUeR4FjAPwo
GMk2Jl/1C9peExMBYhdfKvRg76Lh5TW9uzVw28020TCpAMBYpRKodyI3Jj4DmQKLG9GX23r37BjI
3dJaSoAlkG+fdAeJQQKE2jGwbNwmBOQAzQGuytL67pFnuAzeNTTAbvoeAK6+31quKVIOge01bbYb
tXj/JAZ9jsq+6QCJLE0dICvm0glB6pP9TnbHs1RTeBB0mkCUsf5r6TXJxOGenYNlyLK7GhApW5wD
h+RwmQFWYyTiA1DjgBH0CKT30itYpip3lwBagCfAuBejduz+IlGuHgSyJQSHPmkCkBZttiLtmxLY
2olBt0URwN/09AeYSSDiCQzIkbOzksVX+/b4vrZH1GkC9tYGRNp1SAUVScEVzxhLSMKYI2ADWd7+
sWTROy6MrxVF9lNOhkXBMQrTIt9XVtu2fqEqN64TWJbZZC0NAODg6xq64pvM7oQl7bLiJj//Sdmv
V2S/V/4otw2ufFS+W+4IXPlrlTpf/a2lONYZ3fgI1T9+jMJEJIPx4rioDC4fqlzsdzjL+FMWDcTq
bj+c++qjfKq1tYHfjLjCytd0v/KvK6+i4ujH/77yJmwWqlm/4KvoipkYKq9B5hG+acSmt1Ba7bde
8GkShrOJmA0rUlKZZT1Ml/Bl+BIN4opOeUS2as12fnsimmWNa1Q2CRuw3biMHvMQc7L6S/Z2/dz+
S59nURYOG71MZGGqUJeOka54uhBIxKRxOA2T2umitNLBG/zuL8DMV9f8rVfbFUnU74dCEQ1AnQSn
cv3FFvqbbMkfc4DJIlFPUGzBr2FLJ31RW5Jq4EAczoZxkih2gdjtuy/3nbpzmKdsJFeoWga0/iic
jJgZrPiTVkEmX3W5PYpTBFuYg49h8hqC2BbNFOal06n9K+FEJLlqCgxYYLprR5xUhV0Zfeqy+yGc
TUXyUBGSspZVL12yZwliUK8LGb3rkj3+zgbh7+8mfp8NfA0H48ZNOM/7k2hQsSllIRNvukyfRGtX
p+ym0SYrkjhsnKVSzoq6ySKjNvFEzAZhRUdKQia7dKmeRn1uM3zFipQkLLsNtAnnYTJLw0VFqaD7
1u34TgN3GiZTMVPJmpAD7pQqXRk/6wqhm8S0HSoWwpJbC3TpfmTURCSKEIqKqC7ds8GajbAsA8pw
lomJyq3MU+py+ylMagpmyXK9Nlkxa1yKRai6XyYuoguRPdW0QZYtdBm+iLJxXvdQitYOXcq9Scwu
0TrLBmR8EWHes3CWZmGkylm2nOiyfZG/hNN+nCejipa0PpZs6NElfRlPhsikIlTQlSlgfbozUYu6
PANH5FLa9oq7gtm2gbd3FWbjMFm75SzZnqQriKs4eRaqrTBxNdObX3N+KG7oc3sNqkM+EpOKUiFi
E1H4Tcwtpx48u2XAVsgTHdYJy8YP3ffWK6xmAtpSRUvKgj0C1cfvJZy2B/S9ObmDikxJ1cBJ7oFE
3BfJUCEsVx5oS+I5HKqXh20iVuo9R9lreeoqHgtZmLjyQAhHxIpzacvWQF1RLFMx59FsNIzV6FGO
ceiSv8O5GqB3XdDfKmqFTDwDRu6SSeJwFo4SVaFlVl2X717ImizFLFNG0ScLyiJhbuPzVeMqzIsk
1d/j2ks1YUqJb8JG/Bs+knIoLZrkzdj/bAztQTiMa3bKYo+HgTvxJh48iIlisinkOLR86r+C8ziN
nxSFCSijUhzZRvrnZe2oYaHT78naEdLPUP0t1Y94QOZyy3f2oUJynCcirZ3C9lvOZ/rOCPXwt3pi
2F83dktZvpfkxmpOUbqqGaMfpFsXACXvuqb+GEWkGs+Vi6TMCmuxiU+ITdiUcS9KRlq0i4SpmNQU
gUy+piB6MYgWm3hmmCpYszSrQv55psBG/99jCHJKIIubcBTF6wd9lftl9n/1n4550qyq4yq/Vf2l
+se3KiSnYZyM1Fcm5/MwTngCuzuaN3laPxByOFSX7G2ePKiJMEqd28huEtofU8Ypy1jVayhKujuU
cVb5/3/TA8oS0atibWwD8UY3TjPRuKlV9zwDlI8njZ6YPAkqP9X7l/6qHLnTVbLTnHLnVEwUt1KO
9eoS/hjPhvKqrChJhpkSqz7uftquEHAiRrnCMcMI+pSvqbhPVbLBVrKrCnu8tFJ/3IH7JXtQZC2y
frVuzzX8vBdB3ztN1P8Ylk+MZchenZXiUBpIipQh5CpVz4AJORWvgn6MJJqvUmbesvq4uxE5oypW
USmEYCKKO0sTESoBYjFjrGtJ4fVR4dVEWuhTnAxrIjARhp/nzyLKFG7lOm1dEVyEtFKoPT+4w/p0
/0y2tKJSqEHbwG39F2BKEoWqHJTUFUFP5MOocZiIegpINtBqE1/UGhJsuZtWl+oyjSd5bhxPo2St
scqE1/VvYZo1jsRMaXxgga4++38Lp7V8rIl+ilNZUWh8DKPROFOcI6bsTRjN23zW39RLgO+FNTJR
vDjs543LPFUdpZK6AaX5Hv8+02NgiXQCcMCZsgdqZ+uh+nkewdeuu38Ip+Awyfvq29Q/PDQSR/jo
RY/WkUj6udrKakBRDmcj8CXVwEWucda1WpJbIi3lbJrIH9+OQ+zUmAhDIW3C0F6JJ5GmYnnsKxHI
C01ClOgKpCsWXJObbIqJyni3pnsSLkiXY9Dfo1ktDjdRwK7ozjZ2mL2ZBX5nxpb27HrXtwmTfQLZ
Acj4uRjSO52rmdb1tGL+LVH3Tr4/4vVF1YsrPCkTGbBPHJbaa2RqpPqZ3b3/pTguRUJpQvaTVyQL
zj0DpTpZBUzpWReqL2zCLbmmQy6LZZ5JKRiB0VM9xe6C6WWNcxCj08JsX4VPkWqqWluv3HdU5bPG
RT5Qk7AMhurzfksTQTQUw4L327gvRqp8THRiyZRsKZwuihmnm4wikF/6D8OLAOBzgCEsHoe+mUZp
Giilqe/ENSA6lvKyH3nMT5Ie32jpwW3Xf6jPvTd/wYD+HsUzESXKcbZNZEnZ1i0GQtUn39GXSE+o
jhdIASaIypGZY7Jo9DnU+tdNdEGXIzm4SWjlJJwuKo6l8fRMtH2i/NI0q8GXw94DM+anNPurXDsA
VWx1O35eNCHrwLqBBIb5m1eljiX+rFHDyYhRKCXuMKD8RAUE2Ksv14A1Poqz9JniwCpZywRdWuqU
/JNtwpjnST4bRqu8OgbIdsdiuErTRJ9XNach24LkFdcFTlcxsq4BG1sQbfzzh5vuvyj8G1C2rmCa
j3W9Cl0DetGNp3J52CpZE/fv1xnEotNkcxBjwkPtinnYuAuToXIRb8/XbHceP9xH9GerkYaEWvlm
2nabij0eLeZZRUbeYyaumuNHaqsxJm7SOGWlRKiYD4l9oc01bluikjXRD3icjaN4rlpmE86OTICc
imktf93ZevFuV4tT0VcPYceAp3A6rln89dae/Ifj5HVFIFWorwnd3/8nCxvDfzp7imvur2XinjoP
ZwtFezf0e/24LC6ift0BsNY73nagG6ZxNlbuEXop9YUMvzUpmIi9LhnyH4mUnoaKwyIJ4RqwD0wj
xVmmGGHLSIsz7SLPkcKuiawdQyc1ogZO8SUX6UDNlABAVfG+e6bkUuRY3/qsBRhXBkjHr9JK1tNS
JqZuryJ87orDQs9MGPaCqnpfWCYCzdJYHrAVMRW5wrWJlOUNHn2tKNEy4BMuGzjXmnltCT2re+P3
5GSBOjZkG4m4Jb6GaFyE9cZ/y4AD3mMmqd4oa6LdokdNSXG9bRN33W2shiC23Jqh/d5+/8+4cRtP
f/+vIp13nfz+37NBpKbhbceArKmeRvVeVAnHqPsAt2L2Wjd2bPfWJ/x5tHYKTcy2HpGoBRKicSJS
xRGwTcyJApXENibFIbJNtHn2nsVrVJ83BCxPX8p/X3O7QWc2QDaa9kX/WfEwbBMtNKURXT/g2ydF
f16WzpZO8S+YpvttRCAUkUxWbK0B7TlkLLEvonuVsKevlocJjTvq+TTgSdJjNJpQP03HFYfSgTIx
Rnm5EBK6RSFrguFxXn9pBm6CI7KLoeKnOwZ4JZPWj4fqOzNxD/SSqHFBc5hirE0Emcw3qPlgExcL
PfOjxrn8T+/wZlUdLBOe6RnIUVQPVSFbEv5Z1zuAcp2qAfvwScxV08A2JX1ezxfJaPFaN2eWY+CW
LefNzuNaTo49WPpslzfiBtoGjvQ5fdYP43WRGDjXF0JNY7MlR18WTPmKeO2IeAakTNsG5aOaLptw
7chtDKOnMK0evoi9TTQMQVgs6mfaRPb6KpyrgablG3h114JCejjZ1DdhmRjFuwZ2Zk2RTeBSXYMm
G83na+0XLQNa1wPnQMwxG6vaYZvoZbwdi/WAQm6i0LX4t+I+Wpc0oN8mSEdkZio6pY9lgmMiQukW
1rUDVPbqt3bPBn5+7YcbxGGiP/IuCjPG0ioeC3mYMHVnGXXi+YaWUVY0mOjzOs9nIh1HyaZf8F0T
0WdvTnvdZLHJljiWnMjS1vLLaDgEtOJYpFlFTMq/nPf6PnWs/LvACnvj6CHGRd8gItClWZ1kIL9S
3A+icU62evK///4f6YNYyBnV4UgxNsyts77FQI3kNqJyfXDBTIZKn32gjomOUBKgD+Ih3/TOGQxg
yY4Bv/ND/DCMG//auBUPBHuROhEqcf09EwWEc5FHSaRMrbBChtXBcjOnrnm+FgeT6GAwjsRBmuYV
vcLpKH/DwKsGuWm0gbIBU30h5tm45nyUbG811T8v/VPiM/yC+Z9kJLVRDXZNGNcjHO0arKGJCcSj
RCZRVxXTRAK/i/unWDQTxrIbT+J6O4SJq/14QJ+/ChUgF3PpGpWya172stQaI7ZnZbe3cJyIyYNM
fW+y7L6Be/A0J8kmKiEsLWH1cXfHr8e9inemqAa7sPQJy0CJ+alFRangWK6U132L12GiXggmemU+
J3md2WLfqC6zd9Q7X4H7V14c+1W3iWHHa2DT/7ayroLtHvIbg0kokj/9HwAAAP//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55</xdr:col>
      <xdr:colOff>215900</xdr:colOff>
      <xdr:row>5</xdr:row>
      <xdr:rowOff>165106</xdr:rowOff>
    </xdr:from>
    <xdr:to>
      <xdr:col>64</xdr:col>
      <xdr:colOff>419100</xdr:colOff>
      <xdr:row>39</xdr:row>
      <xdr:rowOff>101600</xdr:rowOff>
    </xdr:to>
    <xdr:graphicFrame macro="">
      <xdr:nvGraphicFramePr>
        <xdr:cNvPr id="3" name="Chart 2">
          <a:extLst>
            <a:ext uri="{FF2B5EF4-FFF2-40B4-BE49-F238E27FC236}">
              <a16:creationId xmlns:a16="http://schemas.microsoft.com/office/drawing/2014/main" id="{9AB29EFB-6FAD-2244-AA81-39C501319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95250</xdr:colOff>
      <xdr:row>191</xdr:row>
      <xdr:rowOff>57150</xdr:rowOff>
    </xdr:from>
    <xdr:to>
      <xdr:col>38</xdr:col>
      <xdr:colOff>152400</xdr:colOff>
      <xdr:row>205</xdr:row>
      <xdr:rowOff>76200</xdr:rowOff>
    </xdr:to>
    <xdr:graphicFrame macro="">
      <xdr:nvGraphicFramePr>
        <xdr:cNvPr id="2" name="Chart 1">
          <a:extLst>
            <a:ext uri="{FF2B5EF4-FFF2-40B4-BE49-F238E27FC236}">
              <a16:creationId xmlns:a16="http://schemas.microsoft.com/office/drawing/2014/main" id="{E1E46C1B-1A6B-EE47-8AC2-7F0E00EE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355600</xdr:colOff>
      <xdr:row>30</xdr:row>
      <xdr:rowOff>95250</xdr:rowOff>
    </xdr:from>
    <xdr:to>
      <xdr:col>29</xdr:col>
      <xdr:colOff>393700</xdr:colOff>
      <xdr:row>67</xdr:row>
      <xdr:rowOff>76200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06666F6-5572-D841-87CA-E7B1E1803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12600" y="6191250"/>
              <a:ext cx="12420600" cy="7499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393700</xdr:colOff>
      <xdr:row>12</xdr:row>
      <xdr:rowOff>101600</xdr:rowOff>
    </xdr:from>
    <xdr:to>
      <xdr:col>19</xdr:col>
      <xdr:colOff>292100</xdr:colOff>
      <xdr:row>29</xdr:row>
      <xdr:rowOff>139700</xdr:rowOff>
    </xdr:to>
    <xdr:graphicFrame macro="">
      <xdr:nvGraphicFramePr>
        <xdr:cNvPr id="11" name="Chart 10">
          <a:extLst>
            <a:ext uri="{FF2B5EF4-FFF2-40B4-BE49-F238E27FC236}">
              <a16:creationId xmlns:a16="http://schemas.microsoft.com/office/drawing/2014/main" id="{A37FCB1A-F872-3B47-A5FE-68FBDA61F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63"/>
  <sheetViews>
    <sheetView tabSelected="1" workbookViewId="0">
      <pane xSplit="3" ySplit="2" topLeftCell="BD113" activePane="bottomRight" state="frozen"/>
      <selection pane="topRight" activeCell="D1" sqref="D1"/>
      <selection pane="bottomLeft" activeCell="A2" sqref="A2"/>
      <selection pane="bottomRight" activeCell="BE119" sqref="BE119"/>
    </sheetView>
  </sheetViews>
  <sheetFormatPr baseColWidth="10" defaultRowHeight="16"/>
  <cols>
    <col min="3" max="3" width="14.1640625" customWidth="1"/>
    <col min="4" max="23" width="10.83203125" customWidth="1"/>
    <col min="24" max="25" width="8.5" customWidth="1"/>
    <col min="26" max="26" width="5.6640625" customWidth="1"/>
    <col min="27" max="34" width="5.5" customWidth="1"/>
    <col min="35" max="35" width="5.5" style="35" customWidth="1"/>
    <col min="36" max="50" width="5.5" customWidth="1"/>
    <col min="51" max="54" width="10.83203125" customWidth="1"/>
    <col min="55" max="55" width="34" customWidth="1"/>
    <col min="56" max="56" width="72.1640625" customWidth="1"/>
    <col min="57" max="57" width="45.33203125" customWidth="1"/>
    <col min="67" max="67" width="63.83203125" customWidth="1"/>
    <col min="68" max="68" width="31.83203125" style="5" customWidth="1"/>
    <col min="69" max="69" width="9" style="5" customWidth="1"/>
    <col min="70" max="75" width="9" style="11" customWidth="1"/>
    <col min="76" max="77" width="25" style="5" customWidth="1"/>
    <col min="78" max="78" width="10.83203125" style="11" customWidth="1"/>
    <col min="79" max="95" width="9.5" style="11" customWidth="1"/>
  </cols>
  <sheetData>
    <row r="1" spans="1:96" ht="31" customHeight="1">
      <c r="Q1" t="s">
        <v>1369</v>
      </c>
      <c r="R1" t="s">
        <v>1370</v>
      </c>
      <c r="S1" t="s">
        <v>1371</v>
      </c>
      <c r="T1" t="s">
        <v>1372</v>
      </c>
      <c r="U1" t="s">
        <v>1373</v>
      </c>
      <c r="V1" t="s">
        <v>1374</v>
      </c>
      <c r="W1" t="s">
        <v>1375</v>
      </c>
      <c r="Z1" s="20"/>
      <c r="AA1" s="20"/>
      <c r="AB1" s="20"/>
      <c r="AC1" s="21" t="s">
        <v>1330</v>
      </c>
      <c r="AD1" s="20"/>
      <c r="AE1" s="20"/>
      <c r="AF1" s="20"/>
      <c r="AG1" s="20"/>
      <c r="AH1" s="31"/>
      <c r="AI1" s="30"/>
      <c r="AJ1" s="22"/>
      <c r="AK1" s="23" t="s">
        <v>1331</v>
      </c>
      <c r="AL1" s="22"/>
      <c r="AM1" s="22"/>
      <c r="AN1" s="22"/>
      <c r="AO1" s="22"/>
      <c r="AP1" s="27"/>
      <c r="AQ1" s="25" t="s">
        <v>1332</v>
      </c>
      <c r="AR1" s="24"/>
      <c r="AS1" s="24"/>
      <c r="AT1" s="24"/>
      <c r="AU1" s="32"/>
      <c r="AV1" s="47"/>
    </row>
    <row r="2" spans="1:96" s="13" customFormat="1" ht="21">
      <c r="D2" s="13" t="s">
        <v>1</v>
      </c>
      <c r="E2" s="13" t="s">
        <v>2</v>
      </c>
      <c r="F2" s="13" t="s">
        <v>3</v>
      </c>
      <c r="G2" s="13" t="s">
        <v>1336</v>
      </c>
      <c r="H2" s="13" t="s">
        <v>1335</v>
      </c>
      <c r="I2" s="13" t="s">
        <v>1337</v>
      </c>
      <c r="J2" s="13" t="s">
        <v>1338</v>
      </c>
      <c r="K2" s="13" t="s">
        <v>1339</v>
      </c>
      <c r="L2" s="13" t="s">
        <v>4</v>
      </c>
      <c r="M2" s="13" t="s">
        <v>5</v>
      </c>
      <c r="O2" s="13" t="s">
        <v>6</v>
      </c>
      <c r="P2" s="13" t="s">
        <v>7</v>
      </c>
      <c r="Q2" s="13" t="s">
        <v>8</v>
      </c>
      <c r="R2" s="13" t="s">
        <v>9</v>
      </c>
      <c r="S2" s="13" t="s">
        <v>10</v>
      </c>
      <c r="T2" s="13" t="s">
        <v>11</v>
      </c>
      <c r="U2" s="13" t="s">
        <v>12</v>
      </c>
      <c r="V2" s="13" t="s">
        <v>13</v>
      </c>
      <c r="W2" s="13" t="s">
        <v>14</v>
      </c>
      <c r="X2" s="13" t="s">
        <v>1367</v>
      </c>
      <c r="Y2" s="13" t="s">
        <v>1368</v>
      </c>
      <c r="Z2" s="20" t="s">
        <v>15</v>
      </c>
      <c r="AA2" s="20" t="s">
        <v>19</v>
      </c>
      <c r="AB2" s="20" t="s">
        <v>21</v>
      </c>
      <c r="AC2" s="20" t="s">
        <v>22</v>
      </c>
      <c r="AD2" s="20" t="s">
        <v>23</v>
      </c>
      <c r="AE2" s="20" t="s">
        <v>24</v>
      </c>
      <c r="AF2" s="20" t="s">
        <v>25</v>
      </c>
      <c r="AG2" s="20" t="s">
        <v>26</v>
      </c>
      <c r="AH2" s="31" t="s">
        <v>27</v>
      </c>
      <c r="AI2" s="30" t="s">
        <v>38</v>
      </c>
      <c r="AJ2" s="22" t="s">
        <v>28</v>
      </c>
      <c r="AK2" s="22" t="s">
        <v>29</v>
      </c>
      <c r="AL2" s="22" t="s">
        <v>30</v>
      </c>
      <c r="AM2" s="22" t="s">
        <v>31</v>
      </c>
      <c r="AN2" s="22" t="s">
        <v>32</v>
      </c>
      <c r="AO2" s="22" t="s">
        <v>33</v>
      </c>
      <c r="AP2" s="27" t="s">
        <v>34</v>
      </c>
      <c r="AQ2" s="24" t="s">
        <v>16</v>
      </c>
      <c r="AR2" s="24" t="s">
        <v>17</v>
      </c>
      <c r="AS2" s="24" t="s">
        <v>18</v>
      </c>
      <c r="AT2" s="24" t="s">
        <v>35</v>
      </c>
      <c r="AU2" s="32" t="s">
        <v>36</v>
      </c>
      <c r="AV2" s="47"/>
      <c r="AW2" s="13" t="s">
        <v>37</v>
      </c>
      <c r="AX2" s="13" t="s">
        <v>20</v>
      </c>
      <c r="BC2" s="13" t="s">
        <v>39</v>
      </c>
      <c r="BD2" s="13" t="s">
        <v>40</v>
      </c>
      <c r="BE2" s="13" t="s">
        <v>41</v>
      </c>
      <c r="BF2" s="13" t="s">
        <v>42</v>
      </c>
      <c r="BG2" s="13" t="s">
        <v>1099</v>
      </c>
      <c r="BI2" s="13" t="s">
        <v>43</v>
      </c>
      <c r="BJ2" s="13" t="s">
        <v>44</v>
      </c>
      <c r="BK2" s="13" t="s">
        <v>45</v>
      </c>
      <c r="BL2" s="13" t="s">
        <v>46</v>
      </c>
      <c r="BM2" s="13" t="s">
        <v>47</v>
      </c>
      <c r="BN2" s="13" t="s">
        <v>48</v>
      </c>
      <c r="BO2" s="13" t="s">
        <v>49</v>
      </c>
      <c r="BP2" s="14" t="s">
        <v>1039</v>
      </c>
      <c r="BQ2" s="14"/>
      <c r="BR2" s="11" t="s">
        <v>1144</v>
      </c>
      <c r="BS2" s="11" t="s">
        <v>1151</v>
      </c>
      <c r="BT2" s="11" t="s">
        <v>1333</v>
      </c>
      <c r="BU2" s="11" t="s">
        <v>1150</v>
      </c>
      <c r="BV2" s="11" t="s">
        <v>1148</v>
      </c>
      <c r="BW2" s="11" t="s">
        <v>1163</v>
      </c>
      <c r="BX2" s="14"/>
      <c r="BY2" s="14"/>
      <c r="BZ2" s="15" t="s">
        <v>1311</v>
      </c>
      <c r="CA2" s="15" t="s">
        <v>1309</v>
      </c>
      <c r="CB2" s="15" t="s">
        <v>1310</v>
      </c>
      <c r="CC2" s="15" t="s">
        <v>1312</v>
      </c>
      <c r="CD2" s="15" t="s">
        <v>1315</v>
      </c>
      <c r="CE2" s="15" t="s">
        <v>1313</v>
      </c>
      <c r="CF2" s="15" t="s">
        <v>1314</v>
      </c>
      <c r="CG2" s="15" t="s">
        <v>1317</v>
      </c>
      <c r="CH2" s="15" t="s">
        <v>1154</v>
      </c>
      <c r="CI2" s="15" t="s">
        <v>1318</v>
      </c>
      <c r="CJ2" s="15" t="s">
        <v>1323</v>
      </c>
      <c r="CK2" s="15" t="s">
        <v>1319</v>
      </c>
      <c r="CL2" s="15" t="s">
        <v>1316</v>
      </c>
      <c r="CM2" s="15" t="s">
        <v>1124</v>
      </c>
      <c r="CN2" s="15" t="s">
        <v>1320</v>
      </c>
      <c r="CO2" s="15" t="s">
        <v>1321</v>
      </c>
      <c r="CP2" s="15" t="s">
        <v>1324</v>
      </c>
      <c r="CQ2" s="15" t="s">
        <v>1325</v>
      </c>
      <c r="CR2" s="13" t="s">
        <v>50</v>
      </c>
    </row>
    <row r="3" spans="1:96">
      <c r="A3" t="s">
        <v>279</v>
      </c>
      <c r="B3" t="s">
        <v>280</v>
      </c>
      <c r="C3" t="s">
        <v>281</v>
      </c>
      <c r="D3" t="s">
        <v>70</v>
      </c>
      <c r="E3" t="s">
        <v>144</v>
      </c>
      <c r="F3" t="s">
        <v>56</v>
      </c>
      <c r="G3">
        <f>IF(ISNUMBER(SEARCH(G$2,$F3)),1,0)</f>
        <v>0</v>
      </c>
      <c r="H3">
        <f t="shared" ref="H3:J18" si="0">IF(ISNUMBER(SEARCH(H$2,$F3)),1,0)</f>
        <v>0</v>
      </c>
      <c r="I3">
        <f t="shared" si="0"/>
        <v>0</v>
      </c>
      <c r="J3">
        <f t="shared" si="0"/>
        <v>1</v>
      </c>
      <c r="K3">
        <f>SUM(G3:J3)</f>
        <v>1</v>
      </c>
      <c r="L3" t="s">
        <v>72</v>
      </c>
      <c r="M3" t="s">
        <v>227</v>
      </c>
      <c r="N3" t="str">
        <f>M3</f>
        <v>Denmark</v>
      </c>
      <c r="O3" t="s">
        <v>59</v>
      </c>
      <c r="P3" t="s">
        <v>60</v>
      </c>
      <c r="Q3">
        <v>3</v>
      </c>
      <c r="R3">
        <v>2</v>
      </c>
      <c r="S3">
        <v>5</v>
      </c>
      <c r="T3">
        <v>2</v>
      </c>
      <c r="U3">
        <v>4</v>
      </c>
      <c r="V3">
        <v>5</v>
      </c>
      <c r="W3">
        <v>2</v>
      </c>
      <c r="X3">
        <f>(Q3+S3-T3-R3)/4/6</f>
        <v>0.16666666666666666</v>
      </c>
      <c r="Y3">
        <f>(T3+V3-U3-W3)/4/6</f>
        <v>4.1666666666666664E-2</v>
      </c>
      <c r="Z3">
        <v>5</v>
      </c>
      <c r="AA3">
        <v>5</v>
      </c>
      <c r="AB3">
        <v>4</v>
      </c>
      <c r="AC3">
        <v>5</v>
      </c>
      <c r="AD3">
        <v>5</v>
      </c>
      <c r="AE3">
        <v>5</v>
      </c>
      <c r="AF3">
        <v>1</v>
      </c>
      <c r="AG3">
        <v>1</v>
      </c>
      <c r="AH3">
        <v>5</v>
      </c>
      <c r="AI3" s="35">
        <v>4</v>
      </c>
      <c r="AJ3">
        <v>3</v>
      </c>
      <c r="AK3">
        <v>3</v>
      </c>
      <c r="AL3">
        <v>1</v>
      </c>
      <c r="AM3">
        <v>4</v>
      </c>
      <c r="AN3">
        <v>4</v>
      </c>
      <c r="AO3">
        <v>3</v>
      </c>
      <c r="AP3">
        <v>4</v>
      </c>
      <c r="AQ3">
        <v>3</v>
      </c>
      <c r="AR3">
        <v>3</v>
      </c>
      <c r="AS3">
        <v>3</v>
      </c>
      <c r="AT3">
        <v>2</v>
      </c>
      <c r="AU3">
        <v>2</v>
      </c>
      <c r="AV3">
        <f>AVERAGE(AQ3:AU3)</f>
        <v>2.6</v>
      </c>
      <c r="AW3">
        <v>6</v>
      </c>
      <c r="AX3">
        <v>5</v>
      </c>
      <c r="AY3">
        <f t="shared" ref="AY3:AY34" si="1">AVERAGE(AI3,AJ3,AK3,AL3,AM3,AN3,AO3,AP3)</f>
        <v>3.25</v>
      </c>
      <c r="AZ3">
        <f>IF(AY3&gt;3,1,0)</f>
        <v>1</v>
      </c>
      <c r="BA3">
        <f t="shared" ref="BA3:BA34" si="2">AVERAGE(BC5,Z3,AA3,AB3:AF3,AH3)</f>
        <v>4.375</v>
      </c>
      <c r="BB3">
        <f>IF(BA3&gt;3, 1, 0)</f>
        <v>1</v>
      </c>
      <c r="BC3" t="s">
        <v>282</v>
      </c>
      <c r="BD3" t="s">
        <v>283</v>
      </c>
      <c r="BE3" t="s">
        <v>284</v>
      </c>
      <c r="BF3">
        <v>1</v>
      </c>
      <c r="BH3">
        <f t="shared" ref="BH3:BH66" si="3">IF(BG3="",BF3,BG3)</f>
        <v>1</v>
      </c>
      <c r="BI3">
        <v>1</v>
      </c>
      <c r="BJ3">
        <v>3</v>
      </c>
      <c r="BK3">
        <f>IF(BJ3=1,0,1)</f>
        <v>1</v>
      </c>
      <c r="BL3" t="s">
        <v>285</v>
      </c>
      <c r="BM3" t="s">
        <v>286</v>
      </c>
      <c r="BN3">
        <v>6.0069444444444441E-3</v>
      </c>
      <c r="BO3" t="s">
        <v>287</v>
      </c>
      <c r="BP3" s="5" t="s">
        <v>736</v>
      </c>
      <c r="BQ3" s="5" t="s">
        <v>1144</v>
      </c>
      <c r="BR3" s="11" t="b">
        <f t="shared" ref="BR3:BW12" si="4">ISNUMBER(SEARCH(BR$2,$BQ3))</f>
        <v>1</v>
      </c>
      <c r="BS3" s="11" t="b">
        <f t="shared" si="4"/>
        <v>0</v>
      </c>
      <c r="BT3" s="11" t="b">
        <f t="shared" si="4"/>
        <v>0</v>
      </c>
      <c r="BU3" s="11" t="b">
        <f t="shared" si="4"/>
        <v>0</v>
      </c>
      <c r="BV3" s="11" t="b">
        <f t="shared" si="4"/>
        <v>0</v>
      </c>
      <c r="BW3" s="11" t="b">
        <f t="shared" si="4"/>
        <v>0</v>
      </c>
      <c r="BX3" s="5" t="s">
        <v>1040</v>
      </c>
      <c r="BZ3" s="11" t="b">
        <f>ISNUMBER(SEARCH($BZ$2,BX3))</f>
        <v>0</v>
      </c>
      <c r="CA3" s="11" t="b">
        <f>G3=ISNUMBER(SEARCH("NLU",BX3))</f>
        <v>0</v>
      </c>
      <c r="CB3" s="11" t="b">
        <f t="shared" ref="CB3:CO3" si="5">ISNUMBER(SEARCH(CB$2,$BX3))</f>
        <v>0</v>
      </c>
      <c r="CC3" s="11" t="b">
        <f t="shared" si="5"/>
        <v>0</v>
      </c>
      <c r="CD3" s="11" t="b">
        <f t="shared" si="5"/>
        <v>1</v>
      </c>
      <c r="CE3" s="11" t="b">
        <f t="shared" si="5"/>
        <v>0</v>
      </c>
      <c r="CF3" s="11" t="b">
        <f t="shared" si="5"/>
        <v>0</v>
      </c>
      <c r="CG3" s="11" t="b">
        <f t="shared" si="5"/>
        <v>0</v>
      </c>
      <c r="CH3" s="11" t="b">
        <f t="shared" si="5"/>
        <v>0</v>
      </c>
      <c r="CI3" s="11" t="b">
        <f t="shared" si="5"/>
        <v>0</v>
      </c>
      <c r="CJ3" s="11" t="b">
        <f t="shared" si="5"/>
        <v>0</v>
      </c>
      <c r="CK3" s="11" t="b">
        <f t="shared" si="5"/>
        <v>0</v>
      </c>
      <c r="CL3" s="11" t="b">
        <f t="shared" si="5"/>
        <v>0</v>
      </c>
      <c r="CM3" s="11" t="b">
        <f t="shared" si="5"/>
        <v>0</v>
      </c>
      <c r="CN3" s="11" t="b">
        <f t="shared" si="5"/>
        <v>0</v>
      </c>
      <c r="CO3" s="11" t="b">
        <f t="shared" si="5"/>
        <v>0</v>
      </c>
      <c r="CP3" s="11" t="b">
        <f>ISNUMBER(SEARCH($CP$2,$BY3))</f>
        <v>0</v>
      </c>
      <c r="CQ3" s="11" t="b">
        <f>ISNUMBER(SEARCH($CQ$2,$BY3))</f>
        <v>0</v>
      </c>
      <c r="CR3" t="s">
        <v>92</v>
      </c>
    </row>
    <row r="4" spans="1:96">
      <c r="A4" t="s">
        <v>288</v>
      </c>
      <c r="B4" t="s">
        <v>289</v>
      </c>
      <c r="C4" t="s">
        <v>281</v>
      </c>
      <c r="D4" t="s">
        <v>70</v>
      </c>
      <c r="E4" t="s">
        <v>95</v>
      </c>
      <c r="F4" t="s">
        <v>56</v>
      </c>
      <c r="G4">
        <f>IF(ISNUMBER(SEARCH(G$2,$F4)),1,0)</f>
        <v>0</v>
      </c>
      <c r="H4">
        <f t="shared" si="0"/>
        <v>0</v>
      </c>
      <c r="I4">
        <f t="shared" si="0"/>
        <v>0</v>
      </c>
      <c r="J4">
        <f t="shared" si="0"/>
        <v>1</v>
      </c>
      <c r="K4">
        <f t="shared" ref="K4:K67" si="6">SUM(G4:J4)</f>
        <v>1</v>
      </c>
      <c r="L4" t="s">
        <v>57</v>
      </c>
      <c r="M4" t="s">
        <v>109</v>
      </c>
      <c r="N4" t="str">
        <f t="shared" ref="N4:N67" si="7">M4</f>
        <v>UK</v>
      </c>
      <c r="O4" t="s">
        <v>74</v>
      </c>
      <c r="P4" t="s">
        <v>98</v>
      </c>
      <c r="Q4">
        <v>4</v>
      </c>
      <c r="R4">
        <v>4</v>
      </c>
      <c r="S4">
        <v>4</v>
      </c>
      <c r="T4">
        <v>3</v>
      </c>
      <c r="U4">
        <v>1</v>
      </c>
      <c r="V4">
        <v>4</v>
      </c>
      <c r="W4">
        <v>1</v>
      </c>
      <c r="X4">
        <f t="shared" ref="X4:X67" si="8">(Q4+S4-T4-R4)/4/6</f>
        <v>4.1666666666666664E-2</v>
      </c>
      <c r="Y4">
        <f t="shared" ref="Y4:Y67" si="9">(T4+V4-U4-W4)/4/6</f>
        <v>0.20833333333333334</v>
      </c>
      <c r="Z4">
        <v>0</v>
      </c>
      <c r="AA4">
        <v>5</v>
      </c>
      <c r="AB4">
        <v>6</v>
      </c>
      <c r="AC4">
        <v>6</v>
      </c>
      <c r="AD4">
        <v>6</v>
      </c>
      <c r="AE4">
        <v>6</v>
      </c>
      <c r="AF4">
        <v>0</v>
      </c>
      <c r="AG4">
        <v>6</v>
      </c>
      <c r="AH4">
        <v>0</v>
      </c>
      <c r="AI4" s="35">
        <v>1</v>
      </c>
      <c r="AJ4">
        <v>6</v>
      </c>
      <c r="AK4">
        <v>4</v>
      </c>
      <c r="AL4">
        <v>0</v>
      </c>
      <c r="AM4">
        <v>6</v>
      </c>
      <c r="AN4">
        <v>0</v>
      </c>
      <c r="AO4">
        <v>4</v>
      </c>
      <c r="AP4">
        <v>1</v>
      </c>
      <c r="AQ4">
        <v>1</v>
      </c>
      <c r="AR4">
        <v>1</v>
      </c>
      <c r="AS4">
        <v>2</v>
      </c>
      <c r="AT4">
        <v>0</v>
      </c>
      <c r="AU4">
        <v>1</v>
      </c>
      <c r="AV4">
        <f t="shared" ref="AV4:AV67" si="10">AVERAGE(AQ4:AU4)</f>
        <v>1</v>
      </c>
      <c r="AW4">
        <v>6</v>
      </c>
      <c r="AX4">
        <v>5</v>
      </c>
      <c r="AY4">
        <f t="shared" si="1"/>
        <v>2.75</v>
      </c>
      <c r="AZ4">
        <f t="shared" ref="AZ4:AZ67" si="11">IF(AY4&gt;3,1,0)</f>
        <v>0</v>
      </c>
      <c r="BA4">
        <f t="shared" si="2"/>
        <v>3.625</v>
      </c>
      <c r="BB4">
        <f t="shared" ref="BB4:BB67" si="12">IF(BA4&gt;3, 1, 0)</f>
        <v>1</v>
      </c>
      <c r="BC4" t="s">
        <v>282</v>
      </c>
      <c r="BD4" t="s">
        <v>290</v>
      </c>
      <c r="BE4" t="s">
        <v>291</v>
      </c>
      <c r="BF4">
        <v>1</v>
      </c>
      <c r="BH4">
        <f t="shared" si="3"/>
        <v>1</v>
      </c>
      <c r="BI4">
        <v>1</v>
      </c>
      <c r="BJ4">
        <v>4</v>
      </c>
      <c r="BK4">
        <f t="shared" ref="BK4:BK67" si="13">IF(BJ4=1,0,1)</f>
        <v>1</v>
      </c>
      <c r="BL4" t="s">
        <v>292</v>
      </c>
      <c r="BM4" t="s">
        <v>286</v>
      </c>
      <c r="BN4">
        <v>4.9305555555555552E-3</v>
      </c>
      <c r="BP4" s="5" t="s">
        <v>1041</v>
      </c>
      <c r="BR4" s="11" t="b">
        <f t="shared" si="4"/>
        <v>0</v>
      </c>
      <c r="BS4" s="11" t="b">
        <f t="shared" si="4"/>
        <v>0</v>
      </c>
      <c r="BT4" s="11" t="b">
        <f t="shared" si="4"/>
        <v>0</v>
      </c>
      <c r="BU4" s="11" t="b">
        <f t="shared" si="4"/>
        <v>0</v>
      </c>
      <c r="BV4" s="11" t="b">
        <f t="shared" si="4"/>
        <v>0</v>
      </c>
      <c r="BW4" s="11" t="b">
        <f t="shared" si="4"/>
        <v>0</v>
      </c>
      <c r="BZ4" s="11" t="b">
        <f t="shared" ref="BZ4:BZ67" si="14">ISNUMBER(SEARCH($BZ$2,BX4))</f>
        <v>0</v>
      </c>
      <c r="CA4" s="11" t="b">
        <f t="shared" ref="CA4:CA67" si="15">ISNUMBER(SEARCH("NLU",BX4))</f>
        <v>0</v>
      </c>
      <c r="CB4" s="11" t="b">
        <f t="shared" ref="CB4:CO19" si="16">ISNUMBER(SEARCH(CB$2,$BX4))</f>
        <v>0</v>
      </c>
      <c r="CC4" s="11" t="b">
        <f t="shared" si="16"/>
        <v>0</v>
      </c>
      <c r="CD4" s="11" t="b">
        <f t="shared" si="16"/>
        <v>0</v>
      </c>
      <c r="CE4" s="11" t="b">
        <f t="shared" si="16"/>
        <v>0</v>
      </c>
      <c r="CF4" s="11" t="b">
        <f t="shared" si="16"/>
        <v>0</v>
      </c>
      <c r="CG4" s="11" t="b">
        <f t="shared" si="16"/>
        <v>0</v>
      </c>
      <c r="CH4" s="11" t="b">
        <f t="shared" si="16"/>
        <v>0</v>
      </c>
      <c r="CI4" s="11" t="b">
        <f>ISNUMBER(SEARCH(CI$2,$BX4))</f>
        <v>0</v>
      </c>
      <c r="CJ4" s="11" t="b">
        <f t="shared" si="16"/>
        <v>0</v>
      </c>
      <c r="CK4" s="11" t="b">
        <f t="shared" si="16"/>
        <v>0</v>
      </c>
      <c r="CL4" s="11" t="b">
        <f t="shared" si="16"/>
        <v>0</v>
      </c>
      <c r="CM4" s="11" t="b">
        <f t="shared" si="16"/>
        <v>0</v>
      </c>
      <c r="CN4" s="11" t="b">
        <f t="shared" si="16"/>
        <v>0</v>
      </c>
      <c r="CO4" s="11" t="b">
        <f t="shared" ref="CO4:CO18" si="17">ISNUMBER(SEARCH(CO$2,$BX4))</f>
        <v>0</v>
      </c>
      <c r="CP4" s="11" t="b">
        <f t="shared" ref="CP4:CP35" si="18">ISNUMBER(SEARCH($CP$2,BY4))</f>
        <v>0</v>
      </c>
      <c r="CQ4" s="11" t="b">
        <f t="shared" ref="CQ4:CQ67" si="19">ISNUMBER(SEARCH($CQ$2,$BY4))</f>
        <v>0</v>
      </c>
    </row>
    <row r="5" spans="1:96">
      <c r="A5" t="s">
        <v>293</v>
      </c>
      <c r="B5" t="s">
        <v>294</v>
      </c>
      <c r="C5" t="s">
        <v>281</v>
      </c>
      <c r="D5" t="s">
        <v>70</v>
      </c>
      <c r="E5" t="s">
        <v>55</v>
      </c>
      <c r="F5" t="s">
        <v>83</v>
      </c>
      <c r="G5">
        <f>IF(ISNUMBER(SEARCH(G$2,$F5)),1,0)</f>
        <v>0</v>
      </c>
      <c r="H5">
        <f t="shared" si="0"/>
        <v>0</v>
      </c>
      <c r="I5">
        <f t="shared" si="0"/>
        <v>1</v>
      </c>
      <c r="J5">
        <f t="shared" si="0"/>
        <v>0</v>
      </c>
      <c r="K5">
        <f t="shared" si="6"/>
        <v>1</v>
      </c>
      <c r="L5" t="s">
        <v>124</v>
      </c>
      <c r="M5" t="s">
        <v>295</v>
      </c>
      <c r="N5" t="str">
        <f t="shared" si="7"/>
        <v>Do not wish to answer</v>
      </c>
      <c r="O5" t="s">
        <v>74</v>
      </c>
      <c r="P5" t="s">
        <v>296</v>
      </c>
      <c r="Q5">
        <v>3</v>
      </c>
      <c r="R5">
        <v>4</v>
      </c>
      <c r="S5">
        <v>1</v>
      </c>
      <c r="T5">
        <v>1</v>
      </c>
      <c r="U5">
        <v>3</v>
      </c>
      <c r="V5">
        <v>4</v>
      </c>
      <c r="W5">
        <v>0</v>
      </c>
      <c r="X5">
        <f t="shared" si="8"/>
        <v>-4.1666666666666664E-2</v>
      </c>
      <c r="Y5">
        <f t="shared" si="9"/>
        <v>8.3333333333333329E-2</v>
      </c>
      <c r="Z5">
        <v>0</v>
      </c>
      <c r="AA5">
        <v>1</v>
      </c>
      <c r="AB5">
        <v>0</v>
      </c>
      <c r="AC5">
        <v>0</v>
      </c>
      <c r="AD5">
        <v>0</v>
      </c>
      <c r="AE5">
        <v>4</v>
      </c>
      <c r="AF5">
        <v>0</v>
      </c>
      <c r="AG5">
        <v>6</v>
      </c>
      <c r="AH5">
        <v>0</v>
      </c>
      <c r="AI5" s="35">
        <v>2</v>
      </c>
      <c r="AJ5">
        <v>0</v>
      </c>
      <c r="AK5">
        <v>0</v>
      </c>
      <c r="AL5">
        <v>0</v>
      </c>
      <c r="AM5">
        <v>5</v>
      </c>
      <c r="AN5">
        <v>1</v>
      </c>
      <c r="AO5">
        <v>0</v>
      </c>
      <c r="AP5">
        <v>0</v>
      </c>
      <c r="AQ5">
        <v>2</v>
      </c>
      <c r="AR5">
        <v>1</v>
      </c>
      <c r="AS5">
        <v>1</v>
      </c>
      <c r="AT5">
        <v>1</v>
      </c>
      <c r="AU5">
        <v>1</v>
      </c>
      <c r="AV5">
        <f t="shared" si="10"/>
        <v>1.2</v>
      </c>
      <c r="AW5">
        <v>6</v>
      </c>
      <c r="AX5">
        <v>4</v>
      </c>
      <c r="AY5">
        <f t="shared" si="1"/>
        <v>1</v>
      </c>
      <c r="AZ5">
        <f t="shared" si="11"/>
        <v>0</v>
      </c>
      <c r="BA5">
        <f t="shared" si="2"/>
        <v>0.625</v>
      </c>
      <c r="BB5">
        <f t="shared" si="12"/>
        <v>0</v>
      </c>
      <c r="BC5" t="s">
        <v>297</v>
      </c>
      <c r="BD5" t="s">
        <v>298</v>
      </c>
      <c r="BE5" t="s">
        <v>299</v>
      </c>
      <c r="BF5">
        <v>1</v>
      </c>
      <c r="BH5">
        <f t="shared" si="3"/>
        <v>1</v>
      </c>
      <c r="BI5">
        <v>1</v>
      </c>
      <c r="BJ5">
        <v>5</v>
      </c>
      <c r="BK5">
        <f t="shared" si="13"/>
        <v>1</v>
      </c>
      <c r="BL5" t="s">
        <v>300</v>
      </c>
      <c r="BM5" t="s">
        <v>301</v>
      </c>
      <c r="BN5">
        <v>4.8958333333333328E-3</v>
      </c>
      <c r="BO5" t="s">
        <v>302</v>
      </c>
      <c r="BP5" s="5" t="s">
        <v>1042</v>
      </c>
      <c r="BR5" s="11" t="b">
        <f t="shared" si="4"/>
        <v>0</v>
      </c>
      <c r="BS5" s="11" t="b">
        <f t="shared" si="4"/>
        <v>0</v>
      </c>
      <c r="BT5" s="11" t="b">
        <f t="shared" si="4"/>
        <v>0</v>
      </c>
      <c r="BU5" s="11" t="b">
        <f t="shared" si="4"/>
        <v>0</v>
      </c>
      <c r="BV5" s="11" t="b">
        <f t="shared" si="4"/>
        <v>0</v>
      </c>
      <c r="BW5" s="11" t="b">
        <f t="shared" si="4"/>
        <v>0</v>
      </c>
      <c r="BX5" s="5" t="s">
        <v>1076</v>
      </c>
      <c r="BY5" s="5" t="s">
        <v>1077</v>
      </c>
      <c r="BZ5" s="11" t="b">
        <f t="shared" si="14"/>
        <v>0</v>
      </c>
      <c r="CA5" s="11" t="b">
        <f t="shared" si="15"/>
        <v>1</v>
      </c>
      <c r="CB5" s="11" t="b">
        <f t="shared" si="16"/>
        <v>1</v>
      </c>
      <c r="CC5" s="11" t="b">
        <f t="shared" si="16"/>
        <v>0</v>
      </c>
      <c r="CD5" s="11" t="b">
        <f t="shared" si="16"/>
        <v>0</v>
      </c>
      <c r="CE5" s="11" t="b">
        <f t="shared" si="16"/>
        <v>1</v>
      </c>
      <c r="CF5" s="11" t="b">
        <f t="shared" si="16"/>
        <v>0</v>
      </c>
      <c r="CG5" s="11" t="b">
        <f t="shared" si="16"/>
        <v>0</v>
      </c>
      <c r="CH5" s="11" t="b">
        <f t="shared" si="16"/>
        <v>0</v>
      </c>
      <c r="CI5" s="11" t="b">
        <f t="shared" si="16"/>
        <v>0</v>
      </c>
      <c r="CJ5" s="11" t="b">
        <f t="shared" si="16"/>
        <v>0</v>
      </c>
      <c r="CK5" s="11" t="b">
        <f t="shared" si="16"/>
        <v>0</v>
      </c>
      <c r="CL5" s="11" t="b">
        <f t="shared" si="16"/>
        <v>0</v>
      </c>
      <c r="CM5" s="11" t="b">
        <f t="shared" si="16"/>
        <v>0</v>
      </c>
      <c r="CN5" s="11" t="b">
        <f t="shared" si="16"/>
        <v>0</v>
      </c>
      <c r="CO5" s="11" t="b">
        <f t="shared" si="17"/>
        <v>0</v>
      </c>
      <c r="CP5" s="11" t="b">
        <f t="shared" si="18"/>
        <v>0</v>
      </c>
      <c r="CQ5" s="11" t="b">
        <f t="shared" si="19"/>
        <v>0</v>
      </c>
    </row>
    <row r="6" spans="1:96">
      <c r="A6" t="s">
        <v>303</v>
      </c>
      <c r="B6" t="s">
        <v>304</v>
      </c>
      <c r="C6" t="s">
        <v>281</v>
      </c>
      <c r="D6" t="s">
        <v>70</v>
      </c>
      <c r="E6" t="s">
        <v>144</v>
      </c>
      <c r="F6" t="s">
        <v>83</v>
      </c>
      <c r="G6">
        <f t="shared" ref="G6:J37" si="20">IF(ISNUMBER(SEARCH(G$2,$F6)),1,0)</f>
        <v>0</v>
      </c>
      <c r="H6">
        <f t="shared" si="0"/>
        <v>0</v>
      </c>
      <c r="I6">
        <f t="shared" si="0"/>
        <v>1</v>
      </c>
      <c r="J6">
        <f t="shared" si="0"/>
        <v>0</v>
      </c>
      <c r="K6">
        <f t="shared" si="6"/>
        <v>1</v>
      </c>
      <c r="L6" t="s">
        <v>96</v>
      </c>
      <c r="M6" t="s">
        <v>305</v>
      </c>
      <c r="N6" t="str">
        <f t="shared" si="7"/>
        <v>I'm Irish. I live in Ireland.</v>
      </c>
      <c r="O6" t="s">
        <v>74</v>
      </c>
      <c r="P6" t="s">
        <v>60</v>
      </c>
      <c r="Q6">
        <v>2</v>
      </c>
      <c r="R6">
        <v>2</v>
      </c>
      <c r="S6">
        <v>5</v>
      </c>
      <c r="T6">
        <v>3</v>
      </c>
      <c r="U6">
        <v>5</v>
      </c>
      <c r="V6">
        <v>5</v>
      </c>
      <c r="W6">
        <v>4</v>
      </c>
      <c r="X6">
        <f t="shared" si="8"/>
        <v>8.3333333333333329E-2</v>
      </c>
      <c r="Y6">
        <f t="shared" si="9"/>
        <v>-4.1666666666666664E-2</v>
      </c>
      <c r="Z6">
        <v>3</v>
      </c>
      <c r="AA6">
        <v>4</v>
      </c>
      <c r="AB6">
        <v>5</v>
      </c>
      <c r="AC6">
        <v>5</v>
      </c>
      <c r="AD6">
        <v>5</v>
      </c>
      <c r="AE6">
        <v>6</v>
      </c>
      <c r="AF6">
        <v>4</v>
      </c>
      <c r="AG6">
        <v>1</v>
      </c>
      <c r="AH6">
        <v>5</v>
      </c>
      <c r="AI6" s="35">
        <v>2</v>
      </c>
      <c r="AJ6">
        <v>3</v>
      </c>
      <c r="AK6">
        <v>4</v>
      </c>
      <c r="AL6">
        <v>2</v>
      </c>
      <c r="AM6">
        <v>6</v>
      </c>
      <c r="AN6">
        <v>0</v>
      </c>
      <c r="AO6">
        <v>4</v>
      </c>
      <c r="AP6">
        <v>5</v>
      </c>
      <c r="AQ6">
        <v>1</v>
      </c>
      <c r="AR6">
        <v>0</v>
      </c>
      <c r="AS6">
        <v>1</v>
      </c>
      <c r="AT6">
        <v>0</v>
      </c>
      <c r="AU6">
        <v>0</v>
      </c>
      <c r="AV6">
        <f t="shared" si="10"/>
        <v>0.4</v>
      </c>
      <c r="AW6">
        <v>6</v>
      </c>
      <c r="AX6">
        <v>6</v>
      </c>
      <c r="AY6">
        <f t="shared" si="1"/>
        <v>3.25</v>
      </c>
      <c r="AZ6">
        <f t="shared" si="11"/>
        <v>1</v>
      </c>
      <c r="BA6">
        <f t="shared" si="2"/>
        <v>4.625</v>
      </c>
      <c r="BB6">
        <f t="shared" si="12"/>
        <v>1</v>
      </c>
      <c r="BC6" t="s">
        <v>297</v>
      </c>
      <c r="BD6" t="s">
        <v>245</v>
      </c>
      <c r="BE6" t="s">
        <v>306</v>
      </c>
      <c r="BF6">
        <v>0</v>
      </c>
      <c r="BG6" t="s">
        <v>1100</v>
      </c>
      <c r="BH6" t="str">
        <f t="shared" si="3"/>
        <v>no dialog file</v>
      </c>
      <c r="BI6">
        <v>1</v>
      </c>
      <c r="BJ6">
        <v>2</v>
      </c>
      <c r="BK6">
        <f t="shared" si="13"/>
        <v>1</v>
      </c>
      <c r="BL6" t="s">
        <v>307</v>
      </c>
      <c r="BM6" t="s">
        <v>308</v>
      </c>
      <c r="BN6">
        <v>1.4363425925925925E-2</v>
      </c>
      <c r="BO6" t="s">
        <v>309</v>
      </c>
      <c r="BP6" s="5" t="s">
        <v>1051</v>
      </c>
      <c r="BQ6" s="5" t="s">
        <v>1150</v>
      </c>
      <c r="BR6" s="11" t="b">
        <f t="shared" si="4"/>
        <v>0</v>
      </c>
      <c r="BS6" s="11" t="b">
        <f t="shared" si="4"/>
        <v>0</v>
      </c>
      <c r="BT6" s="11" t="b">
        <f t="shared" si="4"/>
        <v>0</v>
      </c>
      <c r="BU6" s="11" t="b">
        <f t="shared" si="4"/>
        <v>1</v>
      </c>
      <c r="BV6" s="11" t="b">
        <f t="shared" si="4"/>
        <v>0</v>
      </c>
      <c r="BW6" s="11" t="b">
        <f t="shared" si="4"/>
        <v>0</v>
      </c>
      <c r="BX6" s="5" t="s">
        <v>1043</v>
      </c>
      <c r="BZ6" s="11" t="b">
        <f t="shared" si="14"/>
        <v>0</v>
      </c>
      <c r="CA6" s="11" t="b">
        <f t="shared" si="15"/>
        <v>0</v>
      </c>
      <c r="CB6" s="11" t="b">
        <f t="shared" si="16"/>
        <v>0</v>
      </c>
      <c r="CC6" s="11" t="b">
        <f t="shared" si="16"/>
        <v>0</v>
      </c>
      <c r="CD6" s="11" t="b">
        <f t="shared" si="16"/>
        <v>0</v>
      </c>
      <c r="CE6" s="11" t="b">
        <f t="shared" si="16"/>
        <v>0</v>
      </c>
      <c r="CF6" s="11" t="b">
        <f t="shared" si="16"/>
        <v>0</v>
      </c>
      <c r="CG6" s="11" t="b">
        <f t="shared" si="16"/>
        <v>0</v>
      </c>
      <c r="CH6" s="11" t="b">
        <f t="shared" si="16"/>
        <v>0</v>
      </c>
      <c r="CI6" s="11" t="b">
        <f t="shared" si="16"/>
        <v>0</v>
      </c>
      <c r="CJ6" s="11" t="b">
        <f t="shared" si="16"/>
        <v>0</v>
      </c>
      <c r="CK6" s="11" t="b">
        <f t="shared" si="16"/>
        <v>0</v>
      </c>
      <c r="CL6" s="11" t="b">
        <f t="shared" si="16"/>
        <v>0</v>
      </c>
      <c r="CM6" s="11" t="b">
        <f t="shared" si="16"/>
        <v>0</v>
      </c>
      <c r="CN6" s="11" t="b">
        <f t="shared" si="16"/>
        <v>0</v>
      </c>
      <c r="CO6" s="11" t="b">
        <f t="shared" si="17"/>
        <v>0</v>
      </c>
      <c r="CP6" s="11" t="b">
        <f t="shared" si="18"/>
        <v>0</v>
      </c>
      <c r="CQ6" s="11" t="b">
        <f t="shared" si="19"/>
        <v>0</v>
      </c>
      <c r="CR6" t="s">
        <v>310</v>
      </c>
    </row>
    <row r="7" spans="1:96">
      <c r="A7" t="s">
        <v>311</v>
      </c>
      <c r="B7" t="s">
        <v>312</v>
      </c>
      <c r="C7" t="s">
        <v>281</v>
      </c>
      <c r="D7" t="s">
        <v>54</v>
      </c>
      <c r="E7" t="s">
        <v>82</v>
      </c>
      <c r="F7" t="s">
        <v>116</v>
      </c>
      <c r="G7">
        <f t="shared" si="20"/>
        <v>0</v>
      </c>
      <c r="H7">
        <f t="shared" si="0"/>
        <v>1</v>
      </c>
      <c r="I7">
        <f t="shared" si="0"/>
        <v>0</v>
      </c>
      <c r="J7">
        <f t="shared" si="0"/>
        <v>0</v>
      </c>
      <c r="K7">
        <f t="shared" si="6"/>
        <v>1</v>
      </c>
      <c r="L7" t="s">
        <v>96</v>
      </c>
      <c r="M7" t="s">
        <v>58</v>
      </c>
      <c r="N7" t="str">
        <f t="shared" si="7"/>
        <v>Portugal</v>
      </c>
      <c r="O7" t="s">
        <v>74</v>
      </c>
      <c r="P7" t="s">
        <v>60</v>
      </c>
      <c r="Q7">
        <v>3</v>
      </c>
      <c r="R7">
        <v>3</v>
      </c>
      <c r="S7">
        <v>3</v>
      </c>
      <c r="T7">
        <v>3</v>
      </c>
      <c r="U7">
        <v>2</v>
      </c>
      <c r="V7">
        <v>5</v>
      </c>
      <c r="W7">
        <v>3</v>
      </c>
      <c r="X7">
        <f t="shared" si="8"/>
        <v>0</v>
      </c>
      <c r="Y7">
        <f t="shared" si="9"/>
        <v>0.125</v>
      </c>
      <c r="Z7">
        <v>2</v>
      </c>
      <c r="AA7">
        <v>2</v>
      </c>
      <c r="AB7">
        <v>2</v>
      </c>
      <c r="AC7">
        <v>3</v>
      </c>
      <c r="AD7">
        <v>4</v>
      </c>
      <c r="AE7">
        <v>5</v>
      </c>
      <c r="AF7">
        <v>3</v>
      </c>
      <c r="AG7">
        <v>3</v>
      </c>
      <c r="AH7">
        <v>3</v>
      </c>
      <c r="AI7" s="35">
        <v>2</v>
      </c>
      <c r="AJ7">
        <v>2</v>
      </c>
      <c r="AK7">
        <v>2</v>
      </c>
      <c r="AL7">
        <v>2</v>
      </c>
      <c r="AM7">
        <v>6</v>
      </c>
      <c r="AN7">
        <v>3</v>
      </c>
      <c r="AO7">
        <v>4</v>
      </c>
      <c r="AP7">
        <v>3</v>
      </c>
      <c r="AQ7">
        <v>3</v>
      </c>
      <c r="AR7">
        <v>3</v>
      </c>
      <c r="AS7">
        <v>3</v>
      </c>
      <c r="AT7">
        <v>3</v>
      </c>
      <c r="AU7">
        <v>3</v>
      </c>
      <c r="AV7">
        <f t="shared" si="10"/>
        <v>3</v>
      </c>
      <c r="AW7">
        <v>6</v>
      </c>
      <c r="AX7">
        <v>4</v>
      </c>
      <c r="AY7">
        <f t="shared" si="1"/>
        <v>3</v>
      </c>
      <c r="AZ7">
        <f t="shared" si="11"/>
        <v>0</v>
      </c>
      <c r="BA7">
        <f t="shared" si="2"/>
        <v>3</v>
      </c>
      <c r="BB7">
        <f t="shared" si="12"/>
        <v>0</v>
      </c>
      <c r="BC7" t="s">
        <v>297</v>
      </c>
      <c r="BD7" t="s">
        <v>313</v>
      </c>
      <c r="BE7" t="s">
        <v>314</v>
      </c>
      <c r="BF7">
        <v>3</v>
      </c>
      <c r="BH7">
        <f t="shared" si="3"/>
        <v>3</v>
      </c>
      <c r="BI7">
        <v>1</v>
      </c>
      <c r="BJ7">
        <v>5</v>
      </c>
      <c r="BK7">
        <f t="shared" si="13"/>
        <v>1</v>
      </c>
      <c r="BL7" t="s">
        <v>315</v>
      </c>
      <c r="BM7" t="s">
        <v>316</v>
      </c>
      <c r="BN7">
        <v>7.0717592592592594E-3</v>
      </c>
      <c r="BO7" t="s">
        <v>317</v>
      </c>
      <c r="BP7" s="5" t="s">
        <v>1044</v>
      </c>
      <c r="BR7" s="11" t="b">
        <f t="shared" si="4"/>
        <v>0</v>
      </c>
      <c r="BS7" s="11" t="b">
        <f t="shared" si="4"/>
        <v>0</v>
      </c>
      <c r="BT7" s="11" t="b">
        <f t="shared" si="4"/>
        <v>0</v>
      </c>
      <c r="BU7" s="11" t="b">
        <f t="shared" si="4"/>
        <v>0</v>
      </c>
      <c r="BV7" s="11" t="b">
        <f t="shared" si="4"/>
        <v>0</v>
      </c>
      <c r="BW7" s="11" t="b">
        <f t="shared" si="4"/>
        <v>0</v>
      </c>
      <c r="BX7" s="5" t="s">
        <v>1045</v>
      </c>
      <c r="BY7" s="5" t="s">
        <v>1046</v>
      </c>
      <c r="BZ7" s="11" t="b">
        <f t="shared" si="14"/>
        <v>0</v>
      </c>
      <c r="CA7" s="11" t="b">
        <f t="shared" si="15"/>
        <v>0</v>
      </c>
      <c r="CB7" s="11" t="b">
        <f t="shared" si="16"/>
        <v>0</v>
      </c>
      <c r="CC7" s="11" t="b">
        <f t="shared" si="16"/>
        <v>1</v>
      </c>
      <c r="CD7" s="11" t="b">
        <f t="shared" si="16"/>
        <v>0</v>
      </c>
      <c r="CE7" s="11" t="b">
        <f t="shared" si="16"/>
        <v>0</v>
      </c>
      <c r="CF7" s="11" t="b">
        <f t="shared" si="16"/>
        <v>0</v>
      </c>
      <c r="CG7" s="11" t="b">
        <f t="shared" si="16"/>
        <v>0</v>
      </c>
      <c r="CH7" s="11" t="b">
        <f t="shared" si="16"/>
        <v>0</v>
      </c>
      <c r="CI7" s="11" t="b">
        <f t="shared" si="16"/>
        <v>0</v>
      </c>
      <c r="CJ7" s="11" t="b">
        <f t="shared" si="16"/>
        <v>0</v>
      </c>
      <c r="CK7" s="11" t="b">
        <f t="shared" si="16"/>
        <v>0</v>
      </c>
      <c r="CL7" s="11" t="b">
        <f t="shared" si="16"/>
        <v>1</v>
      </c>
      <c r="CM7" s="11" t="b">
        <f t="shared" si="16"/>
        <v>0</v>
      </c>
      <c r="CN7" s="11" t="b">
        <f t="shared" si="16"/>
        <v>0</v>
      </c>
      <c r="CO7" s="11" t="b">
        <f t="shared" si="17"/>
        <v>0</v>
      </c>
      <c r="CP7" s="11" t="b">
        <f t="shared" si="18"/>
        <v>0</v>
      </c>
      <c r="CQ7" s="11" t="b">
        <f t="shared" si="19"/>
        <v>0</v>
      </c>
    </row>
    <row r="8" spans="1:96">
      <c r="A8" t="s">
        <v>318</v>
      </c>
      <c r="B8" t="s">
        <v>319</v>
      </c>
      <c r="C8" t="s">
        <v>281</v>
      </c>
      <c r="D8" t="s">
        <v>54</v>
      </c>
      <c r="E8" t="s">
        <v>82</v>
      </c>
      <c r="F8" t="s">
        <v>83</v>
      </c>
      <c r="G8">
        <f t="shared" si="20"/>
        <v>0</v>
      </c>
      <c r="H8">
        <f t="shared" si="0"/>
        <v>0</v>
      </c>
      <c r="I8">
        <f t="shared" si="0"/>
        <v>1</v>
      </c>
      <c r="J8">
        <f t="shared" si="0"/>
        <v>0</v>
      </c>
      <c r="K8">
        <f t="shared" si="6"/>
        <v>1</v>
      </c>
      <c r="L8" t="s">
        <v>57</v>
      </c>
      <c r="M8" t="s">
        <v>109</v>
      </c>
      <c r="N8" t="str">
        <f t="shared" si="7"/>
        <v>UK</v>
      </c>
      <c r="O8" t="s">
        <v>74</v>
      </c>
      <c r="P8" t="s">
        <v>98</v>
      </c>
      <c r="Q8">
        <v>2</v>
      </c>
      <c r="R8">
        <v>3</v>
      </c>
      <c r="S8">
        <v>2</v>
      </c>
      <c r="T8">
        <v>0</v>
      </c>
      <c r="U8">
        <v>5</v>
      </c>
      <c r="V8">
        <v>5</v>
      </c>
      <c r="W8">
        <v>4</v>
      </c>
      <c r="X8">
        <f t="shared" si="8"/>
        <v>4.1666666666666664E-2</v>
      </c>
      <c r="Y8">
        <f t="shared" si="9"/>
        <v>-0.16666666666666666</v>
      </c>
      <c r="Z8">
        <v>0</v>
      </c>
      <c r="AA8">
        <v>6</v>
      </c>
      <c r="AB8">
        <v>0</v>
      </c>
      <c r="AC8">
        <v>6</v>
      </c>
      <c r="AD8">
        <v>3</v>
      </c>
      <c r="AE8">
        <v>6</v>
      </c>
      <c r="AF8">
        <v>0</v>
      </c>
      <c r="AG8">
        <v>0</v>
      </c>
      <c r="AH8">
        <v>6</v>
      </c>
      <c r="AI8" s="35">
        <v>0</v>
      </c>
      <c r="AJ8">
        <v>0</v>
      </c>
      <c r="AK8">
        <v>0</v>
      </c>
      <c r="AL8">
        <v>0</v>
      </c>
      <c r="AM8">
        <v>6</v>
      </c>
      <c r="AN8">
        <v>0</v>
      </c>
      <c r="AO8">
        <v>6</v>
      </c>
      <c r="AP8">
        <v>3</v>
      </c>
      <c r="AQ8">
        <v>1</v>
      </c>
      <c r="AR8">
        <v>0</v>
      </c>
      <c r="AS8">
        <v>0</v>
      </c>
      <c r="AT8">
        <v>0</v>
      </c>
      <c r="AU8">
        <v>0</v>
      </c>
      <c r="AV8">
        <f t="shared" si="10"/>
        <v>0.2</v>
      </c>
      <c r="AW8">
        <v>6</v>
      </c>
      <c r="AX8">
        <v>6</v>
      </c>
      <c r="AY8">
        <f t="shared" si="1"/>
        <v>1.875</v>
      </c>
      <c r="AZ8">
        <f t="shared" si="11"/>
        <v>0</v>
      </c>
      <c r="BA8">
        <f t="shared" si="2"/>
        <v>3.375</v>
      </c>
      <c r="BB8">
        <f t="shared" si="12"/>
        <v>1</v>
      </c>
      <c r="BC8" t="s">
        <v>86</v>
      </c>
      <c r="BD8" t="s">
        <v>320</v>
      </c>
      <c r="BE8" t="s">
        <v>321</v>
      </c>
      <c r="BF8">
        <v>1</v>
      </c>
      <c r="BH8">
        <f t="shared" si="3"/>
        <v>1</v>
      </c>
      <c r="BI8">
        <v>1</v>
      </c>
      <c r="BJ8">
        <v>5</v>
      </c>
      <c r="BK8">
        <f t="shared" si="13"/>
        <v>1</v>
      </c>
      <c r="BL8" t="s">
        <v>106</v>
      </c>
      <c r="BM8" t="s">
        <v>90</v>
      </c>
      <c r="BN8">
        <v>3.7384259259259263E-3</v>
      </c>
      <c r="BO8" t="s">
        <v>322</v>
      </c>
      <c r="BP8" s="5" t="s">
        <v>1042</v>
      </c>
      <c r="BR8" s="11" t="b">
        <f t="shared" si="4"/>
        <v>0</v>
      </c>
      <c r="BS8" s="11" t="b">
        <f t="shared" si="4"/>
        <v>0</v>
      </c>
      <c r="BT8" s="11" t="b">
        <f t="shared" si="4"/>
        <v>0</v>
      </c>
      <c r="BU8" s="11" t="b">
        <f t="shared" si="4"/>
        <v>0</v>
      </c>
      <c r="BV8" s="11" t="b">
        <f t="shared" si="4"/>
        <v>0</v>
      </c>
      <c r="BW8" s="11" t="b">
        <f t="shared" si="4"/>
        <v>0</v>
      </c>
      <c r="BX8" s="5" t="s">
        <v>1047</v>
      </c>
      <c r="BY8" s="5" t="s">
        <v>1048</v>
      </c>
      <c r="BZ8" s="11" t="b">
        <f t="shared" si="14"/>
        <v>0</v>
      </c>
      <c r="CA8" s="11" t="b">
        <f t="shared" si="15"/>
        <v>0</v>
      </c>
      <c r="CB8" s="11" t="b">
        <f t="shared" si="16"/>
        <v>1</v>
      </c>
      <c r="CC8" s="11" t="b">
        <f t="shared" si="16"/>
        <v>0</v>
      </c>
      <c r="CD8" s="11" t="b">
        <f t="shared" si="16"/>
        <v>0</v>
      </c>
      <c r="CE8" s="11" t="b">
        <f t="shared" si="16"/>
        <v>0</v>
      </c>
      <c r="CF8" s="11" t="b">
        <f t="shared" si="16"/>
        <v>0</v>
      </c>
      <c r="CG8" s="11" t="b">
        <f t="shared" si="16"/>
        <v>0</v>
      </c>
      <c r="CH8" s="11" t="b">
        <f t="shared" si="16"/>
        <v>0</v>
      </c>
      <c r="CI8" s="11" t="b">
        <f t="shared" si="16"/>
        <v>0</v>
      </c>
      <c r="CJ8" s="11" t="b">
        <f t="shared" si="16"/>
        <v>0</v>
      </c>
      <c r="CK8" s="11" t="b">
        <f t="shared" si="16"/>
        <v>0</v>
      </c>
      <c r="CL8" s="11" t="b">
        <f t="shared" si="16"/>
        <v>0</v>
      </c>
      <c r="CM8" s="11" t="b">
        <f t="shared" si="16"/>
        <v>0</v>
      </c>
      <c r="CN8" s="11" t="b">
        <f t="shared" si="16"/>
        <v>0</v>
      </c>
      <c r="CO8" s="11" t="b">
        <f t="shared" si="17"/>
        <v>0</v>
      </c>
      <c r="CP8" s="11" t="b">
        <f t="shared" si="18"/>
        <v>0</v>
      </c>
      <c r="CQ8" s="11" t="b">
        <f t="shared" si="19"/>
        <v>0</v>
      </c>
    </row>
    <row r="9" spans="1:96">
      <c r="A9" t="s">
        <v>323</v>
      </c>
      <c r="B9" t="s">
        <v>324</v>
      </c>
      <c r="C9" t="s">
        <v>281</v>
      </c>
      <c r="D9" t="s">
        <v>70</v>
      </c>
      <c r="E9" t="s">
        <v>144</v>
      </c>
      <c r="F9" t="s">
        <v>56</v>
      </c>
      <c r="G9">
        <f t="shared" si="20"/>
        <v>0</v>
      </c>
      <c r="H9">
        <f t="shared" si="0"/>
        <v>0</v>
      </c>
      <c r="I9">
        <f t="shared" si="0"/>
        <v>0</v>
      </c>
      <c r="J9">
        <f t="shared" si="0"/>
        <v>1</v>
      </c>
      <c r="K9">
        <f t="shared" si="6"/>
        <v>1</v>
      </c>
      <c r="L9" t="s">
        <v>72</v>
      </c>
      <c r="M9" t="s">
        <v>325</v>
      </c>
      <c r="N9" t="str">
        <f t="shared" si="7"/>
        <v>Germany</v>
      </c>
      <c r="O9" t="s">
        <v>59</v>
      </c>
      <c r="P9" t="s">
        <v>60</v>
      </c>
      <c r="Q9">
        <v>1</v>
      </c>
      <c r="R9">
        <v>2</v>
      </c>
      <c r="S9">
        <v>2</v>
      </c>
      <c r="T9">
        <v>3</v>
      </c>
      <c r="U9">
        <v>4</v>
      </c>
      <c r="V9">
        <v>4</v>
      </c>
      <c r="W9">
        <v>4</v>
      </c>
      <c r="X9">
        <f t="shared" si="8"/>
        <v>-8.3333333333333329E-2</v>
      </c>
      <c r="Y9">
        <f t="shared" si="9"/>
        <v>-4.1666666666666664E-2</v>
      </c>
      <c r="Z9">
        <v>4</v>
      </c>
      <c r="AA9">
        <v>4</v>
      </c>
      <c r="AB9">
        <v>3</v>
      </c>
      <c r="AC9">
        <v>5</v>
      </c>
      <c r="AD9">
        <v>4</v>
      </c>
      <c r="AE9">
        <v>6</v>
      </c>
      <c r="AF9">
        <v>3</v>
      </c>
      <c r="AG9">
        <v>3</v>
      </c>
      <c r="AH9">
        <v>3</v>
      </c>
      <c r="AI9" s="35">
        <v>5</v>
      </c>
      <c r="AJ9">
        <v>5</v>
      </c>
      <c r="AK9">
        <v>3</v>
      </c>
      <c r="AL9">
        <v>3</v>
      </c>
      <c r="AM9">
        <v>5</v>
      </c>
      <c r="AN9">
        <v>5</v>
      </c>
      <c r="AO9">
        <v>3</v>
      </c>
      <c r="AP9">
        <v>3</v>
      </c>
      <c r="AQ9">
        <v>4</v>
      </c>
      <c r="AR9">
        <v>4</v>
      </c>
      <c r="AS9">
        <v>4</v>
      </c>
      <c r="AT9">
        <v>4</v>
      </c>
      <c r="AU9">
        <v>4</v>
      </c>
      <c r="AV9">
        <f t="shared" si="10"/>
        <v>4</v>
      </c>
      <c r="AW9">
        <v>6</v>
      </c>
      <c r="AX9">
        <v>4</v>
      </c>
      <c r="AY9">
        <f t="shared" si="1"/>
        <v>4</v>
      </c>
      <c r="AZ9">
        <f t="shared" si="11"/>
        <v>1</v>
      </c>
      <c r="BA9">
        <f t="shared" si="2"/>
        <v>4</v>
      </c>
      <c r="BB9">
        <f t="shared" si="12"/>
        <v>1</v>
      </c>
      <c r="BC9" t="s">
        <v>282</v>
      </c>
      <c r="BD9" t="s">
        <v>326</v>
      </c>
      <c r="BE9" t="s">
        <v>327</v>
      </c>
      <c r="BF9">
        <v>1</v>
      </c>
      <c r="BH9">
        <f t="shared" si="3"/>
        <v>1</v>
      </c>
      <c r="BI9">
        <v>1</v>
      </c>
      <c r="BJ9">
        <v>3</v>
      </c>
      <c r="BK9">
        <f t="shared" si="13"/>
        <v>1</v>
      </c>
      <c r="BL9" t="s">
        <v>285</v>
      </c>
      <c r="BM9" t="s">
        <v>286</v>
      </c>
      <c r="BN9" s="1">
        <v>6.4699074074074069E-3</v>
      </c>
      <c r="BO9" t="s">
        <v>328</v>
      </c>
      <c r="BP9" s="5" t="s">
        <v>1051</v>
      </c>
      <c r="BQ9" s="5" t="s">
        <v>1145</v>
      </c>
      <c r="BR9" s="11" t="b">
        <f t="shared" si="4"/>
        <v>0</v>
      </c>
      <c r="BS9" s="11" t="b">
        <f t="shared" si="4"/>
        <v>0</v>
      </c>
      <c r="BT9" s="11" t="b">
        <f t="shared" si="4"/>
        <v>0</v>
      </c>
      <c r="BU9" s="11" t="b">
        <f t="shared" si="4"/>
        <v>0</v>
      </c>
      <c r="BV9" s="11" t="b">
        <f t="shared" si="4"/>
        <v>0</v>
      </c>
      <c r="BW9" s="11" t="b">
        <f t="shared" si="4"/>
        <v>0</v>
      </c>
      <c r="BX9" s="5" t="s">
        <v>1049</v>
      </c>
      <c r="BZ9" s="11" t="b">
        <f t="shared" si="14"/>
        <v>0</v>
      </c>
      <c r="CA9" s="11" t="b">
        <f t="shared" si="15"/>
        <v>1</v>
      </c>
      <c r="CB9" s="11" t="b">
        <f t="shared" si="16"/>
        <v>0</v>
      </c>
      <c r="CC9" s="11" t="b">
        <f t="shared" si="16"/>
        <v>0</v>
      </c>
      <c r="CD9" s="11" t="b">
        <f t="shared" si="16"/>
        <v>0</v>
      </c>
      <c r="CE9" s="11" t="b">
        <f t="shared" si="16"/>
        <v>0</v>
      </c>
      <c r="CF9" s="11" t="b">
        <f t="shared" si="16"/>
        <v>0</v>
      </c>
      <c r="CG9" s="11" t="b">
        <f t="shared" si="16"/>
        <v>0</v>
      </c>
      <c r="CH9" s="11" t="b">
        <f t="shared" si="16"/>
        <v>0</v>
      </c>
      <c r="CI9" s="11" t="b">
        <f t="shared" si="16"/>
        <v>0</v>
      </c>
      <c r="CJ9" s="11" t="b">
        <f t="shared" si="16"/>
        <v>0</v>
      </c>
      <c r="CK9" s="11" t="b">
        <f t="shared" si="16"/>
        <v>0</v>
      </c>
      <c r="CL9" s="11" t="b">
        <f t="shared" si="16"/>
        <v>0</v>
      </c>
      <c r="CM9" s="11" t="b">
        <f t="shared" si="16"/>
        <v>0</v>
      </c>
      <c r="CN9" s="11" t="b">
        <f t="shared" si="16"/>
        <v>0</v>
      </c>
      <c r="CO9" s="11" t="b">
        <f t="shared" si="17"/>
        <v>0</v>
      </c>
      <c r="CP9" s="11" t="b">
        <f t="shared" si="18"/>
        <v>0</v>
      </c>
      <c r="CQ9" s="11" t="b">
        <f t="shared" si="19"/>
        <v>0</v>
      </c>
    </row>
    <row r="10" spans="1:96">
      <c r="A10" t="s">
        <v>329</v>
      </c>
      <c r="B10" t="s">
        <v>330</v>
      </c>
      <c r="C10" t="s">
        <v>281</v>
      </c>
      <c r="D10" t="s">
        <v>54</v>
      </c>
      <c r="E10" t="s">
        <v>82</v>
      </c>
      <c r="F10" t="s">
        <v>116</v>
      </c>
      <c r="G10">
        <f t="shared" si="20"/>
        <v>0</v>
      </c>
      <c r="H10">
        <f t="shared" si="0"/>
        <v>1</v>
      </c>
      <c r="I10">
        <f t="shared" si="0"/>
        <v>0</v>
      </c>
      <c r="J10">
        <f t="shared" si="0"/>
        <v>0</v>
      </c>
      <c r="K10">
        <f t="shared" si="6"/>
        <v>1</v>
      </c>
      <c r="L10" t="s">
        <v>72</v>
      </c>
      <c r="M10" t="s">
        <v>58</v>
      </c>
      <c r="N10" t="str">
        <f t="shared" si="7"/>
        <v>Portugal</v>
      </c>
      <c r="O10" t="s">
        <v>74</v>
      </c>
      <c r="P10" t="s">
        <v>60</v>
      </c>
      <c r="Q10">
        <v>2</v>
      </c>
      <c r="R10">
        <v>2</v>
      </c>
      <c r="S10">
        <v>5</v>
      </c>
      <c r="T10">
        <v>1</v>
      </c>
      <c r="U10">
        <v>6</v>
      </c>
      <c r="V10">
        <v>5</v>
      </c>
      <c r="W10">
        <v>5</v>
      </c>
      <c r="X10">
        <f t="shared" si="8"/>
        <v>0.16666666666666666</v>
      </c>
      <c r="Y10">
        <f t="shared" si="9"/>
        <v>-0.20833333333333334</v>
      </c>
      <c r="Z10">
        <v>2</v>
      </c>
      <c r="AA10">
        <v>5</v>
      </c>
      <c r="AB10">
        <v>2</v>
      </c>
      <c r="AC10">
        <v>4</v>
      </c>
      <c r="AD10">
        <v>5</v>
      </c>
      <c r="AE10">
        <v>5</v>
      </c>
      <c r="AF10">
        <v>1</v>
      </c>
      <c r="AG10">
        <v>4</v>
      </c>
      <c r="AH10">
        <v>2</v>
      </c>
      <c r="AI10" s="35">
        <v>4</v>
      </c>
      <c r="AJ10">
        <v>5</v>
      </c>
      <c r="AK10">
        <v>2</v>
      </c>
      <c r="AL10">
        <v>3</v>
      </c>
      <c r="AM10">
        <v>2</v>
      </c>
      <c r="AN10">
        <v>3</v>
      </c>
      <c r="AO10">
        <v>4</v>
      </c>
      <c r="AP10">
        <v>5</v>
      </c>
      <c r="AQ10">
        <v>1</v>
      </c>
      <c r="AR10">
        <v>2</v>
      </c>
      <c r="AS10">
        <v>1</v>
      </c>
      <c r="AT10">
        <v>1</v>
      </c>
      <c r="AU10">
        <v>1</v>
      </c>
      <c r="AV10">
        <f t="shared" si="10"/>
        <v>1.2</v>
      </c>
      <c r="AW10">
        <v>6</v>
      </c>
      <c r="AX10">
        <v>6</v>
      </c>
      <c r="AY10">
        <f t="shared" si="1"/>
        <v>3.5</v>
      </c>
      <c r="AZ10">
        <f t="shared" si="11"/>
        <v>1</v>
      </c>
      <c r="BA10">
        <f t="shared" si="2"/>
        <v>3.25</v>
      </c>
      <c r="BB10">
        <f t="shared" si="12"/>
        <v>1</v>
      </c>
      <c r="BC10" t="s">
        <v>86</v>
      </c>
      <c r="BD10" t="s">
        <v>331</v>
      </c>
      <c r="BE10" t="s">
        <v>332</v>
      </c>
      <c r="BF10">
        <v>0</v>
      </c>
      <c r="BG10">
        <v>1</v>
      </c>
      <c r="BH10">
        <f t="shared" si="3"/>
        <v>1</v>
      </c>
      <c r="BI10">
        <v>1</v>
      </c>
      <c r="BJ10">
        <v>1</v>
      </c>
      <c r="BK10">
        <f t="shared" si="13"/>
        <v>0</v>
      </c>
      <c r="BL10" t="s">
        <v>106</v>
      </c>
      <c r="BM10" t="s">
        <v>90</v>
      </c>
      <c r="BN10" s="1">
        <v>4.0046296296296297E-3</v>
      </c>
      <c r="BP10" s="5" t="s">
        <v>1041</v>
      </c>
      <c r="BR10" s="11" t="b">
        <f t="shared" si="4"/>
        <v>0</v>
      </c>
      <c r="BS10" s="11" t="b">
        <f t="shared" si="4"/>
        <v>0</v>
      </c>
      <c r="BT10" s="11" t="b">
        <f t="shared" si="4"/>
        <v>0</v>
      </c>
      <c r="BU10" s="11" t="b">
        <f t="shared" si="4"/>
        <v>0</v>
      </c>
      <c r="BV10" s="11" t="b">
        <f t="shared" si="4"/>
        <v>0</v>
      </c>
      <c r="BW10" s="11" t="b">
        <f t="shared" si="4"/>
        <v>0</v>
      </c>
      <c r="BZ10" s="11" t="b">
        <f t="shared" si="14"/>
        <v>0</v>
      </c>
      <c r="CA10" s="11" t="b">
        <f t="shared" si="15"/>
        <v>0</v>
      </c>
      <c r="CB10" s="11" t="b">
        <f t="shared" si="16"/>
        <v>0</v>
      </c>
      <c r="CC10" s="11" t="b">
        <f t="shared" si="16"/>
        <v>0</v>
      </c>
      <c r="CD10" s="11" t="b">
        <f t="shared" si="16"/>
        <v>0</v>
      </c>
      <c r="CE10" s="11" t="b">
        <f t="shared" si="16"/>
        <v>0</v>
      </c>
      <c r="CF10" s="11" t="b">
        <f t="shared" si="16"/>
        <v>0</v>
      </c>
      <c r="CG10" s="11" t="b">
        <f t="shared" si="16"/>
        <v>0</v>
      </c>
      <c r="CH10" s="11" t="b">
        <f t="shared" si="16"/>
        <v>0</v>
      </c>
      <c r="CI10" s="11" t="b">
        <f t="shared" si="16"/>
        <v>0</v>
      </c>
      <c r="CJ10" s="11" t="b">
        <f t="shared" si="16"/>
        <v>0</v>
      </c>
      <c r="CK10" s="11" t="b">
        <f t="shared" si="16"/>
        <v>0</v>
      </c>
      <c r="CL10" s="11" t="b">
        <f t="shared" si="16"/>
        <v>0</v>
      </c>
      <c r="CM10" s="11" t="b">
        <f t="shared" si="16"/>
        <v>0</v>
      </c>
      <c r="CN10" s="11" t="b">
        <f t="shared" si="16"/>
        <v>0</v>
      </c>
      <c r="CO10" s="11" t="b">
        <f t="shared" si="17"/>
        <v>0</v>
      </c>
      <c r="CP10" s="11" t="b">
        <f t="shared" si="18"/>
        <v>0</v>
      </c>
      <c r="CQ10" s="11" t="b">
        <f t="shared" si="19"/>
        <v>0</v>
      </c>
    </row>
    <row r="11" spans="1:96">
      <c r="A11" t="s">
        <v>333</v>
      </c>
      <c r="B11" t="s">
        <v>334</v>
      </c>
      <c r="C11" t="s">
        <v>281</v>
      </c>
      <c r="D11" t="s">
        <v>70</v>
      </c>
      <c r="E11" t="s">
        <v>144</v>
      </c>
      <c r="F11" t="s">
        <v>83</v>
      </c>
      <c r="G11">
        <f t="shared" si="20"/>
        <v>0</v>
      </c>
      <c r="H11">
        <f t="shared" si="0"/>
        <v>0</v>
      </c>
      <c r="I11">
        <f t="shared" si="0"/>
        <v>1</v>
      </c>
      <c r="J11">
        <f t="shared" si="0"/>
        <v>0</v>
      </c>
      <c r="K11">
        <f t="shared" si="6"/>
        <v>1</v>
      </c>
      <c r="L11" t="s">
        <v>72</v>
      </c>
      <c r="M11" t="s">
        <v>73</v>
      </c>
      <c r="N11" t="str">
        <f t="shared" si="7"/>
        <v>USA</v>
      </c>
      <c r="O11" t="s">
        <v>74</v>
      </c>
      <c r="P11" t="s">
        <v>60</v>
      </c>
      <c r="Q11">
        <v>3</v>
      </c>
      <c r="R11">
        <v>3</v>
      </c>
      <c r="S11">
        <v>2</v>
      </c>
      <c r="T11">
        <v>4</v>
      </c>
      <c r="U11">
        <v>5</v>
      </c>
      <c r="V11">
        <v>4</v>
      </c>
      <c r="W11">
        <v>5</v>
      </c>
      <c r="X11">
        <f t="shared" si="8"/>
        <v>-8.3333333333333329E-2</v>
      </c>
      <c r="Y11">
        <f t="shared" si="9"/>
        <v>-8.3333333333333329E-2</v>
      </c>
      <c r="Z11">
        <v>5</v>
      </c>
      <c r="AA11">
        <v>5</v>
      </c>
      <c r="AB11">
        <v>5</v>
      </c>
      <c r="AC11">
        <v>6</v>
      </c>
      <c r="AD11">
        <v>5</v>
      </c>
      <c r="AE11">
        <v>6</v>
      </c>
      <c r="AF11">
        <v>4</v>
      </c>
      <c r="AG11">
        <v>2</v>
      </c>
      <c r="AH11">
        <v>4</v>
      </c>
      <c r="AI11" s="35">
        <v>5</v>
      </c>
      <c r="AJ11">
        <v>2</v>
      </c>
      <c r="AK11">
        <v>6</v>
      </c>
      <c r="AL11">
        <v>6</v>
      </c>
      <c r="AM11">
        <v>6</v>
      </c>
      <c r="AN11">
        <v>6</v>
      </c>
      <c r="AO11">
        <v>6</v>
      </c>
      <c r="AP11">
        <v>5</v>
      </c>
      <c r="AQ11">
        <v>6</v>
      </c>
      <c r="AR11">
        <v>6</v>
      </c>
      <c r="AS11">
        <v>6</v>
      </c>
      <c r="AT11">
        <v>6</v>
      </c>
      <c r="AU11">
        <v>6</v>
      </c>
      <c r="AV11">
        <f t="shared" si="10"/>
        <v>6</v>
      </c>
      <c r="AW11">
        <v>6</v>
      </c>
      <c r="AX11">
        <v>5</v>
      </c>
      <c r="AY11">
        <f t="shared" si="1"/>
        <v>5.25</v>
      </c>
      <c r="AZ11">
        <f t="shared" si="11"/>
        <v>1</v>
      </c>
      <c r="BA11">
        <f t="shared" si="2"/>
        <v>5</v>
      </c>
      <c r="BB11">
        <f t="shared" si="12"/>
        <v>1</v>
      </c>
      <c r="BC11" t="s">
        <v>297</v>
      </c>
      <c r="BD11" t="s">
        <v>335</v>
      </c>
      <c r="BE11" t="s">
        <v>336</v>
      </c>
      <c r="BF11">
        <v>1</v>
      </c>
      <c r="BH11">
        <f t="shared" si="3"/>
        <v>1</v>
      </c>
      <c r="BI11">
        <v>1</v>
      </c>
      <c r="BJ11">
        <v>1</v>
      </c>
      <c r="BK11">
        <f t="shared" si="13"/>
        <v>0</v>
      </c>
      <c r="BL11" t="s">
        <v>300</v>
      </c>
      <c r="BM11" t="s">
        <v>301</v>
      </c>
      <c r="BN11" s="1">
        <v>4.1203703703703706E-3</v>
      </c>
      <c r="BO11" t="s">
        <v>337</v>
      </c>
      <c r="BP11" s="5" t="s">
        <v>1051</v>
      </c>
      <c r="BQ11" s="5" t="s">
        <v>1146</v>
      </c>
      <c r="BR11" s="11" t="b">
        <f t="shared" si="4"/>
        <v>0</v>
      </c>
      <c r="BS11" s="11" t="b">
        <f t="shared" si="4"/>
        <v>0</v>
      </c>
      <c r="BT11" s="11" t="b">
        <f t="shared" si="4"/>
        <v>0</v>
      </c>
      <c r="BU11" s="11" t="b">
        <f t="shared" si="4"/>
        <v>0</v>
      </c>
      <c r="BV11" s="11" t="b">
        <f t="shared" si="4"/>
        <v>0</v>
      </c>
      <c r="BW11" s="11" t="b">
        <f t="shared" si="4"/>
        <v>0</v>
      </c>
      <c r="BX11" s="5" t="s">
        <v>1052</v>
      </c>
      <c r="BY11" s="5" t="s">
        <v>1053</v>
      </c>
      <c r="BZ11" s="11" t="b">
        <f t="shared" si="14"/>
        <v>0</v>
      </c>
      <c r="CA11" s="11" t="b">
        <f t="shared" si="15"/>
        <v>0</v>
      </c>
      <c r="CB11" s="11" t="b">
        <f t="shared" si="16"/>
        <v>0</v>
      </c>
      <c r="CC11" s="11" t="b">
        <f t="shared" si="16"/>
        <v>0</v>
      </c>
      <c r="CD11" s="11" t="b">
        <f t="shared" si="16"/>
        <v>0</v>
      </c>
      <c r="CE11" s="11" t="b">
        <f t="shared" si="16"/>
        <v>0</v>
      </c>
      <c r="CF11" s="11" t="b">
        <f t="shared" si="16"/>
        <v>0</v>
      </c>
      <c r="CG11" s="11" t="b">
        <f t="shared" si="16"/>
        <v>0</v>
      </c>
      <c r="CH11" s="11" t="b">
        <f t="shared" si="16"/>
        <v>0</v>
      </c>
      <c r="CI11" s="11" t="b">
        <f t="shared" si="16"/>
        <v>0</v>
      </c>
      <c r="CJ11" s="11" t="b">
        <f t="shared" si="16"/>
        <v>0</v>
      </c>
      <c r="CK11" s="11" t="b">
        <f t="shared" si="16"/>
        <v>0</v>
      </c>
      <c r="CL11" s="11" t="b">
        <f t="shared" si="16"/>
        <v>1</v>
      </c>
      <c r="CM11" s="11" t="b">
        <f t="shared" si="16"/>
        <v>0</v>
      </c>
      <c r="CN11" s="11" t="b">
        <f t="shared" si="16"/>
        <v>0</v>
      </c>
      <c r="CO11" s="11" t="b">
        <f t="shared" si="17"/>
        <v>0</v>
      </c>
      <c r="CP11" s="11" t="b">
        <f t="shared" si="18"/>
        <v>0</v>
      </c>
      <c r="CQ11" s="11" t="b">
        <f t="shared" si="19"/>
        <v>0</v>
      </c>
      <c r="CR11" t="s">
        <v>338</v>
      </c>
    </row>
    <row r="12" spans="1:96">
      <c r="A12" t="s">
        <v>339</v>
      </c>
      <c r="B12" t="s">
        <v>340</v>
      </c>
      <c r="C12" t="s">
        <v>281</v>
      </c>
      <c r="D12" t="s">
        <v>54</v>
      </c>
      <c r="E12" t="s">
        <v>144</v>
      </c>
      <c r="F12" t="s">
        <v>116</v>
      </c>
      <c r="G12">
        <f t="shared" si="20"/>
        <v>0</v>
      </c>
      <c r="H12">
        <f t="shared" si="0"/>
        <v>1</v>
      </c>
      <c r="I12">
        <f t="shared" si="0"/>
        <v>0</v>
      </c>
      <c r="J12">
        <f t="shared" si="0"/>
        <v>0</v>
      </c>
      <c r="K12">
        <f t="shared" si="6"/>
        <v>1</v>
      </c>
      <c r="L12" t="s">
        <v>96</v>
      </c>
      <c r="M12" t="s">
        <v>125</v>
      </c>
      <c r="N12" t="str">
        <f t="shared" si="7"/>
        <v>United Kingdom</v>
      </c>
      <c r="O12" t="s">
        <v>74</v>
      </c>
      <c r="P12" t="s">
        <v>98</v>
      </c>
      <c r="Q12">
        <v>4</v>
      </c>
      <c r="R12">
        <v>1</v>
      </c>
      <c r="S12">
        <v>5</v>
      </c>
      <c r="T12">
        <v>1</v>
      </c>
      <c r="U12">
        <v>3</v>
      </c>
      <c r="V12">
        <v>4</v>
      </c>
      <c r="W12">
        <v>5</v>
      </c>
      <c r="X12">
        <f t="shared" si="8"/>
        <v>0.29166666666666669</v>
      </c>
      <c r="Y12">
        <f t="shared" si="9"/>
        <v>-0.125</v>
      </c>
      <c r="Z12">
        <v>4</v>
      </c>
      <c r="AA12">
        <v>5</v>
      </c>
      <c r="AB12">
        <v>4</v>
      </c>
      <c r="AC12">
        <v>3</v>
      </c>
      <c r="AD12">
        <v>2</v>
      </c>
      <c r="AE12">
        <v>5</v>
      </c>
      <c r="AF12">
        <v>2</v>
      </c>
      <c r="AG12">
        <v>4</v>
      </c>
      <c r="AH12">
        <v>2</v>
      </c>
      <c r="AI12" s="35">
        <v>5</v>
      </c>
      <c r="AJ12">
        <v>5</v>
      </c>
      <c r="AK12">
        <v>1</v>
      </c>
      <c r="AL12">
        <v>5</v>
      </c>
      <c r="AM12">
        <v>6</v>
      </c>
      <c r="AN12">
        <v>5</v>
      </c>
      <c r="AO12">
        <v>5</v>
      </c>
      <c r="AP12">
        <v>1</v>
      </c>
      <c r="AQ12">
        <v>4</v>
      </c>
      <c r="AR12">
        <v>3</v>
      </c>
      <c r="AS12">
        <v>4</v>
      </c>
      <c r="AT12">
        <v>1</v>
      </c>
      <c r="AU12">
        <v>1</v>
      </c>
      <c r="AV12">
        <f t="shared" si="10"/>
        <v>2.6</v>
      </c>
      <c r="AW12">
        <v>6</v>
      </c>
      <c r="AX12">
        <v>5</v>
      </c>
      <c r="AY12">
        <f t="shared" si="1"/>
        <v>4.125</v>
      </c>
      <c r="AZ12">
        <f t="shared" si="11"/>
        <v>1</v>
      </c>
      <c r="BA12">
        <f t="shared" si="2"/>
        <v>3.375</v>
      </c>
      <c r="BB12">
        <f t="shared" si="12"/>
        <v>1</v>
      </c>
      <c r="BC12" t="s">
        <v>341</v>
      </c>
      <c r="BD12" t="s">
        <v>342</v>
      </c>
      <c r="BE12" t="s">
        <v>343</v>
      </c>
      <c r="BF12">
        <v>1</v>
      </c>
      <c r="BH12">
        <f t="shared" si="3"/>
        <v>1</v>
      </c>
      <c r="BI12">
        <v>1</v>
      </c>
      <c r="BJ12">
        <v>3</v>
      </c>
      <c r="BK12">
        <f t="shared" si="13"/>
        <v>1</v>
      </c>
      <c r="BL12" t="s">
        <v>344</v>
      </c>
      <c r="BM12" t="s">
        <v>308</v>
      </c>
      <c r="BN12" s="1">
        <v>7.5000000000000006E-3</v>
      </c>
      <c r="BP12" s="5" t="s">
        <v>1041</v>
      </c>
      <c r="BR12" s="11" t="b">
        <f t="shared" si="4"/>
        <v>0</v>
      </c>
      <c r="BS12" s="11" t="b">
        <f t="shared" si="4"/>
        <v>0</v>
      </c>
      <c r="BT12" s="11" t="b">
        <f t="shared" si="4"/>
        <v>0</v>
      </c>
      <c r="BU12" s="11" t="b">
        <f t="shared" si="4"/>
        <v>0</v>
      </c>
      <c r="BV12" s="11" t="b">
        <f t="shared" si="4"/>
        <v>0</v>
      </c>
      <c r="BW12" s="11" t="b">
        <f t="shared" si="4"/>
        <v>0</v>
      </c>
      <c r="BZ12" s="11" t="b">
        <f t="shared" si="14"/>
        <v>0</v>
      </c>
      <c r="CA12" s="11" t="b">
        <f t="shared" si="15"/>
        <v>0</v>
      </c>
      <c r="CB12" s="11" t="b">
        <f t="shared" si="16"/>
        <v>0</v>
      </c>
      <c r="CC12" s="11" t="b">
        <f t="shared" si="16"/>
        <v>0</v>
      </c>
      <c r="CD12" s="11" t="b">
        <f t="shared" si="16"/>
        <v>0</v>
      </c>
      <c r="CE12" s="11" t="b">
        <f t="shared" si="16"/>
        <v>0</v>
      </c>
      <c r="CF12" s="11" t="b">
        <f t="shared" si="16"/>
        <v>0</v>
      </c>
      <c r="CG12" s="11" t="b">
        <f t="shared" si="16"/>
        <v>0</v>
      </c>
      <c r="CH12" s="11" t="b">
        <f t="shared" si="16"/>
        <v>0</v>
      </c>
      <c r="CI12" s="11" t="b">
        <f t="shared" si="16"/>
        <v>0</v>
      </c>
      <c r="CJ12" s="11" t="b">
        <f t="shared" si="16"/>
        <v>0</v>
      </c>
      <c r="CK12" s="11" t="b">
        <f t="shared" si="16"/>
        <v>0</v>
      </c>
      <c r="CL12" s="11" t="b">
        <f t="shared" si="16"/>
        <v>0</v>
      </c>
      <c r="CM12" s="11" t="b">
        <f t="shared" si="16"/>
        <v>0</v>
      </c>
      <c r="CN12" s="11" t="b">
        <f t="shared" si="16"/>
        <v>0</v>
      </c>
      <c r="CO12" s="11" t="b">
        <f t="shared" si="17"/>
        <v>0</v>
      </c>
      <c r="CP12" s="11" t="b">
        <f t="shared" si="18"/>
        <v>0</v>
      </c>
      <c r="CQ12" s="11" t="b">
        <f t="shared" si="19"/>
        <v>0</v>
      </c>
    </row>
    <row r="13" spans="1:96">
      <c r="A13" t="s">
        <v>345</v>
      </c>
      <c r="B13" t="s">
        <v>346</v>
      </c>
      <c r="C13" t="s">
        <v>281</v>
      </c>
      <c r="D13" t="s">
        <v>54</v>
      </c>
      <c r="E13" t="s">
        <v>144</v>
      </c>
      <c r="F13" t="s">
        <v>116</v>
      </c>
      <c r="G13">
        <f t="shared" si="20"/>
        <v>0</v>
      </c>
      <c r="H13">
        <f t="shared" si="0"/>
        <v>1</v>
      </c>
      <c r="I13">
        <f t="shared" si="0"/>
        <v>0</v>
      </c>
      <c r="J13">
        <f t="shared" si="0"/>
        <v>0</v>
      </c>
      <c r="K13">
        <f t="shared" si="6"/>
        <v>1</v>
      </c>
      <c r="L13" t="s">
        <v>347</v>
      </c>
      <c r="M13" t="s">
        <v>58</v>
      </c>
      <c r="N13" t="str">
        <f t="shared" si="7"/>
        <v>Portugal</v>
      </c>
      <c r="O13" t="s">
        <v>59</v>
      </c>
      <c r="P13" t="s">
        <v>60</v>
      </c>
      <c r="Q13">
        <v>1</v>
      </c>
      <c r="R13">
        <v>6</v>
      </c>
      <c r="S13">
        <v>4</v>
      </c>
      <c r="T13">
        <v>1</v>
      </c>
      <c r="U13">
        <v>4</v>
      </c>
      <c r="V13">
        <v>5</v>
      </c>
      <c r="W13">
        <v>4</v>
      </c>
      <c r="X13">
        <f t="shared" si="8"/>
        <v>-8.3333333333333329E-2</v>
      </c>
      <c r="Y13">
        <f t="shared" si="9"/>
        <v>-8.3333333333333329E-2</v>
      </c>
      <c r="Z13">
        <v>6</v>
      </c>
      <c r="AA13">
        <v>6</v>
      </c>
      <c r="AB13">
        <v>6</v>
      </c>
      <c r="AC13">
        <v>6</v>
      </c>
      <c r="AD13">
        <v>6</v>
      </c>
      <c r="AE13">
        <v>6</v>
      </c>
      <c r="AF13">
        <v>5</v>
      </c>
      <c r="AG13">
        <v>0</v>
      </c>
      <c r="AH13">
        <v>6</v>
      </c>
      <c r="AI13" s="35">
        <v>6</v>
      </c>
      <c r="AJ13">
        <v>6</v>
      </c>
      <c r="AK13">
        <v>6</v>
      </c>
      <c r="AL13">
        <v>6</v>
      </c>
      <c r="AM13">
        <v>6</v>
      </c>
      <c r="AN13">
        <v>6</v>
      </c>
      <c r="AO13">
        <v>6</v>
      </c>
      <c r="AP13">
        <v>6</v>
      </c>
      <c r="AQ13">
        <v>4</v>
      </c>
      <c r="AR13">
        <v>4</v>
      </c>
      <c r="AS13">
        <v>4</v>
      </c>
      <c r="AT13">
        <v>4</v>
      </c>
      <c r="AU13">
        <v>4</v>
      </c>
      <c r="AV13">
        <f t="shared" si="10"/>
        <v>4</v>
      </c>
      <c r="AW13">
        <v>6</v>
      </c>
      <c r="AX13">
        <v>0</v>
      </c>
      <c r="AY13">
        <f t="shared" si="1"/>
        <v>6</v>
      </c>
      <c r="AZ13">
        <f t="shared" si="11"/>
        <v>1</v>
      </c>
      <c r="BA13">
        <f t="shared" si="2"/>
        <v>5.875</v>
      </c>
      <c r="BB13">
        <f t="shared" si="12"/>
        <v>1</v>
      </c>
      <c r="BC13" t="s">
        <v>282</v>
      </c>
      <c r="BD13" t="s">
        <v>335</v>
      </c>
      <c r="BE13" t="s">
        <v>348</v>
      </c>
      <c r="BF13">
        <v>1</v>
      </c>
      <c r="BH13">
        <f t="shared" si="3"/>
        <v>1</v>
      </c>
      <c r="BI13">
        <v>1</v>
      </c>
      <c r="BJ13">
        <v>1</v>
      </c>
      <c r="BK13">
        <f t="shared" si="13"/>
        <v>0</v>
      </c>
      <c r="BL13" t="s">
        <v>292</v>
      </c>
      <c r="BM13" t="s">
        <v>286</v>
      </c>
      <c r="BN13" s="1">
        <v>5.3587962962962964E-3</v>
      </c>
      <c r="BO13" t="s">
        <v>349</v>
      </c>
      <c r="BP13" s="5" t="s">
        <v>736</v>
      </c>
      <c r="BQ13" s="5" t="s">
        <v>1147</v>
      </c>
      <c r="BR13" s="11" t="b">
        <f t="shared" ref="BR13:BW19" si="21">ISNUMBER(SEARCH(BR$2,$BQ13))</f>
        <v>0</v>
      </c>
      <c r="BS13" s="11" t="b">
        <f t="shared" si="21"/>
        <v>0</v>
      </c>
      <c r="BT13" s="11" t="b">
        <f t="shared" si="21"/>
        <v>0</v>
      </c>
      <c r="BU13" s="11" t="b">
        <f t="shared" si="21"/>
        <v>0</v>
      </c>
      <c r="BV13" s="11" t="b">
        <f t="shared" si="21"/>
        <v>1</v>
      </c>
      <c r="BW13" s="11" t="b">
        <f t="shared" si="21"/>
        <v>0</v>
      </c>
      <c r="BZ13" s="11" t="b">
        <f t="shared" si="14"/>
        <v>0</v>
      </c>
      <c r="CA13" s="11" t="b">
        <f t="shared" si="15"/>
        <v>0</v>
      </c>
      <c r="CB13" s="11" t="b">
        <f t="shared" si="16"/>
        <v>0</v>
      </c>
      <c r="CC13" s="11" t="b">
        <f t="shared" si="16"/>
        <v>0</v>
      </c>
      <c r="CD13" s="11" t="b">
        <f t="shared" si="16"/>
        <v>0</v>
      </c>
      <c r="CE13" s="11" t="b">
        <f t="shared" si="16"/>
        <v>0</v>
      </c>
      <c r="CF13" s="11" t="b">
        <f t="shared" si="16"/>
        <v>0</v>
      </c>
      <c r="CG13" s="11" t="b">
        <f t="shared" si="16"/>
        <v>0</v>
      </c>
      <c r="CH13" s="11" t="b">
        <f t="shared" si="16"/>
        <v>0</v>
      </c>
      <c r="CI13" s="11" t="b">
        <f t="shared" si="16"/>
        <v>0</v>
      </c>
      <c r="CJ13" s="11" t="b">
        <f t="shared" si="16"/>
        <v>0</v>
      </c>
      <c r="CK13" s="11" t="b">
        <f t="shared" si="16"/>
        <v>0</v>
      </c>
      <c r="CL13" s="11" t="b">
        <f t="shared" si="16"/>
        <v>0</v>
      </c>
      <c r="CM13" s="11" t="b">
        <f t="shared" si="16"/>
        <v>0</v>
      </c>
      <c r="CN13" s="11" t="b">
        <f t="shared" si="16"/>
        <v>0</v>
      </c>
      <c r="CO13" s="11" t="b">
        <f t="shared" si="17"/>
        <v>0</v>
      </c>
      <c r="CP13" s="11" t="b">
        <f t="shared" si="18"/>
        <v>0</v>
      </c>
      <c r="CQ13" s="11" t="b">
        <f t="shared" si="19"/>
        <v>0</v>
      </c>
    </row>
    <row r="14" spans="1:96">
      <c r="A14" t="s">
        <v>350</v>
      </c>
      <c r="B14" t="s">
        <v>351</v>
      </c>
      <c r="C14" t="s">
        <v>281</v>
      </c>
      <c r="D14" t="s">
        <v>54</v>
      </c>
      <c r="E14" t="s">
        <v>82</v>
      </c>
      <c r="F14" t="s">
        <v>83</v>
      </c>
      <c r="G14">
        <f t="shared" si="20"/>
        <v>0</v>
      </c>
      <c r="H14">
        <f t="shared" si="0"/>
        <v>0</v>
      </c>
      <c r="I14">
        <f t="shared" si="0"/>
        <v>1</v>
      </c>
      <c r="J14">
        <f t="shared" si="0"/>
        <v>0</v>
      </c>
      <c r="K14">
        <f t="shared" si="6"/>
        <v>1</v>
      </c>
      <c r="L14" t="s">
        <v>124</v>
      </c>
      <c r="M14" t="s">
        <v>254</v>
      </c>
      <c r="N14" t="str">
        <f t="shared" si="7"/>
        <v>Poland</v>
      </c>
      <c r="O14" t="s">
        <v>59</v>
      </c>
      <c r="P14" t="s">
        <v>60</v>
      </c>
      <c r="Q14">
        <v>0</v>
      </c>
      <c r="R14">
        <v>3</v>
      </c>
      <c r="S14">
        <v>1</v>
      </c>
      <c r="T14">
        <v>2</v>
      </c>
      <c r="U14">
        <v>1</v>
      </c>
      <c r="V14">
        <v>3</v>
      </c>
      <c r="W14">
        <v>0</v>
      </c>
      <c r="X14">
        <f t="shared" si="8"/>
        <v>-0.16666666666666666</v>
      </c>
      <c r="Y14">
        <f t="shared" si="9"/>
        <v>0.16666666666666666</v>
      </c>
      <c r="Z14">
        <v>2</v>
      </c>
      <c r="AA14">
        <v>4</v>
      </c>
      <c r="AB14">
        <v>4</v>
      </c>
      <c r="AC14">
        <v>4</v>
      </c>
      <c r="AD14">
        <v>4</v>
      </c>
      <c r="AE14">
        <v>4</v>
      </c>
      <c r="AF14">
        <v>3</v>
      </c>
      <c r="AG14">
        <v>3</v>
      </c>
      <c r="AH14">
        <v>3</v>
      </c>
      <c r="AI14" s="35">
        <v>2</v>
      </c>
      <c r="AJ14">
        <v>2</v>
      </c>
      <c r="AK14">
        <v>2</v>
      </c>
      <c r="AL14">
        <v>2</v>
      </c>
      <c r="AM14">
        <v>2</v>
      </c>
      <c r="AN14">
        <v>2</v>
      </c>
      <c r="AO14">
        <v>3</v>
      </c>
      <c r="AP14">
        <v>2</v>
      </c>
      <c r="AQ14">
        <v>3</v>
      </c>
      <c r="AR14">
        <v>2</v>
      </c>
      <c r="AS14">
        <v>3</v>
      </c>
      <c r="AT14">
        <v>3</v>
      </c>
      <c r="AU14">
        <v>1</v>
      </c>
      <c r="AV14">
        <f t="shared" si="10"/>
        <v>2.4</v>
      </c>
      <c r="AW14">
        <v>6</v>
      </c>
      <c r="AX14">
        <v>2</v>
      </c>
      <c r="AY14">
        <f t="shared" si="1"/>
        <v>2.125</v>
      </c>
      <c r="AZ14">
        <f t="shared" si="11"/>
        <v>0</v>
      </c>
      <c r="BA14">
        <f t="shared" si="2"/>
        <v>3.5</v>
      </c>
      <c r="BB14">
        <f t="shared" si="12"/>
        <v>1</v>
      </c>
      <c r="BC14" t="s">
        <v>86</v>
      </c>
      <c r="BD14" t="s">
        <v>352</v>
      </c>
      <c r="BE14" t="s">
        <v>353</v>
      </c>
      <c r="BF14">
        <v>1</v>
      </c>
      <c r="BH14">
        <f t="shared" si="3"/>
        <v>1</v>
      </c>
      <c r="BI14">
        <v>1</v>
      </c>
      <c r="BJ14">
        <v>1</v>
      </c>
      <c r="BK14">
        <f t="shared" si="13"/>
        <v>0</v>
      </c>
      <c r="BL14" t="s">
        <v>156</v>
      </c>
      <c r="BM14" t="s">
        <v>157</v>
      </c>
      <c r="BN14" s="1">
        <v>7.2106481481481475E-3</v>
      </c>
      <c r="BP14" s="5" t="s">
        <v>1041</v>
      </c>
      <c r="BR14" s="11" t="b">
        <f t="shared" si="21"/>
        <v>0</v>
      </c>
      <c r="BS14" s="11" t="b">
        <f t="shared" si="21"/>
        <v>0</v>
      </c>
      <c r="BT14" s="11" t="b">
        <f t="shared" si="21"/>
        <v>0</v>
      </c>
      <c r="BU14" s="11" t="b">
        <f t="shared" si="21"/>
        <v>0</v>
      </c>
      <c r="BV14" s="11" t="b">
        <f t="shared" si="21"/>
        <v>0</v>
      </c>
      <c r="BW14" s="11" t="b">
        <f t="shared" si="21"/>
        <v>0</v>
      </c>
      <c r="BZ14" s="11" t="b">
        <f t="shared" si="14"/>
        <v>0</v>
      </c>
      <c r="CA14" s="11" t="b">
        <f t="shared" si="15"/>
        <v>0</v>
      </c>
      <c r="CB14" s="11" t="b">
        <f t="shared" si="16"/>
        <v>0</v>
      </c>
      <c r="CC14" s="11" t="b">
        <f t="shared" si="16"/>
        <v>0</v>
      </c>
      <c r="CD14" s="11" t="b">
        <f t="shared" si="16"/>
        <v>0</v>
      </c>
      <c r="CE14" s="11" t="b">
        <f t="shared" si="16"/>
        <v>0</v>
      </c>
      <c r="CF14" s="11" t="b">
        <f t="shared" si="16"/>
        <v>0</v>
      </c>
      <c r="CG14" s="11" t="b">
        <f t="shared" si="16"/>
        <v>0</v>
      </c>
      <c r="CH14" s="11" t="b">
        <f t="shared" si="16"/>
        <v>0</v>
      </c>
      <c r="CI14" s="11" t="b">
        <f t="shared" si="16"/>
        <v>0</v>
      </c>
      <c r="CJ14" s="11" t="b">
        <f t="shared" si="16"/>
        <v>0</v>
      </c>
      <c r="CK14" s="11" t="b">
        <f t="shared" si="16"/>
        <v>0</v>
      </c>
      <c r="CL14" s="11" t="b">
        <f t="shared" si="16"/>
        <v>0</v>
      </c>
      <c r="CM14" s="11" t="b">
        <f t="shared" si="16"/>
        <v>0</v>
      </c>
      <c r="CN14" s="11" t="b">
        <f t="shared" si="16"/>
        <v>0</v>
      </c>
      <c r="CO14" s="11" t="b">
        <f t="shared" si="17"/>
        <v>0</v>
      </c>
      <c r="CP14" s="11" t="b">
        <f t="shared" si="18"/>
        <v>0</v>
      </c>
      <c r="CQ14" s="11" t="b">
        <f t="shared" si="19"/>
        <v>0</v>
      </c>
    </row>
    <row r="15" spans="1:96">
      <c r="A15" t="s">
        <v>354</v>
      </c>
      <c r="B15" t="s">
        <v>355</v>
      </c>
      <c r="C15" t="s">
        <v>281</v>
      </c>
      <c r="D15" t="s">
        <v>54</v>
      </c>
      <c r="E15" t="s">
        <v>144</v>
      </c>
      <c r="F15" t="s">
        <v>356</v>
      </c>
      <c r="G15">
        <f t="shared" si="20"/>
        <v>1</v>
      </c>
      <c r="H15">
        <f t="shared" si="0"/>
        <v>1</v>
      </c>
      <c r="I15">
        <f t="shared" si="0"/>
        <v>1</v>
      </c>
      <c r="J15">
        <f t="shared" si="0"/>
        <v>0</v>
      </c>
      <c r="K15">
        <f t="shared" si="6"/>
        <v>3</v>
      </c>
      <c r="L15" t="s">
        <v>72</v>
      </c>
      <c r="M15" t="s">
        <v>109</v>
      </c>
      <c r="N15" t="str">
        <f t="shared" si="7"/>
        <v>UK</v>
      </c>
      <c r="O15" t="s">
        <v>59</v>
      </c>
      <c r="P15" t="s">
        <v>98</v>
      </c>
      <c r="Q15">
        <v>5</v>
      </c>
      <c r="R15">
        <v>3</v>
      </c>
      <c r="S15">
        <v>4</v>
      </c>
      <c r="T15">
        <v>2</v>
      </c>
      <c r="U15">
        <v>3</v>
      </c>
      <c r="V15">
        <v>4</v>
      </c>
      <c r="W15">
        <v>3</v>
      </c>
      <c r="X15">
        <f t="shared" si="8"/>
        <v>0.16666666666666666</v>
      </c>
      <c r="Y15">
        <f t="shared" si="9"/>
        <v>0</v>
      </c>
      <c r="Z15">
        <v>5</v>
      </c>
      <c r="AA15">
        <v>4</v>
      </c>
      <c r="AB15">
        <v>3</v>
      </c>
      <c r="AC15">
        <v>5</v>
      </c>
      <c r="AD15">
        <v>4</v>
      </c>
      <c r="AE15">
        <v>6</v>
      </c>
      <c r="AF15">
        <v>5</v>
      </c>
      <c r="AG15">
        <v>1</v>
      </c>
      <c r="AH15">
        <v>5</v>
      </c>
      <c r="AI15" s="35">
        <v>5</v>
      </c>
      <c r="AJ15">
        <v>5</v>
      </c>
      <c r="AK15">
        <v>5</v>
      </c>
      <c r="AL15">
        <v>5</v>
      </c>
      <c r="AM15">
        <v>4</v>
      </c>
      <c r="AN15">
        <v>5</v>
      </c>
      <c r="AO15">
        <v>5</v>
      </c>
      <c r="AP15">
        <v>6</v>
      </c>
      <c r="AQ15">
        <v>5</v>
      </c>
      <c r="AR15">
        <v>5</v>
      </c>
      <c r="AS15">
        <v>6</v>
      </c>
      <c r="AT15">
        <v>6</v>
      </c>
      <c r="AU15">
        <v>6</v>
      </c>
      <c r="AV15">
        <f t="shared" si="10"/>
        <v>5.6</v>
      </c>
      <c r="AW15">
        <v>6</v>
      </c>
      <c r="AX15">
        <v>5</v>
      </c>
      <c r="AY15">
        <f t="shared" si="1"/>
        <v>5</v>
      </c>
      <c r="AZ15">
        <f t="shared" si="11"/>
        <v>1</v>
      </c>
      <c r="BA15">
        <f t="shared" si="2"/>
        <v>4.625</v>
      </c>
      <c r="BB15">
        <f t="shared" si="12"/>
        <v>1</v>
      </c>
      <c r="BC15" t="s">
        <v>357</v>
      </c>
      <c r="BD15" t="s">
        <v>358</v>
      </c>
      <c r="BE15" t="s">
        <v>359</v>
      </c>
      <c r="BF15">
        <v>4</v>
      </c>
      <c r="BH15">
        <f t="shared" si="3"/>
        <v>4</v>
      </c>
      <c r="BI15">
        <v>1</v>
      </c>
      <c r="BJ15">
        <v>4</v>
      </c>
      <c r="BK15">
        <f t="shared" si="13"/>
        <v>1</v>
      </c>
      <c r="BL15" t="s">
        <v>360</v>
      </c>
      <c r="BM15" t="s">
        <v>361</v>
      </c>
      <c r="BN15" s="1">
        <v>4.3749999999999995E-3</v>
      </c>
      <c r="BO15" t="s">
        <v>362</v>
      </c>
      <c r="BP15" s="5" t="s">
        <v>1042</v>
      </c>
      <c r="BR15" s="11" t="b">
        <f t="shared" si="21"/>
        <v>0</v>
      </c>
      <c r="BS15" s="11" t="b">
        <f t="shared" si="21"/>
        <v>0</v>
      </c>
      <c r="BT15" s="11" t="b">
        <f t="shared" si="21"/>
        <v>0</v>
      </c>
      <c r="BU15" s="11" t="b">
        <f t="shared" si="21"/>
        <v>0</v>
      </c>
      <c r="BV15" s="11" t="b">
        <f t="shared" si="21"/>
        <v>0</v>
      </c>
      <c r="BW15" s="11" t="b">
        <f t="shared" si="21"/>
        <v>0</v>
      </c>
      <c r="BX15" s="5" t="s">
        <v>1054</v>
      </c>
      <c r="BZ15" s="11" t="b">
        <f t="shared" si="14"/>
        <v>0</v>
      </c>
      <c r="CA15" s="11" t="b">
        <f t="shared" si="15"/>
        <v>1</v>
      </c>
      <c r="CB15" s="11" t="b">
        <f t="shared" si="16"/>
        <v>0</v>
      </c>
      <c r="CC15" s="11" t="b">
        <f t="shared" si="16"/>
        <v>0</v>
      </c>
      <c r="CD15" s="11" t="b">
        <f t="shared" si="16"/>
        <v>0</v>
      </c>
      <c r="CE15" s="11" t="b">
        <f t="shared" si="16"/>
        <v>0</v>
      </c>
      <c r="CF15" s="11" t="b">
        <f t="shared" si="16"/>
        <v>0</v>
      </c>
      <c r="CG15" s="11" t="b">
        <f t="shared" si="16"/>
        <v>0</v>
      </c>
      <c r="CH15" s="11" t="b">
        <f t="shared" si="16"/>
        <v>0</v>
      </c>
      <c r="CI15" s="11" t="b">
        <f t="shared" si="16"/>
        <v>0</v>
      </c>
      <c r="CJ15" s="11" t="b">
        <f t="shared" si="16"/>
        <v>0</v>
      </c>
      <c r="CK15" s="11" t="b">
        <f t="shared" si="16"/>
        <v>0</v>
      </c>
      <c r="CL15" s="11" t="b">
        <f t="shared" si="16"/>
        <v>0</v>
      </c>
      <c r="CM15" s="11" t="b">
        <f t="shared" si="16"/>
        <v>0</v>
      </c>
      <c r="CN15" s="11" t="b">
        <f t="shared" si="16"/>
        <v>0</v>
      </c>
      <c r="CO15" s="11" t="b">
        <f t="shared" si="17"/>
        <v>0</v>
      </c>
      <c r="CP15" s="11" t="b">
        <f t="shared" si="18"/>
        <v>0</v>
      </c>
      <c r="CQ15" s="11" t="b">
        <f t="shared" si="19"/>
        <v>0</v>
      </c>
      <c r="CR15" t="s">
        <v>363</v>
      </c>
    </row>
    <row r="16" spans="1:96">
      <c r="A16" t="s">
        <v>364</v>
      </c>
      <c r="B16" t="s">
        <v>365</v>
      </c>
      <c r="C16" t="s">
        <v>281</v>
      </c>
      <c r="D16" t="s">
        <v>54</v>
      </c>
      <c r="E16" t="s">
        <v>366</v>
      </c>
      <c r="F16" t="s">
        <v>83</v>
      </c>
      <c r="G16">
        <f t="shared" si="20"/>
        <v>0</v>
      </c>
      <c r="H16">
        <f t="shared" si="0"/>
        <v>0</v>
      </c>
      <c r="I16">
        <f t="shared" si="0"/>
        <v>1</v>
      </c>
      <c r="J16">
        <f t="shared" si="0"/>
        <v>0</v>
      </c>
      <c r="K16">
        <f t="shared" si="6"/>
        <v>1</v>
      </c>
      <c r="L16" t="s">
        <v>72</v>
      </c>
      <c r="M16" t="s">
        <v>84</v>
      </c>
      <c r="N16" t="str">
        <f t="shared" si="7"/>
        <v>United States</v>
      </c>
      <c r="O16" t="s">
        <v>74</v>
      </c>
      <c r="P16" t="s">
        <v>60</v>
      </c>
      <c r="Q16">
        <v>1</v>
      </c>
      <c r="R16">
        <v>1</v>
      </c>
      <c r="S16">
        <v>1</v>
      </c>
      <c r="T16">
        <v>1</v>
      </c>
      <c r="U16">
        <v>1</v>
      </c>
      <c r="V16">
        <v>5</v>
      </c>
      <c r="W16">
        <v>3</v>
      </c>
      <c r="X16">
        <f t="shared" si="8"/>
        <v>0</v>
      </c>
      <c r="Y16">
        <f t="shared" si="9"/>
        <v>8.3333333333333329E-2</v>
      </c>
      <c r="Z16">
        <v>6</v>
      </c>
      <c r="AA16">
        <v>5</v>
      </c>
      <c r="AB16">
        <v>6</v>
      </c>
      <c r="AC16">
        <v>6</v>
      </c>
      <c r="AD16">
        <v>5</v>
      </c>
      <c r="AE16">
        <v>5</v>
      </c>
      <c r="AF16">
        <v>5</v>
      </c>
      <c r="AG16">
        <v>0</v>
      </c>
      <c r="AH16">
        <v>6</v>
      </c>
      <c r="AI16" s="35">
        <v>5</v>
      </c>
      <c r="AJ16">
        <v>5</v>
      </c>
      <c r="AK16">
        <v>5</v>
      </c>
      <c r="AL16">
        <v>5</v>
      </c>
      <c r="AM16">
        <v>6</v>
      </c>
      <c r="AN16">
        <v>5</v>
      </c>
      <c r="AO16">
        <v>5</v>
      </c>
      <c r="AP16">
        <v>5</v>
      </c>
      <c r="AQ16">
        <v>4</v>
      </c>
      <c r="AR16">
        <v>4</v>
      </c>
      <c r="AS16">
        <v>4</v>
      </c>
      <c r="AT16">
        <v>4</v>
      </c>
      <c r="AU16">
        <v>5</v>
      </c>
      <c r="AV16">
        <f t="shared" si="10"/>
        <v>4.2</v>
      </c>
      <c r="AW16">
        <v>6</v>
      </c>
      <c r="AX16">
        <v>3</v>
      </c>
      <c r="AY16">
        <f t="shared" si="1"/>
        <v>5.125</v>
      </c>
      <c r="AZ16">
        <f t="shared" si="11"/>
        <v>1</v>
      </c>
      <c r="BA16">
        <f t="shared" si="2"/>
        <v>5.5</v>
      </c>
      <c r="BB16">
        <f t="shared" si="12"/>
        <v>1</v>
      </c>
      <c r="BC16" t="s">
        <v>282</v>
      </c>
      <c r="BD16" t="s">
        <v>367</v>
      </c>
      <c r="BE16" t="s">
        <v>368</v>
      </c>
      <c r="BF16">
        <v>2</v>
      </c>
      <c r="BH16">
        <f t="shared" si="3"/>
        <v>2</v>
      </c>
      <c r="BI16">
        <v>1</v>
      </c>
      <c r="BJ16">
        <v>4</v>
      </c>
      <c r="BK16">
        <f t="shared" si="13"/>
        <v>1</v>
      </c>
      <c r="BL16" t="s">
        <v>369</v>
      </c>
      <c r="BM16" t="s">
        <v>370</v>
      </c>
      <c r="BN16" s="1">
        <v>4.6180555555555558E-3</v>
      </c>
      <c r="BP16" s="5" t="s">
        <v>1041</v>
      </c>
      <c r="BR16" s="11" t="b">
        <f t="shared" si="21"/>
        <v>0</v>
      </c>
      <c r="BS16" s="11" t="b">
        <f t="shared" si="21"/>
        <v>0</v>
      </c>
      <c r="BT16" s="11" t="b">
        <f t="shared" si="21"/>
        <v>0</v>
      </c>
      <c r="BU16" s="11" t="b">
        <f t="shared" si="21"/>
        <v>0</v>
      </c>
      <c r="BV16" s="11" t="b">
        <f t="shared" si="21"/>
        <v>0</v>
      </c>
      <c r="BW16" s="11" t="b">
        <f t="shared" si="21"/>
        <v>0</v>
      </c>
      <c r="BZ16" s="11" t="b">
        <f t="shared" si="14"/>
        <v>0</v>
      </c>
      <c r="CA16" s="11" t="b">
        <f t="shared" si="15"/>
        <v>0</v>
      </c>
      <c r="CB16" s="11" t="b">
        <f t="shared" si="16"/>
        <v>0</v>
      </c>
      <c r="CC16" s="11" t="b">
        <f t="shared" si="16"/>
        <v>0</v>
      </c>
      <c r="CD16" s="11" t="b">
        <f t="shared" si="16"/>
        <v>0</v>
      </c>
      <c r="CE16" s="11" t="b">
        <f t="shared" si="16"/>
        <v>0</v>
      </c>
      <c r="CF16" s="11" t="b">
        <f t="shared" si="16"/>
        <v>0</v>
      </c>
      <c r="CG16" s="11" t="b">
        <f t="shared" si="16"/>
        <v>0</v>
      </c>
      <c r="CH16" s="11" t="b">
        <f t="shared" si="16"/>
        <v>0</v>
      </c>
      <c r="CI16" s="11" t="b">
        <f t="shared" si="16"/>
        <v>0</v>
      </c>
      <c r="CJ16" s="11" t="b">
        <f t="shared" si="16"/>
        <v>0</v>
      </c>
      <c r="CK16" s="11" t="b">
        <f t="shared" si="16"/>
        <v>0</v>
      </c>
      <c r="CL16" s="11" t="b">
        <f t="shared" si="16"/>
        <v>0</v>
      </c>
      <c r="CM16" s="11" t="b">
        <f t="shared" si="16"/>
        <v>0</v>
      </c>
      <c r="CN16" s="11" t="b">
        <f t="shared" si="16"/>
        <v>0</v>
      </c>
      <c r="CO16" s="11" t="b">
        <f t="shared" si="17"/>
        <v>0</v>
      </c>
      <c r="CP16" s="11" t="b">
        <f t="shared" si="18"/>
        <v>0</v>
      </c>
      <c r="CQ16" s="11" t="b">
        <f t="shared" si="19"/>
        <v>0</v>
      </c>
    </row>
    <row r="17" spans="1:96">
      <c r="A17" t="s">
        <v>371</v>
      </c>
      <c r="B17" t="s">
        <v>372</v>
      </c>
      <c r="C17" t="s">
        <v>281</v>
      </c>
      <c r="D17" t="s">
        <v>70</v>
      </c>
      <c r="E17" t="s">
        <v>71</v>
      </c>
      <c r="F17" t="s">
        <v>132</v>
      </c>
      <c r="G17">
        <f t="shared" si="20"/>
        <v>1</v>
      </c>
      <c r="H17">
        <f t="shared" si="0"/>
        <v>0</v>
      </c>
      <c r="I17">
        <f t="shared" si="0"/>
        <v>0</v>
      </c>
      <c r="J17">
        <f t="shared" si="0"/>
        <v>0</v>
      </c>
      <c r="K17">
        <f t="shared" si="6"/>
        <v>1</v>
      </c>
      <c r="L17" t="s">
        <v>96</v>
      </c>
      <c r="M17" t="s">
        <v>125</v>
      </c>
      <c r="N17" t="str">
        <f t="shared" si="7"/>
        <v>United Kingdom</v>
      </c>
      <c r="O17" t="s">
        <v>74</v>
      </c>
      <c r="P17" t="s">
        <v>98</v>
      </c>
      <c r="Q17">
        <v>3</v>
      </c>
      <c r="R17">
        <v>4</v>
      </c>
      <c r="S17">
        <v>5</v>
      </c>
      <c r="T17">
        <v>3</v>
      </c>
      <c r="U17">
        <v>5</v>
      </c>
      <c r="V17">
        <v>4</v>
      </c>
      <c r="W17">
        <v>1</v>
      </c>
      <c r="X17">
        <f t="shared" si="8"/>
        <v>4.1666666666666664E-2</v>
      </c>
      <c r="Y17">
        <f t="shared" si="9"/>
        <v>4.1666666666666664E-2</v>
      </c>
      <c r="Z17">
        <v>4</v>
      </c>
      <c r="AA17">
        <v>4</v>
      </c>
      <c r="AB17">
        <v>4</v>
      </c>
      <c r="AC17">
        <v>4</v>
      </c>
      <c r="AD17">
        <v>3</v>
      </c>
      <c r="AE17">
        <v>5</v>
      </c>
      <c r="AF17">
        <v>3</v>
      </c>
      <c r="AG17">
        <v>2</v>
      </c>
      <c r="AH17">
        <v>4</v>
      </c>
      <c r="AI17" s="35">
        <v>4</v>
      </c>
      <c r="AJ17">
        <v>4</v>
      </c>
      <c r="AK17">
        <v>1</v>
      </c>
      <c r="AL17">
        <v>3</v>
      </c>
      <c r="AM17">
        <v>5</v>
      </c>
      <c r="AN17">
        <v>3</v>
      </c>
      <c r="AO17">
        <v>4</v>
      </c>
      <c r="AP17">
        <v>3</v>
      </c>
      <c r="AQ17">
        <v>1</v>
      </c>
      <c r="AR17">
        <v>2</v>
      </c>
      <c r="AS17">
        <v>2</v>
      </c>
      <c r="AT17">
        <v>2</v>
      </c>
      <c r="AU17">
        <v>2</v>
      </c>
      <c r="AV17">
        <f t="shared" si="10"/>
        <v>1.8</v>
      </c>
      <c r="AW17">
        <v>6</v>
      </c>
      <c r="AX17">
        <v>4</v>
      </c>
      <c r="AY17">
        <f t="shared" si="1"/>
        <v>3.375</v>
      </c>
      <c r="AZ17">
        <f t="shared" si="11"/>
        <v>1</v>
      </c>
      <c r="BA17">
        <f t="shared" si="2"/>
        <v>3.875</v>
      </c>
      <c r="BB17">
        <f t="shared" si="12"/>
        <v>1</v>
      </c>
      <c r="BC17" t="s">
        <v>282</v>
      </c>
      <c r="BD17" t="s">
        <v>87</v>
      </c>
      <c r="BE17" t="s">
        <v>284</v>
      </c>
      <c r="BF17">
        <v>1</v>
      </c>
      <c r="BH17">
        <f t="shared" si="3"/>
        <v>1</v>
      </c>
      <c r="BI17">
        <v>1</v>
      </c>
      <c r="BJ17">
        <v>1</v>
      </c>
      <c r="BK17">
        <f t="shared" si="13"/>
        <v>0</v>
      </c>
      <c r="BL17" t="s">
        <v>292</v>
      </c>
      <c r="BM17" t="s">
        <v>286</v>
      </c>
      <c r="BN17" s="1">
        <v>4.5717592592592589E-3</v>
      </c>
      <c r="BP17" s="5" t="s">
        <v>1041</v>
      </c>
      <c r="BR17" s="11" t="b">
        <f t="shared" si="21"/>
        <v>0</v>
      </c>
      <c r="BS17" s="11" t="b">
        <f t="shared" si="21"/>
        <v>0</v>
      </c>
      <c r="BT17" s="11" t="b">
        <f t="shared" si="21"/>
        <v>0</v>
      </c>
      <c r="BU17" s="11" t="b">
        <f t="shared" si="21"/>
        <v>0</v>
      </c>
      <c r="BV17" s="11" t="b">
        <f t="shared" si="21"/>
        <v>0</v>
      </c>
      <c r="BW17" s="11" t="b">
        <f t="shared" si="21"/>
        <v>0</v>
      </c>
      <c r="BZ17" s="11" t="b">
        <f t="shared" si="14"/>
        <v>0</v>
      </c>
      <c r="CA17" s="11" t="b">
        <f t="shared" si="15"/>
        <v>0</v>
      </c>
      <c r="CB17" s="11" t="b">
        <f t="shared" si="16"/>
        <v>0</v>
      </c>
      <c r="CC17" s="11" t="b">
        <f t="shared" si="16"/>
        <v>0</v>
      </c>
      <c r="CD17" s="11" t="b">
        <f t="shared" si="16"/>
        <v>0</v>
      </c>
      <c r="CE17" s="11" t="b">
        <f t="shared" si="16"/>
        <v>0</v>
      </c>
      <c r="CF17" s="11" t="b">
        <f t="shared" si="16"/>
        <v>0</v>
      </c>
      <c r="CG17" s="11" t="b">
        <f t="shared" si="16"/>
        <v>0</v>
      </c>
      <c r="CH17" s="11" t="b">
        <f t="shared" si="16"/>
        <v>0</v>
      </c>
      <c r="CI17" s="11" t="b">
        <f t="shared" si="16"/>
        <v>0</v>
      </c>
      <c r="CJ17" s="11" t="b">
        <f t="shared" si="16"/>
        <v>0</v>
      </c>
      <c r="CK17" s="11" t="b">
        <f t="shared" si="16"/>
        <v>0</v>
      </c>
      <c r="CL17" s="11" t="b">
        <f t="shared" si="16"/>
        <v>0</v>
      </c>
      <c r="CM17" s="11" t="b">
        <f t="shared" si="16"/>
        <v>0</v>
      </c>
      <c r="CN17" s="11" t="b">
        <f t="shared" si="16"/>
        <v>0</v>
      </c>
      <c r="CO17" s="11" t="b">
        <f t="shared" si="17"/>
        <v>0</v>
      </c>
      <c r="CP17" s="11" t="b">
        <f t="shared" si="18"/>
        <v>0</v>
      </c>
      <c r="CQ17" s="11" t="b">
        <f t="shared" si="19"/>
        <v>0</v>
      </c>
    </row>
    <row r="18" spans="1:96">
      <c r="A18" t="s">
        <v>373</v>
      </c>
      <c r="B18" t="s">
        <v>374</v>
      </c>
      <c r="C18" t="s">
        <v>281</v>
      </c>
      <c r="D18" t="s">
        <v>70</v>
      </c>
      <c r="E18" t="s">
        <v>82</v>
      </c>
      <c r="F18" t="s">
        <v>56</v>
      </c>
      <c r="G18">
        <f t="shared" si="20"/>
        <v>0</v>
      </c>
      <c r="H18">
        <f t="shared" si="0"/>
        <v>0</v>
      </c>
      <c r="I18">
        <f t="shared" si="0"/>
        <v>0</v>
      </c>
      <c r="J18">
        <f t="shared" si="0"/>
        <v>1</v>
      </c>
      <c r="K18">
        <f t="shared" si="6"/>
        <v>1</v>
      </c>
      <c r="L18" t="s">
        <v>124</v>
      </c>
      <c r="M18" t="s">
        <v>97</v>
      </c>
      <c r="N18" t="str">
        <f t="shared" si="7"/>
        <v>uk</v>
      </c>
      <c r="O18" t="s">
        <v>59</v>
      </c>
      <c r="P18" t="s">
        <v>98</v>
      </c>
      <c r="Q18">
        <v>1</v>
      </c>
      <c r="R18">
        <v>4</v>
      </c>
      <c r="S18">
        <v>1</v>
      </c>
      <c r="T18">
        <v>4</v>
      </c>
      <c r="U18">
        <v>3</v>
      </c>
      <c r="V18">
        <v>3</v>
      </c>
      <c r="W18">
        <v>3</v>
      </c>
      <c r="X18">
        <f t="shared" si="8"/>
        <v>-0.25</v>
      </c>
      <c r="Y18">
        <f t="shared" si="9"/>
        <v>4.1666666666666664E-2</v>
      </c>
      <c r="Z18">
        <v>0</v>
      </c>
      <c r="AA18">
        <v>4</v>
      </c>
      <c r="AB18">
        <v>0</v>
      </c>
      <c r="AC18">
        <v>4</v>
      </c>
      <c r="AD18">
        <v>4</v>
      </c>
      <c r="AE18">
        <v>5</v>
      </c>
      <c r="AF18">
        <v>2</v>
      </c>
      <c r="AG18">
        <v>4</v>
      </c>
      <c r="AH18">
        <v>2</v>
      </c>
      <c r="AI18" s="35">
        <v>0</v>
      </c>
      <c r="AJ18">
        <v>3</v>
      </c>
      <c r="AK18">
        <v>0</v>
      </c>
      <c r="AL18">
        <v>0</v>
      </c>
      <c r="AM18">
        <v>6</v>
      </c>
      <c r="AN18">
        <v>0</v>
      </c>
      <c r="AO18">
        <v>2</v>
      </c>
      <c r="AP18">
        <v>0</v>
      </c>
      <c r="AQ18">
        <v>0</v>
      </c>
      <c r="AR18">
        <v>0</v>
      </c>
      <c r="AS18">
        <v>0</v>
      </c>
      <c r="AT18">
        <v>0</v>
      </c>
      <c r="AU18">
        <v>0</v>
      </c>
      <c r="AV18">
        <f t="shared" si="10"/>
        <v>0</v>
      </c>
      <c r="AW18">
        <v>6</v>
      </c>
      <c r="AX18">
        <v>6</v>
      </c>
      <c r="AY18">
        <f t="shared" si="1"/>
        <v>1.375</v>
      </c>
      <c r="AZ18">
        <f t="shared" si="11"/>
        <v>0</v>
      </c>
      <c r="BA18">
        <f t="shared" si="2"/>
        <v>2.625</v>
      </c>
      <c r="BB18">
        <f t="shared" si="12"/>
        <v>0</v>
      </c>
      <c r="BC18" t="s">
        <v>375</v>
      </c>
      <c r="BD18" t="s">
        <v>376</v>
      </c>
      <c r="BE18" t="s">
        <v>377</v>
      </c>
      <c r="BF18">
        <v>0</v>
      </c>
      <c r="BG18">
        <v>0</v>
      </c>
      <c r="BH18">
        <f t="shared" si="3"/>
        <v>0</v>
      </c>
      <c r="BI18">
        <v>1</v>
      </c>
      <c r="BJ18">
        <v>2</v>
      </c>
      <c r="BK18">
        <f t="shared" si="13"/>
        <v>1</v>
      </c>
      <c r="BL18" t="s">
        <v>378</v>
      </c>
      <c r="BM18" t="s">
        <v>379</v>
      </c>
      <c r="BN18" s="1">
        <v>2.8124999999999995E-3</v>
      </c>
      <c r="BO18" t="s">
        <v>92</v>
      </c>
      <c r="BP18" s="5" t="s">
        <v>1041</v>
      </c>
      <c r="BR18" s="11" t="b">
        <f t="shared" si="21"/>
        <v>0</v>
      </c>
      <c r="BS18" s="11" t="b">
        <f t="shared" si="21"/>
        <v>0</v>
      </c>
      <c r="BT18" s="11" t="b">
        <f t="shared" si="21"/>
        <v>0</v>
      </c>
      <c r="BU18" s="11" t="b">
        <f t="shared" si="21"/>
        <v>0</v>
      </c>
      <c r="BV18" s="11" t="b">
        <f t="shared" si="21"/>
        <v>0</v>
      </c>
      <c r="BW18" s="11" t="b">
        <f t="shared" si="21"/>
        <v>0</v>
      </c>
      <c r="BZ18" s="11" t="b">
        <f t="shared" si="14"/>
        <v>0</v>
      </c>
      <c r="CA18" s="11" t="b">
        <f t="shared" si="15"/>
        <v>0</v>
      </c>
      <c r="CB18" s="11" t="b">
        <f t="shared" si="16"/>
        <v>0</v>
      </c>
      <c r="CC18" s="11" t="b">
        <f t="shared" si="16"/>
        <v>0</v>
      </c>
      <c r="CD18" s="11" t="b">
        <f t="shared" si="16"/>
        <v>0</v>
      </c>
      <c r="CE18" s="11" t="b">
        <f t="shared" si="16"/>
        <v>0</v>
      </c>
      <c r="CF18" s="11" t="b">
        <f t="shared" si="16"/>
        <v>0</v>
      </c>
      <c r="CG18" s="11" t="b">
        <f t="shared" si="16"/>
        <v>0</v>
      </c>
      <c r="CH18" s="11" t="b">
        <f t="shared" si="16"/>
        <v>0</v>
      </c>
      <c r="CI18" s="11" t="b">
        <f t="shared" si="16"/>
        <v>0</v>
      </c>
      <c r="CJ18" s="11" t="b">
        <f t="shared" si="16"/>
        <v>0</v>
      </c>
      <c r="CK18" s="11" t="b">
        <f t="shared" si="16"/>
        <v>0</v>
      </c>
      <c r="CL18" s="11" t="b">
        <f t="shared" si="16"/>
        <v>0</v>
      </c>
      <c r="CM18" s="11" t="b">
        <f t="shared" si="16"/>
        <v>0</v>
      </c>
      <c r="CN18" s="11" t="b">
        <f t="shared" si="16"/>
        <v>0</v>
      </c>
      <c r="CO18" s="11" t="b">
        <f t="shared" si="17"/>
        <v>0</v>
      </c>
      <c r="CP18" s="11" t="b">
        <f t="shared" si="18"/>
        <v>0</v>
      </c>
      <c r="CQ18" s="11" t="b">
        <f t="shared" si="19"/>
        <v>0</v>
      </c>
      <c r="CR18" t="s">
        <v>380</v>
      </c>
    </row>
    <row r="19" spans="1:96">
      <c r="A19" t="s">
        <v>381</v>
      </c>
      <c r="B19" t="s">
        <v>382</v>
      </c>
      <c r="C19" t="s">
        <v>281</v>
      </c>
      <c r="D19" t="s">
        <v>54</v>
      </c>
      <c r="E19" t="s">
        <v>55</v>
      </c>
      <c r="F19" t="s">
        <v>56</v>
      </c>
      <c r="G19">
        <f t="shared" si="20"/>
        <v>0</v>
      </c>
      <c r="H19">
        <f t="shared" si="20"/>
        <v>0</v>
      </c>
      <c r="I19">
        <f t="shared" si="20"/>
        <v>0</v>
      </c>
      <c r="J19">
        <f t="shared" si="20"/>
        <v>1</v>
      </c>
      <c r="K19">
        <f t="shared" si="6"/>
        <v>1</v>
      </c>
      <c r="L19" t="s">
        <v>96</v>
      </c>
      <c r="M19" t="s">
        <v>383</v>
      </c>
      <c r="N19" t="str">
        <f t="shared" si="7"/>
        <v>Belgium</v>
      </c>
      <c r="O19" t="s">
        <v>74</v>
      </c>
      <c r="P19" t="s">
        <v>60</v>
      </c>
      <c r="Q19">
        <v>4</v>
      </c>
      <c r="R19">
        <v>2</v>
      </c>
      <c r="S19">
        <v>3</v>
      </c>
      <c r="T19">
        <v>3</v>
      </c>
      <c r="U19">
        <v>4</v>
      </c>
      <c r="V19">
        <v>5</v>
      </c>
      <c r="W19">
        <v>3</v>
      </c>
      <c r="X19">
        <f t="shared" si="8"/>
        <v>8.3333333333333329E-2</v>
      </c>
      <c r="Y19">
        <f t="shared" si="9"/>
        <v>4.1666666666666664E-2</v>
      </c>
      <c r="Z19">
        <v>1</v>
      </c>
      <c r="AA19">
        <v>5</v>
      </c>
      <c r="AB19">
        <v>0</v>
      </c>
      <c r="AC19">
        <v>2</v>
      </c>
      <c r="AD19">
        <v>0</v>
      </c>
      <c r="AE19">
        <v>5</v>
      </c>
      <c r="AF19">
        <v>3</v>
      </c>
      <c r="AG19">
        <v>6</v>
      </c>
      <c r="AH19">
        <v>0</v>
      </c>
      <c r="AI19" s="35">
        <v>4</v>
      </c>
      <c r="AJ19">
        <v>3</v>
      </c>
      <c r="AK19">
        <v>0</v>
      </c>
      <c r="AL19">
        <v>0</v>
      </c>
      <c r="AM19">
        <v>5</v>
      </c>
      <c r="AN19">
        <v>4</v>
      </c>
      <c r="AO19">
        <v>4</v>
      </c>
      <c r="AP19">
        <v>4</v>
      </c>
      <c r="AQ19">
        <v>3</v>
      </c>
      <c r="AR19">
        <v>3</v>
      </c>
      <c r="AS19">
        <v>4</v>
      </c>
      <c r="AT19">
        <v>1</v>
      </c>
      <c r="AU19">
        <v>2</v>
      </c>
      <c r="AV19">
        <f t="shared" si="10"/>
        <v>2.6</v>
      </c>
      <c r="AW19">
        <v>6</v>
      </c>
      <c r="AX19">
        <v>6</v>
      </c>
      <c r="AY19">
        <f t="shared" si="1"/>
        <v>3</v>
      </c>
      <c r="AZ19">
        <f t="shared" si="11"/>
        <v>0</v>
      </c>
      <c r="BA19">
        <f t="shared" si="2"/>
        <v>2</v>
      </c>
      <c r="BB19">
        <f t="shared" si="12"/>
        <v>0</v>
      </c>
      <c r="BC19" t="s">
        <v>341</v>
      </c>
      <c r="BD19" t="s">
        <v>384</v>
      </c>
      <c r="BE19" t="s">
        <v>385</v>
      </c>
      <c r="BF19">
        <v>2</v>
      </c>
      <c r="BH19">
        <f t="shared" si="3"/>
        <v>2</v>
      </c>
      <c r="BI19">
        <v>5</v>
      </c>
      <c r="BJ19">
        <v>5</v>
      </c>
      <c r="BK19">
        <f t="shared" si="13"/>
        <v>1</v>
      </c>
      <c r="BL19" t="s">
        <v>386</v>
      </c>
      <c r="BM19" t="s">
        <v>387</v>
      </c>
      <c r="BN19" s="1">
        <v>4.7685185185185183E-3</v>
      </c>
      <c r="BO19" t="s">
        <v>388</v>
      </c>
      <c r="BP19" s="5" t="s">
        <v>1042</v>
      </c>
      <c r="BR19" s="11" t="b">
        <f t="shared" si="21"/>
        <v>0</v>
      </c>
      <c r="BS19" s="11" t="b">
        <f t="shared" si="21"/>
        <v>0</v>
      </c>
      <c r="BT19" s="11" t="b">
        <f t="shared" si="21"/>
        <v>0</v>
      </c>
      <c r="BU19" s="11" t="b">
        <f t="shared" si="21"/>
        <v>0</v>
      </c>
      <c r="BV19" s="11" t="b">
        <f t="shared" si="21"/>
        <v>0</v>
      </c>
      <c r="BW19" s="11" t="b">
        <f t="shared" si="21"/>
        <v>0</v>
      </c>
      <c r="BX19" s="5" t="s">
        <v>1054</v>
      </c>
      <c r="BZ19" s="11" t="b">
        <f t="shared" si="14"/>
        <v>0</v>
      </c>
      <c r="CA19" s="11" t="b">
        <f t="shared" si="15"/>
        <v>1</v>
      </c>
      <c r="CB19" s="11" t="b">
        <f t="shared" si="16"/>
        <v>0</v>
      </c>
      <c r="CC19" s="11" t="b">
        <f t="shared" si="16"/>
        <v>0</v>
      </c>
      <c r="CD19" s="11" t="b">
        <f t="shared" si="16"/>
        <v>0</v>
      </c>
      <c r="CE19" s="11" t="b">
        <f t="shared" si="16"/>
        <v>0</v>
      </c>
      <c r="CF19" s="11" t="b">
        <f t="shared" si="16"/>
        <v>0</v>
      </c>
      <c r="CG19" s="11" t="b">
        <f t="shared" si="16"/>
        <v>0</v>
      </c>
      <c r="CH19" s="11" t="b">
        <f t="shared" si="16"/>
        <v>0</v>
      </c>
      <c r="CI19" s="11" t="b">
        <f t="shared" si="16"/>
        <v>0</v>
      </c>
      <c r="CJ19" s="11" t="b">
        <f t="shared" si="16"/>
        <v>0</v>
      </c>
      <c r="CK19" s="11" t="b">
        <f t="shared" si="16"/>
        <v>0</v>
      </c>
      <c r="CL19" s="11" t="b">
        <f t="shared" si="16"/>
        <v>0</v>
      </c>
      <c r="CM19" s="11" t="b">
        <f t="shared" si="16"/>
        <v>0</v>
      </c>
      <c r="CN19" s="11" t="b">
        <f t="shared" si="16"/>
        <v>0</v>
      </c>
      <c r="CO19" s="11" t="b">
        <f t="shared" si="16"/>
        <v>0</v>
      </c>
      <c r="CP19" s="11" t="b">
        <f t="shared" si="18"/>
        <v>0</v>
      </c>
      <c r="CQ19" s="11" t="b">
        <f t="shared" si="19"/>
        <v>0</v>
      </c>
    </row>
    <row r="20" spans="1:96">
      <c r="A20" t="s">
        <v>389</v>
      </c>
      <c r="B20" t="s">
        <v>390</v>
      </c>
      <c r="C20" t="s">
        <v>281</v>
      </c>
      <c r="D20" t="s">
        <v>70</v>
      </c>
      <c r="E20" t="s">
        <v>55</v>
      </c>
      <c r="F20" t="s">
        <v>56</v>
      </c>
      <c r="G20">
        <f t="shared" si="20"/>
        <v>0</v>
      </c>
      <c r="H20">
        <f t="shared" si="20"/>
        <v>0</v>
      </c>
      <c r="I20">
        <f t="shared" si="20"/>
        <v>0</v>
      </c>
      <c r="J20">
        <f t="shared" si="20"/>
        <v>1</v>
      </c>
      <c r="K20">
        <f t="shared" si="6"/>
        <v>1</v>
      </c>
      <c r="L20" t="s">
        <v>72</v>
      </c>
      <c r="M20" t="s">
        <v>391</v>
      </c>
      <c r="N20" t="str">
        <f t="shared" si="7"/>
        <v>Canada</v>
      </c>
      <c r="O20" t="s">
        <v>59</v>
      </c>
      <c r="P20" t="s">
        <v>60</v>
      </c>
      <c r="Q20">
        <v>4</v>
      </c>
      <c r="R20">
        <v>1</v>
      </c>
      <c r="S20">
        <v>3</v>
      </c>
      <c r="T20">
        <v>2</v>
      </c>
      <c r="U20">
        <v>3</v>
      </c>
      <c r="V20">
        <v>2</v>
      </c>
      <c r="W20">
        <v>4</v>
      </c>
      <c r="X20">
        <f t="shared" si="8"/>
        <v>0.16666666666666666</v>
      </c>
      <c r="Y20">
        <f t="shared" si="9"/>
        <v>-0.125</v>
      </c>
      <c r="Z20">
        <v>5</v>
      </c>
      <c r="AA20">
        <v>4</v>
      </c>
      <c r="AB20">
        <v>4</v>
      </c>
      <c r="AC20">
        <v>6</v>
      </c>
      <c r="AD20">
        <v>5</v>
      </c>
      <c r="AE20">
        <v>6</v>
      </c>
      <c r="AF20">
        <v>5</v>
      </c>
      <c r="AG20">
        <v>2</v>
      </c>
      <c r="AH20">
        <v>4</v>
      </c>
      <c r="AI20" s="35">
        <v>5</v>
      </c>
      <c r="AJ20">
        <v>5</v>
      </c>
      <c r="AK20">
        <v>6</v>
      </c>
      <c r="AL20">
        <v>5</v>
      </c>
      <c r="AM20">
        <v>6</v>
      </c>
      <c r="AN20">
        <v>6</v>
      </c>
      <c r="AO20">
        <v>6</v>
      </c>
      <c r="AP20">
        <v>0</v>
      </c>
      <c r="AQ20">
        <v>6</v>
      </c>
      <c r="AR20">
        <v>6</v>
      </c>
      <c r="AS20">
        <v>6</v>
      </c>
      <c r="AT20">
        <v>6</v>
      </c>
      <c r="AU20">
        <v>6</v>
      </c>
      <c r="AV20">
        <f t="shared" si="10"/>
        <v>6</v>
      </c>
      <c r="AW20">
        <v>6</v>
      </c>
      <c r="AX20">
        <v>6</v>
      </c>
      <c r="AY20">
        <f t="shared" si="1"/>
        <v>4.875</v>
      </c>
      <c r="AZ20">
        <f t="shared" si="11"/>
        <v>1</v>
      </c>
      <c r="BA20">
        <f t="shared" si="2"/>
        <v>4.875</v>
      </c>
      <c r="BB20">
        <f t="shared" si="12"/>
        <v>1</v>
      </c>
      <c r="BC20" t="s">
        <v>86</v>
      </c>
      <c r="BD20" t="s">
        <v>392</v>
      </c>
      <c r="BE20" t="s">
        <v>393</v>
      </c>
      <c r="BF20">
        <v>3</v>
      </c>
      <c r="BH20">
        <f t="shared" si="3"/>
        <v>3</v>
      </c>
      <c r="BI20">
        <v>1</v>
      </c>
      <c r="BJ20">
        <v>5</v>
      </c>
      <c r="BK20">
        <f t="shared" si="13"/>
        <v>1</v>
      </c>
      <c r="BL20" t="s">
        <v>106</v>
      </c>
      <c r="BM20" t="s">
        <v>90</v>
      </c>
      <c r="BN20" s="1">
        <v>8.0787037037037043E-3</v>
      </c>
      <c r="BO20" t="s">
        <v>394</v>
      </c>
      <c r="BP20" s="5" t="s">
        <v>736</v>
      </c>
      <c r="BQ20" s="5" t="s">
        <v>1148</v>
      </c>
      <c r="BR20" s="11" t="b">
        <f t="shared" ref="BR20:BU39" si="22">ISNUMBER(SEARCH(BR$2,$BQ20))</f>
        <v>0</v>
      </c>
      <c r="BS20" s="11" t="b">
        <f t="shared" si="22"/>
        <v>0</v>
      </c>
      <c r="BT20" s="11" t="b">
        <f t="shared" si="22"/>
        <v>0</v>
      </c>
      <c r="BU20" s="11" t="b">
        <f t="shared" si="22"/>
        <v>0</v>
      </c>
      <c r="BV20" s="11" t="b">
        <f t="shared" ref="BV20:BW83" si="23">ISNUMBER(SEARCH(BV$2,$BQ20))</f>
        <v>1</v>
      </c>
      <c r="BW20" s="11" t="b">
        <f t="shared" si="23"/>
        <v>0</v>
      </c>
      <c r="BZ20" s="11" t="b">
        <f t="shared" si="14"/>
        <v>0</v>
      </c>
      <c r="CA20" s="11" t="b">
        <f t="shared" si="15"/>
        <v>0</v>
      </c>
      <c r="CB20" s="11" t="b">
        <f t="shared" ref="CB20:CN38" si="24">ISNUMBER(SEARCH(CB$2,$BX20))</f>
        <v>0</v>
      </c>
      <c r="CC20" s="11" t="b">
        <f t="shared" si="24"/>
        <v>0</v>
      </c>
      <c r="CD20" s="11" t="b">
        <f t="shared" si="24"/>
        <v>0</v>
      </c>
      <c r="CE20" s="11" t="b">
        <f t="shared" si="24"/>
        <v>0</v>
      </c>
      <c r="CF20" s="11" t="b">
        <f t="shared" si="24"/>
        <v>0</v>
      </c>
      <c r="CG20" s="11" t="b">
        <f t="shared" si="24"/>
        <v>0</v>
      </c>
      <c r="CH20" s="11" t="b">
        <f t="shared" si="24"/>
        <v>0</v>
      </c>
      <c r="CI20" s="11" t="b">
        <f t="shared" si="24"/>
        <v>0</v>
      </c>
      <c r="CJ20" s="11" t="b">
        <f t="shared" si="24"/>
        <v>0</v>
      </c>
      <c r="CK20" s="11" t="b">
        <f t="shared" si="24"/>
        <v>0</v>
      </c>
      <c r="CL20" s="11" t="b">
        <f t="shared" si="24"/>
        <v>0</v>
      </c>
      <c r="CM20" s="11" t="b">
        <f t="shared" si="24"/>
        <v>0</v>
      </c>
      <c r="CN20" s="11" t="b">
        <f t="shared" si="24"/>
        <v>0</v>
      </c>
      <c r="CO20" s="11" t="b">
        <f t="shared" ref="CO20:CO83" si="25">ISNUMBER(SEARCH(CO$2,$BX20))</f>
        <v>0</v>
      </c>
      <c r="CP20" s="11" t="b">
        <f t="shared" si="18"/>
        <v>0</v>
      </c>
      <c r="CQ20" s="11" t="b">
        <f t="shared" si="19"/>
        <v>0</v>
      </c>
    </row>
    <row r="21" spans="1:96">
      <c r="A21" t="s">
        <v>395</v>
      </c>
      <c r="B21" t="s">
        <v>396</v>
      </c>
      <c r="C21" t="s">
        <v>281</v>
      </c>
      <c r="D21" t="s">
        <v>81</v>
      </c>
      <c r="E21" t="s">
        <v>71</v>
      </c>
      <c r="F21" t="s">
        <v>132</v>
      </c>
      <c r="G21">
        <f t="shared" si="20"/>
        <v>1</v>
      </c>
      <c r="H21">
        <f t="shared" si="20"/>
        <v>0</v>
      </c>
      <c r="I21">
        <f t="shared" si="20"/>
        <v>0</v>
      </c>
      <c r="J21">
        <f t="shared" si="20"/>
        <v>0</v>
      </c>
      <c r="K21">
        <f t="shared" si="6"/>
        <v>1</v>
      </c>
      <c r="L21" t="s">
        <v>124</v>
      </c>
      <c r="M21" t="s">
        <v>109</v>
      </c>
      <c r="N21" t="str">
        <f t="shared" si="7"/>
        <v>UK</v>
      </c>
      <c r="O21" t="s">
        <v>74</v>
      </c>
      <c r="P21" t="s">
        <v>98</v>
      </c>
      <c r="Q21">
        <v>1</v>
      </c>
      <c r="R21">
        <v>1</v>
      </c>
      <c r="S21">
        <v>1</v>
      </c>
      <c r="T21">
        <v>0</v>
      </c>
      <c r="U21">
        <v>2</v>
      </c>
      <c r="V21">
        <v>2</v>
      </c>
      <c r="W21">
        <v>2</v>
      </c>
      <c r="X21">
        <f t="shared" si="8"/>
        <v>4.1666666666666664E-2</v>
      </c>
      <c r="Y21">
        <f t="shared" si="9"/>
        <v>-8.3333333333333329E-2</v>
      </c>
      <c r="Z21">
        <v>2</v>
      </c>
      <c r="AA21">
        <v>5</v>
      </c>
      <c r="AB21">
        <v>5</v>
      </c>
      <c r="AC21">
        <v>5</v>
      </c>
      <c r="AD21">
        <v>3</v>
      </c>
      <c r="AE21">
        <v>5</v>
      </c>
      <c r="AF21">
        <v>3</v>
      </c>
      <c r="AG21">
        <v>2</v>
      </c>
      <c r="AH21">
        <v>4</v>
      </c>
      <c r="AI21" s="35">
        <v>5</v>
      </c>
      <c r="AJ21">
        <v>5</v>
      </c>
      <c r="AK21">
        <v>3</v>
      </c>
      <c r="AL21">
        <v>2</v>
      </c>
      <c r="AM21">
        <v>6</v>
      </c>
      <c r="AN21">
        <v>5</v>
      </c>
      <c r="AO21">
        <v>4</v>
      </c>
      <c r="AP21">
        <v>5</v>
      </c>
      <c r="AQ21">
        <v>4</v>
      </c>
      <c r="AR21">
        <v>5</v>
      </c>
      <c r="AS21">
        <v>4</v>
      </c>
      <c r="AT21">
        <v>4</v>
      </c>
      <c r="AU21">
        <v>4</v>
      </c>
      <c r="AV21">
        <f t="shared" si="10"/>
        <v>4.2</v>
      </c>
      <c r="AW21">
        <v>6</v>
      </c>
      <c r="AX21">
        <v>5</v>
      </c>
      <c r="AY21">
        <f t="shared" si="1"/>
        <v>4.375</v>
      </c>
      <c r="AZ21">
        <f t="shared" si="11"/>
        <v>1</v>
      </c>
      <c r="BA21">
        <f t="shared" si="2"/>
        <v>4</v>
      </c>
      <c r="BB21">
        <f t="shared" si="12"/>
        <v>1</v>
      </c>
      <c r="BC21" t="s">
        <v>297</v>
      </c>
      <c r="BD21" t="s">
        <v>228</v>
      </c>
      <c r="BE21" t="s">
        <v>397</v>
      </c>
      <c r="BF21">
        <v>0</v>
      </c>
      <c r="BG21">
        <v>1</v>
      </c>
      <c r="BH21">
        <f t="shared" si="3"/>
        <v>1</v>
      </c>
      <c r="BI21">
        <v>3</v>
      </c>
      <c r="BJ21">
        <v>5</v>
      </c>
      <c r="BK21">
        <f t="shared" si="13"/>
        <v>1</v>
      </c>
      <c r="BL21" t="s">
        <v>398</v>
      </c>
      <c r="BM21" t="s">
        <v>399</v>
      </c>
      <c r="BN21" s="1">
        <v>1.0104166666666668E-2</v>
      </c>
      <c r="BO21" t="s">
        <v>400</v>
      </c>
      <c r="BP21" s="5" t="s">
        <v>1042</v>
      </c>
      <c r="BR21" s="11" t="b">
        <f t="shared" si="22"/>
        <v>0</v>
      </c>
      <c r="BS21" s="11" t="b">
        <f t="shared" si="22"/>
        <v>0</v>
      </c>
      <c r="BT21" s="11" t="b">
        <f t="shared" si="22"/>
        <v>0</v>
      </c>
      <c r="BU21" s="11" t="b">
        <f t="shared" si="22"/>
        <v>0</v>
      </c>
      <c r="BV21" s="11" t="b">
        <f t="shared" si="23"/>
        <v>0</v>
      </c>
      <c r="BW21" s="11" t="b">
        <f t="shared" si="23"/>
        <v>0</v>
      </c>
      <c r="BX21" s="5" t="s">
        <v>1055</v>
      </c>
      <c r="BZ21" s="11" t="b">
        <f t="shared" si="14"/>
        <v>0</v>
      </c>
      <c r="CA21" s="11" t="b">
        <f t="shared" si="15"/>
        <v>0</v>
      </c>
      <c r="CB21" s="11" t="b">
        <f t="shared" si="24"/>
        <v>0</v>
      </c>
      <c r="CC21" s="11" t="b">
        <f t="shared" si="24"/>
        <v>0</v>
      </c>
      <c r="CD21" s="11" t="b">
        <f t="shared" si="24"/>
        <v>0</v>
      </c>
      <c r="CE21" s="11" t="b">
        <f t="shared" si="24"/>
        <v>0</v>
      </c>
      <c r="CF21" s="11" t="b">
        <f t="shared" si="24"/>
        <v>0</v>
      </c>
      <c r="CG21" s="11" t="b">
        <f t="shared" si="24"/>
        <v>1</v>
      </c>
      <c r="CH21" s="11" t="b">
        <f t="shared" si="24"/>
        <v>0</v>
      </c>
      <c r="CI21" s="11" t="b">
        <f t="shared" si="24"/>
        <v>0</v>
      </c>
      <c r="CJ21" s="11" t="b">
        <f t="shared" si="24"/>
        <v>1</v>
      </c>
      <c r="CK21" s="11" t="b">
        <f t="shared" si="24"/>
        <v>0</v>
      </c>
      <c r="CL21" s="11" t="b">
        <f t="shared" si="24"/>
        <v>0</v>
      </c>
      <c r="CM21" s="11" t="b">
        <f t="shared" si="24"/>
        <v>0</v>
      </c>
      <c r="CN21" s="11" t="b">
        <f t="shared" si="24"/>
        <v>0</v>
      </c>
      <c r="CO21" s="11" t="b">
        <f t="shared" si="25"/>
        <v>0</v>
      </c>
      <c r="CP21" s="11" t="b">
        <f t="shared" si="18"/>
        <v>0</v>
      </c>
      <c r="CQ21" s="11" t="b">
        <f t="shared" si="19"/>
        <v>0</v>
      </c>
      <c r="CR21" t="s">
        <v>401</v>
      </c>
    </row>
    <row r="22" spans="1:96">
      <c r="A22" t="s">
        <v>402</v>
      </c>
      <c r="B22" t="s">
        <v>403</v>
      </c>
      <c r="C22" t="s">
        <v>281</v>
      </c>
      <c r="D22" t="s">
        <v>54</v>
      </c>
      <c r="E22" t="s">
        <v>144</v>
      </c>
      <c r="F22" t="s">
        <v>222</v>
      </c>
      <c r="G22">
        <f t="shared" si="20"/>
        <v>0</v>
      </c>
      <c r="H22">
        <f t="shared" si="20"/>
        <v>1</v>
      </c>
      <c r="I22">
        <f t="shared" si="20"/>
        <v>1</v>
      </c>
      <c r="J22">
        <f t="shared" si="20"/>
        <v>0</v>
      </c>
      <c r="K22">
        <f t="shared" si="6"/>
        <v>2</v>
      </c>
      <c r="L22" t="s">
        <v>72</v>
      </c>
      <c r="M22" t="s">
        <v>254</v>
      </c>
      <c r="N22" t="str">
        <f t="shared" si="7"/>
        <v>Poland</v>
      </c>
      <c r="O22" t="s">
        <v>59</v>
      </c>
      <c r="P22" t="s">
        <v>103</v>
      </c>
      <c r="Q22">
        <v>1</v>
      </c>
      <c r="R22">
        <v>2</v>
      </c>
      <c r="S22">
        <v>1</v>
      </c>
      <c r="T22">
        <v>4</v>
      </c>
      <c r="U22">
        <v>3</v>
      </c>
      <c r="V22">
        <v>4</v>
      </c>
      <c r="W22">
        <v>2</v>
      </c>
      <c r="X22">
        <f t="shared" si="8"/>
        <v>-0.16666666666666666</v>
      </c>
      <c r="Y22">
        <f t="shared" si="9"/>
        <v>0.125</v>
      </c>
      <c r="Z22">
        <v>4</v>
      </c>
      <c r="AA22">
        <v>3</v>
      </c>
      <c r="AB22">
        <v>5</v>
      </c>
      <c r="AC22">
        <v>3</v>
      </c>
      <c r="AD22">
        <v>5</v>
      </c>
      <c r="AE22">
        <v>5</v>
      </c>
      <c r="AF22">
        <v>4</v>
      </c>
      <c r="AG22">
        <v>3</v>
      </c>
      <c r="AH22">
        <v>3</v>
      </c>
      <c r="AI22" s="35">
        <v>4</v>
      </c>
      <c r="AJ22">
        <v>3</v>
      </c>
      <c r="AK22">
        <v>2</v>
      </c>
      <c r="AL22">
        <v>5</v>
      </c>
      <c r="AM22">
        <v>5</v>
      </c>
      <c r="AN22">
        <v>5</v>
      </c>
      <c r="AO22">
        <v>3</v>
      </c>
      <c r="AP22">
        <v>4</v>
      </c>
      <c r="AQ22">
        <v>4</v>
      </c>
      <c r="AR22">
        <v>4</v>
      </c>
      <c r="AS22">
        <v>3</v>
      </c>
      <c r="AT22">
        <v>4</v>
      </c>
      <c r="AU22">
        <v>3</v>
      </c>
      <c r="AV22">
        <f t="shared" si="10"/>
        <v>3.6</v>
      </c>
      <c r="AW22">
        <v>6</v>
      </c>
      <c r="AX22">
        <v>2</v>
      </c>
      <c r="AY22">
        <f t="shared" si="1"/>
        <v>3.875</v>
      </c>
      <c r="AZ22">
        <f t="shared" si="11"/>
        <v>1</v>
      </c>
      <c r="BA22">
        <f t="shared" si="2"/>
        <v>4</v>
      </c>
      <c r="BB22">
        <f t="shared" si="12"/>
        <v>1</v>
      </c>
      <c r="BC22" t="s">
        <v>145</v>
      </c>
      <c r="BD22" t="s">
        <v>192</v>
      </c>
      <c r="BE22" t="s">
        <v>404</v>
      </c>
      <c r="BF22">
        <v>1</v>
      </c>
      <c r="BH22">
        <f t="shared" si="3"/>
        <v>1</v>
      </c>
      <c r="BI22">
        <v>1</v>
      </c>
      <c r="BJ22">
        <v>1</v>
      </c>
      <c r="BK22">
        <f t="shared" si="13"/>
        <v>0</v>
      </c>
      <c r="BL22" t="s">
        <v>405</v>
      </c>
      <c r="BM22" t="s">
        <v>149</v>
      </c>
      <c r="BN22" s="1">
        <v>2.9976851851851848E-3</v>
      </c>
      <c r="BP22" s="5" t="s">
        <v>1041</v>
      </c>
      <c r="BR22" s="11" t="b">
        <f t="shared" si="22"/>
        <v>0</v>
      </c>
      <c r="BS22" s="11" t="b">
        <f t="shared" si="22"/>
        <v>0</v>
      </c>
      <c r="BT22" s="11" t="b">
        <f t="shared" si="22"/>
        <v>0</v>
      </c>
      <c r="BU22" s="11" t="b">
        <f t="shared" si="22"/>
        <v>0</v>
      </c>
      <c r="BV22" s="11" t="b">
        <f t="shared" si="23"/>
        <v>0</v>
      </c>
      <c r="BW22" s="11" t="b">
        <f t="shared" si="23"/>
        <v>0</v>
      </c>
      <c r="BZ22" s="11" t="b">
        <f t="shared" si="14"/>
        <v>0</v>
      </c>
      <c r="CA22" s="11" t="b">
        <f t="shared" si="15"/>
        <v>0</v>
      </c>
      <c r="CB22" s="11" t="b">
        <f t="shared" si="24"/>
        <v>0</v>
      </c>
      <c r="CC22" s="11" t="b">
        <f t="shared" si="24"/>
        <v>0</v>
      </c>
      <c r="CD22" s="11" t="b">
        <f t="shared" si="24"/>
        <v>0</v>
      </c>
      <c r="CE22" s="11" t="b">
        <f t="shared" si="24"/>
        <v>0</v>
      </c>
      <c r="CF22" s="11" t="b">
        <f t="shared" si="24"/>
        <v>0</v>
      </c>
      <c r="CG22" s="11" t="b">
        <f t="shared" si="24"/>
        <v>0</v>
      </c>
      <c r="CH22" s="11" t="b">
        <f t="shared" si="24"/>
        <v>0</v>
      </c>
      <c r="CI22" s="11" t="b">
        <f t="shared" si="24"/>
        <v>0</v>
      </c>
      <c r="CJ22" s="11" t="b">
        <f t="shared" si="24"/>
        <v>0</v>
      </c>
      <c r="CK22" s="11" t="b">
        <f t="shared" si="24"/>
        <v>0</v>
      </c>
      <c r="CL22" s="11" t="b">
        <f t="shared" si="24"/>
        <v>0</v>
      </c>
      <c r="CM22" s="11" t="b">
        <f t="shared" si="24"/>
        <v>0</v>
      </c>
      <c r="CN22" s="11" t="b">
        <f t="shared" si="24"/>
        <v>0</v>
      </c>
      <c r="CO22" s="11" t="b">
        <f t="shared" si="25"/>
        <v>0</v>
      </c>
      <c r="CP22" s="11" t="b">
        <f t="shared" si="18"/>
        <v>0</v>
      </c>
      <c r="CQ22" s="11" t="b">
        <f t="shared" si="19"/>
        <v>0</v>
      </c>
    </row>
    <row r="23" spans="1:96">
      <c r="A23" t="s">
        <v>406</v>
      </c>
      <c r="B23" t="s">
        <v>407</v>
      </c>
      <c r="C23" t="s">
        <v>281</v>
      </c>
      <c r="D23" t="s">
        <v>54</v>
      </c>
      <c r="E23" t="s">
        <v>144</v>
      </c>
      <c r="F23" t="s">
        <v>83</v>
      </c>
      <c r="G23">
        <f t="shared" si="20"/>
        <v>0</v>
      </c>
      <c r="H23">
        <f t="shared" si="20"/>
        <v>0</v>
      </c>
      <c r="I23">
        <f t="shared" si="20"/>
        <v>1</v>
      </c>
      <c r="J23">
        <f t="shared" si="20"/>
        <v>0</v>
      </c>
      <c r="K23">
        <f t="shared" si="6"/>
        <v>1</v>
      </c>
      <c r="L23" t="s">
        <v>124</v>
      </c>
      <c r="M23" t="s">
        <v>58</v>
      </c>
      <c r="N23" t="str">
        <f t="shared" si="7"/>
        <v>Portugal</v>
      </c>
      <c r="O23" t="s">
        <v>59</v>
      </c>
      <c r="P23" t="s">
        <v>60</v>
      </c>
      <c r="Q23">
        <v>2</v>
      </c>
      <c r="R23">
        <v>2</v>
      </c>
      <c r="S23">
        <v>2</v>
      </c>
      <c r="T23">
        <v>4</v>
      </c>
      <c r="U23">
        <v>3</v>
      </c>
      <c r="V23">
        <v>4</v>
      </c>
      <c r="W23">
        <v>2</v>
      </c>
      <c r="X23">
        <f t="shared" si="8"/>
        <v>-8.3333333333333329E-2</v>
      </c>
      <c r="Y23">
        <f t="shared" si="9"/>
        <v>0.125</v>
      </c>
      <c r="Z23">
        <v>5</v>
      </c>
      <c r="AA23">
        <v>6</v>
      </c>
      <c r="AB23">
        <v>6</v>
      </c>
      <c r="AC23">
        <v>6</v>
      </c>
      <c r="AD23">
        <v>6</v>
      </c>
      <c r="AE23">
        <v>6</v>
      </c>
      <c r="AF23">
        <v>5</v>
      </c>
      <c r="AG23">
        <v>1</v>
      </c>
      <c r="AH23">
        <v>5</v>
      </c>
      <c r="AI23" s="35">
        <v>5</v>
      </c>
      <c r="AJ23">
        <v>6</v>
      </c>
      <c r="AK23">
        <v>6</v>
      </c>
      <c r="AL23">
        <v>6</v>
      </c>
      <c r="AM23">
        <v>6</v>
      </c>
      <c r="AN23">
        <v>6</v>
      </c>
      <c r="AO23">
        <v>6</v>
      </c>
      <c r="AP23">
        <v>5</v>
      </c>
      <c r="AQ23">
        <v>4</v>
      </c>
      <c r="AR23">
        <v>4</v>
      </c>
      <c r="AS23">
        <v>6</v>
      </c>
      <c r="AT23">
        <v>5</v>
      </c>
      <c r="AU23">
        <v>4</v>
      </c>
      <c r="AV23">
        <f t="shared" si="10"/>
        <v>4.5999999999999996</v>
      </c>
      <c r="AW23">
        <v>6</v>
      </c>
      <c r="AX23">
        <v>6</v>
      </c>
      <c r="AY23">
        <f t="shared" si="1"/>
        <v>5.75</v>
      </c>
      <c r="AZ23">
        <f t="shared" si="11"/>
        <v>1</v>
      </c>
      <c r="BA23">
        <f t="shared" si="2"/>
        <v>5.625</v>
      </c>
      <c r="BB23">
        <f t="shared" si="12"/>
        <v>1</v>
      </c>
      <c r="BC23" t="s">
        <v>282</v>
      </c>
      <c r="BD23" t="s">
        <v>408</v>
      </c>
      <c r="BE23" t="s">
        <v>409</v>
      </c>
      <c r="BF23">
        <v>3</v>
      </c>
      <c r="BH23">
        <f t="shared" si="3"/>
        <v>3</v>
      </c>
      <c r="BI23">
        <v>1</v>
      </c>
      <c r="BJ23">
        <v>4</v>
      </c>
      <c r="BK23">
        <f t="shared" si="13"/>
        <v>1</v>
      </c>
      <c r="BL23" t="s">
        <v>292</v>
      </c>
      <c r="BM23" t="s">
        <v>286</v>
      </c>
      <c r="BN23" s="1">
        <v>6.9907407407407409E-3</v>
      </c>
      <c r="BP23" s="5" t="s">
        <v>1041</v>
      </c>
      <c r="BR23" s="11" t="b">
        <f t="shared" si="22"/>
        <v>0</v>
      </c>
      <c r="BS23" s="11" t="b">
        <f t="shared" si="22"/>
        <v>0</v>
      </c>
      <c r="BT23" s="11" t="b">
        <f t="shared" si="22"/>
        <v>0</v>
      </c>
      <c r="BU23" s="11" t="b">
        <f t="shared" si="22"/>
        <v>0</v>
      </c>
      <c r="BV23" s="11" t="b">
        <f t="shared" si="23"/>
        <v>0</v>
      </c>
      <c r="BW23" s="11" t="b">
        <f t="shared" si="23"/>
        <v>0</v>
      </c>
      <c r="BZ23" s="11" t="b">
        <f t="shared" si="14"/>
        <v>0</v>
      </c>
      <c r="CA23" s="11" t="b">
        <f t="shared" si="15"/>
        <v>0</v>
      </c>
      <c r="CB23" s="11" t="b">
        <f t="shared" si="24"/>
        <v>0</v>
      </c>
      <c r="CC23" s="11" t="b">
        <f t="shared" si="24"/>
        <v>0</v>
      </c>
      <c r="CD23" s="11" t="b">
        <f t="shared" si="24"/>
        <v>0</v>
      </c>
      <c r="CE23" s="11" t="b">
        <f t="shared" si="24"/>
        <v>0</v>
      </c>
      <c r="CF23" s="11" t="b">
        <f t="shared" si="24"/>
        <v>0</v>
      </c>
      <c r="CG23" s="11" t="b">
        <f t="shared" si="24"/>
        <v>0</v>
      </c>
      <c r="CH23" s="11" t="b">
        <f t="shared" si="24"/>
        <v>0</v>
      </c>
      <c r="CI23" s="11" t="b">
        <f t="shared" si="24"/>
        <v>0</v>
      </c>
      <c r="CJ23" s="11" t="b">
        <f t="shared" si="24"/>
        <v>0</v>
      </c>
      <c r="CK23" s="11" t="b">
        <f t="shared" si="24"/>
        <v>0</v>
      </c>
      <c r="CL23" s="11" t="b">
        <f t="shared" si="24"/>
        <v>0</v>
      </c>
      <c r="CM23" s="11" t="b">
        <f t="shared" si="24"/>
        <v>0</v>
      </c>
      <c r="CN23" s="11" t="b">
        <f t="shared" si="24"/>
        <v>0</v>
      </c>
      <c r="CO23" s="11" t="b">
        <f t="shared" si="25"/>
        <v>0</v>
      </c>
      <c r="CP23" s="11" t="b">
        <f t="shared" si="18"/>
        <v>0</v>
      </c>
      <c r="CQ23" s="11" t="b">
        <f t="shared" si="19"/>
        <v>0</v>
      </c>
    </row>
    <row r="24" spans="1:96">
      <c r="A24" t="s">
        <v>410</v>
      </c>
      <c r="B24" t="s">
        <v>411</v>
      </c>
      <c r="C24" t="s">
        <v>281</v>
      </c>
      <c r="D24" t="s">
        <v>81</v>
      </c>
      <c r="E24" t="s">
        <v>55</v>
      </c>
      <c r="F24" t="s">
        <v>83</v>
      </c>
      <c r="G24">
        <f t="shared" si="20"/>
        <v>0</v>
      </c>
      <c r="H24">
        <f t="shared" si="20"/>
        <v>0</v>
      </c>
      <c r="I24">
        <f t="shared" si="20"/>
        <v>1</v>
      </c>
      <c r="J24">
        <f t="shared" si="20"/>
        <v>0</v>
      </c>
      <c r="K24">
        <f t="shared" si="6"/>
        <v>1</v>
      </c>
      <c r="L24" t="s">
        <v>72</v>
      </c>
      <c r="M24" t="s">
        <v>73</v>
      </c>
      <c r="N24" t="str">
        <f t="shared" si="7"/>
        <v>USA</v>
      </c>
      <c r="O24" t="s">
        <v>74</v>
      </c>
      <c r="P24" t="s">
        <v>60</v>
      </c>
      <c r="Q24">
        <v>5</v>
      </c>
      <c r="R24">
        <v>4</v>
      </c>
      <c r="S24">
        <v>3</v>
      </c>
      <c r="T24">
        <v>3</v>
      </c>
      <c r="U24">
        <v>4</v>
      </c>
      <c r="V24">
        <v>4</v>
      </c>
      <c r="W24">
        <v>4</v>
      </c>
      <c r="X24">
        <f t="shared" si="8"/>
        <v>4.1666666666666664E-2</v>
      </c>
      <c r="Y24">
        <f t="shared" si="9"/>
        <v>-4.1666666666666664E-2</v>
      </c>
      <c r="Z24">
        <v>2</v>
      </c>
      <c r="AA24">
        <v>6</v>
      </c>
      <c r="AB24">
        <v>3</v>
      </c>
      <c r="AC24">
        <v>4</v>
      </c>
      <c r="AD24">
        <v>5</v>
      </c>
      <c r="AE24">
        <v>6</v>
      </c>
      <c r="AF24">
        <v>3</v>
      </c>
      <c r="AG24">
        <v>2</v>
      </c>
      <c r="AH24">
        <v>4</v>
      </c>
      <c r="AI24" s="35">
        <v>6</v>
      </c>
      <c r="AJ24">
        <v>1</v>
      </c>
      <c r="AK24">
        <v>5</v>
      </c>
      <c r="AL24">
        <v>5</v>
      </c>
      <c r="AM24">
        <v>6</v>
      </c>
      <c r="AN24">
        <v>6</v>
      </c>
      <c r="AO24">
        <v>6</v>
      </c>
      <c r="AP24">
        <v>5</v>
      </c>
      <c r="AQ24">
        <v>3</v>
      </c>
      <c r="AR24">
        <v>6</v>
      </c>
      <c r="AS24">
        <v>6</v>
      </c>
      <c r="AT24">
        <v>5</v>
      </c>
      <c r="AU24">
        <v>5</v>
      </c>
      <c r="AV24">
        <f t="shared" si="10"/>
        <v>5</v>
      </c>
      <c r="AW24">
        <v>6</v>
      </c>
      <c r="AX24">
        <v>5</v>
      </c>
      <c r="AY24">
        <f t="shared" si="1"/>
        <v>5</v>
      </c>
      <c r="AZ24">
        <f t="shared" si="11"/>
        <v>1</v>
      </c>
      <c r="BA24">
        <f t="shared" si="2"/>
        <v>4.125</v>
      </c>
      <c r="BB24">
        <f t="shared" si="12"/>
        <v>1</v>
      </c>
      <c r="BC24" t="s">
        <v>297</v>
      </c>
      <c r="BD24" t="s">
        <v>110</v>
      </c>
      <c r="BE24" t="s">
        <v>412</v>
      </c>
      <c r="BF24">
        <v>1</v>
      </c>
      <c r="BH24">
        <f t="shared" si="3"/>
        <v>1</v>
      </c>
      <c r="BI24">
        <v>1</v>
      </c>
      <c r="BJ24">
        <v>1</v>
      </c>
      <c r="BK24">
        <f t="shared" si="13"/>
        <v>0</v>
      </c>
      <c r="BL24" t="s">
        <v>300</v>
      </c>
      <c r="BM24" t="s">
        <v>301</v>
      </c>
      <c r="BN24" s="1">
        <v>4.6527777777777774E-3</v>
      </c>
      <c r="BO24" t="s">
        <v>413</v>
      </c>
      <c r="BP24" s="5" t="s">
        <v>736</v>
      </c>
      <c r="BQ24" s="5" t="s">
        <v>1144</v>
      </c>
      <c r="BR24" s="11" t="b">
        <f t="shared" si="22"/>
        <v>1</v>
      </c>
      <c r="BS24" s="11" t="b">
        <f t="shared" si="22"/>
        <v>0</v>
      </c>
      <c r="BT24" s="11" t="b">
        <f t="shared" si="22"/>
        <v>0</v>
      </c>
      <c r="BU24" s="11" t="b">
        <f t="shared" si="22"/>
        <v>0</v>
      </c>
      <c r="BV24" s="11" t="b">
        <f t="shared" si="23"/>
        <v>0</v>
      </c>
      <c r="BW24" s="11" t="b">
        <f t="shared" si="23"/>
        <v>0</v>
      </c>
      <c r="BZ24" s="11" t="b">
        <f t="shared" si="14"/>
        <v>0</v>
      </c>
      <c r="CA24" s="11" t="b">
        <f t="shared" si="15"/>
        <v>0</v>
      </c>
      <c r="CB24" s="11" t="b">
        <f t="shared" si="24"/>
        <v>0</v>
      </c>
      <c r="CC24" s="11" t="b">
        <f t="shared" si="24"/>
        <v>0</v>
      </c>
      <c r="CD24" s="11" t="b">
        <f t="shared" si="24"/>
        <v>0</v>
      </c>
      <c r="CE24" s="11" t="b">
        <f t="shared" si="24"/>
        <v>0</v>
      </c>
      <c r="CF24" s="11" t="b">
        <f t="shared" si="24"/>
        <v>0</v>
      </c>
      <c r="CG24" s="11" t="b">
        <f t="shared" si="24"/>
        <v>0</v>
      </c>
      <c r="CH24" s="11" t="b">
        <f t="shared" si="24"/>
        <v>0</v>
      </c>
      <c r="CI24" s="11" t="b">
        <f t="shared" si="24"/>
        <v>0</v>
      </c>
      <c r="CJ24" s="11" t="b">
        <f t="shared" si="24"/>
        <v>0</v>
      </c>
      <c r="CK24" s="11" t="b">
        <f t="shared" si="24"/>
        <v>0</v>
      </c>
      <c r="CL24" s="11" t="b">
        <f t="shared" si="24"/>
        <v>0</v>
      </c>
      <c r="CM24" s="11" t="b">
        <f t="shared" si="24"/>
        <v>0</v>
      </c>
      <c r="CN24" s="11" t="b">
        <f t="shared" si="24"/>
        <v>0</v>
      </c>
      <c r="CO24" s="11" t="b">
        <f t="shared" si="25"/>
        <v>0</v>
      </c>
      <c r="CP24" s="11" t="b">
        <f t="shared" si="18"/>
        <v>0</v>
      </c>
      <c r="CQ24" s="11" t="b">
        <f t="shared" si="19"/>
        <v>0</v>
      </c>
    </row>
    <row r="25" spans="1:96">
      <c r="A25" t="s">
        <v>414</v>
      </c>
      <c r="B25" t="s">
        <v>415</v>
      </c>
      <c r="C25" t="s">
        <v>281</v>
      </c>
      <c r="D25" t="s">
        <v>54</v>
      </c>
      <c r="E25" t="s">
        <v>144</v>
      </c>
      <c r="F25" t="s">
        <v>56</v>
      </c>
      <c r="G25">
        <f t="shared" si="20"/>
        <v>0</v>
      </c>
      <c r="H25">
        <f t="shared" si="20"/>
        <v>0</v>
      </c>
      <c r="I25">
        <f t="shared" si="20"/>
        <v>0</v>
      </c>
      <c r="J25">
        <f t="shared" si="20"/>
        <v>1</v>
      </c>
      <c r="K25">
        <f t="shared" si="6"/>
        <v>1</v>
      </c>
      <c r="L25" t="s">
        <v>72</v>
      </c>
      <c r="M25" t="s">
        <v>109</v>
      </c>
      <c r="N25" t="str">
        <f t="shared" si="7"/>
        <v>UK</v>
      </c>
      <c r="O25" t="s">
        <v>74</v>
      </c>
      <c r="P25" t="s">
        <v>98</v>
      </c>
      <c r="Q25">
        <v>0</v>
      </c>
      <c r="R25">
        <v>5</v>
      </c>
      <c r="S25">
        <v>0</v>
      </c>
      <c r="T25">
        <v>5</v>
      </c>
      <c r="U25">
        <v>0</v>
      </c>
      <c r="V25">
        <v>5</v>
      </c>
      <c r="W25">
        <v>0</v>
      </c>
      <c r="X25">
        <f t="shared" si="8"/>
        <v>-0.41666666666666669</v>
      </c>
      <c r="Y25">
        <f t="shared" si="9"/>
        <v>0.41666666666666669</v>
      </c>
      <c r="Z25">
        <v>0</v>
      </c>
      <c r="AA25">
        <v>6</v>
      </c>
      <c r="AB25">
        <v>6</v>
      </c>
      <c r="AC25">
        <v>6</v>
      </c>
      <c r="AD25">
        <v>6</v>
      </c>
      <c r="AE25">
        <v>6</v>
      </c>
      <c r="AF25">
        <v>4</v>
      </c>
      <c r="AG25">
        <v>4</v>
      </c>
      <c r="AH25">
        <v>2</v>
      </c>
      <c r="AI25" s="35">
        <v>0</v>
      </c>
      <c r="AJ25">
        <v>6</v>
      </c>
      <c r="AK25">
        <v>6</v>
      </c>
      <c r="AL25">
        <v>2</v>
      </c>
      <c r="AM25">
        <v>6</v>
      </c>
      <c r="AN25">
        <v>0</v>
      </c>
      <c r="AO25">
        <v>6</v>
      </c>
      <c r="AP25">
        <v>0</v>
      </c>
      <c r="AQ25">
        <v>0</v>
      </c>
      <c r="AR25">
        <v>0</v>
      </c>
      <c r="AS25">
        <v>0</v>
      </c>
      <c r="AT25">
        <v>0</v>
      </c>
      <c r="AU25">
        <v>0</v>
      </c>
      <c r="AV25">
        <f t="shared" si="10"/>
        <v>0</v>
      </c>
      <c r="AW25">
        <v>6</v>
      </c>
      <c r="AX25">
        <v>6</v>
      </c>
      <c r="AY25">
        <f t="shared" si="1"/>
        <v>3.25</v>
      </c>
      <c r="AZ25">
        <f t="shared" si="11"/>
        <v>1</v>
      </c>
      <c r="BA25">
        <f t="shared" si="2"/>
        <v>4.5</v>
      </c>
      <c r="BB25">
        <f t="shared" si="12"/>
        <v>1</v>
      </c>
      <c r="BC25" t="s">
        <v>86</v>
      </c>
      <c r="BD25" t="s">
        <v>416</v>
      </c>
      <c r="BE25" t="s">
        <v>417</v>
      </c>
      <c r="BF25">
        <v>1</v>
      </c>
      <c r="BH25">
        <f t="shared" si="3"/>
        <v>1</v>
      </c>
      <c r="BI25">
        <v>1</v>
      </c>
      <c r="BJ25">
        <v>4</v>
      </c>
      <c r="BK25">
        <f t="shared" si="13"/>
        <v>1</v>
      </c>
      <c r="BL25" t="s">
        <v>156</v>
      </c>
      <c r="BM25" t="s">
        <v>157</v>
      </c>
      <c r="BN25" s="1">
        <v>2.3611111111111111E-3</v>
      </c>
      <c r="BP25" s="5" t="s">
        <v>1041</v>
      </c>
      <c r="BR25" s="11" t="b">
        <f t="shared" si="22"/>
        <v>0</v>
      </c>
      <c r="BS25" s="11" t="b">
        <f t="shared" si="22"/>
        <v>0</v>
      </c>
      <c r="BT25" s="11" t="b">
        <f t="shared" si="22"/>
        <v>0</v>
      </c>
      <c r="BU25" s="11" t="b">
        <f t="shared" si="22"/>
        <v>0</v>
      </c>
      <c r="BV25" s="11" t="b">
        <f t="shared" si="23"/>
        <v>0</v>
      </c>
      <c r="BW25" s="11" t="b">
        <f t="shared" si="23"/>
        <v>0</v>
      </c>
      <c r="BZ25" s="11" t="b">
        <f t="shared" si="14"/>
        <v>0</v>
      </c>
      <c r="CA25" s="11" t="b">
        <f t="shared" si="15"/>
        <v>0</v>
      </c>
      <c r="CB25" s="11" t="b">
        <f t="shared" si="24"/>
        <v>0</v>
      </c>
      <c r="CC25" s="11" t="b">
        <f t="shared" si="24"/>
        <v>0</v>
      </c>
      <c r="CD25" s="11" t="b">
        <f t="shared" si="24"/>
        <v>0</v>
      </c>
      <c r="CE25" s="11" t="b">
        <f t="shared" si="24"/>
        <v>0</v>
      </c>
      <c r="CF25" s="11" t="b">
        <f t="shared" si="24"/>
        <v>0</v>
      </c>
      <c r="CG25" s="11" t="b">
        <f t="shared" si="24"/>
        <v>0</v>
      </c>
      <c r="CH25" s="11" t="b">
        <f t="shared" si="24"/>
        <v>0</v>
      </c>
      <c r="CI25" s="11" t="b">
        <f t="shared" si="24"/>
        <v>0</v>
      </c>
      <c r="CJ25" s="11" t="b">
        <f t="shared" si="24"/>
        <v>0</v>
      </c>
      <c r="CK25" s="11" t="b">
        <f t="shared" si="24"/>
        <v>0</v>
      </c>
      <c r="CL25" s="11" t="b">
        <f t="shared" si="24"/>
        <v>0</v>
      </c>
      <c r="CM25" s="11" t="b">
        <f t="shared" si="24"/>
        <v>0</v>
      </c>
      <c r="CN25" s="11" t="b">
        <f t="shared" si="24"/>
        <v>0</v>
      </c>
      <c r="CO25" s="11" t="b">
        <f t="shared" si="25"/>
        <v>0</v>
      </c>
      <c r="CP25" s="11" t="b">
        <f t="shared" si="18"/>
        <v>0</v>
      </c>
      <c r="CQ25" s="11" t="b">
        <f t="shared" si="19"/>
        <v>0</v>
      </c>
    </row>
    <row r="26" spans="1:96">
      <c r="A26" t="s">
        <v>418</v>
      </c>
      <c r="B26" t="s">
        <v>419</v>
      </c>
      <c r="C26" t="s">
        <v>281</v>
      </c>
      <c r="D26" t="s">
        <v>70</v>
      </c>
      <c r="E26" t="s">
        <v>71</v>
      </c>
      <c r="F26" t="s">
        <v>56</v>
      </c>
      <c r="G26">
        <f t="shared" si="20"/>
        <v>0</v>
      </c>
      <c r="H26">
        <f t="shared" si="20"/>
        <v>0</v>
      </c>
      <c r="I26">
        <f t="shared" si="20"/>
        <v>0</v>
      </c>
      <c r="J26">
        <f t="shared" si="20"/>
        <v>1</v>
      </c>
      <c r="K26">
        <f t="shared" si="6"/>
        <v>1</v>
      </c>
      <c r="L26" t="s">
        <v>72</v>
      </c>
      <c r="M26" t="s">
        <v>420</v>
      </c>
      <c r="N26" t="str">
        <f t="shared" si="7"/>
        <v>london</v>
      </c>
      <c r="O26" t="s">
        <v>59</v>
      </c>
      <c r="P26" t="s">
        <v>98</v>
      </c>
      <c r="Q26">
        <v>5</v>
      </c>
      <c r="R26">
        <v>3</v>
      </c>
      <c r="S26">
        <v>4</v>
      </c>
      <c r="T26">
        <v>3</v>
      </c>
      <c r="U26">
        <v>3</v>
      </c>
      <c r="V26">
        <v>2</v>
      </c>
      <c r="W26">
        <v>5</v>
      </c>
      <c r="X26">
        <f t="shared" si="8"/>
        <v>0.125</v>
      </c>
      <c r="Y26">
        <f t="shared" si="9"/>
        <v>-0.125</v>
      </c>
      <c r="Z26">
        <v>5</v>
      </c>
      <c r="AA26">
        <v>4</v>
      </c>
      <c r="AB26">
        <v>3</v>
      </c>
      <c r="AC26">
        <v>6</v>
      </c>
      <c r="AD26">
        <v>6</v>
      </c>
      <c r="AE26">
        <v>5</v>
      </c>
      <c r="AF26">
        <v>6</v>
      </c>
      <c r="AG26">
        <v>2</v>
      </c>
      <c r="AH26">
        <v>4</v>
      </c>
      <c r="AI26" s="35">
        <v>5</v>
      </c>
      <c r="AJ26">
        <v>5</v>
      </c>
      <c r="AK26">
        <v>5</v>
      </c>
      <c r="AL26">
        <v>6</v>
      </c>
      <c r="AM26">
        <v>4</v>
      </c>
      <c r="AN26">
        <v>4</v>
      </c>
      <c r="AO26">
        <v>5</v>
      </c>
      <c r="AP26">
        <v>5</v>
      </c>
      <c r="AQ26">
        <v>5</v>
      </c>
      <c r="AR26">
        <v>5</v>
      </c>
      <c r="AS26">
        <v>5</v>
      </c>
      <c r="AT26">
        <v>3</v>
      </c>
      <c r="AU26">
        <v>5</v>
      </c>
      <c r="AV26">
        <f t="shared" si="10"/>
        <v>4.5999999999999996</v>
      </c>
      <c r="AW26">
        <v>6</v>
      </c>
      <c r="AX26">
        <v>1</v>
      </c>
      <c r="AY26">
        <f t="shared" si="1"/>
        <v>4.875</v>
      </c>
      <c r="AZ26">
        <f t="shared" si="11"/>
        <v>1</v>
      </c>
      <c r="BA26">
        <f t="shared" si="2"/>
        <v>4.875</v>
      </c>
      <c r="BB26">
        <f t="shared" si="12"/>
        <v>1</v>
      </c>
      <c r="BC26" t="s">
        <v>145</v>
      </c>
      <c r="BD26" t="s">
        <v>421</v>
      </c>
      <c r="BE26" t="s">
        <v>422</v>
      </c>
      <c r="BF26">
        <v>1</v>
      </c>
      <c r="BH26">
        <f t="shared" si="3"/>
        <v>1</v>
      </c>
      <c r="BI26">
        <v>1</v>
      </c>
      <c r="BJ26">
        <v>3</v>
      </c>
      <c r="BK26">
        <f t="shared" si="13"/>
        <v>1</v>
      </c>
      <c r="BL26" t="s">
        <v>148</v>
      </c>
      <c r="BM26" t="s">
        <v>149</v>
      </c>
      <c r="BN26" s="1">
        <v>5.1273148148148146E-3</v>
      </c>
      <c r="BO26" t="s">
        <v>423</v>
      </c>
      <c r="BP26" s="5" t="s">
        <v>736</v>
      </c>
      <c r="BQ26" s="5" t="s">
        <v>1149</v>
      </c>
      <c r="BR26" s="11" t="b">
        <f t="shared" si="22"/>
        <v>0</v>
      </c>
      <c r="BS26" s="11" t="b">
        <f t="shared" si="22"/>
        <v>0</v>
      </c>
      <c r="BT26" s="11" t="b">
        <f t="shared" si="22"/>
        <v>0</v>
      </c>
      <c r="BU26" s="11" t="b">
        <f t="shared" si="22"/>
        <v>0</v>
      </c>
      <c r="BV26" s="11" t="b">
        <f t="shared" si="23"/>
        <v>0</v>
      </c>
      <c r="BW26" s="11" t="b">
        <f t="shared" si="23"/>
        <v>0</v>
      </c>
      <c r="BZ26" s="11" t="b">
        <f t="shared" si="14"/>
        <v>0</v>
      </c>
      <c r="CA26" s="11" t="b">
        <f t="shared" si="15"/>
        <v>0</v>
      </c>
      <c r="CB26" s="11" t="b">
        <f t="shared" si="24"/>
        <v>0</v>
      </c>
      <c r="CC26" s="11" t="b">
        <f t="shared" si="24"/>
        <v>0</v>
      </c>
      <c r="CD26" s="11" t="b">
        <f t="shared" si="24"/>
        <v>0</v>
      </c>
      <c r="CE26" s="11" t="b">
        <f t="shared" si="24"/>
        <v>0</v>
      </c>
      <c r="CF26" s="11" t="b">
        <f t="shared" si="24"/>
        <v>0</v>
      </c>
      <c r="CG26" s="11" t="b">
        <f t="shared" si="24"/>
        <v>0</v>
      </c>
      <c r="CH26" s="11" t="b">
        <f t="shared" si="24"/>
        <v>0</v>
      </c>
      <c r="CI26" s="11" t="b">
        <f t="shared" si="24"/>
        <v>0</v>
      </c>
      <c r="CJ26" s="11" t="b">
        <f t="shared" si="24"/>
        <v>0</v>
      </c>
      <c r="CK26" s="11" t="b">
        <f t="shared" si="24"/>
        <v>0</v>
      </c>
      <c r="CL26" s="11" t="b">
        <f t="shared" si="24"/>
        <v>0</v>
      </c>
      <c r="CM26" s="11" t="b">
        <f t="shared" si="24"/>
        <v>0</v>
      </c>
      <c r="CN26" s="11" t="b">
        <f t="shared" si="24"/>
        <v>0</v>
      </c>
      <c r="CO26" s="11" t="b">
        <f t="shared" si="25"/>
        <v>0</v>
      </c>
      <c r="CP26" s="11" t="b">
        <f t="shared" si="18"/>
        <v>0</v>
      </c>
      <c r="CQ26" s="11" t="b">
        <f t="shared" si="19"/>
        <v>0</v>
      </c>
      <c r="CR26" t="s">
        <v>424</v>
      </c>
    </row>
    <row r="27" spans="1:96">
      <c r="A27" t="s">
        <v>425</v>
      </c>
      <c r="B27" t="s">
        <v>426</v>
      </c>
      <c r="C27" t="s">
        <v>281</v>
      </c>
      <c r="D27" t="s">
        <v>54</v>
      </c>
      <c r="E27" t="s">
        <v>144</v>
      </c>
      <c r="F27" t="s">
        <v>116</v>
      </c>
      <c r="G27">
        <f t="shared" si="20"/>
        <v>0</v>
      </c>
      <c r="H27">
        <f t="shared" si="20"/>
        <v>1</v>
      </c>
      <c r="I27">
        <f t="shared" si="20"/>
        <v>0</v>
      </c>
      <c r="J27">
        <f t="shared" si="20"/>
        <v>0</v>
      </c>
      <c r="K27">
        <f t="shared" si="6"/>
        <v>1</v>
      </c>
      <c r="L27" t="s">
        <v>96</v>
      </c>
      <c r="M27" t="s">
        <v>125</v>
      </c>
      <c r="N27" t="str">
        <f t="shared" si="7"/>
        <v>United Kingdom</v>
      </c>
      <c r="O27" t="s">
        <v>74</v>
      </c>
      <c r="P27" t="s">
        <v>98</v>
      </c>
      <c r="Q27">
        <v>5</v>
      </c>
      <c r="R27">
        <v>3</v>
      </c>
      <c r="S27">
        <v>4</v>
      </c>
      <c r="T27">
        <v>3</v>
      </c>
      <c r="U27">
        <v>5</v>
      </c>
      <c r="V27">
        <v>5</v>
      </c>
      <c r="W27">
        <v>3</v>
      </c>
      <c r="X27">
        <f t="shared" si="8"/>
        <v>0.125</v>
      </c>
      <c r="Y27">
        <f t="shared" si="9"/>
        <v>0</v>
      </c>
      <c r="Z27">
        <v>5</v>
      </c>
      <c r="AA27">
        <v>5</v>
      </c>
      <c r="AB27">
        <v>5</v>
      </c>
      <c r="AC27">
        <v>6</v>
      </c>
      <c r="AD27">
        <v>5</v>
      </c>
      <c r="AE27">
        <v>6</v>
      </c>
      <c r="AF27">
        <v>5</v>
      </c>
      <c r="AG27">
        <v>1</v>
      </c>
      <c r="AH27">
        <v>5</v>
      </c>
      <c r="AI27" s="35">
        <v>4</v>
      </c>
      <c r="AJ27">
        <v>2</v>
      </c>
      <c r="AK27">
        <v>3</v>
      </c>
      <c r="AL27">
        <v>4</v>
      </c>
      <c r="AM27">
        <v>6</v>
      </c>
      <c r="AN27">
        <v>5</v>
      </c>
      <c r="AO27">
        <v>5</v>
      </c>
      <c r="AP27">
        <v>3</v>
      </c>
      <c r="AQ27">
        <v>3</v>
      </c>
      <c r="AR27">
        <v>2</v>
      </c>
      <c r="AS27">
        <v>4</v>
      </c>
      <c r="AT27">
        <v>3</v>
      </c>
      <c r="AU27">
        <v>4</v>
      </c>
      <c r="AV27">
        <f t="shared" si="10"/>
        <v>3.2</v>
      </c>
      <c r="AW27">
        <v>6</v>
      </c>
      <c r="AX27">
        <v>6</v>
      </c>
      <c r="AY27">
        <f t="shared" si="1"/>
        <v>4</v>
      </c>
      <c r="AZ27">
        <f t="shared" si="11"/>
        <v>1</v>
      </c>
      <c r="BA27">
        <f t="shared" si="2"/>
        <v>5.25</v>
      </c>
      <c r="BB27">
        <f t="shared" si="12"/>
        <v>1</v>
      </c>
      <c r="BC27" t="s">
        <v>297</v>
      </c>
      <c r="BD27" t="s">
        <v>104</v>
      </c>
      <c r="BE27" t="s">
        <v>427</v>
      </c>
      <c r="BF27">
        <v>1</v>
      </c>
      <c r="BH27">
        <f t="shared" si="3"/>
        <v>1</v>
      </c>
      <c r="BI27">
        <v>1</v>
      </c>
      <c r="BJ27">
        <v>3</v>
      </c>
      <c r="BK27">
        <f t="shared" si="13"/>
        <v>1</v>
      </c>
      <c r="BL27" t="s">
        <v>300</v>
      </c>
      <c r="BM27" t="s">
        <v>301</v>
      </c>
      <c r="BN27" s="1">
        <v>6.5046296296296302E-3</v>
      </c>
      <c r="BO27" t="s">
        <v>428</v>
      </c>
      <c r="BP27" s="5" t="s">
        <v>736</v>
      </c>
      <c r="BQ27" s="5" t="s">
        <v>1150</v>
      </c>
      <c r="BR27" s="11" t="b">
        <f t="shared" si="22"/>
        <v>0</v>
      </c>
      <c r="BS27" s="11" t="b">
        <f t="shared" si="22"/>
        <v>0</v>
      </c>
      <c r="BT27" s="11" t="b">
        <f t="shared" si="22"/>
        <v>0</v>
      </c>
      <c r="BU27" s="11" t="b">
        <f t="shared" si="22"/>
        <v>1</v>
      </c>
      <c r="BV27" s="11" t="b">
        <f t="shared" si="23"/>
        <v>0</v>
      </c>
      <c r="BW27" s="11" t="b">
        <f t="shared" si="23"/>
        <v>0</v>
      </c>
      <c r="BX27" s="5" t="s">
        <v>1057</v>
      </c>
      <c r="BZ27" s="11" t="b">
        <f t="shared" si="14"/>
        <v>1</v>
      </c>
      <c r="CA27" s="11" t="b">
        <f t="shared" si="15"/>
        <v>1</v>
      </c>
      <c r="CB27" s="11" t="b">
        <f t="shared" si="24"/>
        <v>0</v>
      </c>
      <c r="CC27" s="11" t="b">
        <f t="shared" si="24"/>
        <v>0</v>
      </c>
      <c r="CD27" s="11" t="b">
        <f t="shared" si="24"/>
        <v>0</v>
      </c>
      <c r="CE27" s="11" t="b">
        <f t="shared" si="24"/>
        <v>0</v>
      </c>
      <c r="CF27" s="11" t="b">
        <f t="shared" si="24"/>
        <v>0</v>
      </c>
      <c r="CG27" s="11" t="b">
        <f t="shared" si="24"/>
        <v>0</v>
      </c>
      <c r="CH27" s="11" t="b">
        <f t="shared" si="24"/>
        <v>0</v>
      </c>
      <c r="CI27" s="11" t="b">
        <f t="shared" si="24"/>
        <v>0</v>
      </c>
      <c r="CJ27" s="11" t="b">
        <f t="shared" si="24"/>
        <v>0</v>
      </c>
      <c r="CK27" s="11" t="b">
        <f t="shared" si="24"/>
        <v>0</v>
      </c>
      <c r="CL27" s="11" t="b">
        <f t="shared" si="24"/>
        <v>0</v>
      </c>
      <c r="CM27" s="11" t="b">
        <f t="shared" si="24"/>
        <v>0</v>
      </c>
      <c r="CN27" s="11" t="b">
        <f t="shared" si="24"/>
        <v>0</v>
      </c>
      <c r="CO27" s="11" t="b">
        <f t="shared" si="25"/>
        <v>0</v>
      </c>
      <c r="CP27" s="11" t="b">
        <f t="shared" si="18"/>
        <v>0</v>
      </c>
      <c r="CQ27" s="11" t="b">
        <f t="shared" si="19"/>
        <v>0</v>
      </c>
      <c r="CR27" t="s">
        <v>429</v>
      </c>
    </row>
    <row r="28" spans="1:96">
      <c r="A28" t="s">
        <v>430</v>
      </c>
      <c r="B28" t="s">
        <v>431</v>
      </c>
      <c r="C28" t="s">
        <v>281</v>
      </c>
      <c r="D28" t="s">
        <v>70</v>
      </c>
      <c r="E28" t="s">
        <v>55</v>
      </c>
      <c r="F28" t="s">
        <v>56</v>
      </c>
      <c r="G28">
        <f t="shared" si="20"/>
        <v>0</v>
      </c>
      <c r="H28">
        <f t="shared" si="20"/>
        <v>0</v>
      </c>
      <c r="I28">
        <f t="shared" si="20"/>
        <v>0</v>
      </c>
      <c r="J28">
        <f t="shared" si="20"/>
        <v>1</v>
      </c>
      <c r="K28">
        <f t="shared" si="6"/>
        <v>1</v>
      </c>
      <c r="L28" t="s">
        <v>72</v>
      </c>
      <c r="M28" t="s">
        <v>432</v>
      </c>
      <c r="N28" t="str">
        <f t="shared" si="7"/>
        <v>Uruguay</v>
      </c>
      <c r="O28" t="s">
        <v>59</v>
      </c>
      <c r="P28" t="s">
        <v>60</v>
      </c>
      <c r="Q28">
        <v>1</v>
      </c>
      <c r="R28">
        <v>2</v>
      </c>
      <c r="S28">
        <v>1</v>
      </c>
      <c r="T28">
        <v>2</v>
      </c>
      <c r="U28">
        <v>3</v>
      </c>
      <c r="V28">
        <v>4</v>
      </c>
      <c r="W28">
        <v>1</v>
      </c>
      <c r="X28">
        <f t="shared" si="8"/>
        <v>-8.3333333333333329E-2</v>
      </c>
      <c r="Y28">
        <f t="shared" si="9"/>
        <v>8.3333333333333329E-2</v>
      </c>
      <c r="Z28">
        <v>2</v>
      </c>
      <c r="AA28">
        <v>0</v>
      </c>
      <c r="AB28">
        <v>1</v>
      </c>
      <c r="AC28">
        <v>4</v>
      </c>
      <c r="AD28">
        <v>5</v>
      </c>
      <c r="AE28">
        <v>5</v>
      </c>
      <c r="AF28">
        <v>1</v>
      </c>
      <c r="AG28">
        <v>5</v>
      </c>
      <c r="AH28">
        <v>1</v>
      </c>
      <c r="AI28" s="35">
        <v>3</v>
      </c>
      <c r="AJ28">
        <v>1</v>
      </c>
      <c r="AK28">
        <v>1</v>
      </c>
      <c r="AL28">
        <v>1</v>
      </c>
      <c r="AM28">
        <v>5</v>
      </c>
      <c r="AN28">
        <v>2</v>
      </c>
      <c r="AO28">
        <v>0</v>
      </c>
      <c r="AP28">
        <v>2</v>
      </c>
      <c r="AQ28">
        <v>1</v>
      </c>
      <c r="AR28">
        <v>1</v>
      </c>
      <c r="AS28">
        <v>2</v>
      </c>
      <c r="AT28">
        <v>1</v>
      </c>
      <c r="AU28">
        <v>1</v>
      </c>
      <c r="AV28">
        <f t="shared" si="10"/>
        <v>1.2</v>
      </c>
      <c r="AW28">
        <v>6</v>
      </c>
      <c r="AX28">
        <v>5</v>
      </c>
      <c r="AY28">
        <f t="shared" si="1"/>
        <v>1.875</v>
      </c>
      <c r="AZ28">
        <f t="shared" si="11"/>
        <v>0</v>
      </c>
      <c r="BA28">
        <f t="shared" si="2"/>
        <v>2.375</v>
      </c>
      <c r="BB28">
        <f t="shared" si="12"/>
        <v>0</v>
      </c>
      <c r="BC28" t="s">
        <v>86</v>
      </c>
      <c r="BD28" t="s">
        <v>433</v>
      </c>
      <c r="BE28" t="s">
        <v>434</v>
      </c>
      <c r="BF28">
        <v>0</v>
      </c>
      <c r="BG28">
        <v>0</v>
      </c>
      <c r="BH28">
        <f t="shared" si="3"/>
        <v>0</v>
      </c>
      <c r="BI28">
        <v>1</v>
      </c>
      <c r="BJ28">
        <v>1</v>
      </c>
      <c r="BK28">
        <f t="shared" si="13"/>
        <v>0</v>
      </c>
      <c r="BL28" t="s">
        <v>174</v>
      </c>
      <c r="BM28" t="s">
        <v>157</v>
      </c>
      <c r="BN28" s="1">
        <v>4.2592592592592595E-3</v>
      </c>
      <c r="BO28" t="s">
        <v>435</v>
      </c>
      <c r="BP28" s="5" t="s">
        <v>1042</v>
      </c>
      <c r="BR28" s="11" t="b">
        <f t="shared" si="22"/>
        <v>0</v>
      </c>
      <c r="BS28" s="11" t="b">
        <f t="shared" si="22"/>
        <v>0</v>
      </c>
      <c r="BT28" s="11" t="b">
        <f t="shared" si="22"/>
        <v>0</v>
      </c>
      <c r="BU28" s="11" t="b">
        <f t="shared" si="22"/>
        <v>0</v>
      </c>
      <c r="BV28" s="11" t="b">
        <f t="shared" si="23"/>
        <v>0</v>
      </c>
      <c r="BW28" s="11" t="b">
        <f t="shared" si="23"/>
        <v>0</v>
      </c>
      <c r="BX28" s="5" t="s">
        <v>1050</v>
      </c>
      <c r="BY28" s="5" t="s">
        <v>1058</v>
      </c>
      <c r="BZ28" s="11" t="b">
        <f t="shared" si="14"/>
        <v>0</v>
      </c>
      <c r="CA28" s="11" t="b">
        <f t="shared" si="15"/>
        <v>1</v>
      </c>
      <c r="CB28" s="11" t="b">
        <f t="shared" si="24"/>
        <v>0</v>
      </c>
      <c r="CC28" s="11" t="b">
        <f t="shared" si="24"/>
        <v>0</v>
      </c>
      <c r="CD28" s="11" t="b">
        <f t="shared" si="24"/>
        <v>0</v>
      </c>
      <c r="CE28" s="11" t="b">
        <f t="shared" si="24"/>
        <v>1</v>
      </c>
      <c r="CF28" s="11" t="b">
        <f t="shared" si="24"/>
        <v>0</v>
      </c>
      <c r="CG28" s="11" t="b">
        <f t="shared" si="24"/>
        <v>0</v>
      </c>
      <c r="CH28" s="11" t="b">
        <f t="shared" si="24"/>
        <v>0</v>
      </c>
      <c r="CI28" s="11" t="b">
        <f t="shared" si="24"/>
        <v>0</v>
      </c>
      <c r="CJ28" s="11" t="b">
        <f t="shared" si="24"/>
        <v>0</v>
      </c>
      <c r="CK28" s="11" t="b">
        <f t="shared" si="24"/>
        <v>0</v>
      </c>
      <c r="CL28" s="11" t="b">
        <f t="shared" si="24"/>
        <v>0</v>
      </c>
      <c r="CM28" s="11" t="b">
        <f t="shared" si="24"/>
        <v>0</v>
      </c>
      <c r="CN28" s="11" t="b">
        <f t="shared" si="24"/>
        <v>0</v>
      </c>
      <c r="CO28" s="11" t="b">
        <f t="shared" si="25"/>
        <v>0</v>
      </c>
      <c r="CP28" s="11" t="b">
        <f t="shared" si="18"/>
        <v>0</v>
      </c>
      <c r="CQ28" s="11" t="b">
        <f t="shared" si="19"/>
        <v>0</v>
      </c>
    </row>
    <row r="29" spans="1:96">
      <c r="A29" t="s">
        <v>436</v>
      </c>
      <c r="B29" t="s">
        <v>437</v>
      </c>
      <c r="C29" t="s">
        <v>281</v>
      </c>
      <c r="D29" t="s">
        <v>70</v>
      </c>
      <c r="E29" t="s">
        <v>144</v>
      </c>
      <c r="F29" t="s">
        <v>56</v>
      </c>
      <c r="G29">
        <f t="shared" si="20"/>
        <v>0</v>
      </c>
      <c r="H29">
        <f t="shared" si="20"/>
        <v>0</v>
      </c>
      <c r="I29">
        <f t="shared" si="20"/>
        <v>0</v>
      </c>
      <c r="J29">
        <f t="shared" si="20"/>
        <v>1</v>
      </c>
      <c r="K29">
        <f t="shared" si="6"/>
        <v>1</v>
      </c>
      <c r="L29" t="s">
        <v>96</v>
      </c>
      <c r="M29" t="s">
        <v>244</v>
      </c>
      <c r="N29" t="str">
        <f t="shared" si="7"/>
        <v>Uk</v>
      </c>
      <c r="O29" t="s">
        <v>74</v>
      </c>
      <c r="P29" t="s">
        <v>98</v>
      </c>
      <c r="Q29">
        <v>2</v>
      </c>
      <c r="R29">
        <v>4</v>
      </c>
      <c r="S29">
        <v>4</v>
      </c>
      <c r="T29">
        <v>2</v>
      </c>
      <c r="U29">
        <v>6</v>
      </c>
      <c r="V29">
        <v>4</v>
      </c>
      <c r="W29">
        <v>4</v>
      </c>
      <c r="X29">
        <f t="shared" si="8"/>
        <v>0</v>
      </c>
      <c r="Y29">
        <f t="shared" si="9"/>
        <v>-0.16666666666666666</v>
      </c>
      <c r="Z29">
        <v>4</v>
      </c>
      <c r="AA29">
        <v>6</v>
      </c>
      <c r="AB29">
        <v>3</v>
      </c>
      <c r="AC29">
        <v>5</v>
      </c>
      <c r="AD29">
        <v>4</v>
      </c>
      <c r="AE29">
        <v>6</v>
      </c>
      <c r="AF29">
        <v>5</v>
      </c>
      <c r="AG29">
        <v>4</v>
      </c>
      <c r="AH29">
        <v>2</v>
      </c>
      <c r="AI29" s="35">
        <v>2</v>
      </c>
      <c r="AJ29">
        <v>6</v>
      </c>
      <c r="AK29">
        <v>4</v>
      </c>
      <c r="AL29">
        <v>3</v>
      </c>
      <c r="AM29">
        <v>6</v>
      </c>
      <c r="AN29">
        <v>3</v>
      </c>
      <c r="AO29">
        <v>2</v>
      </c>
      <c r="AP29">
        <v>3</v>
      </c>
      <c r="AQ29">
        <v>0</v>
      </c>
      <c r="AR29">
        <v>0</v>
      </c>
      <c r="AS29">
        <v>0</v>
      </c>
      <c r="AT29">
        <v>0</v>
      </c>
      <c r="AU29">
        <v>0</v>
      </c>
      <c r="AV29">
        <f t="shared" si="10"/>
        <v>0</v>
      </c>
      <c r="AW29">
        <v>6</v>
      </c>
      <c r="AX29">
        <v>6</v>
      </c>
      <c r="AY29">
        <f t="shared" si="1"/>
        <v>3.625</v>
      </c>
      <c r="AZ29">
        <f t="shared" si="11"/>
        <v>1</v>
      </c>
      <c r="BA29">
        <f t="shared" si="2"/>
        <v>4.375</v>
      </c>
      <c r="BB29">
        <f t="shared" si="12"/>
        <v>1</v>
      </c>
      <c r="BC29" t="s">
        <v>86</v>
      </c>
      <c r="BD29" t="s">
        <v>438</v>
      </c>
      <c r="BE29" t="s">
        <v>439</v>
      </c>
      <c r="BF29">
        <v>1</v>
      </c>
      <c r="BH29">
        <f t="shared" si="3"/>
        <v>1</v>
      </c>
      <c r="BI29">
        <v>1</v>
      </c>
      <c r="BJ29">
        <v>4</v>
      </c>
      <c r="BK29">
        <f t="shared" si="13"/>
        <v>1</v>
      </c>
      <c r="BL29" t="s">
        <v>106</v>
      </c>
      <c r="BM29" t="s">
        <v>90</v>
      </c>
      <c r="BN29" s="1">
        <v>4.3749999999999995E-3</v>
      </c>
      <c r="BO29" t="s">
        <v>440</v>
      </c>
      <c r="BP29" s="5" t="s">
        <v>1042</v>
      </c>
      <c r="BR29" s="11" t="b">
        <f t="shared" si="22"/>
        <v>0</v>
      </c>
      <c r="BS29" s="11" t="b">
        <f t="shared" si="22"/>
        <v>0</v>
      </c>
      <c r="BT29" s="11" t="b">
        <f t="shared" si="22"/>
        <v>0</v>
      </c>
      <c r="BU29" s="11" t="b">
        <f t="shared" si="22"/>
        <v>0</v>
      </c>
      <c r="BV29" s="11" t="b">
        <f t="shared" si="23"/>
        <v>0</v>
      </c>
      <c r="BW29" s="11" t="b">
        <f t="shared" si="23"/>
        <v>0</v>
      </c>
      <c r="BX29" s="5" t="s">
        <v>1047</v>
      </c>
      <c r="BY29" s="5" t="s">
        <v>1059</v>
      </c>
      <c r="BZ29" s="11" t="b">
        <f t="shared" si="14"/>
        <v>0</v>
      </c>
      <c r="CA29" s="11" t="b">
        <f t="shared" si="15"/>
        <v>0</v>
      </c>
      <c r="CB29" s="11" t="b">
        <f t="shared" si="24"/>
        <v>1</v>
      </c>
      <c r="CC29" s="11" t="b">
        <f t="shared" si="24"/>
        <v>0</v>
      </c>
      <c r="CD29" s="11" t="b">
        <f t="shared" si="24"/>
        <v>0</v>
      </c>
      <c r="CE29" s="11" t="b">
        <f t="shared" si="24"/>
        <v>0</v>
      </c>
      <c r="CF29" s="11" t="b">
        <f t="shared" si="24"/>
        <v>0</v>
      </c>
      <c r="CG29" s="11" t="b">
        <f t="shared" si="24"/>
        <v>0</v>
      </c>
      <c r="CH29" s="11" t="b">
        <f t="shared" si="24"/>
        <v>0</v>
      </c>
      <c r="CI29" s="11" t="b">
        <f t="shared" si="24"/>
        <v>0</v>
      </c>
      <c r="CJ29" s="11" t="b">
        <f t="shared" si="24"/>
        <v>0</v>
      </c>
      <c r="CK29" s="11" t="b">
        <f t="shared" si="24"/>
        <v>0</v>
      </c>
      <c r="CL29" s="11" t="b">
        <f t="shared" si="24"/>
        <v>0</v>
      </c>
      <c r="CM29" s="11" t="b">
        <f t="shared" si="24"/>
        <v>0</v>
      </c>
      <c r="CN29" s="11" t="b">
        <f t="shared" si="24"/>
        <v>0</v>
      </c>
      <c r="CO29" s="11" t="b">
        <f t="shared" si="25"/>
        <v>0</v>
      </c>
      <c r="CP29" s="11" t="b">
        <f t="shared" si="18"/>
        <v>0</v>
      </c>
      <c r="CQ29" s="11" t="b">
        <f t="shared" si="19"/>
        <v>0</v>
      </c>
    </row>
    <row r="30" spans="1:96">
      <c r="A30" t="s">
        <v>441</v>
      </c>
      <c r="B30" t="s">
        <v>442</v>
      </c>
      <c r="C30" t="s">
        <v>281</v>
      </c>
      <c r="D30" t="s">
        <v>54</v>
      </c>
      <c r="E30" t="s">
        <v>71</v>
      </c>
      <c r="F30" t="s">
        <v>116</v>
      </c>
      <c r="G30">
        <f t="shared" si="20"/>
        <v>0</v>
      </c>
      <c r="H30">
        <f t="shared" si="20"/>
        <v>1</v>
      </c>
      <c r="I30">
        <f t="shared" si="20"/>
        <v>0</v>
      </c>
      <c r="J30">
        <f t="shared" si="20"/>
        <v>0</v>
      </c>
      <c r="K30">
        <f t="shared" si="6"/>
        <v>1</v>
      </c>
      <c r="L30" t="s">
        <v>96</v>
      </c>
      <c r="M30" t="s">
        <v>443</v>
      </c>
      <c r="N30" t="str">
        <f t="shared" si="7"/>
        <v xml:space="preserve">Portugal </v>
      </c>
      <c r="O30" t="s">
        <v>74</v>
      </c>
      <c r="P30" t="s">
        <v>444</v>
      </c>
      <c r="Q30">
        <v>3</v>
      </c>
      <c r="R30">
        <v>2</v>
      </c>
      <c r="S30">
        <v>2</v>
      </c>
      <c r="T30">
        <v>1</v>
      </c>
      <c r="U30">
        <v>6</v>
      </c>
      <c r="V30">
        <v>5</v>
      </c>
      <c r="W30">
        <v>6</v>
      </c>
      <c r="X30">
        <f t="shared" si="8"/>
        <v>8.3333333333333329E-2</v>
      </c>
      <c r="Y30">
        <f t="shared" si="9"/>
        <v>-0.25</v>
      </c>
      <c r="Z30">
        <v>4</v>
      </c>
      <c r="AA30">
        <v>6</v>
      </c>
      <c r="AB30">
        <v>6</v>
      </c>
      <c r="AC30">
        <v>6</v>
      </c>
      <c r="AD30">
        <v>5</v>
      </c>
      <c r="AE30">
        <v>6</v>
      </c>
      <c r="AF30">
        <v>5</v>
      </c>
      <c r="AG30">
        <v>1</v>
      </c>
      <c r="AH30">
        <v>5</v>
      </c>
      <c r="AI30" s="35">
        <v>5</v>
      </c>
      <c r="AJ30">
        <v>6</v>
      </c>
      <c r="AK30">
        <v>5</v>
      </c>
      <c r="AL30">
        <v>5</v>
      </c>
      <c r="AM30">
        <v>6</v>
      </c>
      <c r="AN30">
        <v>6</v>
      </c>
      <c r="AO30">
        <v>3</v>
      </c>
      <c r="AP30">
        <v>1</v>
      </c>
      <c r="AQ30">
        <v>4</v>
      </c>
      <c r="AR30">
        <v>4</v>
      </c>
      <c r="AS30">
        <v>3</v>
      </c>
      <c r="AT30">
        <v>4</v>
      </c>
      <c r="AU30">
        <v>6</v>
      </c>
      <c r="AV30">
        <f t="shared" si="10"/>
        <v>4.2</v>
      </c>
      <c r="AW30">
        <v>6</v>
      </c>
      <c r="AX30">
        <v>6</v>
      </c>
      <c r="AY30">
        <f t="shared" si="1"/>
        <v>4.625</v>
      </c>
      <c r="AZ30">
        <f t="shared" si="11"/>
        <v>1</v>
      </c>
      <c r="BA30">
        <f t="shared" si="2"/>
        <v>5.375</v>
      </c>
      <c r="BB30">
        <f t="shared" si="12"/>
        <v>1</v>
      </c>
      <c r="BC30" t="s">
        <v>375</v>
      </c>
      <c r="BD30" t="s">
        <v>445</v>
      </c>
      <c r="BE30" t="s">
        <v>446</v>
      </c>
      <c r="BF30">
        <v>2</v>
      </c>
      <c r="BH30">
        <f t="shared" si="3"/>
        <v>2</v>
      </c>
      <c r="BI30">
        <v>1</v>
      </c>
      <c r="BJ30">
        <v>4</v>
      </c>
      <c r="BK30">
        <f t="shared" si="13"/>
        <v>1</v>
      </c>
      <c r="BL30" t="s">
        <v>378</v>
      </c>
      <c r="BM30" t="s">
        <v>379</v>
      </c>
      <c r="BN30" s="1">
        <v>1.042824074074074E-2</v>
      </c>
      <c r="BO30" t="s">
        <v>447</v>
      </c>
      <c r="BP30" s="5" t="s">
        <v>1051</v>
      </c>
      <c r="BR30" s="11" t="b">
        <f t="shared" si="22"/>
        <v>0</v>
      </c>
      <c r="BS30" s="11" t="b">
        <f t="shared" si="22"/>
        <v>0</v>
      </c>
      <c r="BT30" s="11" t="b">
        <f t="shared" si="22"/>
        <v>0</v>
      </c>
      <c r="BU30" s="11" t="b">
        <f t="shared" si="22"/>
        <v>0</v>
      </c>
      <c r="BV30" s="11" t="b">
        <f t="shared" si="23"/>
        <v>0</v>
      </c>
      <c r="BW30" s="11" t="b">
        <f t="shared" si="23"/>
        <v>0</v>
      </c>
      <c r="BX30" s="5" t="s">
        <v>1054</v>
      </c>
      <c r="BY30" s="5" t="s">
        <v>1060</v>
      </c>
      <c r="BZ30" s="11" t="b">
        <f t="shared" si="14"/>
        <v>0</v>
      </c>
      <c r="CA30" s="11" t="b">
        <f t="shared" si="15"/>
        <v>1</v>
      </c>
      <c r="CB30" s="11" t="b">
        <f t="shared" si="24"/>
        <v>0</v>
      </c>
      <c r="CC30" s="11" t="b">
        <f t="shared" si="24"/>
        <v>0</v>
      </c>
      <c r="CD30" s="11" t="b">
        <f t="shared" si="24"/>
        <v>0</v>
      </c>
      <c r="CE30" s="11" t="b">
        <f t="shared" si="24"/>
        <v>0</v>
      </c>
      <c r="CF30" s="11" t="b">
        <f t="shared" si="24"/>
        <v>0</v>
      </c>
      <c r="CG30" s="11" t="b">
        <f t="shared" si="24"/>
        <v>0</v>
      </c>
      <c r="CH30" s="11" t="b">
        <f t="shared" si="24"/>
        <v>0</v>
      </c>
      <c r="CI30" s="11" t="b">
        <f t="shared" si="24"/>
        <v>0</v>
      </c>
      <c r="CJ30" s="11" t="b">
        <f t="shared" si="24"/>
        <v>0</v>
      </c>
      <c r="CK30" s="11" t="b">
        <f t="shared" si="24"/>
        <v>0</v>
      </c>
      <c r="CL30" s="11" t="b">
        <f t="shared" si="24"/>
        <v>0</v>
      </c>
      <c r="CM30" s="11" t="b">
        <f t="shared" si="24"/>
        <v>0</v>
      </c>
      <c r="CN30" s="11" t="b">
        <f t="shared" si="24"/>
        <v>0</v>
      </c>
      <c r="CO30" s="11" t="b">
        <f t="shared" si="25"/>
        <v>0</v>
      </c>
      <c r="CP30" s="11" t="b">
        <f t="shared" si="18"/>
        <v>0</v>
      </c>
      <c r="CQ30" s="11" t="b">
        <f t="shared" si="19"/>
        <v>0</v>
      </c>
    </row>
    <row r="31" spans="1:96">
      <c r="A31" t="s">
        <v>448</v>
      </c>
      <c r="B31" t="s">
        <v>449</v>
      </c>
      <c r="C31" t="s">
        <v>281</v>
      </c>
      <c r="D31" t="s">
        <v>54</v>
      </c>
      <c r="E31" t="s">
        <v>55</v>
      </c>
      <c r="F31" t="s">
        <v>116</v>
      </c>
      <c r="G31">
        <f t="shared" si="20"/>
        <v>0</v>
      </c>
      <c r="H31">
        <f t="shared" si="20"/>
        <v>1</v>
      </c>
      <c r="I31">
        <f t="shared" si="20"/>
        <v>0</v>
      </c>
      <c r="J31">
        <f t="shared" si="20"/>
        <v>0</v>
      </c>
      <c r="K31">
        <f t="shared" si="6"/>
        <v>1</v>
      </c>
      <c r="L31" t="s">
        <v>72</v>
      </c>
      <c r="M31" t="s">
        <v>450</v>
      </c>
      <c r="N31" t="str">
        <f t="shared" si="7"/>
        <v>london</v>
      </c>
      <c r="O31" t="s">
        <v>59</v>
      </c>
      <c r="P31" t="s">
        <v>98</v>
      </c>
      <c r="Q31">
        <v>4</v>
      </c>
      <c r="R31">
        <v>3</v>
      </c>
      <c r="S31">
        <v>4</v>
      </c>
      <c r="T31">
        <v>2</v>
      </c>
      <c r="U31">
        <v>5</v>
      </c>
      <c r="V31">
        <v>2</v>
      </c>
      <c r="W31">
        <v>3</v>
      </c>
      <c r="X31">
        <f t="shared" si="8"/>
        <v>0.125</v>
      </c>
      <c r="Y31">
        <f t="shared" si="9"/>
        <v>-0.16666666666666666</v>
      </c>
      <c r="Z31">
        <v>4</v>
      </c>
      <c r="AA31">
        <v>5</v>
      </c>
      <c r="AB31">
        <v>4</v>
      </c>
      <c r="AC31">
        <v>5</v>
      </c>
      <c r="AD31">
        <v>5</v>
      </c>
      <c r="AE31">
        <v>6</v>
      </c>
      <c r="AF31">
        <v>3</v>
      </c>
      <c r="AG31">
        <v>3</v>
      </c>
      <c r="AH31">
        <v>3</v>
      </c>
      <c r="AI31" s="35">
        <v>2</v>
      </c>
      <c r="AJ31">
        <v>5</v>
      </c>
      <c r="AK31">
        <v>3</v>
      </c>
      <c r="AL31">
        <v>3</v>
      </c>
      <c r="AM31">
        <v>6</v>
      </c>
      <c r="AN31">
        <v>5</v>
      </c>
      <c r="AO31">
        <v>3</v>
      </c>
      <c r="AP31">
        <v>3</v>
      </c>
      <c r="AQ31">
        <v>3</v>
      </c>
      <c r="AR31">
        <v>4</v>
      </c>
      <c r="AS31">
        <v>4</v>
      </c>
      <c r="AT31">
        <v>4</v>
      </c>
      <c r="AU31">
        <v>4</v>
      </c>
      <c r="AV31">
        <f t="shared" si="10"/>
        <v>3.8</v>
      </c>
      <c r="AW31">
        <v>6</v>
      </c>
      <c r="AX31">
        <v>5</v>
      </c>
      <c r="AY31">
        <f t="shared" si="1"/>
        <v>3.75</v>
      </c>
      <c r="AZ31">
        <f t="shared" si="11"/>
        <v>1</v>
      </c>
      <c r="BA31">
        <f t="shared" si="2"/>
        <v>4.375</v>
      </c>
      <c r="BB31">
        <f t="shared" si="12"/>
        <v>1</v>
      </c>
      <c r="BC31" t="s">
        <v>145</v>
      </c>
      <c r="BD31" t="s">
        <v>451</v>
      </c>
      <c r="BE31" t="s">
        <v>452</v>
      </c>
      <c r="BF31">
        <v>2</v>
      </c>
      <c r="BH31">
        <f t="shared" si="3"/>
        <v>2</v>
      </c>
      <c r="BI31">
        <v>1</v>
      </c>
      <c r="BJ31">
        <v>2</v>
      </c>
      <c r="BK31">
        <f t="shared" si="13"/>
        <v>1</v>
      </c>
      <c r="BL31" t="s">
        <v>453</v>
      </c>
      <c r="BM31" t="s">
        <v>149</v>
      </c>
      <c r="BN31" s="1">
        <v>4.1782407407407402E-3</v>
      </c>
      <c r="BP31" s="5" t="s">
        <v>1041</v>
      </c>
      <c r="BR31" s="11" t="b">
        <f t="shared" si="22"/>
        <v>0</v>
      </c>
      <c r="BS31" s="11" t="b">
        <f t="shared" si="22"/>
        <v>0</v>
      </c>
      <c r="BT31" s="11" t="b">
        <f t="shared" si="22"/>
        <v>0</v>
      </c>
      <c r="BU31" s="11" t="b">
        <f t="shared" si="22"/>
        <v>0</v>
      </c>
      <c r="BV31" s="11" t="b">
        <f t="shared" si="23"/>
        <v>0</v>
      </c>
      <c r="BW31" s="11" t="b">
        <f t="shared" si="23"/>
        <v>0</v>
      </c>
      <c r="BZ31" s="11" t="b">
        <f t="shared" si="14"/>
        <v>0</v>
      </c>
      <c r="CA31" s="11" t="b">
        <f t="shared" si="15"/>
        <v>0</v>
      </c>
      <c r="CB31" s="11" t="b">
        <f t="shared" si="24"/>
        <v>0</v>
      </c>
      <c r="CC31" s="11" t="b">
        <f t="shared" si="24"/>
        <v>0</v>
      </c>
      <c r="CD31" s="11" t="b">
        <f t="shared" si="24"/>
        <v>0</v>
      </c>
      <c r="CE31" s="11" t="b">
        <f t="shared" si="24"/>
        <v>0</v>
      </c>
      <c r="CF31" s="11" t="b">
        <f t="shared" si="24"/>
        <v>0</v>
      </c>
      <c r="CG31" s="11" t="b">
        <f t="shared" si="24"/>
        <v>0</v>
      </c>
      <c r="CH31" s="11" t="b">
        <f t="shared" si="24"/>
        <v>0</v>
      </c>
      <c r="CI31" s="11" t="b">
        <f t="shared" si="24"/>
        <v>0</v>
      </c>
      <c r="CJ31" s="11" t="b">
        <f t="shared" si="24"/>
        <v>0</v>
      </c>
      <c r="CK31" s="11" t="b">
        <f t="shared" si="24"/>
        <v>0</v>
      </c>
      <c r="CL31" s="11" t="b">
        <f t="shared" si="24"/>
        <v>0</v>
      </c>
      <c r="CM31" s="11" t="b">
        <f t="shared" si="24"/>
        <v>0</v>
      </c>
      <c r="CN31" s="11" t="b">
        <f t="shared" si="24"/>
        <v>0</v>
      </c>
      <c r="CO31" s="11" t="b">
        <f t="shared" si="25"/>
        <v>0</v>
      </c>
      <c r="CP31" s="11" t="b">
        <f t="shared" si="18"/>
        <v>0</v>
      </c>
      <c r="CQ31" s="11" t="b">
        <f t="shared" si="19"/>
        <v>0</v>
      </c>
    </row>
    <row r="32" spans="1:96">
      <c r="A32" t="s">
        <v>454</v>
      </c>
      <c r="B32" t="s">
        <v>455</v>
      </c>
      <c r="C32" t="s">
        <v>281</v>
      </c>
      <c r="D32" t="s">
        <v>70</v>
      </c>
      <c r="E32" t="s">
        <v>71</v>
      </c>
      <c r="F32" t="s">
        <v>56</v>
      </c>
      <c r="G32">
        <f t="shared" si="20"/>
        <v>0</v>
      </c>
      <c r="H32">
        <f t="shared" si="20"/>
        <v>0</v>
      </c>
      <c r="I32">
        <f t="shared" si="20"/>
        <v>0</v>
      </c>
      <c r="J32">
        <f t="shared" si="20"/>
        <v>1</v>
      </c>
      <c r="K32">
        <f t="shared" si="6"/>
        <v>1</v>
      </c>
      <c r="L32" t="s">
        <v>96</v>
      </c>
      <c r="M32" t="s">
        <v>254</v>
      </c>
      <c r="N32" t="str">
        <f t="shared" si="7"/>
        <v>Poland</v>
      </c>
      <c r="O32" t="s">
        <v>59</v>
      </c>
      <c r="P32" t="s">
        <v>60</v>
      </c>
      <c r="Q32">
        <v>5</v>
      </c>
      <c r="R32">
        <v>0</v>
      </c>
      <c r="S32">
        <v>5</v>
      </c>
      <c r="T32">
        <v>0</v>
      </c>
      <c r="U32">
        <v>6</v>
      </c>
      <c r="V32">
        <v>3</v>
      </c>
      <c r="W32">
        <v>6</v>
      </c>
      <c r="X32">
        <f t="shared" si="8"/>
        <v>0.41666666666666669</v>
      </c>
      <c r="Y32">
        <f t="shared" si="9"/>
        <v>-0.375</v>
      </c>
      <c r="Z32">
        <v>5</v>
      </c>
      <c r="AA32">
        <v>6</v>
      </c>
      <c r="AB32">
        <v>6</v>
      </c>
      <c r="AC32">
        <v>6</v>
      </c>
      <c r="AD32">
        <v>6</v>
      </c>
      <c r="AE32">
        <v>6</v>
      </c>
      <c r="AF32">
        <v>6</v>
      </c>
      <c r="AG32">
        <v>0</v>
      </c>
      <c r="AH32">
        <v>6</v>
      </c>
      <c r="AI32" s="35">
        <v>5</v>
      </c>
      <c r="AJ32">
        <v>6</v>
      </c>
      <c r="AK32">
        <v>6</v>
      </c>
      <c r="AL32">
        <v>6</v>
      </c>
      <c r="AM32">
        <v>6</v>
      </c>
      <c r="AN32">
        <v>6</v>
      </c>
      <c r="AO32">
        <v>6</v>
      </c>
      <c r="AP32">
        <v>5</v>
      </c>
      <c r="AQ32">
        <v>5</v>
      </c>
      <c r="AR32">
        <v>6</v>
      </c>
      <c r="AS32">
        <v>6</v>
      </c>
      <c r="AT32">
        <v>6</v>
      </c>
      <c r="AU32">
        <v>6</v>
      </c>
      <c r="AV32">
        <f t="shared" si="10"/>
        <v>5.8</v>
      </c>
      <c r="AW32">
        <v>6</v>
      </c>
      <c r="AX32">
        <v>6</v>
      </c>
      <c r="AY32">
        <f t="shared" si="1"/>
        <v>5.75</v>
      </c>
      <c r="AZ32">
        <f t="shared" si="11"/>
        <v>1</v>
      </c>
      <c r="BA32">
        <f t="shared" si="2"/>
        <v>5.875</v>
      </c>
      <c r="BB32">
        <f t="shared" si="12"/>
        <v>1</v>
      </c>
      <c r="BC32" t="s">
        <v>86</v>
      </c>
      <c r="BD32" t="s">
        <v>456</v>
      </c>
      <c r="BE32" t="s">
        <v>457</v>
      </c>
      <c r="BF32">
        <v>3</v>
      </c>
      <c r="BH32">
        <f t="shared" si="3"/>
        <v>3</v>
      </c>
      <c r="BI32">
        <v>4</v>
      </c>
      <c r="BJ32">
        <v>4</v>
      </c>
      <c r="BK32">
        <f t="shared" si="13"/>
        <v>1</v>
      </c>
      <c r="BL32" t="s">
        <v>458</v>
      </c>
      <c r="BM32" t="s">
        <v>459</v>
      </c>
      <c r="BN32" s="1">
        <v>8.2754629629629619E-3</v>
      </c>
      <c r="BP32" s="5" t="s">
        <v>1041</v>
      </c>
      <c r="BR32" s="11" t="b">
        <f t="shared" si="22"/>
        <v>0</v>
      </c>
      <c r="BS32" s="11" t="b">
        <f t="shared" si="22"/>
        <v>0</v>
      </c>
      <c r="BT32" s="11" t="b">
        <f t="shared" si="22"/>
        <v>0</v>
      </c>
      <c r="BU32" s="11" t="b">
        <f t="shared" si="22"/>
        <v>0</v>
      </c>
      <c r="BV32" s="11" t="b">
        <f t="shared" si="23"/>
        <v>0</v>
      </c>
      <c r="BW32" s="11" t="b">
        <f t="shared" si="23"/>
        <v>0</v>
      </c>
      <c r="BZ32" s="11" t="b">
        <f t="shared" si="14"/>
        <v>0</v>
      </c>
      <c r="CA32" s="11" t="b">
        <f t="shared" si="15"/>
        <v>0</v>
      </c>
      <c r="CB32" s="11" t="b">
        <f t="shared" si="24"/>
        <v>0</v>
      </c>
      <c r="CC32" s="11" t="b">
        <f t="shared" si="24"/>
        <v>0</v>
      </c>
      <c r="CD32" s="11" t="b">
        <f t="shared" si="24"/>
        <v>0</v>
      </c>
      <c r="CE32" s="11" t="b">
        <f t="shared" si="24"/>
        <v>0</v>
      </c>
      <c r="CF32" s="11" t="b">
        <f t="shared" si="24"/>
        <v>0</v>
      </c>
      <c r="CG32" s="11" t="b">
        <f t="shared" si="24"/>
        <v>0</v>
      </c>
      <c r="CH32" s="11" t="b">
        <f t="shared" si="24"/>
        <v>0</v>
      </c>
      <c r="CI32" s="11" t="b">
        <f t="shared" si="24"/>
        <v>0</v>
      </c>
      <c r="CJ32" s="11" t="b">
        <f t="shared" si="24"/>
        <v>0</v>
      </c>
      <c r="CK32" s="11" t="b">
        <f t="shared" si="24"/>
        <v>0</v>
      </c>
      <c r="CL32" s="11" t="b">
        <f t="shared" si="24"/>
        <v>0</v>
      </c>
      <c r="CM32" s="11" t="b">
        <f t="shared" si="24"/>
        <v>0</v>
      </c>
      <c r="CN32" s="11" t="b">
        <f t="shared" si="24"/>
        <v>0</v>
      </c>
      <c r="CO32" s="11" t="b">
        <f t="shared" si="25"/>
        <v>0</v>
      </c>
      <c r="CP32" s="11" t="b">
        <f t="shared" si="18"/>
        <v>0</v>
      </c>
      <c r="CQ32" s="11" t="b">
        <f t="shared" si="19"/>
        <v>0</v>
      </c>
    </row>
    <row r="33" spans="1:96">
      <c r="A33" t="s">
        <v>460</v>
      </c>
      <c r="B33" t="s">
        <v>461</v>
      </c>
      <c r="C33" t="s">
        <v>281</v>
      </c>
      <c r="D33" t="s">
        <v>54</v>
      </c>
      <c r="E33" t="s">
        <v>144</v>
      </c>
      <c r="F33" t="s">
        <v>116</v>
      </c>
      <c r="G33">
        <f t="shared" si="20"/>
        <v>0</v>
      </c>
      <c r="H33">
        <f t="shared" si="20"/>
        <v>1</v>
      </c>
      <c r="I33">
        <f t="shared" si="20"/>
        <v>0</v>
      </c>
      <c r="J33">
        <f t="shared" si="20"/>
        <v>0</v>
      </c>
      <c r="K33">
        <f t="shared" si="6"/>
        <v>1</v>
      </c>
      <c r="L33" t="s">
        <v>72</v>
      </c>
      <c r="M33" t="s">
        <v>125</v>
      </c>
      <c r="N33" t="str">
        <f t="shared" si="7"/>
        <v>United Kingdom</v>
      </c>
      <c r="O33" t="s">
        <v>59</v>
      </c>
      <c r="P33" t="s">
        <v>98</v>
      </c>
      <c r="Q33">
        <v>1</v>
      </c>
      <c r="R33">
        <v>3</v>
      </c>
      <c r="S33">
        <v>3</v>
      </c>
      <c r="T33">
        <v>3</v>
      </c>
      <c r="U33">
        <v>4</v>
      </c>
      <c r="V33">
        <v>5</v>
      </c>
      <c r="W33">
        <v>3</v>
      </c>
      <c r="X33">
        <f t="shared" si="8"/>
        <v>-8.3333333333333329E-2</v>
      </c>
      <c r="Y33">
        <f t="shared" si="9"/>
        <v>4.1666666666666664E-2</v>
      </c>
      <c r="Z33">
        <v>1</v>
      </c>
      <c r="AA33">
        <v>5</v>
      </c>
      <c r="AB33">
        <v>1</v>
      </c>
      <c r="AC33">
        <v>5</v>
      </c>
      <c r="AD33">
        <v>4</v>
      </c>
      <c r="AE33">
        <v>5</v>
      </c>
      <c r="AF33">
        <v>2</v>
      </c>
      <c r="AG33">
        <v>3</v>
      </c>
      <c r="AH33">
        <v>3</v>
      </c>
      <c r="AI33" s="35">
        <v>5</v>
      </c>
      <c r="AJ33">
        <v>4</v>
      </c>
      <c r="AK33">
        <v>5</v>
      </c>
      <c r="AL33">
        <v>5</v>
      </c>
      <c r="AM33">
        <v>6</v>
      </c>
      <c r="AN33">
        <v>6</v>
      </c>
      <c r="AO33">
        <v>6</v>
      </c>
      <c r="AP33">
        <v>2</v>
      </c>
      <c r="AQ33">
        <v>5</v>
      </c>
      <c r="AR33">
        <v>4</v>
      </c>
      <c r="AS33">
        <v>5</v>
      </c>
      <c r="AT33">
        <v>5</v>
      </c>
      <c r="AU33">
        <v>5</v>
      </c>
      <c r="AV33">
        <f t="shared" si="10"/>
        <v>4.8</v>
      </c>
      <c r="AW33">
        <v>6</v>
      </c>
      <c r="AX33">
        <v>5</v>
      </c>
      <c r="AY33">
        <f t="shared" si="1"/>
        <v>4.875</v>
      </c>
      <c r="AZ33">
        <f t="shared" si="11"/>
        <v>1</v>
      </c>
      <c r="BA33">
        <f t="shared" si="2"/>
        <v>3.25</v>
      </c>
      <c r="BB33">
        <f t="shared" si="12"/>
        <v>1</v>
      </c>
      <c r="BC33" t="s">
        <v>145</v>
      </c>
      <c r="BD33" t="s">
        <v>166</v>
      </c>
      <c r="BE33" t="s">
        <v>462</v>
      </c>
      <c r="BF33">
        <v>1</v>
      </c>
      <c r="BH33">
        <f t="shared" si="3"/>
        <v>1</v>
      </c>
      <c r="BI33">
        <v>1</v>
      </c>
      <c r="BJ33">
        <v>2</v>
      </c>
      <c r="BK33">
        <f t="shared" si="13"/>
        <v>1</v>
      </c>
      <c r="BL33" t="s">
        <v>463</v>
      </c>
      <c r="BM33" t="s">
        <v>149</v>
      </c>
      <c r="BN33" s="1">
        <v>2.5347222222222221E-3</v>
      </c>
      <c r="BO33" t="s">
        <v>464</v>
      </c>
      <c r="BP33" s="5" t="s">
        <v>1042</v>
      </c>
      <c r="BR33" s="11" t="b">
        <f t="shared" si="22"/>
        <v>0</v>
      </c>
      <c r="BS33" s="11" t="b">
        <f t="shared" si="22"/>
        <v>0</v>
      </c>
      <c r="BT33" s="11" t="b">
        <f t="shared" si="22"/>
        <v>0</v>
      </c>
      <c r="BU33" s="11" t="b">
        <f t="shared" si="22"/>
        <v>0</v>
      </c>
      <c r="BV33" s="11" t="b">
        <f t="shared" si="23"/>
        <v>0</v>
      </c>
      <c r="BW33" s="11" t="b">
        <f t="shared" si="23"/>
        <v>0</v>
      </c>
      <c r="BX33" s="5" t="s">
        <v>1054</v>
      </c>
      <c r="BZ33" s="11" t="b">
        <f t="shared" si="14"/>
        <v>0</v>
      </c>
      <c r="CA33" s="11" t="b">
        <f t="shared" si="15"/>
        <v>1</v>
      </c>
      <c r="CB33" s="11" t="b">
        <f t="shared" si="24"/>
        <v>0</v>
      </c>
      <c r="CC33" s="11" t="b">
        <f t="shared" si="24"/>
        <v>0</v>
      </c>
      <c r="CD33" s="11" t="b">
        <f t="shared" si="24"/>
        <v>0</v>
      </c>
      <c r="CE33" s="11" t="b">
        <f t="shared" si="24"/>
        <v>0</v>
      </c>
      <c r="CF33" s="11" t="b">
        <f t="shared" si="24"/>
        <v>0</v>
      </c>
      <c r="CG33" s="11" t="b">
        <f t="shared" si="24"/>
        <v>0</v>
      </c>
      <c r="CH33" s="11" t="b">
        <f t="shared" si="24"/>
        <v>0</v>
      </c>
      <c r="CI33" s="11" t="b">
        <f t="shared" si="24"/>
        <v>0</v>
      </c>
      <c r="CJ33" s="11" t="b">
        <f t="shared" si="24"/>
        <v>0</v>
      </c>
      <c r="CK33" s="11" t="b">
        <f t="shared" si="24"/>
        <v>0</v>
      </c>
      <c r="CL33" s="11" t="b">
        <f t="shared" si="24"/>
        <v>0</v>
      </c>
      <c r="CM33" s="11" t="b">
        <f t="shared" si="24"/>
        <v>0</v>
      </c>
      <c r="CN33" s="11" t="b">
        <f t="shared" si="24"/>
        <v>0</v>
      </c>
      <c r="CO33" s="11" t="b">
        <f t="shared" si="25"/>
        <v>0</v>
      </c>
      <c r="CP33" s="11" t="b">
        <f t="shared" si="18"/>
        <v>0</v>
      </c>
      <c r="CQ33" s="11" t="b">
        <f t="shared" si="19"/>
        <v>0</v>
      </c>
      <c r="CR33" t="s">
        <v>465</v>
      </c>
    </row>
    <row r="34" spans="1:96">
      <c r="A34" t="s">
        <v>466</v>
      </c>
      <c r="B34" t="s">
        <v>467</v>
      </c>
      <c r="C34" t="s">
        <v>281</v>
      </c>
      <c r="D34" t="s">
        <v>70</v>
      </c>
      <c r="E34" t="s">
        <v>144</v>
      </c>
      <c r="F34" t="s">
        <v>56</v>
      </c>
      <c r="G34">
        <f t="shared" si="20"/>
        <v>0</v>
      </c>
      <c r="H34">
        <f t="shared" si="20"/>
        <v>0</v>
      </c>
      <c r="I34">
        <f t="shared" si="20"/>
        <v>0</v>
      </c>
      <c r="J34">
        <f t="shared" si="20"/>
        <v>1</v>
      </c>
      <c r="K34">
        <f t="shared" si="6"/>
        <v>1</v>
      </c>
      <c r="L34" t="s">
        <v>96</v>
      </c>
      <c r="M34" t="s">
        <v>244</v>
      </c>
      <c r="N34" t="str">
        <f t="shared" si="7"/>
        <v>Uk</v>
      </c>
      <c r="O34" t="s">
        <v>59</v>
      </c>
      <c r="P34" t="s">
        <v>98</v>
      </c>
      <c r="Q34">
        <v>3</v>
      </c>
      <c r="R34">
        <v>4</v>
      </c>
      <c r="S34">
        <v>4</v>
      </c>
      <c r="T34">
        <v>4</v>
      </c>
      <c r="U34">
        <v>5</v>
      </c>
      <c r="V34">
        <v>5</v>
      </c>
      <c r="W34">
        <v>3</v>
      </c>
      <c r="X34">
        <f t="shared" si="8"/>
        <v>-4.1666666666666664E-2</v>
      </c>
      <c r="Y34">
        <f t="shared" si="9"/>
        <v>4.1666666666666664E-2</v>
      </c>
      <c r="Z34">
        <v>4</v>
      </c>
      <c r="AA34">
        <v>6</v>
      </c>
      <c r="AB34">
        <v>1</v>
      </c>
      <c r="AC34">
        <v>5</v>
      </c>
      <c r="AD34">
        <v>5</v>
      </c>
      <c r="AE34">
        <v>6</v>
      </c>
      <c r="AF34">
        <v>4</v>
      </c>
      <c r="AG34">
        <v>0</v>
      </c>
      <c r="AH34">
        <v>6</v>
      </c>
      <c r="AI34" s="35">
        <v>1</v>
      </c>
      <c r="AJ34">
        <v>2</v>
      </c>
      <c r="AK34">
        <v>3</v>
      </c>
      <c r="AL34">
        <v>3</v>
      </c>
      <c r="AM34">
        <v>6</v>
      </c>
      <c r="AN34">
        <v>3</v>
      </c>
      <c r="AO34">
        <v>5</v>
      </c>
      <c r="AP34">
        <v>2</v>
      </c>
      <c r="AQ34">
        <v>1</v>
      </c>
      <c r="AR34">
        <v>1</v>
      </c>
      <c r="AS34">
        <v>1</v>
      </c>
      <c r="AT34">
        <v>1</v>
      </c>
      <c r="AU34">
        <v>1</v>
      </c>
      <c r="AV34">
        <f t="shared" si="10"/>
        <v>1</v>
      </c>
      <c r="AW34">
        <v>6</v>
      </c>
      <c r="AX34">
        <v>5</v>
      </c>
      <c r="AY34">
        <f t="shared" si="1"/>
        <v>3.125</v>
      </c>
      <c r="AZ34">
        <f t="shared" si="11"/>
        <v>1</v>
      </c>
      <c r="BA34">
        <f t="shared" si="2"/>
        <v>4.625</v>
      </c>
      <c r="BB34">
        <f t="shared" si="12"/>
        <v>1</v>
      </c>
      <c r="BC34" t="s">
        <v>86</v>
      </c>
      <c r="BD34" t="s">
        <v>270</v>
      </c>
      <c r="BE34" t="s">
        <v>468</v>
      </c>
      <c r="BF34">
        <v>2</v>
      </c>
      <c r="BH34">
        <f t="shared" si="3"/>
        <v>2</v>
      </c>
      <c r="BI34">
        <v>1</v>
      </c>
      <c r="BJ34">
        <v>2</v>
      </c>
      <c r="BK34">
        <f t="shared" si="13"/>
        <v>1</v>
      </c>
      <c r="BL34" t="s">
        <v>469</v>
      </c>
      <c r="BM34" t="s">
        <v>90</v>
      </c>
      <c r="BN34" s="1">
        <v>5.8449074074074072E-3</v>
      </c>
      <c r="BO34" t="s">
        <v>470</v>
      </c>
      <c r="BP34" s="5" t="s">
        <v>1042</v>
      </c>
      <c r="BR34" s="11" t="b">
        <f t="shared" si="22"/>
        <v>0</v>
      </c>
      <c r="BS34" s="11" t="b">
        <f t="shared" si="22"/>
        <v>0</v>
      </c>
      <c r="BT34" s="11" t="b">
        <f t="shared" si="22"/>
        <v>0</v>
      </c>
      <c r="BU34" s="11" t="b">
        <f t="shared" si="22"/>
        <v>0</v>
      </c>
      <c r="BV34" s="11" t="b">
        <f t="shared" si="23"/>
        <v>0</v>
      </c>
      <c r="BW34" s="11" t="b">
        <f t="shared" si="23"/>
        <v>0</v>
      </c>
      <c r="BX34" s="5" t="s">
        <v>1061</v>
      </c>
      <c r="BY34" s="5" t="s">
        <v>1062</v>
      </c>
      <c r="BZ34" s="11" t="b">
        <f t="shared" si="14"/>
        <v>0</v>
      </c>
      <c r="CA34" s="11" t="b">
        <f t="shared" si="15"/>
        <v>1</v>
      </c>
      <c r="CB34" s="11" t="b">
        <f t="shared" si="24"/>
        <v>1</v>
      </c>
      <c r="CC34" s="11" t="b">
        <f t="shared" si="24"/>
        <v>0</v>
      </c>
      <c r="CD34" s="11" t="b">
        <f t="shared" si="24"/>
        <v>0</v>
      </c>
      <c r="CE34" s="11" t="b">
        <f t="shared" si="24"/>
        <v>0</v>
      </c>
      <c r="CF34" s="11" t="b">
        <f t="shared" si="24"/>
        <v>0</v>
      </c>
      <c r="CG34" s="11" t="b">
        <f t="shared" si="24"/>
        <v>0</v>
      </c>
      <c r="CH34" s="11" t="b">
        <f t="shared" si="24"/>
        <v>0</v>
      </c>
      <c r="CI34" s="11" t="b">
        <f t="shared" si="24"/>
        <v>0</v>
      </c>
      <c r="CJ34" s="11" t="b">
        <f t="shared" si="24"/>
        <v>0</v>
      </c>
      <c r="CK34" s="11" t="b">
        <f t="shared" si="24"/>
        <v>0</v>
      </c>
      <c r="CL34" s="11" t="b">
        <f t="shared" si="24"/>
        <v>0</v>
      </c>
      <c r="CM34" s="11" t="b">
        <f t="shared" si="24"/>
        <v>0</v>
      </c>
      <c r="CN34" s="11" t="b">
        <f t="shared" si="24"/>
        <v>0</v>
      </c>
      <c r="CO34" s="11" t="b">
        <f t="shared" si="25"/>
        <v>0</v>
      </c>
      <c r="CP34" s="11" t="b">
        <f t="shared" si="18"/>
        <v>0</v>
      </c>
      <c r="CQ34" s="11" t="b">
        <f t="shared" si="19"/>
        <v>1</v>
      </c>
    </row>
    <row r="35" spans="1:96">
      <c r="A35" t="s">
        <v>471</v>
      </c>
      <c r="B35" t="s">
        <v>472</v>
      </c>
      <c r="C35" t="s">
        <v>281</v>
      </c>
      <c r="D35" t="s">
        <v>54</v>
      </c>
      <c r="E35" t="s">
        <v>71</v>
      </c>
      <c r="F35" t="s">
        <v>83</v>
      </c>
      <c r="G35">
        <f t="shared" si="20"/>
        <v>0</v>
      </c>
      <c r="H35">
        <f t="shared" si="20"/>
        <v>0</v>
      </c>
      <c r="I35">
        <f t="shared" si="20"/>
        <v>1</v>
      </c>
      <c r="J35">
        <f t="shared" si="20"/>
        <v>0</v>
      </c>
      <c r="K35">
        <f t="shared" si="6"/>
        <v>1</v>
      </c>
      <c r="L35" t="s">
        <v>96</v>
      </c>
      <c r="M35" t="s">
        <v>84</v>
      </c>
      <c r="N35" t="str">
        <f t="shared" si="7"/>
        <v>United States</v>
      </c>
      <c r="O35" t="s">
        <v>59</v>
      </c>
      <c r="P35" t="s">
        <v>60</v>
      </c>
      <c r="Q35">
        <v>1</v>
      </c>
      <c r="R35">
        <v>1</v>
      </c>
      <c r="S35">
        <v>1</v>
      </c>
      <c r="T35">
        <v>1</v>
      </c>
      <c r="U35">
        <v>3</v>
      </c>
      <c r="V35">
        <v>2</v>
      </c>
      <c r="W35">
        <v>2</v>
      </c>
      <c r="X35">
        <f t="shared" si="8"/>
        <v>0</v>
      </c>
      <c r="Y35">
        <f t="shared" si="9"/>
        <v>-8.3333333333333329E-2</v>
      </c>
      <c r="Z35">
        <v>3</v>
      </c>
      <c r="AA35">
        <v>2</v>
      </c>
      <c r="AB35">
        <v>3</v>
      </c>
      <c r="AC35">
        <v>3</v>
      </c>
      <c r="AD35">
        <v>3</v>
      </c>
      <c r="AE35">
        <v>3</v>
      </c>
      <c r="AF35">
        <v>4</v>
      </c>
      <c r="AG35">
        <v>3</v>
      </c>
      <c r="AH35">
        <v>3</v>
      </c>
      <c r="AI35" s="35">
        <v>5</v>
      </c>
      <c r="AJ35">
        <v>4</v>
      </c>
      <c r="AK35">
        <v>5</v>
      </c>
      <c r="AL35">
        <v>4</v>
      </c>
      <c r="AM35">
        <v>4</v>
      </c>
      <c r="AN35">
        <v>4</v>
      </c>
      <c r="AO35">
        <v>4</v>
      </c>
      <c r="AP35">
        <v>3</v>
      </c>
      <c r="AQ35">
        <v>4</v>
      </c>
      <c r="AR35">
        <v>4</v>
      </c>
      <c r="AS35">
        <v>4</v>
      </c>
      <c r="AT35">
        <v>4</v>
      </c>
      <c r="AU35">
        <v>3</v>
      </c>
      <c r="AV35">
        <f t="shared" si="10"/>
        <v>3.8</v>
      </c>
      <c r="AW35">
        <v>6</v>
      </c>
      <c r="AX35">
        <v>3</v>
      </c>
      <c r="AY35">
        <f t="shared" ref="AY35:AY66" si="26">AVERAGE(AI35,AJ35,AK35,AL35,AM35,AN35,AO35,AP35)</f>
        <v>4.125</v>
      </c>
      <c r="AZ35">
        <f t="shared" si="11"/>
        <v>1</v>
      </c>
      <c r="BA35">
        <f t="shared" ref="BA35:BA66" si="27">AVERAGE(BC37,Z35,AA35,AB35:AF35,AH35)</f>
        <v>3</v>
      </c>
      <c r="BB35">
        <f t="shared" si="12"/>
        <v>0</v>
      </c>
      <c r="BC35" t="s">
        <v>86</v>
      </c>
      <c r="BD35" t="s">
        <v>473</v>
      </c>
      <c r="BE35" t="s">
        <v>474</v>
      </c>
      <c r="BF35">
        <v>1</v>
      </c>
      <c r="BH35">
        <f t="shared" si="3"/>
        <v>1</v>
      </c>
      <c r="BI35">
        <v>2</v>
      </c>
      <c r="BJ35">
        <v>4</v>
      </c>
      <c r="BK35">
        <f t="shared" si="13"/>
        <v>1</v>
      </c>
      <c r="BL35" t="s">
        <v>475</v>
      </c>
      <c r="BM35" t="s">
        <v>476</v>
      </c>
      <c r="BN35" s="1">
        <v>4.6527777777777774E-3</v>
      </c>
      <c r="BO35" t="s">
        <v>477</v>
      </c>
      <c r="BP35" s="5" t="s">
        <v>736</v>
      </c>
      <c r="BQ35" s="5" t="s">
        <v>1151</v>
      </c>
      <c r="BR35" s="11" t="b">
        <f t="shared" si="22"/>
        <v>0</v>
      </c>
      <c r="BS35" s="11" t="b">
        <f t="shared" si="22"/>
        <v>1</v>
      </c>
      <c r="BT35" s="11" t="b">
        <f t="shared" si="22"/>
        <v>0</v>
      </c>
      <c r="BU35" s="11" t="b">
        <f t="shared" si="22"/>
        <v>0</v>
      </c>
      <c r="BV35" s="11" t="b">
        <f t="shared" si="23"/>
        <v>0</v>
      </c>
      <c r="BW35" s="11" t="b">
        <f t="shared" si="23"/>
        <v>0</v>
      </c>
      <c r="BZ35" s="11" t="b">
        <f t="shared" si="14"/>
        <v>0</v>
      </c>
      <c r="CA35" s="11" t="b">
        <f t="shared" si="15"/>
        <v>0</v>
      </c>
      <c r="CB35" s="11" t="b">
        <f t="shared" si="24"/>
        <v>0</v>
      </c>
      <c r="CC35" s="11" t="b">
        <f t="shared" si="24"/>
        <v>0</v>
      </c>
      <c r="CD35" s="11" t="b">
        <f t="shared" si="24"/>
        <v>0</v>
      </c>
      <c r="CE35" s="11" t="b">
        <f t="shared" si="24"/>
        <v>0</v>
      </c>
      <c r="CF35" s="11" t="b">
        <f t="shared" si="24"/>
        <v>0</v>
      </c>
      <c r="CG35" s="11" t="b">
        <f t="shared" si="24"/>
        <v>0</v>
      </c>
      <c r="CH35" s="11" t="b">
        <f t="shared" si="24"/>
        <v>0</v>
      </c>
      <c r="CI35" s="11" t="b">
        <f t="shared" si="24"/>
        <v>0</v>
      </c>
      <c r="CJ35" s="11" t="b">
        <f t="shared" si="24"/>
        <v>0</v>
      </c>
      <c r="CK35" s="11" t="b">
        <f t="shared" si="24"/>
        <v>0</v>
      </c>
      <c r="CL35" s="11" t="b">
        <f t="shared" si="24"/>
        <v>0</v>
      </c>
      <c r="CM35" s="11" t="b">
        <f t="shared" si="24"/>
        <v>0</v>
      </c>
      <c r="CN35" s="11" t="b">
        <f t="shared" si="24"/>
        <v>0</v>
      </c>
      <c r="CO35" s="11" t="b">
        <f t="shared" si="25"/>
        <v>0</v>
      </c>
      <c r="CP35" s="11" t="b">
        <f t="shared" si="18"/>
        <v>0</v>
      </c>
      <c r="CQ35" s="11" t="b">
        <f t="shared" si="19"/>
        <v>0</v>
      </c>
      <c r="CR35" t="s">
        <v>429</v>
      </c>
    </row>
    <row r="36" spans="1:96">
      <c r="A36" t="s">
        <v>478</v>
      </c>
      <c r="B36" t="s">
        <v>479</v>
      </c>
      <c r="C36" t="s">
        <v>281</v>
      </c>
      <c r="D36" t="s">
        <v>70</v>
      </c>
      <c r="E36" t="s">
        <v>71</v>
      </c>
      <c r="F36" t="s">
        <v>56</v>
      </c>
      <c r="G36">
        <f t="shared" si="20"/>
        <v>0</v>
      </c>
      <c r="H36">
        <f t="shared" si="20"/>
        <v>0</v>
      </c>
      <c r="I36">
        <f t="shared" si="20"/>
        <v>0</v>
      </c>
      <c r="J36">
        <f t="shared" si="20"/>
        <v>1</v>
      </c>
      <c r="K36">
        <f t="shared" si="6"/>
        <v>1</v>
      </c>
      <c r="L36" t="s">
        <v>96</v>
      </c>
      <c r="M36" t="s">
        <v>480</v>
      </c>
      <c r="N36" t="str">
        <f t="shared" si="7"/>
        <v>M√©xico</v>
      </c>
      <c r="O36" t="s">
        <v>59</v>
      </c>
      <c r="P36" t="s">
        <v>60</v>
      </c>
      <c r="Q36">
        <v>3</v>
      </c>
      <c r="R36">
        <v>3</v>
      </c>
      <c r="S36">
        <v>3</v>
      </c>
      <c r="T36">
        <v>4</v>
      </c>
      <c r="U36">
        <v>4</v>
      </c>
      <c r="V36">
        <v>3</v>
      </c>
      <c r="W36">
        <v>3</v>
      </c>
      <c r="X36">
        <f t="shared" si="8"/>
        <v>-4.1666666666666664E-2</v>
      </c>
      <c r="Y36">
        <f t="shared" si="9"/>
        <v>0</v>
      </c>
      <c r="Z36">
        <v>4</v>
      </c>
      <c r="AA36">
        <v>5</v>
      </c>
      <c r="AB36">
        <v>6</v>
      </c>
      <c r="AC36">
        <v>6</v>
      </c>
      <c r="AD36">
        <v>6</v>
      </c>
      <c r="AE36">
        <v>6</v>
      </c>
      <c r="AF36">
        <v>6</v>
      </c>
      <c r="AG36">
        <v>2</v>
      </c>
      <c r="AH36">
        <v>4</v>
      </c>
      <c r="AI36" s="35">
        <v>5</v>
      </c>
      <c r="AJ36">
        <v>6</v>
      </c>
      <c r="AK36">
        <v>5</v>
      </c>
      <c r="AL36">
        <v>4</v>
      </c>
      <c r="AM36">
        <v>6</v>
      </c>
      <c r="AN36">
        <v>4</v>
      </c>
      <c r="AO36">
        <v>5</v>
      </c>
      <c r="AP36">
        <v>6</v>
      </c>
      <c r="AQ36">
        <v>5</v>
      </c>
      <c r="AR36">
        <v>5</v>
      </c>
      <c r="AS36">
        <v>5</v>
      </c>
      <c r="AT36">
        <v>5</v>
      </c>
      <c r="AU36">
        <v>5</v>
      </c>
      <c r="AV36">
        <f t="shared" si="10"/>
        <v>5</v>
      </c>
      <c r="AW36">
        <v>6</v>
      </c>
      <c r="AX36">
        <v>6</v>
      </c>
      <c r="AY36">
        <f t="shared" si="26"/>
        <v>5.125</v>
      </c>
      <c r="AZ36">
        <f t="shared" si="11"/>
        <v>1</v>
      </c>
      <c r="BA36">
        <f t="shared" si="27"/>
        <v>5.375</v>
      </c>
      <c r="BB36">
        <f t="shared" si="12"/>
        <v>1</v>
      </c>
      <c r="BC36" t="s">
        <v>86</v>
      </c>
      <c r="BD36" t="s">
        <v>481</v>
      </c>
      <c r="BE36" t="s">
        <v>482</v>
      </c>
      <c r="BF36">
        <v>1</v>
      </c>
      <c r="BH36">
        <f t="shared" si="3"/>
        <v>1</v>
      </c>
      <c r="BI36">
        <v>1</v>
      </c>
      <c r="BJ36">
        <v>2</v>
      </c>
      <c r="BK36">
        <f t="shared" si="13"/>
        <v>1</v>
      </c>
      <c r="BL36" t="s">
        <v>106</v>
      </c>
      <c r="BM36" t="s">
        <v>90</v>
      </c>
      <c r="BN36" s="1">
        <v>7.905092592592592E-3</v>
      </c>
      <c r="BO36" t="s">
        <v>483</v>
      </c>
      <c r="BP36" s="5" t="s">
        <v>1044</v>
      </c>
      <c r="BR36" s="11" t="b">
        <f t="shared" si="22"/>
        <v>0</v>
      </c>
      <c r="BS36" s="11" t="b">
        <f t="shared" si="22"/>
        <v>0</v>
      </c>
      <c r="BT36" s="11" t="b">
        <f t="shared" si="22"/>
        <v>0</v>
      </c>
      <c r="BU36" s="11" t="b">
        <f t="shared" si="22"/>
        <v>0</v>
      </c>
      <c r="BV36" s="11" t="b">
        <f t="shared" si="23"/>
        <v>0</v>
      </c>
      <c r="BW36" s="11" t="b">
        <f t="shared" si="23"/>
        <v>0</v>
      </c>
      <c r="BZ36" s="11" t="b">
        <f t="shared" si="14"/>
        <v>0</v>
      </c>
      <c r="CA36" s="11" t="b">
        <f t="shared" si="15"/>
        <v>0</v>
      </c>
      <c r="CB36" s="11" t="b">
        <f t="shared" si="24"/>
        <v>0</v>
      </c>
      <c r="CC36" s="11" t="b">
        <f t="shared" si="24"/>
        <v>0</v>
      </c>
      <c r="CD36" s="11" t="b">
        <f t="shared" si="24"/>
        <v>0</v>
      </c>
      <c r="CE36" s="11" t="b">
        <f t="shared" si="24"/>
        <v>0</v>
      </c>
      <c r="CF36" s="11" t="b">
        <f t="shared" si="24"/>
        <v>0</v>
      </c>
      <c r="CG36" s="11" t="b">
        <f t="shared" si="24"/>
        <v>0</v>
      </c>
      <c r="CH36" s="11" t="b">
        <f t="shared" si="24"/>
        <v>0</v>
      </c>
      <c r="CI36" s="11" t="b">
        <f t="shared" si="24"/>
        <v>0</v>
      </c>
      <c r="CJ36" s="11" t="b">
        <f t="shared" si="24"/>
        <v>0</v>
      </c>
      <c r="CK36" s="11" t="b">
        <f t="shared" si="24"/>
        <v>0</v>
      </c>
      <c r="CL36" s="11" t="b">
        <f t="shared" si="24"/>
        <v>0</v>
      </c>
      <c r="CM36" s="11" t="b">
        <f t="shared" si="24"/>
        <v>0</v>
      </c>
      <c r="CN36" s="11" t="b">
        <f t="shared" si="24"/>
        <v>0</v>
      </c>
      <c r="CO36" s="11" t="b">
        <f t="shared" si="25"/>
        <v>0</v>
      </c>
      <c r="CP36" s="11" t="b">
        <f t="shared" ref="CP36:CP68" si="28">ISNUMBER(SEARCH($CP$2,BY36))</f>
        <v>0</v>
      </c>
      <c r="CQ36" s="11" t="b">
        <f t="shared" si="19"/>
        <v>0</v>
      </c>
      <c r="CR36" t="s">
        <v>484</v>
      </c>
    </row>
    <row r="37" spans="1:96">
      <c r="A37" t="s">
        <v>485</v>
      </c>
      <c r="B37" t="s">
        <v>486</v>
      </c>
      <c r="C37" t="s">
        <v>281</v>
      </c>
      <c r="D37" t="s">
        <v>70</v>
      </c>
      <c r="E37" t="s">
        <v>144</v>
      </c>
      <c r="F37" t="s">
        <v>56</v>
      </c>
      <c r="G37">
        <f t="shared" si="20"/>
        <v>0</v>
      </c>
      <c r="H37">
        <f t="shared" si="20"/>
        <v>0</v>
      </c>
      <c r="I37">
        <f t="shared" si="20"/>
        <v>0</v>
      </c>
      <c r="J37">
        <f t="shared" si="20"/>
        <v>1</v>
      </c>
      <c r="K37">
        <f t="shared" si="6"/>
        <v>1</v>
      </c>
      <c r="L37" t="s">
        <v>96</v>
      </c>
      <c r="M37" t="s">
        <v>58</v>
      </c>
      <c r="N37" t="str">
        <f t="shared" si="7"/>
        <v>Portugal</v>
      </c>
      <c r="O37" t="s">
        <v>59</v>
      </c>
      <c r="P37" t="s">
        <v>60</v>
      </c>
      <c r="Q37">
        <v>4</v>
      </c>
      <c r="R37">
        <v>5</v>
      </c>
      <c r="S37">
        <v>4</v>
      </c>
      <c r="T37">
        <v>3</v>
      </c>
      <c r="U37">
        <v>4</v>
      </c>
      <c r="V37">
        <v>4</v>
      </c>
      <c r="W37">
        <v>5</v>
      </c>
      <c r="X37">
        <f t="shared" si="8"/>
        <v>0</v>
      </c>
      <c r="Y37">
        <f t="shared" si="9"/>
        <v>-8.3333333333333329E-2</v>
      </c>
      <c r="Z37">
        <v>5</v>
      </c>
      <c r="AA37">
        <v>6</v>
      </c>
      <c r="AB37">
        <v>4</v>
      </c>
      <c r="AC37">
        <v>5</v>
      </c>
      <c r="AD37">
        <v>6</v>
      </c>
      <c r="AE37">
        <v>6</v>
      </c>
      <c r="AF37">
        <v>5</v>
      </c>
      <c r="AG37">
        <v>0</v>
      </c>
      <c r="AH37">
        <v>6</v>
      </c>
      <c r="AI37" s="35">
        <v>6</v>
      </c>
      <c r="AJ37">
        <v>6</v>
      </c>
      <c r="AK37">
        <v>5</v>
      </c>
      <c r="AL37">
        <v>4</v>
      </c>
      <c r="AM37">
        <v>6</v>
      </c>
      <c r="AN37">
        <v>6</v>
      </c>
      <c r="AO37">
        <v>5</v>
      </c>
      <c r="AP37">
        <v>4</v>
      </c>
      <c r="AQ37">
        <v>5</v>
      </c>
      <c r="AR37">
        <v>5</v>
      </c>
      <c r="AS37">
        <v>5</v>
      </c>
      <c r="AT37">
        <v>5</v>
      </c>
      <c r="AU37">
        <v>5</v>
      </c>
      <c r="AV37">
        <f t="shared" si="10"/>
        <v>5</v>
      </c>
      <c r="AW37">
        <v>6</v>
      </c>
      <c r="AX37">
        <v>6</v>
      </c>
      <c r="AY37">
        <f t="shared" si="26"/>
        <v>5.25</v>
      </c>
      <c r="AZ37">
        <f t="shared" si="11"/>
        <v>1</v>
      </c>
      <c r="BA37">
        <f t="shared" si="27"/>
        <v>5.375</v>
      </c>
      <c r="BB37">
        <f t="shared" si="12"/>
        <v>1</v>
      </c>
      <c r="BC37" t="s">
        <v>61</v>
      </c>
      <c r="BD37" t="s">
        <v>473</v>
      </c>
      <c r="BE37" t="s">
        <v>487</v>
      </c>
      <c r="BF37">
        <v>1</v>
      </c>
      <c r="BH37">
        <f t="shared" si="3"/>
        <v>1</v>
      </c>
      <c r="BI37">
        <v>1</v>
      </c>
      <c r="BJ37">
        <v>1</v>
      </c>
      <c r="BK37">
        <f t="shared" si="13"/>
        <v>0</v>
      </c>
      <c r="BL37" t="s">
        <v>64</v>
      </c>
      <c r="BM37" t="s">
        <v>65</v>
      </c>
      <c r="BN37" s="1">
        <v>2.4421296296296296E-3</v>
      </c>
      <c r="BO37" t="s">
        <v>488</v>
      </c>
      <c r="BP37" s="5" t="s">
        <v>1041</v>
      </c>
      <c r="BR37" s="11" t="b">
        <f t="shared" si="22"/>
        <v>0</v>
      </c>
      <c r="BS37" s="11" t="b">
        <f t="shared" si="22"/>
        <v>0</v>
      </c>
      <c r="BT37" s="11" t="b">
        <f t="shared" si="22"/>
        <v>0</v>
      </c>
      <c r="BU37" s="11" t="b">
        <f t="shared" si="22"/>
        <v>0</v>
      </c>
      <c r="BV37" s="11" t="b">
        <f t="shared" si="23"/>
        <v>0</v>
      </c>
      <c r="BW37" s="11" t="b">
        <f t="shared" si="23"/>
        <v>0</v>
      </c>
      <c r="BZ37" s="11" t="b">
        <f t="shared" si="14"/>
        <v>0</v>
      </c>
      <c r="CA37" s="11" t="b">
        <f t="shared" si="15"/>
        <v>0</v>
      </c>
      <c r="CB37" s="11" t="b">
        <f t="shared" si="24"/>
        <v>0</v>
      </c>
      <c r="CC37" s="11" t="b">
        <f t="shared" si="24"/>
        <v>0</v>
      </c>
      <c r="CD37" s="11" t="b">
        <f t="shared" si="24"/>
        <v>0</v>
      </c>
      <c r="CE37" s="11" t="b">
        <f t="shared" si="24"/>
        <v>0</v>
      </c>
      <c r="CF37" s="11" t="b">
        <f t="shared" si="24"/>
        <v>0</v>
      </c>
      <c r="CG37" s="11" t="b">
        <f t="shared" si="24"/>
        <v>0</v>
      </c>
      <c r="CH37" s="11" t="b">
        <f t="shared" si="24"/>
        <v>0</v>
      </c>
      <c r="CI37" s="11" t="b">
        <f t="shared" si="24"/>
        <v>0</v>
      </c>
      <c r="CJ37" s="11" t="b">
        <f t="shared" si="24"/>
        <v>0</v>
      </c>
      <c r="CK37" s="11" t="b">
        <f t="shared" si="24"/>
        <v>0</v>
      </c>
      <c r="CL37" s="11" t="b">
        <f t="shared" si="24"/>
        <v>0</v>
      </c>
      <c r="CM37" s="11" t="b">
        <f t="shared" si="24"/>
        <v>0</v>
      </c>
      <c r="CN37" s="11" t="b">
        <f t="shared" si="24"/>
        <v>0</v>
      </c>
      <c r="CO37" s="11" t="b">
        <f t="shared" si="25"/>
        <v>0</v>
      </c>
      <c r="CP37" s="11" t="b">
        <f t="shared" si="28"/>
        <v>0</v>
      </c>
      <c r="CQ37" s="11" t="b">
        <f t="shared" si="19"/>
        <v>0</v>
      </c>
      <c r="CR37" t="s">
        <v>489</v>
      </c>
    </row>
    <row r="38" spans="1:96">
      <c r="A38" t="s">
        <v>490</v>
      </c>
      <c r="B38" t="s">
        <v>491</v>
      </c>
      <c r="C38" t="s">
        <v>281</v>
      </c>
      <c r="D38" t="s">
        <v>54</v>
      </c>
      <c r="E38" t="s">
        <v>144</v>
      </c>
      <c r="F38" t="s">
        <v>83</v>
      </c>
      <c r="G38">
        <f t="shared" ref="G38:J69" si="29">IF(ISNUMBER(SEARCH(G$2,$F38)),1,0)</f>
        <v>0</v>
      </c>
      <c r="H38">
        <f t="shared" si="29"/>
        <v>0</v>
      </c>
      <c r="I38">
        <f t="shared" si="29"/>
        <v>1</v>
      </c>
      <c r="J38">
        <f t="shared" si="29"/>
        <v>0</v>
      </c>
      <c r="K38">
        <f t="shared" si="6"/>
        <v>1</v>
      </c>
      <c r="L38" t="s">
        <v>96</v>
      </c>
      <c r="M38" t="s">
        <v>492</v>
      </c>
      <c r="N38" t="str">
        <f t="shared" si="7"/>
        <v>Estonia</v>
      </c>
      <c r="O38" t="s">
        <v>493</v>
      </c>
      <c r="P38" t="s">
        <v>60</v>
      </c>
      <c r="Q38">
        <v>3</v>
      </c>
      <c r="R38">
        <v>4</v>
      </c>
      <c r="S38">
        <v>4</v>
      </c>
      <c r="T38">
        <v>2</v>
      </c>
      <c r="U38">
        <v>4</v>
      </c>
      <c r="V38">
        <v>5</v>
      </c>
      <c r="W38">
        <v>3</v>
      </c>
      <c r="X38">
        <f t="shared" si="8"/>
        <v>4.1666666666666664E-2</v>
      </c>
      <c r="Y38">
        <f t="shared" si="9"/>
        <v>0</v>
      </c>
      <c r="Z38">
        <v>6</v>
      </c>
      <c r="AA38">
        <v>6</v>
      </c>
      <c r="AB38">
        <v>6</v>
      </c>
      <c r="AC38">
        <v>6</v>
      </c>
      <c r="AD38">
        <v>4</v>
      </c>
      <c r="AE38">
        <v>6</v>
      </c>
      <c r="AF38">
        <v>4</v>
      </c>
      <c r="AG38">
        <v>1</v>
      </c>
      <c r="AH38">
        <v>5</v>
      </c>
      <c r="AI38" s="35">
        <v>6</v>
      </c>
      <c r="AJ38">
        <v>4</v>
      </c>
      <c r="AK38">
        <v>6</v>
      </c>
      <c r="AL38">
        <v>6</v>
      </c>
      <c r="AM38">
        <v>5</v>
      </c>
      <c r="AN38">
        <v>6</v>
      </c>
      <c r="AO38">
        <v>4</v>
      </c>
      <c r="AP38">
        <v>5</v>
      </c>
      <c r="AQ38">
        <v>4</v>
      </c>
      <c r="AR38">
        <v>6</v>
      </c>
      <c r="AS38">
        <v>6</v>
      </c>
      <c r="AT38">
        <v>5</v>
      </c>
      <c r="AU38">
        <v>6</v>
      </c>
      <c r="AV38">
        <f t="shared" si="10"/>
        <v>5.4</v>
      </c>
      <c r="AW38">
        <v>6</v>
      </c>
      <c r="AX38">
        <v>6</v>
      </c>
      <c r="AY38">
        <f t="shared" si="26"/>
        <v>5.25</v>
      </c>
      <c r="AZ38">
        <f t="shared" si="11"/>
        <v>1</v>
      </c>
      <c r="BA38">
        <f t="shared" si="27"/>
        <v>5.375</v>
      </c>
      <c r="BB38">
        <f t="shared" si="12"/>
        <v>1</v>
      </c>
      <c r="BC38" t="s">
        <v>86</v>
      </c>
      <c r="BD38" t="s">
        <v>267</v>
      </c>
      <c r="BE38" t="s">
        <v>494</v>
      </c>
      <c r="BF38">
        <v>3</v>
      </c>
      <c r="BH38">
        <f t="shared" si="3"/>
        <v>3</v>
      </c>
      <c r="BI38">
        <v>1</v>
      </c>
      <c r="BJ38">
        <v>3</v>
      </c>
      <c r="BK38">
        <f t="shared" si="13"/>
        <v>1</v>
      </c>
      <c r="BL38" t="s">
        <v>168</v>
      </c>
      <c r="BM38" t="s">
        <v>90</v>
      </c>
      <c r="BN38" s="1">
        <v>2.8819444444444444E-3</v>
      </c>
      <c r="BO38" t="s">
        <v>495</v>
      </c>
      <c r="BP38" s="5" t="s">
        <v>1044</v>
      </c>
      <c r="BR38" s="11" t="b">
        <f t="shared" si="22"/>
        <v>0</v>
      </c>
      <c r="BS38" s="11" t="b">
        <f t="shared" si="22"/>
        <v>0</v>
      </c>
      <c r="BT38" s="11" t="b">
        <f t="shared" si="22"/>
        <v>0</v>
      </c>
      <c r="BU38" s="11" t="b">
        <f t="shared" si="22"/>
        <v>0</v>
      </c>
      <c r="BV38" s="11" t="b">
        <f t="shared" si="23"/>
        <v>0</v>
      </c>
      <c r="BW38" s="11" t="b">
        <f t="shared" si="23"/>
        <v>0</v>
      </c>
      <c r="BX38" s="5" t="s">
        <v>1063</v>
      </c>
      <c r="BZ38" s="11" t="b">
        <f t="shared" si="14"/>
        <v>0</v>
      </c>
      <c r="CA38" s="11" t="b">
        <f t="shared" si="15"/>
        <v>0</v>
      </c>
      <c r="CB38" s="11" t="b">
        <f t="shared" si="24"/>
        <v>0</v>
      </c>
      <c r="CC38" s="11" t="b">
        <f t="shared" si="24"/>
        <v>0</v>
      </c>
      <c r="CD38" s="11" t="b">
        <f t="shared" si="24"/>
        <v>0</v>
      </c>
      <c r="CE38" s="11" t="b">
        <f t="shared" ref="CB38:CN56" si="30">ISNUMBER(SEARCH(CE$2,$BX38))</f>
        <v>0</v>
      </c>
      <c r="CF38" s="11" t="b">
        <f t="shared" si="30"/>
        <v>0</v>
      </c>
      <c r="CG38" s="11" t="b">
        <f t="shared" si="30"/>
        <v>0</v>
      </c>
      <c r="CH38" s="11" t="b">
        <f t="shared" si="30"/>
        <v>0</v>
      </c>
      <c r="CI38" s="11" t="b">
        <f t="shared" si="30"/>
        <v>0</v>
      </c>
      <c r="CJ38" s="11" t="b">
        <f t="shared" si="30"/>
        <v>0</v>
      </c>
      <c r="CK38" s="11" t="b">
        <f t="shared" si="30"/>
        <v>0</v>
      </c>
      <c r="CL38" s="11" t="b">
        <f t="shared" si="30"/>
        <v>0</v>
      </c>
      <c r="CM38" s="11" t="b">
        <f t="shared" si="30"/>
        <v>0</v>
      </c>
      <c r="CN38" s="11" t="b">
        <f t="shared" si="30"/>
        <v>1</v>
      </c>
      <c r="CO38" s="11" t="b">
        <f t="shared" si="25"/>
        <v>0</v>
      </c>
      <c r="CP38" s="11" t="b">
        <f t="shared" si="28"/>
        <v>0</v>
      </c>
      <c r="CQ38" s="11" t="b">
        <f t="shared" si="19"/>
        <v>0</v>
      </c>
    </row>
    <row r="39" spans="1:96">
      <c r="A39" t="s">
        <v>496</v>
      </c>
      <c r="B39" t="s">
        <v>497</v>
      </c>
      <c r="C39" t="s">
        <v>281</v>
      </c>
      <c r="D39" t="s">
        <v>54</v>
      </c>
      <c r="E39" t="s">
        <v>82</v>
      </c>
      <c r="F39" t="s">
        <v>56</v>
      </c>
      <c r="G39">
        <f t="shared" si="29"/>
        <v>0</v>
      </c>
      <c r="H39">
        <f t="shared" si="29"/>
        <v>0</v>
      </c>
      <c r="I39">
        <f t="shared" si="29"/>
        <v>0</v>
      </c>
      <c r="J39">
        <f t="shared" si="29"/>
        <v>1</v>
      </c>
      <c r="K39">
        <f t="shared" si="6"/>
        <v>1</v>
      </c>
      <c r="L39" t="s">
        <v>72</v>
      </c>
      <c r="M39" t="s">
        <v>133</v>
      </c>
      <c r="N39" t="str">
        <f t="shared" si="7"/>
        <v>Hungary</v>
      </c>
      <c r="O39" t="s">
        <v>59</v>
      </c>
      <c r="P39" t="s">
        <v>60</v>
      </c>
      <c r="Q39">
        <v>4</v>
      </c>
      <c r="R39">
        <v>5</v>
      </c>
      <c r="S39">
        <v>5</v>
      </c>
      <c r="T39">
        <v>3</v>
      </c>
      <c r="U39">
        <v>3</v>
      </c>
      <c r="V39">
        <v>4</v>
      </c>
      <c r="W39">
        <v>5</v>
      </c>
      <c r="X39">
        <f t="shared" si="8"/>
        <v>4.1666666666666664E-2</v>
      </c>
      <c r="Y39">
        <f t="shared" si="9"/>
        <v>-4.1666666666666664E-2</v>
      </c>
      <c r="Z39">
        <v>6</v>
      </c>
      <c r="AA39">
        <v>6</v>
      </c>
      <c r="AB39">
        <v>6</v>
      </c>
      <c r="AC39">
        <v>6</v>
      </c>
      <c r="AD39">
        <v>6</v>
      </c>
      <c r="AE39">
        <v>6</v>
      </c>
      <c r="AF39">
        <v>6</v>
      </c>
      <c r="AG39">
        <v>0</v>
      </c>
      <c r="AH39">
        <v>6</v>
      </c>
      <c r="AI39" s="35">
        <v>5</v>
      </c>
      <c r="AJ39">
        <v>6</v>
      </c>
      <c r="AK39">
        <v>6</v>
      </c>
      <c r="AL39">
        <v>6</v>
      </c>
      <c r="AM39">
        <v>6</v>
      </c>
      <c r="AN39">
        <v>6</v>
      </c>
      <c r="AO39">
        <v>6</v>
      </c>
      <c r="AP39">
        <v>6</v>
      </c>
      <c r="AQ39">
        <v>6</v>
      </c>
      <c r="AR39">
        <v>6</v>
      </c>
      <c r="AS39">
        <v>6</v>
      </c>
      <c r="AT39">
        <v>6</v>
      </c>
      <c r="AU39">
        <v>6</v>
      </c>
      <c r="AV39">
        <f t="shared" si="10"/>
        <v>6</v>
      </c>
      <c r="AW39">
        <v>6</v>
      </c>
      <c r="AX39">
        <v>6</v>
      </c>
      <c r="AY39">
        <f t="shared" si="26"/>
        <v>5.875</v>
      </c>
      <c r="AZ39">
        <f t="shared" si="11"/>
        <v>1</v>
      </c>
      <c r="BA39">
        <f t="shared" si="27"/>
        <v>6</v>
      </c>
      <c r="BB39">
        <f t="shared" si="12"/>
        <v>1</v>
      </c>
      <c r="BC39" t="s">
        <v>61</v>
      </c>
      <c r="BD39" t="s">
        <v>110</v>
      </c>
      <c r="BE39" t="s">
        <v>111</v>
      </c>
      <c r="BF39">
        <v>2</v>
      </c>
      <c r="BH39">
        <f t="shared" si="3"/>
        <v>2</v>
      </c>
      <c r="BI39">
        <v>2</v>
      </c>
      <c r="BJ39">
        <v>4</v>
      </c>
      <c r="BK39">
        <f t="shared" si="13"/>
        <v>1</v>
      </c>
      <c r="BL39" t="s">
        <v>498</v>
      </c>
      <c r="BM39" t="s">
        <v>236</v>
      </c>
      <c r="BP39" s="5" t="s">
        <v>1041</v>
      </c>
      <c r="BR39" s="11" t="b">
        <f t="shared" si="22"/>
        <v>0</v>
      </c>
      <c r="BS39" s="11" t="b">
        <f t="shared" si="22"/>
        <v>0</v>
      </c>
      <c r="BT39" s="11" t="b">
        <f t="shared" si="22"/>
        <v>0</v>
      </c>
      <c r="BU39" s="11" t="b">
        <f t="shared" si="22"/>
        <v>0</v>
      </c>
      <c r="BV39" s="11" t="b">
        <f t="shared" si="23"/>
        <v>0</v>
      </c>
      <c r="BW39" s="11" t="b">
        <f t="shared" si="23"/>
        <v>0</v>
      </c>
      <c r="BZ39" s="11" t="b">
        <f t="shared" si="14"/>
        <v>0</v>
      </c>
      <c r="CA39" s="11" t="b">
        <f t="shared" si="15"/>
        <v>0</v>
      </c>
      <c r="CB39" s="11" t="b">
        <f t="shared" si="30"/>
        <v>0</v>
      </c>
      <c r="CC39" s="11" t="b">
        <f t="shared" si="30"/>
        <v>0</v>
      </c>
      <c r="CD39" s="11" t="b">
        <f t="shared" si="30"/>
        <v>0</v>
      </c>
      <c r="CE39" s="11" t="b">
        <f t="shared" si="30"/>
        <v>0</v>
      </c>
      <c r="CF39" s="11" t="b">
        <f t="shared" si="30"/>
        <v>0</v>
      </c>
      <c r="CG39" s="11" t="b">
        <f t="shared" si="30"/>
        <v>0</v>
      </c>
      <c r="CH39" s="11" t="b">
        <f t="shared" si="30"/>
        <v>0</v>
      </c>
      <c r="CI39" s="11" t="b">
        <f t="shared" si="30"/>
        <v>0</v>
      </c>
      <c r="CJ39" s="11" t="b">
        <f t="shared" si="30"/>
        <v>0</v>
      </c>
      <c r="CK39" s="11" t="b">
        <f t="shared" si="30"/>
        <v>0</v>
      </c>
      <c r="CL39" s="11" t="b">
        <f t="shared" si="30"/>
        <v>0</v>
      </c>
      <c r="CM39" s="11" t="b">
        <f t="shared" si="30"/>
        <v>0</v>
      </c>
      <c r="CN39" s="11" t="b">
        <f t="shared" si="30"/>
        <v>0</v>
      </c>
      <c r="CO39" s="11" t="b">
        <f t="shared" si="25"/>
        <v>0</v>
      </c>
      <c r="CP39" s="11" t="b">
        <f t="shared" si="28"/>
        <v>0</v>
      </c>
      <c r="CQ39" s="11" t="b">
        <f t="shared" si="19"/>
        <v>0</v>
      </c>
    </row>
    <row r="40" spans="1:96">
      <c r="A40" t="s">
        <v>499</v>
      </c>
      <c r="B40" t="s">
        <v>500</v>
      </c>
      <c r="C40" t="s">
        <v>281</v>
      </c>
      <c r="D40" t="s">
        <v>54</v>
      </c>
      <c r="E40" t="s">
        <v>55</v>
      </c>
      <c r="F40" t="s">
        <v>56</v>
      </c>
      <c r="G40">
        <f t="shared" si="29"/>
        <v>0</v>
      </c>
      <c r="H40">
        <f t="shared" si="29"/>
        <v>0</v>
      </c>
      <c r="I40">
        <f t="shared" si="29"/>
        <v>0</v>
      </c>
      <c r="J40">
        <f t="shared" si="29"/>
        <v>1</v>
      </c>
      <c r="K40">
        <f t="shared" si="6"/>
        <v>1</v>
      </c>
      <c r="L40" t="s">
        <v>96</v>
      </c>
      <c r="M40" t="s">
        <v>58</v>
      </c>
      <c r="N40" t="str">
        <f t="shared" si="7"/>
        <v>Portugal</v>
      </c>
      <c r="O40" t="s">
        <v>74</v>
      </c>
      <c r="P40" t="s">
        <v>60</v>
      </c>
      <c r="Q40">
        <v>0</v>
      </c>
      <c r="R40">
        <v>4</v>
      </c>
      <c r="S40">
        <v>4</v>
      </c>
      <c r="T40">
        <v>3</v>
      </c>
      <c r="U40">
        <v>0</v>
      </c>
      <c r="V40">
        <v>5</v>
      </c>
      <c r="W40">
        <v>3</v>
      </c>
      <c r="X40">
        <f t="shared" si="8"/>
        <v>-0.125</v>
      </c>
      <c r="Y40">
        <f t="shared" si="9"/>
        <v>0.20833333333333334</v>
      </c>
      <c r="Z40">
        <v>5</v>
      </c>
      <c r="AA40">
        <v>6</v>
      </c>
      <c r="AB40">
        <v>6</v>
      </c>
      <c r="AC40">
        <v>6</v>
      </c>
      <c r="AD40">
        <v>5</v>
      </c>
      <c r="AE40">
        <v>6</v>
      </c>
      <c r="AF40">
        <v>5</v>
      </c>
      <c r="AG40">
        <v>0</v>
      </c>
      <c r="AH40">
        <v>6</v>
      </c>
      <c r="AI40" s="35">
        <v>4</v>
      </c>
      <c r="AJ40">
        <v>6</v>
      </c>
      <c r="AK40">
        <v>5</v>
      </c>
      <c r="AL40">
        <v>4</v>
      </c>
      <c r="AM40">
        <v>5</v>
      </c>
      <c r="AN40">
        <v>4</v>
      </c>
      <c r="AO40">
        <v>5</v>
      </c>
      <c r="AP40">
        <v>4</v>
      </c>
      <c r="AQ40">
        <v>3</v>
      </c>
      <c r="AR40">
        <v>3</v>
      </c>
      <c r="AS40">
        <v>4</v>
      </c>
      <c r="AT40">
        <v>3</v>
      </c>
      <c r="AU40">
        <v>3</v>
      </c>
      <c r="AV40">
        <f t="shared" si="10"/>
        <v>3.2</v>
      </c>
      <c r="AW40">
        <v>6</v>
      </c>
      <c r="AX40">
        <v>6</v>
      </c>
      <c r="AY40">
        <f t="shared" si="26"/>
        <v>4.625</v>
      </c>
      <c r="AZ40">
        <f t="shared" si="11"/>
        <v>1</v>
      </c>
      <c r="BA40">
        <f t="shared" si="27"/>
        <v>5.625</v>
      </c>
      <c r="BB40">
        <f t="shared" si="12"/>
        <v>1</v>
      </c>
      <c r="BC40" t="s">
        <v>501</v>
      </c>
      <c r="BD40" t="s">
        <v>502</v>
      </c>
      <c r="BE40" t="s">
        <v>503</v>
      </c>
      <c r="BF40">
        <v>1</v>
      </c>
      <c r="BH40">
        <f t="shared" si="3"/>
        <v>1</v>
      </c>
      <c r="BI40">
        <v>3</v>
      </c>
      <c r="BJ40">
        <v>1</v>
      </c>
      <c r="BK40">
        <f t="shared" si="13"/>
        <v>0</v>
      </c>
      <c r="BL40" t="s">
        <v>504</v>
      </c>
      <c r="BM40" t="s">
        <v>505</v>
      </c>
      <c r="BN40" s="1">
        <v>5.7291666666666671E-3</v>
      </c>
      <c r="BO40" t="s">
        <v>506</v>
      </c>
      <c r="BP40" s="5" t="s">
        <v>736</v>
      </c>
      <c r="BQ40" s="5" t="s">
        <v>1152</v>
      </c>
      <c r="BR40" s="11" t="b">
        <f t="shared" ref="BR40:BU59" si="31">ISNUMBER(SEARCH(BR$2,$BQ40))</f>
        <v>0</v>
      </c>
      <c r="BS40" s="11" t="b">
        <f t="shared" si="31"/>
        <v>0</v>
      </c>
      <c r="BT40" s="11" t="b">
        <f t="shared" si="31"/>
        <v>0</v>
      </c>
      <c r="BU40" s="11" t="b">
        <f t="shared" si="31"/>
        <v>0</v>
      </c>
      <c r="BV40" s="11" t="b">
        <f t="shared" si="23"/>
        <v>0</v>
      </c>
      <c r="BW40" s="11" t="b">
        <f t="shared" si="23"/>
        <v>0</v>
      </c>
      <c r="BZ40" s="11" t="b">
        <f t="shared" si="14"/>
        <v>0</v>
      </c>
      <c r="CA40" s="11" t="b">
        <f t="shared" si="15"/>
        <v>0</v>
      </c>
      <c r="CB40" s="11" t="b">
        <f t="shared" si="30"/>
        <v>0</v>
      </c>
      <c r="CC40" s="11" t="b">
        <f t="shared" si="30"/>
        <v>0</v>
      </c>
      <c r="CD40" s="11" t="b">
        <f t="shared" si="30"/>
        <v>0</v>
      </c>
      <c r="CE40" s="11" t="b">
        <f t="shared" si="30"/>
        <v>0</v>
      </c>
      <c r="CF40" s="11" t="b">
        <f t="shared" si="30"/>
        <v>0</v>
      </c>
      <c r="CG40" s="11" t="b">
        <f t="shared" si="30"/>
        <v>0</v>
      </c>
      <c r="CH40" s="11" t="b">
        <f t="shared" si="30"/>
        <v>0</v>
      </c>
      <c r="CI40" s="11" t="b">
        <f t="shared" si="30"/>
        <v>0</v>
      </c>
      <c r="CJ40" s="11" t="b">
        <f t="shared" si="30"/>
        <v>0</v>
      </c>
      <c r="CK40" s="11" t="b">
        <f t="shared" si="30"/>
        <v>0</v>
      </c>
      <c r="CL40" s="11" t="b">
        <f t="shared" si="30"/>
        <v>0</v>
      </c>
      <c r="CM40" s="11" t="b">
        <f t="shared" si="30"/>
        <v>0</v>
      </c>
      <c r="CN40" s="11" t="b">
        <f t="shared" si="30"/>
        <v>0</v>
      </c>
      <c r="CO40" s="11" t="b">
        <f t="shared" si="25"/>
        <v>0</v>
      </c>
      <c r="CP40" s="11" t="b">
        <f t="shared" si="28"/>
        <v>0</v>
      </c>
      <c r="CQ40" s="11" t="b">
        <f t="shared" si="19"/>
        <v>0</v>
      </c>
      <c r="CR40" t="s">
        <v>507</v>
      </c>
    </row>
    <row r="41" spans="1:96">
      <c r="A41" t="s">
        <v>508</v>
      </c>
      <c r="B41" t="s">
        <v>509</v>
      </c>
      <c r="C41" t="s">
        <v>281</v>
      </c>
      <c r="D41" t="s">
        <v>81</v>
      </c>
      <c r="E41" t="s">
        <v>82</v>
      </c>
      <c r="F41" t="s">
        <v>83</v>
      </c>
      <c r="G41">
        <f t="shared" si="29"/>
        <v>0</v>
      </c>
      <c r="H41">
        <f t="shared" si="29"/>
        <v>0</v>
      </c>
      <c r="I41">
        <f t="shared" si="29"/>
        <v>1</v>
      </c>
      <c r="J41">
        <f t="shared" si="29"/>
        <v>0</v>
      </c>
      <c r="K41">
        <f t="shared" si="6"/>
        <v>1</v>
      </c>
      <c r="L41" t="s">
        <v>96</v>
      </c>
      <c r="M41" t="s">
        <v>510</v>
      </c>
      <c r="N41" t="str">
        <f t="shared" si="7"/>
        <v>England</v>
      </c>
      <c r="O41" t="s">
        <v>74</v>
      </c>
      <c r="P41" t="s">
        <v>60</v>
      </c>
      <c r="Q41">
        <v>3</v>
      </c>
      <c r="R41">
        <v>3</v>
      </c>
      <c r="S41">
        <v>4</v>
      </c>
      <c r="T41">
        <v>1</v>
      </c>
      <c r="U41">
        <v>5</v>
      </c>
      <c r="V41">
        <v>4</v>
      </c>
      <c r="W41">
        <v>6</v>
      </c>
      <c r="X41">
        <f t="shared" si="8"/>
        <v>0.125</v>
      </c>
      <c r="Y41">
        <f t="shared" si="9"/>
        <v>-0.25</v>
      </c>
      <c r="Z41">
        <v>5</v>
      </c>
      <c r="AA41">
        <v>5</v>
      </c>
      <c r="AB41">
        <v>3</v>
      </c>
      <c r="AC41">
        <v>3</v>
      </c>
      <c r="AD41">
        <v>4</v>
      </c>
      <c r="AE41">
        <v>5</v>
      </c>
      <c r="AF41">
        <v>4</v>
      </c>
      <c r="AG41">
        <v>0</v>
      </c>
      <c r="AH41">
        <v>6</v>
      </c>
      <c r="AI41" s="35">
        <v>2</v>
      </c>
      <c r="AJ41">
        <v>1</v>
      </c>
      <c r="AK41">
        <v>4</v>
      </c>
      <c r="AL41">
        <v>3</v>
      </c>
      <c r="AM41">
        <v>4</v>
      </c>
      <c r="AN41">
        <v>4</v>
      </c>
      <c r="AO41">
        <v>4</v>
      </c>
      <c r="AP41">
        <v>4</v>
      </c>
      <c r="AQ41">
        <v>5</v>
      </c>
      <c r="AR41">
        <v>4</v>
      </c>
      <c r="AS41">
        <v>5</v>
      </c>
      <c r="AT41">
        <v>4</v>
      </c>
      <c r="AU41">
        <v>4</v>
      </c>
      <c r="AV41">
        <f t="shared" si="10"/>
        <v>4.4000000000000004</v>
      </c>
      <c r="AW41">
        <v>6</v>
      </c>
      <c r="AX41">
        <v>4</v>
      </c>
      <c r="AY41">
        <f t="shared" si="26"/>
        <v>3.25</v>
      </c>
      <c r="AZ41">
        <f t="shared" si="11"/>
        <v>1</v>
      </c>
      <c r="BA41">
        <f t="shared" si="27"/>
        <v>4.375</v>
      </c>
      <c r="BB41">
        <f t="shared" si="12"/>
        <v>1</v>
      </c>
      <c r="BC41" t="s">
        <v>282</v>
      </c>
      <c r="BD41" t="s">
        <v>511</v>
      </c>
      <c r="BE41" t="s">
        <v>512</v>
      </c>
      <c r="BF41">
        <v>1</v>
      </c>
      <c r="BH41">
        <f t="shared" si="3"/>
        <v>1</v>
      </c>
      <c r="BI41">
        <v>1</v>
      </c>
      <c r="BJ41">
        <v>2</v>
      </c>
      <c r="BK41">
        <f t="shared" si="13"/>
        <v>1</v>
      </c>
      <c r="BL41" t="s">
        <v>285</v>
      </c>
      <c r="BM41" t="s">
        <v>286</v>
      </c>
      <c r="BN41" s="1">
        <v>5.0115740740740737E-3</v>
      </c>
      <c r="BO41" t="s">
        <v>513</v>
      </c>
      <c r="BP41" s="5" t="s">
        <v>736</v>
      </c>
      <c r="BQ41" s="5" t="s">
        <v>1159</v>
      </c>
      <c r="BR41" s="11" t="b">
        <f t="shared" si="31"/>
        <v>0</v>
      </c>
      <c r="BS41" s="11" t="b">
        <f t="shared" si="31"/>
        <v>0</v>
      </c>
      <c r="BT41" s="11" t="b">
        <f t="shared" si="31"/>
        <v>1</v>
      </c>
      <c r="BU41" s="11" t="b">
        <f t="shared" si="31"/>
        <v>0</v>
      </c>
      <c r="BV41" s="11" t="b">
        <f t="shared" si="23"/>
        <v>0</v>
      </c>
      <c r="BW41" s="11" t="b">
        <f t="shared" si="23"/>
        <v>0</v>
      </c>
      <c r="BZ41" s="11" t="b">
        <f t="shared" si="14"/>
        <v>0</v>
      </c>
      <c r="CA41" s="11" t="b">
        <f t="shared" si="15"/>
        <v>0</v>
      </c>
      <c r="CB41" s="11" t="b">
        <f t="shared" si="30"/>
        <v>0</v>
      </c>
      <c r="CC41" s="11" t="b">
        <f t="shared" si="30"/>
        <v>0</v>
      </c>
      <c r="CD41" s="11" t="b">
        <f t="shared" si="30"/>
        <v>0</v>
      </c>
      <c r="CE41" s="11" t="b">
        <f t="shared" si="30"/>
        <v>0</v>
      </c>
      <c r="CF41" s="11" t="b">
        <f t="shared" si="30"/>
        <v>0</v>
      </c>
      <c r="CG41" s="11" t="b">
        <f t="shared" si="30"/>
        <v>0</v>
      </c>
      <c r="CH41" s="11" t="b">
        <f t="shared" si="30"/>
        <v>0</v>
      </c>
      <c r="CI41" s="11" t="b">
        <f t="shared" si="30"/>
        <v>0</v>
      </c>
      <c r="CJ41" s="11" t="b">
        <f t="shared" si="30"/>
        <v>0</v>
      </c>
      <c r="CK41" s="11" t="b">
        <f t="shared" si="30"/>
        <v>0</v>
      </c>
      <c r="CL41" s="11" t="b">
        <f t="shared" si="30"/>
        <v>0</v>
      </c>
      <c r="CM41" s="11" t="b">
        <f t="shared" si="30"/>
        <v>0</v>
      </c>
      <c r="CN41" s="11" t="b">
        <f t="shared" si="30"/>
        <v>0</v>
      </c>
      <c r="CO41" s="11" t="b">
        <f t="shared" si="25"/>
        <v>0</v>
      </c>
      <c r="CP41" s="11" t="b">
        <f t="shared" si="28"/>
        <v>0</v>
      </c>
      <c r="CQ41" s="11" t="b">
        <f t="shared" si="19"/>
        <v>0</v>
      </c>
      <c r="CR41" t="s">
        <v>514</v>
      </c>
    </row>
    <row r="42" spans="1:96">
      <c r="A42" t="s">
        <v>515</v>
      </c>
      <c r="B42" t="s">
        <v>516</v>
      </c>
      <c r="C42" t="s">
        <v>281</v>
      </c>
      <c r="D42" t="s">
        <v>70</v>
      </c>
      <c r="E42" t="s">
        <v>71</v>
      </c>
      <c r="F42" t="s">
        <v>56</v>
      </c>
      <c r="G42">
        <f t="shared" si="29"/>
        <v>0</v>
      </c>
      <c r="H42">
        <f t="shared" si="29"/>
        <v>0</v>
      </c>
      <c r="I42">
        <f t="shared" si="29"/>
        <v>0</v>
      </c>
      <c r="J42">
        <f t="shared" si="29"/>
        <v>1</v>
      </c>
      <c r="K42">
        <f t="shared" si="6"/>
        <v>1</v>
      </c>
      <c r="L42" t="s">
        <v>124</v>
      </c>
      <c r="M42" t="s">
        <v>125</v>
      </c>
      <c r="N42" t="str">
        <f t="shared" si="7"/>
        <v>United Kingdom</v>
      </c>
      <c r="O42" t="s">
        <v>59</v>
      </c>
      <c r="P42" t="s">
        <v>98</v>
      </c>
      <c r="Q42">
        <v>4</v>
      </c>
      <c r="R42">
        <v>4</v>
      </c>
      <c r="S42">
        <v>5</v>
      </c>
      <c r="T42">
        <v>4</v>
      </c>
      <c r="U42">
        <v>5</v>
      </c>
      <c r="V42">
        <v>5</v>
      </c>
      <c r="W42">
        <v>5</v>
      </c>
      <c r="X42">
        <f t="shared" si="8"/>
        <v>4.1666666666666664E-2</v>
      </c>
      <c r="Y42">
        <f t="shared" si="9"/>
        <v>-4.1666666666666664E-2</v>
      </c>
      <c r="Z42">
        <v>6</v>
      </c>
      <c r="AA42">
        <v>6</v>
      </c>
      <c r="AB42">
        <v>5</v>
      </c>
      <c r="AC42">
        <v>6</v>
      </c>
      <c r="AD42">
        <v>5</v>
      </c>
      <c r="AE42">
        <v>6</v>
      </c>
      <c r="AF42">
        <v>5</v>
      </c>
      <c r="AG42">
        <v>1</v>
      </c>
      <c r="AH42">
        <v>5</v>
      </c>
      <c r="AI42" s="35">
        <v>5</v>
      </c>
      <c r="AJ42">
        <v>6</v>
      </c>
      <c r="AK42">
        <v>5</v>
      </c>
      <c r="AL42">
        <v>5</v>
      </c>
      <c r="AM42">
        <v>6</v>
      </c>
      <c r="AN42">
        <v>5</v>
      </c>
      <c r="AO42">
        <v>5</v>
      </c>
      <c r="AP42">
        <v>5</v>
      </c>
      <c r="AQ42">
        <v>5</v>
      </c>
      <c r="AR42">
        <v>5</v>
      </c>
      <c r="AS42">
        <v>5</v>
      </c>
      <c r="AT42">
        <v>5</v>
      </c>
      <c r="AU42">
        <v>5</v>
      </c>
      <c r="AV42">
        <f t="shared" si="10"/>
        <v>5</v>
      </c>
      <c r="AW42">
        <v>6</v>
      </c>
      <c r="AX42">
        <v>5</v>
      </c>
      <c r="AY42">
        <f t="shared" si="26"/>
        <v>5.25</v>
      </c>
      <c r="AZ42">
        <f t="shared" si="11"/>
        <v>1</v>
      </c>
      <c r="BA42">
        <f t="shared" si="27"/>
        <v>5.5</v>
      </c>
      <c r="BB42">
        <f t="shared" si="12"/>
        <v>1</v>
      </c>
      <c r="BC42" t="s">
        <v>61</v>
      </c>
      <c r="BD42" t="s">
        <v>110</v>
      </c>
      <c r="BE42" t="s">
        <v>111</v>
      </c>
      <c r="BF42">
        <v>1</v>
      </c>
      <c r="BH42">
        <f t="shared" si="3"/>
        <v>1</v>
      </c>
      <c r="BI42">
        <v>1</v>
      </c>
      <c r="BJ42">
        <v>2</v>
      </c>
      <c r="BK42">
        <f t="shared" si="13"/>
        <v>1</v>
      </c>
      <c r="BL42" t="s">
        <v>64</v>
      </c>
      <c r="BM42" t="s">
        <v>65</v>
      </c>
      <c r="BN42" s="1">
        <v>4.3749999999999995E-3</v>
      </c>
      <c r="BO42" t="s">
        <v>517</v>
      </c>
      <c r="BP42" s="5" t="s">
        <v>736</v>
      </c>
      <c r="BQ42" s="5" t="s">
        <v>1153</v>
      </c>
      <c r="BR42" s="11" t="b">
        <f t="shared" si="31"/>
        <v>0</v>
      </c>
      <c r="BS42" s="11" t="b">
        <f t="shared" si="31"/>
        <v>0</v>
      </c>
      <c r="BT42" s="11" t="b">
        <f t="shared" si="31"/>
        <v>0</v>
      </c>
      <c r="BU42" s="11" t="b">
        <f t="shared" si="31"/>
        <v>0</v>
      </c>
      <c r="BV42" s="11" t="b">
        <f t="shared" si="23"/>
        <v>0</v>
      </c>
      <c r="BW42" s="11" t="b">
        <f t="shared" si="23"/>
        <v>0</v>
      </c>
      <c r="BX42" s="5" t="s">
        <v>1056</v>
      </c>
      <c r="BZ42" s="11" t="b">
        <f t="shared" si="14"/>
        <v>1</v>
      </c>
      <c r="CA42" s="11" t="b">
        <f t="shared" si="15"/>
        <v>1</v>
      </c>
      <c r="CB42" s="11" t="b">
        <f t="shared" si="30"/>
        <v>0</v>
      </c>
      <c r="CC42" s="11" t="b">
        <f t="shared" si="30"/>
        <v>0</v>
      </c>
      <c r="CD42" s="11" t="b">
        <f t="shared" si="30"/>
        <v>0</v>
      </c>
      <c r="CE42" s="11" t="b">
        <f t="shared" si="30"/>
        <v>0</v>
      </c>
      <c r="CF42" s="11" t="b">
        <f t="shared" si="30"/>
        <v>0</v>
      </c>
      <c r="CG42" s="11" t="b">
        <f t="shared" si="30"/>
        <v>0</v>
      </c>
      <c r="CH42" s="11" t="b">
        <f t="shared" si="30"/>
        <v>0</v>
      </c>
      <c r="CI42" s="11" t="b">
        <f t="shared" si="30"/>
        <v>0</v>
      </c>
      <c r="CJ42" s="11" t="b">
        <f t="shared" si="30"/>
        <v>0</v>
      </c>
      <c r="CK42" s="11" t="b">
        <f t="shared" si="30"/>
        <v>0</v>
      </c>
      <c r="CL42" s="11" t="b">
        <f t="shared" si="30"/>
        <v>0</v>
      </c>
      <c r="CM42" s="11" t="b">
        <f t="shared" si="30"/>
        <v>0</v>
      </c>
      <c r="CN42" s="11" t="b">
        <f t="shared" si="30"/>
        <v>0</v>
      </c>
      <c r="CO42" s="11" t="b">
        <f t="shared" si="25"/>
        <v>0</v>
      </c>
      <c r="CP42" s="11" t="b">
        <f t="shared" si="28"/>
        <v>0</v>
      </c>
      <c r="CQ42" s="11" t="b">
        <f t="shared" si="19"/>
        <v>0</v>
      </c>
      <c r="CR42" t="s">
        <v>518</v>
      </c>
    </row>
    <row r="43" spans="1:96">
      <c r="A43" t="s">
        <v>519</v>
      </c>
      <c r="B43" t="s">
        <v>520</v>
      </c>
      <c r="C43" t="s">
        <v>281</v>
      </c>
      <c r="D43" t="s">
        <v>70</v>
      </c>
      <c r="E43" t="s">
        <v>71</v>
      </c>
      <c r="F43" t="s">
        <v>56</v>
      </c>
      <c r="G43">
        <f t="shared" si="29"/>
        <v>0</v>
      </c>
      <c r="H43">
        <f t="shared" si="29"/>
        <v>0</v>
      </c>
      <c r="I43">
        <f t="shared" si="29"/>
        <v>0</v>
      </c>
      <c r="J43">
        <f t="shared" si="29"/>
        <v>1</v>
      </c>
      <c r="K43">
        <f t="shared" si="6"/>
        <v>1</v>
      </c>
      <c r="L43" t="s">
        <v>96</v>
      </c>
      <c r="M43" t="s">
        <v>521</v>
      </c>
      <c r="N43" t="str">
        <f t="shared" si="7"/>
        <v>Winshester</v>
      </c>
      <c r="O43" t="s">
        <v>59</v>
      </c>
      <c r="P43" t="s">
        <v>98</v>
      </c>
      <c r="Q43">
        <v>5</v>
      </c>
      <c r="R43">
        <v>3</v>
      </c>
      <c r="S43">
        <v>4</v>
      </c>
      <c r="T43">
        <v>4</v>
      </c>
      <c r="U43">
        <v>3</v>
      </c>
      <c r="V43">
        <v>5</v>
      </c>
      <c r="W43">
        <v>0</v>
      </c>
      <c r="X43">
        <f t="shared" si="8"/>
        <v>8.3333333333333329E-2</v>
      </c>
      <c r="Y43">
        <f t="shared" si="9"/>
        <v>0.25</v>
      </c>
      <c r="Z43">
        <v>5</v>
      </c>
      <c r="AA43">
        <v>2</v>
      </c>
      <c r="AB43">
        <v>5</v>
      </c>
      <c r="AC43">
        <v>5</v>
      </c>
      <c r="AD43">
        <v>5</v>
      </c>
      <c r="AE43">
        <v>6</v>
      </c>
      <c r="AF43">
        <v>5</v>
      </c>
      <c r="AG43">
        <v>1</v>
      </c>
      <c r="AH43">
        <v>5</v>
      </c>
      <c r="AI43" s="35">
        <v>3</v>
      </c>
      <c r="AJ43">
        <v>1</v>
      </c>
      <c r="AK43">
        <v>3</v>
      </c>
      <c r="AL43">
        <v>3</v>
      </c>
      <c r="AM43">
        <v>4</v>
      </c>
      <c r="AN43">
        <v>3</v>
      </c>
      <c r="AO43">
        <v>4</v>
      </c>
      <c r="AP43">
        <v>5</v>
      </c>
      <c r="AQ43">
        <v>3</v>
      </c>
      <c r="AR43">
        <v>4</v>
      </c>
      <c r="AS43">
        <v>4</v>
      </c>
      <c r="AT43">
        <v>4</v>
      </c>
      <c r="AU43">
        <v>4</v>
      </c>
      <c r="AV43">
        <f t="shared" si="10"/>
        <v>3.8</v>
      </c>
      <c r="AW43">
        <v>6</v>
      </c>
      <c r="AX43">
        <v>6</v>
      </c>
      <c r="AY43">
        <f t="shared" si="26"/>
        <v>3.25</v>
      </c>
      <c r="AZ43">
        <f t="shared" si="11"/>
        <v>1</v>
      </c>
      <c r="BA43">
        <f t="shared" si="27"/>
        <v>4.75</v>
      </c>
      <c r="BB43">
        <f t="shared" si="12"/>
        <v>1</v>
      </c>
      <c r="BC43" t="s">
        <v>86</v>
      </c>
      <c r="BD43" t="s">
        <v>522</v>
      </c>
      <c r="BE43" t="s">
        <v>523</v>
      </c>
      <c r="BF43">
        <v>1</v>
      </c>
      <c r="BH43">
        <f t="shared" si="3"/>
        <v>1</v>
      </c>
      <c r="BI43">
        <v>1</v>
      </c>
      <c r="BJ43">
        <v>2</v>
      </c>
      <c r="BK43">
        <f t="shared" si="13"/>
        <v>1</v>
      </c>
      <c r="BL43" t="s">
        <v>524</v>
      </c>
      <c r="BM43" t="s">
        <v>157</v>
      </c>
      <c r="BN43" s="1">
        <v>3.5532407407407405E-3</v>
      </c>
      <c r="BP43" s="5" t="s">
        <v>1041</v>
      </c>
      <c r="BR43" s="11" t="b">
        <f t="shared" si="31"/>
        <v>0</v>
      </c>
      <c r="BS43" s="11" t="b">
        <f t="shared" si="31"/>
        <v>0</v>
      </c>
      <c r="BT43" s="11" t="b">
        <f t="shared" si="31"/>
        <v>0</v>
      </c>
      <c r="BU43" s="11" t="b">
        <f t="shared" si="31"/>
        <v>0</v>
      </c>
      <c r="BV43" s="11" t="b">
        <f t="shared" si="23"/>
        <v>0</v>
      </c>
      <c r="BW43" s="11" t="b">
        <f t="shared" si="23"/>
        <v>0</v>
      </c>
      <c r="BZ43" s="11" t="b">
        <f t="shared" si="14"/>
        <v>0</v>
      </c>
      <c r="CA43" s="11" t="b">
        <f t="shared" si="15"/>
        <v>0</v>
      </c>
      <c r="CB43" s="11" t="b">
        <f t="shared" si="30"/>
        <v>0</v>
      </c>
      <c r="CC43" s="11" t="b">
        <f t="shared" si="30"/>
        <v>0</v>
      </c>
      <c r="CD43" s="11" t="b">
        <f t="shared" si="30"/>
        <v>0</v>
      </c>
      <c r="CE43" s="11" t="b">
        <f t="shared" si="30"/>
        <v>0</v>
      </c>
      <c r="CF43" s="11" t="b">
        <f t="shared" si="30"/>
        <v>0</v>
      </c>
      <c r="CG43" s="11" t="b">
        <f t="shared" si="30"/>
        <v>0</v>
      </c>
      <c r="CH43" s="11" t="b">
        <f t="shared" si="30"/>
        <v>0</v>
      </c>
      <c r="CI43" s="11" t="b">
        <f t="shared" si="30"/>
        <v>0</v>
      </c>
      <c r="CJ43" s="11" t="b">
        <f t="shared" si="30"/>
        <v>0</v>
      </c>
      <c r="CK43" s="11" t="b">
        <f t="shared" si="30"/>
        <v>0</v>
      </c>
      <c r="CL43" s="11" t="b">
        <f t="shared" si="30"/>
        <v>0</v>
      </c>
      <c r="CM43" s="11" t="b">
        <f t="shared" si="30"/>
        <v>0</v>
      </c>
      <c r="CN43" s="11" t="b">
        <f t="shared" si="30"/>
        <v>0</v>
      </c>
      <c r="CO43" s="11" t="b">
        <f t="shared" si="25"/>
        <v>0</v>
      </c>
      <c r="CP43" s="11" t="b">
        <f t="shared" si="28"/>
        <v>0</v>
      </c>
      <c r="CQ43" s="11" t="b">
        <f t="shared" si="19"/>
        <v>0</v>
      </c>
    </row>
    <row r="44" spans="1:96">
      <c r="A44" t="s">
        <v>525</v>
      </c>
      <c r="B44" t="s">
        <v>526</v>
      </c>
      <c r="C44" t="s">
        <v>281</v>
      </c>
      <c r="D44" t="s">
        <v>54</v>
      </c>
      <c r="E44" t="s">
        <v>71</v>
      </c>
      <c r="F44" t="s">
        <v>116</v>
      </c>
      <c r="G44">
        <f t="shared" si="29"/>
        <v>0</v>
      </c>
      <c r="H44">
        <f t="shared" si="29"/>
        <v>1</v>
      </c>
      <c r="I44">
        <f t="shared" si="29"/>
        <v>0</v>
      </c>
      <c r="J44">
        <f t="shared" si="29"/>
        <v>0</v>
      </c>
      <c r="K44">
        <f t="shared" si="6"/>
        <v>1</v>
      </c>
      <c r="L44" t="s">
        <v>72</v>
      </c>
      <c r="M44" t="s">
        <v>58</v>
      </c>
      <c r="N44" t="str">
        <f t="shared" si="7"/>
        <v>Portugal</v>
      </c>
      <c r="O44" t="s">
        <v>59</v>
      </c>
      <c r="P44" t="s">
        <v>60</v>
      </c>
      <c r="Q44">
        <v>3</v>
      </c>
      <c r="R44">
        <v>3</v>
      </c>
      <c r="S44">
        <v>5</v>
      </c>
      <c r="T44">
        <v>4</v>
      </c>
      <c r="U44">
        <v>5</v>
      </c>
      <c r="V44">
        <v>5</v>
      </c>
      <c r="W44">
        <v>4</v>
      </c>
      <c r="X44">
        <f t="shared" si="8"/>
        <v>4.1666666666666664E-2</v>
      </c>
      <c r="Y44">
        <f t="shared" si="9"/>
        <v>0</v>
      </c>
      <c r="Z44">
        <v>5</v>
      </c>
      <c r="AA44">
        <v>6</v>
      </c>
      <c r="AB44">
        <v>6</v>
      </c>
      <c r="AC44">
        <v>6</v>
      </c>
      <c r="AD44">
        <v>6</v>
      </c>
      <c r="AE44">
        <v>6</v>
      </c>
      <c r="AF44">
        <v>5</v>
      </c>
      <c r="AG44">
        <v>0</v>
      </c>
      <c r="AH44">
        <v>6</v>
      </c>
      <c r="AI44" s="35">
        <v>5</v>
      </c>
      <c r="AJ44">
        <v>5</v>
      </c>
      <c r="AK44">
        <v>4</v>
      </c>
      <c r="AL44">
        <v>6</v>
      </c>
      <c r="AM44">
        <v>6</v>
      </c>
      <c r="AN44">
        <v>5</v>
      </c>
      <c r="AO44">
        <v>5</v>
      </c>
      <c r="AP44">
        <v>4</v>
      </c>
      <c r="AQ44">
        <v>5</v>
      </c>
      <c r="AR44">
        <v>5</v>
      </c>
      <c r="AS44">
        <v>6</v>
      </c>
      <c r="AT44">
        <v>5</v>
      </c>
      <c r="AU44">
        <v>5</v>
      </c>
      <c r="AV44">
        <f t="shared" si="10"/>
        <v>5.2</v>
      </c>
      <c r="AW44">
        <v>6</v>
      </c>
      <c r="AX44">
        <v>2</v>
      </c>
      <c r="AY44">
        <f t="shared" si="26"/>
        <v>5</v>
      </c>
      <c r="AZ44">
        <f t="shared" si="11"/>
        <v>1</v>
      </c>
      <c r="BA44">
        <f t="shared" si="27"/>
        <v>5.75</v>
      </c>
      <c r="BB44">
        <f t="shared" si="12"/>
        <v>1</v>
      </c>
      <c r="BC44" t="s">
        <v>282</v>
      </c>
      <c r="BD44" t="s">
        <v>267</v>
      </c>
      <c r="BE44" t="s">
        <v>527</v>
      </c>
      <c r="BF44">
        <v>1</v>
      </c>
      <c r="BH44">
        <f t="shared" si="3"/>
        <v>1</v>
      </c>
      <c r="BI44">
        <v>1</v>
      </c>
      <c r="BJ44">
        <v>5</v>
      </c>
      <c r="BK44">
        <f t="shared" si="13"/>
        <v>1</v>
      </c>
      <c r="BL44" t="s">
        <v>292</v>
      </c>
      <c r="BM44" t="s">
        <v>286</v>
      </c>
      <c r="BN44" s="1">
        <v>8.2407407407407412E-3</v>
      </c>
      <c r="BO44" t="s">
        <v>528</v>
      </c>
      <c r="BP44" s="5" t="s">
        <v>1042</v>
      </c>
      <c r="BR44" s="11" t="b">
        <f t="shared" si="31"/>
        <v>0</v>
      </c>
      <c r="BS44" s="11" t="b">
        <f t="shared" si="31"/>
        <v>0</v>
      </c>
      <c r="BT44" s="11" t="b">
        <f t="shared" si="31"/>
        <v>0</v>
      </c>
      <c r="BU44" s="11" t="b">
        <f t="shared" si="31"/>
        <v>0</v>
      </c>
      <c r="BV44" s="11" t="b">
        <f t="shared" si="23"/>
        <v>0</v>
      </c>
      <c r="BW44" s="11" t="b">
        <f t="shared" si="23"/>
        <v>0</v>
      </c>
      <c r="BX44" s="5" t="s">
        <v>1064</v>
      </c>
      <c r="BY44" s="5" t="s">
        <v>1062</v>
      </c>
      <c r="BZ44" s="11" t="b">
        <f t="shared" si="14"/>
        <v>0</v>
      </c>
      <c r="CA44" s="11" t="b">
        <f t="shared" si="15"/>
        <v>1</v>
      </c>
      <c r="CB44" s="11" t="b">
        <f t="shared" si="30"/>
        <v>1</v>
      </c>
      <c r="CC44" s="11" t="b">
        <f t="shared" si="30"/>
        <v>0</v>
      </c>
      <c r="CD44" s="11" t="b">
        <f t="shared" si="30"/>
        <v>0</v>
      </c>
      <c r="CE44" s="11" t="b">
        <f t="shared" si="30"/>
        <v>0</v>
      </c>
      <c r="CF44" s="11" t="b">
        <f t="shared" si="30"/>
        <v>0</v>
      </c>
      <c r="CG44" s="11" t="b">
        <f t="shared" si="30"/>
        <v>0</v>
      </c>
      <c r="CH44" s="11" t="b">
        <f t="shared" si="30"/>
        <v>0</v>
      </c>
      <c r="CI44" s="11" t="b">
        <f t="shared" si="30"/>
        <v>0</v>
      </c>
      <c r="CJ44" s="11" t="b">
        <f t="shared" si="30"/>
        <v>0</v>
      </c>
      <c r="CK44" s="11" t="b">
        <f t="shared" si="30"/>
        <v>0</v>
      </c>
      <c r="CL44" s="11" t="b">
        <f t="shared" si="30"/>
        <v>0</v>
      </c>
      <c r="CM44" s="11" t="b">
        <f t="shared" si="30"/>
        <v>0</v>
      </c>
      <c r="CN44" s="11" t="b">
        <f t="shared" si="30"/>
        <v>0</v>
      </c>
      <c r="CO44" s="11" t="b">
        <f t="shared" si="25"/>
        <v>0</v>
      </c>
      <c r="CP44" s="11" t="b">
        <f t="shared" si="28"/>
        <v>0</v>
      </c>
      <c r="CQ44" s="11" t="b">
        <f t="shared" si="19"/>
        <v>1</v>
      </c>
    </row>
    <row r="45" spans="1:96">
      <c r="A45" t="s">
        <v>529</v>
      </c>
      <c r="B45" t="s">
        <v>530</v>
      </c>
      <c r="C45" t="s">
        <v>281</v>
      </c>
      <c r="D45" t="s">
        <v>54</v>
      </c>
      <c r="E45" t="s">
        <v>71</v>
      </c>
      <c r="F45" t="s">
        <v>116</v>
      </c>
      <c r="G45">
        <f t="shared" si="29"/>
        <v>0</v>
      </c>
      <c r="H45">
        <f t="shared" si="29"/>
        <v>1</v>
      </c>
      <c r="I45">
        <f t="shared" si="29"/>
        <v>0</v>
      </c>
      <c r="J45">
        <f t="shared" si="29"/>
        <v>0</v>
      </c>
      <c r="K45">
        <f t="shared" si="6"/>
        <v>1</v>
      </c>
      <c r="L45" t="s">
        <v>72</v>
      </c>
      <c r="M45" t="s">
        <v>58</v>
      </c>
      <c r="N45" t="str">
        <f t="shared" si="7"/>
        <v>Portugal</v>
      </c>
      <c r="O45" t="s">
        <v>59</v>
      </c>
      <c r="P45" t="s">
        <v>60</v>
      </c>
      <c r="Q45">
        <v>0</v>
      </c>
      <c r="R45">
        <v>4</v>
      </c>
      <c r="S45">
        <v>3</v>
      </c>
      <c r="T45">
        <v>3</v>
      </c>
      <c r="U45">
        <v>0</v>
      </c>
      <c r="V45">
        <v>4</v>
      </c>
      <c r="W45">
        <v>5</v>
      </c>
      <c r="X45">
        <f t="shared" si="8"/>
        <v>-0.16666666666666666</v>
      </c>
      <c r="Y45">
        <f t="shared" si="9"/>
        <v>8.3333333333333329E-2</v>
      </c>
      <c r="Z45">
        <v>0</v>
      </c>
      <c r="AA45">
        <v>2</v>
      </c>
      <c r="AB45">
        <v>1</v>
      </c>
      <c r="AC45">
        <v>2</v>
      </c>
      <c r="AD45">
        <v>3</v>
      </c>
      <c r="AE45">
        <v>2</v>
      </c>
      <c r="AF45">
        <v>1</v>
      </c>
      <c r="AG45">
        <v>5</v>
      </c>
      <c r="AH45">
        <v>1</v>
      </c>
      <c r="AI45" s="35">
        <v>2</v>
      </c>
      <c r="AJ45">
        <v>4</v>
      </c>
      <c r="AK45">
        <v>3</v>
      </c>
      <c r="AL45">
        <v>1</v>
      </c>
      <c r="AM45">
        <v>4</v>
      </c>
      <c r="AN45">
        <v>3</v>
      </c>
      <c r="AO45">
        <v>5</v>
      </c>
      <c r="AP45">
        <v>4</v>
      </c>
      <c r="AQ45">
        <v>1</v>
      </c>
      <c r="AR45">
        <v>2</v>
      </c>
      <c r="AS45">
        <v>2</v>
      </c>
      <c r="AT45">
        <v>2</v>
      </c>
      <c r="AU45">
        <v>2</v>
      </c>
      <c r="AV45">
        <f t="shared" si="10"/>
        <v>1.8</v>
      </c>
      <c r="AW45">
        <v>6</v>
      </c>
      <c r="AX45">
        <v>2</v>
      </c>
      <c r="AY45">
        <f t="shared" si="26"/>
        <v>3.25</v>
      </c>
      <c r="AZ45">
        <f t="shared" si="11"/>
        <v>1</v>
      </c>
      <c r="BA45">
        <f t="shared" si="27"/>
        <v>1.5</v>
      </c>
      <c r="BB45">
        <f t="shared" si="12"/>
        <v>0</v>
      </c>
      <c r="BC45" t="s">
        <v>297</v>
      </c>
      <c r="BD45" t="s">
        <v>216</v>
      </c>
      <c r="BE45" t="s">
        <v>531</v>
      </c>
      <c r="BF45">
        <v>0</v>
      </c>
      <c r="BG45" t="s">
        <v>1100</v>
      </c>
      <c r="BH45" t="str">
        <f t="shared" si="3"/>
        <v>no dialog file</v>
      </c>
      <c r="BI45">
        <v>3</v>
      </c>
      <c r="BJ45">
        <v>5</v>
      </c>
      <c r="BK45">
        <f t="shared" si="13"/>
        <v>1</v>
      </c>
      <c r="BL45" t="s">
        <v>532</v>
      </c>
      <c r="BM45" t="s">
        <v>399</v>
      </c>
      <c r="BN45" s="1">
        <v>5.8449074074074072E-3</v>
      </c>
      <c r="BO45" t="s">
        <v>533</v>
      </c>
      <c r="BP45" s="5" t="s">
        <v>1042</v>
      </c>
      <c r="BR45" s="11" t="b">
        <f t="shared" si="31"/>
        <v>0</v>
      </c>
      <c r="BS45" s="11" t="b">
        <f t="shared" si="31"/>
        <v>0</v>
      </c>
      <c r="BT45" s="11" t="b">
        <f t="shared" si="31"/>
        <v>0</v>
      </c>
      <c r="BU45" s="11" t="b">
        <f t="shared" si="31"/>
        <v>0</v>
      </c>
      <c r="BV45" s="11" t="b">
        <f t="shared" si="23"/>
        <v>0</v>
      </c>
      <c r="BW45" s="11" t="b">
        <f t="shared" si="23"/>
        <v>0</v>
      </c>
      <c r="BZ45" s="11" t="b">
        <f t="shared" si="14"/>
        <v>0</v>
      </c>
      <c r="CA45" s="11" t="b">
        <f t="shared" si="15"/>
        <v>0</v>
      </c>
      <c r="CB45" s="11" t="b">
        <f t="shared" si="30"/>
        <v>0</v>
      </c>
      <c r="CC45" s="11" t="b">
        <f t="shared" si="30"/>
        <v>0</v>
      </c>
      <c r="CD45" s="11" t="b">
        <f t="shared" si="30"/>
        <v>0</v>
      </c>
      <c r="CE45" s="11" t="b">
        <f t="shared" si="30"/>
        <v>0</v>
      </c>
      <c r="CF45" s="11" t="b">
        <f t="shared" si="30"/>
        <v>0</v>
      </c>
      <c r="CG45" s="11" t="b">
        <f t="shared" si="30"/>
        <v>0</v>
      </c>
      <c r="CH45" s="11" t="b">
        <f t="shared" si="30"/>
        <v>0</v>
      </c>
      <c r="CI45" s="11" t="b">
        <f t="shared" si="30"/>
        <v>0</v>
      </c>
      <c r="CJ45" s="11" t="b">
        <f t="shared" si="30"/>
        <v>0</v>
      </c>
      <c r="CK45" s="11" t="b">
        <f t="shared" si="30"/>
        <v>0</v>
      </c>
      <c r="CL45" s="11" t="b">
        <f t="shared" si="30"/>
        <v>0</v>
      </c>
      <c r="CM45" s="11" t="b">
        <f t="shared" si="30"/>
        <v>0</v>
      </c>
      <c r="CN45" s="11" t="b">
        <f t="shared" si="30"/>
        <v>0</v>
      </c>
      <c r="CO45" s="11" t="b">
        <f t="shared" si="25"/>
        <v>0</v>
      </c>
      <c r="CP45" s="11" t="b">
        <f t="shared" si="28"/>
        <v>0</v>
      </c>
      <c r="CQ45" s="11" t="b">
        <f t="shared" si="19"/>
        <v>0</v>
      </c>
    </row>
    <row r="46" spans="1:96">
      <c r="A46" t="s">
        <v>534</v>
      </c>
      <c r="B46" t="s">
        <v>535</v>
      </c>
      <c r="C46" t="s">
        <v>281</v>
      </c>
      <c r="D46" t="s">
        <v>54</v>
      </c>
      <c r="E46" t="s">
        <v>82</v>
      </c>
      <c r="F46" t="s">
        <v>56</v>
      </c>
      <c r="G46">
        <f t="shared" si="29"/>
        <v>0</v>
      </c>
      <c r="H46">
        <f t="shared" si="29"/>
        <v>0</v>
      </c>
      <c r="I46">
        <f t="shared" si="29"/>
        <v>0</v>
      </c>
      <c r="J46">
        <f t="shared" si="29"/>
        <v>1</v>
      </c>
      <c r="K46">
        <f t="shared" si="6"/>
        <v>1</v>
      </c>
      <c r="L46" t="s">
        <v>96</v>
      </c>
      <c r="M46" t="s">
        <v>58</v>
      </c>
      <c r="N46" t="str">
        <f t="shared" si="7"/>
        <v>Portugal</v>
      </c>
      <c r="O46" t="s">
        <v>59</v>
      </c>
      <c r="P46" t="s">
        <v>60</v>
      </c>
      <c r="Q46">
        <v>3</v>
      </c>
      <c r="R46">
        <v>2</v>
      </c>
      <c r="S46">
        <v>5</v>
      </c>
      <c r="T46">
        <v>2</v>
      </c>
      <c r="U46">
        <v>3</v>
      </c>
      <c r="V46">
        <v>5</v>
      </c>
      <c r="W46">
        <v>5</v>
      </c>
      <c r="X46">
        <f t="shared" si="8"/>
        <v>0.16666666666666666</v>
      </c>
      <c r="Y46">
        <f t="shared" si="9"/>
        <v>-4.1666666666666664E-2</v>
      </c>
      <c r="Z46">
        <v>6</v>
      </c>
      <c r="AA46">
        <v>6</v>
      </c>
      <c r="AB46">
        <v>6</v>
      </c>
      <c r="AC46">
        <v>6</v>
      </c>
      <c r="AD46">
        <v>6</v>
      </c>
      <c r="AE46">
        <v>6</v>
      </c>
      <c r="AF46">
        <v>3</v>
      </c>
      <c r="AG46">
        <v>0</v>
      </c>
      <c r="AH46">
        <v>6</v>
      </c>
      <c r="AI46" s="35">
        <v>6</v>
      </c>
      <c r="AJ46">
        <v>6</v>
      </c>
      <c r="AK46">
        <v>6</v>
      </c>
      <c r="AL46">
        <v>5</v>
      </c>
      <c r="AM46">
        <v>6</v>
      </c>
      <c r="AN46">
        <v>6</v>
      </c>
      <c r="AO46">
        <v>6</v>
      </c>
      <c r="AP46">
        <v>3</v>
      </c>
      <c r="AQ46">
        <v>6</v>
      </c>
      <c r="AR46">
        <v>6</v>
      </c>
      <c r="AS46">
        <v>6</v>
      </c>
      <c r="AT46">
        <v>6</v>
      </c>
      <c r="AU46">
        <v>6</v>
      </c>
      <c r="AV46">
        <f t="shared" si="10"/>
        <v>6</v>
      </c>
      <c r="AW46">
        <v>6</v>
      </c>
      <c r="AX46">
        <v>3</v>
      </c>
      <c r="AY46">
        <f t="shared" si="26"/>
        <v>5.5</v>
      </c>
      <c r="AZ46">
        <f t="shared" si="11"/>
        <v>1</v>
      </c>
      <c r="BA46">
        <f t="shared" si="27"/>
        <v>5.625</v>
      </c>
      <c r="BB46">
        <f t="shared" si="12"/>
        <v>1</v>
      </c>
      <c r="BC46" t="s">
        <v>61</v>
      </c>
      <c r="BD46" t="s">
        <v>536</v>
      </c>
      <c r="BE46" t="s">
        <v>537</v>
      </c>
      <c r="BF46">
        <v>1</v>
      </c>
      <c r="BH46">
        <f t="shared" si="3"/>
        <v>1</v>
      </c>
      <c r="BI46">
        <v>1</v>
      </c>
      <c r="BJ46">
        <v>3</v>
      </c>
      <c r="BK46">
        <f t="shared" si="13"/>
        <v>1</v>
      </c>
      <c r="BL46" t="s">
        <v>538</v>
      </c>
      <c r="BM46" t="s">
        <v>65</v>
      </c>
      <c r="BN46" s="1">
        <v>4.5254629629629629E-3</v>
      </c>
      <c r="BO46" t="s">
        <v>539</v>
      </c>
      <c r="BP46" s="5" t="s">
        <v>736</v>
      </c>
      <c r="BQ46" s="5" t="s">
        <v>1148</v>
      </c>
      <c r="BR46" s="11" t="b">
        <f t="shared" si="31"/>
        <v>0</v>
      </c>
      <c r="BS46" s="11" t="b">
        <f t="shared" si="31"/>
        <v>0</v>
      </c>
      <c r="BT46" s="11" t="b">
        <f t="shared" si="31"/>
        <v>0</v>
      </c>
      <c r="BU46" s="11" t="b">
        <f t="shared" si="31"/>
        <v>0</v>
      </c>
      <c r="BV46" s="11" t="b">
        <f t="shared" si="23"/>
        <v>1</v>
      </c>
      <c r="BW46" s="11" t="b">
        <f t="shared" si="23"/>
        <v>0</v>
      </c>
      <c r="BZ46" s="11" t="b">
        <f t="shared" si="14"/>
        <v>0</v>
      </c>
      <c r="CA46" s="11" t="b">
        <f t="shared" si="15"/>
        <v>0</v>
      </c>
      <c r="CB46" s="11" t="b">
        <f t="shared" si="30"/>
        <v>0</v>
      </c>
      <c r="CC46" s="11" t="b">
        <f t="shared" si="30"/>
        <v>0</v>
      </c>
      <c r="CD46" s="11" t="b">
        <f t="shared" si="30"/>
        <v>0</v>
      </c>
      <c r="CE46" s="11" t="b">
        <f t="shared" si="30"/>
        <v>0</v>
      </c>
      <c r="CF46" s="11" t="b">
        <f t="shared" si="30"/>
        <v>0</v>
      </c>
      <c r="CG46" s="11" t="b">
        <f t="shared" si="30"/>
        <v>0</v>
      </c>
      <c r="CH46" s="11" t="b">
        <f t="shared" si="30"/>
        <v>0</v>
      </c>
      <c r="CI46" s="11" t="b">
        <f t="shared" si="30"/>
        <v>0</v>
      </c>
      <c r="CJ46" s="11" t="b">
        <f t="shared" si="30"/>
        <v>0</v>
      </c>
      <c r="CK46" s="11" t="b">
        <f t="shared" si="30"/>
        <v>0</v>
      </c>
      <c r="CL46" s="11" t="b">
        <f t="shared" si="30"/>
        <v>0</v>
      </c>
      <c r="CM46" s="11" t="b">
        <f t="shared" si="30"/>
        <v>0</v>
      </c>
      <c r="CN46" s="11" t="b">
        <f t="shared" si="30"/>
        <v>0</v>
      </c>
      <c r="CO46" s="11" t="b">
        <f t="shared" si="25"/>
        <v>0</v>
      </c>
      <c r="CP46" s="11" t="b">
        <f t="shared" si="28"/>
        <v>0</v>
      </c>
      <c r="CQ46" s="11" t="b">
        <f t="shared" si="19"/>
        <v>0</v>
      </c>
      <c r="CR46" t="s">
        <v>540</v>
      </c>
    </row>
    <row r="47" spans="1:96">
      <c r="A47" t="s">
        <v>541</v>
      </c>
      <c r="B47" t="s">
        <v>542</v>
      </c>
      <c r="C47" t="s">
        <v>281</v>
      </c>
      <c r="D47" t="s">
        <v>70</v>
      </c>
      <c r="E47" t="s">
        <v>55</v>
      </c>
      <c r="F47" t="s">
        <v>543</v>
      </c>
      <c r="G47">
        <f t="shared" si="29"/>
        <v>1</v>
      </c>
      <c r="H47">
        <f t="shared" si="29"/>
        <v>1</v>
      </c>
      <c r="I47">
        <f t="shared" si="29"/>
        <v>0</v>
      </c>
      <c r="J47">
        <f t="shared" si="29"/>
        <v>0</v>
      </c>
      <c r="K47">
        <f t="shared" si="6"/>
        <v>2</v>
      </c>
      <c r="L47" t="s">
        <v>96</v>
      </c>
      <c r="M47" t="s">
        <v>544</v>
      </c>
      <c r="N47" t="str">
        <f t="shared" si="7"/>
        <v xml:space="preserve">The Netherlands </v>
      </c>
      <c r="O47" t="s">
        <v>74</v>
      </c>
      <c r="P47" t="s">
        <v>60</v>
      </c>
      <c r="Q47">
        <v>4</v>
      </c>
      <c r="R47">
        <v>3</v>
      </c>
      <c r="S47">
        <v>4</v>
      </c>
      <c r="T47">
        <v>2</v>
      </c>
      <c r="U47">
        <v>3</v>
      </c>
      <c r="V47">
        <v>4</v>
      </c>
      <c r="W47">
        <v>3</v>
      </c>
      <c r="X47">
        <f t="shared" si="8"/>
        <v>0.125</v>
      </c>
      <c r="Y47">
        <f t="shared" si="9"/>
        <v>0</v>
      </c>
      <c r="Z47">
        <v>5</v>
      </c>
      <c r="AA47">
        <v>5</v>
      </c>
      <c r="AB47">
        <v>4</v>
      </c>
      <c r="AC47">
        <v>3</v>
      </c>
      <c r="AD47">
        <v>5</v>
      </c>
      <c r="AE47">
        <v>6</v>
      </c>
      <c r="AF47">
        <v>3</v>
      </c>
      <c r="AG47">
        <v>3</v>
      </c>
      <c r="AH47">
        <v>3</v>
      </c>
      <c r="AI47" s="35">
        <v>6</v>
      </c>
      <c r="AJ47">
        <v>3</v>
      </c>
      <c r="AK47">
        <v>4</v>
      </c>
      <c r="AL47">
        <v>5</v>
      </c>
      <c r="AM47">
        <v>6</v>
      </c>
      <c r="AN47">
        <v>6</v>
      </c>
      <c r="AO47">
        <v>5</v>
      </c>
      <c r="AP47">
        <v>5</v>
      </c>
      <c r="AQ47">
        <v>4</v>
      </c>
      <c r="AR47">
        <v>3</v>
      </c>
      <c r="AS47">
        <v>4</v>
      </c>
      <c r="AT47">
        <v>4</v>
      </c>
      <c r="AU47">
        <v>5</v>
      </c>
      <c r="AV47">
        <f t="shared" si="10"/>
        <v>4</v>
      </c>
      <c r="AW47">
        <v>6</v>
      </c>
      <c r="AX47">
        <v>6</v>
      </c>
      <c r="AY47">
        <f t="shared" si="26"/>
        <v>5</v>
      </c>
      <c r="AZ47">
        <f t="shared" si="11"/>
        <v>1</v>
      </c>
      <c r="BA47">
        <f t="shared" si="27"/>
        <v>4.25</v>
      </c>
      <c r="BB47">
        <f t="shared" si="12"/>
        <v>1</v>
      </c>
      <c r="BC47" t="s">
        <v>297</v>
      </c>
      <c r="BD47" t="s">
        <v>104</v>
      </c>
      <c r="BE47" t="s">
        <v>427</v>
      </c>
      <c r="BF47">
        <v>2</v>
      </c>
      <c r="BH47">
        <f t="shared" si="3"/>
        <v>2</v>
      </c>
      <c r="BI47">
        <v>1</v>
      </c>
      <c r="BJ47">
        <v>3</v>
      </c>
      <c r="BK47">
        <f t="shared" si="13"/>
        <v>1</v>
      </c>
      <c r="BL47" t="s">
        <v>545</v>
      </c>
      <c r="BM47" t="s">
        <v>301</v>
      </c>
      <c r="BN47" s="1">
        <v>5.8101851851851856E-3</v>
      </c>
      <c r="BO47" t="s">
        <v>546</v>
      </c>
      <c r="BP47" s="5" t="s">
        <v>736</v>
      </c>
      <c r="BR47" s="11" t="b">
        <f t="shared" si="31"/>
        <v>0</v>
      </c>
      <c r="BS47" s="11" t="b">
        <f t="shared" si="31"/>
        <v>0</v>
      </c>
      <c r="BT47" s="11" t="b">
        <f t="shared" si="31"/>
        <v>0</v>
      </c>
      <c r="BU47" s="11" t="b">
        <f t="shared" si="31"/>
        <v>0</v>
      </c>
      <c r="BV47" s="11" t="b">
        <f t="shared" si="23"/>
        <v>0</v>
      </c>
      <c r="BW47" s="11" t="b">
        <f t="shared" si="23"/>
        <v>0</v>
      </c>
      <c r="BZ47" s="11" t="b">
        <f t="shared" si="14"/>
        <v>0</v>
      </c>
      <c r="CA47" s="11" t="b">
        <f t="shared" si="15"/>
        <v>0</v>
      </c>
      <c r="CB47" s="11" t="b">
        <f t="shared" si="30"/>
        <v>0</v>
      </c>
      <c r="CC47" s="11" t="b">
        <f t="shared" si="30"/>
        <v>0</v>
      </c>
      <c r="CD47" s="11" t="b">
        <f t="shared" si="30"/>
        <v>0</v>
      </c>
      <c r="CE47" s="11" t="b">
        <f t="shared" si="30"/>
        <v>0</v>
      </c>
      <c r="CF47" s="11" t="b">
        <f t="shared" si="30"/>
        <v>0</v>
      </c>
      <c r="CG47" s="11" t="b">
        <f t="shared" si="30"/>
        <v>0</v>
      </c>
      <c r="CH47" s="11" t="b">
        <f t="shared" si="30"/>
        <v>0</v>
      </c>
      <c r="CI47" s="11" t="b">
        <f t="shared" si="30"/>
        <v>0</v>
      </c>
      <c r="CJ47" s="11" t="b">
        <f t="shared" si="30"/>
        <v>0</v>
      </c>
      <c r="CK47" s="11" t="b">
        <f t="shared" si="30"/>
        <v>0</v>
      </c>
      <c r="CL47" s="11" t="b">
        <f t="shared" si="30"/>
        <v>0</v>
      </c>
      <c r="CM47" s="11" t="b">
        <f t="shared" si="30"/>
        <v>0</v>
      </c>
      <c r="CN47" s="11" t="b">
        <f t="shared" si="30"/>
        <v>0</v>
      </c>
      <c r="CO47" s="11" t="b">
        <f t="shared" si="25"/>
        <v>0</v>
      </c>
      <c r="CP47" s="11" t="b">
        <f t="shared" si="28"/>
        <v>0</v>
      </c>
      <c r="CQ47" s="11" t="b">
        <f t="shared" si="19"/>
        <v>0</v>
      </c>
    </row>
    <row r="48" spans="1:96">
      <c r="A48" t="s">
        <v>547</v>
      </c>
      <c r="B48" t="s">
        <v>548</v>
      </c>
      <c r="C48" t="s">
        <v>281</v>
      </c>
      <c r="D48" t="s">
        <v>81</v>
      </c>
      <c r="E48" t="s">
        <v>144</v>
      </c>
      <c r="F48" t="s">
        <v>83</v>
      </c>
      <c r="G48">
        <f t="shared" si="29"/>
        <v>0</v>
      </c>
      <c r="H48">
        <f t="shared" si="29"/>
        <v>0</v>
      </c>
      <c r="I48">
        <f t="shared" si="29"/>
        <v>1</v>
      </c>
      <c r="J48">
        <f t="shared" si="29"/>
        <v>0</v>
      </c>
      <c r="K48">
        <f t="shared" si="6"/>
        <v>1</v>
      </c>
      <c r="L48" t="s">
        <v>96</v>
      </c>
      <c r="M48" t="s">
        <v>109</v>
      </c>
      <c r="N48" t="str">
        <f t="shared" si="7"/>
        <v>UK</v>
      </c>
      <c r="O48" t="s">
        <v>74</v>
      </c>
      <c r="P48" t="s">
        <v>98</v>
      </c>
      <c r="Q48">
        <v>4</v>
      </c>
      <c r="R48">
        <v>3</v>
      </c>
      <c r="S48">
        <v>5</v>
      </c>
      <c r="T48">
        <v>2</v>
      </c>
      <c r="U48">
        <v>5</v>
      </c>
      <c r="V48">
        <v>4</v>
      </c>
      <c r="W48">
        <v>4</v>
      </c>
      <c r="X48">
        <f t="shared" si="8"/>
        <v>0.16666666666666666</v>
      </c>
      <c r="Y48">
        <f t="shared" si="9"/>
        <v>-0.125</v>
      </c>
      <c r="Z48">
        <v>5</v>
      </c>
      <c r="AA48">
        <v>5</v>
      </c>
      <c r="AB48">
        <v>4</v>
      </c>
      <c r="AC48">
        <v>6</v>
      </c>
      <c r="AD48">
        <v>5</v>
      </c>
      <c r="AE48">
        <v>6</v>
      </c>
      <c r="AF48">
        <v>4</v>
      </c>
      <c r="AG48">
        <v>0</v>
      </c>
      <c r="AH48">
        <v>6</v>
      </c>
      <c r="AI48" s="35">
        <v>5</v>
      </c>
      <c r="AJ48">
        <v>4</v>
      </c>
      <c r="AK48">
        <v>4</v>
      </c>
      <c r="AL48">
        <v>4</v>
      </c>
      <c r="AM48">
        <v>6</v>
      </c>
      <c r="AN48">
        <v>6</v>
      </c>
      <c r="AO48">
        <v>6</v>
      </c>
      <c r="AP48">
        <v>5</v>
      </c>
      <c r="AQ48">
        <v>3</v>
      </c>
      <c r="AR48">
        <v>4</v>
      </c>
      <c r="AS48">
        <v>4</v>
      </c>
      <c r="AT48">
        <v>3</v>
      </c>
      <c r="AU48">
        <v>4</v>
      </c>
      <c r="AV48">
        <f t="shared" si="10"/>
        <v>3.6</v>
      </c>
      <c r="AW48">
        <v>6</v>
      </c>
      <c r="AX48">
        <v>6</v>
      </c>
      <c r="AY48">
        <f t="shared" si="26"/>
        <v>5</v>
      </c>
      <c r="AZ48">
        <f t="shared" si="11"/>
        <v>1</v>
      </c>
      <c r="BA48">
        <f t="shared" si="27"/>
        <v>5.125</v>
      </c>
      <c r="BB48">
        <f t="shared" si="12"/>
        <v>1</v>
      </c>
      <c r="BC48" t="s">
        <v>86</v>
      </c>
      <c r="BD48" t="s">
        <v>392</v>
      </c>
      <c r="BE48" t="s">
        <v>393</v>
      </c>
      <c r="BF48">
        <v>3</v>
      </c>
      <c r="BH48">
        <f t="shared" si="3"/>
        <v>3</v>
      </c>
      <c r="BI48">
        <v>1</v>
      </c>
      <c r="BJ48">
        <v>3</v>
      </c>
      <c r="BK48">
        <f t="shared" si="13"/>
        <v>1</v>
      </c>
      <c r="BL48" t="s">
        <v>106</v>
      </c>
      <c r="BM48" t="s">
        <v>90</v>
      </c>
      <c r="BN48" s="1">
        <v>2.6620370370370374E-3</v>
      </c>
      <c r="BO48" t="s">
        <v>549</v>
      </c>
      <c r="BP48" s="5" t="s">
        <v>736</v>
      </c>
      <c r="BQ48" s="5" t="s">
        <v>1144</v>
      </c>
      <c r="BR48" s="11" t="b">
        <f t="shared" si="31"/>
        <v>1</v>
      </c>
      <c r="BS48" s="11" t="b">
        <f t="shared" si="31"/>
        <v>0</v>
      </c>
      <c r="BT48" s="11" t="b">
        <f t="shared" si="31"/>
        <v>0</v>
      </c>
      <c r="BU48" s="11" t="b">
        <f t="shared" si="31"/>
        <v>0</v>
      </c>
      <c r="BV48" s="11" t="b">
        <f t="shared" si="23"/>
        <v>0</v>
      </c>
      <c r="BW48" s="11" t="b">
        <f t="shared" si="23"/>
        <v>0</v>
      </c>
      <c r="BZ48" s="11" t="b">
        <f t="shared" si="14"/>
        <v>0</v>
      </c>
      <c r="CA48" s="11" t="b">
        <f t="shared" si="15"/>
        <v>0</v>
      </c>
      <c r="CB48" s="11" t="b">
        <f t="shared" si="30"/>
        <v>0</v>
      </c>
      <c r="CC48" s="11" t="b">
        <f t="shared" si="30"/>
        <v>0</v>
      </c>
      <c r="CD48" s="11" t="b">
        <f t="shared" si="30"/>
        <v>0</v>
      </c>
      <c r="CE48" s="11" t="b">
        <f t="shared" si="30"/>
        <v>0</v>
      </c>
      <c r="CF48" s="11" t="b">
        <f t="shared" si="30"/>
        <v>0</v>
      </c>
      <c r="CG48" s="11" t="b">
        <f t="shared" si="30"/>
        <v>0</v>
      </c>
      <c r="CH48" s="11" t="b">
        <f t="shared" si="30"/>
        <v>0</v>
      </c>
      <c r="CI48" s="11" t="b">
        <f t="shared" si="30"/>
        <v>0</v>
      </c>
      <c r="CJ48" s="11" t="b">
        <f t="shared" si="30"/>
        <v>0</v>
      </c>
      <c r="CK48" s="11" t="b">
        <f t="shared" si="30"/>
        <v>0</v>
      </c>
      <c r="CL48" s="11" t="b">
        <f t="shared" si="30"/>
        <v>0</v>
      </c>
      <c r="CM48" s="11" t="b">
        <f t="shared" si="30"/>
        <v>0</v>
      </c>
      <c r="CN48" s="11" t="b">
        <f t="shared" si="30"/>
        <v>0</v>
      </c>
      <c r="CO48" s="11" t="b">
        <f t="shared" si="25"/>
        <v>0</v>
      </c>
      <c r="CP48" s="11" t="b">
        <f t="shared" si="28"/>
        <v>0</v>
      </c>
      <c r="CQ48" s="11" t="b">
        <f t="shared" si="19"/>
        <v>0</v>
      </c>
      <c r="CR48" t="s">
        <v>169</v>
      </c>
    </row>
    <row r="49" spans="1:96">
      <c r="A49" t="s">
        <v>550</v>
      </c>
      <c r="B49" t="s">
        <v>551</v>
      </c>
      <c r="C49" t="s">
        <v>281</v>
      </c>
      <c r="D49" t="s">
        <v>70</v>
      </c>
      <c r="E49" t="s">
        <v>71</v>
      </c>
      <c r="F49" t="s">
        <v>116</v>
      </c>
      <c r="G49">
        <f t="shared" si="29"/>
        <v>0</v>
      </c>
      <c r="H49">
        <f t="shared" si="29"/>
        <v>1</v>
      </c>
      <c r="I49">
        <f t="shared" si="29"/>
        <v>0</v>
      </c>
      <c r="J49">
        <f t="shared" si="29"/>
        <v>0</v>
      </c>
      <c r="K49">
        <f t="shared" si="6"/>
        <v>1</v>
      </c>
      <c r="L49" t="s">
        <v>96</v>
      </c>
      <c r="M49" t="s">
        <v>84</v>
      </c>
      <c r="N49" t="str">
        <f t="shared" si="7"/>
        <v>United States</v>
      </c>
      <c r="O49" t="s">
        <v>74</v>
      </c>
      <c r="P49" t="s">
        <v>60</v>
      </c>
      <c r="Q49">
        <v>3</v>
      </c>
      <c r="R49">
        <v>1</v>
      </c>
      <c r="S49">
        <v>3</v>
      </c>
      <c r="T49">
        <v>2</v>
      </c>
      <c r="U49">
        <v>4</v>
      </c>
      <c r="V49">
        <v>4</v>
      </c>
      <c r="W49">
        <v>3</v>
      </c>
      <c r="X49">
        <f t="shared" si="8"/>
        <v>0.125</v>
      </c>
      <c r="Y49">
        <f t="shared" si="9"/>
        <v>-4.1666666666666664E-2</v>
      </c>
      <c r="Z49">
        <v>2</v>
      </c>
      <c r="AA49">
        <v>3</v>
      </c>
      <c r="AB49">
        <v>2</v>
      </c>
      <c r="AC49">
        <v>5</v>
      </c>
      <c r="AD49">
        <v>5</v>
      </c>
      <c r="AE49">
        <v>5</v>
      </c>
      <c r="AF49">
        <v>3</v>
      </c>
      <c r="AG49">
        <v>4</v>
      </c>
      <c r="AH49">
        <v>2</v>
      </c>
      <c r="AI49" s="35">
        <v>6</v>
      </c>
      <c r="AJ49">
        <v>4</v>
      </c>
      <c r="AK49">
        <v>3</v>
      </c>
      <c r="AL49">
        <v>4</v>
      </c>
      <c r="AM49">
        <v>5</v>
      </c>
      <c r="AN49">
        <v>5</v>
      </c>
      <c r="AO49">
        <v>5</v>
      </c>
      <c r="AP49">
        <v>6</v>
      </c>
      <c r="AQ49">
        <v>5</v>
      </c>
      <c r="AR49">
        <v>4</v>
      </c>
      <c r="AS49">
        <v>4</v>
      </c>
      <c r="AT49">
        <v>4</v>
      </c>
      <c r="AU49">
        <v>4</v>
      </c>
      <c r="AV49">
        <f t="shared" si="10"/>
        <v>4.2</v>
      </c>
      <c r="AW49">
        <v>6</v>
      </c>
      <c r="AX49">
        <v>6</v>
      </c>
      <c r="AY49">
        <f t="shared" si="26"/>
        <v>4.75</v>
      </c>
      <c r="AZ49">
        <f t="shared" si="11"/>
        <v>1</v>
      </c>
      <c r="BA49">
        <f t="shared" si="27"/>
        <v>3.375</v>
      </c>
      <c r="BB49">
        <f t="shared" si="12"/>
        <v>1</v>
      </c>
      <c r="BC49" t="s">
        <v>297</v>
      </c>
      <c r="BD49" t="s">
        <v>552</v>
      </c>
      <c r="BE49" t="s">
        <v>412</v>
      </c>
      <c r="BF49">
        <v>1</v>
      </c>
      <c r="BH49">
        <f t="shared" si="3"/>
        <v>1</v>
      </c>
      <c r="BI49">
        <v>1</v>
      </c>
      <c r="BJ49">
        <v>1</v>
      </c>
      <c r="BK49">
        <f t="shared" si="13"/>
        <v>0</v>
      </c>
      <c r="BL49" t="s">
        <v>553</v>
      </c>
      <c r="BM49" t="s">
        <v>301</v>
      </c>
      <c r="BN49" s="1">
        <v>4.1319444444444442E-3</v>
      </c>
      <c r="BP49" s="5" t="s">
        <v>1041</v>
      </c>
      <c r="BR49" s="11" t="b">
        <f t="shared" si="31"/>
        <v>0</v>
      </c>
      <c r="BS49" s="11" t="b">
        <f t="shared" si="31"/>
        <v>0</v>
      </c>
      <c r="BT49" s="11" t="b">
        <f t="shared" si="31"/>
        <v>0</v>
      </c>
      <c r="BU49" s="11" t="b">
        <f t="shared" si="31"/>
        <v>0</v>
      </c>
      <c r="BV49" s="11" t="b">
        <f t="shared" si="23"/>
        <v>0</v>
      </c>
      <c r="BW49" s="11" t="b">
        <f t="shared" si="23"/>
        <v>0</v>
      </c>
      <c r="BZ49" s="11" t="b">
        <f t="shared" si="14"/>
        <v>0</v>
      </c>
      <c r="CA49" s="11" t="b">
        <f t="shared" si="15"/>
        <v>0</v>
      </c>
      <c r="CB49" s="11" t="b">
        <f t="shared" si="30"/>
        <v>0</v>
      </c>
      <c r="CC49" s="11" t="b">
        <f t="shared" si="30"/>
        <v>0</v>
      </c>
      <c r="CD49" s="11" t="b">
        <f t="shared" si="30"/>
        <v>0</v>
      </c>
      <c r="CE49" s="11" t="b">
        <f t="shared" si="30"/>
        <v>0</v>
      </c>
      <c r="CF49" s="11" t="b">
        <f t="shared" si="30"/>
        <v>0</v>
      </c>
      <c r="CG49" s="11" t="b">
        <f t="shared" si="30"/>
        <v>0</v>
      </c>
      <c r="CH49" s="11" t="b">
        <f t="shared" si="30"/>
        <v>0</v>
      </c>
      <c r="CI49" s="11" t="b">
        <f t="shared" si="30"/>
        <v>0</v>
      </c>
      <c r="CJ49" s="11" t="b">
        <f t="shared" si="30"/>
        <v>0</v>
      </c>
      <c r="CK49" s="11" t="b">
        <f t="shared" si="30"/>
        <v>0</v>
      </c>
      <c r="CL49" s="11" t="b">
        <f t="shared" si="30"/>
        <v>0</v>
      </c>
      <c r="CM49" s="11" t="b">
        <f t="shared" si="30"/>
        <v>0</v>
      </c>
      <c r="CN49" s="11" t="b">
        <f t="shared" si="30"/>
        <v>0</v>
      </c>
      <c r="CO49" s="11" t="b">
        <f t="shared" si="25"/>
        <v>0</v>
      </c>
      <c r="CP49" s="11" t="b">
        <f t="shared" si="28"/>
        <v>0</v>
      </c>
      <c r="CQ49" s="11" t="b">
        <f t="shared" si="19"/>
        <v>0</v>
      </c>
    </row>
    <row r="50" spans="1:96">
      <c r="A50" t="s">
        <v>554</v>
      </c>
      <c r="B50" t="s">
        <v>555</v>
      </c>
      <c r="C50" t="s">
        <v>281</v>
      </c>
      <c r="D50" t="s">
        <v>70</v>
      </c>
      <c r="E50" t="s">
        <v>71</v>
      </c>
      <c r="F50" t="s">
        <v>56</v>
      </c>
      <c r="G50">
        <f t="shared" si="29"/>
        <v>0</v>
      </c>
      <c r="H50">
        <f t="shared" si="29"/>
        <v>0</v>
      </c>
      <c r="I50">
        <f t="shared" si="29"/>
        <v>0</v>
      </c>
      <c r="J50">
        <f t="shared" si="29"/>
        <v>1</v>
      </c>
      <c r="K50">
        <f t="shared" si="6"/>
        <v>1</v>
      </c>
      <c r="L50" t="s">
        <v>96</v>
      </c>
      <c r="M50" t="s">
        <v>125</v>
      </c>
      <c r="N50" t="str">
        <f t="shared" si="7"/>
        <v>United Kingdom</v>
      </c>
      <c r="O50" t="s">
        <v>59</v>
      </c>
      <c r="P50" t="s">
        <v>98</v>
      </c>
      <c r="Q50">
        <v>4</v>
      </c>
      <c r="R50">
        <v>4</v>
      </c>
      <c r="S50">
        <v>4</v>
      </c>
      <c r="T50">
        <v>3</v>
      </c>
      <c r="U50">
        <v>5</v>
      </c>
      <c r="V50">
        <v>5</v>
      </c>
      <c r="W50">
        <v>6</v>
      </c>
      <c r="X50">
        <f t="shared" si="8"/>
        <v>4.1666666666666664E-2</v>
      </c>
      <c r="Y50">
        <f t="shared" si="9"/>
        <v>-0.125</v>
      </c>
      <c r="Z50">
        <v>2</v>
      </c>
      <c r="AA50">
        <v>1</v>
      </c>
      <c r="AB50">
        <v>1</v>
      </c>
      <c r="AC50">
        <v>4</v>
      </c>
      <c r="AD50">
        <v>4</v>
      </c>
      <c r="AE50">
        <v>4</v>
      </c>
      <c r="AF50">
        <v>0</v>
      </c>
      <c r="AG50">
        <v>6</v>
      </c>
      <c r="AH50">
        <v>0</v>
      </c>
      <c r="AI50" s="35">
        <v>4</v>
      </c>
      <c r="AJ50">
        <v>4</v>
      </c>
      <c r="AK50">
        <v>4</v>
      </c>
      <c r="AL50">
        <v>4</v>
      </c>
      <c r="AM50">
        <v>4</v>
      </c>
      <c r="AN50">
        <v>4</v>
      </c>
      <c r="AO50">
        <v>4</v>
      </c>
      <c r="AP50">
        <v>4</v>
      </c>
      <c r="AQ50">
        <v>3</v>
      </c>
      <c r="AR50">
        <v>4</v>
      </c>
      <c r="AS50">
        <v>4</v>
      </c>
      <c r="AT50">
        <v>3</v>
      </c>
      <c r="AU50">
        <v>3</v>
      </c>
      <c r="AV50">
        <f t="shared" si="10"/>
        <v>3.4</v>
      </c>
      <c r="AW50">
        <v>6</v>
      </c>
      <c r="AX50">
        <v>4</v>
      </c>
      <c r="AY50">
        <f t="shared" si="26"/>
        <v>4</v>
      </c>
      <c r="AZ50">
        <f t="shared" si="11"/>
        <v>1</v>
      </c>
      <c r="BA50">
        <f t="shared" si="27"/>
        <v>2</v>
      </c>
      <c r="BB50">
        <f t="shared" si="12"/>
        <v>0</v>
      </c>
      <c r="BC50" t="s">
        <v>86</v>
      </c>
      <c r="BD50" t="s">
        <v>556</v>
      </c>
      <c r="BE50" t="s">
        <v>557</v>
      </c>
      <c r="BF50">
        <v>0</v>
      </c>
      <c r="BG50">
        <v>1</v>
      </c>
      <c r="BH50">
        <f t="shared" si="3"/>
        <v>1</v>
      </c>
      <c r="BI50">
        <v>1</v>
      </c>
      <c r="BJ50">
        <v>2</v>
      </c>
      <c r="BK50">
        <f t="shared" si="13"/>
        <v>1</v>
      </c>
      <c r="BL50" t="s">
        <v>106</v>
      </c>
      <c r="BM50" t="s">
        <v>90</v>
      </c>
      <c r="BN50" s="1">
        <v>7.0254629629629634E-3</v>
      </c>
      <c r="BO50" t="s">
        <v>558</v>
      </c>
      <c r="BP50" s="5" t="s">
        <v>1042</v>
      </c>
      <c r="BR50" s="11" t="b">
        <f t="shared" si="31"/>
        <v>0</v>
      </c>
      <c r="BS50" s="11" t="b">
        <f t="shared" si="31"/>
        <v>0</v>
      </c>
      <c r="BT50" s="11" t="b">
        <f t="shared" si="31"/>
        <v>0</v>
      </c>
      <c r="BU50" s="11" t="b">
        <f t="shared" si="31"/>
        <v>0</v>
      </c>
      <c r="BV50" s="11" t="b">
        <f t="shared" si="23"/>
        <v>0</v>
      </c>
      <c r="BW50" s="11" t="b">
        <f t="shared" si="23"/>
        <v>0</v>
      </c>
      <c r="BX50" s="5" t="s">
        <v>1065</v>
      </c>
      <c r="BZ50" s="11" t="b">
        <f t="shared" si="14"/>
        <v>0</v>
      </c>
      <c r="CA50" s="11" t="b">
        <f t="shared" si="15"/>
        <v>0</v>
      </c>
      <c r="CB50" s="11" t="b">
        <f t="shared" si="30"/>
        <v>0</v>
      </c>
      <c r="CC50" s="11" t="b">
        <f t="shared" si="30"/>
        <v>0</v>
      </c>
      <c r="CD50" s="11" t="b">
        <f t="shared" si="30"/>
        <v>0</v>
      </c>
      <c r="CE50" s="11" t="b">
        <f t="shared" si="30"/>
        <v>0</v>
      </c>
      <c r="CF50" s="11" t="b">
        <f t="shared" si="30"/>
        <v>0</v>
      </c>
      <c r="CG50" s="11" t="b">
        <f t="shared" si="30"/>
        <v>0</v>
      </c>
      <c r="CH50" s="11" t="b">
        <f t="shared" si="30"/>
        <v>0</v>
      </c>
      <c r="CI50" s="11" t="b">
        <f t="shared" si="30"/>
        <v>0</v>
      </c>
      <c r="CJ50" s="11" t="b">
        <f t="shared" si="30"/>
        <v>0</v>
      </c>
      <c r="CK50" s="11" t="b">
        <f t="shared" si="30"/>
        <v>0</v>
      </c>
      <c r="CL50" s="11" t="b">
        <f t="shared" si="30"/>
        <v>0</v>
      </c>
      <c r="CM50" s="11" t="b">
        <f t="shared" si="30"/>
        <v>0</v>
      </c>
      <c r="CN50" s="11" t="b">
        <f t="shared" si="30"/>
        <v>0</v>
      </c>
      <c r="CO50" s="11" t="b">
        <f t="shared" si="25"/>
        <v>1</v>
      </c>
      <c r="CP50" s="11" t="b">
        <f t="shared" si="28"/>
        <v>0</v>
      </c>
      <c r="CQ50" s="11" t="b">
        <f t="shared" si="19"/>
        <v>0</v>
      </c>
      <c r="CR50" t="s">
        <v>559</v>
      </c>
    </row>
    <row r="51" spans="1:96">
      <c r="A51" t="s">
        <v>560</v>
      </c>
      <c r="B51" t="s">
        <v>561</v>
      </c>
      <c r="C51" t="s">
        <v>562</v>
      </c>
      <c r="D51" t="s">
        <v>54</v>
      </c>
      <c r="E51" t="s">
        <v>144</v>
      </c>
      <c r="F51" t="s">
        <v>116</v>
      </c>
      <c r="G51">
        <f t="shared" si="29"/>
        <v>0</v>
      </c>
      <c r="H51">
        <f t="shared" si="29"/>
        <v>1</v>
      </c>
      <c r="I51">
        <f t="shared" si="29"/>
        <v>0</v>
      </c>
      <c r="J51">
        <f t="shared" si="29"/>
        <v>0</v>
      </c>
      <c r="K51">
        <f t="shared" si="6"/>
        <v>1</v>
      </c>
      <c r="L51" t="s">
        <v>72</v>
      </c>
      <c r="M51" t="s">
        <v>204</v>
      </c>
      <c r="N51" t="str">
        <f t="shared" si="7"/>
        <v>Spain</v>
      </c>
      <c r="O51" t="s">
        <v>74</v>
      </c>
      <c r="P51" t="s">
        <v>60</v>
      </c>
      <c r="Q51">
        <v>3</v>
      </c>
      <c r="R51">
        <v>1</v>
      </c>
      <c r="S51">
        <v>2</v>
      </c>
      <c r="T51">
        <v>1</v>
      </c>
      <c r="U51">
        <v>3</v>
      </c>
      <c r="V51">
        <v>4</v>
      </c>
      <c r="W51">
        <v>3</v>
      </c>
      <c r="X51">
        <f t="shared" si="8"/>
        <v>0.125</v>
      </c>
      <c r="Y51">
        <f t="shared" si="9"/>
        <v>-4.1666666666666664E-2</v>
      </c>
      <c r="Z51">
        <v>5</v>
      </c>
      <c r="AA51">
        <v>5</v>
      </c>
      <c r="AB51">
        <v>5</v>
      </c>
      <c r="AC51">
        <v>6</v>
      </c>
      <c r="AD51">
        <v>5</v>
      </c>
      <c r="AE51">
        <v>5</v>
      </c>
      <c r="AF51">
        <v>5</v>
      </c>
      <c r="AG51">
        <v>2</v>
      </c>
      <c r="AH51">
        <v>4</v>
      </c>
      <c r="AI51" s="35">
        <v>5</v>
      </c>
      <c r="AJ51">
        <v>5</v>
      </c>
      <c r="AK51">
        <v>5</v>
      </c>
      <c r="AL51">
        <v>4</v>
      </c>
      <c r="AM51">
        <v>6</v>
      </c>
      <c r="AN51">
        <v>5</v>
      </c>
      <c r="AO51">
        <v>5</v>
      </c>
      <c r="AP51">
        <v>4</v>
      </c>
      <c r="AQ51">
        <v>5</v>
      </c>
      <c r="AR51">
        <v>5</v>
      </c>
      <c r="AS51">
        <v>5</v>
      </c>
      <c r="AT51">
        <v>5</v>
      </c>
      <c r="AU51">
        <v>5</v>
      </c>
      <c r="AV51">
        <f t="shared" si="10"/>
        <v>5</v>
      </c>
      <c r="AW51">
        <v>6</v>
      </c>
      <c r="AX51">
        <v>3</v>
      </c>
      <c r="AY51">
        <f t="shared" si="26"/>
        <v>4.875</v>
      </c>
      <c r="AZ51">
        <f t="shared" si="11"/>
        <v>1</v>
      </c>
      <c r="BA51">
        <f t="shared" si="27"/>
        <v>5</v>
      </c>
      <c r="BB51">
        <f t="shared" si="12"/>
        <v>1</v>
      </c>
      <c r="BC51" t="s">
        <v>61</v>
      </c>
      <c r="BD51" t="s">
        <v>552</v>
      </c>
      <c r="BE51" t="s">
        <v>563</v>
      </c>
      <c r="BF51">
        <v>2</v>
      </c>
      <c r="BH51">
        <f t="shared" si="3"/>
        <v>2</v>
      </c>
      <c r="BI51">
        <v>2</v>
      </c>
      <c r="BJ51">
        <v>4</v>
      </c>
      <c r="BK51">
        <f t="shared" si="13"/>
        <v>1</v>
      </c>
      <c r="BL51" t="s">
        <v>564</v>
      </c>
      <c r="BM51" t="s">
        <v>236</v>
      </c>
      <c r="BN51" s="1">
        <v>4.6759259259259263E-3</v>
      </c>
      <c r="BO51" t="s">
        <v>565</v>
      </c>
      <c r="BP51" s="5" t="s">
        <v>736</v>
      </c>
      <c r="BQ51" s="5" t="s">
        <v>1144</v>
      </c>
      <c r="BR51" s="11" t="b">
        <f t="shared" si="31"/>
        <v>1</v>
      </c>
      <c r="BS51" s="11" t="b">
        <f t="shared" si="31"/>
        <v>0</v>
      </c>
      <c r="BT51" s="11" t="b">
        <f t="shared" si="31"/>
        <v>0</v>
      </c>
      <c r="BU51" s="11" t="b">
        <f t="shared" si="31"/>
        <v>0</v>
      </c>
      <c r="BV51" s="11" t="b">
        <f t="shared" si="23"/>
        <v>0</v>
      </c>
      <c r="BW51" s="11" t="b">
        <f t="shared" si="23"/>
        <v>0</v>
      </c>
      <c r="BZ51" s="11" t="b">
        <f t="shared" si="14"/>
        <v>0</v>
      </c>
      <c r="CA51" s="11" t="b">
        <f t="shared" si="15"/>
        <v>0</v>
      </c>
      <c r="CB51" s="11" t="b">
        <f t="shared" si="30"/>
        <v>0</v>
      </c>
      <c r="CC51" s="11" t="b">
        <f t="shared" si="30"/>
        <v>0</v>
      </c>
      <c r="CD51" s="11" t="b">
        <f t="shared" si="30"/>
        <v>0</v>
      </c>
      <c r="CE51" s="11" t="b">
        <f t="shared" si="30"/>
        <v>0</v>
      </c>
      <c r="CF51" s="11" t="b">
        <f t="shared" si="30"/>
        <v>0</v>
      </c>
      <c r="CG51" s="11" t="b">
        <f t="shared" si="30"/>
        <v>0</v>
      </c>
      <c r="CH51" s="11" t="b">
        <f t="shared" si="30"/>
        <v>0</v>
      </c>
      <c r="CI51" s="11" t="b">
        <f t="shared" si="30"/>
        <v>0</v>
      </c>
      <c r="CJ51" s="11" t="b">
        <f t="shared" si="30"/>
        <v>0</v>
      </c>
      <c r="CK51" s="11" t="b">
        <f t="shared" si="30"/>
        <v>0</v>
      </c>
      <c r="CL51" s="11" t="b">
        <f t="shared" si="30"/>
        <v>0</v>
      </c>
      <c r="CM51" s="11" t="b">
        <f t="shared" si="30"/>
        <v>0</v>
      </c>
      <c r="CN51" s="11" t="b">
        <f t="shared" si="30"/>
        <v>0</v>
      </c>
      <c r="CO51" s="11" t="b">
        <f t="shared" si="25"/>
        <v>0</v>
      </c>
      <c r="CP51" s="11" t="b">
        <f t="shared" si="28"/>
        <v>0</v>
      </c>
      <c r="CQ51" s="11" t="b">
        <f t="shared" si="19"/>
        <v>0</v>
      </c>
    </row>
    <row r="52" spans="1:96">
      <c r="A52" t="s">
        <v>566</v>
      </c>
      <c r="B52" t="s">
        <v>567</v>
      </c>
      <c r="C52" t="s">
        <v>562</v>
      </c>
      <c r="D52" t="s">
        <v>70</v>
      </c>
      <c r="E52" t="s">
        <v>71</v>
      </c>
      <c r="F52" t="s">
        <v>56</v>
      </c>
      <c r="G52">
        <f t="shared" si="29"/>
        <v>0</v>
      </c>
      <c r="H52">
        <f t="shared" si="29"/>
        <v>0</v>
      </c>
      <c r="I52">
        <f t="shared" si="29"/>
        <v>0</v>
      </c>
      <c r="J52">
        <f t="shared" si="29"/>
        <v>1</v>
      </c>
      <c r="K52">
        <f t="shared" si="6"/>
        <v>1</v>
      </c>
      <c r="L52" t="s">
        <v>96</v>
      </c>
      <c r="M52" t="s">
        <v>97</v>
      </c>
      <c r="N52" t="str">
        <f t="shared" si="7"/>
        <v>uk</v>
      </c>
      <c r="O52" t="s">
        <v>74</v>
      </c>
      <c r="P52" t="s">
        <v>98</v>
      </c>
      <c r="Q52">
        <v>3</v>
      </c>
      <c r="R52">
        <v>4</v>
      </c>
      <c r="S52">
        <v>3</v>
      </c>
      <c r="T52">
        <v>4</v>
      </c>
      <c r="U52">
        <v>6</v>
      </c>
      <c r="V52">
        <v>2</v>
      </c>
      <c r="W52">
        <v>2</v>
      </c>
      <c r="X52">
        <f t="shared" si="8"/>
        <v>-8.3333333333333329E-2</v>
      </c>
      <c r="Y52">
        <f t="shared" si="9"/>
        <v>-8.3333333333333329E-2</v>
      </c>
      <c r="Z52">
        <v>6</v>
      </c>
      <c r="AA52">
        <v>6</v>
      </c>
      <c r="AB52">
        <v>6</v>
      </c>
      <c r="AC52">
        <v>6</v>
      </c>
      <c r="AD52">
        <v>6</v>
      </c>
      <c r="AE52">
        <v>6</v>
      </c>
      <c r="AF52">
        <v>6</v>
      </c>
      <c r="AG52">
        <v>0</v>
      </c>
      <c r="AH52">
        <v>6</v>
      </c>
      <c r="AI52" s="35">
        <v>3</v>
      </c>
      <c r="AJ52">
        <v>5</v>
      </c>
      <c r="AK52">
        <v>4</v>
      </c>
      <c r="AL52">
        <v>3</v>
      </c>
      <c r="AM52">
        <v>6</v>
      </c>
      <c r="AN52">
        <v>6</v>
      </c>
      <c r="AO52">
        <v>6</v>
      </c>
      <c r="AP52">
        <v>4</v>
      </c>
      <c r="AQ52">
        <v>6</v>
      </c>
      <c r="AR52">
        <v>5</v>
      </c>
      <c r="AS52">
        <v>6</v>
      </c>
      <c r="AT52">
        <v>2</v>
      </c>
      <c r="AU52">
        <v>5</v>
      </c>
      <c r="AV52">
        <f t="shared" si="10"/>
        <v>4.8</v>
      </c>
      <c r="AW52">
        <v>6</v>
      </c>
      <c r="AX52">
        <v>6</v>
      </c>
      <c r="AY52">
        <f t="shared" si="26"/>
        <v>4.625</v>
      </c>
      <c r="AZ52">
        <f t="shared" si="11"/>
        <v>1</v>
      </c>
      <c r="BA52">
        <f t="shared" si="27"/>
        <v>6</v>
      </c>
      <c r="BB52">
        <f t="shared" si="12"/>
        <v>1</v>
      </c>
      <c r="BC52" t="s">
        <v>297</v>
      </c>
      <c r="BD52" t="s">
        <v>335</v>
      </c>
      <c r="BE52" t="s">
        <v>336</v>
      </c>
      <c r="BF52">
        <v>1</v>
      </c>
      <c r="BH52">
        <f t="shared" si="3"/>
        <v>1</v>
      </c>
      <c r="BI52">
        <v>1</v>
      </c>
      <c r="BJ52">
        <v>4</v>
      </c>
      <c r="BK52">
        <f t="shared" si="13"/>
        <v>1</v>
      </c>
      <c r="BL52" t="s">
        <v>545</v>
      </c>
      <c r="BM52" t="s">
        <v>301</v>
      </c>
      <c r="BN52" s="1">
        <v>1.2812499999999999E-2</v>
      </c>
      <c r="BO52" t="s">
        <v>568</v>
      </c>
      <c r="BP52" s="5" t="s">
        <v>736</v>
      </c>
      <c r="BQ52" s="5" t="s">
        <v>1146</v>
      </c>
      <c r="BR52" s="11" t="b">
        <f t="shared" si="31"/>
        <v>0</v>
      </c>
      <c r="BS52" s="11" t="b">
        <f t="shared" si="31"/>
        <v>0</v>
      </c>
      <c r="BT52" s="11" t="b">
        <f t="shared" si="31"/>
        <v>0</v>
      </c>
      <c r="BU52" s="11" t="b">
        <f t="shared" si="31"/>
        <v>0</v>
      </c>
      <c r="BV52" s="11" t="b">
        <f t="shared" si="23"/>
        <v>0</v>
      </c>
      <c r="BW52" s="11" t="b">
        <f t="shared" si="23"/>
        <v>0</v>
      </c>
      <c r="BZ52" s="11" t="b">
        <f t="shared" si="14"/>
        <v>0</v>
      </c>
      <c r="CA52" s="11" t="b">
        <f t="shared" si="15"/>
        <v>0</v>
      </c>
      <c r="CB52" s="11" t="b">
        <f t="shared" si="30"/>
        <v>0</v>
      </c>
      <c r="CC52" s="11" t="b">
        <f t="shared" si="30"/>
        <v>0</v>
      </c>
      <c r="CD52" s="11" t="b">
        <f t="shared" si="30"/>
        <v>0</v>
      </c>
      <c r="CE52" s="11" t="b">
        <f t="shared" si="30"/>
        <v>0</v>
      </c>
      <c r="CF52" s="11" t="b">
        <f t="shared" si="30"/>
        <v>0</v>
      </c>
      <c r="CG52" s="11" t="b">
        <f t="shared" si="30"/>
        <v>0</v>
      </c>
      <c r="CH52" s="11" t="b">
        <f t="shared" si="30"/>
        <v>0</v>
      </c>
      <c r="CI52" s="11" t="b">
        <f t="shared" si="30"/>
        <v>0</v>
      </c>
      <c r="CJ52" s="11" t="b">
        <f t="shared" si="30"/>
        <v>0</v>
      </c>
      <c r="CK52" s="11" t="b">
        <f t="shared" si="30"/>
        <v>0</v>
      </c>
      <c r="CL52" s="11" t="b">
        <f t="shared" si="30"/>
        <v>0</v>
      </c>
      <c r="CM52" s="11" t="b">
        <f t="shared" si="30"/>
        <v>0</v>
      </c>
      <c r="CN52" s="11" t="b">
        <f t="shared" si="30"/>
        <v>0</v>
      </c>
      <c r="CO52" s="11" t="b">
        <f t="shared" si="25"/>
        <v>0</v>
      </c>
      <c r="CP52" s="11" t="b">
        <f t="shared" si="28"/>
        <v>0</v>
      </c>
      <c r="CQ52" s="11" t="b">
        <f t="shared" si="19"/>
        <v>0</v>
      </c>
      <c r="CR52" t="s">
        <v>568</v>
      </c>
    </row>
    <row r="53" spans="1:96">
      <c r="A53" t="s">
        <v>569</v>
      </c>
      <c r="B53" t="s">
        <v>570</v>
      </c>
      <c r="C53" t="s">
        <v>562</v>
      </c>
      <c r="D53" t="s">
        <v>54</v>
      </c>
      <c r="E53" t="s">
        <v>71</v>
      </c>
      <c r="F53" t="s">
        <v>116</v>
      </c>
      <c r="G53">
        <f t="shared" si="29"/>
        <v>0</v>
      </c>
      <c r="H53">
        <f t="shared" si="29"/>
        <v>1</v>
      </c>
      <c r="I53">
        <f t="shared" si="29"/>
        <v>0</v>
      </c>
      <c r="J53">
        <f t="shared" si="29"/>
        <v>0</v>
      </c>
      <c r="K53">
        <f t="shared" si="6"/>
        <v>1</v>
      </c>
      <c r="L53" t="s">
        <v>96</v>
      </c>
      <c r="M53" t="s">
        <v>58</v>
      </c>
      <c r="N53" t="str">
        <f t="shared" si="7"/>
        <v>Portugal</v>
      </c>
      <c r="O53" t="s">
        <v>74</v>
      </c>
      <c r="P53" t="s">
        <v>60</v>
      </c>
      <c r="Q53">
        <v>5</v>
      </c>
      <c r="R53">
        <v>4</v>
      </c>
      <c r="S53">
        <v>5</v>
      </c>
      <c r="T53">
        <v>3</v>
      </c>
      <c r="U53">
        <v>5</v>
      </c>
      <c r="V53">
        <v>5</v>
      </c>
      <c r="W53">
        <v>5</v>
      </c>
      <c r="X53">
        <f t="shared" si="8"/>
        <v>0.125</v>
      </c>
      <c r="Y53">
        <f t="shared" si="9"/>
        <v>-8.3333333333333329E-2</v>
      </c>
      <c r="Z53">
        <v>5</v>
      </c>
      <c r="AA53">
        <v>6</v>
      </c>
      <c r="AB53">
        <v>5</v>
      </c>
      <c r="AC53">
        <v>6</v>
      </c>
      <c r="AD53">
        <v>5</v>
      </c>
      <c r="AE53">
        <v>5</v>
      </c>
      <c r="AF53">
        <v>4</v>
      </c>
      <c r="AG53">
        <v>0</v>
      </c>
      <c r="AH53">
        <v>6</v>
      </c>
      <c r="AI53" s="35">
        <v>6</v>
      </c>
      <c r="AJ53">
        <v>4</v>
      </c>
      <c r="AK53">
        <v>5</v>
      </c>
      <c r="AL53">
        <v>5</v>
      </c>
      <c r="AM53">
        <v>6</v>
      </c>
      <c r="AN53">
        <v>5</v>
      </c>
      <c r="AO53">
        <v>6</v>
      </c>
      <c r="AP53">
        <v>4</v>
      </c>
      <c r="AQ53">
        <v>5</v>
      </c>
      <c r="AR53">
        <v>6</v>
      </c>
      <c r="AS53">
        <v>5</v>
      </c>
      <c r="AT53">
        <v>5</v>
      </c>
      <c r="AU53">
        <v>5</v>
      </c>
      <c r="AV53">
        <f t="shared" si="10"/>
        <v>5.2</v>
      </c>
      <c r="AW53">
        <v>6</v>
      </c>
      <c r="AX53">
        <v>3</v>
      </c>
      <c r="AY53">
        <f t="shared" si="26"/>
        <v>5.125</v>
      </c>
      <c r="AZ53">
        <f t="shared" si="11"/>
        <v>1</v>
      </c>
      <c r="BA53">
        <f t="shared" si="27"/>
        <v>5.25</v>
      </c>
      <c r="BB53">
        <f t="shared" si="12"/>
        <v>1</v>
      </c>
      <c r="BC53" t="s">
        <v>282</v>
      </c>
      <c r="BD53" t="s">
        <v>198</v>
      </c>
      <c r="BE53" t="s">
        <v>571</v>
      </c>
      <c r="BF53">
        <v>2</v>
      </c>
      <c r="BH53">
        <f t="shared" si="3"/>
        <v>2</v>
      </c>
      <c r="BI53">
        <v>1</v>
      </c>
      <c r="BJ53">
        <v>2</v>
      </c>
      <c r="BK53">
        <f t="shared" si="13"/>
        <v>1</v>
      </c>
      <c r="BL53" t="s">
        <v>369</v>
      </c>
      <c r="BM53" t="s">
        <v>370</v>
      </c>
      <c r="BN53" s="1">
        <v>4.0856481481481481E-3</v>
      </c>
      <c r="BP53" s="5" t="s">
        <v>1041</v>
      </c>
      <c r="BR53" s="11" t="b">
        <f t="shared" si="31"/>
        <v>0</v>
      </c>
      <c r="BS53" s="11" t="b">
        <f t="shared" si="31"/>
        <v>0</v>
      </c>
      <c r="BT53" s="11" t="b">
        <f t="shared" si="31"/>
        <v>0</v>
      </c>
      <c r="BU53" s="11" t="b">
        <f t="shared" si="31"/>
        <v>0</v>
      </c>
      <c r="BV53" s="11" t="b">
        <f t="shared" si="23"/>
        <v>0</v>
      </c>
      <c r="BW53" s="11" t="b">
        <f t="shared" si="23"/>
        <v>0</v>
      </c>
      <c r="BZ53" s="11" t="b">
        <f t="shared" si="14"/>
        <v>0</v>
      </c>
      <c r="CA53" s="11" t="b">
        <f t="shared" si="15"/>
        <v>0</v>
      </c>
      <c r="CB53" s="11" t="b">
        <f t="shared" si="30"/>
        <v>0</v>
      </c>
      <c r="CC53" s="11" t="b">
        <f t="shared" si="30"/>
        <v>0</v>
      </c>
      <c r="CD53" s="11" t="b">
        <f t="shared" si="30"/>
        <v>0</v>
      </c>
      <c r="CE53" s="11" t="b">
        <f t="shared" si="30"/>
        <v>0</v>
      </c>
      <c r="CF53" s="11" t="b">
        <f t="shared" si="30"/>
        <v>0</v>
      </c>
      <c r="CG53" s="11" t="b">
        <f t="shared" si="30"/>
        <v>0</v>
      </c>
      <c r="CH53" s="11" t="b">
        <f t="shared" si="30"/>
        <v>0</v>
      </c>
      <c r="CI53" s="11" t="b">
        <f t="shared" si="30"/>
        <v>0</v>
      </c>
      <c r="CJ53" s="11" t="b">
        <f t="shared" si="30"/>
        <v>0</v>
      </c>
      <c r="CK53" s="11" t="b">
        <f t="shared" si="30"/>
        <v>0</v>
      </c>
      <c r="CL53" s="11" t="b">
        <f t="shared" si="30"/>
        <v>0</v>
      </c>
      <c r="CM53" s="11" t="b">
        <f t="shared" si="30"/>
        <v>0</v>
      </c>
      <c r="CN53" s="11" t="b">
        <f t="shared" si="30"/>
        <v>0</v>
      </c>
      <c r="CO53" s="11" t="b">
        <f t="shared" si="25"/>
        <v>0</v>
      </c>
      <c r="CP53" s="11" t="b">
        <f t="shared" si="28"/>
        <v>0</v>
      </c>
      <c r="CQ53" s="11" t="b">
        <f t="shared" si="19"/>
        <v>0</v>
      </c>
    </row>
    <row r="54" spans="1:96">
      <c r="A54" t="s">
        <v>572</v>
      </c>
      <c r="B54" t="s">
        <v>573</v>
      </c>
      <c r="C54" t="s">
        <v>562</v>
      </c>
      <c r="D54" t="s">
        <v>70</v>
      </c>
      <c r="E54" t="s">
        <v>55</v>
      </c>
      <c r="F54" t="s">
        <v>56</v>
      </c>
      <c r="G54">
        <f t="shared" si="29"/>
        <v>0</v>
      </c>
      <c r="H54">
        <f t="shared" si="29"/>
        <v>0</v>
      </c>
      <c r="I54">
        <f t="shared" si="29"/>
        <v>0</v>
      </c>
      <c r="J54">
        <f t="shared" si="29"/>
        <v>1</v>
      </c>
      <c r="K54">
        <f t="shared" si="6"/>
        <v>1</v>
      </c>
      <c r="L54" t="s">
        <v>72</v>
      </c>
      <c r="M54" t="s">
        <v>58</v>
      </c>
      <c r="N54" t="str">
        <f t="shared" si="7"/>
        <v>Portugal</v>
      </c>
      <c r="O54" t="s">
        <v>59</v>
      </c>
      <c r="P54" t="s">
        <v>60</v>
      </c>
      <c r="Q54">
        <v>2</v>
      </c>
      <c r="R54">
        <v>2</v>
      </c>
      <c r="S54">
        <v>3</v>
      </c>
      <c r="T54">
        <v>3</v>
      </c>
      <c r="U54">
        <v>4</v>
      </c>
      <c r="V54">
        <v>5</v>
      </c>
      <c r="W54">
        <v>5</v>
      </c>
      <c r="X54">
        <f t="shared" si="8"/>
        <v>0</v>
      </c>
      <c r="Y54">
        <f t="shared" si="9"/>
        <v>-4.1666666666666664E-2</v>
      </c>
      <c r="Z54">
        <v>3</v>
      </c>
      <c r="AA54">
        <v>5</v>
      </c>
      <c r="AB54">
        <v>0</v>
      </c>
      <c r="AC54">
        <v>3</v>
      </c>
      <c r="AD54">
        <v>0</v>
      </c>
      <c r="AE54">
        <v>3</v>
      </c>
      <c r="AF54">
        <v>0</v>
      </c>
      <c r="AG54">
        <v>0</v>
      </c>
      <c r="AH54">
        <v>6</v>
      </c>
      <c r="AI54" s="35">
        <v>4</v>
      </c>
      <c r="AJ54">
        <v>3</v>
      </c>
      <c r="AK54">
        <v>5</v>
      </c>
      <c r="AL54">
        <v>3</v>
      </c>
      <c r="AM54">
        <v>6</v>
      </c>
      <c r="AN54">
        <v>4</v>
      </c>
      <c r="AO54">
        <v>3</v>
      </c>
      <c r="AP54">
        <v>3</v>
      </c>
      <c r="AQ54">
        <v>4</v>
      </c>
      <c r="AR54">
        <v>4</v>
      </c>
      <c r="AS54">
        <v>4</v>
      </c>
      <c r="AT54">
        <v>4</v>
      </c>
      <c r="AU54">
        <v>3</v>
      </c>
      <c r="AV54">
        <f t="shared" si="10"/>
        <v>3.8</v>
      </c>
      <c r="AW54">
        <v>6</v>
      </c>
      <c r="AX54">
        <v>0</v>
      </c>
      <c r="AY54">
        <f t="shared" si="26"/>
        <v>3.875</v>
      </c>
      <c r="AZ54">
        <f t="shared" si="11"/>
        <v>1</v>
      </c>
      <c r="BA54">
        <f t="shared" si="27"/>
        <v>2.5</v>
      </c>
      <c r="BB54">
        <f t="shared" si="12"/>
        <v>0</v>
      </c>
      <c r="BC54" t="s">
        <v>297</v>
      </c>
      <c r="BD54" t="s">
        <v>139</v>
      </c>
      <c r="BE54" t="s">
        <v>412</v>
      </c>
      <c r="BF54">
        <v>1</v>
      </c>
      <c r="BH54">
        <f t="shared" si="3"/>
        <v>1</v>
      </c>
      <c r="BI54">
        <v>1</v>
      </c>
      <c r="BJ54">
        <v>1</v>
      </c>
      <c r="BK54">
        <f t="shared" si="13"/>
        <v>0</v>
      </c>
      <c r="BL54" t="s">
        <v>574</v>
      </c>
      <c r="BM54" t="s">
        <v>301</v>
      </c>
      <c r="BN54" s="1">
        <v>2.1874999999999998E-3</v>
      </c>
      <c r="BO54" t="s">
        <v>575</v>
      </c>
      <c r="BP54" s="5" t="s">
        <v>736</v>
      </c>
      <c r="BQ54" s="5" t="s">
        <v>1154</v>
      </c>
      <c r="BR54" s="11" t="b">
        <f t="shared" si="31"/>
        <v>0</v>
      </c>
      <c r="BS54" s="11" t="b">
        <f t="shared" si="31"/>
        <v>0</v>
      </c>
      <c r="BT54" s="11" t="b">
        <f t="shared" si="31"/>
        <v>0</v>
      </c>
      <c r="BU54" s="11" t="b">
        <f t="shared" si="31"/>
        <v>0</v>
      </c>
      <c r="BV54" s="11" t="b">
        <f t="shared" si="23"/>
        <v>0</v>
      </c>
      <c r="BW54" s="11" t="b">
        <f t="shared" si="23"/>
        <v>0</v>
      </c>
      <c r="BX54" s="5" t="s">
        <v>1066</v>
      </c>
      <c r="BZ54" s="11" t="b">
        <f t="shared" si="14"/>
        <v>1</v>
      </c>
      <c r="CA54" s="11" t="b">
        <f t="shared" si="15"/>
        <v>0</v>
      </c>
      <c r="CB54" s="11" t="b">
        <f t="shared" si="30"/>
        <v>0</v>
      </c>
      <c r="CC54" s="11" t="b">
        <f t="shared" si="30"/>
        <v>0</v>
      </c>
      <c r="CD54" s="11" t="b">
        <f t="shared" si="30"/>
        <v>0</v>
      </c>
      <c r="CE54" s="11" t="b">
        <f t="shared" si="30"/>
        <v>0</v>
      </c>
      <c r="CF54" s="11" t="b">
        <f t="shared" si="30"/>
        <v>0</v>
      </c>
      <c r="CG54" s="11" t="b">
        <f t="shared" si="30"/>
        <v>0</v>
      </c>
      <c r="CH54" s="11" t="b">
        <f t="shared" si="30"/>
        <v>1</v>
      </c>
      <c r="CI54" s="11" t="b">
        <f t="shared" si="30"/>
        <v>0</v>
      </c>
      <c r="CJ54" s="11" t="b">
        <f t="shared" si="30"/>
        <v>0</v>
      </c>
      <c r="CK54" s="11" t="b">
        <f t="shared" si="30"/>
        <v>0</v>
      </c>
      <c r="CL54" s="11" t="b">
        <f t="shared" si="30"/>
        <v>0</v>
      </c>
      <c r="CM54" s="11" t="b">
        <f t="shared" si="30"/>
        <v>0</v>
      </c>
      <c r="CN54" s="11" t="b">
        <f t="shared" si="30"/>
        <v>0</v>
      </c>
      <c r="CO54" s="11" t="b">
        <f t="shared" si="25"/>
        <v>0</v>
      </c>
      <c r="CP54" s="11" t="b">
        <f t="shared" si="28"/>
        <v>0</v>
      </c>
      <c r="CQ54" s="11" t="b">
        <f t="shared" si="19"/>
        <v>0</v>
      </c>
      <c r="CR54" t="s">
        <v>151</v>
      </c>
    </row>
    <row r="55" spans="1:96">
      <c r="A55" t="s">
        <v>576</v>
      </c>
      <c r="B55" t="s">
        <v>577</v>
      </c>
      <c r="C55" t="s">
        <v>562</v>
      </c>
      <c r="D55" t="s">
        <v>54</v>
      </c>
      <c r="E55" t="s">
        <v>144</v>
      </c>
      <c r="F55" t="s">
        <v>56</v>
      </c>
      <c r="G55">
        <f t="shared" si="29"/>
        <v>0</v>
      </c>
      <c r="H55">
        <f t="shared" si="29"/>
        <v>0</v>
      </c>
      <c r="I55">
        <f t="shared" si="29"/>
        <v>0</v>
      </c>
      <c r="J55">
        <f t="shared" si="29"/>
        <v>1</v>
      </c>
      <c r="K55">
        <f t="shared" si="6"/>
        <v>1</v>
      </c>
      <c r="L55" t="s">
        <v>124</v>
      </c>
      <c r="M55" t="s">
        <v>510</v>
      </c>
      <c r="N55" t="str">
        <f t="shared" si="7"/>
        <v>England</v>
      </c>
      <c r="O55" t="s">
        <v>59</v>
      </c>
      <c r="P55" t="s">
        <v>98</v>
      </c>
      <c r="Q55">
        <v>4</v>
      </c>
      <c r="R55">
        <v>3</v>
      </c>
      <c r="S55">
        <v>4</v>
      </c>
      <c r="T55">
        <v>4</v>
      </c>
      <c r="U55">
        <v>5</v>
      </c>
      <c r="V55">
        <v>3</v>
      </c>
      <c r="W55">
        <v>4</v>
      </c>
      <c r="X55">
        <f t="shared" si="8"/>
        <v>4.1666666666666664E-2</v>
      </c>
      <c r="Y55">
        <f t="shared" si="9"/>
        <v>-8.3333333333333329E-2</v>
      </c>
      <c r="Z55">
        <v>4</v>
      </c>
      <c r="AA55">
        <v>4</v>
      </c>
      <c r="AB55">
        <v>4</v>
      </c>
      <c r="AC55">
        <v>4</v>
      </c>
      <c r="AD55">
        <v>4</v>
      </c>
      <c r="AE55">
        <v>4</v>
      </c>
      <c r="AF55">
        <v>4</v>
      </c>
      <c r="AG55">
        <v>4</v>
      </c>
      <c r="AH55">
        <v>2</v>
      </c>
      <c r="AI55" s="35">
        <v>4</v>
      </c>
      <c r="AJ55">
        <v>3</v>
      </c>
      <c r="AK55">
        <v>4</v>
      </c>
      <c r="AL55">
        <v>4</v>
      </c>
      <c r="AM55">
        <v>5</v>
      </c>
      <c r="AN55">
        <v>5</v>
      </c>
      <c r="AO55">
        <v>5</v>
      </c>
      <c r="AP55">
        <v>4</v>
      </c>
      <c r="AQ55">
        <v>4</v>
      </c>
      <c r="AR55">
        <v>5</v>
      </c>
      <c r="AS55">
        <v>5</v>
      </c>
      <c r="AT55">
        <v>5</v>
      </c>
      <c r="AU55">
        <v>5</v>
      </c>
      <c r="AV55">
        <f t="shared" si="10"/>
        <v>4.8</v>
      </c>
      <c r="AW55">
        <v>6</v>
      </c>
      <c r="AX55">
        <v>2</v>
      </c>
      <c r="AY55">
        <f t="shared" si="26"/>
        <v>4.25</v>
      </c>
      <c r="AZ55">
        <f t="shared" si="11"/>
        <v>1</v>
      </c>
      <c r="BA55">
        <f t="shared" si="27"/>
        <v>3.75</v>
      </c>
      <c r="BB55">
        <f t="shared" si="12"/>
        <v>1</v>
      </c>
      <c r="BC55" t="s">
        <v>282</v>
      </c>
      <c r="BD55" t="s">
        <v>228</v>
      </c>
      <c r="BE55" t="s">
        <v>571</v>
      </c>
      <c r="BF55">
        <v>1</v>
      </c>
      <c r="BH55">
        <f t="shared" si="3"/>
        <v>1</v>
      </c>
      <c r="BI55">
        <v>1</v>
      </c>
      <c r="BJ55">
        <v>1</v>
      </c>
      <c r="BK55">
        <f t="shared" si="13"/>
        <v>0</v>
      </c>
      <c r="BL55" t="s">
        <v>292</v>
      </c>
      <c r="BM55" t="s">
        <v>286</v>
      </c>
      <c r="BN55" s="1">
        <v>2.3611111111111111E-3</v>
      </c>
      <c r="BP55" s="5" t="s">
        <v>1041</v>
      </c>
      <c r="BR55" s="11" t="b">
        <f t="shared" si="31"/>
        <v>0</v>
      </c>
      <c r="BS55" s="11" t="b">
        <f t="shared" si="31"/>
        <v>0</v>
      </c>
      <c r="BT55" s="11" t="b">
        <f t="shared" si="31"/>
        <v>0</v>
      </c>
      <c r="BU55" s="11" t="b">
        <f t="shared" si="31"/>
        <v>0</v>
      </c>
      <c r="BV55" s="11" t="b">
        <f t="shared" si="23"/>
        <v>0</v>
      </c>
      <c r="BW55" s="11" t="b">
        <f t="shared" si="23"/>
        <v>0</v>
      </c>
      <c r="BZ55" s="11" t="b">
        <f t="shared" si="14"/>
        <v>0</v>
      </c>
      <c r="CA55" s="11" t="b">
        <f t="shared" si="15"/>
        <v>0</v>
      </c>
      <c r="CB55" s="11" t="b">
        <f t="shared" si="30"/>
        <v>0</v>
      </c>
      <c r="CC55" s="11" t="b">
        <f t="shared" si="30"/>
        <v>0</v>
      </c>
      <c r="CD55" s="11" t="b">
        <f t="shared" si="30"/>
        <v>0</v>
      </c>
      <c r="CE55" s="11" t="b">
        <f t="shared" si="30"/>
        <v>0</v>
      </c>
      <c r="CF55" s="11" t="b">
        <f t="shared" si="30"/>
        <v>0</v>
      </c>
      <c r="CG55" s="11" t="b">
        <f t="shared" si="30"/>
        <v>0</v>
      </c>
      <c r="CH55" s="11" t="b">
        <f t="shared" si="30"/>
        <v>0</v>
      </c>
      <c r="CI55" s="11" t="b">
        <f t="shared" si="30"/>
        <v>0</v>
      </c>
      <c r="CJ55" s="11" t="b">
        <f t="shared" si="30"/>
        <v>0</v>
      </c>
      <c r="CK55" s="11" t="b">
        <f t="shared" si="30"/>
        <v>0</v>
      </c>
      <c r="CL55" s="11" t="b">
        <f t="shared" si="30"/>
        <v>0</v>
      </c>
      <c r="CM55" s="11" t="b">
        <f t="shared" si="30"/>
        <v>0</v>
      </c>
      <c r="CN55" s="11" t="b">
        <f t="shared" si="30"/>
        <v>0</v>
      </c>
      <c r="CO55" s="11" t="b">
        <f t="shared" si="25"/>
        <v>0</v>
      </c>
      <c r="CP55" s="11" t="b">
        <f t="shared" si="28"/>
        <v>0</v>
      </c>
      <c r="CQ55" s="11" t="b">
        <f t="shared" si="19"/>
        <v>0</v>
      </c>
    </row>
    <row r="56" spans="1:96">
      <c r="A56" t="s">
        <v>578</v>
      </c>
      <c r="B56" t="s">
        <v>579</v>
      </c>
      <c r="C56" t="s">
        <v>562</v>
      </c>
      <c r="D56" t="s">
        <v>81</v>
      </c>
      <c r="E56" t="s">
        <v>55</v>
      </c>
      <c r="F56" t="s">
        <v>56</v>
      </c>
      <c r="G56">
        <f t="shared" si="29"/>
        <v>0</v>
      </c>
      <c r="H56">
        <f t="shared" si="29"/>
        <v>0</v>
      </c>
      <c r="I56">
        <f t="shared" si="29"/>
        <v>0</v>
      </c>
      <c r="J56">
        <f t="shared" si="29"/>
        <v>1</v>
      </c>
      <c r="K56">
        <f t="shared" si="6"/>
        <v>1</v>
      </c>
      <c r="L56" t="s">
        <v>72</v>
      </c>
      <c r="M56" t="s">
        <v>84</v>
      </c>
      <c r="N56" t="str">
        <f t="shared" si="7"/>
        <v>United States</v>
      </c>
      <c r="O56" t="s">
        <v>74</v>
      </c>
      <c r="P56" t="s">
        <v>60</v>
      </c>
      <c r="Q56">
        <v>5</v>
      </c>
      <c r="R56">
        <v>4</v>
      </c>
      <c r="S56">
        <v>5</v>
      </c>
      <c r="T56">
        <v>1</v>
      </c>
      <c r="U56">
        <v>3</v>
      </c>
      <c r="V56">
        <v>2</v>
      </c>
      <c r="W56">
        <v>4</v>
      </c>
      <c r="X56">
        <f t="shared" si="8"/>
        <v>0.20833333333333334</v>
      </c>
      <c r="Y56">
        <f t="shared" si="9"/>
        <v>-0.16666666666666666</v>
      </c>
      <c r="Z56">
        <v>5</v>
      </c>
      <c r="AA56">
        <v>3</v>
      </c>
      <c r="AB56">
        <v>5</v>
      </c>
      <c r="AC56">
        <v>4</v>
      </c>
      <c r="AD56">
        <v>2</v>
      </c>
      <c r="AE56">
        <v>5</v>
      </c>
      <c r="AF56">
        <v>4</v>
      </c>
      <c r="AG56">
        <v>5</v>
      </c>
      <c r="AH56">
        <v>1</v>
      </c>
      <c r="AI56" s="35">
        <v>5</v>
      </c>
      <c r="AJ56">
        <v>3</v>
      </c>
      <c r="AK56">
        <v>4</v>
      </c>
      <c r="AL56">
        <v>6</v>
      </c>
      <c r="AM56">
        <v>4</v>
      </c>
      <c r="AN56">
        <v>5</v>
      </c>
      <c r="AO56">
        <v>3</v>
      </c>
      <c r="AP56">
        <v>5</v>
      </c>
      <c r="AQ56">
        <v>3</v>
      </c>
      <c r="AR56">
        <v>3</v>
      </c>
      <c r="AS56">
        <v>4</v>
      </c>
      <c r="AT56">
        <v>3</v>
      </c>
      <c r="AU56">
        <v>4</v>
      </c>
      <c r="AV56">
        <f t="shared" si="10"/>
        <v>3.4</v>
      </c>
      <c r="AW56">
        <v>6</v>
      </c>
      <c r="AX56">
        <v>4</v>
      </c>
      <c r="AY56">
        <f t="shared" si="26"/>
        <v>4.375</v>
      </c>
      <c r="AZ56">
        <f t="shared" si="11"/>
        <v>1</v>
      </c>
      <c r="BA56">
        <f t="shared" si="27"/>
        <v>3.625</v>
      </c>
      <c r="BB56">
        <f t="shared" si="12"/>
        <v>1</v>
      </c>
      <c r="BC56" t="s">
        <v>61</v>
      </c>
      <c r="BD56" t="s">
        <v>580</v>
      </c>
      <c r="BE56" t="s">
        <v>581</v>
      </c>
      <c r="BF56">
        <v>0</v>
      </c>
      <c r="BG56">
        <v>1</v>
      </c>
      <c r="BH56">
        <f t="shared" si="3"/>
        <v>1</v>
      </c>
      <c r="BI56">
        <v>1</v>
      </c>
      <c r="BJ56">
        <v>1</v>
      </c>
      <c r="BK56">
        <f t="shared" si="13"/>
        <v>0</v>
      </c>
      <c r="BL56" t="s">
        <v>64</v>
      </c>
      <c r="BM56" t="s">
        <v>65</v>
      </c>
      <c r="BN56" s="1">
        <v>2.7662037037037034E-3</v>
      </c>
      <c r="BO56" t="s">
        <v>582</v>
      </c>
      <c r="BP56" s="5" t="s">
        <v>1042</v>
      </c>
      <c r="BR56" s="11" t="b">
        <f t="shared" si="31"/>
        <v>0</v>
      </c>
      <c r="BS56" s="11" t="b">
        <f t="shared" si="31"/>
        <v>0</v>
      </c>
      <c r="BT56" s="11" t="b">
        <f t="shared" si="31"/>
        <v>0</v>
      </c>
      <c r="BU56" s="11" t="b">
        <f t="shared" si="31"/>
        <v>0</v>
      </c>
      <c r="BV56" s="11" t="b">
        <f t="shared" si="23"/>
        <v>0</v>
      </c>
      <c r="BW56" s="11" t="b">
        <f t="shared" si="23"/>
        <v>0</v>
      </c>
      <c r="BX56" s="5" t="s">
        <v>1067</v>
      </c>
      <c r="BZ56" s="11" t="b">
        <f t="shared" si="14"/>
        <v>0</v>
      </c>
      <c r="CA56" s="11" t="b">
        <f t="shared" si="15"/>
        <v>0</v>
      </c>
      <c r="CB56" s="11" t="b">
        <f t="shared" si="30"/>
        <v>0</v>
      </c>
      <c r="CC56" s="11" t="b">
        <f t="shared" si="30"/>
        <v>0</v>
      </c>
      <c r="CD56" s="11" t="b">
        <f t="shared" si="30"/>
        <v>0</v>
      </c>
      <c r="CE56" s="11" t="b">
        <f t="shared" si="30"/>
        <v>0</v>
      </c>
      <c r="CF56" s="11" t="b">
        <f t="shared" si="30"/>
        <v>0</v>
      </c>
      <c r="CG56" s="11" t="b">
        <f t="shared" si="30"/>
        <v>0</v>
      </c>
      <c r="CH56" s="11" t="b">
        <f t="shared" ref="CB56:CN74" si="32">ISNUMBER(SEARCH(CH$2,$BX56))</f>
        <v>0</v>
      </c>
      <c r="CI56" s="11" t="b">
        <f t="shared" si="32"/>
        <v>1</v>
      </c>
      <c r="CJ56" s="11" t="b">
        <f t="shared" si="32"/>
        <v>0</v>
      </c>
      <c r="CK56" s="11" t="b">
        <f t="shared" si="32"/>
        <v>0</v>
      </c>
      <c r="CL56" s="11" t="b">
        <f t="shared" si="32"/>
        <v>0</v>
      </c>
      <c r="CM56" s="11" t="b">
        <f t="shared" si="32"/>
        <v>0</v>
      </c>
      <c r="CN56" s="11" t="b">
        <f t="shared" si="32"/>
        <v>0</v>
      </c>
      <c r="CO56" s="11" t="b">
        <f t="shared" si="25"/>
        <v>0</v>
      </c>
      <c r="CP56" s="11" t="b">
        <f t="shared" si="28"/>
        <v>0</v>
      </c>
      <c r="CQ56" s="11" t="b">
        <f t="shared" si="19"/>
        <v>0</v>
      </c>
    </row>
    <row r="57" spans="1:96">
      <c r="A57" t="s">
        <v>583</v>
      </c>
      <c r="B57" t="s">
        <v>584</v>
      </c>
      <c r="C57" t="s">
        <v>562</v>
      </c>
      <c r="D57" t="s">
        <v>70</v>
      </c>
      <c r="E57" t="s">
        <v>71</v>
      </c>
      <c r="F57" t="s">
        <v>56</v>
      </c>
      <c r="G57">
        <f t="shared" si="29"/>
        <v>0</v>
      </c>
      <c r="H57">
        <f t="shared" si="29"/>
        <v>0</v>
      </c>
      <c r="I57">
        <f t="shared" si="29"/>
        <v>0</v>
      </c>
      <c r="J57">
        <f t="shared" si="29"/>
        <v>1</v>
      </c>
      <c r="K57">
        <f t="shared" si="6"/>
        <v>1</v>
      </c>
      <c r="L57" t="s">
        <v>72</v>
      </c>
      <c r="M57" t="s">
        <v>125</v>
      </c>
      <c r="N57" t="str">
        <f t="shared" si="7"/>
        <v>United Kingdom</v>
      </c>
      <c r="O57" t="s">
        <v>74</v>
      </c>
      <c r="P57" t="s">
        <v>98</v>
      </c>
      <c r="Q57">
        <v>0</v>
      </c>
      <c r="R57">
        <v>4</v>
      </c>
      <c r="S57">
        <v>4</v>
      </c>
      <c r="T57">
        <v>1</v>
      </c>
      <c r="U57">
        <v>6</v>
      </c>
      <c r="V57">
        <v>5</v>
      </c>
      <c r="W57">
        <v>6</v>
      </c>
      <c r="X57">
        <f t="shared" si="8"/>
        <v>-4.1666666666666664E-2</v>
      </c>
      <c r="Y57">
        <f t="shared" si="9"/>
        <v>-0.25</v>
      </c>
      <c r="Z57">
        <v>2</v>
      </c>
      <c r="AA57">
        <v>5</v>
      </c>
      <c r="AB57">
        <v>2</v>
      </c>
      <c r="AC57">
        <v>6</v>
      </c>
      <c r="AD57">
        <v>2</v>
      </c>
      <c r="AE57">
        <v>5</v>
      </c>
      <c r="AF57">
        <v>2</v>
      </c>
      <c r="AG57">
        <v>5</v>
      </c>
      <c r="AH57">
        <v>1</v>
      </c>
      <c r="AI57" s="35">
        <v>2</v>
      </c>
      <c r="AJ57">
        <v>5</v>
      </c>
      <c r="AK57">
        <v>3</v>
      </c>
      <c r="AL57">
        <v>2</v>
      </c>
      <c r="AM57">
        <v>5</v>
      </c>
      <c r="AN57">
        <v>1</v>
      </c>
      <c r="AO57">
        <v>4</v>
      </c>
      <c r="AP57">
        <v>0</v>
      </c>
      <c r="AQ57">
        <v>1</v>
      </c>
      <c r="AR57">
        <v>1</v>
      </c>
      <c r="AS57">
        <v>2</v>
      </c>
      <c r="AT57">
        <v>2</v>
      </c>
      <c r="AU57">
        <v>1</v>
      </c>
      <c r="AV57">
        <f t="shared" si="10"/>
        <v>1.4</v>
      </c>
      <c r="AW57">
        <v>6</v>
      </c>
      <c r="AX57">
        <v>0</v>
      </c>
      <c r="AY57">
        <f t="shared" si="26"/>
        <v>2.75</v>
      </c>
      <c r="AZ57">
        <f t="shared" si="11"/>
        <v>0</v>
      </c>
      <c r="BA57">
        <f t="shared" si="27"/>
        <v>3.125</v>
      </c>
      <c r="BB57">
        <f t="shared" si="12"/>
        <v>1</v>
      </c>
      <c r="BC57" t="s">
        <v>86</v>
      </c>
      <c r="BD57" t="s">
        <v>585</v>
      </c>
      <c r="BE57" t="s">
        <v>586</v>
      </c>
      <c r="BF57">
        <v>1</v>
      </c>
      <c r="BH57">
        <f t="shared" si="3"/>
        <v>1</v>
      </c>
      <c r="BI57">
        <v>2</v>
      </c>
      <c r="BJ57">
        <v>4</v>
      </c>
      <c r="BK57">
        <f t="shared" si="13"/>
        <v>1</v>
      </c>
      <c r="BL57" t="s">
        <v>587</v>
      </c>
      <c r="BM57" t="s">
        <v>476</v>
      </c>
      <c r="BN57" s="1">
        <v>3.2638888888888891E-3</v>
      </c>
      <c r="BP57" s="5" t="s">
        <v>1041</v>
      </c>
      <c r="BR57" s="11" t="b">
        <f t="shared" si="31"/>
        <v>0</v>
      </c>
      <c r="BS57" s="11" t="b">
        <f t="shared" si="31"/>
        <v>0</v>
      </c>
      <c r="BT57" s="11" t="b">
        <f t="shared" si="31"/>
        <v>0</v>
      </c>
      <c r="BU57" s="11" t="b">
        <f t="shared" si="31"/>
        <v>0</v>
      </c>
      <c r="BV57" s="11" t="b">
        <f t="shared" si="23"/>
        <v>0</v>
      </c>
      <c r="BW57" s="11" t="b">
        <f t="shared" si="23"/>
        <v>0</v>
      </c>
      <c r="BZ57" s="11" t="b">
        <f t="shared" si="14"/>
        <v>0</v>
      </c>
      <c r="CA57" s="11" t="b">
        <f t="shared" si="15"/>
        <v>0</v>
      </c>
      <c r="CB57" s="11" t="b">
        <f t="shared" si="32"/>
        <v>0</v>
      </c>
      <c r="CC57" s="11" t="b">
        <f t="shared" si="32"/>
        <v>0</v>
      </c>
      <c r="CD57" s="11" t="b">
        <f t="shared" si="32"/>
        <v>0</v>
      </c>
      <c r="CE57" s="11" t="b">
        <f t="shared" si="32"/>
        <v>0</v>
      </c>
      <c r="CF57" s="11" t="b">
        <f t="shared" si="32"/>
        <v>0</v>
      </c>
      <c r="CG57" s="11" t="b">
        <f t="shared" si="32"/>
        <v>0</v>
      </c>
      <c r="CH57" s="11" t="b">
        <f t="shared" si="32"/>
        <v>0</v>
      </c>
      <c r="CI57" s="11" t="b">
        <f t="shared" si="32"/>
        <v>0</v>
      </c>
      <c r="CJ57" s="11" t="b">
        <f t="shared" si="32"/>
        <v>0</v>
      </c>
      <c r="CK57" s="11" t="b">
        <f t="shared" si="32"/>
        <v>0</v>
      </c>
      <c r="CL57" s="11" t="b">
        <f t="shared" si="32"/>
        <v>0</v>
      </c>
      <c r="CM57" s="11" t="b">
        <f t="shared" si="32"/>
        <v>0</v>
      </c>
      <c r="CN57" s="11" t="b">
        <f t="shared" si="32"/>
        <v>0</v>
      </c>
      <c r="CO57" s="11" t="b">
        <f t="shared" si="25"/>
        <v>0</v>
      </c>
      <c r="CP57" s="11" t="b">
        <f t="shared" si="28"/>
        <v>0</v>
      </c>
      <c r="CQ57" s="11" t="b">
        <f t="shared" si="19"/>
        <v>0</v>
      </c>
    </row>
    <row r="58" spans="1:96">
      <c r="A58" t="s">
        <v>588</v>
      </c>
      <c r="B58" t="s">
        <v>589</v>
      </c>
      <c r="C58" t="s">
        <v>562</v>
      </c>
      <c r="D58" t="s">
        <v>54</v>
      </c>
      <c r="E58" t="s">
        <v>71</v>
      </c>
      <c r="F58" t="s">
        <v>222</v>
      </c>
      <c r="G58">
        <f t="shared" si="29"/>
        <v>0</v>
      </c>
      <c r="H58">
        <f t="shared" si="29"/>
        <v>1</v>
      </c>
      <c r="I58">
        <f t="shared" si="29"/>
        <v>1</v>
      </c>
      <c r="J58">
        <f t="shared" si="29"/>
        <v>0</v>
      </c>
      <c r="K58">
        <f t="shared" si="6"/>
        <v>2</v>
      </c>
      <c r="L58" t="s">
        <v>72</v>
      </c>
      <c r="M58" t="s">
        <v>254</v>
      </c>
      <c r="N58" t="str">
        <f t="shared" si="7"/>
        <v>Poland</v>
      </c>
      <c r="O58" t="s">
        <v>59</v>
      </c>
      <c r="P58" t="s">
        <v>60</v>
      </c>
      <c r="Q58">
        <v>1</v>
      </c>
      <c r="R58">
        <v>4</v>
      </c>
      <c r="S58">
        <v>2</v>
      </c>
      <c r="T58">
        <v>3</v>
      </c>
      <c r="U58">
        <v>6</v>
      </c>
      <c r="V58">
        <v>4</v>
      </c>
      <c r="W58">
        <v>4</v>
      </c>
      <c r="X58">
        <f t="shared" si="8"/>
        <v>-0.16666666666666666</v>
      </c>
      <c r="Y58">
        <f t="shared" si="9"/>
        <v>-0.125</v>
      </c>
      <c r="Z58">
        <v>5</v>
      </c>
      <c r="AA58">
        <v>4</v>
      </c>
      <c r="AB58">
        <v>4</v>
      </c>
      <c r="AC58">
        <v>5</v>
      </c>
      <c r="AD58">
        <v>5</v>
      </c>
      <c r="AE58">
        <v>5</v>
      </c>
      <c r="AF58">
        <v>4</v>
      </c>
      <c r="AG58">
        <v>1</v>
      </c>
      <c r="AH58">
        <v>5</v>
      </c>
      <c r="AI58" s="35">
        <v>4</v>
      </c>
      <c r="AJ58">
        <v>3</v>
      </c>
      <c r="AK58">
        <v>5</v>
      </c>
      <c r="AL58">
        <v>4</v>
      </c>
      <c r="AM58">
        <v>6</v>
      </c>
      <c r="AN58">
        <v>4</v>
      </c>
      <c r="AO58">
        <v>4</v>
      </c>
      <c r="AP58">
        <v>5</v>
      </c>
      <c r="AQ58">
        <v>5</v>
      </c>
      <c r="AR58">
        <v>5</v>
      </c>
      <c r="AS58">
        <v>5</v>
      </c>
      <c r="AT58">
        <v>5</v>
      </c>
      <c r="AU58">
        <v>5</v>
      </c>
      <c r="AV58">
        <f t="shared" si="10"/>
        <v>5</v>
      </c>
      <c r="AW58">
        <v>6</v>
      </c>
      <c r="AX58">
        <v>2</v>
      </c>
      <c r="AY58">
        <f t="shared" si="26"/>
        <v>4.375</v>
      </c>
      <c r="AZ58">
        <f t="shared" si="11"/>
        <v>1</v>
      </c>
      <c r="BA58">
        <f t="shared" si="27"/>
        <v>4.625</v>
      </c>
      <c r="BB58">
        <f t="shared" si="12"/>
        <v>1</v>
      </c>
      <c r="BC58" t="s">
        <v>86</v>
      </c>
      <c r="BD58" t="s">
        <v>590</v>
      </c>
      <c r="BE58" t="s">
        <v>591</v>
      </c>
      <c r="BF58">
        <v>1</v>
      </c>
      <c r="BH58">
        <f t="shared" si="3"/>
        <v>1</v>
      </c>
      <c r="BI58">
        <v>1</v>
      </c>
      <c r="BJ58">
        <v>5</v>
      </c>
      <c r="BK58">
        <f t="shared" si="13"/>
        <v>1</v>
      </c>
      <c r="BL58" t="s">
        <v>168</v>
      </c>
      <c r="BM58" t="s">
        <v>90</v>
      </c>
      <c r="BN58" s="1">
        <v>8.9583333333333338E-3</v>
      </c>
      <c r="BO58" t="s">
        <v>592</v>
      </c>
      <c r="BP58" s="5" t="s">
        <v>1042</v>
      </c>
      <c r="BR58" s="11" t="b">
        <f t="shared" si="31"/>
        <v>0</v>
      </c>
      <c r="BS58" s="11" t="b">
        <f t="shared" si="31"/>
        <v>0</v>
      </c>
      <c r="BT58" s="11" t="b">
        <f t="shared" si="31"/>
        <v>0</v>
      </c>
      <c r="BU58" s="11" t="b">
        <f t="shared" si="31"/>
        <v>0</v>
      </c>
      <c r="BV58" s="11" t="b">
        <f t="shared" si="23"/>
        <v>0</v>
      </c>
      <c r="BW58" s="11" t="b">
        <f t="shared" si="23"/>
        <v>0</v>
      </c>
      <c r="BX58" s="5" t="s">
        <v>1068</v>
      </c>
      <c r="BY58" s="5" t="s">
        <v>1069</v>
      </c>
      <c r="BZ58" s="11" t="b">
        <f t="shared" si="14"/>
        <v>0</v>
      </c>
      <c r="CA58" s="11" t="b">
        <f t="shared" si="15"/>
        <v>0</v>
      </c>
      <c r="CB58" s="11" t="b">
        <f t="shared" si="32"/>
        <v>0</v>
      </c>
      <c r="CC58" s="11" t="b">
        <f t="shared" si="32"/>
        <v>0</v>
      </c>
      <c r="CD58" s="11" t="b">
        <f t="shared" si="32"/>
        <v>0</v>
      </c>
      <c r="CE58" s="11" t="b">
        <f t="shared" si="32"/>
        <v>0</v>
      </c>
      <c r="CF58" s="11" t="b">
        <f t="shared" si="32"/>
        <v>1</v>
      </c>
      <c r="CG58" s="11" t="b">
        <f t="shared" si="32"/>
        <v>0</v>
      </c>
      <c r="CH58" s="11" t="b">
        <f t="shared" si="32"/>
        <v>0</v>
      </c>
      <c r="CI58" s="11" t="b">
        <f t="shared" si="32"/>
        <v>0</v>
      </c>
      <c r="CJ58" s="11" t="b">
        <f t="shared" si="32"/>
        <v>0</v>
      </c>
      <c r="CK58" s="11" t="b">
        <f t="shared" si="32"/>
        <v>0</v>
      </c>
      <c r="CL58" s="11" t="b">
        <f t="shared" si="32"/>
        <v>0</v>
      </c>
      <c r="CM58" s="11" t="b">
        <f t="shared" si="32"/>
        <v>0</v>
      </c>
      <c r="CN58" s="11" t="b">
        <f t="shared" si="32"/>
        <v>0</v>
      </c>
      <c r="CO58" s="11" t="b">
        <f t="shared" si="25"/>
        <v>0</v>
      </c>
      <c r="CP58" s="11" t="b">
        <f t="shared" si="28"/>
        <v>0</v>
      </c>
      <c r="CQ58" s="11" t="b">
        <f t="shared" si="19"/>
        <v>0</v>
      </c>
    </row>
    <row r="59" spans="1:96">
      <c r="A59" t="s">
        <v>593</v>
      </c>
      <c r="B59" t="s">
        <v>594</v>
      </c>
      <c r="C59" t="s">
        <v>562</v>
      </c>
      <c r="D59" t="s">
        <v>54</v>
      </c>
      <c r="E59" t="s">
        <v>82</v>
      </c>
      <c r="F59" t="s">
        <v>116</v>
      </c>
      <c r="G59">
        <f t="shared" si="29"/>
        <v>0</v>
      </c>
      <c r="H59">
        <f t="shared" si="29"/>
        <v>1</v>
      </c>
      <c r="I59">
        <f t="shared" si="29"/>
        <v>0</v>
      </c>
      <c r="J59">
        <f t="shared" si="29"/>
        <v>0</v>
      </c>
      <c r="K59">
        <f t="shared" si="6"/>
        <v>1</v>
      </c>
      <c r="L59" t="s">
        <v>72</v>
      </c>
      <c r="M59" t="s">
        <v>58</v>
      </c>
      <c r="N59" t="str">
        <f t="shared" si="7"/>
        <v>Portugal</v>
      </c>
      <c r="O59" t="s">
        <v>59</v>
      </c>
      <c r="P59" t="s">
        <v>60</v>
      </c>
      <c r="Q59">
        <v>1</v>
      </c>
      <c r="R59">
        <v>5</v>
      </c>
      <c r="S59">
        <v>3</v>
      </c>
      <c r="T59">
        <v>4</v>
      </c>
      <c r="U59">
        <v>6</v>
      </c>
      <c r="V59">
        <v>6</v>
      </c>
      <c r="W59">
        <v>5</v>
      </c>
      <c r="X59">
        <f t="shared" si="8"/>
        <v>-0.20833333333333334</v>
      </c>
      <c r="Y59">
        <f t="shared" si="9"/>
        <v>-4.1666666666666664E-2</v>
      </c>
      <c r="Z59">
        <v>2</v>
      </c>
      <c r="AA59">
        <v>1</v>
      </c>
      <c r="AB59">
        <v>2</v>
      </c>
      <c r="AC59">
        <v>2</v>
      </c>
      <c r="AD59">
        <v>2</v>
      </c>
      <c r="AE59">
        <v>5</v>
      </c>
      <c r="AF59">
        <v>4</v>
      </c>
      <c r="AG59">
        <v>2</v>
      </c>
      <c r="AH59">
        <v>4</v>
      </c>
      <c r="AI59" s="35">
        <v>4</v>
      </c>
      <c r="AJ59">
        <v>1</v>
      </c>
      <c r="AK59">
        <v>1</v>
      </c>
      <c r="AL59">
        <v>1</v>
      </c>
      <c r="AM59">
        <v>5</v>
      </c>
      <c r="AN59">
        <v>4</v>
      </c>
      <c r="AO59">
        <v>4</v>
      </c>
      <c r="AP59">
        <v>4</v>
      </c>
      <c r="AQ59">
        <v>3</v>
      </c>
      <c r="AR59">
        <v>2</v>
      </c>
      <c r="AS59">
        <v>3</v>
      </c>
      <c r="AT59">
        <v>5</v>
      </c>
      <c r="AU59">
        <v>3</v>
      </c>
      <c r="AV59">
        <f t="shared" si="10"/>
        <v>3.2</v>
      </c>
      <c r="AW59">
        <v>6</v>
      </c>
      <c r="AX59">
        <v>2</v>
      </c>
      <c r="AY59">
        <f t="shared" si="26"/>
        <v>3</v>
      </c>
      <c r="AZ59">
        <f t="shared" si="11"/>
        <v>0</v>
      </c>
      <c r="BA59">
        <f t="shared" si="27"/>
        <v>2.75</v>
      </c>
      <c r="BB59">
        <f t="shared" si="12"/>
        <v>0</v>
      </c>
      <c r="BC59" t="s">
        <v>282</v>
      </c>
      <c r="BD59" t="s">
        <v>595</v>
      </c>
      <c r="BE59" t="s">
        <v>596</v>
      </c>
      <c r="BF59">
        <v>2</v>
      </c>
      <c r="BH59">
        <f t="shared" si="3"/>
        <v>2</v>
      </c>
      <c r="BI59">
        <v>1</v>
      </c>
      <c r="BJ59">
        <v>4</v>
      </c>
      <c r="BK59">
        <f t="shared" si="13"/>
        <v>1</v>
      </c>
      <c r="BL59" t="s">
        <v>292</v>
      </c>
      <c r="BM59" t="s">
        <v>286</v>
      </c>
      <c r="BN59" s="1">
        <v>3.1828703703703702E-3</v>
      </c>
      <c r="BP59" s="5" t="s">
        <v>1041</v>
      </c>
      <c r="BR59" s="11" t="b">
        <f t="shared" si="31"/>
        <v>0</v>
      </c>
      <c r="BS59" s="11" t="b">
        <f t="shared" si="31"/>
        <v>0</v>
      </c>
      <c r="BT59" s="11" t="b">
        <f t="shared" si="31"/>
        <v>0</v>
      </c>
      <c r="BU59" s="11" t="b">
        <f t="shared" si="31"/>
        <v>0</v>
      </c>
      <c r="BV59" s="11" t="b">
        <f t="shared" si="23"/>
        <v>0</v>
      </c>
      <c r="BW59" s="11" t="b">
        <f t="shared" si="23"/>
        <v>0</v>
      </c>
      <c r="BZ59" s="11" t="b">
        <f t="shared" si="14"/>
        <v>0</v>
      </c>
      <c r="CA59" s="11" t="b">
        <f t="shared" si="15"/>
        <v>0</v>
      </c>
      <c r="CB59" s="11" t="b">
        <f t="shared" si="32"/>
        <v>0</v>
      </c>
      <c r="CC59" s="11" t="b">
        <f t="shared" si="32"/>
        <v>0</v>
      </c>
      <c r="CD59" s="11" t="b">
        <f t="shared" si="32"/>
        <v>0</v>
      </c>
      <c r="CE59" s="11" t="b">
        <f t="shared" si="32"/>
        <v>0</v>
      </c>
      <c r="CF59" s="11" t="b">
        <f t="shared" si="32"/>
        <v>0</v>
      </c>
      <c r="CG59" s="11" t="b">
        <f t="shared" si="32"/>
        <v>0</v>
      </c>
      <c r="CH59" s="11" t="b">
        <f t="shared" si="32"/>
        <v>0</v>
      </c>
      <c r="CI59" s="11" t="b">
        <f t="shared" si="32"/>
        <v>0</v>
      </c>
      <c r="CJ59" s="11" t="b">
        <f t="shared" si="32"/>
        <v>0</v>
      </c>
      <c r="CK59" s="11" t="b">
        <f t="shared" si="32"/>
        <v>0</v>
      </c>
      <c r="CL59" s="11" t="b">
        <f t="shared" si="32"/>
        <v>0</v>
      </c>
      <c r="CM59" s="11" t="b">
        <f t="shared" si="32"/>
        <v>0</v>
      </c>
      <c r="CN59" s="11" t="b">
        <f t="shared" si="32"/>
        <v>0</v>
      </c>
      <c r="CO59" s="11" t="b">
        <f t="shared" si="25"/>
        <v>0</v>
      </c>
      <c r="CP59" s="11" t="b">
        <f t="shared" si="28"/>
        <v>0</v>
      </c>
      <c r="CQ59" s="11" t="b">
        <f t="shared" si="19"/>
        <v>0</v>
      </c>
    </row>
    <row r="60" spans="1:96">
      <c r="A60" t="s">
        <v>597</v>
      </c>
      <c r="B60" t="s">
        <v>598</v>
      </c>
      <c r="C60" t="s">
        <v>562</v>
      </c>
      <c r="D60" t="s">
        <v>70</v>
      </c>
      <c r="E60" t="s">
        <v>144</v>
      </c>
      <c r="F60" t="s">
        <v>83</v>
      </c>
      <c r="G60">
        <f t="shared" si="29"/>
        <v>0</v>
      </c>
      <c r="H60">
        <f t="shared" si="29"/>
        <v>0</v>
      </c>
      <c r="I60">
        <f t="shared" si="29"/>
        <v>1</v>
      </c>
      <c r="J60">
        <f t="shared" si="29"/>
        <v>0</v>
      </c>
      <c r="K60">
        <f t="shared" si="6"/>
        <v>1</v>
      </c>
      <c r="L60" t="s">
        <v>96</v>
      </c>
      <c r="M60" t="s">
        <v>599</v>
      </c>
      <c r="N60" t="str">
        <f t="shared" si="7"/>
        <v>i was born here??</v>
      </c>
      <c r="O60" t="s">
        <v>59</v>
      </c>
      <c r="P60" t="s">
        <v>98</v>
      </c>
      <c r="Q60">
        <v>5</v>
      </c>
      <c r="R60">
        <v>3</v>
      </c>
      <c r="S60">
        <v>5</v>
      </c>
      <c r="T60">
        <v>3</v>
      </c>
      <c r="U60">
        <v>5</v>
      </c>
      <c r="V60">
        <v>4</v>
      </c>
      <c r="W60">
        <v>2</v>
      </c>
      <c r="X60">
        <f t="shared" si="8"/>
        <v>0.16666666666666666</v>
      </c>
      <c r="Y60">
        <f t="shared" si="9"/>
        <v>0</v>
      </c>
      <c r="Z60">
        <v>1</v>
      </c>
      <c r="AA60">
        <v>2</v>
      </c>
      <c r="AB60">
        <v>1</v>
      </c>
      <c r="AC60">
        <v>1</v>
      </c>
      <c r="AD60">
        <v>3</v>
      </c>
      <c r="AE60">
        <v>4</v>
      </c>
      <c r="AF60">
        <v>2</v>
      </c>
      <c r="AG60">
        <v>4</v>
      </c>
      <c r="AH60">
        <v>2</v>
      </c>
      <c r="AI60" s="35">
        <v>1</v>
      </c>
      <c r="AJ60">
        <v>1</v>
      </c>
      <c r="AK60">
        <v>2</v>
      </c>
      <c r="AL60">
        <v>0</v>
      </c>
      <c r="AM60">
        <v>5</v>
      </c>
      <c r="AN60">
        <v>3</v>
      </c>
      <c r="AO60">
        <v>5</v>
      </c>
      <c r="AP60">
        <v>3</v>
      </c>
      <c r="AQ60">
        <v>3</v>
      </c>
      <c r="AR60">
        <v>3</v>
      </c>
      <c r="AS60">
        <v>3</v>
      </c>
      <c r="AT60">
        <v>2</v>
      </c>
      <c r="AU60">
        <v>2</v>
      </c>
      <c r="AV60">
        <f t="shared" si="10"/>
        <v>2.6</v>
      </c>
      <c r="AW60">
        <v>6</v>
      </c>
      <c r="AX60">
        <v>2</v>
      </c>
      <c r="AY60">
        <f t="shared" si="26"/>
        <v>2.5</v>
      </c>
      <c r="AZ60">
        <f t="shared" si="11"/>
        <v>0</v>
      </c>
      <c r="BA60">
        <f t="shared" si="27"/>
        <v>2</v>
      </c>
      <c r="BB60">
        <f t="shared" si="12"/>
        <v>0</v>
      </c>
      <c r="BC60" t="s">
        <v>282</v>
      </c>
      <c r="BD60" t="s">
        <v>358</v>
      </c>
      <c r="BE60" t="s">
        <v>527</v>
      </c>
      <c r="BF60">
        <v>2</v>
      </c>
      <c r="BH60">
        <f t="shared" si="3"/>
        <v>2</v>
      </c>
      <c r="BI60">
        <v>2</v>
      </c>
      <c r="BJ60">
        <v>5</v>
      </c>
      <c r="BK60">
        <f t="shared" si="13"/>
        <v>1</v>
      </c>
      <c r="BL60" t="s">
        <v>600</v>
      </c>
      <c r="BM60" t="s">
        <v>601</v>
      </c>
      <c r="BN60" s="1">
        <v>4.6874999999999998E-3</v>
      </c>
      <c r="BO60" t="s">
        <v>602</v>
      </c>
      <c r="BP60" s="5" t="s">
        <v>1042</v>
      </c>
      <c r="BR60" s="11" t="b">
        <f t="shared" ref="BR60:BU79" si="33">ISNUMBER(SEARCH(BR$2,$BQ60))</f>
        <v>0</v>
      </c>
      <c r="BS60" s="11" t="b">
        <f t="shared" si="33"/>
        <v>0</v>
      </c>
      <c r="BT60" s="11" t="b">
        <f t="shared" si="33"/>
        <v>0</v>
      </c>
      <c r="BU60" s="11" t="b">
        <f t="shared" si="33"/>
        <v>0</v>
      </c>
      <c r="BV60" s="11" t="b">
        <f t="shared" si="23"/>
        <v>0</v>
      </c>
      <c r="BW60" s="11" t="b">
        <f t="shared" si="23"/>
        <v>0</v>
      </c>
      <c r="BX60" s="5" t="s">
        <v>1061</v>
      </c>
      <c r="BY60" s="5" t="s">
        <v>1070</v>
      </c>
      <c r="BZ60" s="11" t="b">
        <f t="shared" si="14"/>
        <v>0</v>
      </c>
      <c r="CA60" s="11" t="b">
        <f t="shared" si="15"/>
        <v>1</v>
      </c>
      <c r="CB60" s="11" t="b">
        <f t="shared" si="32"/>
        <v>1</v>
      </c>
      <c r="CC60" s="11" t="b">
        <f t="shared" si="32"/>
        <v>0</v>
      </c>
      <c r="CD60" s="11" t="b">
        <f t="shared" si="32"/>
        <v>0</v>
      </c>
      <c r="CE60" s="11" t="b">
        <f t="shared" si="32"/>
        <v>0</v>
      </c>
      <c r="CF60" s="11" t="b">
        <f t="shared" si="32"/>
        <v>0</v>
      </c>
      <c r="CG60" s="11" t="b">
        <f t="shared" si="32"/>
        <v>0</v>
      </c>
      <c r="CH60" s="11" t="b">
        <f t="shared" si="32"/>
        <v>0</v>
      </c>
      <c r="CI60" s="11" t="b">
        <f t="shared" si="32"/>
        <v>0</v>
      </c>
      <c r="CJ60" s="11" t="b">
        <f t="shared" si="32"/>
        <v>0</v>
      </c>
      <c r="CK60" s="11" t="b">
        <f t="shared" si="32"/>
        <v>0</v>
      </c>
      <c r="CL60" s="11" t="b">
        <f t="shared" si="32"/>
        <v>0</v>
      </c>
      <c r="CM60" s="11" t="b">
        <f t="shared" si="32"/>
        <v>0</v>
      </c>
      <c r="CN60" s="11" t="b">
        <f t="shared" si="32"/>
        <v>0</v>
      </c>
      <c r="CO60" s="11" t="b">
        <f t="shared" si="25"/>
        <v>0</v>
      </c>
      <c r="CP60" s="11" t="b">
        <f t="shared" si="28"/>
        <v>0</v>
      </c>
      <c r="CQ60" s="11" t="b">
        <f t="shared" si="19"/>
        <v>0</v>
      </c>
    </row>
    <row r="61" spans="1:96">
      <c r="A61" t="s">
        <v>603</v>
      </c>
      <c r="B61" t="s">
        <v>604</v>
      </c>
      <c r="C61" t="s">
        <v>562</v>
      </c>
      <c r="D61" t="s">
        <v>70</v>
      </c>
      <c r="E61" t="s">
        <v>55</v>
      </c>
      <c r="F61" t="s">
        <v>56</v>
      </c>
      <c r="G61">
        <f t="shared" si="29"/>
        <v>0</v>
      </c>
      <c r="H61">
        <f t="shared" si="29"/>
        <v>0</v>
      </c>
      <c r="I61">
        <f t="shared" si="29"/>
        <v>0</v>
      </c>
      <c r="J61">
        <f t="shared" si="29"/>
        <v>1</v>
      </c>
      <c r="K61">
        <f t="shared" si="6"/>
        <v>1</v>
      </c>
      <c r="L61" t="s">
        <v>72</v>
      </c>
      <c r="M61" t="s">
        <v>254</v>
      </c>
      <c r="N61" t="str">
        <f t="shared" si="7"/>
        <v>Poland</v>
      </c>
      <c r="O61" t="s">
        <v>59</v>
      </c>
      <c r="P61" t="s">
        <v>444</v>
      </c>
      <c r="Q61">
        <v>3</v>
      </c>
      <c r="R61">
        <v>2</v>
      </c>
      <c r="S61">
        <v>3</v>
      </c>
      <c r="T61">
        <v>4</v>
      </c>
      <c r="U61">
        <v>4</v>
      </c>
      <c r="V61">
        <v>5</v>
      </c>
      <c r="W61">
        <v>3</v>
      </c>
      <c r="X61">
        <f t="shared" si="8"/>
        <v>0</v>
      </c>
      <c r="Y61">
        <f t="shared" si="9"/>
        <v>8.3333333333333329E-2</v>
      </c>
      <c r="Z61">
        <v>5</v>
      </c>
      <c r="AA61">
        <v>4</v>
      </c>
      <c r="AB61">
        <v>5</v>
      </c>
      <c r="AC61">
        <v>4</v>
      </c>
      <c r="AD61">
        <v>5</v>
      </c>
      <c r="AE61">
        <v>6</v>
      </c>
      <c r="AF61">
        <v>4</v>
      </c>
      <c r="AG61">
        <v>1</v>
      </c>
      <c r="AH61">
        <v>5</v>
      </c>
      <c r="AI61" s="35">
        <v>5</v>
      </c>
      <c r="AJ61">
        <v>5</v>
      </c>
      <c r="AK61">
        <v>6</v>
      </c>
      <c r="AL61">
        <v>6</v>
      </c>
      <c r="AM61">
        <v>6</v>
      </c>
      <c r="AN61">
        <v>6</v>
      </c>
      <c r="AO61">
        <v>4</v>
      </c>
      <c r="AP61">
        <v>3</v>
      </c>
      <c r="AQ61">
        <v>6</v>
      </c>
      <c r="AR61">
        <v>6</v>
      </c>
      <c r="AS61">
        <v>6</v>
      </c>
      <c r="AT61">
        <v>6</v>
      </c>
      <c r="AU61">
        <v>6</v>
      </c>
      <c r="AV61">
        <f t="shared" si="10"/>
        <v>6</v>
      </c>
      <c r="AW61">
        <v>6</v>
      </c>
      <c r="AX61">
        <v>2</v>
      </c>
      <c r="AY61">
        <f t="shared" si="26"/>
        <v>5.125</v>
      </c>
      <c r="AZ61">
        <f t="shared" si="11"/>
        <v>1</v>
      </c>
      <c r="BA61">
        <f t="shared" si="27"/>
        <v>4.75</v>
      </c>
      <c r="BB61">
        <f t="shared" si="12"/>
        <v>1</v>
      </c>
      <c r="BC61" t="s">
        <v>282</v>
      </c>
      <c r="BD61" t="s">
        <v>367</v>
      </c>
      <c r="BE61" t="s">
        <v>368</v>
      </c>
      <c r="BF61">
        <v>0</v>
      </c>
      <c r="BG61">
        <v>2</v>
      </c>
      <c r="BH61">
        <f t="shared" si="3"/>
        <v>2</v>
      </c>
      <c r="BI61">
        <v>1</v>
      </c>
      <c r="BJ61">
        <v>2</v>
      </c>
      <c r="BK61">
        <f t="shared" si="13"/>
        <v>1</v>
      </c>
      <c r="BL61" t="s">
        <v>292</v>
      </c>
      <c r="BM61" t="s">
        <v>286</v>
      </c>
      <c r="BN61" s="1">
        <v>9.3055555555555548E-3</v>
      </c>
      <c r="BO61" t="s">
        <v>605</v>
      </c>
      <c r="BP61" s="5" t="s">
        <v>1051</v>
      </c>
      <c r="BR61" s="11" t="b">
        <f t="shared" si="33"/>
        <v>0</v>
      </c>
      <c r="BS61" s="11" t="b">
        <f t="shared" si="33"/>
        <v>0</v>
      </c>
      <c r="BT61" s="11" t="b">
        <f t="shared" si="33"/>
        <v>0</v>
      </c>
      <c r="BU61" s="11" t="b">
        <f t="shared" si="33"/>
        <v>0</v>
      </c>
      <c r="BV61" s="11" t="b">
        <f t="shared" si="23"/>
        <v>0</v>
      </c>
      <c r="BW61" s="11" t="b">
        <f t="shared" si="23"/>
        <v>0</v>
      </c>
      <c r="BX61" s="5" t="s">
        <v>1071</v>
      </c>
      <c r="BZ61" s="11" t="b">
        <f t="shared" si="14"/>
        <v>0</v>
      </c>
      <c r="CA61" s="11" t="b">
        <f t="shared" si="15"/>
        <v>0</v>
      </c>
      <c r="CB61" s="11" t="b">
        <f t="shared" si="32"/>
        <v>0</v>
      </c>
      <c r="CC61" s="11" t="b">
        <f t="shared" si="32"/>
        <v>0</v>
      </c>
      <c r="CD61" s="11" t="b">
        <f t="shared" si="32"/>
        <v>0</v>
      </c>
      <c r="CE61" s="11" t="b">
        <f t="shared" si="32"/>
        <v>0</v>
      </c>
      <c r="CF61" s="11" t="b">
        <f t="shared" si="32"/>
        <v>0</v>
      </c>
      <c r="CG61" s="11" t="b">
        <f t="shared" si="32"/>
        <v>0</v>
      </c>
      <c r="CH61" s="11" t="b">
        <f t="shared" si="32"/>
        <v>1</v>
      </c>
      <c r="CI61" s="11" t="b">
        <f t="shared" si="32"/>
        <v>0</v>
      </c>
      <c r="CJ61" s="11" t="b">
        <f t="shared" si="32"/>
        <v>0</v>
      </c>
      <c r="CK61" s="11" t="b">
        <f t="shared" si="32"/>
        <v>0</v>
      </c>
      <c r="CL61" s="11" t="b">
        <f t="shared" si="32"/>
        <v>0</v>
      </c>
      <c r="CM61" s="11" t="b">
        <f t="shared" si="32"/>
        <v>0</v>
      </c>
      <c r="CN61" s="11" t="b">
        <f t="shared" si="32"/>
        <v>0</v>
      </c>
      <c r="CO61" s="11" t="b">
        <f t="shared" si="25"/>
        <v>0</v>
      </c>
      <c r="CP61" s="11" t="b">
        <f t="shared" si="28"/>
        <v>0</v>
      </c>
      <c r="CQ61" s="11" t="b">
        <f t="shared" si="19"/>
        <v>0</v>
      </c>
      <c r="CR61" t="s">
        <v>92</v>
      </c>
    </row>
    <row r="62" spans="1:96">
      <c r="A62" t="s">
        <v>606</v>
      </c>
      <c r="B62" t="s">
        <v>607</v>
      </c>
      <c r="C62" t="s">
        <v>562</v>
      </c>
      <c r="D62" t="s">
        <v>54</v>
      </c>
      <c r="E62" t="s">
        <v>71</v>
      </c>
      <c r="F62" t="s">
        <v>116</v>
      </c>
      <c r="G62">
        <f t="shared" si="29"/>
        <v>0</v>
      </c>
      <c r="H62">
        <f t="shared" si="29"/>
        <v>1</v>
      </c>
      <c r="I62">
        <f t="shared" si="29"/>
        <v>0</v>
      </c>
      <c r="J62">
        <f t="shared" si="29"/>
        <v>0</v>
      </c>
      <c r="K62">
        <f t="shared" si="6"/>
        <v>1</v>
      </c>
      <c r="L62" t="s">
        <v>72</v>
      </c>
      <c r="M62" t="s">
        <v>608</v>
      </c>
      <c r="N62" t="str">
        <f t="shared" si="7"/>
        <v>greece</v>
      </c>
      <c r="O62" t="s">
        <v>74</v>
      </c>
      <c r="P62" t="s">
        <v>60</v>
      </c>
      <c r="Q62">
        <v>3</v>
      </c>
      <c r="R62">
        <v>4</v>
      </c>
      <c r="S62">
        <v>3</v>
      </c>
      <c r="T62">
        <v>3</v>
      </c>
      <c r="U62">
        <v>5</v>
      </c>
      <c r="V62">
        <v>4</v>
      </c>
      <c r="W62">
        <v>5</v>
      </c>
      <c r="X62">
        <f t="shared" si="8"/>
        <v>-4.1666666666666664E-2</v>
      </c>
      <c r="Y62">
        <f t="shared" si="9"/>
        <v>-0.125</v>
      </c>
      <c r="Z62">
        <v>6</v>
      </c>
      <c r="AA62">
        <v>6</v>
      </c>
      <c r="AB62">
        <v>6</v>
      </c>
      <c r="AC62">
        <v>6</v>
      </c>
      <c r="AD62">
        <v>6</v>
      </c>
      <c r="AE62">
        <v>6</v>
      </c>
      <c r="AF62">
        <v>5</v>
      </c>
      <c r="AG62">
        <v>1</v>
      </c>
      <c r="AH62">
        <v>5</v>
      </c>
      <c r="AI62" s="35">
        <v>6</v>
      </c>
      <c r="AJ62">
        <v>6</v>
      </c>
      <c r="AK62">
        <v>6</v>
      </c>
      <c r="AL62">
        <v>6</v>
      </c>
      <c r="AM62">
        <v>6</v>
      </c>
      <c r="AN62">
        <v>6</v>
      </c>
      <c r="AO62">
        <v>6</v>
      </c>
      <c r="AP62">
        <v>6</v>
      </c>
      <c r="AQ62">
        <v>6</v>
      </c>
      <c r="AR62">
        <v>6</v>
      </c>
      <c r="AS62">
        <v>6</v>
      </c>
      <c r="AT62">
        <v>6</v>
      </c>
      <c r="AU62">
        <v>6</v>
      </c>
      <c r="AV62">
        <f t="shared" si="10"/>
        <v>6</v>
      </c>
      <c r="AW62">
        <v>6</v>
      </c>
      <c r="AX62">
        <v>4</v>
      </c>
      <c r="AY62">
        <f t="shared" si="26"/>
        <v>6</v>
      </c>
      <c r="AZ62">
        <f t="shared" si="11"/>
        <v>1</v>
      </c>
      <c r="BA62">
        <f t="shared" si="27"/>
        <v>5.75</v>
      </c>
      <c r="BB62">
        <f t="shared" si="12"/>
        <v>1</v>
      </c>
      <c r="BC62" t="s">
        <v>282</v>
      </c>
      <c r="BD62" t="s">
        <v>609</v>
      </c>
      <c r="BE62" t="s">
        <v>610</v>
      </c>
      <c r="BF62">
        <v>0</v>
      </c>
      <c r="BG62">
        <v>2</v>
      </c>
      <c r="BH62">
        <f t="shared" si="3"/>
        <v>2</v>
      </c>
      <c r="BI62">
        <v>1</v>
      </c>
      <c r="BJ62">
        <v>2</v>
      </c>
      <c r="BK62">
        <f t="shared" si="13"/>
        <v>1</v>
      </c>
      <c r="BL62" t="s">
        <v>292</v>
      </c>
      <c r="BM62" t="s">
        <v>286</v>
      </c>
      <c r="BN62" t="s">
        <v>611</v>
      </c>
      <c r="BO62" t="s">
        <v>612</v>
      </c>
      <c r="BP62" s="5" t="s">
        <v>736</v>
      </c>
      <c r="BQ62" s="5" t="s">
        <v>1151</v>
      </c>
      <c r="BR62" s="11" t="b">
        <f t="shared" si="33"/>
        <v>0</v>
      </c>
      <c r="BS62" s="11" t="b">
        <f t="shared" si="33"/>
        <v>1</v>
      </c>
      <c r="BT62" s="11" t="b">
        <f t="shared" si="33"/>
        <v>0</v>
      </c>
      <c r="BU62" s="11" t="b">
        <f t="shared" si="33"/>
        <v>0</v>
      </c>
      <c r="BV62" s="11" t="b">
        <f t="shared" si="23"/>
        <v>0</v>
      </c>
      <c r="BW62" s="11" t="b">
        <f t="shared" si="23"/>
        <v>0</v>
      </c>
      <c r="BZ62" s="11" t="b">
        <f t="shared" si="14"/>
        <v>0</v>
      </c>
      <c r="CA62" s="11" t="b">
        <f t="shared" si="15"/>
        <v>0</v>
      </c>
      <c r="CB62" s="11" t="b">
        <f t="shared" si="32"/>
        <v>0</v>
      </c>
      <c r="CC62" s="11" t="b">
        <f t="shared" si="32"/>
        <v>0</v>
      </c>
      <c r="CD62" s="11" t="b">
        <f t="shared" si="32"/>
        <v>0</v>
      </c>
      <c r="CE62" s="11" t="b">
        <f t="shared" si="32"/>
        <v>0</v>
      </c>
      <c r="CF62" s="11" t="b">
        <f t="shared" si="32"/>
        <v>0</v>
      </c>
      <c r="CG62" s="11" t="b">
        <f t="shared" si="32"/>
        <v>0</v>
      </c>
      <c r="CH62" s="11" t="b">
        <f t="shared" si="32"/>
        <v>0</v>
      </c>
      <c r="CI62" s="11" t="b">
        <f t="shared" si="32"/>
        <v>0</v>
      </c>
      <c r="CJ62" s="11" t="b">
        <f t="shared" si="32"/>
        <v>0</v>
      </c>
      <c r="CK62" s="11" t="b">
        <f t="shared" si="32"/>
        <v>0</v>
      </c>
      <c r="CL62" s="11" t="b">
        <f t="shared" si="32"/>
        <v>0</v>
      </c>
      <c r="CM62" s="11" t="b">
        <f t="shared" si="32"/>
        <v>0</v>
      </c>
      <c r="CN62" s="11" t="b">
        <f t="shared" si="32"/>
        <v>0</v>
      </c>
      <c r="CO62" s="11" t="b">
        <f t="shared" si="25"/>
        <v>0</v>
      </c>
      <c r="CP62" s="11" t="b">
        <f t="shared" si="28"/>
        <v>0</v>
      </c>
      <c r="CQ62" s="11" t="b">
        <f t="shared" si="19"/>
        <v>0</v>
      </c>
    </row>
    <row r="63" spans="1:96">
      <c r="A63" t="s">
        <v>613</v>
      </c>
      <c r="B63" t="s">
        <v>614</v>
      </c>
      <c r="C63" t="s">
        <v>562</v>
      </c>
      <c r="D63" t="s">
        <v>54</v>
      </c>
      <c r="E63" t="s">
        <v>144</v>
      </c>
      <c r="F63" t="s">
        <v>116</v>
      </c>
      <c r="G63">
        <f t="shared" si="29"/>
        <v>0</v>
      </c>
      <c r="H63">
        <f t="shared" si="29"/>
        <v>1</v>
      </c>
      <c r="I63">
        <f t="shared" si="29"/>
        <v>0</v>
      </c>
      <c r="J63">
        <f t="shared" si="29"/>
        <v>0</v>
      </c>
      <c r="K63">
        <f t="shared" si="6"/>
        <v>1</v>
      </c>
      <c r="L63" t="s">
        <v>57</v>
      </c>
      <c r="M63" t="s">
        <v>254</v>
      </c>
      <c r="N63" t="str">
        <f t="shared" si="7"/>
        <v>Poland</v>
      </c>
      <c r="O63" t="s">
        <v>59</v>
      </c>
      <c r="P63" t="s">
        <v>60</v>
      </c>
      <c r="Q63">
        <v>3</v>
      </c>
      <c r="R63">
        <v>1</v>
      </c>
      <c r="S63">
        <v>3</v>
      </c>
      <c r="T63">
        <v>2</v>
      </c>
      <c r="U63">
        <v>1</v>
      </c>
      <c r="V63">
        <v>3</v>
      </c>
      <c r="W63">
        <v>1</v>
      </c>
      <c r="X63">
        <f t="shared" si="8"/>
        <v>0.125</v>
      </c>
      <c r="Y63">
        <f t="shared" si="9"/>
        <v>0.125</v>
      </c>
      <c r="Z63">
        <v>6</v>
      </c>
      <c r="AA63">
        <v>6</v>
      </c>
      <c r="AB63">
        <v>4</v>
      </c>
      <c r="AC63">
        <v>4</v>
      </c>
      <c r="AD63">
        <v>6</v>
      </c>
      <c r="AE63">
        <v>6</v>
      </c>
      <c r="AF63">
        <v>5</v>
      </c>
      <c r="AG63">
        <v>2</v>
      </c>
      <c r="AH63">
        <v>4</v>
      </c>
      <c r="AI63" s="35">
        <v>5</v>
      </c>
      <c r="AJ63">
        <v>3</v>
      </c>
      <c r="AK63">
        <v>4</v>
      </c>
      <c r="AL63">
        <v>4</v>
      </c>
      <c r="AM63">
        <v>4</v>
      </c>
      <c r="AN63">
        <v>4</v>
      </c>
      <c r="AO63">
        <v>4</v>
      </c>
      <c r="AP63">
        <v>4</v>
      </c>
      <c r="AQ63">
        <v>4</v>
      </c>
      <c r="AR63">
        <v>2</v>
      </c>
      <c r="AS63">
        <v>3</v>
      </c>
      <c r="AT63">
        <v>4</v>
      </c>
      <c r="AU63">
        <v>4</v>
      </c>
      <c r="AV63">
        <f t="shared" si="10"/>
        <v>3.4</v>
      </c>
      <c r="AW63">
        <v>6</v>
      </c>
      <c r="AX63">
        <v>2</v>
      </c>
      <c r="AY63">
        <f t="shared" si="26"/>
        <v>4</v>
      </c>
      <c r="AZ63">
        <f t="shared" si="11"/>
        <v>1</v>
      </c>
      <c r="BA63">
        <f t="shared" si="27"/>
        <v>5.125</v>
      </c>
      <c r="BB63">
        <f t="shared" si="12"/>
        <v>1</v>
      </c>
      <c r="BC63" t="s">
        <v>145</v>
      </c>
      <c r="BD63" t="s">
        <v>615</v>
      </c>
      <c r="BE63" t="s">
        <v>616</v>
      </c>
      <c r="BF63">
        <v>1</v>
      </c>
      <c r="BH63">
        <f t="shared" si="3"/>
        <v>1</v>
      </c>
      <c r="BI63">
        <v>1</v>
      </c>
      <c r="BJ63">
        <v>1</v>
      </c>
      <c r="BK63">
        <f t="shared" si="13"/>
        <v>0</v>
      </c>
      <c r="BL63" t="s">
        <v>453</v>
      </c>
      <c r="BM63" t="s">
        <v>149</v>
      </c>
      <c r="BN63" s="1">
        <v>1.9444444444444442E-3</v>
      </c>
      <c r="BP63" s="5" t="s">
        <v>1041</v>
      </c>
      <c r="BR63" s="11" t="b">
        <f t="shared" si="33"/>
        <v>0</v>
      </c>
      <c r="BS63" s="11" t="b">
        <f t="shared" si="33"/>
        <v>0</v>
      </c>
      <c r="BT63" s="11" t="b">
        <f t="shared" si="33"/>
        <v>0</v>
      </c>
      <c r="BU63" s="11" t="b">
        <f t="shared" si="33"/>
        <v>0</v>
      </c>
      <c r="BV63" s="11" t="b">
        <f t="shared" si="23"/>
        <v>0</v>
      </c>
      <c r="BW63" s="11" t="b">
        <f t="shared" si="23"/>
        <v>0</v>
      </c>
      <c r="BZ63" s="11" t="b">
        <f t="shared" si="14"/>
        <v>0</v>
      </c>
      <c r="CA63" s="11" t="b">
        <f t="shared" si="15"/>
        <v>0</v>
      </c>
      <c r="CB63" s="11" t="b">
        <f t="shared" si="32"/>
        <v>0</v>
      </c>
      <c r="CC63" s="11" t="b">
        <f t="shared" si="32"/>
        <v>0</v>
      </c>
      <c r="CD63" s="11" t="b">
        <f t="shared" si="32"/>
        <v>0</v>
      </c>
      <c r="CE63" s="11" t="b">
        <f t="shared" si="32"/>
        <v>0</v>
      </c>
      <c r="CF63" s="11" t="b">
        <f t="shared" si="32"/>
        <v>0</v>
      </c>
      <c r="CG63" s="11" t="b">
        <f t="shared" si="32"/>
        <v>0</v>
      </c>
      <c r="CH63" s="11" t="b">
        <f t="shared" si="32"/>
        <v>0</v>
      </c>
      <c r="CI63" s="11" t="b">
        <f t="shared" si="32"/>
        <v>0</v>
      </c>
      <c r="CJ63" s="11" t="b">
        <f t="shared" si="32"/>
        <v>0</v>
      </c>
      <c r="CK63" s="11" t="b">
        <f t="shared" si="32"/>
        <v>0</v>
      </c>
      <c r="CL63" s="11" t="b">
        <f t="shared" si="32"/>
        <v>0</v>
      </c>
      <c r="CM63" s="11" t="b">
        <f t="shared" si="32"/>
        <v>0</v>
      </c>
      <c r="CN63" s="11" t="b">
        <f t="shared" si="32"/>
        <v>0</v>
      </c>
      <c r="CO63" s="11" t="b">
        <f t="shared" si="25"/>
        <v>0</v>
      </c>
      <c r="CP63" s="11" t="b">
        <f t="shared" si="28"/>
        <v>0</v>
      </c>
      <c r="CQ63" s="11" t="b">
        <f t="shared" si="19"/>
        <v>0</v>
      </c>
    </row>
    <row r="64" spans="1:96">
      <c r="A64" t="s">
        <v>617</v>
      </c>
      <c r="B64" t="s">
        <v>618</v>
      </c>
      <c r="C64" t="s">
        <v>562</v>
      </c>
      <c r="D64" t="s">
        <v>54</v>
      </c>
      <c r="E64" t="s">
        <v>82</v>
      </c>
      <c r="F64" t="s">
        <v>116</v>
      </c>
      <c r="G64">
        <f t="shared" si="29"/>
        <v>0</v>
      </c>
      <c r="H64">
        <f t="shared" si="29"/>
        <v>1</v>
      </c>
      <c r="I64">
        <f t="shared" si="29"/>
        <v>0</v>
      </c>
      <c r="J64">
        <f t="shared" si="29"/>
        <v>0</v>
      </c>
      <c r="K64">
        <f t="shared" si="6"/>
        <v>1</v>
      </c>
      <c r="L64" t="s">
        <v>57</v>
      </c>
      <c r="M64" t="s">
        <v>58</v>
      </c>
      <c r="N64" t="str">
        <f t="shared" si="7"/>
        <v>Portugal</v>
      </c>
      <c r="O64" t="s">
        <v>59</v>
      </c>
      <c r="P64" t="s">
        <v>60</v>
      </c>
      <c r="Q64">
        <v>0</v>
      </c>
      <c r="R64">
        <v>3</v>
      </c>
      <c r="S64">
        <v>0</v>
      </c>
      <c r="T64">
        <v>2</v>
      </c>
      <c r="U64">
        <v>0</v>
      </c>
      <c r="V64">
        <v>3</v>
      </c>
      <c r="W64">
        <v>2</v>
      </c>
      <c r="X64">
        <f t="shared" si="8"/>
        <v>-0.20833333333333334</v>
      </c>
      <c r="Y64">
        <f t="shared" si="9"/>
        <v>0.125</v>
      </c>
      <c r="Z64">
        <v>2</v>
      </c>
      <c r="AA64">
        <v>5</v>
      </c>
      <c r="AB64">
        <v>6</v>
      </c>
      <c r="AC64">
        <v>6</v>
      </c>
      <c r="AD64">
        <v>5</v>
      </c>
      <c r="AE64">
        <v>6</v>
      </c>
      <c r="AF64">
        <v>2</v>
      </c>
      <c r="AG64">
        <v>4</v>
      </c>
      <c r="AH64">
        <v>2</v>
      </c>
      <c r="AI64" s="35">
        <v>0</v>
      </c>
      <c r="AJ64">
        <v>5</v>
      </c>
      <c r="AK64">
        <v>2</v>
      </c>
      <c r="AL64">
        <v>1</v>
      </c>
      <c r="AM64">
        <v>6</v>
      </c>
      <c r="AN64">
        <v>1</v>
      </c>
      <c r="AO64">
        <v>5</v>
      </c>
      <c r="AP64">
        <v>4</v>
      </c>
      <c r="AQ64">
        <v>0</v>
      </c>
      <c r="AR64">
        <v>0</v>
      </c>
      <c r="AS64">
        <v>0</v>
      </c>
      <c r="AT64">
        <v>0</v>
      </c>
      <c r="AU64">
        <v>1</v>
      </c>
      <c r="AV64">
        <f t="shared" si="10"/>
        <v>0.2</v>
      </c>
      <c r="AW64">
        <v>6</v>
      </c>
      <c r="AX64">
        <v>0</v>
      </c>
      <c r="AY64">
        <f t="shared" si="26"/>
        <v>3</v>
      </c>
      <c r="AZ64">
        <f t="shared" si="11"/>
        <v>0</v>
      </c>
      <c r="BA64">
        <f t="shared" si="27"/>
        <v>4.25</v>
      </c>
      <c r="BB64">
        <f t="shared" si="12"/>
        <v>1</v>
      </c>
      <c r="BC64" t="s">
        <v>297</v>
      </c>
      <c r="BD64" t="s">
        <v>619</v>
      </c>
      <c r="BE64" t="s">
        <v>620</v>
      </c>
      <c r="BF64">
        <v>0</v>
      </c>
      <c r="BG64">
        <v>0</v>
      </c>
      <c r="BH64">
        <f t="shared" si="3"/>
        <v>0</v>
      </c>
      <c r="BI64">
        <v>2</v>
      </c>
      <c r="BJ64">
        <v>5</v>
      </c>
      <c r="BK64">
        <f t="shared" si="13"/>
        <v>1</v>
      </c>
      <c r="BL64" t="s">
        <v>621</v>
      </c>
      <c r="BM64" t="s">
        <v>622</v>
      </c>
      <c r="BN64" s="1">
        <v>5.3356481481481484E-3</v>
      </c>
      <c r="BO64" t="s">
        <v>623</v>
      </c>
      <c r="BP64" s="5" t="s">
        <v>736</v>
      </c>
      <c r="BQ64" s="5" t="s">
        <v>1154</v>
      </c>
      <c r="BR64" s="11" t="b">
        <f t="shared" si="33"/>
        <v>0</v>
      </c>
      <c r="BS64" s="11" t="b">
        <f t="shared" si="33"/>
        <v>0</v>
      </c>
      <c r="BT64" s="11" t="b">
        <f t="shared" si="33"/>
        <v>0</v>
      </c>
      <c r="BU64" s="11" t="b">
        <f t="shared" si="33"/>
        <v>0</v>
      </c>
      <c r="BV64" s="11" t="b">
        <f t="shared" si="23"/>
        <v>0</v>
      </c>
      <c r="BW64" s="11" t="b">
        <f t="shared" si="23"/>
        <v>0</v>
      </c>
      <c r="BX64" s="5" t="s">
        <v>1066</v>
      </c>
      <c r="BZ64" s="11" t="b">
        <f t="shared" si="14"/>
        <v>1</v>
      </c>
      <c r="CA64" s="11" t="b">
        <f t="shared" si="15"/>
        <v>0</v>
      </c>
      <c r="CB64" s="11" t="b">
        <f t="shared" si="32"/>
        <v>0</v>
      </c>
      <c r="CC64" s="11" t="b">
        <f t="shared" si="32"/>
        <v>0</v>
      </c>
      <c r="CD64" s="11" t="b">
        <f t="shared" si="32"/>
        <v>0</v>
      </c>
      <c r="CE64" s="11" t="b">
        <f t="shared" si="32"/>
        <v>0</v>
      </c>
      <c r="CF64" s="11" t="b">
        <f t="shared" si="32"/>
        <v>0</v>
      </c>
      <c r="CG64" s="11" t="b">
        <f t="shared" si="32"/>
        <v>0</v>
      </c>
      <c r="CH64" s="11" t="b">
        <f t="shared" si="32"/>
        <v>1</v>
      </c>
      <c r="CI64" s="11" t="b">
        <f t="shared" si="32"/>
        <v>0</v>
      </c>
      <c r="CJ64" s="11" t="b">
        <f t="shared" si="32"/>
        <v>0</v>
      </c>
      <c r="CK64" s="11" t="b">
        <f t="shared" si="32"/>
        <v>0</v>
      </c>
      <c r="CL64" s="11" t="b">
        <f t="shared" si="32"/>
        <v>0</v>
      </c>
      <c r="CM64" s="11" t="b">
        <f t="shared" si="32"/>
        <v>0</v>
      </c>
      <c r="CN64" s="11" t="b">
        <f t="shared" si="32"/>
        <v>0</v>
      </c>
      <c r="CO64" s="11" t="b">
        <f t="shared" si="25"/>
        <v>0</v>
      </c>
      <c r="CP64" s="11" t="b">
        <f t="shared" si="28"/>
        <v>0</v>
      </c>
      <c r="CQ64" s="11" t="b">
        <f t="shared" si="19"/>
        <v>0</v>
      </c>
      <c r="CR64" t="s">
        <v>624</v>
      </c>
    </row>
    <row r="65" spans="1:96">
      <c r="A65" t="s">
        <v>625</v>
      </c>
      <c r="B65" t="s">
        <v>626</v>
      </c>
      <c r="C65" t="s">
        <v>562</v>
      </c>
      <c r="D65" t="s">
        <v>70</v>
      </c>
      <c r="E65" t="s">
        <v>71</v>
      </c>
      <c r="F65" t="s">
        <v>56</v>
      </c>
      <c r="G65">
        <f t="shared" si="29"/>
        <v>0</v>
      </c>
      <c r="H65">
        <f t="shared" si="29"/>
        <v>0</v>
      </c>
      <c r="I65">
        <f t="shared" si="29"/>
        <v>0</v>
      </c>
      <c r="J65">
        <f t="shared" si="29"/>
        <v>1</v>
      </c>
      <c r="K65">
        <f t="shared" si="6"/>
        <v>1</v>
      </c>
      <c r="L65" t="s">
        <v>96</v>
      </c>
      <c r="M65" t="s">
        <v>58</v>
      </c>
      <c r="N65" t="str">
        <f t="shared" si="7"/>
        <v>Portugal</v>
      </c>
      <c r="O65" t="s">
        <v>59</v>
      </c>
      <c r="P65" t="s">
        <v>60</v>
      </c>
      <c r="Q65">
        <v>1</v>
      </c>
      <c r="R65">
        <v>5</v>
      </c>
      <c r="S65">
        <v>4</v>
      </c>
      <c r="T65">
        <v>3</v>
      </c>
      <c r="U65">
        <v>5</v>
      </c>
      <c r="V65">
        <v>5</v>
      </c>
      <c r="W65">
        <v>2</v>
      </c>
      <c r="X65">
        <f t="shared" si="8"/>
        <v>-0.125</v>
      </c>
      <c r="Y65">
        <f t="shared" si="9"/>
        <v>4.1666666666666664E-2</v>
      </c>
      <c r="Z65">
        <v>4</v>
      </c>
      <c r="AA65">
        <v>5</v>
      </c>
      <c r="AB65">
        <v>4</v>
      </c>
      <c r="AC65">
        <v>6</v>
      </c>
      <c r="AD65">
        <v>1</v>
      </c>
      <c r="AE65">
        <v>3</v>
      </c>
      <c r="AF65">
        <v>1</v>
      </c>
      <c r="AG65">
        <v>6</v>
      </c>
      <c r="AH65">
        <v>0</v>
      </c>
      <c r="AI65" s="35">
        <v>5</v>
      </c>
      <c r="AJ65">
        <v>6</v>
      </c>
      <c r="AK65">
        <v>4</v>
      </c>
      <c r="AL65">
        <v>4</v>
      </c>
      <c r="AM65">
        <v>5</v>
      </c>
      <c r="AN65">
        <v>6</v>
      </c>
      <c r="AO65">
        <v>0</v>
      </c>
      <c r="AP65">
        <v>0</v>
      </c>
      <c r="AQ65">
        <v>6</v>
      </c>
      <c r="AR65">
        <v>6</v>
      </c>
      <c r="AS65">
        <v>6</v>
      </c>
      <c r="AT65">
        <v>6</v>
      </c>
      <c r="AU65">
        <v>6</v>
      </c>
      <c r="AV65">
        <f t="shared" si="10"/>
        <v>6</v>
      </c>
      <c r="AW65">
        <v>6</v>
      </c>
      <c r="AX65">
        <v>0</v>
      </c>
      <c r="AY65">
        <f t="shared" si="26"/>
        <v>3.75</v>
      </c>
      <c r="AZ65">
        <f t="shared" si="11"/>
        <v>1</v>
      </c>
      <c r="BA65">
        <f t="shared" si="27"/>
        <v>3</v>
      </c>
      <c r="BB65">
        <f t="shared" si="12"/>
        <v>0</v>
      </c>
      <c r="BC65" t="s">
        <v>61</v>
      </c>
      <c r="BD65" t="s">
        <v>627</v>
      </c>
      <c r="BE65" t="s">
        <v>628</v>
      </c>
      <c r="BF65">
        <v>2</v>
      </c>
      <c r="BH65">
        <f t="shared" si="3"/>
        <v>2</v>
      </c>
      <c r="BI65">
        <v>2</v>
      </c>
      <c r="BJ65">
        <v>5</v>
      </c>
      <c r="BK65">
        <f t="shared" si="13"/>
        <v>1</v>
      </c>
      <c r="BL65" t="s">
        <v>629</v>
      </c>
      <c r="BM65" t="s">
        <v>630</v>
      </c>
      <c r="BN65" s="1">
        <v>1.1087962962962964E-2</v>
      </c>
      <c r="BO65" t="s">
        <v>631</v>
      </c>
      <c r="BP65" s="5" t="s">
        <v>1042</v>
      </c>
      <c r="BR65" s="11" t="b">
        <f t="shared" si="33"/>
        <v>0</v>
      </c>
      <c r="BS65" s="11" t="b">
        <f t="shared" si="33"/>
        <v>0</v>
      </c>
      <c r="BT65" s="11" t="b">
        <f t="shared" si="33"/>
        <v>0</v>
      </c>
      <c r="BU65" s="11" t="b">
        <f t="shared" si="33"/>
        <v>0</v>
      </c>
      <c r="BV65" s="11" t="b">
        <f t="shared" si="23"/>
        <v>0</v>
      </c>
      <c r="BW65" s="11" t="b">
        <f t="shared" si="23"/>
        <v>0</v>
      </c>
      <c r="BX65" s="5" t="s">
        <v>1047</v>
      </c>
      <c r="BY65" s="5" t="s">
        <v>1072</v>
      </c>
      <c r="BZ65" s="11" t="b">
        <f t="shared" si="14"/>
        <v>0</v>
      </c>
      <c r="CA65" s="11" t="b">
        <f t="shared" si="15"/>
        <v>0</v>
      </c>
      <c r="CB65" s="11" t="b">
        <f t="shared" si="32"/>
        <v>1</v>
      </c>
      <c r="CC65" s="11" t="b">
        <f t="shared" si="32"/>
        <v>0</v>
      </c>
      <c r="CD65" s="11" t="b">
        <f t="shared" si="32"/>
        <v>0</v>
      </c>
      <c r="CE65" s="11" t="b">
        <f t="shared" si="32"/>
        <v>0</v>
      </c>
      <c r="CF65" s="11" t="b">
        <f t="shared" si="32"/>
        <v>0</v>
      </c>
      <c r="CG65" s="11" t="b">
        <f t="shared" si="32"/>
        <v>0</v>
      </c>
      <c r="CH65" s="11" t="b">
        <f t="shared" si="32"/>
        <v>0</v>
      </c>
      <c r="CI65" s="11" t="b">
        <f t="shared" si="32"/>
        <v>0</v>
      </c>
      <c r="CJ65" s="11" t="b">
        <f t="shared" si="32"/>
        <v>0</v>
      </c>
      <c r="CK65" s="11" t="b">
        <f t="shared" si="32"/>
        <v>0</v>
      </c>
      <c r="CL65" s="11" t="b">
        <f t="shared" si="32"/>
        <v>0</v>
      </c>
      <c r="CM65" s="11" t="b">
        <f t="shared" si="32"/>
        <v>0</v>
      </c>
      <c r="CN65" s="11" t="b">
        <f t="shared" si="32"/>
        <v>0</v>
      </c>
      <c r="CO65" s="11" t="b">
        <f t="shared" si="25"/>
        <v>0</v>
      </c>
      <c r="CP65" s="11" t="b">
        <f t="shared" si="28"/>
        <v>0</v>
      </c>
      <c r="CQ65" s="11" t="b">
        <f t="shared" si="19"/>
        <v>0</v>
      </c>
    </row>
    <row r="66" spans="1:96">
      <c r="A66" t="s">
        <v>632</v>
      </c>
      <c r="B66" t="s">
        <v>633</v>
      </c>
      <c r="C66" t="s">
        <v>562</v>
      </c>
      <c r="D66" t="s">
        <v>70</v>
      </c>
      <c r="E66" t="s">
        <v>71</v>
      </c>
      <c r="F66" t="s">
        <v>56</v>
      </c>
      <c r="G66">
        <f t="shared" si="29"/>
        <v>0</v>
      </c>
      <c r="H66">
        <f t="shared" si="29"/>
        <v>0</v>
      </c>
      <c r="I66">
        <f t="shared" si="29"/>
        <v>0</v>
      </c>
      <c r="J66">
        <f t="shared" si="29"/>
        <v>1</v>
      </c>
      <c r="K66">
        <f t="shared" si="6"/>
        <v>1</v>
      </c>
      <c r="L66" t="s">
        <v>72</v>
      </c>
      <c r="M66" t="s">
        <v>109</v>
      </c>
      <c r="N66" t="str">
        <f t="shared" si="7"/>
        <v>UK</v>
      </c>
      <c r="O66" t="s">
        <v>59</v>
      </c>
      <c r="P66" t="s">
        <v>98</v>
      </c>
      <c r="Q66">
        <v>2</v>
      </c>
      <c r="R66">
        <v>3</v>
      </c>
      <c r="S66">
        <v>2</v>
      </c>
      <c r="T66">
        <v>3</v>
      </c>
      <c r="U66">
        <v>1</v>
      </c>
      <c r="V66">
        <v>3</v>
      </c>
      <c r="W66">
        <v>5</v>
      </c>
      <c r="X66">
        <f t="shared" si="8"/>
        <v>-8.3333333333333329E-2</v>
      </c>
      <c r="Y66">
        <f t="shared" si="9"/>
        <v>0</v>
      </c>
      <c r="Z66">
        <v>4</v>
      </c>
      <c r="AA66">
        <v>4</v>
      </c>
      <c r="AB66">
        <v>3</v>
      </c>
      <c r="AC66">
        <v>4</v>
      </c>
      <c r="AD66">
        <v>4</v>
      </c>
      <c r="AE66">
        <v>4</v>
      </c>
      <c r="AF66">
        <v>4</v>
      </c>
      <c r="AG66">
        <v>2</v>
      </c>
      <c r="AH66">
        <v>4</v>
      </c>
      <c r="AI66" s="35">
        <v>4</v>
      </c>
      <c r="AJ66">
        <v>1</v>
      </c>
      <c r="AK66">
        <v>5</v>
      </c>
      <c r="AL66">
        <v>5</v>
      </c>
      <c r="AM66">
        <v>5</v>
      </c>
      <c r="AN66">
        <v>4</v>
      </c>
      <c r="AO66">
        <v>3</v>
      </c>
      <c r="AP66">
        <v>4</v>
      </c>
      <c r="AQ66">
        <v>2</v>
      </c>
      <c r="AR66">
        <v>4</v>
      </c>
      <c r="AS66">
        <v>4</v>
      </c>
      <c r="AT66">
        <v>4</v>
      </c>
      <c r="AU66">
        <v>5</v>
      </c>
      <c r="AV66">
        <f t="shared" si="10"/>
        <v>3.8</v>
      </c>
      <c r="AW66">
        <v>6</v>
      </c>
      <c r="AX66">
        <v>1</v>
      </c>
      <c r="AY66">
        <f t="shared" si="26"/>
        <v>3.875</v>
      </c>
      <c r="AZ66">
        <f t="shared" si="11"/>
        <v>1</v>
      </c>
      <c r="BA66">
        <f t="shared" si="27"/>
        <v>3.875</v>
      </c>
      <c r="BB66">
        <f t="shared" si="12"/>
        <v>1</v>
      </c>
      <c r="BC66" t="s">
        <v>86</v>
      </c>
      <c r="BD66" t="s">
        <v>634</v>
      </c>
      <c r="BE66" t="s">
        <v>635</v>
      </c>
      <c r="BF66">
        <v>0</v>
      </c>
      <c r="BG66">
        <v>1</v>
      </c>
      <c r="BH66">
        <f t="shared" si="3"/>
        <v>1</v>
      </c>
      <c r="BI66">
        <v>1</v>
      </c>
      <c r="BJ66">
        <v>1</v>
      </c>
      <c r="BK66">
        <f t="shared" si="13"/>
        <v>0</v>
      </c>
      <c r="BL66" t="s">
        <v>106</v>
      </c>
      <c r="BM66" t="s">
        <v>90</v>
      </c>
      <c r="BN66" s="1">
        <v>5.115740740740741E-3</v>
      </c>
      <c r="BO66" t="s">
        <v>636</v>
      </c>
      <c r="BP66" s="5" t="s">
        <v>736</v>
      </c>
      <c r="BQ66" s="5" t="s">
        <v>1155</v>
      </c>
      <c r="BR66" s="11" t="b">
        <f t="shared" si="33"/>
        <v>0</v>
      </c>
      <c r="BS66" s="11" t="b">
        <f t="shared" si="33"/>
        <v>0</v>
      </c>
      <c r="BT66" s="11" t="b">
        <f t="shared" si="33"/>
        <v>0</v>
      </c>
      <c r="BU66" s="11" t="b">
        <f t="shared" si="33"/>
        <v>0</v>
      </c>
      <c r="BV66" s="11" t="b">
        <f t="shared" si="23"/>
        <v>0</v>
      </c>
      <c r="BW66" s="11" t="b">
        <f t="shared" si="23"/>
        <v>0</v>
      </c>
      <c r="BZ66" s="11" t="b">
        <f t="shared" si="14"/>
        <v>0</v>
      </c>
      <c r="CA66" s="11" t="b">
        <f t="shared" si="15"/>
        <v>0</v>
      </c>
      <c r="CB66" s="11" t="b">
        <f t="shared" si="32"/>
        <v>0</v>
      </c>
      <c r="CC66" s="11" t="b">
        <f t="shared" si="32"/>
        <v>0</v>
      </c>
      <c r="CD66" s="11" t="b">
        <f t="shared" si="32"/>
        <v>0</v>
      </c>
      <c r="CE66" s="11" t="b">
        <f t="shared" si="32"/>
        <v>0</v>
      </c>
      <c r="CF66" s="11" t="b">
        <f t="shared" si="32"/>
        <v>0</v>
      </c>
      <c r="CG66" s="11" t="b">
        <f t="shared" si="32"/>
        <v>0</v>
      </c>
      <c r="CH66" s="11" t="b">
        <f t="shared" si="32"/>
        <v>0</v>
      </c>
      <c r="CI66" s="11" t="b">
        <f t="shared" si="32"/>
        <v>0</v>
      </c>
      <c r="CJ66" s="11" t="b">
        <f t="shared" si="32"/>
        <v>0</v>
      </c>
      <c r="CK66" s="11" t="b">
        <f t="shared" si="32"/>
        <v>0</v>
      </c>
      <c r="CL66" s="11" t="b">
        <f t="shared" si="32"/>
        <v>0</v>
      </c>
      <c r="CM66" s="11" t="b">
        <f t="shared" si="32"/>
        <v>0</v>
      </c>
      <c r="CN66" s="11" t="b">
        <f t="shared" si="32"/>
        <v>0</v>
      </c>
      <c r="CO66" s="11" t="b">
        <f t="shared" si="25"/>
        <v>0</v>
      </c>
      <c r="CP66" s="11" t="b">
        <f t="shared" si="28"/>
        <v>0</v>
      </c>
      <c r="CQ66" s="11" t="b">
        <f t="shared" si="19"/>
        <v>0</v>
      </c>
      <c r="CR66" t="s">
        <v>637</v>
      </c>
    </row>
    <row r="67" spans="1:96">
      <c r="A67" t="s">
        <v>638</v>
      </c>
      <c r="B67" t="s">
        <v>639</v>
      </c>
      <c r="C67" t="s">
        <v>562</v>
      </c>
      <c r="D67" t="s">
        <v>54</v>
      </c>
      <c r="E67" t="s">
        <v>71</v>
      </c>
      <c r="F67" t="s">
        <v>56</v>
      </c>
      <c r="G67">
        <f t="shared" si="29"/>
        <v>0</v>
      </c>
      <c r="H67">
        <f t="shared" si="29"/>
        <v>0</v>
      </c>
      <c r="I67">
        <f t="shared" si="29"/>
        <v>0</v>
      </c>
      <c r="J67">
        <f t="shared" si="29"/>
        <v>1</v>
      </c>
      <c r="K67">
        <f t="shared" si="6"/>
        <v>1</v>
      </c>
      <c r="L67" t="s">
        <v>96</v>
      </c>
      <c r="M67" t="s">
        <v>640</v>
      </c>
      <c r="N67" t="str">
        <f t="shared" si="7"/>
        <v>Latvia</v>
      </c>
      <c r="O67" t="s">
        <v>74</v>
      </c>
      <c r="P67" t="s">
        <v>60</v>
      </c>
      <c r="Q67">
        <v>1</v>
      </c>
      <c r="R67">
        <v>2</v>
      </c>
      <c r="S67">
        <v>4</v>
      </c>
      <c r="T67">
        <v>2</v>
      </c>
      <c r="U67">
        <v>4</v>
      </c>
      <c r="V67">
        <v>4</v>
      </c>
      <c r="W67">
        <v>3</v>
      </c>
      <c r="X67">
        <f t="shared" si="8"/>
        <v>4.1666666666666664E-2</v>
      </c>
      <c r="Y67">
        <f t="shared" si="9"/>
        <v>-4.1666666666666664E-2</v>
      </c>
      <c r="Z67">
        <v>0</v>
      </c>
      <c r="AA67">
        <v>1</v>
      </c>
      <c r="AB67">
        <v>2</v>
      </c>
      <c r="AC67">
        <v>4</v>
      </c>
      <c r="AD67">
        <v>4</v>
      </c>
      <c r="AE67">
        <v>5</v>
      </c>
      <c r="AF67">
        <v>2</v>
      </c>
      <c r="AG67">
        <v>5</v>
      </c>
      <c r="AH67">
        <v>1</v>
      </c>
      <c r="AI67" s="35">
        <v>0</v>
      </c>
      <c r="AJ67">
        <v>0</v>
      </c>
      <c r="AK67">
        <v>0</v>
      </c>
      <c r="AL67">
        <v>0</v>
      </c>
      <c r="AM67">
        <v>4</v>
      </c>
      <c r="AN67">
        <v>0</v>
      </c>
      <c r="AO67">
        <v>2</v>
      </c>
      <c r="AP67">
        <v>0</v>
      </c>
      <c r="AQ67">
        <v>0</v>
      </c>
      <c r="AR67">
        <v>0</v>
      </c>
      <c r="AS67">
        <v>0</v>
      </c>
      <c r="AT67">
        <v>0</v>
      </c>
      <c r="AU67">
        <v>0</v>
      </c>
      <c r="AV67">
        <f t="shared" si="10"/>
        <v>0</v>
      </c>
      <c r="AW67">
        <v>6</v>
      </c>
      <c r="AX67">
        <v>1</v>
      </c>
      <c r="AY67">
        <f t="shared" ref="AY67:AY98" si="34">AVERAGE(AI67,AJ67,AK67,AL67,AM67,AN67,AO67,AP67)</f>
        <v>0.75</v>
      </c>
      <c r="AZ67">
        <f t="shared" si="11"/>
        <v>0</v>
      </c>
      <c r="BA67">
        <f t="shared" ref="BA67:BA98" si="35">AVERAGE(BC69,Z67,AA67,AB67:AF67,AH67)</f>
        <v>2.375</v>
      </c>
      <c r="BB67">
        <f t="shared" si="12"/>
        <v>0</v>
      </c>
      <c r="BC67" t="s">
        <v>341</v>
      </c>
      <c r="BD67" t="s">
        <v>110</v>
      </c>
      <c r="BE67" t="s">
        <v>641</v>
      </c>
      <c r="BF67">
        <v>0</v>
      </c>
      <c r="BG67">
        <v>1</v>
      </c>
      <c r="BH67">
        <f t="shared" ref="BH67:BH113" si="36">IF(BG67="",BF67,BG67)</f>
        <v>1</v>
      </c>
      <c r="BI67">
        <v>1</v>
      </c>
      <c r="BJ67">
        <v>5</v>
      </c>
      <c r="BK67">
        <f t="shared" si="13"/>
        <v>1</v>
      </c>
      <c r="BL67" t="s">
        <v>307</v>
      </c>
      <c r="BM67" t="s">
        <v>308</v>
      </c>
      <c r="BN67" s="1">
        <v>5.4629629629629637E-3</v>
      </c>
      <c r="BO67" t="s">
        <v>642</v>
      </c>
      <c r="BP67" s="5" t="s">
        <v>1042</v>
      </c>
      <c r="BR67" s="11" t="b">
        <f t="shared" si="33"/>
        <v>0</v>
      </c>
      <c r="BS67" s="11" t="b">
        <f t="shared" si="33"/>
        <v>0</v>
      </c>
      <c r="BT67" s="11" t="b">
        <f t="shared" si="33"/>
        <v>0</v>
      </c>
      <c r="BU67" s="11" t="b">
        <f t="shared" si="33"/>
        <v>0</v>
      </c>
      <c r="BV67" s="11" t="b">
        <f t="shared" si="23"/>
        <v>0</v>
      </c>
      <c r="BW67" s="11" t="b">
        <f t="shared" si="23"/>
        <v>0</v>
      </c>
      <c r="BX67" s="5" t="s">
        <v>1047</v>
      </c>
      <c r="BY67" s="5" t="s">
        <v>1073</v>
      </c>
      <c r="BZ67" s="11" t="b">
        <f t="shared" si="14"/>
        <v>0</v>
      </c>
      <c r="CA67" s="11" t="b">
        <f t="shared" si="15"/>
        <v>0</v>
      </c>
      <c r="CB67" s="11" t="b">
        <f t="shared" si="32"/>
        <v>1</v>
      </c>
      <c r="CC67" s="11" t="b">
        <f t="shared" si="32"/>
        <v>0</v>
      </c>
      <c r="CD67" s="11" t="b">
        <f t="shared" si="32"/>
        <v>0</v>
      </c>
      <c r="CE67" s="11" t="b">
        <f t="shared" si="32"/>
        <v>0</v>
      </c>
      <c r="CF67" s="11" t="b">
        <f t="shared" si="32"/>
        <v>0</v>
      </c>
      <c r="CG67" s="11" t="b">
        <f t="shared" si="32"/>
        <v>0</v>
      </c>
      <c r="CH67" s="11" t="b">
        <f t="shared" si="32"/>
        <v>0</v>
      </c>
      <c r="CI67" s="11" t="b">
        <f t="shared" si="32"/>
        <v>0</v>
      </c>
      <c r="CJ67" s="11" t="b">
        <f t="shared" si="32"/>
        <v>0</v>
      </c>
      <c r="CK67" s="11" t="b">
        <f t="shared" si="32"/>
        <v>0</v>
      </c>
      <c r="CL67" s="11" t="b">
        <f t="shared" si="32"/>
        <v>0</v>
      </c>
      <c r="CM67" s="11" t="b">
        <f t="shared" si="32"/>
        <v>0</v>
      </c>
      <c r="CN67" s="11" t="b">
        <f t="shared" si="32"/>
        <v>0</v>
      </c>
      <c r="CO67" s="11" t="b">
        <f t="shared" si="25"/>
        <v>0</v>
      </c>
      <c r="CP67" s="11" t="b">
        <f t="shared" si="28"/>
        <v>1</v>
      </c>
      <c r="CQ67" s="11" t="b">
        <f t="shared" si="19"/>
        <v>0</v>
      </c>
    </row>
    <row r="68" spans="1:96">
      <c r="A68" t="s">
        <v>643</v>
      </c>
      <c r="B68" t="s">
        <v>644</v>
      </c>
      <c r="C68" t="s">
        <v>562</v>
      </c>
      <c r="D68" t="s">
        <v>54</v>
      </c>
      <c r="E68" t="s">
        <v>55</v>
      </c>
      <c r="F68" t="s">
        <v>56</v>
      </c>
      <c r="G68">
        <f t="shared" si="29"/>
        <v>0</v>
      </c>
      <c r="H68">
        <f t="shared" si="29"/>
        <v>0</v>
      </c>
      <c r="I68">
        <f t="shared" si="29"/>
        <v>0</v>
      </c>
      <c r="J68">
        <f t="shared" si="29"/>
        <v>1</v>
      </c>
      <c r="K68">
        <f t="shared" ref="K68:K131" si="37">SUM(G68:J68)</f>
        <v>1</v>
      </c>
      <c r="L68" t="s">
        <v>96</v>
      </c>
      <c r="M68" t="s">
        <v>383</v>
      </c>
      <c r="N68" t="str">
        <f t="shared" ref="N68:N131" si="38">M68</f>
        <v>Belgium</v>
      </c>
      <c r="O68" t="s">
        <v>74</v>
      </c>
      <c r="P68" t="s">
        <v>60</v>
      </c>
      <c r="Q68">
        <v>5</v>
      </c>
      <c r="R68">
        <v>1</v>
      </c>
      <c r="S68">
        <v>5</v>
      </c>
      <c r="T68">
        <v>1</v>
      </c>
      <c r="U68">
        <v>4</v>
      </c>
      <c r="V68">
        <v>4</v>
      </c>
      <c r="W68">
        <v>5</v>
      </c>
      <c r="X68">
        <f t="shared" ref="X68:X131" si="39">(Q68+S68-T68-R68)/4/6</f>
        <v>0.33333333333333331</v>
      </c>
      <c r="Y68">
        <f t="shared" ref="Y68:Y131" si="40">(T68+V68-U68-W68)/4/6</f>
        <v>-0.16666666666666666</v>
      </c>
      <c r="Z68">
        <v>5</v>
      </c>
      <c r="AA68">
        <v>5</v>
      </c>
      <c r="AB68">
        <v>5</v>
      </c>
      <c r="AC68">
        <v>6</v>
      </c>
      <c r="AD68">
        <v>5</v>
      </c>
      <c r="AE68">
        <v>6</v>
      </c>
      <c r="AF68">
        <v>5</v>
      </c>
      <c r="AG68">
        <v>1</v>
      </c>
      <c r="AH68">
        <v>5</v>
      </c>
      <c r="AI68" s="35">
        <v>4</v>
      </c>
      <c r="AJ68">
        <v>5</v>
      </c>
      <c r="AK68">
        <v>5</v>
      </c>
      <c r="AL68">
        <v>3</v>
      </c>
      <c r="AM68">
        <v>5</v>
      </c>
      <c r="AN68">
        <v>5</v>
      </c>
      <c r="AO68">
        <v>4</v>
      </c>
      <c r="AP68">
        <v>3</v>
      </c>
      <c r="AQ68">
        <v>4</v>
      </c>
      <c r="AR68">
        <v>4</v>
      </c>
      <c r="AS68">
        <v>4</v>
      </c>
      <c r="AT68">
        <v>4</v>
      </c>
      <c r="AU68">
        <v>4</v>
      </c>
      <c r="AV68">
        <f t="shared" ref="AV68:AV131" si="41">AVERAGE(AQ68:AU68)</f>
        <v>4</v>
      </c>
      <c r="AW68">
        <v>6</v>
      </c>
      <c r="AX68">
        <v>1</v>
      </c>
      <c r="AY68">
        <f t="shared" si="34"/>
        <v>4.25</v>
      </c>
      <c r="AZ68">
        <f t="shared" ref="AZ68:AZ131" si="42">IF(AY68&gt;3,1,0)</f>
        <v>1</v>
      </c>
      <c r="BA68">
        <f t="shared" si="35"/>
        <v>5.25</v>
      </c>
      <c r="BB68">
        <f t="shared" ref="BB68:BB131" si="43">IF(BA68&gt;3, 1, 0)</f>
        <v>1</v>
      </c>
      <c r="BC68" t="s">
        <v>282</v>
      </c>
      <c r="BD68" t="s">
        <v>645</v>
      </c>
      <c r="BE68" t="s">
        <v>646</v>
      </c>
      <c r="BF68">
        <v>2</v>
      </c>
      <c r="BH68">
        <f t="shared" si="36"/>
        <v>2</v>
      </c>
      <c r="BI68">
        <v>2</v>
      </c>
      <c r="BJ68">
        <v>3</v>
      </c>
      <c r="BK68">
        <f t="shared" ref="BK68:BK131" si="44">IF(BJ68=1,0,1)</f>
        <v>1</v>
      </c>
      <c r="BL68" t="s">
        <v>647</v>
      </c>
      <c r="BM68" t="s">
        <v>601</v>
      </c>
      <c r="BN68" s="1">
        <v>5.0462962962962961E-3</v>
      </c>
      <c r="BO68" t="s">
        <v>648</v>
      </c>
      <c r="BP68" s="5" t="s">
        <v>1041</v>
      </c>
      <c r="BR68" s="11" t="b">
        <f t="shared" si="33"/>
        <v>0</v>
      </c>
      <c r="BS68" s="11" t="b">
        <f t="shared" si="33"/>
        <v>0</v>
      </c>
      <c r="BT68" s="11" t="b">
        <f t="shared" si="33"/>
        <v>0</v>
      </c>
      <c r="BU68" s="11" t="b">
        <f t="shared" si="33"/>
        <v>0</v>
      </c>
      <c r="BV68" s="11" t="b">
        <f t="shared" si="23"/>
        <v>0</v>
      </c>
      <c r="BW68" s="11" t="b">
        <f t="shared" si="23"/>
        <v>0</v>
      </c>
      <c r="BZ68" s="11" t="b">
        <f t="shared" ref="BZ68:BZ131" si="45">ISNUMBER(SEARCH($BZ$2,BX68))</f>
        <v>0</v>
      </c>
      <c r="CA68" s="11" t="b">
        <f t="shared" ref="CA68:CA131" si="46">ISNUMBER(SEARCH("NLU",BX68))</f>
        <v>0</v>
      </c>
      <c r="CB68" s="11" t="b">
        <f t="shared" si="32"/>
        <v>0</v>
      </c>
      <c r="CC68" s="11" t="b">
        <f t="shared" si="32"/>
        <v>0</v>
      </c>
      <c r="CD68" s="11" t="b">
        <f t="shared" si="32"/>
        <v>0</v>
      </c>
      <c r="CE68" s="11" t="b">
        <f t="shared" si="32"/>
        <v>0</v>
      </c>
      <c r="CF68" s="11" t="b">
        <f t="shared" si="32"/>
        <v>0</v>
      </c>
      <c r="CG68" s="11" t="b">
        <f t="shared" si="32"/>
        <v>0</v>
      </c>
      <c r="CH68" s="11" t="b">
        <f t="shared" si="32"/>
        <v>0</v>
      </c>
      <c r="CI68" s="11" t="b">
        <f t="shared" si="32"/>
        <v>0</v>
      </c>
      <c r="CJ68" s="11" t="b">
        <f t="shared" si="32"/>
        <v>0</v>
      </c>
      <c r="CK68" s="11" t="b">
        <f t="shared" si="32"/>
        <v>0</v>
      </c>
      <c r="CL68" s="11" t="b">
        <f t="shared" si="32"/>
        <v>0</v>
      </c>
      <c r="CM68" s="11" t="b">
        <f t="shared" si="32"/>
        <v>0</v>
      </c>
      <c r="CN68" s="11" t="b">
        <f t="shared" si="32"/>
        <v>0</v>
      </c>
      <c r="CO68" s="11" t="b">
        <f t="shared" si="25"/>
        <v>0</v>
      </c>
      <c r="CP68" s="11" t="b">
        <f t="shared" si="28"/>
        <v>0</v>
      </c>
      <c r="CQ68" s="11" t="b">
        <f t="shared" ref="CQ68:CQ131" si="47">ISNUMBER(SEARCH($CQ$2,$BY68))</f>
        <v>0</v>
      </c>
    </row>
    <row r="69" spans="1:96">
      <c r="A69" t="s">
        <v>649</v>
      </c>
      <c r="B69" t="s">
        <v>650</v>
      </c>
      <c r="C69" t="s">
        <v>562</v>
      </c>
      <c r="D69" t="s">
        <v>81</v>
      </c>
      <c r="E69" t="s">
        <v>95</v>
      </c>
      <c r="F69" t="s">
        <v>56</v>
      </c>
      <c r="G69">
        <f t="shared" si="29"/>
        <v>0</v>
      </c>
      <c r="H69">
        <f t="shared" si="29"/>
        <v>0</v>
      </c>
      <c r="I69">
        <f t="shared" si="29"/>
        <v>0</v>
      </c>
      <c r="J69">
        <f t="shared" si="29"/>
        <v>1</v>
      </c>
      <c r="K69">
        <f t="shared" si="37"/>
        <v>1</v>
      </c>
      <c r="L69" t="s">
        <v>72</v>
      </c>
      <c r="M69" t="s">
        <v>651</v>
      </c>
      <c r="N69" t="str">
        <f t="shared" si="38"/>
        <v>Patras, Greece.</v>
      </c>
      <c r="O69" t="s">
        <v>59</v>
      </c>
      <c r="P69" t="s">
        <v>60</v>
      </c>
      <c r="Q69">
        <v>3</v>
      </c>
      <c r="R69">
        <v>2</v>
      </c>
      <c r="S69">
        <v>3</v>
      </c>
      <c r="T69">
        <v>2</v>
      </c>
      <c r="U69">
        <v>5</v>
      </c>
      <c r="V69">
        <v>4</v>
      </c>
      <c r="W69">
        <v>5</v>
      </c>
      <c r="X69">
        <f t="shared" si="39"/>
        <v>8.3333333333333329E-2</v>
      </c>
      <c r="Y69">
        <f t="shared" si="40"/>
        <v>-0.16666666666666666</v>
      </c>
      <c r="Z69">
        <v>6</v>
      </c>
      <c r="AA69">
        <v>6</v>
      </c>
      <c r="AB69">
        <v>6</v>
      </c>
      <c r="AC69">
        <v>6</v>
      </c>
      <c r="AD69">
        <v>6</v>
      </c>
      <c r="AE69">
        <v>6</v>
      </c>
      <c r="AF69">
        <v>4</v>
      </c>
      <c r="AG69">
        <v>0</v>
      </c>
      <c r="AH69">
        <v>6</v>
      </c>
      <c r="AI69" s="35">
        <v>6</v>
      </c>
      <c r="AJ69">
        <v>4</v>
      </c>
      <c r="AK69">
        <v>6</v>
      </c>
      <c r="AL69">
        <v>6</v>
      </c>
      <c r="AM69">
        <v>6</v>
      </c>
      <c r="AN69">
        <v>6</v>
      </c>
      <c r="AO69">
        <v>5</v>
      </c>
      <c r="AP69">
        <v>4</v>
      </c>
      <c r="AQ69">
        <v>6</v>
      </c>
      <c r="AR69">
        <v>6</v>
      </c>
      <c r="AS69">
        <v>6</v>
      </c>
      <c r="AT69">
        <v>6</v>
      </c>
      <c r="AU69">
        <v>6</v>
      </c>
      <c r="AV69">
        <f t="shared" si="41"/>
        <v>6</v>
      </c>
      <c r="AW69">
        <v>6</v>
      </c>
      <c r="AX69">
        <v>3</v>
      </c>
      <c r="AY69">
        <f t="shared" si="34"/>
        <v>5.375</v>
      </c>
      <c r="AZ69">
        <f t="shared" si="42"/>
        <v>1</v>
      </c>
      <c r="BA69">
        <f t="shared" si="35"/>
        <v>5.75</v>
      </c>
      <c r="BB69">
        <f t="shared" si="43"/>
        <v>1</v>
      </c>
      <c r="BC69" t="s">
        <v>61</v>
      </c>
      <c r="BD69" t="s">
        <v>652</v>
      </c>
      <c r="BE69" t="s">
        <v>653</v>
      </c>
      <c r="BF69">
        <v>2</v>
      </c>
      <c r="BH69">
        <f t="shared" si="36"/>
        <v>2</v>
      </c>
      <c r="BI69">
        <v>1</v>
      </c>
      <c r="BJ69">
        <v>2</v>
      </c>
      <c r="BK69">
        <f t="shared" si="44"/>
        <v>1</v>
      </c>
      <c r="BL69" t="s">
        <v>181</v>
      </c>
      <c r="BM69" t="s">
        <v>65</v>
      </c>
      <c r="BN69" s="1">
        <v>8.6921296296296312E-3</v>
      </c>
      <c r="BO69" t="s">
        <v>654</v>
      </c>
      <c r="BP69" s="5" t="s">
        <v>736</v>
      </c>
      <c r="BQ69" s="5" t="s">
        <v>1151</v>
      </c>
      <c r="BR69" s="11" t="b">
        <f t="shared" si="33"/>
        <v>0</v>
      </c>
      <c r="BS69" s="11" t="b">
        <f t="shared" si="33"/>
        <v>1</v>
      </c>
      <c r="BT69" s="11" t="b">
        <f t="shared" si="33"/>
        <v>0</v>
      </c>
      <c r="BU69" s="11" t="b">
        <f t="shared" si="33"/>
        <v>0</v>
      </c>
      <c r="BV69" s="11" t="b">
        <f t="shared" si="23"/>
        <v>0</v>
      </c>
      <c r="BW69" s="11" t="b">
        <f t="shared" si="23"/>
        <v>0</v>
      </c>
      <c r="BZ69" s="11" t="b">
        <f t="shared" si="45"/>
        <v>0</v>
      </c>
      <c r="CA69" s="11" t="b">
        <f t="shared" si="46"/>
        <v>0</v>
      </c>
      <c r="CB69" s="11" t="b">
        <f t="shared" si="32"/>
        <v>0</v>
      </c>
      <c r="CC69" s="11" t="b">
        <f t="shared" si="32"/>
        <v>0</v>
      </c>
      <c r="CD69" s="11" t="b">
        <f t="shared" si="32"/>
        <v>0</v>
      </c>
      <c r="CE69" s="11" t="b">
        <f t="shared" si="32"/>
        <v>0</v>
      </c>
      <c r="CF69" s="11" t="b">
        <f t="shared" si="32"/>
        <v>0</v>
      </c>
      <c r="CG69" s="11" t="b">
        <f t="shared" si="32"/>
        <v>0</v>
      </c>
      <c r="CH69" s="11" t="b">
        <f t="shared" si="32"/>
        <v>0</v>
      </c>
      <c r="CI69" s="11" t="b">
        <f t="shared" si="32"/>
        <v>0</v>
      </c>
      <c r="CJ69" s="11" t="b">
        <f t="shared" si="32"/>
        <v>0</v>
      </c>
      <c r="CK69" s="11" t="b">
        <f t="shared" si="32"/>
        <v>0</v>
      </c>
      <c r="CL69" s="11" t="b">
        <f t="shared" si="32"/>
        <v>0</v>
      </c>
      <c r="CM69" s="11" t="b">
        <f t="shared" si="32"/>
        <v>0</v>
      </c>
      <c r="CN69" s="11" t="b">
        <f t="shared" si="32"/>
        <v>0</v>
      </c>
      <c r="CO69" s="11" t="b">
        <f t="shared" si="25"/>
        <v>0</v>
      </c>
      <c r="CP69" s="11" t="b">
        <f t="shared" ref="CP69:CP132" si="48">ISNUMBER(SEARCH($CP$2,BY69))</f>
        <v>0</v>
      </c>
      <c r="CQ69" s="11" t="b">
        <f t="shared" si="47"/>
        <v>0</v>
      </c>
      <c r="CR69" t="s">
        <v>655</v>
      </c>
    </row>
    <row r="70" spans="1:96">
      <c r="A70" t="s">
        <v>656</v>
      </c>
      <c r="B70" t="s">
        <v>657</v>
      </c>
      <c r="C70" t="s">
        <v>562</v>
      </c>
      <c r="D70" t="s">
        <v>54</v>
      </c>
      <c r="E70" t="s">
        <v>71</v>
      </c>
      <c r="F70" t="s">
        <v>83</v>
      </c>
      <c r="G70">
        <f t="shared" ref="G70:J101" si="49">IF(ISNUMBER(SEARCH(G$2,$F70)),1,0)</f>
        <v>0</v>
      </c>
      <c r="H70">
        <f t="shared" si="49"/>
        <v>0</v>
      </c>
      <c r="I70">
        <f t="shared" si="49"/>
        <v>1</v>
      </c>
      <c r="J70">
        <f t="shared" si="49"/>
        <v>0</v>
      </c>
      <c r="K70">
        <f t="shared" si="37"/>
        <v>1</v>
      </c>
      <c r="L70" t="s">
        <v>96</v>
      </c>
      <c r="M70" t="s">
        <v>658</v>
      </c>
      <c r="N70" t="str">
        <f t="shared" si="38"/>
        <v>Bulgaria</v>
      </c>
      <c r="O70" t="s">
        <v>74</v>
      </c>
      <c r="P70" t="s">
        <v>444</v>
      </c>
      <c r="Q70">
        <v>3</v>
      </c>
      <c r="R70">
        <v>3</v>
      </c>
      <c r="S70">
        <v>4</v>
      </c>
      <c r="T70">
        <v>3</v>
      </c>
      <c r="U70">
        <v>4</v>
      </c>
      <c r="V70">
        <v>4</v>
      </c>
      <c r="W70">
        <v>1</v>
      </c>
      <c r="X70">
        <f t="shared" si="39"/>
        <v>4.1666666666666664E-2</v>
      </c>
      <c r="Y70">
        <f t="shared" si="40"/>
        <v>8.3333333333333329E-2</v>
      </c>
      <c r="Z70">
        <v>2</v>
      </c>
      <c r="AA70">
        <v>5</v>
      </c>
      <c r="AB70">
        <v>3</v>
      </c>
      <c r="AC70">
        <v>1</v>
      </c>
      <c r="AD70">
        <v>4</v>
      </c>
      <c r="AE70">
        <v>5</v>
      </c>
      <c r="AF70">
        <v>3</v>
      </c>
      <c r="AG70">
        <v>2</v>
      </c>
      <c r="AH70">
        <v>4</v>
      </c>
      <c r="AI70" s="35">
        <v>2</v>
      </c>
      <c r="AJ70">
        <v>5</v>
      </c>
      <c r="AK70">
        <v>4</v>
      </c>
      <c r="AL70">
        <v>4</v>
      </c>
      <c r="AM70">
        <v>6</v>
      </c>
      <c r="AN70">
        <v>5</v>
      </c>
      <c r="AO70">
        <v>4</v>
      </c>
      <c r="AP70">
        <v>1</v>
      </c>
      <c r="AQ70">
        <v>5</v>
      </c>
      <c r="AR70">
        <v>6</v>
      </c>
      <c r="AS70">
        <v>6</v>
      </c>
      <c r="AT70">
        <v>6</v>
      </c>
      <c r="AU70">
        <v>6</v>
      </c>
      <c r="AV70">
        <f t="shared" si="41"/>
        <v>5.8</v>
      </c>
      <c r="AW70">
        <v>6</v>
      </c>
      <c r="AX70">
        <v>4</v>
      </c>
      <c r="AY70">
        <f t="shared" si="34"/>
        <v>3.875</v>
      </c>
      <c r="AZ70">
        <f t="shared" si="42"/>
        <v>1</v>
      </c>
      <c r="BA70">
        <f t="shared" si="35"/>
        <v>3.375</v>
      </c>
      <c r="BB70">
        <f t="shared" si="43"/>
        <v>1</v>
      </c>
      <c r="BC70" t="s">
        <v>86</v>
      </c>
      <c r="BD70" t="s">
        <v>659</v>
      </c>
      <c r="BE70" t="s">
        <v>660</v>
      </c>
      <c r="BF70">
        <v>2</v>
      </c>
      <c r="BH70">
        <f t="shared" si="36"/>
        <v>2</v>
      </c>
      <c r="BI70">
        <v>1</v>
      </c>
      <c r="BJ70">
        <v>3</v>
      </c>
      <c r="BK70">
        <f t="shared" si="44"/>
        <v>1</v>
      </c>
      <c r="BL70" t="s">
        <v>661</v>
      </c>
      <c r="BM70" t="s">
        <v>157</v>
      </c>
      <c r="BN70" s="1">
        <v>4.2476851851851851E-3</v>
      </c>
      <c r="BO70" t="s">
        <v>662</v>
      </c>
      <c r="BP70" s="5" t="s">
        <v>1042</v>
      </c>
      <c r="BR70" s="11" t="b">
        <f t="shared" si="33"/>
        <v>0</v>
      </c>
      <c r="BS70" s="11" t="b">
        <f t="shared" si="33"/>
        <v>0</v>
      </c>
      <c r="BT70" s="11" t="b">
        <f t="shared" si="33"/>
        <v>0</v>
      </c>
      <c r="BU70" s="11" t="b">
        <f t="shared" si="33"/>
        <v>0</v>
      </c>
      <c r="BV70" s="11" t="b">
        <f t="shared" si="23"/>
        <v>0</v>
      </c>
      <c r="BW70" s="11" t="b">
        <f t="shared" si="23"/>
        <v>0</v>
      </c>
      <c r="BX70" s="5" t="s">
        <v>1074</v>
      </c>
      <c r="BY70" s="5" t="s">
        <v>1075</v>
      </c>
      <c r="BZ70" s="11" t="b">
        <f t="shared" si="45"/>
        <v>0</v>
      </c>
      <c r="CA70" s="11" t="b">
        <f t="shared" si="46"/>
        <v>1</v>
      </c>
      <c r="CB70" s="11" t="b">
        <f t="shared" si="32"/>
        <v>1</v>
      </c>
      <c r="CC70" s="11" t="b">
        <f t="shared" si="32"/>
        <v>0</v>
      </c>
      <c r="CD70" s="11" t="b">
        <f t="shared" si="32"/>
        <v>0</v>
      </c>
      <c r="CE70" s="11" t="b">
        <f t="shared" si="32"/>
        <v>0</v>
      </c>
      <c r="CF70" s="11" t="b">
        <f t="shared" si="32"/>
        <v>0</v>
      </c>
      <c r="CG70" s="11" t="b">
        <f t="shared" si="32"/>
        <v>0</v>
      </c>
      <c r="CH70" s="11" t="b">
        <f t="shared" si="32"/>
        <v>0</v>
      </c>
      <c r="CI70" s="11" t="b">
        <f t="shared" si="32"/>
        <v>0</v>
      </c>
      <c r="CJ70" s="11" t="b">
        <f t="shared" si="32"/>
        <v>0</v>
      </c>
      <c r="CK70" s="11" t="b">
        <f t="shared" si="32"/>
        <v>0</v>
      </c>
      <c r="CL70" s="11" t="b">
        <f t="shared" si="32"/>
        <v>0</v>
      </c>
      <c r="CM70" s="11" t="b">
        <f t="shared" si="32"/>
        <v>0</v>
      </c>
      <c r="CN70" s="11" t="b">
        <f t="shared" si="32"/>
        <v>0</v>
      </c>
      <c r="CO70" s="11" t="b">
        <f t="shared" si="25"/>
        <v>0</v>
      </c>
      <c r="CP70" s="11" t="b">
        <f t="shared" si="48"/>
        <v>0</v>
      </c>
      <c r="CQ70" s="11" t="b">
        <f t="shared" si="47"/>
        <v>0</v>
      </c>
      <c r="CR70" t="s">
        <v>663</v>
      </c>
    </row>
    <row r="71" spans="1:96">
      <c r="A71" t="s">
        <v>664</v>
      </c>
      <c r="B71" t="s">
        <v>665</v>
      </c>
      <c r="C71" t="s">
        <v>562</v>
      </c>
      <c r="D71" t="s">
        <v>54</v>
      </c>
      <c r="E71" t="s">
        <v>82</v>
      </c>
      <c r="F71" t="s">
        <v>56</v>
      </c>
      <c r="G71">
        <f t="shared" si="49"/>
        <v>0</v>
      </c>
      <c r="H71">
        <f t="shared" si="49"/>
        <v>0</v>
      </c>
      <c r="I71">
        <f t="shared" si="49"/>
        <v>0</v>
      </c>
      <c r="J71">
        <f t="shared" si="49"/>
        <v>1</v>
      </c>
      <c r="K71">
        <f t="shared" si="37"/>
        <v>1</v>
      </c>
      <c r="L71" t="s">
        <v>57</v>
      </c>
      <c r="M71" t="s">
        <v>666</v>
      </c>
      <c r="N71" t="str">
        <f t="shared" si="38"/>
        <v>Scotland</v>
      </c>
      <c r="O71" t="s">
        <v>74</v>
      </c>
      <c r="P71" t="s">
        <v>98</v>
      </c>
      <c r="Q71">
        <v>1</v>
      </c>
      <c r="R71">
        <v>4</v>
      </c>
      <c r="S71">
        <v>1</v>
      </c>
      <c r="T71">
        <v>4</v>
      </c>
      <c r="U71">
        <v>0</v>
      </c>
      <c r="V71">
        <v>4</v>
      </c>
      <c r="W71">
        <v>1</v>
      </c>
      <c r="X71">
        <f t="shared" si="39"/>
        <v>-0.25</v>
      </c>
      <c r="Y71">
        <f t="shared" si="40"/>
        <v>0.29166666666666669</v>
      </c>
      <c r="Z71">
        <v>0</v>
      </c>
      <c r="AA71">
        <v>6</v>
      </c>
      <c r="AB71">
        <v>1</v>
      </c>
      <c r="AC71">
        <v>3</v>
      </c>
      <c r="AD71">
        <v>3</v>
      </c>
      <c r="AE71">
        <v>6</v>
      </c>
      <c r="AF71">
        <v>0</v>
      </c>
      <c r="AG71">
        <v>6</v>
      </c>
      <c r="AH71">
        <v>0</v>
      </c>
      <c r="AI71" s="35">
        <v>0</v>
      </c>
      <c r="AJ71">
        <v>3</v>
      </c>
      <c r="AK71">
        <v>0</v>
      </c>
      <c r="AL71">
        <v>0</v>
      </c>
      <c r="AM71">
        <v>6</v>
      </c>
      <c r="AN71">
        <v>0</v>
      </c>
      <c r="AO71">
        <v>2</v>
      </c>
      <c r="AP71">
        <v>3</v>
      </c>
      <c r="AQ71">
        <v>0</v>
      </c>
      <c r="AR71">
        <v>0</v>
      </c>
      <c r="AS71">
        <v>0</v>
      </c>
      <c r="AT71">
        <v>0</v>
      </c>
      <c r="AU71">
        <v>0</v>
      </c>
      <c r="AV71">
        <f t="shared" si="41"/>
        <v>0</v>
      </c>
      <c r="AW71">
        <v>6</v>
      </c>
      <c r="AX71">
        <v>5</v>
      </c>
      <c r="AY71">
        <f t="shared" si="34"/>
        <v>1.75</v>
      </c>
      <c r="AZ71">
        <f t="shared" si="42"/>
        <v>0</v>
      </c>
      <c r="BA71">
        <f t="shared" si="35"/>
        <v>2.375</v>
      </c>
      <c r="BB71">
        <f t="shared" si="43"/>
        <v>0</v>
      </c>
      <c r="BC71" t="s">
        <v>61</v>
      </c>
      <c r="BD71" t="s">
        <v>667</v>
      </c>
      <c r="BE71" t="s">
        <v>668</v>
      </c>
      <c r="BF71">
        <v>0</v>
      </c>
      <c r="BG71">
        <v>0</v>
      </c>
      <c r="BH71">
        <f t="shared" si="36"/>
        <v>0</v>
      </c>
      <c r="BI71">
        <v>2</v>
      </c>
      <c r="BJ71">
        <v>5</v>
      </c>
      <c r="BK71">
        <f t="shared" si="44"/>
        <v>1</v>
      </c>
      <c r="BL71" t="s">
        <v>669</v>
      </c>
      <c r="BM71" t="s">
        <v>630</v>
      </c>
      <c r="BN71" s="1">
        <v>5.208333333333333E-3</v>
      </c>
      <c r="BP71" s="5" t="s">
        <v>1041</v>
      </c>
      <c r="BR71" s="11" t="b">
        <f t="shared" si="33"/>
        <v>0</v>
      </c>
      <c r="BS71" s="11" t="b">
        <f t="shared" si="33"/>
        <v>0</v>
      </c>
      <c r="BT71" s="11" t="b">
        <f t="shared" si="33"/>
        <v>0</v>
      </c>
      <c r="BU71" s="11" t="b">
        <f t="shared" si="33"/>
        <v>0</v>
      </c>
      <c r="BV71" s="11" t="b">
        <f t="shared" si="23"/>
        <v>0</v>
      </c>
      <c r="BW71" s="11" t="b">
        <f t="shared" si="23"/>
        <v>0</v>
      </c>
      <c r="BZ71" s="11" t="b">
        <f t="shared" si="45"/>
        <v>0</v>
      </c>
      <c r="CA71" s="11" t="b">
        <f t="shared" si="46"/>
        <v>0</v>
      </c>
      <c r="CB71" s="11" t="b">
        <f t="shared" si="32"/>
        <v>0</v>
      </c>
      <c r="CC71" s="11" t="b">
        <f t="shared" si="32"/>
        <v>0</v>
      </c>
      <c r="CD71" s="11" t="b">
        <f t="shared" si="32"/>
        <v>0</v>
      </c>
      <c r="CE71" s="11" t="b">
        <f t="shared" si="32"/>
        <v>0</v>
      </c>
      <c r="CF71" s="11" t="b">
        <f t="shared" si="32"/>
        <v>0</v>
      </c>
      <c r="CG71" s="11" t="b">
        <f t="shared" si="32"/>
        <v>0</v>
      </c>
      <c r="CH71" s="11" t="b">
        <f t="shared" si="32"/>
        <v>0</v>
      </c>
      <c r="CI71" s="11" t="b">
        <f t="shared" si="32"/>
        <v>0</v>
      </c>
      <c r="CJ71" s="11" t="b">
        <f t="shared" si="32"/>
        <v>0</v>
      </c>
      <c r="CK71" s="11" t="b">
        <f t="shared" si="32"/>
        <v>0</v>
      </c>
      <c r="CL71" s="11" t="b">
        <f t="shared" si="32"/>
        <v>0</v>
      </c>
      <c r="CM71" s="11" t="b">
        <f t="shared" si="32"/>
        <v>0</v>
      </c>
      <c r="CN71" s="11" t="b">
        <f t="shared" si="32"/>
        <v>0</v>
      </c>
      <c r="CO71" s="11" t="b">
        <f t="shared" si="25"/>
        <v>0</v>
      </c>
      <c r="CP71" s="11" t="b">
        <f t="shared" si="48"/>
        <v>0</v>
      </c>
      <c r="CQ71" s="11" t="b">
        <f t="shared" si="47"/>
        <v>0</v>
      </c>
    </row>
    <row r="72" spans="1:96">
      <c r="A72" t="s">
        <v>670</v>
      </c>
      <c r="B72" t="s">
        <v>671</v>
      </c>
      <c r="C72" t="s">
        <v>562</v>
      </c>
      <c r="D72" t="s">
        <v>54</v>
      </c>
      <c r="E72" t="s">
        <v>55</v>
      </c>
      <c r="F72" t="s">
        <v>56</v>
      </c>
      <c r="G72">
        <f t="shared" si="49"/>
        <v>0</v>
      </c>
      <c r="H72">
        <f t="shared" si="49"/>
        <v>0</v>
      </c>
      <c r="I72">
        <f t="shared" si="49"/>
        <v>0</v>
      </c>
      <c r="J72">
        <f t="shared" si="49"/>
        <v>1</v>
      </c>
      <c r="K72">
        <f t="shared" si="37"/>
        <v>1</v>
      </c>
      <c r="L72" t="s">
        <v>96</v>
      </c>
      <c r="M72" t="s">
        <v>58</v>
      </c>
      <c r="N72" t="str">
        <f t="shared" si="38"/>
        <v>Portugal</v>
      </c>
      <c r="O72" t="s">
        <v>59</v>
      </c>
      <c r="P72" t="s">
        <v>60</v>
      </c>
      <c r="Q72">
        <v>0</v>
      </c>
      <c r="R72">
        <v>2</v>
      </c>
      <c r="S72">
        <v>2</v>
      </c>
      <c r="T72">
        <v>3</v>
      </c>
      <c r="U72">
        <v>4</v>
      </c>
      <c r="V72">
        <v>5</v>
      </c>
      <c r="W72">
        <v>4</v>
      </c>
      <c r="X72">
        <f t="shared" si="39"/>
        <v>-0.125</v>
      </c>
      <c r="Y72">
        <f t="shared" si="40"/>
        <v>0</v>
      </c>
      <c r="Z72">
        <v>3</v>
      </c>
      <c r="AA72">
        <v>6</v>
      </c>
      <c r="AB72">
        <v>4</v>
      </c>
      <c r="AC72">
        <v>5</v>
      </c>
      <c r="AD72">
        <v>5</v>
      </c>
      <c r="AE72">
        <v>5</v>
      </c>
      <c r="AF72">
        <v>3</v>
      </c>
      <c r="AG72">
        <v>1</v>
      </c>
      <c r="AH72">
        <v>5</v>
      </c>
      <c r="AI72" s="35">
        <v>5</v>
      </c>
      <c r="AJ72">
        <v>6</v>
      </c>
      <c r="AK72">
        <v>5</v>
      </c>
      <c r="AL72">
        <v>3</v>
      </c>
      <c r="AM72">
        <v>6</v>
      </c>
      <c r="AN72">
        <v>6</v>
      </c>
      <c r="AO72">
        <v>5</v>
      </c>
      <c r="AP72">
        <v>5</v>
      </c>
      <c r="AQ72">
        <v>4</v>
      </c>
      <c r="AR72">
        <v>5</v>
      </c>
      <c r="AS72">
        <v>4</v>
      </c>
      <c r="AT72">
        <v>5</v>
      </c>
      <c r="AU72">
        <v>4</v>
      </c>
      <c r="AV72">
        <f t="shared" si="41"/>
        <v>4.4000000000000004</v>
      </c>
      <c r="AW72">
        <v>6</v>
      </c>
      <c r="AX72">
        <v>1</v>
      </c>
      <c r="AY72">
        <f t="shared" si="34"/>
        <v>5.125</v>
      </c>
      <c r="AZ72">
        <f t="shared" si="42"/>
        <v>1</v>
      </c>
      <c r="BA72">
        <f t="shared" si="35"/>
        <v>4.5</v>
      </c>
      <c r="BB72">
        <f t="shared" si="43"/>
        <v>1</v>
      </c>
      <c r="BC72" t="s">
        <v>61</v>
      </c>
      <c r="BD72" t="s">
        <v>672</v>
      </c>
      <c r="BE72" t="s">
        <v>673</v>
      </c>
      <c r="BF72">
        <v>1</v>
      </c>
      <c r="BH72">
        <f t="shared" si="36"/>
        <v>1</v>
      </c>
      <c r="BI72">
        <v>2</v>
      </c>
      <c r="BJ72">
        <v>4</v>
      </c>
      <c r="BK72">
        <f t="shared" si="44"/>
        <v>1</v>
      </c>
      <c r="BL72" t="s">
        <v>674</v>
      </c>
      <c r="BM72" t="s">
        <v>630</v>
      </c>
      <c r="BN72" s="1">
        <v>4.31712962962963E-3</v>
      </c>
      <c r="BP72" s="5" t="s">
        <v>1041</v>
      </c>
      <c r="BR72" s="11" t="b">
        <f t="shared" si="33"/>
        <v>0</v>
      </c>
      <c r="BS72" s="11" t="b">
        <f t="shared" si="33"/>
        <v>0</v>
      </c>
      <c r="BT72" s="11" t="b">
        <f t="shared" si="33"/>
        <v>0</v>
      </c>
      <c r="BU72" s="11" t="b">
        <f t="shared" si="33"/>
        <v>0</v>
      </c>
      <c r="BV72" s="11" t="b">
        <f t="shared" si="23"/>
        <v>0</v>
      </c>
      <c r="BW72" s="11" t="b">
        <f t="shared" si="23"/>
        <v>0</v>
      </c>
      <c r="BZ72" s="11" t="b">
        <f t="shared" si="45"/>
        <v>0</v>
      </c>
      <c r="CA72" s="11" t="b">
        <f t="shared" si="46"/>
        <v>0</v>
      </c>
      <c r="CB72" s="11" t="b">
        <f t="shared" si="32"/>
        <v>0</v>
      </c>
      <c r="CC72" s="11" t="b">
        <f t="shared" si="32"/>
        <v>0</v>
      </c>
      <c r="CD72" s="11" t="b">
        <f t="shared" si="32"/>
        <v>0</v>
      </c>
      <c r="CE72" s="11" t="b">
        <f t="shared" si="32"/>
        <v>0</v>
      </c>
      <c r="CF72" s="11" t="b">
        <f t="shared" si="32"/>
        <v>0</v>
      </c>
      <c r="CG72" s="11" t="b">
        <f t="shared" si="32"/>
        <v>0</v>
      </c>
      <c r="CH72" s="11" t="b">
        <f t="shared" si="32"/>
        <v>0</v>
      </c>
      <c r="CI72" s="11" t="b">
        <f t="shared" si="32"/>
        <v>0</v>
      </c>
      <c r="CJ72" s="11" t="b">
        <f t="shared" si="32"/>
        <v>0</v>
      </c>
      <c r="CK72" s="11" t="b">
        <f t="shared" si="32"/>
        <v>0</v>
      </c>
      <c r="CL72" s="11" t="b">
        <f t="shared" si="32"/>
        <v>0</v>
      </c>
      <c r="CM72" s="11" t="b">
        <f t="shared" si="32"/>
        <v>0</v>
      </c>
      <c r="CN72" s="11" t="b">
        <f t="shared" si="32"/>
        <v>0</v>
      </c>
      <c r="CO72" s="11" t="b">
        <f t="shared" si="25"/>
        <v>0</v>
      </c>
      <c r="CP72" s="11" t="b">
        <f t="shared" si="48"/>
        <v>0</v>
      </c>
      <c r="CQ72" s="11" t="b">
        <f t="shared" si="47"/>
        <v>0</v>
      </c>
    </row>
    <row r="73" spans="1:96">
      <c r="A73" t="s">
        <v>675</v>
      </c>
      <c r="B73" t="s">
        <v>676</v>
      </c>
      <c r="C73" t="s">
        <v>562</v>
      </c>
      <c r="D73" t="s">
        <v>70</v>
      </c>
      <c r="E73" t="s">
        <v>55</v>
      </c>
      <c r="F73" t="s">
        <v>56</v>
      </c>
      <c r="G73">
        <f t="shared" si="49"/>
        <v>0</v>
      </c>
      <c r="H73">
        <f t="shared" si="49"/>
        <v>0</v>
      </c>
      <c r="I73">
        <f t="shared" si="49"/>
        <v>0</v>
      </c>
      <c r="J73">
        <f t="shared" si="49"/>
        <v>1</v>
      </c>
      <c r="K73">
        <f t="shared" si="37"/>
        <v>1</v>
      </c>
      <c r="L73" t="s">
        <v>57</v>
      </c>
      <c r="M73" t="s">
        <v>133</v>
      </c>
      <c r="N73" t="str">
        <f t="shared" si="38"/>
        <v>Hungary</v>
      </c>
      <c r="O73" t="s">
        <v>59</v>
      </c>
      <c r="P73" t="s">
        <v>60</v>
      </c>
      <c r="Q73">
        <v>0</v>
      </c>
      <c r="R73">
        <v>3</v>
      </c>
      <c r="S73">
        <v>3</v>
      </c>
      <c r="T73">
        <v>2</v>
      </c>
      <c r="U73">
        <v>3</v>
      </c>
      <c r="V73">
        <v>4</v>
      </c>
      <c r="W73">
        <v>4</v>
      </c>
      <c r="X73">
        <f t="shared" si="39"/>
        <v>-8.3333333333333329E-2</v>
      </c>
      <c r="Y73">
        <f t="shared" si="40"/>
        <v>-4.1666666666666664E-2</v>
      </c>
      <c r="Z73">
        <v>6</v>
      </c>
      <c r="AA73">
        <v>6</v>
      </c>
      <c r="AB73">
        <v>6</v>
      </c>
      <c r="AC73">
        <v>6</v>
      </c>
      <c r="AD73">
        <v>6</v>
      </c>
      <c r="AE73">
        <v>6</v>
      </c>
      <c r="AF73">
        <v>6</v>
      </c>
      <c r="AG73">
        <v>0</v>
      </c>
      <c r="AH73">
        <v>6</v>
      </c>
      <c r="AI73" s="35">
        <v>5</v>
      </c>
      <c r="AJ73">
        <v>6</v>
      </c>
      <c r="AK73">
        <v>4</v>
      </c>
      <c r="AL73">
        <v>5</v>
      </c>
      <c r="AM73">
        <v>6</v>
      </c>
      <c r="AN73">
        <v>5</v>
      </c>
      <c r="AO73">
        <v>6</v>
      </c>
      <c r="AP73">
        <v>4</v>
      </c>
      <c r="AQ73">
        <v>4</v>
      </c>
      <c r="AR73">
        <v>4</v>
      </c>
      <c r="AS73">
        <v>4</v>
      </c>
      <c r="AT73">
        <v>4</v>
      </c>
      <c r="AU73">
        <v>4</v>
      </c>
      <c r="AV73">
        <f t="shared" si="41"/>
        <v>4</v>
      </c>
      <c r="AW73">
        <v>6</v>
      </c>
      <c r="AX73">
        <v>3</v>
      </c>
      <c r="AY73">
        <f t="shared" si="34"/>
        <v>5.125</v>
      </c>
      <c r="AZ73">
        <f t="shared" si="42"/>
        <v>1</v>
      </c>
      <c r="BA73">
        <f t="shared" si="35"/>
        <v>6</v>
      </c>
      <c r="BB73">
        <f t="shared" si="43"/>
        <v>1</v>
      </c>
      <c r="BC73" t="s">
        <v>61</v>
      </c>
      <c r="BD73" t="s">
        <v>326</v>
      </c>
      <c r="BE73" t="s">
        <v>677</v>
      </c>
      <c r="BF73">
        <v>3</v>
      </c>
      <c r="BH73">
        <f t="shared" si="36"/>
        <v>3</v>
      </c>
      <c r="BI73">
        <v>1</v>
      </c>
      <c r="BJ73">
        <v>4</v>
      </c>
      <c r="BK73">
        <f t="shared" si="44"/>
        <v>1</v>
      </c>
      <c r="BL73" t="s">
        <v>64</v>
      </c>
      <c r="BM73" t="s">
        <v>65</v>
      </c>
      <c r="BN73" t="s">
        <v>678</v>
      </c>
      <c r="BP73" s="5" t="s">
        <v>736</v>
      </c>
      <c r="BQ73" s="5" t="s">
        <v>1156</v>
      </c>
      <c r="BR73" s="11" t="b">
        <f t="shared" si="33"/>
        <v>0</v>
      </c>
      <c r="BS73" s="11" t="b">
        <f t="shared" si="33"/>
        <v>0</v>
      </c>
      <c r="BT73" s="11" t="b">
        <f t="shared" si="33"/>
        <v>0</v>
      </c>
      <c r="BU73" s="11" t="b">
        <f t="shared" si="33"/>
        <v>0</v>
      </c>
      <c r="BV73" s="11" t="b">
        <f t="shared" si="23"/>
        <v>0</v>
      </c>
      <c r="BW73" s="11" t="b">
        <f t="shared" si="23"/>
        <v>0</v>
      </c>
      <c r="BZ73" s="11" t="b">
        <f t="shared" si="45"/>
        <v>0</v>
      </c>
      <c r="CA73" s="11" t="b">
        <f t="shared" si="46"/>
        <v>0</v>
      </c>
      <c r="CB73" s="11" t="b">
        <f t="shared" si="32"/>
        <v>0</v>
      </c>
      <c r="CC73" s="11" t="b">
        <f t="shared" si="32"/>
        <v>0</v>
      </c>
      <c r="CD73" s="11" t="b">
        <f t="shared" si="32"/>
        <v>0</v>
      </c>
      <c r="CE73" s="11" t="b">
        <f t="shared" si="32"/>
        <v>0</v>
      </c>
      <c r="CF73" s="11" t="b">
        <f t="shared" si="32"/>
        <v>0</v>
      </c>
      <c r="CG73" s="11" t="b">
        <f t="shared" si="32"/>
        <v>0</v>
      </c>
      <c r="CH73" s="11" t="b">
        <f t="shared" si="32"/>
        <v>0</v>
      </c>
      <c r="CI73" s="11" t="b">
        <f t="shared" si="32"/>
        <v>0</v>
      </c>
      <c r="CJ73" s="11" t="b">
        <f t="shared" si="32"/>
        <v>0</v>
      </c>
      <c r="CK73" s="11" t="b">
        <f t="shared" si="32"/>
        <v>0</v>
      </c>
      <c r="CL73" s="11" t="b">
        <f t="shared" si="32"/>
        <v>0</v>
      </c>
      <c r="CM73" s="11" t="b">
        <f t="shared" si="32"/>
        <v>0</v>
      </c>
      <c r="CN73" s="11" t="b">
        <f t="shared" si="32"/>
        <v>0</v>
      </c>
      <c r="CO73" s="11" t="b">
        <f t="shared" si="25"/>
        <v>0</v>
      </c>
      <c r="CP73" s="11" t="b">
        <f t="shared" si="48"/>
        <v>0</v>
      </c>
      <c r="CQ73" s="11" t="b">
        <f t="shared" si="47"/>
        <v>0</v>
      </c>
    </row>
    <row r="74" spans="1:96">
      <c r="A74" t="s">
        <v>679</v>
      </c>
      <c r="B74" t="s">
        <v>680</v>
      </c>
      <c r="C74" t="s">
        <v>562</v>
      </c>
      <c r="D74" t="s">
        <v>54</v>
      </c>
      <c r="E74" t="s">
        <v>55</v>
      </c>
      <c r="F74" t="s">
        <v>56</v>
      </c>
      <c r="G74">
        <f t="shared" si="49"/>
        <v>0</v>
      </c>
      <c r="H74">
        <f t="shared" si="49"/>
        <v>0</v>
      </c>
      <c r="I74">
        <f t="shared" si="49"/>
        <v>0</v>
      </c>
      <c r="J74">
        <f t="shared" si="49"/>
        <v>1</v>
      </c>
      <c r="K74">
        <f t="shared" si="37"/>
        <v>1</v>
      </c>
      <c r="L74" t="s">
        <v>96</v>
      </c>
      <c r="M74" t="s">
        <v>254</v>
      </c>
      <c r="N74" t="str">
        <f t="shared" si="38"/>
        <v>Poland</v>
      </c>
      <c r="O74" t="s">
        <v>59</v>
      </c>
      <c r="P74" t="s">
        <v>60</v>
      </c>
      <c r="Q74">
        <v>2</v>
      </c>
      <c r="R74">
        <v>3</v>
      </c>
      <c r="S74">
        <v>1</v>
      </c>
      <c r="T74">
        <v>3</v>
      </c>
      <c r="U74">
        <v>1</v>
      </c>
      <c r="V74">
        <v>2</v>
      </c>
      <c r="W74">
        <v>2</v>
      </c>
      <c r="X74">
        <f t="shared" si="39"/>
        <v>-0.125</v>
      </c>
      <c r="Y74">
        <f t="shared" si="40"/>
        <v>8.3333333333333329E-2</v>
      </c>
      <c r="Z74">
        <v>6</v>
      </c>
      <c r="AA74">
        <v>6</v>
      </c>
      <c r="AB74">
        <v>6</v>
      </c>
      <c r="AC74">
        <v>5</v>
      </c>
      <c r="AD74">
        <v>6</v>
      </c>
      <c r="AE74">
        <v>6</v>
      </c>
      <c r="AF74">
        <v>6</v>
      </c>
      <c r="AG74">
        <v>0</v>
      </c>
      <c r="AH74">
        <v>6</v>
      </c>
      <c r="AI74" s="35">
        <v>4</v>
      </c>
      <c r="AJ74">
        <v>4</v>
      </c>
      <c r="AK74">
        <v>5</v>
      </c>
      <c r="AL74">
        <v>5</v>
      </c>
      <c r="AM74">
        <v>6</v>
      </c>
      <c r="AN74">
        <v>5</v>
      </c>
      <c r="AO74">
        <v>5</v>
      </c>
      <c r="AP74">
        <v>3</v>
      </c>
      <c r="AQ74">
        <v>5</v>
      </c>
      <c r="AR74">
        <v>5</v>
      </c>
      <c r="AS74">
        <v>6</v>
      </c>
      <c r="AT74">
        <v>4</v>
      </c>
      <c r="AU74">
        <v>5</v>
      </c>
      <c r="AV74">
        <f t="shared" si="41"/>
        <v>5</v>
      </c>
      <c r="AW74">
        <v>6</v>
      </c>
      <c r="AX74">
        <v>2</v>
      </c>
      <c r="AY74">
        <f t="shared" si="34"/>
        <v>4.625</v>
      </c>
      <c r="AZ74">
        <f t="shared" si="42"/>
        <v>1</v>
      </c>
      <c r="BA74">
        <f t="shared" si="35"/>
        <v>5.875</v>
      </c>
      <c r="BB74">
        <f t="shared" si="43"/>
        <v>1</v>
      </c>
      <c r="BC74" t="s">
        <v>282</v>
      </c>
      <c r="BD74" t="s">
        <v>255</v>
      </c>
      <c r="BE74" t="s">
        <v>681</v>
      </c>
      <c r="BF74">
        <v>2</v>
      </c>
      <c r="BH74">
        <f t="shared" si="36"/>
        <v>2</v>
      </c>
      <c r="BI74">
        <v>1</v>
      </c>
      <c r="BJ74">
        <v>3</v>
      </c>
      <c r="BK74">
        <f t="shared" si="44"/>
        <v>1</v>
      </c>
      <c r="BL74" t="s">
        <v>292</v>
      </c>
      <c r="BM74" t="s">
        <v>286</v>
      </c>
      <c r="BN74" s="1">
        <v>4.8726851851851856E-3</v>
      </c>
      <c r="BP74" s="5" t="s">
        <v>1041</v>
      </c>
      <c r="BR74" s="11" t="b">
        <f t="shared" si="33"/>
        <v>0</v>
      </c>
      <c r="BS74" s="11" t="b">
        <f t="shared" si="33"/>
        <v>0</v>
      </c>
      <c r="BT74" s="11" t="b">
        <f t="shared" si="33"/>
        <v>0</v>
      </c>
      <c r="BU74" s="11" t="b">
        <f t="shared" si="33"/>
        <v>0</v>
      </c>
      <c r="BV74" s="11" t="b">
        <f t="shared" si="23"/>
        <v>0</v>
      </c>
      <c r="BW74" s="11" t="b">
        <f t="shared" si="23"/>
        <v>0</v>
      </c>
      <c r="BZ74" s="11" t="b">
        <f t="shared" si="45"/>
        <v>0</v>
      </c>
      <c r="CA74" s="11" t="b">
        <f t="shared" si="46"/>
        <v>0</v>
      </c>
      <c r="CB74" s="11" t="b">
        <f t="shared" si="32"/>
        <v>0</v>
      </c>
      <c r="CC74" s="11" t="b">
        <f t="shared" si="32"/>
        <v>0</v>
      </c>
      <c r="CD74" s="11" t="b">
        <f t="shared" si="32"/>
        <v>0</v>
      </c>
      <c r="CE74" s="11" t="b">
        <f t="shared" si="32"/>
        <v>0</v>
      </c>
      <c r="CF74" s="11" t="b">
        <f t="shared" si="32"/>
        <v>0</v>
      </c>
      <c r="CG74" s="11" t="b">
        <f t="shared" si="32"/>
        <v>0</v>
      </c>
      <c r="CH74" s="11" t="b">
        <f t="shared" si="32"/>
        <v>0</v>
      </c>
      <c r="CI74" s="11" t="b">
        <f t="shared" si="32"/>
        <v>0</v>
      </c>
      <c r="CJ74" s="11" t="b">
        <f t="shared" si="32"/>
        <v>0</v>
      </c>
      <c r="CK74" s="11" t="b">
        <f t="shared" ref="CB74:CN92" si="50">ISNUMBER(SEARCH(CK$2,$BX74))</f>
        <v>0</v>
      </c>
      <c r="CL74" s="11" t="b">
        <f t="shared" si="50"/>
        <v>0</v>
      </c>
      <c r="CM74" s="11" t="b">
        <f t="shared" si="50"/>
        <v>0</v>
      </c>
      <c r="CN74" s="11" t="b">
        <f t="shared" si="50"/>
        <v>0</v>
      </c>
      <c r="CO74" s="11" t="b">
        <f t="shared" si="25"/>
        <v>0</v>
      </c>
      <c r="CP74" s="11" t="b">
        <f t="shared" si="48"/>
        <v>0</v>
      </c>
      <c r="CQ74" s="11" t="b">
        <f t="shared" si="47"/>
        <v>0</v>
      </c>
    </row>
    <row r="75" spans="1:96">
      <c r="A75" t="s">
        <v>682</v>
      </c>
      <c r="B75" t="s">
        <v>683</v>
      </c>
      <c r="C75" t="s">
        <v>562</v>
      </c>
      <c r="D75" t="s">
        <v>54</v>
      </c>
      <c r="E75" t="s">
        <v>144</v>
      </c>
      <c r="F75" t="s">
        <v>132</v>
      </c>
      <c r="G75">
        <f t="shared" si="49"/>
        <v>1</v>
      </c>
      <c r="H75">
        <f t="shared" si="49"/>
        <v>0</v>
      </c>
      <c r="I75">
        <f t="shared" si="49"/>
        <v>0</v>
      </c>
      <c r="J75">
        <f t="shared" si="49"/>
        <v>0</v>
      </c>
      <c r="K75">
        <f t="shared" si="37"/>
        <v>1</v>
      </c>
      <c r="L75" t="s">
        <v>96</v>
      </c>
      <c r="M75" t="s">
        <v>109</v>
      </c>
      <c r="N75" t="str">
        <f t="shared" si="38"/>
        <v>UK</v>
      </c>
      <c r="O75" t="s">
        <v>74</v>
      </c>
      <c r="P75" t="s">
        <v>60</v>
      </c>
      <c r="Q75">
        <v>5</v>
      </c>
      <c r="R75">
        <v>4</v>
      </c>
      <c r="S75">
        <v>4</v>
      </c>
      <c r="T75">
        <v>3</v>
      </c>
      <c r="U75">
        <v>5</v>
      </c>
      <c r="V75">
        <v>4</v>
      </c>
      <c r="W75">
        <v>4</v>
      </c>
      <c r="X75">
        <f t="shared" si="39"/>
        <v>8.3333333333333329E-2</v>
      </c>
      <c r="Y75">
        <f t="shared" si="40"/>
        <v>-8.3333333333333329E-2</v>
      </c>
      <c r="Z75">
        <v>5</v>
      </c>
      <c r="AA75">
        <v>3</v>
      </c>
      <c r="AB75">
        <v>4</v>
      </c>
      <c r="AC75">
        <v>5</v>
      </c>
      <c r="AD75">
        <v>4</v>
      </c>
      <c r="AE75">
        <v>5</v>
      </c>
      <c r="AF75">
        <v>4</v>
      </c>
      <c r="AG75">
        <v>0</v>
      </c>
      <c r="AH75">
        <v>6</v>
      </c>
      <c r="AI75" s="35">
        <v>5</v>
      </c>
      <c r="AJ75">
        <v>4</v>
      </c>
      <c r="AK75">
        <v>5</v>
      </c>
      <c r="AL75">
        <v>3</v>
      </c>
      <c r="AM75">
        <v>5</v>
      </c>
      <c r="AN75">
        <v>5</v>
      </c>
      <c r="AO75">
        <v>1</v>
      </c>
      <c r="AP75">
        <v>4</v>
      </c>
      <c r="AQ75">
        <v>6</v>
      </c>
      <c r="AR75">
        <v>6</v>
      </c>
      <c r="AS75">
        <v>6</v>
      </c>
      <c r="AT75">
        <v>6</v>
      </c>
      <c r="AU75">
        <v>6</v>
      </c>
      <c r="AV75">
        <f t="shared" si="41"/>
        <v>6</v>
      </c>
      <c r="AW75">
        <v>6</v>
      </c>
      <c r="AX75">
        <v>1</v>
      </c>
      <c r="AY75">
        <f t="shared" si="34"/>
        <v>4</v>
      </c>
      <c r="AZ75">
        <f t="shared" si="42"/>
        <v>1</v>
      </c>
      <c r="BA75">
        <f t="shared" si="35"/>
        <v>4.5</v>
      </c>
      <c r="BB75">
        <f t="shared" si="43"/>
        <v>1</v>
      </c>
      <c r="BC75" t="s">
        <v>297</v>
      </c>
      <c r="BD75" t="s">
        <v>684</v>
      </c>
      <c r="BE75" t="s">
        <v>397</v>
      </c>
      <c r="BF75">
        <v>3</v>
      </c>
      <c r="BH75">
        <f t="shared" si="36"/>
        <v>3</v>
      </c>
      <c r="BI75">
        <v>1</v>
      </c>
      <c r="BJ75">
        <v>3</v>
      </c>
      <c r="BK75">
        <f t="shared" si="44"/>
        <v>1</v>
      </c>
      <c r="BL75" t="s">
        <v>685</v>
      </c>
      <c r="BM75" t="s">
        <v>301</v>
      </c>
      <c r="BN75" s="1">
        <v>8.7499999999999991E-3</v>
      </c>
      <c r="BO75" t="s">
        <v>686</v>
      </c>
      <c r="BP75" s="5" t="s">
        <v>1042</v>
      </c>
      <c r="BR75" s="11" t="b">
        <f t="shared" si="33"/>
        <v>0</v>
      </c>
      <c r="BS75" s="11" t="b">
        <f t="shared" si="33"/>
        <v>0</v>
      </c>
      <c r="BT75" s="11" t="b">
        <f t="shared" si="33"/>
        <v>0</v>
      </c>
      <c r="BU75" s="11" t="b">
        <f t="shared" si="33"/>
        <v>0</v>
      </c>
      <c r="BV75" s="11" t="b">
        <f t="shared" si="23"/>
        <v>0</v>
      </c>
      <c r="BW75" s="11" t="b">
        <f t="shared" si="23"/>
        <v>0</v>
      </c>
      <c r="BX75" s="5" t="s">
        <v>1068</v>
      </c>
      <c r="BY75" s="5" t="s">
        <v>1078</v>
      </c>
      <c r="BZ75" s="11" t="b">
        <f t="shared" si="45"/>
        <v>0</v>
      </c>
      <c r="CA75" s="11" t="b">
        <f t="shared" si="46"/>
        <v>0</v>
      </c>
      <c r="CB75" s="11" t="b">
        <f t="shared" si="50"/>
        <v>0</v>
      </c>
      <c r="CC75" s="11" t="b">
        <f t="shared" si="50"/>
        <v>0</v>
      </c>
      <c r="CD75" s="11" t="b">
        <f t="shared" si="50"/>
        <v>0</v>
      </c>
      <c r="CE75" s="11" t="b">
        <f t="shared" si="50"/>
        <v>0</v>
      </c>
      <c r="CF75" s="11" t="b">
        <f t="shared" si="50"/>
        <v>1</v>
      </c>
      <c r="CG75" s="11" t="b">
        <f t="shared" si="50"/>
        <v>0</v>
      </c>
      <c r="CH75" s="11" t="b">
        <f t="shared" si="50"/>
        <v>0</v>
      </c>
      <c r="CI75" s="11" t="b">
        <f t="shared" si="50"/>
        <v>0</v>
      </c>
      <c r="CJ75" s="11" t="b">
        <f t="shared" si="50"/>
        <v>0</v>
      </c>
      <c r="CK75" s="11" t="b">
        <f t="shared" si="50"/>
        <v>0</v>
      </c>
      <c r="CL75" s="11" t="b">
        <f t="shared" si="50"/>
        <v>0</v>
      </c>
      <c r="CM75" s="11" t="b">
        <f t="shared" si="50"/>
        <v>0</v>
      </c>
      <c r="CN75" s="11" t="b">
        <f t="shared" si="50"/>
        <v>0</v>
      </c>
      <c r="CO75" s="11" t="b">
        <f t="shared" si="25"/>
        <v>0</v>
      </c>
      <c r="CP75" s="11" t="b">
        <f t="shared" si="48"/>
        <v>0</v>
      </c>
      <c r="CQ75" s="11" t="b">
        <f t="shared" si="47"/>
        <v>0</v>
      </c>
      <c r="CR75" t="s">
        <v>687</v>
      </c>
    </row>
    <row r="76" spans="1:96">
      <c r="A76" t="s">
        <v>688</v>
      </c>
      <c r="B76" t="s">
        <v>689</v>
      </c>
      <c r="C76" t="s">
        <v>562</v>
      </c>
      <c r="D76" t="s">
        <v>70</v>
      </c>
      <c r="E76" t="s">
        <v>95</v>
      </c>
      <c r="F76" t="s">
        <v>56</v>
      </c>
      <c r="G76">
        <f t="shared" si="49"/>
        <v>0</v>
      </c>
      <c r="H76">
        <f t="shared" si="49"/>
        <v>0</v>
      </c>
      <c r="I76">
        <f t="shared" si="49"/>
        <v>0</v>
      </c>
      <c r="J76">
        <f t="shared" si="49"/>
        <v>1</v>
      </c>
      <c r="K76">
        <f t="shared" si="37"/>
        <v>1</v>
      </c>
      <c r="L76" t="s">
        <v>124</v>
      </c>
      <c r="M76" t="s">
        <v>73</v>
      </c>
      <c r="N76" t="str">
        <f t="shared" si="38"/>
        <v>USA</v>
      </c>
      <c r="O76" t="s">
        <v>74</v>
      </c>
      <c r="P76" t="s">
        <v>60</v>
      </c>
      <c r="Q76">
        <v>1</v>
      </c>
      <c r="R76">
        <v>1</v>
      </c>
      <c r="S76">
        <v>1</v>
      </c>
      <c r="T76">
        <v>3</v>
      </c>
      <c r="U76">
        <v>1</v>
      </c>
      <c r="V76">
        <v>3</v>
      </c>
      <c r="W76">
        <v>2</v>
      </c>
      <c r="X76">
        <f t="shared" si="39"/>
        <v>-8.3333333333333329E-2</v>
      </c>
      <c r="Y76">
        <f t="shared" si="40"/>
        <v>0.125</v>
      </c>
      <c r="Z76">
        <v>3</v>
      </c>
      <c r="AA76">
        <v>5</v>
      </c>
      <c r="AB76">
        <v>6</v>
      </c>
      <c r="AC76">
        <v>6</v>
      </c>
      <c r="AD76">
        <v>5</v>
      </c>
      <c r="AE76">
        <v>5</v>
      </c>
      <c r="AF76">
        <v>5</v>
      </c>
      <c r="AG76">
        <v>0</v>
      </c>
      <c r="AH76">
        <v>6</v>
      </c>
      <c r="AI76" s="35">
        <v>4</v>
      </c>
      <c r="AJ76">
        <v>3</v>
      </c>
      <c r="AK76">
        <v>4</v>
      </c>
      <c r="AL76">
        <v>4</v>
      </c>
      <c r="AM76">
        <v>6</v>
      </c>
      <c r="AN76">
        <v>6</v>
      </c>
      <c r="AO76">
        <v>6</v>
      </c>
      <c r="AP76">
        <v>5</v>
      </c>
      <c r="AQ76">
        <v>3</v>
      </c>
      <c r="AR76">
        <v>4</v>
      </c>
      <c r="AS76">
        <v>4</v>
      </c>
      <c r="AT76">
        <v>4</v>
      </c>
      <c r="AU76">
        <v>3</v>
      </c>
      <c r="AV76">
        <f t="shared" si="41"/>
        <v>3.6</v>
      </c>
      <c r="AW76">
        <v>6</v>
      </c>
      <c r="AX76">
        <v>5</v>
      </c>
      <c r="AY76">
        <f t="shared" si="34"/>
        <v>4.75</v>
      </c>
      <c r="AZ76">
        <f t="shared" si="42"/>
        <v>1</v>
      </c>
      <c r="BA76">
        <f t="shared" si="35"/>
        <v>5.125</v>
      </c>
      <c r="BB76">
        <f t="shared" si="43"/>
        <v>1</v>
      </c>
      <c r="BC76" t="s">
        <v>297</v>
      </c>
      <c r="BD76" t="s">
        <v>408</v>
      </c>
      <c r="BE76" t="s">
        <v>690</v>
      </c>
      <c r="BF76">
        <v>0</v>
      </c>
      <c r="BG76">
        <v>1</v>
      </c>
      <c r="BH76">
        <f t="shared" si="36"/>
        <v>1</v>
      </c>
      <c r="BI76">
        <v>1</v>
      </c>
      <c r="BJ76">
        <v>1</v>
      </c>
      <c r="BK76">
        <f t="shared" si="44"/>
        <v>0</v>
      </c>
      <c r="BL76" t="s">
        <v>300</v>
      </c>
      <c r="BM76" t="s">
        <v>301</v>
      </c>
      <c r="BN76" s="1">
        <v>1.736111111111111E-3</v>
      </c>
      <c r="BO76" t="s">
        <v>691</v>
      </c>
      <c r="BP76" s="5" t="s">
        <v>1042</v>
      </c>
      <c r="BR76" s="11" t="b">
        <f t="shared" si="33"/>
        <v>0</v>
      </c>
      <c r="BS76" s="11" t="b">
        <f t="shared" si="33"/>
        <v>0</v>
      </c>
      <c r="BT76" s="11" t="b">
        <f t="shared" si="33"/>
        <v>0</v>
      </c>
      <c r="BU76" s="11" t="b">
        <f t="shared" si="33"/>
        <v>0</v>
      </c>
      <c r="BV76" s="11" t="b">
        <f t="shared" si="23"/>
        <v>0</v>
      </c>
      <c r="BW76" s="11" t="b">
        <f t="shared" si="23"/>
        <v>0</v>
      </c>
      <c r="BX76" s="5" t="s">
        <v>1045</v>
      </c>
      <c r="BY76" s="5" t="s">
        <v>1073</v>
      </c>
      <c r="BZ76" s="11" t="b">
        <f t="shared" si="45"/>
        <v>0</v>
      </c>
      <c r="CA76" s="11" t="b">
        <f t="shared" si="46"/>
        <v>0</v>
      </c>
      <c r="CB76" s="11" t="b">
        <f t="shared" si="50"/>
        <v>0</v>
      </c>
      <c r="CC76" s="11" t="b">
        <f t="shared" si="50"/>
        <v>1</v>
      </c>
      <c r="CD76" s="11" t="b">
        <f t="shared" si="50"/>
        <v>0</v>
      </c>
      <c r="CE76" s="11" t="b">
        <f t="shared" si="50"/>
        <v>0</v>
      </c>
      <c r="CF76" s="11" t="b">
        <f t="shared" si="50"/>
        <v>0</v>
      </c>
      <c r="CG76" s="11" t="b">
        <f t="shared" si="50"/>
        <v>0</v>
      </c>
      <c r="CH76" s="11" t="b">
        <f t="shared" si="50"/>
        <v>0</v>
      </c>
      <c r="CI76" s="11" t="b">
        <f t="shared" si="50"/>
        <v>0</v>
      </c>
      <c r="CJ76" s="11" t="b">
        <f t="shared" si="50"/>
        <v>0</v>
      </c>
      <c r="CK76" s="11" t="b">
        <f t="shared" si="50"/>
        <v>0</v>
      </c>
      <c r="CL76" s="11" t="b">
        <f t="shared" si="50"/>
        <v>1</v>
      </c>
      <c r="CM76" s="11" t="b">
        <f t="shared" si="50"/>
        <v>0</v>
      </c>
      <c r="CN76" s="11" t="b">
        <f t="shared" si="50"/>
        <v>0</v>
      </c>
      <c r="CO76" s="11" t="b">
        <f t="shared" si="25"/>
        <v>0</v>
      </c>
      <c r="CP76" s="11" t="b">
        <f t="shared" si="48"/>
        <v>1</v>
      </c>
      <c r="CQ76" s="11" t="b">
        <f t="shared" si="47"/>
        <v>0</v>
      </c>
      <c r="CR76" t="s">
        <v>692</v>
      </c>
    </row>
    <row r="77" spans="1:96">
      <c r="A77" t="s">
        <v>693</v>
      </c>
      <c r="B77" t="s">
        <v>694</v>
      </c>
      <c r="C77" t="s">
        <v>562</v>
      </c>
      <c r="D77" t="s">
        <v>81</v>
      </c>
      <c r="E77" t="s">
        <v>71</v>
      </c>
      <c r="F77" t="s">
        <v>132</v>
      </c>
      <c r="G77">
        <f t="shared" si="49"/>
        <v>1</v>
      </c>
      <c r="H77">
        <f t="shared" si="49"/>
        <v>0</v>
      </c>
      <c r="I77">
        <f t="shared" si="49"/>
        <v>0</v>
      </c>
      <c r="J77">
        <f t="shared" si="49"/>
        <v>0</v>
      </c>
      <c r="K77">
        <f t="shared" si="37"/>
        <v>1</v>
      </c>
      <c r="L77" t="s">
        <v>124</v>
      </c>
      <c r="M77" t="s">
        <v>109</v>
      </c>
      <c r="N77" t="str">
        <f t="shared" si="38"/>
        <v>UK</v>
      </c>
      <c r="O77" t="s">
        <v>74</v>
      </c>
      <c r="P77" t="s">
        <v>98</v>
      </c>
      <c r="Q77">
        <v>1</v>
      </c>
      <c r="R77">
        <v>2</v>
      </c>
      <c r="S77">
        <v>6</v>
      </c>
      <c r="T77">
        <v>3</v>
      </c>
      <c r="U77">
        <v>2</v>
      </c>
      <c r="V77">
        <v>1</v>
      </c>
      <c r="W77">
        <v>1</v>
      </c>
      <c r="X77">
        <f t="shared" si="39"/>
        <v>8.3333333333333329E-2</v>
      </c>
      <c r="Y77">
        <f t="shared" si="40"/>
        <v>4.1666666666666664E-2</v>
      </c>
      <c r="Z77">
        <v>4</v>
      </c>
      <c r="AA77">
        <v>6</v>
      </c>
      <c r="AB77">
        <v>4</v>
      </c>
      <c r="AC77">
        <v>5</v>
      </c>
      <c r="AD77">
        <v>4</v>
      </c>
      <c r="AE77">
        <v>5</v>
      </c>
      <c r="AF77">
        <v>4</v>
      </c>
      <c r="AG77">
        <v>2</v>
      </c>
      <c r="AH77">
        <v>4</v>
      </c>
      <c r="AI77" s="35">
        <v>4</v>
      </c>
      <c r="AJ77">
        <v>2</v>
      </c>
      <c r="AK77">
        <v>2</v>
      </c>
      <c r="AL77">
        <v>1</v>
      </c>
      <c r="AM77">
        <v>6</v>
      </c>
      <c r="AN77">
        <v>3</v>
      </c>
      <c r="AO77">
        <v>6</v>
      </c>
      <c r="AP77">
        <v>1</v>
      </c>
      <c r="AQ77">
        <v>3</v>
      </c>
      <c r="AR77">
        <v>3</v>
      </c>
      <c r="AS77">
        <v>3</v>
      </c>
      <c r="AT77">
        <v>3</v>
      </c>
      <c r="AU77">
        <v>3</v>
      </c>
      <c r="AV77">
        <f t="shared" si="41"/>
        <v>3</v>
      </c>
      <c r="AW77">
        <v>6</v>
      </c>
      <c r="AX77">
        <v>1</v>
      </c>
      <c r="AY77">
        <f t="shared" si="34"/>
        <v>3.125</v>
      </c>
      <c r="AZ77">
        <f t="shared" si="42"/>
        <v>1</v>
      </c>
      <c r="BA77">
        <f t="shared" si="35"/>
        <v>4.5</v>
      </c>
      <c r="BB77">
        <f t="shared" si="43"/>
        <v>1</v>
      </c>
      <c r="BC77" t="s">
        <v>297</v>
      </c>
      <c r="BD77" t="s">
        <v>384</v>
      </c>
      <c r="BE77" t="s">
        <v>695</v>
      </c>
      <c r="BF77">
        <v>2</v>
      </c>
      <c r="BH77">
        <f t="shared" si="36"/>
        <v>2</v>
      </c>
      <c r="BI77">
        <v>2</v>
      </c>
      <c r="BJ77">
        <v>3</v>
      </c>
      <c r="BK77">
        <f t="shared" si="44"/>
        <v>1</v>
      </c>
      <c r="BL77" t="s">
        <v>696</v>
      </c>
      <c r="BM77" t="s">
        <v>622</v>
      </c>
      <c r="BN77" s="1">
        <v>8.1597222222222227E-3</v>
      </c>
      <c r="BO77" t="s">
        <v>697</v>
      </c>
      <c r="BP77" s="5" t="s">
        <v>1051</v>
      </c>
      <c r="BR77" s="11" t="b">
        <f t="shared" si="33"/>
        <v>0</v>
      </c>
      <c r="BS77" s="11" t="b">
        <f t="shared" si="33"/>
        <v>0</v>
      </c>
      <c r="BT77" s="11" t="b">
        <f t="shared" si="33"/>
        <v>0</v>
      </c>
      <c r="BU77" s="11" t="b">
        <f t="shared" si="33"/>
        <v>0</v>
      </c>
      <c r="BV77" s="11" t="b">
        <f t="shared" si="23"/>
        <v>0</v>
      </c>
      <c r="BW77" s="11" t="b">
        <f t="shared" si="23"/>
        <v>0</v>
      </c>
      <c r="BX77" s="5" t="s">
        <v>1068</v>
      </c>
      <c r="BY77" s="5" t="s">
        <v>1079</v>
      </c>
      <c r="BZ77" s="11" t="b">
        <f t="shared" si="45"/>
        <v>0</v>
      </c>
      <c r="CA77" s="11" t="b">
        <f t="shared" si="46"/>
        <v>0</v>
      </c>
      <c r="CB77" s="11" t="b">
        <f t="shared" si="50"/>
        <v>0</v>
      </c>
      <c r="CC77" s="11" t="b">
        <f t="shared" si="50"/>
        <v>0</v>
      </c>
      <c r="CD77" s="11" t="b">
        <f t="shared" si="50"/>
        <v>0</v>
      </c>
      <c r="CE77" s="11" t="b">
        <f t="shared" si="50"/>
        <v>0</v>
      </c>
      <c r="CF77" s="11" t="b">
        <f t="shared" si="50"/>
        <v>1</v>
      </c>
      <c r="CG77" s="11" t="b">
        <f t="shared" si="50"/>
        <v>0</v>
      </c>
      <c r="CH77" s="11" t="b">
        <f t="shared" si="50"/>
        <v>0</v>
      </c>
      <c r="CI77" s="11" t="b">
        <f t="shared" si="50"/>
        <v>0</v>
      </c>
      <c r="CJ77" s="11" t="b">
        <f t="shared" si="50"/>
        <v>0</v>
      </c>
      <c r="CK77" s="11" t="b">
        <f t="shared" si="50"/>
        <v>0</v>
      </c>
      <c r="CL77" s="11" t="b">
        <f t="shared" si="50"/>
        <v>0</v>
      </c>
      <c r="CM77" s="11" t="b">
        <f t="shared" si="50"/>
        <v>0</v>
      </c>
      <c r="CN77" s="11" t="b">
        <f t="shared" si="50"/>
        <v>0</v>
      </c>
      <c r="CO77" s="11" t="b">
        <f t="shared" si="25"/>
        <v>0</v>
      </c>
      <c r="CP77" s="11" t="b">
        <f t="shared" si="48"/>
        <v>0</v>
      </c>
      <c r="CQ77" s="11" t="b">
        <f t="shared" si="47"/>
        <v>0</v>
      </c>
    </row>
    <row r="78" spans="1:96">
      <c r="A78" t="s">
        <v>698</v>
      </c>
      <c r="B78" t="s">
        <v>699</v>
      </c>
      <c r="C78" t="s">
        <v>562</v>
      </c>
      <c r="D78" t="s">
        <v>54</v>
      </c>
      <c r="E78" t="s">
        <v>82</v>
      </c>
      <c r="F78" t="s">
        <v>116</v>
      </c>
      <c r="G78">
        <f t="shared" si="49"/>
        <v>0</v>
      </c>
      <c r="H78">
        <f t="shared" si="49"/>
        <v>1</v>
      </c>
      <c r="I78">
        <f t="shared" si="49"/>
        <v>0</v>
      </c>
      <c r="J78">
        <f t="shared" si="49"/>
        <v>0</v>
      </c>
      <c r="K78">
        <f t="shared" si="37"/>
        <v>1</v>
      </c>
      <c r="L78" t="s">
        <v>72</v>
      </c>
      <c r="M78" t="s">
        <v>254</v>
      </c>
      <c r="N78" t="str">
        <f t="shared" si="38"/>
        <v>Poland</v>
      </c>
      <c r="O78" t="s">
        <v>74</v>
      </c>
      <c r="P78" t="s">
        <v>60</v>
      </c>
      <c r="Q78">
        <v>1</v>
      </c>
      <c r="R78">
        <v>0</v>
      </c>
      <c r="S78">
        <v>2</v>
      </c>
      <c r="T78">
        <v>2</v>
      </c>
      <c r="U78">
        <v>3</v>
      </c>
      <c r="V78">
        <v>4</v>
      </c>
      <c r="W78">
        <v>2</v>
      </c>
      <c r="X78">
        <f t="shared" si="39"/>
        <v>4.1666666666666664E-2</v>
      </c>
      <c r="Y78">
        <f t="shared" si="40"/>
        <v>4.1666666666666664E-2</v>
      </c>
      <c r="Z78">
        <v>5</v>
      </c>
      <c r="AA78">
        <v>5</v>
      </c>
      <c r="AB78">
        <v>5</v>
      </c>
      <c r="AC78">
        <v>5</v>
      </c>
      <c r="AD78">
        <v>5</v>
      </c>
      <c r="AE78">
        <v>5</v>
      </c>
      <c r="AF78">
        <v>5</v>
      </c>
      <c r="AG78">
        <v>2</v>
      </c>
      <c r="AH78">
        <v>4</v>
      </c>
      <c r="AI78" s="35">
        <v>4</v>
      </c>
      <c r="AJ78">
        <v>4</v>
      </c>
      <c r="AK78">
        <v>5</v>
      </c>
      <c r="AL78">
        <v>3</v>
      </c>
      <c r="AM78">
        <v>3</v>
      </c>
      <c r="AN78">
        <v>4</v>
      </c>
      <c r="AO78">
        <v>4</v>
      </c>
      <c r="AP78">
        <v>4</v>
      </c>
      <c r="AQ78">
        <v>4</v>
      </c>
      <c r="AR78">
        <v>4</v>
      </c>
      <c r="AS78">
        <v>4</v>
      </c>
      <c r="AT78">
        <v>2</v>
      </c>
      <c r="AU78">
        <v>4</v>
      </c>
      <c r="AV78">
        <f t="shared" si="41"/>
        <v>3.6</v>
      </c>
      <c r="AW78">
        <v>6</v>
      </c>
      <c r="AX78">
        <v>3</v>
      </c>
      <c r="AY78">
        <f t="shared" si="34"/>
        <v>3.875</v>
      </c>
      <c r="AZ78">
        <f t="shared" si="42"/>
        <v>1</v>
      </c>
      <c r="BA78">
        <f t="shared" si="35"/>
        <v>4.875</v>
      </c>
      <c r="BB78">
        <f t="shared" si="43"/>
        <v>1</v>
      </c>
      <c r="BC78" t="s">
        <v>86</v>
      </c>
      <c r="BD78" t="s">
        <v>87</v>
      </c>
      <c r="BE78" t="s">
        <v>88</v>
      </c>
      <c r="BF78">
        <v>1</v>
      </c>
      <c r="BH78">
        <f t="shared" si="36"/>
        <v>1</v>
      </c>
      <c r="BI78">
        <v>1</v>
      </c>
      <c r="BJ78">
        <v>3</v>
      </c>
      <c r="BK78">
        <f t="shared" si="44"/>
        <v>1</v>
      </c>
      <c r="BL78" t="s">
        <v>106</v>
      </c>
      <c r="BM78" t="s">
        <v>90</v>
      </c>
      <c r="BN78" s="1">
        <v>4.2476851851851851E-3</v>
      </c>
      <c r="BP78" s="5" t="s">
        <v>1041</v>
      </c>
      <c r="BR78" s="11" t="b">
        <f t="shared" si="33"/>
        <v>0</v>
      </c>
      <c r="BS78" s="11" t="b">
        <f t="shared" si="33"/>
        <v>0</v>
      </c>
      <c r="BT78" s="11" t="b">
        <f t="shared" si="33"/>
        <v>0</v>
      </c>
      <c r="BU78" s="11" t="b">
        <f t="shared" si="33"/>
        <v>0</v>
      </c>
      <c r="BV78" s="11" t="b">
        <f t="shared" si="23"/>
        <v>0</v>
      </c>
      <c r="BW78" s="11" t="b">
        <f t="shared" si="23"/>
        <v>0</v>
      </c>
      <c r="BZ78" s="11" t="b">
        <f t="shared" si="45"/>
        <v>0</v>
      </c>
      <c r="CA78" s="11" t="b">
        <f t="shared" si="46"/>
        <v>0</v>
      </c>
      <c r="CB78" s="11" t="b">
        <f t="shared" si="50"/>
        <v>0</v>
      </c>
      <c r="CC78" s="11" t="b">
        <f t="shared" si="50"/>
        <v>0</v>
      </c>
      <c r="CD78" s="11" t="b">
        <f t="shared" si="50"/>
        <v>0</v>
      </c>
      <c r="CE78" s="11" t="b">
        <f t="shared" si="50"/>
        <v>0</v>
      </c>
      <c r="CF78" s="11" t="b">
        <f t="shared" si="50"/>
        <v>0</v>
      </c>
      <c r="CG78" s="11" t="b">
        <f t="shared" si="50"/>
        <v>0</v>
      </c>
      <c r="CH78" s="11" t="b">
        <f t="shared" si="50"/>
        <v>0</v>
      </c>
      <c r="CI78" s="11" t="b">
        <f t="shared" si="50"/>
        <v>0</v>
      </c>
      <c r="CJ78" s="11" t="b">
        <f t="shared" si="50"/>
        <v>0</v>
      </c>
      <c r="CK78" s="11" t="b">
        <f t="shared" si="50"/>
        <v>0</v>
      </c>
      <c r="CL78" s="11" t="b">
        <f t="shared" si="50"/>
        <v>0</v>
      </c>
      <c r="CM78" s="11" t="b">
        <f t="shared" si="50"/>
        <v>0</v>
      </c>
      <c r="CN78" s="11" t="b">
        <f t="shared" si="50"/>
        <v>0</v>
      </c>
      <c r="CO78" s="11" t="b">
        <f t="shared" si="25"/>
        <v>0</v>
      </c>
      <c r="CP78" s="11" t="b">
        <f t="shared" si="48"/>
        <v>0</v>
      </c>
      <c r="CQ78" s="11" t="b">
        <f t="shared" si="47"/>
        <v>0</v>
      </c>
    </row>
    <row r="79" spans="1:96">
      <c r="A79" t="s">
        <v>700</v>
      </c>
      <c r="B79" t="s">
        <v>701</v>
      </c>
      <c r="C79" t="s">
        <v>562</v>
      </c>
      <c r="D79" t="s">
        <v>54</v>
      </c>
      <c r="E79" t="s">
        <v>71</v>
      </c>
      <c r="F79" t="s">
        <v>132</v>
      </c>
      <c r="G79">
        <f t="shared" si="49"/>
        <v>1</v>
      </c>
      <c r="H79">
        <f t="shared" si="49"/>
        <v>0</v>
      </c>
      <c r="I79">
        <f t="shared" si="49"/>
        <v>0</v>
      </c>
      <c r="J79">
        <f t="shared" si="49"/>
        <v>0</v>
      </c>
      <c r="K79">
        <f t="shared" si="37"/>
        <v>1</v>
      </c>
      <c r="L79" t="s">
        <v>72</v>
      </c>
      <c r="M79" t="s">
        <v>702</v>
      </c>
      <c r="N79" t="str">
        <f t="shared" si="38"/>
        <v>Finland</v>
      </c>
      <c r="O79" t="s">
        <v>59</v>
      </c>
      <c r="P79" t="s">
        <v>60</v>
      </c>
      <c r="Q79">
        <v>2</v>
      </c>
      <c r="R79">
        <v>2</v>
      </c>
      <c r="S79">
        <v>1</v>
      </c>
      <c r="T79">
        <v>3</v>
      </c>
      <c r="U79">
        <v>2</v>
      </c>
      <c r="V79">
        <v>2</v>
      </c>
      <c r="W79">
        <v>3</v>
      </c>
      <c r="X79">
        <f t="shared" si="39"/>
        <v>-8.3333333333333329E-2</v>
      </c>
      <c r="Y79">
        <f t="shared" si="40"/>
        <v>0</v>
      </c>
      <c r="Z79">
        <v>6</v>
      </c>
      <c r="AA79">
        <v>6</v>
      </c>
      <c r="AB79">
        <v>5</v>
      </c>
      <c r="AC79">
        <v>6</v>
      </c>
      <c r="AD79">
        <v>5</v>
      </c>
      <c r="AE79">
        <v>5</v>
      </c>
      <c r="AF79">
        <v>4</v>
      </c>
      <c r="AG79">
        <v>3</v>
      </c>
      <c r="AH79">
        <v>3</v>
      </c>
      <c r="AI79" s="35">
        <v>4</v>
      </c>
      <c r="AJ79">
        <v>5</v>
      </c>
      <c r="AK79">
        <v>5</v>
      </c>
      <c r="AL79">
        <v>5</v>
      </c>
      <c r="AM79">
        <v>5</v>
      </c>
      <c r="AN79">
        <v>5</v>
      </c>
      <c r="AO79">
        <v>6</v>
      </c>
      <c r="AP79">
        <v>5</v>
      </c>
      <c r="AQ79">
        <v>3</v>
      </c>
      <c r="AR79">
        <v>3</v>
      </c>
      <c r="AS79">
        <v>4</v>
      </c>
      <c r="AT79">
        <v>3</v>
      </c>
      <c r="AU79">
        <v>4</v>
      </c>
      <c r="AV79">
        <f t="shared" si="41"/>
        <v>3.4</v>
      </c>
      <c r="AW79">
        <v>6</v>
      </c>
      <c r="AX79">
        <v>4</v>
      </c>
      <c r="AY79">
        <f t="shared" si="34"/>
        <v>5</v>
      </c>
      <c r="AZ79">
        <f t="shared" si="42"/>
        <v>1</v>
      </c>
      <c r="BA79">
        <f t="shared" si="35"/>
        <v>5</v>
      </c>
      <c r="BB79">
        <f t="shared" si="43"/>
        <v>1</v>
      </c>
      <c r="BC79" t="s">
        <v>375</v>
      </c>
      <c r="BD79" t="s">
        <v>634</v>
      </c>
      <c r="BE79" t="s">
        <v>703</v>
      </c>
      <c r="BF79">
        <v>0</v>
      </c>
      <c r="BG79">
        <v>0</v>
      </c>
      <c r="BH79">
        <f t="shared" si="36"/>
        <v>0</v>
      </c>
      <c r="BI79">
        <v>1</v>
      </c>
      <c r="BJ79">
        <v>1</v>
      </c>
      <c r="BK79">
        <f t="shared" si="44"/>
        <v>0</v>
      </c>
      <c r="BL79" t="s">
        <v>704</v>
      </c>
      <c r="BM79" t="s">
        <v>379</v>
      </c>
      <c r="BN79" s="1">
        <v>8.3449074074074085E-3</v>
      </c>
      <c r="BO79" t="s">
        <v>705</v>
      </c>
      <c r="BP79" s="5" t="s">
        <v>1051</v>
      </c>
      <c r="BR79" s="11" t="b">
        <f t="shared" si="33"/>
        <v>0</v>
      </c>
      <c r="BS79" s="11" t="b">
        <f t="shared" si="33"/>
        <v>0</v>
      </c>
      <c r="BT79" s="11" t="b">
        <f t="shared" si="33"/>
        <v>0</v>
      </c>
      <c r="BU79" s="11" t="b">
        <f t="shared" si="33"/>
        <v>0</v>
      </c>
      <c r="BV79" s="11" t="b">
        <f t="shared" si="23"/>
        <v>0</v>
      </c>
      <c r="BW79" s="11" t="b">
        <f t="shared" si="23"/>
        <v>0</v>
      </c>
      <c r="BX79" s="5" t="s">
        <v>1080</v>
      </c>
      <c r="BZ79" s="11" t="b">
        <f t="shared" si="45"/>
        <v>1</v>
      </c>
      <c r="CA79" s="11" t="b">
        <f t="shared" si="46"/>
        <v>1</v>
      </c>
      <c r="CB79" s="11" t="b">
        <f t="shared" si="50"/>
        <v>0</v>
      </c>
      <c r="CC79" s="11" t="b">
        <f t="shared" si="50"/>
        <v>0</v>
      </c>
      <c r="CD79" s="11" t="b">
        <f t="shared" si="50"/>
        <v>0</v>
      </c>
      <c r="CE79" s="11" t="b">
        <f t="shared" si="50"/>
        <v>0</v>
      </c>
      <c r="CF79" s="11" t="b">
        <f t="shared" si="50"/>
        <v>0</v>
      </c>
      <c r="CG79" s="11" t="b">
        <f t="shared" si="50"/>
        <v>0</v>
      </c>
      <c r="CH79" s="11" t="b">
        <f t="shared" si="50"/>
        <v>0</v>
      </c>
      <c r="CI79" s="11" t="b">
        <f t="shared" si="50"/>
        <v>1</v>
      </c>
      <c r="CJ79" s="11" t="b">
        <f t="shared" si="50"/>
        <v>0</v>
      </c>
      <c r="CK79" s="11" t="b">
        <f t="shared" si="50"/>
        <v>0</v>
      </c>
      <c r="CL79" s="11" t="b">
        <f t="shared" si="50"/>
        <v>0</v>
      </c>
      <c r="CM79" s="11" t="b">
        <f t="shared" si="50"/>
        <v>0</v>
      </c>
      <c r="CN79" s="11" t="b">
        <f t="shared" si="50"/>
        <v>0</v>
      </c>
      <c r="CO79" s="11" t="b">
        <f t="shared" si="25"/>
        <v>0</v>
      </c>
      <c r="CP79" s="11" t="b">
        <f t="shared" si="48"/>
        <v>0</v>
      </c>
      <c r="CQ79" s="11" t="b">
        <f t="shared" si="47"/>
        <v>0</v>
      </c>
    </row>
    <row r="80" spans="1:96">
      <c r="A80" t="s">
        <v>706</v>
      </c>
      <c r="B80" t="s">
        <v>707</v>
      </c>
      <c r="C80" t="s">
        <v>562</v>
      </c>
      <c r="D80" t="s">
        <v>54</v>
      </c>
      <c r="E80" t="s">
        <v>144</v>
      </c>
      <c r="F80" t="s">
        <v>116</v>
      </c>
      <c r="G80">
        <f t="shared" si="49"/>
        <v>0</v>
      </c>
      <c r="H80">
        <f t="shared" si="49"/>
        <v>1</v>
      </c>
      <c r="I80">
        <f t="shared" si="49"/>
        <v>0</v>
      </c>
      <c r="J80">
        <f t="shared" si="49"/>
        <v>0</v>
      </c>
      <c r="K80">
        <f t="shared" si="37"/>
        <v>1</v>
      </c>
      <c r="L80" t="s">
        <v>72</v>
      </c>
      <c r="M80" t="s">
        <v>125</v>
      </c>
      <c r="N80" t="str">
        <f t="shared" si="38"/>
        <v>United Kingdom</v>
      </c>
      <c r="O80" t="s">
        <v>74</v>
      </c>
      <c r="P80" t="s">
        <v>98</v>
      </c>
      <c r="Q80">
        <v>2</v>
      </c>
      <c r="R80">
        <v>4</v>
      </c>
      <c r="S80">
        <v>3</v>
      </c>
      <c r="T80">
        <v>4</v>
      </c>
      <c r="U80">
        <v>4</v>
      </c>
      <c r="V80">
        <v>4</v>
      </c>
      <c r="W80">
        <v>4</v>
      </c>
      <c r="X80">
        <f t="shared" si="39"/>
        <v>-0.125</v>
      </c>
      <c r="Y80">
        <f t="shared" si="40"/>
        <v>0</v>
      </c>
      <c r="Z80">
        <v>5</v>
      </c>
      <c r="AA80">
        <v>5</v>
      </c>
      <c r="AB80">
        <v>4</v>
      </c>
      <c r="AC80">
        <v>5</v>
      </c>
      <c r="AD80">
        <v>5</v>
      </c>
      <c r="AE80">
        <v>6</v>
      </c>
      <c r="AF80">
        <v>6</v>
      </c>
      <c r="AG80">
        <v>1</v>
      </c>
      <c r="AH80">
        <v>5</v>
      </c>
      <c r="AI80" s="35">
        <v>5</v>
      </c>
      <c r="AJ80">
        <v>3</v>
      </c>
      <c r="AK80">
        <v>3</v>
      </c>
      <c r="AL80">
        <v>1</v>
      </c>
      <c r="AM80">
        <v>5</v>
      </c>
      <c r="AN80">
        <v>4</v>
      </c>
      <c r="AO80">
        <v>2</v>
      </c>
      <c r="AP80">
        <v>4</v>
      </c>
      <c r="AQ80">
        <v>3</v>
      </c>
      <c r="AR80">
        <v>3</v>
      </c>
      <c r="AS80">
        <v>2</v>
      </c>
      <c r="AT80">
        <v>3</v>
      </c>
      <c r="AU80">
        <v>3</v>
      </c>
      <c r="AV80">
        <f t="shared" si="41"/>
        <v>2.8</v>
      </c>
      <c r="AW80">
        <v>6</v>
      </c>
      <c r="AX80">
        <v>1</v>
      </c>
      <c r="AY80">
        <f t="shared" si="34"/>
        <v>3.375</v>
      </c>
      <c r="AZ80">
        <f t="shared" si="42"/>
        <v>1</v>
      </c>
      <c r="BA80">
        <f t="shared" si="35"/>
        <v>5.125</v>
      </c>
      <c r="BB80">
        <f t="shared" si="43"/>
        <v>1</v>
      </c>
      <c r="BC80" t="s">
        <v>501</v>
      </c>
      <c r="BD80" t="s">
        <v>672</v>
      </c>
      <c r="BE80" t="s">
        <v>708</v>
      </c>
      <c r="BF80">
        <v>0</v>
      </c>
      <c r="BG80">
        <v>2</v>
      </c>
      <c r="BH80">
        <f t="shared" si="36"/>
        <v>2</v>
      </c>
      <c r="BI80">
        <v>4</v>
      </c>
      <c r="BJ80">
        <v>2</v>
      </c>
      <c r="BK80">
        <f t="shared" si="44"/>
        <v>1</v>
      </c>
      <c r="BL80" t="s">
        <v>709</v>
      </c>
      <c r="BM80" t="s">
        <v>710</v>
      </c>
      <c r="BN80" s="1">
        <v>4.2013888888888891E-3</v>
      </c>
      <c r="BO80" t="s">
        <v>711</v>
      </c>
      <c r="BP80" s="5" t="s">
        <v>736</v>
      </c>
      <c r="BQ80" s="5" t="s">
        <v>1157</v>
      </c>
      <c r="BR80" s="11" t="b">
        <f t="shared" ref="BR80:BU99" si="51">ISNUMBER(SEARCH(BR$2,$BQ80))</f>
        <v>1</v>
      </c>
      <c r="BS80" s="11" t="b">
        <f t="shared" si="51"/>
        <v>0</v>
      </c>
      <c r="BT80" s="11" t="b">
        <f t="shared" si="51"/>
        <v>0</v>
      </c>
      <c r="BU80" s="11" t="b">
        <f t="shared" si="51"/>
        <v>0</v>
      </c>
      <c r="BV80" s="11" t="b">
        <f t="shared" si="23"/>
        <v>0</v>
      </c>
      <c r="BW80" s="11" t="b">
        <f t="shared" si="23"/>
        <v>0</v>
      </c>
      <c r="BZ80" s="11" t="b">
        <f t="shared" si="45"/>
        <v>0</v>
      </c>
      <c r="CA80" s="11" t="b">
        <f t="shared" si="46"/>
        <v>0</v>
      </c>
      <c r="CB80" s="11" t="b">
        <f t="shared" si="50"/>
        <v>0</v>
      </c>
      <c r="CC80" s="11" t="b">
        <f t="shared" si="50"/>
        <v>0</v>
      </c>
      <c r="CD80" s="11" t="b">
        <f t="shared" si="50"/>
        <v>0</v>
      </c>
      <c r="CE80" s="11" t="b">
        <f t="shared" si="50"/>
        <v>0</v>
      </c>
      <c r="CF80" s="11" t="b">
        <f t="shared" si="50"/>
        <v>0</v>
      </c>
      <c r="CG80" s="11" t="b">
        <f t="shared" si="50"/>
        <v>0</v>
      </c>
      <c r="CH80" s="11" t="b">
        <f t="shared" si="50"/>
        <v>0</v>
      </c>
      <c r="CI80" s="11" t="b">
        <f t="shared" si="50"/>
        <v>0</v>
      </c>
      <c r="CJ80" s="11" t="b">
        <f t="shared" si="50"/>
        <v>0</v>
      </c>
      <c r="CK80" s="11" t="b">
        <f t="shared" si="50"/>
        <v>0</v>
      </c>
      <c r="CL80" s="11" t="b">
        <f t="shared" si="50"/>
        <v>0</v>
      </c>
      <c r="CM80" s="11" t="b">
        <f t="shared" si="50"/>
        <v>0</v>
      </c>
      <c r="CN80" s="11" t="b">
        <f t="shared" si="50"/>
        <v>0</v>
      </c>
      <c r="CO80" s="11" t="b">
        <f t="shared" si="25"/>
        <v>0</v>
      </c>
      <c r="CP80" s="11" t="b">
        <f t="shared" si="48"/>
        <v>0</v>
      </c>
      <c r="CQ80" s="11" t="b">
        <f t="shared" si="47"/>
        <v>0</v>
      </c>
    </row>
    <row r="81" spans="1:96">
      <c r="A81" t="s">
        <v>712</v>
      </c>
      <c r="B81" t="s">
        <v>713</v>
      </c>
      <c r="C81" t="s">
        <v>562</v>
      </c>
      <c r="D81" t="s">
        <v>54</v>
      </c>
      <c r="E81" t="s">
        <v>55</v>
      </c>
      <c r="F81" t="s">
        <v>83</v>
      </c>
      <c r="G81">
        <f t="shared" si="49"/>
        <v>0</v>
      </c>
      <c r="H81">
        <f t="shared" si="49"/>
        <v>0</v>
      </c>
      <c r="I81">
        <f t="shared" si="49"/>
        <v>1</v>
      </c>
      <c r="J81">
        <f t="shared" si="49"/>
        <v>0</v>
      </c>
      <c r="K81">
        <f t="shared" si="37"/>
        <v>1</v>
      </c>
      <c r="L81" t="s">
        <v>96</v>
      </c>
      <c r="M81" t="s">
        <v>58</v>
      </c>
      <c r="N81" t="str">
        <f t="shared" si="38"/>
        <v>Portugal</v>
      </c>
      <c r="O81" t="s">
        <v>74</v>
      </c>
      <c r="P81" t="s">
        <v>103</v>
      </c>
      <c r="Q81">
        <v>3</v>
      </c>
      <c r="R81">
        <v>2</v>
      </c>
      <c r="S81">
        <v>3</v>
      </c>
      <c r="T81">
        <v>2</v>
      </c>
      <c r="U81">
        <v>2</v>
      </c>
      <c r="V81">
        <v>5</v>
      </c>
      <c r="W81">
        <v>3</v>
      </c>
      <c r="X81">
        <f t="shared" si="39"/>
        <v>8.3333333333333329E-2</v>
      </c>
      <c r="Y81">
        <f t="shared" si="40"/>
        <v>8.3333333333333329E-2</v>
      </c>
      <c r="Z81">
        <v>4</v>
      </c>
      <c r="AA81">
        <v>5</v>
      </c>
      <c r="AB81">
        <v>4</v>
      </c>
      <c r="AC81">
        <v>4</v>
      </c>
      <c r="AD81">
        <v>2</v>
      </c>
      <c r="AE81">
        <v>4</v>
      </c>
      <c r="AF81">
        <v>3</v>
      </c>
      <c r="AG81">
        <v>2</v>
      </c>
      <c r="AH81">
        <v>4</v>
      </c>
      <c r="AI81" s="35">
        <v>4</v>
      </c>
      <c r="AJ81">
        <v>1</v>
      </c>
      <c r="AK81">
        <v>4</v>
      </c>
      <c r="AL81">
        <v>2</v>
      </c>
      <c r="AM81">
        <v>5</v>
      </c>
      <c r="AN81">
        <v>4</v>
      </c>
      <c r="AO81">
        <v>5</v>
      </c>
      <c r="AP81">
        <v>1</v>
      </c>
      <c r="AQ81">
        <v>4</v>
      </c>
      <c r="AR81">
        <v>4</v>
      </c>
      <c r="AS81">
        <v>4</v>
      </c>
      <c r="AT81">
        <v>4</v>
      </c>
      <c r="AU81">
        <v>4</v>
      </c>
      <c r="AV81">
        <f t="shared" si="41"/>
        <v>4</v>
      </c>
      <c r="AW81">
        <v>6</v>
      </c>
      <c r="AX81">
        <v>0</v>
      </c>
      <c r="AY81">
        <f t="shared" si="34"/>
        <v>3.25</v>
      </c>
      <c r="AZ81">
        <f t="shared" si="42"/>
        <v>1</v>
      </c>
      <c r="BA81">
        <f t="shared" si="35"/>
        <v>3.75</v>
      </c>
      <c r="BB81">
        <f t="shared" si="43"/>
        <v>1</v>
      </c>
      <c r="BC81" t="s">
        <v>61</v>
      </c>
      <c r="BD81" t="s">
        <v>277</v>
      </c>
      <c r="BE81" t="s">
        <v>714</v>
      </c>
      <c r="BF81">
        <v>3</v>
      </c>
      <c r="BH81">
        <f t="shared" si="36"/>
        <v>3</v>
      </c>
      <c r="BI81">
        <v>1</v>
      </c>
      <c r="BJ81">
        <v>4</v>
      </c>
      <c r="BK81">
        <f t="shared" si="44"/>
        <v>1</v>
      </c>
      <c r="BL81" t="s">
        <v>715</v>
      </c>
      <c r="BM81" t="s">
        <v>65</v>
      </c>
      <c r="BN81" s="1">
        <v>3.9699074074074072E-3</v>
      </c>
      <c r="BP81" s="5" t="s">
        <v>1041</v>
      </c>
      <c r="BR81" s="11" t="b">
        <f t="shared" si="51"/>
        <v>0</v>
      </c>
      <c r="BS81" s="11" t="b">
        <f t="shared" si="51"/>
        <v>0</v>
      </c>
      <c r="BT81" s="11" t="b">
        <f t="shared" si="51"/>
        <v>0</v>
      </c>
      <c r="BU81" s="11" t="b">
        <f t="shared" si="51"/>
        <v>0</v>
      </c>
      <c r="BV81" s="11" t="b">
        <f t="shared" si="23"/>
        <v>0</v>
      </c>
      <c r="BW81" s="11" t="b">
        <f t="shared" si="23"/>
        <v>0</v>
      </c>
      <c r="BZ81" s="11" t="b">
        <f t="shared" si="45"/>
        <v>0</v>
      </c>
      <c r="CA81" s="11" t="b">
        <f t="shared" si="46"/>
        <v>0</v>
      </c>
      <c r="CB81" s="11" t="b">
        <f t="shared" si="50"/>
        <v>0</v>
      </c>
      <c r="CC81" s="11" t="b">
        <f t="shared" si="50"/>
        <v>0</v>
      </c>
      <c r="CD81" s="11" t="b">
        <f t="shared" si="50"/>
        <v>0</v>
      </c>
      <c r="CE81" s="11" t="b">
        <f t="shared" si="50"/>
        <v>0</v>
      </c>
      <c r="CF81" s="11" t="b">
        <f t="shared" si="50"/>
        <v>0</v>
      </c>
      <c r="CG81" s="11" t="b">
        <f t="shared" si="50"/>
        <v>0</v>
      </c>
      <c r="CH81" s="11" t="b">
        <f t="shared" si="50"/>
        <v>0</v>
      </c>
      <c r="CI81" s="11" t="b">
        <f t="shared" si="50"/>
        <v>0</v>
      </c>
      <c r="CJ81" s="11" t="b">
        <f t="shared" si="50"/>
        <v>0</v>
      </c>
      <c r="CK81" s="11" t="b">
        <f t="shared" si="50"/>
        <v>0</v>
      </c>
      <c r="CL81" s="11" t="b">
        <f t="shared" si="50"/>
        <v>0</v>
      </c>
      <c r="CM81" s="11" t="b">
        <f t="shared" si="50"/>
        <v>0</v>
      </c>
      <c r="CN81" s="11" t="b">
        <f t="shared" si="50"/>
        <v>0</v>
      </c>
      <c r="CO81" s="11" t="b">
        <f t="shared" si="25"/>
        <v>0</v>
      </c>
      <c r="CP81" s="11" t="b">
        <f t="shared" si="48"/>
        <v>0</v>
      </c>
      <c r="CQ81" s="11" t="b">
        <f t="shared" si="47"/>
        <v>0</v>
      </c>
    </row>
    <row r="82" spans="1:96">
      <c r="A82" t="s">
        <v>716</v>
      </c>
      <c r="B82" t="s">
        <v>717</v>
      </c>
      <c r="C82" t="s">
        <v>562</v>
      </c>
      <c r="D82" t="s">
        <v>70</v>
      </c>
      <c r="E82" t="s">
        <v>144</v>
      </c>
      <c r="F82" t="s">
        <v>56</v>
      </c>
      <c r="G82">
        <f t="shared" si="49"/>
        <v>0</v>
      </c>
      <c r="H82">
        <f t="shared" si="49"/>
        <v>0</v>
      </c>
      <c r="I82">
        <f t="shared" si="49"/>
        <v>0</v>
      </c>
      <c r="J82">
        <f t="shared" si="49"/>
        <v>1</v>
      </c>
      <c r="K82">
        <f t="shared" si="37"/>
        <v>1</v>
      </c>
      <c r="L82" t="s">
        <v>72</v>
      </c>
      <c r="M82" t="s">
        <v>718</v>
      </c>
      <c r="N82" t="str">
        <f t="shared" si="38"/>
        <v>Portuguese</v>
      </c>
      <c r="O82" t="s">
        <v>59</v>
      </c>
      <c r="P82" t="s">
        <v>296</v>
      </c>
      <c r="Q82">
        <v>1</v>
      </c>
      <c r="R82">
        <v>3</v>
      </c>
      <c r="S82">
        <v>2</v>
      </c>
      <c r="T82">
        <v>3</v>
      </c>
      <c r="U82">
        <v>2</v>
      </c>
      <c r="V82">
        <v>5</v>
      </c>
      <c r="W82">
        <v>3</v>
      </c>
      <c r="X82">
        <f t="shared" si="39"/>
        <v>-0.125</v>
      </c>
      <c r="Y82">
        <f t="shared" si="40"/>
        <v>0.125</v>
      </c>
      <c r="Z82">
        <v>2</v>
      </c>
      <c r="AA82">
        <v>3</v>
      </c>
      <c r="AB82">
        <v>4</v>
      </c>
      <c r="AC82">
        <v>4</v>
      </c>
      <c r="AD82">
        <v>3</v>
      </c>
      <c r="AE82">
        <v>4</v>
      </c>
      <c r="AF82">
        <v>2</v>
      </c>
      <c r="AG82">
        <v>2</v>
      </c>
      <c r="AH82">
        <v>4</v>
      </c>
      <c r="AI82" s="35">
        <v>2</v>
      </c>
      <c r="AJ82">
        <v>3</v>
      </c>
      <c r="AK82">
        <v>1</v>
      </c>
      <c r="AL82">
        <v>3</v>
      </c>
      <c r="AM82">
        <v>4</v>
      </c>
      <c r="AN82">
        <v>3</v>
      </c>
      <c r="AO82">
        <v>1</v>
      </c>
      <c r="AP82">
        <v>1</v>
      </c>
      <c r="AQ82">
        <v>1</v>
      </c>
      <c r="AR82">
        <v>3</v>
      </c>
      <c r="AS82">
        <v>3</v>
      </c>
      <c r="AT82">
        <v>4</v>
      </c>
      <c r="AU82">
        <v>4</v>
      </c>
      <c r="AV82">
        <f t="shared" si="41"/>
        <v>3</v>
      </c>
      <c r="AW82">
        <v>6</v>
      </c>
      <c r="AX82">
        <v>1</v>
      </c>
      <c r="AY82">
        <f t="shared" si="34"/>
        <v>2.25</v>
      </c>
      <c r="AZ82">
        <f t="shared" si="42"/>
        <v>0</v>
      </c>
      <c r="BA82">
        <f t="shared" si="35"/>
        <v>3.25</v>
      </c>
      <c r="BB82">
        <f t="shared" si="43"/>
        <v>1</v>
      </c>
      <c r="BC82" t="s">
        <v>145</v>
      </c>
      <c r="BD82" t="s">
        <v>719</v>
      </c>
      <c r="BE82" t="s">
        <v>720</v>
      </c>
      <c r="BF82">
        <v>0</v>
      </c>
      <c r="BG82">
        <v>1</v>
      </c>
      <c r="BH82">
        <f t="shared" si="36"/>
        <v>1</v>
      </c>
      <c r="BI82">
        <v>1</v>
      </c>
      <c r="BJ82">
        <v>2</v>
      </c>
      <c r="BK82">
        <f t="shared" si="44"/>
        <v>1</v>
      </c>
      <c r="BL82" t="s">
        <v>453</v>
      </c>
      <c r="BM82" t="s">
        <v>149</v>
      </c>
      <c r="BN82" s="1">
        <v>3.3333333333333335E-3</v>
      </c>
      <c r="BO82" t="s">
        <v>721</v>
      </c>
      <c r="BP82" s="5" t="s">
        <v>1041</v>
      </c>
      <c r="BR82" s="11" t="b">
        <f t="shared" si="51"/>
        <v>0</v>
      </c>
      <c r="BS82" s="11" t="b">
        <f t="shared" si="51"/>
        <v>0</v>
      </c>
      <c r="BT82" s="11" t="b">
        <f t="shared" si="51"/>
        <v>0</v>
      </c>
      <c r="BU82" s="11" t="b">
        <f t="shared" si="51"/>
        <v>0</v>
      </c>
      <c r="BV82" s="11" t="b">
        <f t="shared" si="23"/>
        <v>0</v>
      </c>
      <c r="BW82" s="11" t="b">
        <f t="shared" si="23"/>
        <v>0</v>
      </c>
      <c r="BZ82" s="11" t="b">
        <f t="shared" si="45"/>
        <v>0</v>
      </c>
      <c r="CA82" s="11" t="b">
        <f t="shared" si="46"/>
        <v>0</v>
      </c>
      <c r="CB82" s="11" t="b">
        <f t="shared" si="50"/>
        <v>0</v>
      </c>
      <c r="CC82" s="11" t="b">
        <f t="shared" si="50"/>
        <v>0</v>
      </c>
      <c r="CD82" s="11" t="b">
        <f t="shared" si="50"/>
        <v>0</v>
      </c>
      <c r="CE82" s="11" t="b">
        <f t="shared" si="50"/>
        <v>0</v>
      </c>
      <c r="CF82" s="11" t="b">
        <f t="shared" si="50"/>
        <v>0</v>
      </c>
      <c r="CG82" s="11" t="b">
        <f t="shared" si="50"/>
        <v>0</v>
      </c>
      <c r="CH82" s="11" t="b">
        <f t="shared" si="50"/>
        <v>0</v>
      </c>
      <c r="CI82" s="11" t="b">
        <f t="shared" si="50"/>
        <v>0</v>
      </c>
      <c r="CJ82" s="11" t="b">
        <f t="shared" si="50"/>
        <v>0</v>
      </c>
      <c r="CK82" s="11" t="b">
        <f t="shared" si="50"/>
        <v>0</v>
      </c>
      <c r="CL82" s="11" t="b">
        <f t="shared" si="50"/>
        <v>0</v>
      </c>
      <c r="CM82" s="11" t="b">
        <f t="shared" si="50"/>
        <v>0</v>
      </c>
      <c r="CN82" s="11" t="b">
        <f t="shared" si="50"/>
        <v>0</v>
      </c>
      <c r="CO82" s="11" t="b">
        <f t="shared" si="25"/>
        <v>0</v>
      </c>
      <c r="CP82" s="11" t="b">
        <f t="shared" si="48"/>
        <v>0</v>
      </c>
      <c r="CQ82" s="11" t="b">
        <f t="shared" si="47"/>
        <v>0</v>
      </c>
      <c r="CR82" t="s">
        <v>722</v>
      </c>
    </row>
    <row r="83" spans="1:96">
      <c r="A83" t="s">
        <v>723</v>
      </c>
      <c r="B83" t="s">
        <v>724</v>
      </c>
      <c r="C83" t="s">
        <v>562</v>
      </c>
      <c r="D83" t="s">
        <v>70</v>
      </c>
      <c r="E83" t="s">
        <v>95</v>
      </c>
      <c r="F83" t="s">
        <v>56</v>
      </c>
      <c r="G83">
        <f t="shared" si="49"/>
        <v>0</v>
      </c>
      <c r="H83">
        <f t="shared" si="49"/>
        <v>0</v>
      </c>
      <c r="I83">
        <f t="shared" si="49"/>
        <v>0</v>
      </c>
      <c r="J83">
        <f t="shared" si="49"/>
        <v>1</v>
      </c>
      <c r="K83">
        <f t="shared" si="37"/>
        <v>1</v>
      </c>
      <c r="L83" t="s">
        <v>347</v>
      </c>
      <c r="M83" t="s">
        <v>725</v>
      </c>
      <c r="N83" t="str">
        <f t="shared" si="38"/>
        <v>france</v>
      </c>
      <c r="O83" t="s">
        <v>59</v>
      </c>
      <c r="P83" t="s">
        <v>60</v>
      </c>
      <c r="Q83">
        <v>3</v>
      </c>
      <c r="R83">
        <v>1</v>
      </c>
      <c r="S83">
        <v>3</v>
      </c>
      <c r="T83">
        <v>1</v>
      </c>
      <c r="U83">
        <v>4</v>
      </c>
      <c r="V83">
        <v>4</v>
      </c>
      <c r="W83">
        <v>1</v>
      </c>
      <c r="X83">
        <f t="shared" si="39"/>
        <v>0.16666666666666666</v>
      </c>
      <c r="Y83">
        <f t="shared" si="40"/>
        <v>0</v>
      </c>
      <c r="Z83">
        <v>5</v>
      </c>
      <c r="AA83">
        <v>5</v>
      </c>
      <c r="AB83">
        <v>4</v>
      </c>
      <c r="AC83">
        <v>5</v>
      </c>
      <c r="AD83">
        <v>5</v>
      </c>
      <c r="AE83">
        <v>6</v>
      </c>
      <c r="AF83">
        <v>4</v>
      </c>
      <c r="AG83">
        <v>2</v>
      </c>
      <c r="AH83">
        <v>4</v>
      </c>
      <c r="AI83" s="35">
        <v>5</v>
      </c>
      <c r="AJ83">
        <v>5</v>
      </c>
      <c r="AK83">
        <v>5</v>
      </c>
      <c r="AL83">
        <v>3</v>
      </c>
      <c r="AM83">
        <v>6</v>
      </c>
      <c r="AN83">
        <v>5</v>
      </c>
      <c r="AO83">
        <v>4</v>
      </c>
      <c r="AP83">
        <v>4</v>
      </c>
      <c r="AQ83">
        <v>2</v>
      </c>
      <c r="AR83">
        <v>3</v>
      </c>
      <c r="AS83">
        <v>4</v>
      </c>
      <c r="AT83">
        <v>2</v>
      </c>
      <c r="AU83">
        <v>2</v>
      </c>
      <c r="AV83">
        <f t="shared" si="41"/>
        <v>2.6</v>
      </c>
      <c r="AW83">
        <v>6</v>
      </c>
      <c r="AX83">
        <v>2</v>
      </c>
      <c r="AY83">
        <f t="shared" si="34"/>
        <v>4.625</v>
      </c>
      <c r="AZ83">
        <f t="shared" si="42"/>
        <v>1</v>
      </c>
      <c r="BA83">
        <f t="shared" si="35"/>
        <v>4.75</v>
      </c>
      <c r="BB83">
        <f t="shared" si="43"/>
        <v>1</v>
      </c>
      <c r="BC83" t="s">
        <v>297</v>
      </c>
      <c r="BD83" t="s">
        <v>358</v>
      </c>
      <c r="BE83" t="s">
        <v>427</v>
      </c>
      <c r="BF83">
        <v>0</v>
      </c>
      <c r="BG83">
        <v>1</v>
      </c>
      <c r="BH83">
        <f t="shared" si="36"/>
        <v>1</v>
      </c>
      <c r="BI83">
        <v>1</v>
      </c>
      <c r="BJ83">
        <v>2</v>
      </c>
      <c r="BK83">
        <f t="shared" si="44"/>
        <v>1</v>
      </c>
      <c r="BL83" t="s">
        <v>300</v>
      </c>
      <c r="BM83" t="s">
        <v>301</v>
      </c>
      <c r="BN83" s="1">
        <v>3.5185185185185185E-3</v>
      </c>
      <c r="BO83" t="s">
        <v>726</v>
      </c>
      <c r="BP83" s="5" t="s">
        <v>1042</v>
      </c>
      <c r="BR83" s="11" t="b">
        <f t="shared" si="51"/>
        <v>0</v>
      </c>
      <c r="BS83" s="11" t="b">
        <f t="shared" si="51"/>
        <v>0</v>
      </c>
      <c r="BT83" s="11" t="b">
        <f t="shared" si="51"/>
        <v>0</v>
      </c>
      <c r="BU83" s="11" t="b">
        <f t="shared" si="51"/>
        <v>0</v>
      </c>
      <c r="BV83" s="11" t="b">
        <f t="shared" si="23"/>
        <v>0</v>
      </c>
      <c r="BW83" s="11" t="b">
        <f t="shared" si="23"/>
        <v>0</v>
      </c>
      <c r="BX83" s="5" t="s">
        <v>1045</v>
      </c>
      <c r="BY83" s="5" t="s">
        <v>1073</v>
      </c>
      <c r="BZ83" s="11" t="b">
        <f t="shared" si="45"/>
        <v>0</v>
      </c>
      <c r="CA83" s="11" t="b">
        <f t="shared" si="46"/>
        <v>0</v>
      </c>
      <c r="CB83" s="11" t="b">
        <f t="shared" si="50"/>
        <v>0</v>
      </c>
      <c r="CC83" s="11" t="b">
        <f t="shared" si="50"/>
        <v>1</v>
      </c>
      <c r="CD83" s="11" t="b">
        <f t="shared" si="50"/>
        <v>0</v>
      </c>
      <c r="CE83" s="11" t="b">
        <f t="shared" si="50"/>
        <v>0</v>
      </c>
      <c r="CF83" s="11" t="b">
        <f t="shared" si="50"/>
        <v>0</v>
      </c>
      <c r="CG83" s="11" t="b">
        <f t="shared" si="50"/>
        <v>0</v>
      </c>
      <c r="CH83" s="11" t="b">
        <f t="shared" si="50"/>
        <v>0</v>
      </c>
      <c r="CI83" s="11" t="b">
        <f t="shared" si="50"/>
        <v>0</v>
      </c>
      <c r="CJ83" s="11" t="b">
        <f t="shared" si="50"/>
        <v>0</v>
      </c>
      <c r="CK83" s="11" t="b">
        <f t="shared" si="50"/>
        <v>0</v>
      </c>
      <c r="CL83" s="11" t="b">
        <f t="shared" si="50"/>
        <v>1</v>
      </c>
      <c r="CM83" s="11" t="b">
        <f t="shared" si="50"/>
        <v>0</v>
      </c>
      <c r="CN83" s="11" t="b">
        <f t="shared" si="50"/>
        <v>0</v>
      </c>
      <c r="CO83" s="11" t="b">
        <f t="shared" si="25"/>
        <v>0</v>
      </c>
      <c r="CP83" s="11" t="b">
        <f t="shared" si="48"/>
        <v>1</v>
      </c>
      <c r="CQ83" s="11" t="b">
        <f t="shared" si="47"/>
        <v>0</v>
      </c>
      <c r="CR83" t="s">
        <v>727</v>
      </c>
    </row>
    <row r="84" spans="1:96">
      <c r="A84" t="s">
        <v>728</v>
      </c>
      <c r="B84" t="s">
        <v>729</v>
      </c>
      <c r="C84" t="s">
        <v>562</v>
      </c>
      <c r="D84" t="s">
        <v>70</v>
      </c>
      <c r="E84" t="s">
        <v>144</v>
      </c>
      <c r="F84" t="s">
        <v>56</v>
      </c>
      <c r="G84">
        <f t="shared" si="49"/>
        <v>0</v>
      </c>
      <c r="H84">
        <f t="shared" si="49"/>
        <v>0</v>
      </c>
      <c r="I84">
        <f t="shared" si="49"/>
        <v>0</v>
      </c>
      <c r="J84">
        <f t="shared" si="49"/>
        <v>1</v>
      </c>
      <c r="K84">
        <f t="shared" si="37"/>
        <v>1</v>
      </c>
      <c r="L84" t="s">
        <v>72</v>
      </c>
      <c r="M84" t="s">
        <v>84</v>
      </c>
      <c r="N84" t="str">
        <f t="shared" si="38"/>
        <v>United States</v>
      </c>
      <c r="O84" t="s">
        <v>59</v>
      </c>
      <c r="P84" t="s">
        <v>60</v>
      </c>
      <c r="Q84">
        <v>1</v>
      </c>
      <c r="R84">
        <v>1</v>
      </c>
      <c r="S84">
        <v>0</v>
      </c>
      <c r="T84">
        <v>1</v>
      </c>
      <c r="U84">
        <v>2</v>
      </c>
      <c r="V84">
        <v>2</v>
      </c>
      <c r="W84">
        <v>2</v>
      </c>
      <c r="X84">
        <f t="shared" si="39"/>
        <v>-4.1666666666666664E-2</v>
      </c>
      <c r="Y84">
        <f t="shared" si="40"/>
        <v>-4.1666666666666664E-2</v>
      </c>
      <c r="Z84">
        <v>4</v>
      </c>
      <c r="AA84">
        <v>4</v>
      </c>
      <c r="AB84">
        <v>3</v>
      </c>
      <c r="AC84">
        <v>3</v>
      </c>
      <c r="AD84">
        <v>3</v>
      </c>
      <c r="AE84">
        <v>3</v>
      </c>
      <c r="AF84">
        <v>3</v>
      </c>
      <c r="AG84">
        <v>1</v>
      </c>
      <c r="AH84">
        <v>5</v>
      </c>
      <c r="AI84" s="35">
        <v>5</v>
      </c>
      <c r="AJ84">
        <v>5</v>
      </c>
      <c r="AK84">
        <v>5</v>
      </c>
      <c r="AL84">
        <v>5</v>
      </c>
      <c r="AM84">
        <v>5</v>
      </c>
      <c r="AN84">
        <v>5</v>
      </c>
      <c r="AO84">
        <v>4</v>
      </c>
      <c r="AP84">
        <v>4</v>
      </c>
      <c r="AQ84">
        <v>5</v>
      </c>
      <c r="AR84">
        <v>5</v>
      </c>
      <c r="AS84">
        <v>5</v>
      </c>
      <c r="AT84">
        <v>5</v>
      </c>
      <c r="AU84">
        <v>5</v>
      </c>
      <c r="AV84">
        <f t="shared" si="41"/>
        <v>5</v>
      </c>
      <c r="AW84">
        <v>6</v>
      </c>
      <c r="AX84">
        <v>1</v>
      </c>
      <c r="AY84">
        <f t="shared" si="34"/>
        <v>4.75</v>
      </c>
      <c r="AZ84">
        <f t="shared" si="42"/>
        <v>1</v>
      </c>
      <c r="BA84">
        <f t="shared" si="35"/>
        <v>3.5</v>
      </c>
      <c r="BB84">
        <f t="shared" si="43"/>
        <v>1</v>
      </c>
      <c r="BC84" t="s">
        <v>61</v>
      </c>
      <c r="BD84" t="s">
        <v>126</v>
      </c>
      <c r="BE84" t="s">
        <v>127</v>
      </c>
      <c r="BF84">
        <v>1</v>
      </c>
      <c r="BH84">
        <f t="shared" si="36"/>
        <v>1</v>
      </c>
      <c r="BI84">
        <v>1</v>
      </c>
      <c r="BJ84">
        <v>1</v>
      </c>
      <c r="BK84">
        <f t="shared" si="44"/>
        <v>0</v>
      </c>
      <c r="BL84" t="s">
        <v>64</v>
      </c>
      <c r="BM84" t="s">
        <v>65</v>
      </c>
      <c r="BN84" s="1">
        <v>2.7314814814814819E-3</v>
      </c>
      <c r="BO84" t="s">
        <v>730</v>
      </c>
      <c r="BP84" s="5" t="s">
        <v>736</v>
      </c>
      <c r="BQ84" s="5" t="s">
        <v>1158</v>
      </c>
      <c r="BR84" s="11" t="b">
        <f t="shared" si="51"/>
        <v>1</v>
      </c>
      <c r="BS84" s="11" t="b">
        <f t="shared" si="51"/>
        <v>0</v>
      </c>
      <c r="BT84" s="11" t="b">
        <f t="shared" si="51"/>
        <v>0</v>
      </c>
      <c r="BU84" s="11" t="b">
        <f t="shared" si="51"/>
        <v>0</v>
      </c>
      <c r="BV84" s="11" t="b">
        <f t="shared" ref="BV84:BW103" si="52">ISNUMBER(SEARCH(BV$2,$BQ84))</f>
        <v>0</v>
      </c>
      <c r="BW84" s="11" t="b">
        <f t="shared" si="52"/>
        <v>0</v>
      </c>
      <c r="BZ84" s="11" t="b">
        <f t="shared" si="45"/>
        <v>0</v>
      </c>
      <c r="CA84" s="11" t="b">
        <f t="shared" si="46"/>
        <v>0</v>
      </c>
      <c r="CB84" s="11" t="b">
        <f t="shared" si="50"/>
        <v>0</v>
      </c>
      <c r="CC84" s="11" t="b">
        <f t="shared" si="50"/>
        <v>0</v>
      </c>
      <c r="CD84" s="11" t="b">
        <f t="shared" si="50"/>
        <v>0</v>
      </c>
      <c r="CE84" s="11" t="b">
        <f t="shared" si="50"/>
        <v>0</v>
      </c>
      <c r="CF84" s="11" t="b">
        <f t="shared" si="50"/>
        <v>0</v>
      </c>
      <c r="CG84" s="11" t="b">
        <f t="shared" si="50"/>
        <v>0</v>
      </c>
      <c r="CH84" s="11" t="b">
        <f t="shared" si="50"/>
        <v>0</v>
      </c>
      <c r="CI84" s="11" t="b">
        <f t="shared" si="50"/>
        <v>0</v>
      </c>
      <c r="CJ84" s="11" t="b">
        <f t="shared" si="50"/>
        <v>0</v>
      </c>
      <c r="CK84" s="11" t="b">
        <f t="shared" si="50"/>
        <v>0</v>
      </c>
      <c r="CL84" s="11" t="b">
        <f t="shared" si="50"/>
        <v>0</v>
      </c>
      <c r="CM84" s="11" t="b">
        <f t="shared" si="50"/>
        <v>0</v>
      </c>
      <c r="CN84" s="11" t="b">
        <f t="shared" si="50"/>
        <v>0</v>
      </c>
      <c r="CO84" s="11" t="b">
        <f t="shared" ref="CO84:CO147" si="53">ISNUMBER(SEARCH(CO$2,$BX84))</f>
        <v>0</v>
      </c>
      <c r="CP84" s="11" t="b">
        <f t="shared" si="48"/>
        <v>0</v>
      </c>
      <c r="CQ84" s="11" t="b">
        <f t="shared" si="47"/>
        <v>0</v>
      </c>
    </row>
    <row r="85" spans="1:96">
      <c r="A85" t="s">
        <v>731</v>
      </c>
      <c r="B85" t="s">
        <v>732</v>
      </c>
      <c r="C85" t="s">
        <v>562</v>
      </c>
      <c r="D85" t="s">
        <v>70</v>
      </c>
      <c r="E85" t="s">
        <v>144</v>
      </c>
      <c r="F85" t="s">
        <v>56</v>
      </c>
      <c r="G85">
        <f t="shared" si="49"/>
        <v>0</v>
      </c>
      <c r="H85">
        <f t="shared" si="49"/>
        <v>0</v>
      </c>
      <c r="I85">
        <f t="shared" si="49"/>
        <v>0</v>
      </c>
      <c r="J85">
        <f t="shared" si="49"/>
        <v>1</v>
      </c>
      <c r="K85">
        <f t="shared" si="37"/>
        <v>1</v>
      </c>
      <c r="L85" t="s">
        <v>96</v>
      </c>
      <c r="M85" t="s">
        <v>658</v>
      </c>
      <c r="N85" t="str">
        <f t="shared" si="38"/>
        <v>Bulgaria</v>
      </c>
      <c r="O85" t="s">
        <v>74</v>
      </c>
      <c r="P85" t="s">
        <v>85</v>
      </c>
      <c r="Q85">
        <v>4</v>
      </c>
      <c r="R85">
        <v>1</v>
      </c>
      <c r="S85">
        <v>3</v>
      </c>
      <c r="T85">
        <v>1</v>
      </c>
      <c r="U85">
        <v>5</v>
      </c>
      <c r="V85">
        <v>0</v>
      </c>
      <c r="W85">
        <v>5</v>
      </c>
      <c r="X85">
        <f t="shared" si="39"/>
        <v>0.20833333333333334</v>
      </c>
      <c r="Y85">
        <f t="shared" si="40"/>
        <v>-0.375</v>
      </c>
      <c r="Z85">
        <v>5</v>
      </c>
      <c r="AA85">
        <v>6</v>
      </c>
      <c r="AB85">
        <v>5</v>
      </c>
      <c r="AC85">
        <v>5</v>
      </c>
      <c r="AD85">
        <v>6</v>
      </c>
      <c r="AE85">
        <v>5</v>
      </c>
      <c r="AF85">
        <v>4</v>
      </c>
      <c r="AG85">
        <v>4</v>
      </c>
      <c r="AH85">
        <v>2</v>
      </c>
      <c r="AI85" s="35">
        <v>5</v>
      </c>
      <c r="AJ85">
        <v>5</v>
      </c>
      <c r="AK85">
        <v>5</v>
      </c>
      <c r="AL85">
        <v>5</v>
      </c>
      <c r="AM85">
        <v>6</v>
      </c>
      <c r="AN85">
        <v>5</v>
      </c>
      <c r="AO85">
        <v>4</v>
      </c>
      <c r="AP85">
        <v>5</v>
      </c>
      <c r="AQ85">
        <v>6</v>
      </c>
      <c r="AR85">
        <v>5</v>
      </c>
      <c r="AS85">
        <v>5</v>
      </c>
      <c r="AT85">
        <v>6</v>
      </c>
      <c r="AU85">
        <v>5</v>
      </c>
      <c r="AV85">
        <f t="shared" si="41"/>
        <v>5.4</v>
      </c>
      <c r="AW85">
        <v>6</v>
      </c>
      <c r="AX85">
        <v>5</v>
      </c>
      <c r="AY85">
        <f t="shared" si="34"/>
        <v>5</v>
      </c>
      <c r="AZ85">
        <f t="shared" si="42"/>
        <v>1</v>
      </c>
      <c r="BA85">
        <f t="shared" si="35"/>
        <v>4.75</v>
      </c>
      <c r="BB85">
        <f t="shared" si="43"/>
        <v>1</v>
      </c>
      <c r="BC85" t="s">
        <v>61</v>
      </c>
      <c r="BD85" t="s">
        <v>733</v>
      </c>
      <c r="BE85" t="s">
        <v>734</v>
      </c>
      <c r="BF85">
        <v>0</v>
      </c>
      <c r="BG85">
        <v>1</v>
      </c>
      <c r="BH85">
        <f t="shared" si="36"/>
        <v>1</v>
      </c>
      <c r="BI85">
        <v>1</v>
      </c>
      <c r="BJ85">
        <v>2</v>
      </c>
      <c r="BK85">
        <f t="shared" si="44"/>
        <v>1</v>
      </c>
      <c r="BL85" t="s">
        <v>64</v>
      </c>
      <c r="BM85" t="s">
        <v>65</v>
      </c>
      <c r="BN85" s="1">
        <v>3.4375E-3</v>
      </c>
      <c r="BO85" t="s">
        <v>735</v>
      </c>
      <c r="BP85" s="5" t="s">
        <v>1044</v>
      </c>
      <c r="BR85" s="11" t="b">
        <f t="shared" si="51"/>
        <v>0</v>
      </c>
      <c r="BS85" s="11" t="b">
        <f t="shared" si="51"/>
        <v>0</v>
      </c>
      <c r="BT85" s="11" t="b">
        <f t="shared" si="51"/>
        <v>0</v>
      </c>
      <c r="BU85" s="11" t="b">
        <f t="shared" si="51"/>
        <v>0</v>
      </c>
      <c r="BV85" s="11" t="b">
        <f t="shared" si="52"/>
        <v>0</v>
      </c>
      <c r="BW85" s="11" t="b">
        <f t="shared" si="52"/>
        <v>0</v>
      </c>
      <c r="BZ85" s="11" t="b">
        <f t="shared" si="45"/>
        <v>0</v>
      </c>
      <c r="CA85" s="11" t="b">
        <f t="shared" si="46"/>
        <v>0</v>
      </c>
      <c r="CB85" s="11" t="b">
        <f t="shared" si="50"/>
        <v>0</v>
      </c>
      <c r="CC85" s="11" t="b">
        <f t="shared" si="50"/>
        <v>0</v>
      </c>
      <c r="CD85" s="11" t="b">
        <f t="shared" si="50"/>
        <v>0</v>
      </c>
      <c r="CE85" s="11" t="b">
        <f t="shared" si="50"/>
        <v>0</v>
      </c>
      <c r="CF85" s="11" t="b">
        <f t="shared" si="50"/>
        <v>0</v>
      </c>
      <c r="CG85" s="11" t="b">
        <f t="shared" si="50"/>
        <v>0</v>
      </c>
      <c r="CH85" s="11" t="b">
        <f t="shared" si="50"/>
        <v>0</v>
      </c>
      <c r="CI85" s="11" t="b">
        <f t="shared" si="50"/>
        <v>0</v>
      </c>
      <c r="CJ85" s="11" t="b">
        <f t="shared" si="50"/>
        <v>0</v>
      </c>
      <c r="CK85" s="11" t="b">
        <f t="shared" si="50"/>
        <v>0</v>
      </c>
      <c r="CL85" s="11" t="b">
        <f t="shared" si="50"/>
        <v>0</v>
      </c>
      <c r="CM85" s="11" t="b">
        <f t="shared" si="50"/>
        <v>0</v>
      </c>
      <c r="CN85" s="11" t="b">
        <f t="shared" si="50"/>
        <v>0</v>
      </c>
      <c r="CO85" s="11" t="b">
        <f t="shared" si="53"/>
        <v>0</v>
      </c>
      <c r="CP85" s="11" t="b">
        <f t="shared" si="48"/>
        <v>0</v>
      </c>
      <c r="CQ85" s="11" t="b">
        <f t="shared" si="47"/>
        <v>0</v>
      </c>
      <c r="CR85" t="s">
        <v>736</v>
      </c>
    </row>
    <row r="86" spans="1:96">
      <c r="A86" t="s">
        <v>737</v>
      </c>
      <c r="B86" t="s">
        <v>738</v>
      </c>
      <c r="C86" t="s">
        <v>562</v>
      </c>
      <c r="D86" t="s">
        <v>54</v>
      </c>
      <c r="E86" t="s">
        <v>144</v>
      </c>
      <c r="F86" t="s">
        <v>83</v>
      </c>
      <c r="G86">
        <f t="shared" si="49"/>
        <v>0</v>
      </c>
      <c r="H86">
        <f t="shared" si="49"/>
        <v>0</v>
      </c>
      <c r="I86">
        <f t="shared" si="49"/>
        <v>1</v>
      </c>
      <c r="J86">
        <f t="shared" si="49"/>
        <v>0</v>
      </c>
      <c r="K86">
        <f t="shared" si="37"/>
        <v>1</v>
      </c>
      <c r="L86" t="s">
        <v>96</v>
      </c>
      <c r="M86" t="s">
        <v>510</v>
      </c>
      <c r="N86" t="str">
        <f t="shared" si="38"/>
        <v>England</v>
      </c>
      <c r="O86" t="s">
        <v>74</v>
      </c>
      <c r="P86" t="s">
        <v>98</v>
      </c>
      <c r="Q86">
        <v>3</v>
      </c>
      <c r="R86">
        <v>3</v>
      </c>
      <c r="S86">
        <v>4</v>
      </c>
      <c r="T86">
        <v>2</v>
      </c>
      <c r="U86">
        <v>3</v>
      </c>
      <c r="V86">
        <v>3</v>
      </c>
      <c r="W86">
        <v>3</v>
      </c>
      <c r="X86">
        <f t="shared" si="39"/>
        <v>8.3333333333333329E-2</v>
      </c>
      <c r="Y86">
        <f t="shared" si="40"/>
        <v>-4.1666666666666664E-2</v>
      </c>
      <c r="Z86">
        <v>4</v>
      </c>
      <c r="AA86">
        <v>6</v>
      </c>
      <c r="AB86">
        <v>4</v>
      </c>
      <c r="AC86">
        <v>6</v>
      </c>
      <c r="AD86">
        <v>4</v>
      </c>
      <c r="AE86">
        <v>6</v>
      </c>
      <c r="AF86">
        <v>3</v>
      </c>
      <c r="AG86">
        <v>4</v>
      </c>
      <c r="AH86">
        <v>2</v>
      </c>
      <c r="AI86" s="35">
        <v>5</v>
      </c>
      <c r="AJ86">
        <v>6</v>
      </c>
      <c r="AK86">
        <v>6</v>
      </c>
      <c r="AL86">
        <v>6</v>
      </c>
      <c r="AM86">
        <v>6</v>
      </c>
      <c r="AN86">
        <v>6</v>
      </c>
      <c r="AO86">
        <v>5</v>
      </c>
      <c r="AP86">
        <v>4</v>
      </c>
      <c r="AQ86">
        <v>6</v>
      </c>
      <c r="AR86">
        <v>3</v>
      </c>
      <c r="AS86">
        <v>5</v>
      </c>
      <c r="AT86">
        <v>3</v>
      </c>
      <c r="AU86">
        <v>6</v>
      </c>
      <c r="AV86">
        <f t="shared" si="41"/>
        <v>4.5999999999999996</v>
      </c>
      <c r="AW86">
        <v>6</v>
      </c>
      <c r="AX86">
        <v>2</v>
      </c>
      <c r="AY86">
        <f t="shared" si="34"/>
        <v>5.5</v>
      </c>
      <c r="AZ86">
        <f t="shared" si="42"/>
        <v>1</v>
      </c>
      <c r="BA86">
        <f t="shared" si="35"/>
        <v>4.375</v>
      </c>
      <c r="BB86">
        <f t="shared" si="43"/>
        <v>1</v>
      </c>
      <c r="BC86" t="s">
        <v>61</v>
      </c>
      <c r="BD86" t="s">
        <v>245</v>
      </c>
      <c r="BE86" t="s">
        <v>246</v>
      </c>
      <c r="BF86">
        <v>1</v>
      </c>
      <c r="BH86">
        <f t="shared" si="36"/>
        <v>1</v>
      </c>
      <c r="BI86">
        <v>1</v>
      </c>
      <c r="BJ86">
        <v>2</v>
      </c>
      <c r="BK86">
        <f t="shared" si="44"/>
        <v>1</v>
      </c>
      <c r="BL86" t="s">
        <v>181</v>
      </c>
      <c r="BM86" t="s">
        <v>65</v>
      </c>
      <c r="BN86" s="1">
        <v>2.8240740740740739E-3</v>
      </c>
      <c r="BO86" t="s">
        <v>429</v>
      </c>
      <c r="BP86" s="5" t="s">
        <v>1041</v>
      </c>
      <c r="BR86" s="11" t="b">
        <f t="shared" si="51"/>
        <v>0</v>
      </c>
      <c r="BS86" s="11" t="b">
        <f t="shared" si="51"/>
        <v>0</v>
      </c>
      <c r="BT86" s="11" t="b">
        <f t="shared" si="51"/>
        <v>0</v>
      </c>
      <c r="BU86" s="11" t="b">
        <f t="shared" si="51"/>
        <v>0</v>
      </c>
      <c r="BV86" s="11" t="b">
        <f t="shared" si="52"/>
        <v>0</v>
      </c>
      <c r="BW86" s="11" t="b">
        <f t="shared" si="52"/>
        <v>0</v>
      </c>
      <c r="BZ86" s="11" t="b">
        <f t="shared" si="45"/>
        <v>0</v>
      </c>
      <c r="CA86" s="11" t="b">
        <f t="shared" si="46"/>
        <v>0</v>
      </c>
      <c r="CB86" s="11" t="b">
        <f t="shared" si="50"/>
        <v>0</v>
      </c>
      <c r="CC86" s="11" t="b">
        <f t="shared" si="50"/>
        <v>0</v>
      </c>
      <c r="CD86" s="11" t="b">
        <f t="shared" si="50"/>
        <v>0</v>
      </c>
      <c r="CE86" s="11" t="b">
        <f t="shared" si="50"/>
        <v>0</v>
      </c>
      <c r="CF86" s="11" t="b">
        <f t="shared" si="50"/>
        <v>0</v>
      </c>
      <c r="CG86" s="11" t="b">
        <f t="shared" si="50"/>
        <v>0</v>
      </c>
      <c r="CH86" s="11" t="b">
        <f t="shared" si="50"/>
        <v>0</v>
      </c>
      <c r="CI86" s="11" t="b">
        <f t="shared" si="50"/>
        <v>0</v>
      </c>
      <c r="CJ86" s="11" t="b">
        <f t="shared" si="50"/>
        <v>0</v>
      </c>
      <c r="CK86" s="11" t="b">
        <f t="shared" si="50"/>
        <v>0</v>
      </c>
      <c r="CL86" s="11" t="b">
        <f t="shared" si="50"/>
        <v>0</v>
      </c>
      <c r="CM86" s="11" t="b">
        <f t="shared" si="50"/>
        <v>0</v>
      </c>
      <c r="CN86" s="11" t="b">
        <f t="shared" si="50"/>
        <v>0</v>
      </c>
      <c r="CO86" s="11" t="b">
        <f t="shared" si="53"/>
        <v>0</v>
      </c>
      <c r="CP86" s="11" t="b">
        <f t="shared" si="48"/>
        <v>0</v>
      </c>
      <c r="CQ86" s="11" t="b">
        <f t="shared" si="47"/>
        <v>0</v>
      </c>
      <c r="CR86" t="s">
        <v>429</v>
      </c>
    </row>
    <row r="87" spans="1:96">
      <c r="A87" t="s">
        <v>739</v>
      </c>
      <c r="B87" t="s">
        <v>740</v>
      </c>
      <c r="C87" t="s">
        <v>562</v>
      </c>
      <c r="D87" t="s">
        <v>70</v>
      </c>
      <c r="E87" t="s">
        <v>55</v>
      </c>
      <c r="F87" t="s">
        <v>56</v>
      </c>
      <c r="G87">
        <f t="shared" si="49"/>
        <v>0</v>
      </c>
      <c r="H87">
        <f t="shared" si="49"/>
        <v>0</v>
      </c>
      <c r="I87">
        <f t="shared" si="49"/>
        <v>0</v>
      </c>
      <c r="J87">
        <f t="shared" si="49"/>
        <v>1</v>
      </c>
      <c r="K87">
        <f t="shared" si="37"/>
        <v>1</v>
      </c>
      <c r="L87" t="s">
        <v>72</v>
      </c>
      <c r="M87" t="s">
        <v>125</v>
      </c>
      <c r="N87" t="str">
        <f t="shared" si="38"/>
        <v>United Kingdom</v>
      </c>
      <c r="O87" t="s">
        <v>59</v>
      </c>
      <c r="P87" t="s">
        <v>98</v>
      </c>
      <c r="Q87">
        <v>4</v>
      </c>
      <c r="R87">
        <v>4</v>
      </c>
      <c r="S87">
        <v>5</v>
      </c>
      <c r="T87">
        <v>4</v>
      </c>
      <c r="U87">
        <v>5</v>
      </c>
      <c r="V87">
        <v>5</v>
      </c>
      <c r="W87">
        <v>5</v>
      </c>
      <c r="X87">
        <f t="shared" si="39"/>
        <v>4.1666666666666664E-2</v>
      </c>
      <c r="Y87">
        <f t="shared" si="40"/>
        <v>-4.1666666666666664E-2</v>
      </c>
      <c r="Z87">
        <v>1</v>
      </c>
      <c r="AA87">
        <v>2</v>
      </c>
      <c r="AB87">
        <v>1</v>
      </c>
      <c r="AC87">
        <v>3</v>
      </c>
      <c r="AD87">
        <v>2</v>
      </c>
      <c r="AE87">
        <v>4</v>
      </c>
      <c r="AF87">
        <v>1</v>
      </c>
      <c r="AG87">
        <v>2</v>
      </c>
      <c r="AH87">
        <v>4</v>
      </c>
      <c r="AI87" s="35">
        <v>3</v>
      </c>
      <c r="AJ87">
        <v>4</v>
      </c>
      <c r="AK87">
        <v>2</v>
      </c>
      <c r="AL87">
        <v>3</v>
      </c>
      <c r="AM87">
        <v>3</v>
      </c>
      <c r="AN87">
        <v>3</v>
      </c>
      <c r="AO87">
        <v>3</v>
      </c>
      <c r="AP87">
        <v>4</v>
      </c>
      <c r="AQ87">
        <v>3</v>
      </c>
      <c r="AR87">
        <v>3</v>
      </c>
      <c r="AS87">
        <v>3</v>
      </c>
      <c r="AT87">
        <v>3</v>
      </c>
      <c r="AU87">
        <v>3</v>
      </c>
      <c r="AV87">
        <f t="shared" si="41"/>
        <v>3</v>
      </c>
      <c r="AW87">
        <v>6</v>
      </c>
      <c r="AX87">
        <v>2</v>
      </c>
      <c r="AY87">
        <f t="shared" si="34"/>
        <v>3.125</v>
      </c>
      <c r="AZ87">
        <f t="shared" si="42"/>
        <v>1</v>
      </c>
      <c r="BA87">
        <f t="shared" si="35"/>
        <v>2.25</v>
      </c>
      <c r="BB87">
        <f t="shared" si="43"/>
        <v>0</v>
      </c>
      <c r="BC87" t="s">
        <v>297</v>
      </c>
      <c r="BD87" t="s">
        <v>110</v>
      </c>
      <c r="BE87" t="s">
        <v>412</v>
      </c>
      <c r="BF87">
        <v>0</v>
      </c>
      <c r="BG87" t="s">
        <v>1101</v>
      </c>
      <c r="BH87" t="str">
        <f t="shared" si="36"/>
        <v>NA</v>
      </c>
      <c r="BI87">
        <v>11</v>
      </c>
      <c r="BJ87">
        <v>0</v>
      </c>
      <c r="BK87">
        <f t="shared" si="44"/>
        <v>1</v>
      </c>
      <c r="BL87" t="s">
        <v>741</v>
      </c>
      <c r="BM87" t="s">
        <v>742</v>
      </c>
      <c r="BN87" s="1">
        <v>2.4768518518518516E-3</v>
      </c>
      <c r="BO87" t="s">
        <v>743</v>
      </c>
      <c r="BP87" s="5" t="s">
        <v>1082</v>
      </c>
      <c r="BR87" s="11" t="b">
        <f t="shared" si="51"/>
        <v>0</v>
      </c>
      <c r="BS87" s="11" t="b">
        <f t="shared" si="51"/>
        <v>0</v>
      </c>
      <c r="BT87" s="11" t="b">
        <f t="shared" si="51"/>
        <v>0</v>
      </c>
      <c r="BU87" s="11" t="b">
        <f t="shared" si="51"/>
        <v>0</v>
      </c>
      <c r="BV87" s="11" t="b">
        <f t="shared" si="52"/>
        <v>0</v>
      </c>
      <c r="BW87" s="11" t="b">
        <f t="shared" si="52"/>
        <v>0</v>
      </c>
      <c r="BX87" s="5" t="s">
        <v>1081</v>
      </c>
      <c r="BZ87" s="11" t="b">
        <f t="shared" si="45"/>
        <v>0</v>
      </c>
      <c r="CA87" s="11" t="b">
        <f t="shared" si="46"/>
        <v>1</v>
      </c>
      <c r="CB87" s="11" t="b">
        <f t="shared" si="50"/>
        <v>0</v>
      </c>
      <c r="CC87" s="11" t="b">
        <f t="shared" si="50"/>
        <v>0</v>
      </c>
      <c r="CD87" s="11" t="b">
        <f t="shared" si="50"/>
        <v>0</v>
      </c>
      <c r="CE87" s="11" t="b">
        <f t="shared" si="50"/>
        <v>0</v>
      </c>
      <c r="CF87" s="11" t="b">
        <f t="shared" si="50"/>
        <v>0</v>
      </c>
      <c r="CG87" s="11" t="b">
        <f t="shared" si="50"/>
        <v>0</v>
      </c>
      <c r="CH87" s="11" t="b">
        <f t="shared" si="50"/>
        <v>0</v>
      </c>
      <c r="CI87" s="11" t="b">
        <f t="shared" si="50"/>
        <v>0</v>
      </c>
      <c r="CJ87" s="11" t="b">
        <f t="shared" si="50"/>
        <v>0</v>
      </c>
      <c r="CK87" s="11" t="b">
        <f t="shared" si="50"/>
        <v>0</v>
      </c>
      <c r="CL87" s="11" t="b">
        <f t="shared" si="50"/>
        <v>0</v>
      </c>
      <c r="CM87" s="11" t="b">
        <f t="shared" si="50"/>
        <v>0</v>
      </c>
      <c r="CN87" s="11" t="b">
        <f t="shared" si="50"/>
        <v>0</v>
      </c>
      <c r="CO87" s="11" t="b">
        <f t="shared" si="53"/>
        <v>0</v>
      </c>
      <c r="CP87" s="11" t="b">
        <f t="shared" si="48"/>
        <v>0</v>
      </c>
      <c r="CQ87" s="11" t="b">
        <f t="shared" si="47"/>
        <v>0</v>
      </c>
    </row>
    <row r="88" spans="1:96">
      <c r="A88" t="s">
        <v>744</v>
      </c>
      <c r="B88" t="s">
        <v>745</v>
      </c>
      <c r="C88" t="s">
        <v>562</v>
      </c>
      <c r="D88" t="s">
        <v>54</v>
      </c>
      <c r="E88" t="s">
        <v>144</v>
      </c>
      <c r="F88" t="s">
        <v>132</v>
      </c>
      <c r="G88">
        <f t="shared" si="49"/>
        <v>1</v>
      </c>
      <c r="H88">
        <f t="shared" si="49"/>
        <v>0</v>
      </c>
      <c r="I88">
        <f t="shared" si="49"/>
        <v>0</v>
      </c>
      <c r="J88">
        <f t="shared" si="49"/>
        <v>0</v>
      </c>
      <c r="K88">
        <f t="shared" si="37"/>
        <v>1</v>
      </c>
      <c r="L88" t="s">
        <v>72</v>
      </c>
      <c r="M88" t="s">
        <v>125</v>
      </c>
      <c r="N88" t="str">
        <f t="shared" si="38"/>
        <v>United Kingdom</v>
      </c>
      <c r="O88" t="s">
        <v>59</v>
      </c>
      <c r="P88" t="s">
        <v>98</v>
      </c>
      <c r="Q88">
        <v>5</v>
      </c>
      <c r="R88">
        <v>2</v>
      </c>
      <c r="S88">
        <v>4</v>
      </c>
      <c r="T88">
        <v>4</v>
      </c>
      <c r="U88">
        <v>4</v>
      </c>
      <c r="V88">
        <v>5</v>
      </c>
      <c r="W88">
        <v>4</v>
      </c>
      <c r="X88">
        <f t="shared" si="39"/>
        <v>0.125</v>
      </c>
      <c r="Y88">
        <f t="shared" si="40"/>
        <v>4.1666666666666664E-2</v>
      </c>
      <c r="Z88">
        <v>5</v>
      </c>
      <c r="AA88">
        <v>5</v>
      </c>
      <c r="AB88">
        <v>5</v>
      </c>
      <c r="AC88">
        <v>6</v>
      </c>
      <c r="AD88">
        <v>6</v>
      </c>
      <c r="AE88">
        <v>6</v>
      </c>
      <c r="AF88">
        <v>6</v>
      </c>
      <c r="AG88">
        <v>3</v>
      </c>
      <c r="AH88">
        <v>3</v>
      </c>
      <c r="AI88" s="35">
        <v>6</v>
      </c>
      <c r="AJ88">
        <v>5</v>
      </c>
      <c r="AK88">
        <v>5</v>
      </c>
      <c r="AL88">
        <v>5</v>
      </c>
      <c r="AM88">
        <v>6</v>
      </c>
      <c r="AN88">
        <v>5</v>
      </c>
      <c r="AO88">
        <v>5</v>
      </c>
      <c r="AP88">
        <v>5</v>
      </c>
      <c r="AQ88">
        <v>5</v>
      </c>
      <c r="AR88">
        <v>5</v>
      </c>
      <c r="AS88">
        <v>6</v>
      </c>
      <c r="AT88">
        <v>5</v>
      </c>
      <c r="AU88">
        <v>5</v>
      </c>
      <c r="AV88">
        <f t="shared" si="41"/>
        <v>5.2</v>
      </c>
      <c r="AW88">
        <v>6</v>
      </c>
      <c r="AX88">
        <v>6</v>
      </c>
      <c r="AY88">
        <f t="shared" si="34"/>
        <v>5.25</v>
      </c>
      <c r="AZ88">
        <f t="shared" si="42"/>
        <v>1</v>
      </c>
      <c r="BA88">
        <f t="shared" si="35"/>
        <v>5.25</v>
      </c>
      <c r="BB88">
        <f t="shared" si="43"/>
        <v>1</v>
      </c>
      <c r="BC88" t="s">
        <v>282</v>
      </c>
      <c r="BD88" t="s">
        <v>746</v>
      </c>
      <c r="BE88" t="s">
        <v>284</v>
      </c>
      <c r="BF88">
        <v>1</v>
      </c>
      <c r="BH88">
        <f t="shared" si="36"/>
        <v>1</v>
      </c>
      <c r="BI88">
        <v>1</v>
      </c>
      <c r="BJ88">
        <v>3</v>
      </c>
      <c r="BK88">
        <f t="shared" si="44"/>
        <v>1</v>
      </c>
      <c r="BL88" t="s">
        <v>285</v>
      </c>
      <c r="BM88" t="s">
        <v>286</v>
      </c>
      <c r="BN88" s="1">
        <v>6.828703703703704E-3</v>
      </c>
      <c r="BO88" t="s">
        <v>747</v>
      </c>
      <c r="BP88" s="5" t="s">
        <v>1041</v>
      </c>
      <c r="BR88" s="11" t="b">
        <f t="shared" si="51"/>
        <v>0</v>
      </c>
      <c r="BS88" s="11" t="b">
        <f t="shared" si="51"/>
        <v>0</v>
      </c>
      <c r="BT88" s="11" t="b">
        <f t="shared" si="51"/>
        <v>0</v>
      </c>
      <c r="BU88" s="11" t="b">
        <f t="shared" si="51"/>
        <v>0</v>
      </c>
      <c r="BV88" s="11" t="b">
        <f t="shared" si="52"/>
        <v>0</v>
      </c>
      <c r="BW88" s="11" t="b">
        <f t="shared" si="52"/>
        <v>0</v>
      </c>
      <c r="BZ88" s="11" t="b">
        <f t="shared" si="45"/>
        <v>0</v>
      </c>
      <c r="CA88" s="11" t="b">
        <f t="shared" si="46"/>
        <v>0</v>
      </c>
      <c r="CB88" s="11" t="b">
        <f t="shared" si="50"/>
        <v>0</v>
      </c>
      <c r="CC88" s="11" t="b">
        <f t="shared" si="50"/>
        <v>0</v>
      </c>
      <c r="CD88" s="11" t="b">
        <f t="shared" si="50"/>
        <v>0</v>
      </c>
      <c r="CE88" s="11" t="b">
        <f t="shared" si="50"/>
        <v>0</v>
      </c>
      <c r="CF88" s="11" t="b">
        <f t="shared" si="50"/>
        <v>0</v>
      </c>
      <c r="CG88" s="11" t="b">
        <f t="shared" si="50"/>
        <v>0</v>
      </c>
      <c r="CH88" s="11" t="b">
        <f t="shared" si="50"/>
        <v>0</v>
      </c>
      <c r="CI88" s="11" t="b">
        <f t="shared" si="50"/>
        <v>0</v>
      </c>
      <c r="CJ88" s="11" t="b">
        <f t="shared" si="50"/>
        <v>0</v>
      </c>
      <c r="CK88" s="11" t="b">
        <f t="shared" si="50"/>
        <v>0</v>
      </c>
      <c r="CL88" s="11" t="b">
        <f t="shared" si="50"/>
        <v>0</v>
      </c>
      <c r="CM88" s="11" t="b">
        <f t="shared" si="50"/>
        <v>0</v>
      </c>
      <c r="CN88" s="11" t="b">
        <f t="shared" si="50"/>
        <v>0</v>
      </c>
      <c r="CO88" s="11" t="b">
        <f t="shared" si="53"/>
        <v>0</v>
      </c>
      <c r="CP88" s="11" t="b">
        <f t="shared" si="48"/>
        <v>0</v>
      </c>
      <c r="CQ88" s="11" t="b">
        <f t="shared" si="47"/>
        <v>0</v>
      </c>
      <c r="CR88" t="s">
        <v>748</v>
      </c>
    </row>
    <row r="89" spans="1:96">
      <c r="A89" t="s">
        <v>749</v>
      </c>
      <c r="B89" t="s">
        <v>750</v>
      </c>
      <c r="C89" t="s">
        <v>562</v>
      </c>
      <c r="D89" t="s">
        <v>70</v>
      </c>
      <c r="E89" t="s">
        <v>144</v>
      </c>
      <c r="F89" t="s">
        <v>56</v>
      </c>
      <c r="G89">
        <f t="shared" si="49"/>
        <v>0</v>
      </c>
      <c r="H89">
        <f t="shared" si="49"/>
        <v>0</v>
      </c>
      <c r="I89">
        <f t="shared" si="49"/>
        <v>0</v>
      </c>
      <c r="J89">
        <f t="shared" si="49"/>
        <v>1</v>
      </c>
      <c r="K89">
        <f t="shared" si="37"/>
        <v>1</v>
      </c>
      <c r="L89" t="s">
        <v>96</v>
      </c>
      <c r="M89" t="s">
        <v>125</v>
      </c>
      <c r="N89" t="str">
        <f t="shared" si="38"/>
        <v>United Kingdom</v>
      </c>
      <c r="O89" t="s">
        <v>59</v>
      </c>
      <c r="P89" t="s">
        <v>98</v>
      </c>
      <c r="Q89">
        <v>4</v>
      </c>
      <c r="R89">
        <v>4</v>
      </c>
      <c r="S89">
        <v>4</v>
      </c>
      <c r="T89">
        <v>4</v>
      </c>
      <c r="U89">
        <v>3</v>
      </c>
      <c r="V89">
        <v>4</v>
      </c>
      <c r="W89">
        <v>1</v>
      </c>
      <c r="X89">
        <f t="shared" si="39"/>
        <v>0</v>
      </c>
      <c r="Y89">
        <f t="shared" si="40"/>
        <v>0.16666666666666666</v>
      </c>
      <c r="Z89">
        <v>1</v>
      </c>
      <c r="AA89">
        <v>6</v>
      </c>
      <c r="AB89">
        <v>2</v>
      </c>
      <c r="AC89">
        <v>4</v>
      </c>
      <c r="AD89">
        <v>4</v>
      </c>
      <c r="AE89">
        <v>4</v>
      </c>
      <c r="AF89">
        <v>3</v>
      </c>
      <c r="AG89">
        <v>2</v>
      </c>
      <c r="AH89">
        <v>4</v>
      </c>
      <c r="AI89" s="35">
        <v>4</v>
      </c>
      <c r="AJ89">
        <v>0</v>
      </c>
      <c r="AK89">
        <v>5</v>
      </c>
      <c r="AL89">
        <v>1</v>
      </c>
      <c r="AM89">
        <v>6</v>
      </c>
      <c r="AN89">
        <v>2</v>
      </c>
      <c r="AO89">
        <v>6</v>
      </c>
      <c r="AP89">
        <v>4</v>
      </c>
      <c r="AQ89">
        <v>1</v>
      </c>
      <c r="AR89">
        <v>1</v>
      </c>
      <c r="AS89">
        <v>3</v>
      </c>
      <c r="AT89">
        <v>1</v>
      </c>
      <c r="AU89">
        <v>1</v>
      </c>
      <c r="AV89">
        <f t="shared" si="41"/>
        <v>1.4</v>
      </c>
      <c r="AW89">
        <v>6</v>
      </c>
      <c r="AX89">
        <v>4</v>
      </c>
      <c r="AY89">
        <f t="shared" si="34"/>
        <v>3.5</v>
      </c>
      <c r="AZ89">
        <f t="shared" si="42"/>
        <v>1</v>
      </c>
      <c r="BA89">
        <f t="shared" si="35"/>
        <v>3.5</v>
      </c>
      <c r="BB89">
        <f t="shared" si="43"/>
        <v>1</v>
      </c>
      <c r="BC89" t="s">
        <v>86</v>
      </c>
      <c r="BD89" t="s">
        <v>160</v>
      </c>
      <c r="BE89" t="s">
        <v>161</v>
      </c>
      <c r="BF89">
        <v>0</v>
      </c>
      <c r="BG89">
        <v>0</v>
      </c>
      <c r="BH89">
        <f t="shared" si="36"/>
        <v>0</v>
      </c>
      <c r="BI89">
        <v>2</v>
      </c>
      <c r="BJ89">
        <v>5</v>
      </c>
      <c r="BK89">
        <f t="shared" si="44"/>
        <v>1</v>
      </c>
      <c r="BL89" t="s">
        <v>751</v>
      </c>
      <c r="BM89" t="s">
        <v>752</v>
      </c>
      <c r="BN89" s="1">
        <v>7.789351851851852E-3</v>
      </c>
      <c r="BO89" t="s">
        <v>753</v>
      </c>
      <c r="BP89" s="5" t="s">
        <v>1051</v>
      </c>
      <c r="BQ89" s="5" t="s">
        <v>1159</v>
      </c>
      <c r="BR89" s="11" t="b">
        <f t="shared" si="51"/>
        <v>0</v>
      </c>
      <c r="BS89" s="11" t="b">
        <f t="shared" si="51"/>
        <v>0</v>
      </c>
      <c r="BT89" s="11" t="b">
        <f t="shared" si="51"/>
        <v>1</v>
      </c>
      <c r="BU89" s="11" t="b">
        <f t="shared" si="51"/>
        <v>0</v>
      </c>
      <c r="BV89" s="11" t="b">
        <f t="shared" si="52"/>
        <v>0</v>
      </c>
      <c r="BW89" s="11" t="b">
        <f t="shared" si="52"/>
        <v>0</v>
      </c>
      <c r="BX89" s="5" t="s">
        <v>1083</v>
      </c>
      <c r="BZ89" s="11" t="b">
        <f t="shared" si="45"/>
        <v>0</v>
      </c>
      <c r="CA89" s="11" t="b">
        <f t="shared" si="46"/>
        <v>0</v>
      </c>
      <c r="CB89" s="11" t="b">
        <f t="shared" si="50"/>
        <v>0</v>
      </c>
      <c r="CC89" s="11" t="b">
        <f t="shared" si="50"/>
        <v>1</v>
      </c>
      <c r="CD89" s="11" t="b">
        <f t="shared" si="50"/>
        <v>0</v>
      </c>
      <c r="CE89" s="11" t="b">
        <f t="shared" si="50"/>
        <v>0</v>
      </c>
      <c r="CF89" s="11" t="b">
        <f t="shared" si="50"/>
        <v>0</v>
      </c>
      <c r="CG89" s="11" t="b">
        <f t="shared" si="50"/>
        <v>0</v>
      </c>
      <c r="CH89" s="11" t="b">
        <f t="shared" si="50"/>
        <v>0</v>
      </c>
      <c r="CI89" s="11" t="b">
        <f t="shared" si="50"/>
        <v>0</v>
      </c>
      <c r="CJ89" s="11" t="b">
        <f t="shared" si="50"/>
        <v>0</v>
      </c>
      <c r="CK89" s="11" t="b">
        <f t="shared" si="50"/>
        <v>0</v>
      </c>
      <c r="CL89" s="11" t="b">
        <f t="shared" si="50"/>
        <v>1</v>
      </c>
      <c r="CM89" s="11" t="b">
        <f t="shared" si="50"/>
        <v>0</v>
      </c>
      <c r="CN89" s="11" t="b">
        <f t="shared" si="50"/>
        <v>0</v>
      </c>
      <c r="CO89" s="11" t="b">
        <f t="shared" si="53"/>
        <v>0</v>
      </c>
      <c r="CP89" s="11" t="b">
        <f t="shared" si="48"/>
        <v>0</v>
      </c>
      <c r="CQ89" s="11" t="b">
        <f t="shared" si="47"/>
        <v>0</v>
      </c>
    </row>
    <row r="90" spans="1:96">
      <c r="A90" t="s">
        <v>754</v>
      </c>
      <c r="B90" t="s">
        <v>755</v>
      </c>
      <c r="C90" t="s">
        <v>562</v>
      </c>
      <c r="D90" t="s">
        <v>54</v>
      </c>
      <c r="E90" t="s">
        <v>55</v>
      </c>
      <c r="F90" t="s">
        <v>56</v>
      </c>
      <c r="G90">
        <f t="shared" si="49"/>
        <v>0</v>
      </c>
      <c r="H90">
        <f t="shared" si="49"/>
        <v>0</v>
      </c>
      <c r="I90">
        <f t="shared" si="49"/>
        <v>0</v>
      </c>
      <c r="J90">
        <f t="shared" si="49"/>
        <v>1</v>
      </c>
      <c r="K90">
        <f t="shared" si="37"/>
        <v>1</v>
      </c>
      <c r="L90" t="s">
        <v>124</v>
      </c>
      <c r="M90" t="s">
        <v>84</v>
      </c>
      <c r="N90" t="str">
        <f t="shared" si="38"/>
        <v>United States</v>
      </c>
      <c r="O90" t="s">
        <v>74</v>
      </c>
      <c r="P90" t="s">
        <v>60</v>
      </c>
      <c r="Q90">
        <v>3</v>
      </c>
      <c r="R90">
        <v>1</v>
      </c>
      <c r="S90">
        <v>0</v>
      </c>
      <c r="T90">
        <v>2</v>
      </c>
      <c r="U90">
        <v>0</v>
      </c>
      <c r="V90">
        <v>3</v>
      </c>
      <c r="W90">
        <v>3</v>
      </c>
      <c r="X90">
        <f t="shared" si="39"/>
        <v>0</v>
      </c>
      <c r="Y90">
        <f t="shared" si="40"/>
        <v>8.3333333333333329E-2</v>
      </c>
      <c r="Z90">
        <v>3</v>
      </c>
      <c r="AA90">
        <v>4</v>
      </c>
      <c r="AB90">
        <v>4</v>
      </c>
      <c r="AC90">
        <v>4</v>
      </c>
      <c r="AD90">
        <v>4</v>
      </c>
      <c r="AE90">
        <v>5</v>
      </c>
      <c r="AF90">
        <v>4</v>
      </c>
      <c r="AG90">
        <v>3</v>
      </c>
      <c r="AH90">
        <v>3</v>
      </c>
      <c r="AI90" s="35">
        <v>4</v>
      </c>
      <c r="AJ90">
        <v>3</v>
      </c>
      <c r="AK90">
        <v>4</v>
      </c>
      <c r="AL90">
        <v>3</v>
      </c>
      <c r="AM90">
        <v>2</v>
      </c>
      <c r="AN90">
        <v>3</v>
      </c>
      <c r="AO90">
        <v>1</v>
      </c>
      <c r="AP90">
        <v>1</v>
      </c>
      <c r="AQ90">
        <v>5</v>
      </c>
      <c r="AR90">
        <v>3</v>
      </c>
      <c r="AS90">
        <v>5</v>
      </c>
      <c r="AT90">
        <v>4</v>
      </c>
      <c r="AU90">
        <v>4</v>
      </c>
      <c r="AV90">
        <f t="shared" si="41"/>
        <v>4.2</v>
      </c>
      <c r="AW90">
        <v>6</v>
      </c>
      <c r="AX90">
        <v>1</v>
      </c>
      <c r="AY90">
        <f t="shared" si="34"/>
        <v>2.625</v>
      </c>
      <c r="AZ90">
        <f t="shared" si="42"/>
        <v>0</v>
      </c>
      <c r="BA90">
        <f t="shared" si="35"/>
        <v>3.875</v>
      </c>
      <c r="BB90">
        <f t="shared" si="43"/>
        <v>1</v>
      </c>
      <c r="BC90" t="s">
        <v>86</v>
      </c>
      <c r="BD90" t="s">
        <v>367</v>
      </c>
      <c r="BE90" t="s">
        <v>756</v>
      </c>
      <c r="BF90">
        <v>2</v>
      </c>
      <c r="BH90">
        <f t="shared" si="36"/>
        <v>2</v>
      </c>
      <c r="BI90">
        <v>1</v>
      </c>
      <c r="BJ90">
        <v>2</v>
      </c>
      <c r="BK90">
        <f t="shared" si="44"/>
        <v>1</v>
      </c>
      <c r="BL90" t="s">
        <v>757</v>
      </c>
      <c r="BM90" t="s">
        <v>157</v>
      </c>
      <c r="BN90" s="1">
        <v>2.2916666666666667E-3</v>
      </c>
      <c r="BO90" t="s">
        <v>758</v>
      </c>
      <c r="BP90" s="5" t="s">
        <v>1042</v>
      </c>
      <c r="BR90" s="11" t="b">
        <f t="shared" si="51"/>
        <v>0</v>
      </c>
      <c r="BS90" s="11" t="b">
        <f t="shared" si="51"/>
        <v>0</v>
      </c>
      <c r="BT90" s="11" t="b">
        <f t="shared" si="51"/>
        <v>0</v>
      </c>
      <c r="BU90" s="11" t="b">
        <f t="shared" si="51"/>
        <v>0</v>
      </c>
      <c r="BV90" s="11" t="b">
        <f t="shared" si="52"/>
        <v>0</v>
      </c>
      <c r="BW90" s="11" t="b">
        <f t="shared" si="52"/>
        <v>0</v>
      </c>
      <c r="BX90" s="5" t="s">
        <v>1084</v>
      </c>
      <c r="BZ90" s="11" t="b">
        <f t="shared" si="45"/>
        <v>0</v>
      </c>
      <c r="CA90" s="11" t="b">
        <f t="shared" si="46"/>
        <v>0</v>
      </c>
      <c r="CB90" s="11" t="b">
        <f t="shared" si="50"/>
        <v>0</v>
      </c>
      <c r="CC90" s="11" t="b">
        <f t="shared" si="50"/>
        <v>0</v>
      </c>
      <c r="CD90" s="11" t="b">
        <f t="shared" si="50"/>
        <v>0</v>
      </c>
      <c r="CE90" s="11" t="b">
        <f t="shared" si="50"/>
        <v>0</v>
      </c>
      <c r="CF90" s="11" t="b">
        <f t="shared" si="50"/>
        <v>0</v>
      </c>
      <c r="CG90" s="11" t="b">
        <f t="shared" si="50"/>
        <v>0</v>
      </c>
      <c r="CH90" s="11" t="b">
        <f t="shared" si="50"/>
        <v>0</v>
      </c>
      <c r="CI90" s="11" t="b">
        <f t="shared" si="50"/>
        <v>0</v>
      </c>
      <c r="CJ90" s="11" t="b">
        <f t="shared" si="50"/>
        <v>0</v>
      </c>
      <c r="CK90" s="11" t="b">
        <f t="shared" si="50"/>
        <v>1</v>
      </c>
      <c r="CL90" s="11" t="b">
        <f t="shared" si="50"/>
        <v>0</v>
      </c>
      <c r="CM90" s="11" t="b">
        <f t="shared" si="50"/>
        <v>0</v>
      </c>
      <c r="CN90" s="11" t="b">
        <f t="shared" si="50"/>
        <v>0</v>
      </c>
      <c r="CO90" s="11" t="b">
        <f t="shared" si="53"/>
        <v>0</v>
      </c>
      <c r="CP90" s="11" t="b">
        <f t="shared" si="48"/>
        <v>0</v>
      </c>
      <c r="CQ90" s="11" t="b">
        <f t="shared" si="47"/>
        <v>0</v>
      </c>
    </row>
    <row r="91" spans="1:96">
      <c r="A91" t="s">
        <v>759</v>
      </c>
      <c r="B91" t="s">
        <v>760</v>
      </c>
      <c r="C91" t="s">
        <v>562</v>
      </c>
      <c r="D91" t="s">
        <v>70</v>
      </c>
      <c r="E91" t="s">
        <v>55</v>
      </c>
      <c r="F91" t="s">
        <v>56</v>
      </c>
      <c r="G91">
        <f t="shared" si="49"/>
        <v>0</v>
      </c>
      <c r="H91">
        <f t="shared" si="49"/>
        <v>0</v>
      </c>
      <c r="I91">
        <f t="shared" si="49"/>
        <v>0</v>
      </c>
      <c r="J91">
        <f t="shared" si="49"/>
        <v>1</v>
      </c>
      <c r="K91">
        <f t="shared" si="37"/>
        <v>1</v>
      </c>
      <c r="L91" t="s">
        <v>72</v>
      </c>
      <c r="M91" t="s">
        <v>443</v>
      </c>
      <c r="N91" t="str">
        <f t="shared" si="38"/>
        <v xml:space="preserve">Portugal </v>
      </c>
      <c r="O91" t="s">
        <v>74</v>
      </c>
      <c r="P91" t="s">
        <v>60</v>
      </c>
      <c r="Q91">
        <v>3</v>
      </c>
      <c r="R91">
        <v>4</v>
      </c>
      <c r="S91">
        <v>5</v>
      </c>
      <c r="T91">
        <v>1</v>
      </c>
      <c r="U91">
        <v>3</v>
      </c>
      <c r="V91">
        <v>4</v>
      </c>
      <c r="W91">
        <v>1</v>
      </c>
      <c r="X91">
        <f t="shared" si="39"/>
        <v>0.125</v>
      </c>
      <c r="Y91">
        <f t="shared" si="40"/>
        <v>4.1666666666666664E-2</v>
      </c>
      <c r="Z91">
        <v>2</v>
      </c>
      <c r="AA91">
        <v>6</v>
      </c>
      <c r="AB91">
        <v>3</v>
      </c>
      <c r="AC91">
        <v>6</v>
      </c>
      <c r="AD91">
        <v>3</v>
      </c>
      <c r="AE91">
        <v>5</v>
      </c>
      <c r="AF91">
        <v>4</v>
      </c>
      <c r="AG91">
        <v>2</v>
      </c>
      <c r="AH91">
        <v>4</v>
      </c>
      <c r="AI91" s="35">
        <v>2</v>
      </c>
      <c r="AJ91">
        <v>5</v>
      </c>
      <c r="AK91">
        <v>5</v>
      </c>
      <c r="AL91">
        <v>4</v>
      </c>
      <c r="AM91">
        <v>6</v>
      </c>
      <c r="AN91">
        <v>6</v>
      </c>
      <c r="AO91">
        <v>5</v>
      </c>
      <c r="AP91">
        <v>0</v>
      </c>
      <c r="AQ91">
        <v>6</v>
      </c>
      <c r="AR91">
        <v>6</v>
      </c>
      <c r="AS91">
        <v>6</v>
      </c>
      <c r="AT91">
        <v>6</v>
      </c>
      <c r="AU91">
        <v>6</v>
      </c>
      <c r="AV91">
        <f t="shared" si="41"/>
        <v>6</v>
      </c>
      <c r="AW91">
        <v>6</v>
      </c>
      <c r="AX91">
        <v>0</v>
      </c>
      <c r="AY91">
        <f t="shared" si="34"/>
        <v>4.125</v>
      </c>
      <c r="AZ91">
        <f t="shared" si="42"/>
        <v>1</v>
      </c>
      <c r="BA91">
        <f t="shared" si="35"/>
        <v>4.125</v>
      </c>
      <c r="BB91">
        <f t="shared" si="43"/>
        <v>1</v>
      </c>
      <c r="BC91" t="s">
        <v>282</v>
      </c>
      <c r="BD91" t="s">
        <v>746</v>
      </c>
      <c r="BE91" t="s">
        <v>284</v>
      </c>
      <c r="BF91">
        <v>2</v>
      </c>
      <c r="BH91">
        <f t="shared" si="36"/>
        <v>2</v>
      </c>
      <c r="BI91">
        <v>1</v>
      </c>
      <c r="BJ91">
        <v>3</v>
      </c>
      <c r="BK91">
        <f t="shared" si="44"/>
        <v>1</v>
      </c>
      <c r="BL91" t="s">
        <v>761</v>
      </c>
      <c r="BM91" t="s">
        <v>370</v>
      </c>
      <c r="BN91" s="1">
        <v>4.2939814814814811E-3</v>
      </c>
      <c r="BP91" s="5" t="s">
        <v>1041</v>
      </c>
      <c r="BR91" s="11" t="b">
        <f t="shared" si="51"/>
        <v>0</v>
      </c>
      <c r="BS91" s="11" t="b">
        <f t="shared" si="51"/>
        <v>0</v>
      </c>
      <c r="BT91" s="11" t="b">
        <f t="shared" si="51"/>
        <v>0</v>
      </c>
      <c r="BU91" s="11" t="b">
        <f t="shared" si="51"/>
        <v>0</v>
      </c>
      <c r="BV91" s="11" t="b">
        <f t="shared" si="52"/>
        <v>0</v>
      </c>
      <c r="BW91" s="11" t="b">
        <f t="shared" si="52"/>
        <v>0</v>
      </c>
      <c r="BZ91" s="11" t="b">
        <f t="shared" si="45"/>
        <v>0</v>
      </c>
      <c r="CA91" s="11" t="b">
        <f t="shared" si="46"/>
        <v>0</v>
      </c>
      <c r="CB91" s="11" t="b">
        <f t="shared" si="50"/>
        <v>0</v>
      </c>
      <c r="CC91" s="11" t="b">
        <f t="shared" si="50"/>
        <v>0</v>
      </c>
      <c r="CD91" s="11" t="b">
        <f t="shared" si="50"/>
        <v>0</v>
      </c>
      <c r="CE91" s="11" t="b">
        <f t="shared" si="50"/>
        <v>0</v>
      </c>
      <c r="CF91" s="11" t="b">
        <f t="shared" si="50"/>
        <v>0</v>
      </c>
      <c r="CG91" s="11" t="b">
        <f t="shared" si="50"/>
        <v>0</v>
      </c>
      <c r="CH91" s="11" t="b">
        <f t="shared" si="50"/>
        <v>0</v>
      </c>
      <c r="CI91" s="11" t="b">
        <f t="shared" si="50"/>
        <v>0</v>
      </c>
      <c r="CJ91" s="11" t="b">
        <f t="shared" si="50"/>
        <v>0</v>
      </c>
      <c r="CK91" s="11" t="b">
        <f t="shared" si="50"/>
        <v>0</v>
      </c>
      <c r="CL91" s="11" t="b">
        <f t="shared" si="50"/>
        <v>0</v>
      </c>
      <c r="CM91" s="11" t="b">
        <f t="shared" si="50"/>
        <v>0</v>
      </c>
      <c r="CN91" s="11" t="b">
        <f t="shared" si="50"/>
        <v>0</v>
      </c>
      <c r="CO91" s="11" t="b">
        <f t="shared" si="53"/>
        <v>0</v>
      </c>
      <c r="CP91" s="11" t="b">
        <f t="shared" si="48"/>
        <v>0</v>
      </c>
      <c r="CQ91" s="11" t="b">
        <f t="shared" si="47"/>
        <v>0</v>
      </c>
    </row>
    <row r="92" spans="1:96">
      <c r="A92" t="s">
        <v>762</v>
      </c>
      <c r="B92" t="s">
        <v>763</v>
      </c>
      <c r="C92" t="s">
        <v>562</v>
      </c>
      <c r="D92" t="s">
        <v>54</v>
      </c>
      <c r="E92" t="s">
        <v>71</v>
      </c>
      <c r="F92" t="s">
        <v>83</v>
      </c>
      <c r="G92">
        <f t="shared" si="49"/>
        <v>0</v>
      </c>
      <c r="H92">
        <f t="shared" si="49"/>
        <v>0</v>
      </c>
      <c r="I92">
        <f t="shared" si="49"/>
        <v>1</v>
      </c>
      <c r="J92">
        <f t="shared" si="49"/>
        <v>0</v>
      </c>
      <c r="K92">
        <f t="shared" si="37"/>
        <v>1</v>
      </c>
      <c r="L92" t="s">
        <v>96</v>
      </c>
      <c r="M92" t="s">
        <v>84</v>
      </c>
      <c r="N92" t="str">
        <f t="shared" si="38"/>
        <v>United States</v>
      </c>
      <c r="O92" t="s">
        <v>74</v>
      </c>
      <c r="P92" t="s">
        <v>60</v>
      </c>
      <c r="Q92">
        <v>4</v>
      </c>
      <c r="R92">
        <v>4</v>
      </c>
      <c r="S92">
        <v>3</v>
      </c>
      <c r="T92">
        <v>4</v>
      </c>
      <c r="U92">
        <v>4</v>
      </c>
      <c r="V92">
        <v>4</v>
      </c>
      <c r="W92">
        <v>3</v>
      </c>
      <c r="X92">
        <f t="shared" si="39"/>
        <v>-4.1666666666666664E-2</v>
      </c>
      <c r="Y92">
        <f t="shared" si="40"/>
        <v>4.1666666666666664E-2</v>
      </c>
      <c r="Z92">
        <v>4</v>
      </c>
      <c r="AA92">
        <v>5</v>
      </c>
      <c r="AB92">
        <v>4</v>
      </c>
      <c r="AC92">
        <v>4</v>
      </c>
      <c r="AD92">
        <v>4</v>
      </c>
      <c r="AE92">
        <v>4</v>
      </c>
      <c r="AF92">
        <v>4</v>
      </c>
      <c r="AG92">
        <v>2</v>
      </c>
      <c r="AH92">
        <v>4</v>
      </c>
      <c r="AI92" s="35">
        <v>4</v>
      </c>
      <c r="AJ92">
        <v>4</v>
      </c>
      <c r="AK92">
        <v>3</v>
      </c>
      <c r="AL92">
        <v>4</v>
      </c>
      <c r="AM92">
        <v>5</v>
      </c>
      <c r="AN92">
        <v>5</v>
      </c>
      <c r="AO92">
        <v>4</v>
      </c>
      <c r="AP92">
        <v>2</v>
      </c>
      <c r="AQ92">
        <v>2</v>
      </c>
      <c r="AR92">
        <v>2</v>
      </c>
      <c r="AS92">
        <v>2</v>
      </c>
      <c r="AT92">
        <v>2</v>
      </c>
      <c r="AU92">
        <v>2</v>
      </c>
      <c r="AV92">
        <f t="shared" si="41"/>
        <v>2</v>
      </c>
      <c r="AW92">
        <v>6</v>
      </c>
      <c r="AX92">
        <v>2</v>
      </c>
      <c r="AY92">
        <f t="shared" si="34"/>
        <v>3.875</v>
      </c>
      <c r="AZ92">
        <f t="shared" si="42"/>
        <v>1</v>
      </c>
      <c r="BA92">
        <f t="shared" si="35"/>
        <v>4.125</v>
      </c>
      <c r="BB92">
        <f t="shared" si="43"/>
        <v>1</v>
      </c>
      <c r="BC92" t="s">
        <v>61</v>
      </c>
      <c r="BD92" t="s">
        <v>270</v>
      </c>
      <c r="BE92" t="s">
        <v>271</v>
      </c>
      <c r="BF92">
        <v>1</v>
      </c>
      <c r="BH92">
        <f t="shared" si="36"/>
        <v>1</v>
      </c>
      <c r="BI92">
        <v>1</v>
      </c>
      <c r="BJ92">
        <v>3</v>
      </c>
      <c r="BK92">
        <f t="shared" si="44"/>
        <v>1</v>
      </c>
      <c r="BL92" t="s">
        <v>764</v>
      </c>
      <c r="BM92" t="s">
        <v>65</v>
      </c>
      <c r="BN92" s="1">
        <v>4.3749999999999995E-3</v>
      </c>
      <c r="BO92" t="s">
        <v>765</v>
      </c>
      <c r="BP92" s="5" t="s">
        <v>1042</v>
      </c>
      <c r="BR92" s="11" t="b">
        <f t="shared" si="51"/>
        <v>0</v>
      </c>
      <c r="BS92" s="11" t="b">
        <f t="shared" si="51"/>
        <v>0</v>
      </c>
      <c r="BT92" s="11" t="b">
        <f t="shared" si="51"/>
        <v>0</v>
      </c>
      <c r="BU92" s="11" t="b">
        <f t="shared" si="51"/>
        <v>0</v>
      </c>
      <c r="BV92" s="11" t="b">
        <f t="shared" si="52"/>
        <v>0</v>
      </c>
      <c r="BW92" s="11" t="b">
        <f t="shared" si="52"/>
        <v>0</v>
      </c>
      <c r="BX92" s="5" t="s">
        <v>1086</v>
      </c>
      <c r="BY92" s="5" t="s">
        <v>1062</v>
      </c>
      <c r="BZ92" s="11" t="b">
        <f t="shared" si="45"/>
        <v>0</v>
      </c>
      <c r="CA92" s="11" t="b">
        <f t="shared" si="46"/>
        <v>1</v>
      </c>
      <c r="CB92" s="11" t="b">
        <f t="shared" si="50"/>
        <v>1</v>
      </c>
      <c r="CC92" s="11" t="b">
        <f t="shared" si="50"/>
        <v>1</v>
      </c>
      <c r="CD92" s="11" t="b">
        <f t="shared" si="50"/>
        <v>0</v>
      </c>
      <c r="CE92" s="11" t="b">
        <f t="shared" si="50"/>
        <v>0</v>
      </c>
      <c r="CF92" s="11" t="b">
        <f t="shared" si="50"/>
        <v>0</v>
      </c>
      <c r="CG92" s="11" t="b">
        <f t="shared" si="50"/>
        <v>0</v>
      </c>
      <c r="CH92" s="11" t="b">
        <f t="shared" si="50"/>
        <v>0</v>
      </c>
      <c r="CI92" s="11" t="b">
        <f t="shared" si="50"/>
        <v>0</v>
      </c>
      <c r="CJ92" s="11" t="b">
        <f t="shared" si="50"/>
        <v>0</v>
      </c>
      <c r="CK92" s="11" t="b">
        <f t="shared" si="50"/>
        <v>0</v>
      </c>
      <c r="CL92" s="11" t="b">
        <f t="shared" si="50"/>
        <v>1</v>
      </c>
      <c r="CM92" s="11" t="b">
        <f t="shared" si="50"/>
        <v>0</v>
      </c>
      <c r="CN92" s="11" t="b">
        <f t="shared" ref="CB92:CN111" si="54">ISNUMBER(SEARCH(CN$2,$BX92))</f>
        <v>0</v>
      </c>
      <c r="CO92" s="11" t="b">
        <f t="shared" si="53"/>
        <v>0</v>
      </c>
      <c r="CP92" s="11" t="b">
        <f t="shared" si="48"/>
        <v>0</v>
      </c>
      <c r="CQ92" s="11" t="b">
        <f t="shared" si="47"/>
        <v>1</v>
      </c>
      <c r="CR92" t="s">
        <v>92</v>
      </c>
    </row>
    <row r="93" spans="1:96">
      <c r="A93" t="s">
        <v>766</v>
      </c>
      <c r="B93" t="s">
        <v>767</v>
      </c>
      <c r="C93" t="s">
        <v>562</v>
      </c>
      <c r="D93" t="s">
        <v>70</v>
      </c>
      <c r="E93" t="s">
        <v>55</v>
      </c>
      <c r="F93" t="s">
        <v>56</v>
      </c>
      <c r="G93">
        <f t="shared" si="49"/>
        <v>0</v>
      </c>
      <c r="H93">
        <f t="shared" si="49"/>
        <v>0</v>
      </c>
      <c r="I93">
        <f t="shared" si="49"/>
        <v>0</v>
      </c>
      <c r="J93">
        <f t="shared" si="49"/>
        <v>1</v>
      </c>
      <c r="K93">
        <f t="shared" si="37"/>
        <v>1</v>
      </c>
      <c r="L93" t="s">
        <v>96</v>
      </c>
      <c r="M93" t="s">
        <v>109</v>
      </c>
      <c r="N93" t="str">
        <f t="shared" si="38"/>
        <v>UK</v>
      </c>
      <c r="O93" t="s">
        <v>493</v>
      </c>
      <c r="P93" t="s">
        <v>98</v>
      </c>
      <c r="Q93">
        <v>4</v>
      </c>
      <c r="R93">
        <v>2</v>
      </c>
      <c r="S93">
        <v>5</v>
      </c>
      <c r="T93">
        <v>3</v>
      </c>
      <c r="U93">
        <v>5</v>
      </c>
      <c r="V93">
        <v>3</v>
      </c>
      <c r="W93">
        <v>4</v>
      </c>
      <c r="X93">
        <f t="shared" si="39"/>
        <v>0.16666666666666666</v>
      </c>
      <c r="Y93">
        <f t="shared" si="40"/>
        <v>-0.125</v>
      </c>
      <c r="Z93">
        <v>1</v>
      </c>
      <c r="AA93">
        <v>1</v>
      </c>
      <c r="AB93">
        <v>0</v>
      </c>
      <c r="AC93">
        <v>0</v>
      </c>
      <c r="AD93">
        <v>0</v>
      </c>
      <c r="AE93">
        <v>0</v>
      </c>
      <c r="AF93">
        <v>0</v>
      </c>
      <c r="AG93">
        <v>6</v>
      </c>
      <c r="AH93">
        <v>0</v>
      </c>
      <c r="AI93" s="35">
        <v>0</v>
      </c>
      <c r="AJ93">
        <v>2</v>
      </c>
      <c r="AK93">
        <v>0</v>
      </c>
      <c r="AL93">
        <v>0</v>
      </c>
      <c r="AM93">
        <v>5</v>
      </c>
      <c r="AN93">
        <v>3</v>
      </c>
      <c r="AO93">
        <v>4</v>
      </c>
      <c r="AP93">
        <v>4</v>
      </c>
      <c r="AQ93">
        <v>0</v>
      </c>
      <c r="AR93">
        <v>0</v>
      </c>
      <c r="AS93">
        <v>0</v>
      </c>
      <c r="AT93">
        <v>0</v>
      </c>
      <c r="AU93">
        <v>0</v>
      </c>
      <c r="AV93">
        <f t="shared" si="41"/>
        <v>0</v>
      </c>
      <c r="AW93">
        <v>6</v>
      </c>
      <c r="AX93">
        <v>0</v>
      </c>
      <c r="AY93">
        <f t="shared" si="34"/>
        <v>2.25</v>
      </c>
      <c r="AZ93">
        <f t="shared" si="42"/>
        <v>0</v>
      </c>
      <c r="BA93">
        <f t="shared" si="35"/>
        <v>0.25</v>
      </c>
      <c r="BB93">
        <f t="shared" si="43"/>
        <v>0</v>
      </c>
      <c r="BC93" t="s">
        <v>375</v>
      </c>
      <c r="BD93" t="s">
        <v>392</v>
      </c>
      <c r="BE93" t="s">
        <v>768</v>
      </c>
      <c r="BF93">
        <v>2</v>
      </c>
      <c r="BH93">
        <f t="shared" si="36"/>
        <v>2</v>
      </c>
      <c r="BI93">
        <v>1</v>
      </c>
      <c r="BJ93">
        <v>5</v>
      </c>
      <c r="BK93">
        <f t="shared" si="44"/>
        <v>1</v>
      </c>
      <c r="BL93" t="s">
        <v>704</v>
      </c>
      <c r="BM93" t="s">
        <v>379</v>
      </c>
      <c r="BN93" s="1">
        <v>3.8888888888888883E-3</v>
      </c>
      <c r="BP93" s="5" t="s">
        <v>1041</v>
      </c>
      <c r="BR93" s="11" t="b">
        <f t="shared" si="51"/>
        <v>0</v>
      </c>
      <c r="BS93" s="11" t="b">
        <f t="shared" si="51"/>
        <v>0</v>
      </c>
      <c r="BT93" s="11" t="b">
        <f t="shared" si="51"/>
        <v>0</v>
      </c>
      <c r="BU93" s="11" t="b">
        <f t="shared" si="51"/>
        <v>0</v>
      </c>
      <c r="BV93" s="11" t="b">
        <f t="shared" si="52"/>
        <v>0</v>
      </c>
      <c r="BW93" s="11" t="b">
        <f t="shared" si="52"/>
        <v>0</v>
      </c>
      <c r="BZ93" s="11" t="b">
        <f t="shared" si="45"/>
        <v>0</v>
      </c>
      <c r="CA93" s="11" t="b">
        <f t="shared" si="46"/>
        <v>0</v>
      </c>
      <c r="CB93" s="11" t="b">
        <f t="shared" si="54"/>
        <v>0</v>
      </c>
      <c r="CC93" s="11" t="b">
        <f t="shared" si="54"/>
        <v>0</v>
      </c>
      <c r="CD93" s="11" t="b">
        <f t="shared" si="54"/>
        <v>0</v>
      </c>
      <c r="CE93" s="11" t="b">
        <f t="shared" si="54"/>
        <v>0</v>
      </c>
      <c r="CF93" s="11" t="b">
        <f t="shared" si="54"/>
        <v>0</v>
      </c>
      <c r="CG93" s="11" t="b">
        <f t="shared" si="54"/>
        <v>0</v>
      </c>
      <c r="CH93" s="11" t="b">
        <f t="shared" si="54"/>
        <v>0</v>
      </c>
      <c r="CI93" s="11" t="b">
        <f t="shared" si="54"/>
        <v>0</v>
      </c>
      <c r="CJ93" s="11" t="b">
        <f t="shared" si="54"/>
        <v>0</v>
      </c>
      <c r="CK93" s="11" t="b">
        <f t="shared" si="54"/>
        <v>0</v>
      </c>
      <c r="CL93" s="11" t="b">
        <f t="shared" si="54"/>
        <v>0</v>
      </c>
      <c r="CM93" s="11" t="b">
        <f t="shared" si="54"/>
        <v>0</v>
      </c>
      <c r="CN93" s="11" t="b">
        <f t="shared" si="54"/>
        <v>0</v>
      </c>
      <c r="CO93" s="11" t="b">
        <f t="shared" si="53"/>
        <v>0</v>
      </c>
      <c r="CP93" s="11" t="b">
        <f t="shared" si="48"/>
        <v>0</v>
      </c>
      <c r="CQ93" s="11" t="b">
        <f t="shared" si="47"/>
        <v>0</v>
      </c>
      <c r="CR93" t="s">
        <v>769</v>
      </c>
    </row>
    <row r="94" spans="1:96">
      <c r="A94" t="s">
        <v>770</v>
      </c>
      <c r="B94" t="s">
        <v>771</v>
      </c>
      <c r="C94" t="s">
        <v>562</v>
      </c>
      <c r="D94" t="s">
        <v>70</v>
      </c>
      <c r="E94" t="s">
        <v>144</v>
      </c>
      <c r="F94" t="s">
        <v>56</v>
      </c>
      <c r="G94">
        <f t="shared" si="49"/>
        <v>0</v>
      </c>
      <c r="H94">
        <f t="shared" si="49"/>
        <v>0</v>
      </c>
      <c r="I94">
        <f t="shared" si="49"/>
        <v>0</v>
      </c>
      <c r="J94">
        <f t="shared" si="49"/>
        <v>1</v>
      </c>
      <c r="K94">
        <f t="shared" si="37"/>
        <v>1</v>
      </c>
      <c r="L94" t="s">
        <v>72</v>
      </c>
      <c r="M94" t="s">
        <v>772</v>
      </c>
      <c r="N94" t="str">
        <f t="shared" si="38"/>
        <v>Brazil</v>
      </c>
      <c r="O94" t="s">
        <v>74</v>
      </c>
      <c r="P94" t="s">
        <v>60</v>
      </c>
      <c r="Q94">
        <v>5</v>
      </c>
      <c r="R94">
        <v>3</v>
      </c>
      <c r="S94">
        <v>4</v>
      </c>
      <c r="T94">
        <v>3</v>
      </c>
      <c r="U94">
        <v>5</v>
      </c>
      <c r="V94">
        <v>5</v>
      </c>
      <c r="W94">
        <v>4</v>
      </c>
      <c r="X94">
        <f t="shared" si="39"/>
        <v>0.125</v>
      </c>
      <c r="Y94">
        <f t="shared" si="40"/>
        <v>-4.1666666666666664E-2</v>
      </c>
      <c r="Z94">
        <v>6</v>
      </c>
      <c r="AA94">
        <v>6</v>
      </c>
      <c r="AB94">
        <v>6</v>
      </c>
      <c r="AC94">
        <v>6</v>
      </c>
      <c r="AD94">
        <v>6</v>
      </c>
      <c r="AE94">
        <v>6</v>
      </c>
      <c r="AF94">
        <v>5</v>
      </c>
      <c r="AG94">
        <v>0</v>
      </c>
      <c r="AH94">
        <v>6</v>
      </c>
      <c r="AI94" s="35">
        <v>5</v>
      </c>
      <c r="AJ94">
        <v>6</v>
      </c>
      <c r="AK94">
        <v>6</v>
      </c>
      <c r="AL94">
        <v>6</v>
      </c>
      <c r="AM94">
        <v>6</v>
      </c>
      <c r="AN94">
        <v>6</v>
      </c>
      <c r="AO94">
        <v>6</v>
      </c>
      <c r="AP94">
        <v>5</v>
      </c>
      <c r="AQ94">
        <v>6</v>
      </c>
      <c r="AR94">
        <v>6</v>
      </c>
      <c r="AS94">
        <v>6</v>
      </c>
      <c r="AT94">
        <v>6</v>
      </c>
      <c r="AU94">
        <v>6</v>
      </c>
      <c r="AV94">
        <f t="shared" si="41"/>
        <v>6</v>
      </c>
      <c r="AW94">
        <v>6</v>
      </c>
      <c r="AX94">
        <v>2</v>
      </c>
      <c r="AY94">
        <f t="shared" si="34"/>
        <v>5.75</v>
      </c>
      <c r="AZ94">
        <f t="shared" si="42"/>
        <v>1</v>
      </c>
      <c r="BA94">
        <f t="shared" si="35"/>
        <v>5.875</v>
      </c>
      <c r="BB94">
        <f t="shared" si="43"/>
        <v>1</v>
      </c>
      <c r="BC94" t="s">
        <v>61</v>
      </c>
      <c r="BD94" t="s">
        <v>552</v>
      </c>
      <c r="BE94" t="s">
        <v>563</v>
      </c>
      <c r="BF94">
        <v>0</v>
      </c>
      <c r="BG94">
        <v>3</v>
      </c>
      <c r="BH94">
        <f t="shared" si="36"/>
        <v>3</v>
      </c>
      <c r="BI94">
        <v>1</v>
      </c>
      <c r="BJ94">
        <v>3</v>
      </c>
      <c r="BK94">
        <f t="shared" si="44"/>
        <v>1</v>
      </c>
      <c r="BL94" t="s">
        <v>181</v>
      </c>
      <c r="BM94" t="s">
        <v>65</v>
      </c>
      <c r="BN94" s="1">
        <v>8.611111111111111E-3</v>
      </c>
      <c r="BO94" t="s">
        <v>773</v>
      </c>
      <c r="BP94" s="5" t="s">
        <v>1041</v>
      </c>
      <c r="BR94" s="11" t="b">
        <f t="shared" si="51"/>
        <v>0</v>
      </c>
      <c r="BS94" s="11" t="b">
        <f t="shared" si="51"/>
        <v>0</v>
      </c>
      <c r="BT94" s="11" t="b">
        <f t="shared" si="51"/>
        <v>0</v>
      </c>
      <c r="BU94" s="11" t="b">
        <f t="shared" si="51"/>
        <v>0</v>
      </c>
      <c r="BV94" s="11" t="b">
        <f t="shared" si="52"/>
        <v>0</v>
      </c>
      <c r="BW94" s="11" t="b">
        <f t="shared" si="52"/>
        <v>0</v>
      </c>
      <c r="BZ94" s="11" t="b">
        <f t="shared" si="45"/>
        <v>0</v>
      </c>
      <c r="CA94" s="11" t="b">
        <f t="shared" si="46"/>
        <v>0</v>
      </c>
      <c r="CB94" s="11" t="b">
        <f t="shared" si="54"/>
        <v>0</v>
      </c>
      <c r="CC94" s="11" t="b">
        <f t="shared" si="54"/>
        <v>0</v>
      </c>
      <c r="CD94" s="11" t="b">
        <f t="shared" si="54"/>
        <v>0</v>
      </c>
      <c r="CE94" s="11" t="b">
        <f t="shared" si="54"/>
        <v>0</v>
      </c>
      <c r="CF94" s="11" t="b">
        <f t="shared" si="54"/>
        <v>0</v>
      </c>
      <c r="CG94" s="11" t="b">
        <f t="shared" si="54"/>
        <v>0</v>
      </c>
      <c r="CH94" s="11" t="b">
        <f t="shared" si="54"/>
        <v>0</v>
      </c>
      <c r="CI94" s="11" t="b">
        <f t="shared" si="54"/>
        <v>0</v>
      </c>
      <c r="CJ94" s="11" t="b">
        <f t="shared" si="54"/>
        <v>0</v>
      </c>
      <c r="CK94" s="11" t="b">
        <f t="shared" si="54"/>
        <v>0</v>
      </c>
      <c r="CL94" s="11" t="b">
        <f t="shared" si="54"/>
        <v>0</v>
      </c>
      <c r="CM94" s="11" t="b">
        <f t="shared" si="54"/>
        <v>0</v>
      </c>
      <c r="CN94" s="11" t="b">
        <f t="shared" si="54"/>
        <v>0</v>
      </c>
      <c r="CO94" s="11" t="b">
        <f t="shared" si="53"/>
        <v>0</v>
      </c>
      <c r="CP94" s="11" t="b">
        <f t="shared" si="48"/>
        <v>0</v>
      </c>
      <c r="CQ94" s="11" t="b">
        <f t="shared" si="47"/>
        <v>0</v>
      </c>
      <c r="CR94" t="s">
        <v>774</v>
      </c>
    </row>
    <row r="95" spans="1:96">
      <c r="A95" t="s">
        <v>775</v>
      </c>
      <c r="B95" t="s">
        <v>776</v>
      </c>
      <c r="C95" t="s">
        <v>562</v>
      </c>
      <c r="D95" t="s">
        <v>81</v>
      </c>
      <c r="E95" t="s">
        <v>82</v>
      </c>
      <c r="F95" t="s">
        <v>132</v>
      </c>
      <c r="G95">
        <f t="shared" si="49"/>
        <v>1</v>
      </c>
      <c r="H95">
        <f t="shared" si="49"/>
        <v>0</v>
      </c>
      <c r="I95">
        <f t="shared" si="49"/>
        <v>0</v>
      </c>
      <c r="J95">
        <f t="shared" si="49"/>
        <v>0</v>
      </c>
      <c r="K95">
        <f t="shared" si="37"/>
        <v>1</v>
      </c>
      <c r="L95" t="s">
        <v>96</v>
      </c>
      <c r="M95" t="s">
        <v>125</v>
      </c>
      <c r="N95" t="str">
        <f t="shared" si="38"/>
        <v>United Kingdom</v>
      </c>
      <c r="O95" t="s">
        <v>59</v>
      </c>
      <c r="P95" t="s">
        <v>98</v>
      </c>
      <c r="Q95">
        <v>2</v>
      </c>
      <c r="R95">
        <v>4</v>
      </c>
      <c r="S95">
        <v>5</v>
      </c>
      <c r="T95">
        <v>1</v>
      </c>
      <c r="U95">
        <v>4</v>
      </c>
      <c r="V95">
        <v>5</v>
      </c>
      <c r="W95">
        <v>4</v>
      </c>
      <c r="X95">
        <f t="shared" si="39"/>
        <v>8.3333333333333329E-2</v>
      </c>
      <c r="Y95">
        <f t="shared" si="40"/>
        <v>-8.3333333333333329E-2</v>
      </c>
      <c r="Z95">
        <v>5</v>
      </c>
      <c r="AA95">
        <v>6</v>
      </c>
      <c r="AB95">
        <v>5</v>
      </c>
      <c r="AC95">
        <v>6</v>
      </c>
      <c r="AD95">
        <v>6</v>
      </c>
      <c r="AE95">
        <v>6</v>
      </c>
      <c r="AF95">
        <v>5</v>
      </c>
      <c r="AG95">
        <v>0</v>
      </c>
      <c r="AH95">
        <v>6</v>
      </c>
      <c r="AI95" s="35">
        <v>4</v>
      </c>
      <c r="AJ95">
        <v>4</v>
      </c>
      <c r="AK95">
        <v>5</v>
      </c>
      <c r="AL95">
        <v>5</v>
      </c>
      <c r="AM95">
        <v>6</v>
      </c>
      <c r="AN95">
        <v>5</v>
      </c>
      <c r="AO95">
        <v>5</v>
      </c>
      <c r="AP95">
        <v>4</v>
      </c>
      <c r="AQ95">
        <v>4</v>
      </c>
      <c r="AR95">
        <v>5</v>
      </c>
      <c r="AS95">
        <v>5</v>
      </c>
      <c r="AT95">
        <v>5</v>
      </c>
      <c r="AU95">
        <v>4</v>
      </c>
      <c r="AV95">
        <f t="shared" si="41"/>
        <v>4.5999999999999996</v>
      </c>
      <c r="AW95">
        <v>6</v>
      </c>
      <c r="AX95">
        <v>1</v>
      </c>
      <c r="AY95">
        <f t="shared" si="34"/>
        <v>4.75</v>
      </c>
      <c r="AZ95">
        <f t="shared" si="42"/>
        <v>1</v>
      </c>
      <c r="BA95">
        <f t="shared" si="35"/>
        <v>5.625</v>
      </c>
      <c r="BB95">
        <f t="shared" si="43"/>
        <v>1</v>
      </c>
      <c r="BC95" t="s">
        <v>297</v>
      </c>
      <c r="BD95" t="s">
        <v>684</v>
      </c>
      <c r="BE95" t="s">
        <v>397</v>
      </c>
      <c r="BF95">
        <v>1</v>
      </c>
      <c r="BH95">
        <f t="shared" si="36"/>
        <v>1</v>
      </c>
      <c r="BI95">
        <v>1</v>
      </c>
      <c r="BJ95">
        <v>2</v>
      </c>
      <c r="BK95">
        <f t="shared" si="44"/>
        <v>1</v>
      </c>
      <c r="BL95" t="s">
        <v>300</v>
      </c>
      <c r="BM95" t="s">
        <v>301</v>
      </c>
      <c r="BN95" s="1">
        <v>6.2268518518518515E-3</v>
      </c>
      <c r="BO95" t="s">
        <v>777</v>
      </c>
      <c r="BP95" s="5" t="s">
        <v>1042</v>
      </c>
      <c r="BR95" s="11" t="b">
        <f t="shared" si="51"/>
        <v>0</v>
      </c>
      <c r="BS95" s="11" t="b">
        <f t="shared" si="51"/>
        <v>0</v>
      </c>
      <c r="BT95" s="11" t="b">
        <f t="shared" si="51"/>
        <v>0</v>
      </c>
      <c r="BU95" s="11" t="b">
        <f t="shared" si="51"/>
        <v>0</v>
      </c>
      <c r="BV95" s="11" t="b">
        <f t="shared" si="52"/>
        <v>0</v>
      </c>
      <c r="BW95" s="11" t="b">
        <f t="shared" si="52"/>
        <v>0</v>
      </c>
      <c r="BX95" s="5" t="s">
        <v>1087</v>
      </c>
      <c r="BY95" s="5" t="s">
        <v>1088</v>
      </c>
      <c r="BZ95" s="11" t="b">
        <f t="shared" si="45"/>
        <v>0</v>
      </c>
      <c r="CA95" s="11" t="b">
        <f t="shared" si="46"/>
        <v>0</v>
      </c>
      <c r="CB95" s="11" t="b">
        <f t="shared" si="54"/>
        <v>0</v>
      </c>
      <c r="CC95" s="11" t="b">
        <f t="shared" si="54"/>
        <v>0</v>
      </c>
      <c r="CD95" s="11" t="b">
        <f t="shared" si="54"/>
        <v>0</v>
      </c>
      <c r="CE95" s="11" t="b">
        <f t="shared" si="54"/>
        <v>0</v>
      </c>
      <c r="CF95" s="11" t="b">
        <f t="shared" si="54"/>
        <v>0</v>
      </c>
      <c r="CG95" s="11" t="b">
        <f t="shared" si="54"/>
        <v>1</v>
      </c>
      <c r="CH95" s="11" t="b">
        <f t="shared" si="54"/>
        <v>0</v>
      </c>
      <c r="CI95" s="11" t="b">
        <f t="shared" si="54"/>
        <v>0</v>
      </c>
      <c r="CJ95" s="11" t="b">
        <f t="shared" si="54"/>
        <v>0</v>
      </c>
      <c r="CK95" s="11" t="b">
        <f t="shared" si="54"/>
        <v>0</v>
      </c>
      <c r="CL95" s="11" t="b">
        <f t="shared" si="54"/>
        <v>0</v>
      </c>
      <c r="CM95" s="11" t="b">
        <f t="shared" si="54"/>
        <v>0</v>
      </c>
      <c r="CN95" s="11" t="b">
        <f t="shared" si="54"/>
        <v>0</v>
      </c>
      <c r="CO95" s="11" t="b">
        <f t="shared" si="53"/>
        <v>0</v>
      </c>
      <c r="CP95" s="11" t="b">
        <f t="shared" si="48"/>
        <v>0</v>
      </c>
      <c r="CQ95" s="11" t="b">
        <f t="shared" si="47"/>
        <v>0</v>
      </c>
    </row>
    <row r="96" spans="1:96">
      <c r="A96" t="s">
        <v>778</v>
      </c>
      <c r="B96" t="s">
        <v>779</v>
      </c>
      <c r="C96" t="s">
        <v>562</v>
      </c>
      <c r="D96" t="s">
        <v>70</v>
      </c>
      <c r="E96" t="s">
        <v>71</v>
      </c>
      <c r="F96" t="s">
        <v>56</v>
      </c>
      <c r="G96">
        <f t="shared" si="49"/>
        <v>0</v>
      </c>
      <c r="H96">
        <f t="shared" si="49"/>
        <v>0</v>
      </c>
      <c r="I96">
        <f t="shared" si="49"/>
        <v>0</v>
      </c>
      <c r="J96">
        <f t="shared" si="49"/>
        <v>1</v>
      </c>
      <c r="K96">
        <f t="shared" si="37"/>
        <v>1</v>
      </c>
      <c r="L96" t="s">
        <v>96</v>
      </c>
      <c r="M96" t="s">
        <v>780</v>
      </c>
      <c r="N96" t="str">
        <f t="shared" si="38"/>
        <v>US</v>
      </c>
      <c r="O96" t="s">
        <v>59</v>
      </c>
      <c r="P96" t="s">
        <v>60</v>
      </c>
      <c r="Q96">
        <v>4</v>
      </c>
      <c r="R96">
        <v>5</v>
      </c>
      <c r="S96">
        <v>2</v>
      </c>
      <c r="T96">
        <v>4</v>
      </c>
      <c r="U96">
        <v>3</v>
      </c>
      <c r="V96">
        <v>4</v>
      </c>
      <c r="W96">
        <v>0</v>
      </c>
      <c r="X96">
        <f t="shared" si="39"/>
        <v>-0.125</v>
      </c>
      <c r="Y96">
        <f t="shared" si="40"/>
        <v>0.20833333333333334</v>
      </c>
      <c r="Z96">
        <v>2</v>
      </c>
      <c r="AA96">
        <v>4</v>
      </c>
      <c r="AB96">
        <v>1</v>
      </c>
      <c r="AC96">
        <v>4</v>
      </c>
      <c r="AD96">
        <v>2</v>
      </c>
      <c r="AE96">
        <v>5</v>
      </c>
      <c r="AF96">
        <v>0</v>
      </c>
      <c r="AG96">
        <v>4</v>
      </c>
      <c r="AH96">
        <v>2</v>
      </c>
      <c r="AI96" s="35">
        <v>4</v>
      </c>
      <c r="AJ96">
        <v>1</v>
      </c>
      <c r="AK96">
        <v>2</v>
      </c>
      <c r="AL96">
        <v>2</v>
      </c>
      <c r="AM96">
        <v>6</v>
      </c>
      <c r="AN96">
        <v>4</v>
      </c>
      <c r="AO96">
        <v>5</v>
      </c>
      <c r="AP96">
        <v>0</v>
      </c>
      <c r="AQ96">
        <v>4</v>
      </c>
      <c r="AR96">
        <v>4</v>
      </c>
      <c r="AS96">
        <v>3</v>
      </c>
      <c r="AT96">
        <v>3</v>
      </c>
      <c r="AU96">
        <v>2</v>
      </c>
      <c r="AV96">
        <f t="shared" si="41"/>
        <v>3.2</v>
      </c>
      <c r="AW96">
        <v>6</v>
      </c>
      <c r="AX96">
        <v>1</v>
      </c>
      <c r="AY96">
        <f t="shared" si="34"/>
        <v>3</v>
      </c>
      <c r="AZ96">
        <f t="shared" si="42"/>
        <v>0</v>
      </c>
      <c r="BA96">
        <f t="shared" si="35"/>
        <v>2.5</v>
      </c>
      <c r="BB96">
        <f t="shared" si="43"/>
        <v>0</v>
      </c>
      <c r="BC96" t="s">
        <v>61</v>
      </c>
      <c r="BD96" t="s">
        <v>502</v>
      </c>
      <c r="BE96" t="s">
        <v>781</v>
      </c>
      <c r="BF96">
        <v>1</v>
      </c>
      <c r="BH96">
        <f t="shared" si="36"/>
        <v>1</v>
      </c>
      <c r="BI96">
        <v>1</v>
      </c>
      <c r="BJ96">
        <v>3</v>
      </c>
      <c r="BK96">
        <f t="shared" si="44"/>
        <v>1</v>
      </c>
      <c r="BL96" t="s">
        <v>64</v>
      </c>
      <c r="BM96" t="s">
        <v>65</v>
      </c>
      <c r="BN96" s="1">
        <v>3.8888888888888883E-3</v>
      </c>
      <c r="BP96" s="5" t="s">
        <v>1041</v>
      </c>
      <c r="BR96" s="11" t="b">
        <f t="shared" si="51"/>
        <v>0</v>
      </c>
      <c r="BS96" s="11" t="b">
        <f t="shared" si="51"/>
        <v>0</v>
      </c>
      <c r="BT96" s="11" t="b">
        <f t="shared" si="51"/>
        <v>0</v>
      </c>
      <c r="BU96" s="11" t="b">
        <f t="shared" si="51"/>
        <v>0</v>
      </c>
      <c r="BV96" s="11" t="b">
        <f t="shared" si="52"/>
        <v>0</v>
      </c>
      <c r="BW96" s="11" t="b">
        <f t="shared" si="52"/>
        <v>0</v>
      </c>
      <c r="BZ96" s="11" t="b">
        <f t="shared" si="45"/>
        <v>0</v>
      </c>
      <c r="CA96" s="11" t="b">
        <f t="shared" si="46"/>
        <v>0</v>
      </c>
      <c r="CB96" s="11" t="b">
        <f t="shared" si="54"/>
        <v>0</v>
      </c>
      <c r="CC96" s="11" t="b">
        <f t="shared" si="54"/>
        <v>0</v>
      </c>
      <c r="CD96" s="11" t="b">
        <f t="shared" si="54"/>
        <v>0</v>
      </c>
      <c r="CE96" s="11" t="b">
        <f t="shared" si="54"/>
        <v>0</v>
      </c>
      <c r="CF96" s="11" t="b">
        <f t="shared" si="54"/>
        <v>0</v>
      </c>
      <c r="CG96" s="11" t="b">
        <f t="shared" si="54"/>
        <v>0</v>
      </c>
      <c r="CH96" s="11" t="b">
        <f t="shared" si="54"/>
        <v>0</v>
      </c>
      <c r="CI96" s="11" t="b">
        <f t="shared" si="54"/>
        <v>0</v>
      </c>
      <c r="CJ96" s="11" t="b">
        <f t="shared" si="54"/>
        <v>0</v>
      </c>
      <c r="CK96" s="11" t="b">
        <f t="shared" si="54"/>
        <v>0</v>
      </c>
      <c r="CL96" s="11" t="b">
        <f t="shared" si="54"/>
        <v>0</v>
      </c>
      <c r="CM96" s="11" t="b">
        <f t="shared" si="54"/>
        <v>0</v>
      </c>
      <c r="CN96" s="11" t="b">
        <f t="shared" si="54"/>
        <v>0</v>
      </c>
      <c r="CO96" s="11" t="b">
        <f t="shared" si="53"/>
        <v>0</v>
      </c>
      <c r="CP96" s="11" t="b">
        <f t="shared" si="48"/>
        <v>0</v>
      </c>
      <c r="CQ96" s="11" t="b">
        <f t="shared" si="47"/>
        <v>0</v>
      </c>
    </row>
    <row r="97" spans="1:96">
      <c r="A97" t="s">
        <v>782</v>
      </c>
      <c r="B97" t="s">
        <v>783</v>
      </c>
      <c r="C97" t="s">
        <v>562</v>
      </c>
      <c r="D97" t="s">
        <v>54</v>
      </c>
      <c r="E97" t="s">
        <v>144</v>
      </c>
      <c r="F97" t="s">
        <v>116</v>
      </c>
      <c r="G97">
        <f t="shared" si="49"/>
        <v>0</v>
      </c>
      <c r="H97">
        <f t="shared" si="49"/>
        <v>1</v>
      </c>
      <c r="I97">
        <f t="shared" si="49"/>
        <v>0</v>
      </c>
      <c r="J97">
        <f t="shared" si="49"/>
        <v>0</v>
      </c>
      <c r="K97">
        <f t="shared" si="37"/>
        <v>1</v>
      </c>
      <c r="L97" t="s">
        <v>96</v>
      </c>
      <c r="M97" t="s">
        <v>784</v>
      </c>
      <c r="N97" t="str">
        <f t="shared" si="38"/>
        <v>Texas</v>
      </c>
      <c r="O97" t="s">
        <v>74</v>
      </c>
      <c r="P97" t="s">
        <v>60</v>
      </c>
      <c r="Q97">
        <v>3</v>
      </c>
      <c r="R97">
        <v>1</v>
      </c>
      <c r="S97">
        <v>4</v>
      </c>
      <c r="T97">
        <v>2</v>
      </c>
      <c r="U97">
        <v>5</v>
      </c>
      <c r="V97">
        <v>1</v>
      </c>
      <c r="W97">
        <v>3</v>
      </c>
      <c r="X97">
        <f t="shared" si="39"/>
        <v>0.16666666666666666</v>
      </c>
      <c r="Y97">
        <f t="shared" si="40"/>
        <v>-0.20833333333333334</v>
      </c>
      <c r="Z97">
        <v>4</v>
      </c>
      <c r="AA97">
        <v>5</v>
      </c>
      <c r="AB97">
        <v>5</v>
      </c>
      <c r="AC97">
        <v>4</v>
      </c>
      <c r="AD97">
        <v>2</v>
      </c>
      <c r="AE97">
        <v>3</v>
      </c>
      <c r="AF97">
        <v>2</v>
      </c>
      <c r="AG97">
        <v>3</v>
      </c>
      <c r="AH97">
        <v>3</v>
      </c>
      <c r="AI97" s="35">
        <v>5</v>
      </c>
      <c r="AJ97">
        <v>6</v>
      </c>
      <c r="AK97">
        <v>5</v>
      </c>
      <c r="AL97">
        <v>4</v>
      </c>
      <c r="AM97">
        <v>5</v>
      </c>
      <c r="AN97">
        <v>5</v>
      </c>
      <c r="AO97">
        <v>5</v>
      </c>
      <c r="AP97">
        <v>4</v>
      </c>
      <c r="AQ97">
        <v>5</v>
      </c>
      <c r="AR97">
        <v>2</v>
      </c>
      <c r="AS97">
        <v>4</v>
      </c>
      <c r="AT97">
        <v>4</v>
      </c>
      <c r="AU97">
        <v>4</v>
      </c>
      <c r="AV97">
        <f t="shared" si="41"/>
        <v>3.8</v>
      </c>
      <c r="AW97">
        <v>6</v>
      </c>
      <c r="AX97">
        <v>1</v>
      </c>
      <c r="AY97">
        <f t="shared" si="34"/>
        <v>4.875</v>
      </c>
      <c r="AZ97">
        <f t="shared" si="42"/>
        <v>1</v>
      </c>
      <c r="BA97">
        <f t="shared" si="35"/>
        <v>3.5</v>
      </c>
      <c r="BB97">
        <f t="shared" si="43"/>
        <v>1</v>
      </c>
      <c r="BC97" t="s">
        <v>61</v>
      </c>
      <c r="BD97" t="s">
        <v>331</v>
      </c>
      <c r="BE97" t="s">
        <v>785</v>
      </c>
      <c r="BF97">
        <v>1</v>
      </c>
      <c r="BH97">
        <f t="shared" si="36"/>
        <v>1</v>
      </c>
      <c r="BI97">
        <v>1</v>
      </c>
      <c r="BJ97">
        <v>3</v>
      </c>
      <c r="BK97">
        <f t="shared" si="44"/>
        <v>1</v>
      </c>
      <c r="BL97" t="s">
        <v>786</v>
      </c>
      <c r="BM97" t="s">
        <v>65</v>
      </c>
      <c r="BN97" s="1">
        <v>3.8310185185185183E-3</v>
      </c>
      <c r="BO97" t="s">
        <v>787</v>
      </c>
      <c r="BP97" s="5" t="s">
        <v>736</v>
      </c>
      <c r="BQ97" s="5" t="s">
        <v>1150</v>
      </c>
      <c r="BR97" s="11" t="b">
        <f t="shared" si="51"/>
        <v>0</v>
      </c>
      <c r="BS97" s="11" t="b">
        <f t="shared" si="51"/>
        <v>0</v>
      </c>
      <c r="BT97" s="11" t="b">
        <f t="shared" si="51"/>
        <v>0</v>
      </c>
      <c r="BU97" s="11" t="b">
        <f t="shared" si="51"/>
        <v>1</v>
      </c>
      <c r="BV97" s="11" t="b">
        <f t="shared" si="52"/>
        <v>0</v>
      </c>
      <c r="BW97" s="11" t="b">
        <f t="shared" si="52"/>
        <v>0</v>
      </c>
      <c r="BZ97" s="11" t="b">
        <f t="shared" si="45"/>
        <v>0</v>
      </c>
      <c r="CA97" s="11" t="b">
        <f t="shared" si="46"/>
        <v>0</v>
      </c>
      <c r="CB97" s="11" t="b">
        <f t="shared" si="54"/>
        <v>0</v>
      </c>
      <c r="CC97" s="11" t="b">
        <f t="shared" si="54"/>
        <v>0</v>
      </c>
      <c r="CD97" s="11" t="b">
        <f t="shared" si="54"/>
        <v>0</v>
      </c>
      <c r="CE97" s="11" t="b">
        <f t="shared" si="54"/>
        <v>0</v>
      </c>
      <c r="CF97" s="11" t="b">
        <f t="shared" si="54"/>
        <v>0</v>
      </c>
      <c r="CG97" s="11" t="b">
        <f t="shared" si="54"/>
        <v>0</v>
      </c>
      <c r="CH97" s="11" t="b">
        <f t="shared" si="54"/>
        <v>0</v>
      </c>
      <c r="CI97" s="11" t="b">
        <f t="shared" si="54"/>
        <v>0</v>
      </c>
      <c r="CJ97" s="11" t="b">
        <f t="shared" si="54"/>
        <v>0</v>
      </c>
      <c r="CK97" s="11" t="b">
        <f t="shared" si="54"/>
        <v>0</v>
      </c>
      <c r="CL97" s="11" t="b">
        <f t="shared" si="54"/>
        <v>0</v>
      </c>
      <c r="CM97" s="11" t="b">
        <f t="shared" si="54"/>
        <v>0</v>
      </c>
      <c r="CN97" s="11" t="b">
        <f t="shared" si="54"/>
        <v>0</v>
      </c>
      <c r="CO97" s="11" t="b">
        <f t="shared" si="53"/>
        <v>0</v>
      </c>
      <c r="CP97" s="11" t="b">
        <f t="shared" si="48"/>
        <v>0</v>
      </c>
      <c r="CQ97" s="11" t="b">
        <f t="shared" si="47"/>
        <v>0</v>
      </c>
    </row>
    <row r="98" spans="1:96">
      <c r="A98" t="s">
        <v>788</v>
      </c>
      <c r="B98" t="s">
        <v>789</v>
      </c>
      <c r="C98" t="s">
        <v>562</v>
      </c>
      <c r="D98" t="s">
        <v>70</v>
      </c>
      <c r="E98" t="s">
        <v>144</v>
      </c>
      <c r="F98" t="s">
        <v>83</v>
      </c>
      <c r="G98">
        <f t="shared" si="49"/>
        <v>0</v>
      </c>
      <c r="H98">
        <f t="shared" si="49"/>
        <v>0</v>
      </c>
      <c r="I98">
        <f t="shared" si="49"/>
        <v>1</v>
      </c>
      <c r="J98">
        <f t="shared" si="49"/>
        <v>0</v>
      </c>
      <c r="K98">
        <f t="shared" si="37"/>
        <v>1</v>
      </c>
      <c r="L98" t="s">
        <v>72</v>
      </c>
      <c r="M98" t="s">
        <v>84</v>
      </c>
      <c r="N98" t="str">
        <f t="shared" si="38"/>
        <v>United States</v>
      </c>
      <c r="O98" t="s">
        <v>59</v>
      </c>
      <c r="P98" t="s">
        <v>60</v>
      </c>
      <c r="Q98">
        <v>3</v>
      </c>
      <c r="R98">
        <v>0</v>
      </c>
      <c r="S98">
        <v>1</v>
      </c>
      <c r="T98">
        <v>3</v>
      </c>
      <c r="U98">
        <v>0</v>
      </c>
      <c r="V98">
        <v>5</v>
      </c>
      <c r="W98">
        <v>0</v>
      </c>
      <c r="X98">
        <f t="shared" si="39"/>
        <v>4.1666666666666664E-2</v>
      </c>
      <c r="Y98">
        <f t="shared" si="40"/>
        <v>0.33333333333333331</v>
      </c>
      <c r="Z98">
        <v>5</v>
      </c>
      <c r="AA98">
        <v>6</v>
      </c>
      <c r="AB98">
        <v>4</v>
      </c>
      <c r="AC98">
        <v>6</v>
      </c>
      <c r="AD98">
        <v>5</v>
      </c>
      <c r="AE98">
        <v>6</v>
      </c>
      <c r="AF98">
        <v>5</v>
      </c>
      <c r="AG98">
        <v>0</v>
      </c>
      <c r="AH98">
        <v>6</v>
      </c>
      <c r="AI98" s="35">
        <v>6</v>
      </c>
      <c r="AJ98">
        <v>6</v>
      </c>
      <c r="AK98">
        <v>6</v>
      </c>
      <c r="AL98">
        <v>6</v>
      </c>
      <c r="AM98">
        <v>6</v>
      </c>
      <c r="AN98">
        <v>6</v>
      </c>
      <c r="AO98">
        <v>5</v>
      </c>
      <c r="AP98">
        <v>4</v>
      </c>
      <c r="AQ98">
        <v>6</v>
      </c>
      <c r="AR98">
        <v>6</v>
      </c>
      <c r="AS98">
        <v>6</v>
      </c>
      <c r="AT98">
        <v>6</v>
      </c>
      <c r="AU98">
        <v>6</v>
      </c>
      <c r="AV98">
        <f t="shared" si="41"/>
        <v>6</v>
      </c>
      <c r="AW98">
        <v>6</v>
      </c>
      <c r="AX98">
        <v>0</v>
      </c>
      <c r="AY98">
        <f t="shared" si="34"/>
        <v>5.625</v>
      </c>
      <c r="AZ98">
        <f t="shared" si="42"/>
        <v>1</v>
      </c>
      <c r="BA98">
        <f t="shared" si="35"/>
        <v>5.375</v>
      </c>
      <c r="BB98">
        <f t="shared" si="43"/>
        <v>1</v>
      </c>
      <c r="BC98" t="s">
        <v>282</v>
      </c>
      <c r="BD98" t="s">
        <v>790</v>
      </c>
      <c r="BE98" t="s">
        <v>791</v>
      </c>
      <c r="BF98">
        <v>1</v>
      </c>
      <c r="BH98">
        <f t="shared" si="36"/>
        <v>1</v>
      </c>
      <c r="BI98">
        <v>2</v>
      </c>
      <c r="BJ98">
        <v>5</v>
      </c>
      <c r="BK98">
        <f t="shared" si="44"/>
        <v>1</v>
      </c>
      <c r="BL98" t="s">
        <v>792</v>
      </c>
      <c r="BM98" t="s">
        <v>793</v>
      </c>
      <c r="BN98" s="1">
        <v>4.7569444444444447E-3</v>
      </c>
      <c r="BO98" t="s">
        <v>794</v>
      </c>
      <c r="BP98" s="5" t="s">
        <v>1042</v>
      </c>
      <c r="BR98" s="11" t="b">
        <f t="shared" si="51"/>
        <v>0</v>
      </c>
      <c r="BS98" s="11" t="b">
        <f t="shared" si="51"/>
        <v>0</v>
      </c>
      <c r="BT98" s="11" t="b">
        <f t="shared" si="51"/>
        <v>0</v>
      </c>
      <c r="BU98" s="11" t="b">
        <f t="shared" si="51"/>
        <v>0</v>
      </c>
      <c r="BV98" s="11" t="b">
        <f t="shared" si="52"/>
        <v>0</v>
      </c>
      <c r="BW98" s="11" t="b">
        <f t="shared" si="52"/>
        <v>0</v>
      </c>
      <c r="BX98" s="5" t="s">
        <v>1054</v>
      </c>
      <c r="BZ98" s="11" t="b">
        <f t="shared" si="45"/>
        <v>0</v>
      </c>
      <c r="CA98" s="11" t="b">
        <f t="shared" si="46"/>
        <v>1</v>
      </c>
      <c r="CB98" s="11" t="b">
        <f t="shared" si="54"/>
        <v>0</v>
      </c>
      <c r="CC98" s="11" t="b">
        <f t="shared" si="54"/>
        <v>0</v>
      </c>
      <c r="CD98" s="11" t="b">
        <f t="shared" si="54"/>
        <v>0</v>
      </c>
      <c r="CE98" s="11" t="b">
        <f t="shared" si="54"/>
        <v>0</v>
      </c>
      <c r="CF98" s="11" t="b">
        <f t="shared" si="54"/>
        <v>0</v>
      </c>
      <c r="CG98" s="11" t="b">
        <f t="shared" si="54"/>
        <v>0</v>
      </c>
      <c r="CH98" s="11" t="b">
        <f t="shared" si="54"/>
        <v>0</v>
      </c>
      <c r="CI98" s="11" t="b">
        <f t="shared" si="54"/>
        <v>0</v>
      </c>
      <c r="CJ98" s="11" t="b">
        <f t="shared" si="54"/>
        <v>0</v>
      </c>
      <c r="CK98" s="11" t="b">
        <f t="shared" si="54"/>
        <v>0</v>
      </c>
      <c r="CL98" s="11" t="b">
        <f t="shared" si="54"/>
        <v>0</v>
      </c>
      <c r="CM98" s="11" t="b">
        <f t="shared" si="54"/>
        <v>0</v>
      </c>
      <c r="CN98" s="11" t="b">
        <f t="shared" si="54"/>
        <v>0</v>
      </c>
      <c r="CO98" s="11" t="b">
        <f t="shared" si="53"/>
        <v>0</v>
      </c>
      <c r="CP98" s="11" t="b">
        <f t="shared" si="48"/>
        <v>0</v>
      </c>
      <c r="CQ98" s="11" t="b">
        <f t="shared" si="47"/>
        <v>0</v>
      </c>
      <c r="CR98" t="s">
        <v>795</v>
      </c>
    </row>
    <row r="99" spans="1:96">
      <c r="A99" t="s">
        <v>796</v>
      </c>
      <c r="B99" t="s">
        <v>797</v>
      </c>
      <c r="C99" t="s">
        <v>562</v>
      </c>
      <c r="D99" t="s">
        <v>70</v>
      </c>
      <c r="E99" t="s">
        <v>95</v>
      </c>
      <c r="F99" t="s">
        <v>132</v>
      </c>
      <c r="G99">
        <f t="shared" si="49"/>
        <v>1</v>
      </c>
      <c r="H99">
        <f t="shared" si="49"/>
        <v>0</v>
      </c>
      <c r="I99">
        <f t="shared" si="49"/>
        <v>0</v>
      </c>
      <c r="J99">
        <f t="shared" si="49"/>
        <v>0</v>
      </c>
      <c r="K99">
        <f t="shared" si="37"/>
        <v>1</v>
      </c>
      <c r="L99" t="s">
        <v>96</v>
      </c>
      <c r="M99" t="s">
        <v>138</v>
      </c>
      <c r="N99" t="str">
        <f t="shared" si="38"/>
        <v>India</v>
      </c>
      <c r="O99" t="s">
        <v>74</v>
      </c>
      <c r="P99" t="s">
        <v>85</v>
      </c>
      <c r="Q99">
        <v>2</v>
      </c>
      <c r="R99">
        <v>3</v>
      </c>
      <c r="S99">
        <v>3</v>
      </c>
      <c r="T99">
        <v>4</v>
      </c>
      <c r="U99">
        <v>5</v>
      </c>
      <c r="V99">
        <v>3</v>
      </c>
      <c r="W99">
        <v>2</v>
      </c>
      <c r="X99">
        <f t="shared" si="39"/>
        <v>-8.3333333333333329E-2</v>
      </c>
      <c r="Y99">
        <f t="shared" si="40"/>
        <v>0</v>
      </c>
      <c r="Z99">
        <v>5</v>
      </c>
      <c r="AA99">
        <v>6</v>
      </c>
      <c r="AB99">
        <v>4</v>
      </c>
      <c r="AC99">
        <v>4</v>
      </c>
      <c r="AD99">
        <v>6</v>
      </c>
      <c r="AE99">
        <v>6</v>
      </c>
      <c r="AF99">
        <v>5</v>
      </c>
      <c r="AG99">
        <v>1</v>
      </c>
      <c r="AH99">
        <v>5</v>
      </c>
      <c r="AI99" s="35">
        <v>3</v>
      </c>
      <c r="AJ99">
        <v>1</v>
      </c>
      <c r="AK99">
        <v>4</v>
      </c>
      <c r="AL99">
        <v>2</v>
      </c>
      <c r="AM99">
        <v>6</v>
      </c>
      <c r="AN99">
        <v>5</v>
      </c>
      <c r="AO99">
        <v>5</v>
      </c>
      <c r="AP99">
        <v>2</v>
      </c>
      <c r="AQ99">
        <v>5</v>
      </c>
      <c r="AR99">
        <v>5</v>
      </c>
      <c r="AS99">
        <v>5</v>
      </c>
      <c r="AT99">
        <v>5</v>
      </c>
      <c r="AU99">
        <v>5</v>
      </c>
      <c r="AV99">
        <f t="shared" si="41"/>
        <v>5</v>
      </c>
      <c r="AW99">
        <v>6</v>
      </c>
      <c r="AX99">
        <v>6</v>
      </c>
      <c r="AY99">
        <f t="shared" ref="AY99:AY130" si="55">AVERAGE(AI99,AJ99,AK99,AL99,AM99,AN99,AO99,AP99)</f>
        <v>3.5</v>
      </c>
      <c r="AZ99">
        <f t="shared" si="42"/>
        <v>1</v>
      </c>
      <c r="BA99">
        <f t="shared" ref="BA99:BA130" si="56">AVERAGE(BC101,Z99,AA99,AB99:AF99,AH99)</f>
        <v>5.125</v>
      </c>
      <c r="BB99">
        <f t="shared" si="43"/>
        <v>1</v>
      </c>
      <c r="BC99" t="s">
        <v>61</v>
      </c>
      <c r="BD99" t="s">
        <v>634</v>
      </c>
      <c r="BE99" t="s">
        <v>798</v>
      </c>
      <c r="BF99">
        <v>0</v>
      </c>
      <c r="BG99">
        <v>2</v>
      </c>
      <c r="BH99">
        <f t="shared" si="36"/>
        <v>2</v>
      </c>
      <c r="BI99">
        <v>1</v>
      </c>
      <c r="BJ99">
        <v>3</v>
      </c>
      <c r="BK99">
        <f t="shared" si="44"/>
        <v>1</v>
      </c>
      <c r="BL99" t="s">
        <v>64</v>
      </c>
      <c r="BM99" t="s">
        <v>65</v>
      </c>
      <c r="BN99" s="1">
        <v>1.0844907407407407E-2</v>
      </c>
      <c r="BO99" t="s">
        <v>799</v>
      </c>
      <c r="BP99" s="5" t="s">
        <v>1042</v>
      </c>
      <c r="BR99" s="11" t="b">
        <f t="shared" si="51"/>
        <v>0</v>
      </c>
      <c r="BS99" s="11" t="b">
        <f t="shared" si="51"/>
        <v>0</v>
      </c>
      <c r="BT99" s="11" t="b">
        <f t="shared" si="51"/>
        <v>0</v>
      </c>
      <c r="BU99" s="11" t="b">
        <f t="shared" si="51"/>
        <v>0</v>
      </c>
      <c r="BV99" s="11" t="b">
        <f t="shared" si="52"/>
        <v>0</v>
      </c>
      <c r="BW99" s="11" t="b">
        <f t="shared" si="52"/>
        <v>0</v>
      </c>
      <c r="BX99" s="5" t="s">
        <v>1089</v>
      </c>
      <c r="BY99" s="5" t="s">
        <v>1090</v>
      </c>
      <c r="BZ99" s="11" t="b">
        <f t="shared" si="45"/>
        <v>0</v>
      </c>
      <c r="CA99" s="11" t="b">
        <f t="shared" si="46"/>
        <v>1</v>
      </c>
      <c r="CB99" s="11" t="b">
        <f t="shared" si="54"/>
        <v>0</v>
      </c>
      <c r="CC99" s="11" t="b">
        <f t="shared" si="54"/>
        <v>0</v>
      </c>
      <c r="CD99" s="11" t="b">
        <f t="shared" si="54"/>
        <v>0</v>
      </c>
      <c r="CE99" s="11" t="b">
        <f t="shared" si="54"/>
        <v>0</v>
      </c>
      <c r="CF99" s="11" t="b">
        <f t="shared" si="54"/>
        <v>0</v>
      </c>
      <c r="CG99" s="11" t="b">
        <f t="shared" si="54"/>
        <v>1</v>
      </c>
      <c r="CH99" s="11" t="b">
        <f t="shared" si="54"/>
        <v>0</v>
      </c>
      <c r="CI99" s="11" t="b">
        <f t="shared" si="54"/>
        <v>0</v>
      </c>
      <c r="CJ99" s="11" t="b">
        <f t="shared" si="54"/>
        <v>0</v>
      </c>
      <c r="CK99" s="11" t="b">
        <f t="shared" si="54"/>
        <v>0</v>
      </c>
      <c r="CL99" s="11" t="b">
        <f t="shared" si="54"/>
        <v>0</v>
      </c>
      <c r="CM99" s="11" t="b">
        <f t="shared" si="54"/>
        <v>0</v>
      </c>
      <c r="CN99" s="11" t="b">
        <f t="shared" si="54"/>
        <v>0</v>
      </c>
      <c r="CO99" s="11" t="b">
        <f t="shared" si="53"/>
        <v>0</v>
      </c>
      <c r="CP99" s="11" t="b">
        <f t="shared" si="48"/>
        <v>0</v>
      </c>
      <c r="CQ99" s="11" t="b">
        <f t="shared" si="47"/>
        <v>0</v>
      </c>
    </row>
    <row r="100" spans="1:96">
      <c r="A100" t="s">
        <v>800</v>
      </c>
      <c r="B100" t="s">
        <v>801</v>
      </c>
      <c r="C100" t="s">
        <v>802</v>
      </c>
      <c r="D100" t="s">
        <v>54</v>
      </c>
      <c r="E100" t="s">
        <v>144</v>
      </c>
      <c r="F100" t="s">
        <v>56</v>
      </c>
      <c r="G100">
        <f t="shared" si="49"/>
        <v>0</v>
      </c>
      <c r="H100">
        <f t="shared" si="49"/>
        <v>0</v>
      </c>
      <c r="I100">
        <f t="shared" si="49"/>
        <v>0</v>
      </c>
      <c r="J100">
        <f t="shared" si="49"/>
        <v>1</v>
      </c>
      <c r="K100">
        <f t="shared" si="37"/>
        <v>1</v>
      </c>
      <c r="L100" t="s">
        <v>96</v>
      </c>
      <c r="M100" t="s">
        <v>803</v>
      </c>
      <c r="N100" t="str">
        <f t="shared" si="38"/>
        <v>Alabama, USA</v>
      </c>
      <c r="O100" t="s">
        <v>74</v>
      </c>
      <c r="P100" t="s">
        <v>60</v>
      </c>
      <c r="Q100">
        <v>1</v>
      </c>
      <c r="R100">
        <v>3</v>
      </c>
      <c r="S100">
        <v>1</v>
      </c>
      <c r="T100">
        <v>3</v>
      </c>
      <c r="U100">
        <v>3</v>
      </c>
      <c r="V100">
        <v>3</v>
      </c>
      <c r="W100">
        <v>3</v>
      </c>
      <c r="X100">
        <f t="shared" si="39"/>
        <v>-0.16666666666666666</v>
      </c>
      <c r="Y100">
        <f t="shared" si="40"/>
        <v>0</v>
      </c>
      <c r="Z100">
        <v>6</v>
      </c>
      <c r="AA100">
        <v>6</v>
      </c>
      <c r="AB100">
        <v>6</v>
      </c>
      <c r="AC100">
        <v>6</v>
      </c>
      <c r="AD100">
        <v>6</v>
      </c>
      <c r="AE100">
        <v>6</v>
      </c>
      <c r="AF100">
        <v>6</v>
      </c>
      <c r="AG100">
        <v>1</v>
      </c>
      <c r="AH100">
        <v>5</v>
      </c>
      <c r="AI100" s="35">
        <v>6</v>
      </c>
      <c r="AJ100">
        <v>4</v>
      </c>
      <c r="AK100">
        <v>5</v>
      </c>
      <c r="AL100">
        <v>4</v>
      </c>
      <c r="AM100">
        <v>5</v>
      </c>
      <c r="AN100">
        <v>6</v>
      </c>
      <c r="AO100">
        <v>6</v>
      </c>
      <c r="AP100">
        <v>5</v>
      </c>
      <c r="AQ100">
        <v>4</v>
      </c>
      <c r="AR100">
        <v>3</v>
      </c>
      <c r="AS100">
        <v>4</v>
      </c>
      <c r="AT100">
        <v>3</v>
      </c>
      <c r="AU100">
        <v>3</v>
      </c>
      <c r="AV100">
        <f t="shared" si="41"/>
        <v>3.4</v>
      </c>
      <c r="AW100">
        <v>6</v>
      </c>
      <c r="AX100">
        <v>6</v>
      </c>
      <c r="AY100">
        <f t="shared" si="55"/>
        <v>5.125</v>
      </c>
      <c r="AZ100">
        <f t="shared" si="42"/>
        <v>1</v>
      </c>
      <c r="BA100">
        <f t="shared" si="56"/>
        <v>5.875</v>
      </c>
      <c r="BB100">
        <f t="shared" si="43"/>
        <v>1</v>
      </c>
      <c r="BC100" t="s">
        <v>282</v>
      </c>
      <c r="BD100" t="s">
        <v>804</v>
      </c>
      <c r="BE100" t="s">
        <v>805</v>
      </c>
      <c r="BF100">
        <v>1</v>
      </c>
      <c r="BH100">
        <f t="shared" si="36"/>
        <v>1</v>
      </c>
      <c r="BI100">
        <v>1</v>
      </c>
      <c r="BJ100">
        <v>1</v>
      </c>
      <c r="BK100">
        <f t="shared" si="44"/>
        <v>0</v>
      </c>
      <c r="BL100" t="s">
        <v>285</v>
      </c>
      <c r="BM100" t="s">
        <v>286</v>
      </c>
      <c r="BN100" s="1">
        <v>3.1944444444444442E-3</v>
      </c>
      <c r="BP100" s="5" t="s">
        <v>1041</v>
      </c>
      <c r="BR100" s="11" t="b">
        <f t="shared" ref="BR100:BU119" si="57">ISNUMBER(SEARCH(BR$2,$BQ100))</f>
        <v>0</v>
      </c>
      <c r="BS100" s="11" t="b">
        <f t="shared" si="57"/>
        <v>0</v>
      </c>
      <c r="BT100" s="11" t="b">
        <f t="shared" si="57"/>
        <v>0</v>
      </c>
      <c r="BU100" s="11" t="b">
        <f t="shared" si="57"/>
        <v>0</v>
      </c>
      <c r="BV100" s="11" t="b">
        <f t="shared" si="52"/>
        <v>0</v>
      </c>
      <c r="BW100" s="11" t="b">
        <f t="shared" si="52"/>
        <v>0</v>
      </c>
      <c r="BZ100" s="11" t="b">
        <f t="shared" si="45"/>
        <v>0</v>
      </c>
      <c r="CA100" s="11" t="b">
        <f t="shared" si="46"/>
        <v>0</v>
      </c>
      <c r="CB100" s="11" t="b">
        <f t="shared" si="54"/>
        <v>0</v>
      </c>
      <c r="CC100" s="11" t="b">
        <f t="shared" si="54"/>
        <v>0</v>
      </c>
      <c r="CD100" s="11" t="b">
        <f t="shared" si="54"/>
        <v>0</v>
      </c>
      <c r="CE100" s="11" t="b">
        <f t="shared" si="54"/>
        <v>0</v>
      </c>
      <c r="CF100" s="11" t="b">
        <f t="shared" si="54"/>
        <v>0</v>
      </c>
      <c r="CG100" s="11" t="b">
        <f t="shared" si="54"/>
        <v>0</v>
      </c>
      <c r="CH100" s="11" t="b">
        <f t="shared" si="54"/>
        <v>0</v>
      </c>
      <c r="CI100" s="11" t="b">
        <f t="shared" si="54"/>
        <v>0</v>
      </c>
      <c r="CJ100" s="11" t="b">
        <f t="shared" si="54"/>
        <v>0</v>
      </c>
      <c r="CK100" s="11" t="b">
        <f t="shared" si="54"/>
        <v>0</v>
      </c>
      <c r="CL100" s="11" t="b">
        <f t="shared" si="54"/>
        <v>0</v>
      </c>
      <c r="CM100" s="11" t="b">
        <f t="shared" si="54"/>
        <v>0</v>
      </c>
      <c r="CN100" s="11" t="b">
        <f t="shared" si="54"/>
        <v>0</v>
      </c>
      <c r="CO100" s="11" t="b">
        <f t="shared" si="53"/>
        <v>0</v>
      </c>
      <c r="CP100" s="11" t="b">
        <f t="shared" si="48"/>
        <v>0</v>
      </c>
      <c r="CQ100" s="11" t="b">
        <f t="shared" si="47"/>
        <v>0</v>
      </c>
    </row>
    <row r="101" spans="1:96">
      <c r="A101" t="s">
        <v>806</v>
      </c>
      <c r="B101" t="s">
        <v>807</v>
      </c>
      <c r="C101" t="s">
        <v>802</v>
      </c>
      <c r="D101" t="s">
        <v>54</v>
      </c>
      <c r="E101" t="s">
        <v>144</v>
      </c>
      <c r="F101" t="s">
        <v>116</v>
      </c>
      <c r="G101">
        <f t="shared" si="49"/>
        <v>0</v>
      </c>
      <c r="H101">
        <f t="shared" si="49"/>
        <v>1</v>
      </c>
      <c r="I101">
        <f t="shared" si="49"/>
        <v>0</v>
      </c>
      <c r="J101">
        <f t="shared" si="49"/>
        <v>0</v>
      </c>
      <c r="K101">
        <f t="shared" si="37"/>
        <v>1</v>
      </c>
      <c r="L101" t="s">
        <v>96</v>
      </c>
      <c r="M101" t="s">
        <v>58</v>
      </c>
      <c r="N101" t="str">
        <f t="shared" si="38"/>
        <v>Portugal</v>
      </c>
      <c r="O101" t="s">
        <v>59</v>
      </c>
      <c r="P101" t="s">
        <v>60</v>
      </c>
      <c r="Q101">
        <v>4</v>
      </c>
      <c r="R101">
        <v>1</v>
      </c>
      <c r="S101">
        <v>4</v>
      </c>
      <c r="T101">
        <v>3</v>
      </c>
      <c r="U101">
        <v>1</v>
      </c>
      <c r="V101">
        <v>5</v>
      </c>
      <c r="W101">
        <v>2</v>
      </c>
      <c r="X101">
        <f t="shared" si="39"/>
        <v>0.16666666666666666</v>
      </c>
      <c r="Y101">
        <f t="shared" si="40"/>
        <v>0.20833333333333334</v>
      </c>
      <c r="Z101">
        <v>5</v>
      </c>
      <c r="AA101">
        <v>6</v>
      </c>
      <c r="AB101">
        <v>3</v>
      </c>
      <c r="AC101">
        <v>3</v>
      </c>
      <c r="AD101">
        <v>4</v>
      </c>
      <c r="AE101">
        <v>5</v>
      </c>
      <c r="AF101">
        <v>3</v>
      </c>
      <c r="AG101">
        <v>3</v>
      </c>
      <c r="AH101">
        <v>3</v>
      </c>
      <c r="AI101" s="35">
        <v>6</v>
      </c>
      <c r="AJ101">
        <v>6</v>
      </c>
      <c r="AK101">
        <v>6</v>
      </c>
      <c r="AL101">
        <v>6</v>
      </c>
      <c r="AM101">
        <v>6</v>
      </c>
      <c r="AN101">
        <v>6</v>
      </c>
      <c r="AO101">
        <v>4</v>
      </c>
      <c r="AP101">
        <v>2</v>
      </c>
      <c r="AQ101">
        <v>6</v>
      </c>
      <c r="AR101">
        <v>6</v>
      </c>
      <c r="AS101">
        <v>6</v>
      </c>
      <c r="AT101">
        <v>6</v>
      </c>
      <c r="AU101">
        <v>6</v>
      </c>
      <c r="AV101">
        <f t="shared" si="41"/>
        <v>6</v>
      </c>
      <c r="AW101">
        <v>6</v>
      </c>
      <c r="AX101">
        <v>6</v>
      </c>
      <c r="AY101">
        <f t="shared" si="55"/>
        <v>5.25</v>
      </c>
      <c r="AZ101">
        <f t="shared" si="42"/>
        <v>1</v>
      </c>
      <c r="BA101">
        <f t="shared" si="56"/>
        <v>4</v>
      </c>
      <c r="BB101">
        <f t="shared" si="43"/>
        <v>1</v>
      </c>
      <c r="BC101" t="s">
        <v>297</v>
      </c>
      <c r="BD101" t="s">
        <v>808</v>
      </c>
      <c r="BE101" t="s">
        <v>809</v>
      </c>
      <c r="BF101">
        <v>1</v>
      </c>
      <c r="BH101">
        <f t="shared" si="36"/>
        <v>1</v>
      </c>
      <c r="BI101">
        <v>1</v>
      </c>
      <c r="BJ101">
        <v>3</v>
      </c>
      <c r="BK101">
        <f t="shared" si="44"/>
        <v>1</v>
      </c>
      <c r="BL101" t="s">
        <v>315</v>
      </c>
      <c r="BM101" t="s">
        <v>316</v>
      </c>
      <c r="BN101" s="1">
        <v>4.2939814814814811E-3</v>
      </c>
      <c r="BP101" s="5" t="s">
        <v>1041</v>
      </c>
      <c r="BR101" s="11" t="b">
        <f t="shared" si="57"/>
        <v>0</v>
      </c>
      <c r="BS101" s="11" t="b">
        <f t="shared" si="57"/>
        <v>0</v>
      </c>
      <c r="BT101" s="11" t="b">
        <f t="shared" si="57"/>
        <v>0</v>
      </c>
      <c r="BU101" s="11" t="b">
        <f t="shared" si="57"/>
        <v>0</v>
      </c>
      <c r="BV101" s="11" t="b">
        <f t="shared" si="52"/>
        <v>0</v>
      </c>
      <c r="BW101" s="11" t="b">
        <f t="shared" si="52"/>
        <v>0</v>
      </c>
      <c r="BZ101" s="11" t="b">
        <f t="shared" si="45"/>
        <v>0</v>
      </c>
      <c r="CA101" s="11" t="b">
        <f t="shared" si="46"/>
        <v>0</v>
      </c>
      <c r="CB101" s="11" t="b">
        <f t="shared" si="54"/>
        <v>0</v>
      </c>
      <c r="CC101" s="11" t="b">
        <f t="shared" si="54"/>
        <v>0</v>
      </c>
      <c r="CD101" s="11" t="b">
        <f t="shared" si="54"/>
        <v>0</v>
      </c>
      <c r="CE101" s="11" t="b">
        <f t="shared" si="54"/>
        <v>0</v>
      </c>
      <c r="CF101" s="11" t="b">
        <f t="shared" si="54"/>
        <v>0</v>
      </c>
      <c r="CG101" s="11" t="b">
        <f t="shared" si="54"/>
        <v>0</v>
      </c>
      <c r="CH101" s="11" t="b">
        <f t="shared" si="54"/>
        <v>0</v>
      </c>
      <c r="CI101" s="11" t="b">
        <f t="shared" si="54"/>
        <v>0</v>
      </c>
      <c r="CJ101" s="11" t="b">
        <f t="shared" si="54"/>
        <v>0</v>
      </c>
      <c r="CK101" s="11" t="b">
        <f t="shared" si="54"/>
        <v>0</v>
      </c>
      <c r="CL101" s="11" t="b">
        <f t="shared" si="54"/>
        <v>0</v>
      </c>
      <c r="CM101" s="11" t="b">
        <f t="shared" si="54"/>
        <v>0</v>
      </c>
      <c r="CN101" s="11" t="b">
        <f t="shared" si="54"/>
        <v>0</v>
      </c>
      <c r="CO101" s="11" t="b">
        <f t="shared" si="53"/>
        <v>0</v>
      </c>
      <c r="CP101" s="11" t="b">
        <f t="shared" si="48"/>
        <v>0</v>
      </c>
      <c r="CQ101" s="11" t="b">
        <f t="shared" si="47"/>
        <v>0</v>
      </c>
    </row>
    <row r="102" spans="1:96">
      <c r="A102" t="s">
        <v>810</v>
      </c>
      <c r="B102" t="s">
        <v>811</v>
      </c>
      <c r="C102" t="s">
        <v>802</v>
      </c>
      <c r="D102" t="s">
        <v>70</v>
      </c>
      <c r="E102" t="s">
        <v>144</v>
      </c>
      <c r="F102" t="s">
        <v>56</v>
      </c>
      <c r="G102">
        <f t="shared" ref="G102:J133" si="58">IF(ISNUMBER(SEARCH(G$2,$F102)),1,0)</f>
        <v>0</v>
      </c>
      <c r="H102">
        <f t="shared" si="58"/>
        <v>0</v>
      </c>
      <c r="I102">
        <f t="shared" si="58"/>
        <v>0</v>
      </c>
      <c r="J102">
        <f t="shared" si="58"/>
        <v>1</v>
      </c>
      <c r="K102">
        <f t="shared" si="37"/>
        <v>1</v>
      </c>
      <c r="L102" t="s">
        <v>96</v>
      </c>
      <c r="M102" t="s">
        <v>812</v>
      </c>
      <c r="N102" t="str">
        <f t="shared" si="38"/>
        <v>blackburn, england</v>
      </c>
      <c r="O102" t="s">
        <v>74</v>
      </c>
      <c r="P102" t="s">
        <v>98</v>
      </c>
      <c r="Q102">
        <v>4</v>
      </c>
      <c r="R102">
        <v>4</v>
      </c>
      <c r="S102">
        <v>3</v>
      </c>
      <c r="T102">
        <v>4</v>
      </c>
      <c r="U102">
        <v>5</v>
      </c>
      <c r="V102">
        <v>4</v>
      </c>
      <c r="W102">
        <v>5</v>
      </c>
      <c r="X102">
        <f t="shared" si="39"/>
        <v>-4.1666666666666664E-2</v>
      </c>
      <c r="Y102">
        <f t="shared" si="40"/>
        <v>-8.3333333333333329E-2</v>
      </c>
      <c r="Z102">
        <v>5</v>
      </c>
      <c r="AA102">
        <v>5</v>
      </c>
      <c r="AB102">
        <v>5</v>
      </c>
      <c r="AC102">
        <v>5</v>
      </c>
      <c r="AD102">
        <v>5</v>
      </c>
      <c r="AE102">
        <v>6</v>
      </c>
      <c r="AF102">
        <v>5</v>
      </c>
      <c r="AG102">
        <v>0</v>
      </c>
      <c r="AH102">
        <v>6</v>
      </c>
      <c r="AI102" s="35">
        <v>5</v>
      </c>
      <c r="AJ102">
        <v>5</v>
      </c>
      <c r="AK102">
        <v>6</v>
      </c>
      <c r="AL102">
        <v>5</v>
      </c>
      <c r="AM102">
        <v>6</v>
      </c>
      <c r="AN102">
        <v>6</v>
      </c>
      <c r="AO102">
        <v>6</v>
      </c>
      <c r="AP102">
        <v>4</v>
      </c>
      <c r="AQ102">
        <v>5</v>
      </c>
      <c r="AR102">
        <v>5</v>
      </c>
      <c r="AS102">
        <v>6</v>
      </c>
      <c r="AT102">
        <v>5</v>
      </c>
      <c r="AU102">
        <v>6</v>
      </c>
      <c r="AV102">
        <f t="shared" si="41"/>
        <v>5.4</v>
      </c>
      <c r="AW102">
        <v>6</v>
      </c>
      <c r="AX102">
        <v>6</v>
      </c>
      <c r="AY102">
        <f t="shared" si="55"/>
        <v>5.375</v>
      </c>
      <c r="AZ102">
        <f t="shared" si="42"/>
        <v>1</v>
      </c>
      <c r="BA102">
        <f t="shared" si="56"/>
        <v>5.25</v>
      </c>
      <c r="BB102">
        <f t="shared" si="43"/>
        <v>1</v>
      </c>
      <c r="BC102" t="s">
        <v>297</v>
      </c>
      <c r="BD102" t="s">
        <v>813</v>
      </c>
      <c r="BE102" t="s">
        <v>814</v>
      </c>
      <c r="BF102">
        <v>1</v>
      </c>
      <c r="BH102">
        <f t="shared" si="36"/>
        <v>1</v>
      </c>
      <c r="BI102">
        <v>1</v>
      </c>
      <c r="BJ102">
        <v>1</v>
      </c>
      <c r="BK102">
        <f t="shared" si="44"/>
        <v>0</v>
      </c>
      <c r="BL102" t="s">
        <v>300</v>
      </c>
      <c r="BM102" t="s">
        <v>301</v>
      </c>
      <c r="BN102" s="1">
        <v>2.4189814814814816E-3</v>
      </c>
      <c r="BO102" t="s">
        <v>815</v>
      </c>
      <c r="BP102" s="5" t="s">
        <v>736</v>
      </c>
      <c r="BQ102" s="5" t="s">
        <v>1159</v>
      </c>
      <c r="BR102" s="11" t="b">
        <f t="shared" si="57"/>
        <v>0</v>
      </c>
      <c r="BS102" s="11" t="b">
        <f t="shared" si="57"/>
        <v>0</v>
      </c>
      <c r="BT102" s="11" t="b">
        <f t="shared" si="57"/>
        <v>1</v>
      </c>
      <c r="BU102" s="11" t="b">
        <f t="shared" si="57"/>
        <v>0</v>
      </c>
      <c r="BV102" s="11" t="b">
        <f t="shared" si="52"/>
        <v>0</v>
      </c>
      <c r="BW102" s="11" t="b">
        <f t="shared" si="52"/>
        <v>0</v>
      </c>
      <c r="BZ102" s="11" t="b">
        <f t="shared" si="45"/>
        <v>0</v>
      </c>
      <c r="CA102" s="11" t="b">
        <f t="shared" si="46"/>
        <v>0</v>
      </c>
      <c r="CB102" s="11" t="b">
        <f t="shared" si="54"/>
        <v>0</v>
      </c>
      <c r="CC102" s="11" t="b">
        <f t="shared" si="54"/>
        <v>0</v>
      </c>
      <c r="CD102" s="11" t="b">
        <f t="shared" si="54"/>
        <v>0</v>
      </c>
      <c r="CE102" s="11" t="b">
        <f t="shared" si="54"/>
        <v>0</v>
      </c>
      <c r="CF102" s="11" t="b">
        <f t="shared" si="54"/>
        <v>0</v>
      </c>
      <c r="CG102" s="11" t="b">
        <f t="shared" si="54"/>
        <v>0</v>
      </c>
      <c r="CH102" s="11" t="b">
        <f t="shared" si="54"/>
        <v>0</v>
      </c>
      <c r="CI102" s="11" t="b">
        <f t="shared" si="54"/>
        <v>0</v>
      </c>
      <c r="CJ102" s="11" t="b">
        <f t="shared" si="54"/>
        <v>0</v>
      </c>
      <c r="CK102" s="11" t="b">
        <f t="shared" si="54"/>
        <v>0</v>
      </c>
      <c r="CL102" s="11" t="b">
        <f t="shared" si="54"/>
        <v>0</v>
      </c>
      <c r="CM102" s="11" t="b">
        <f t="shared" si="54"/>
        <v>0</v>
      </c>
      <c r="CN102" s="11" t="b">
        <f t="shared" si="54"/>
        <v>0</v>
      </c>
      <c r="CO102" s="11" t="b">
        <f t="shared" si="53"/>
        <v>0</v>
      </c>
      <c r="CP102" s="11" t="b">
        <f t="shared" si="48"/>
        <v>0</v>
      </c>
      <c r="CQ102" s="11" t="b">
        <f t="shared" si="47"/>
        <v>0</v>
      </c>
      <c r="CR102" t="s">
        <v>92</v>
      </c>
    </row>
    <row r="103" spans="1:96">
      <c r="A103" t="s">
        <v>816</v>
      </c>
      <c r="B103" t="s">
        <v>817</v>
      </c>
      <c r="C103" t="s">
        <v>802</v>
      </c>
      <c r="D103" t="s">
        <v>70</v>
      </c>
      <c r="E103" t="s">
        <v>55</v>
      </c>
      <c r="F103" t="s">
        <v>132</v>
      </c>
      <c r="G103">
        <f t="shared" si="58"/>
        <v>1</v>
      </c>
      <c r="H103">
        <f t="shared" si="58"/>
        <v>0</v>
      </c>
      <c r="I103">
        <f t="shared" si="58"/>
        <v>0</v>
      </c>
      <c r="J103">
        <f t="shared" si="58"/>
        <v>0</v>
      </c>
      <c r="K103">
        <f t="shared" si="37"/>
        <v>1</v>
      </c>
      <c r="L103" t="s">
        <v>124</v>
      </c>
      <c r="M103" t="s">
        <v>125</v>
      </c>
      <c r="N103" t="str">
        <f t="shared" si="38"/>
        <v>United Kingdom</v>
      </c>
      <c r="O103" t="s">
        <v>59</v>
      </c>
      <c r="P103" t="s">
        <v>98</v>
      </c>
      <c r="Q103">
        <v>5</v>
      </c>
      <c r="R103">
        <v>2</v>
      </c>
      <c r="S103">
        <v>2</v>
      </c>
      <c r="T103">
        <v>1</v>
      </c>
      <c r="U103">
        <v>4</v>
      </c>
      <c r="V103">
        <v>5</v>
      </c>
      <c r="W103">
        <v>5</v>
      </c>
      <c r="X103">
        <f t="shared" si="39"/>
        <v>0.16666666666666666</v>
      </c>
      <c r="Y103">
        <f t="shared" si="40"/>
        <v>-0.125</v>
      </c>
      <c r="Z103">
        <v>4</v>
      </c>
      <c r="AA103">
        <v>5</v>
      </c>
      <c r="AB103">
        <v>5</v>
      </c>
      <c r="AC103">
        <v>5</v>
      </c>
      <c r="AD103">
        <v>4</v>
      </c>
      <c r="AE103">
        <v>4</v>
      </c>
      <c r="AF103">
        <v>5</v>
      </c>
      <c r="AG103">
        <v>2</v>
      </c>
      <c r="AH103">
        <v>4</v>
      </c>
      <c r="AI103" s="35">
        <v>5</v>
      </c>
      <c r="AJ103">
        <v>5</v>
      </c>
      <c r="AK103">
        <v>5</v>
      </c>
      <c r="AL103">
        <v>5</v>
      </c>
      <c r="AM103">
        <v>4</v>
      </c>
      <c r="AN103">
        <v>5</v>
      </c>
      <c r="AO103">
        <v>4</v>
      </c>
      <c r="AP103">
        <v>6</v>
      </c>
      <c r="AQ103">
        <v>1</v>
      </c>
      <c r="AR103">
        <v>4</v>
      </c>
      <c r="AS103">
        <v>5</v>
      </c>
      <c r="AT103">
        <v>3</v>
      </c>
      <c r="AU103">
        <v>5</v>
      </c>
      <c r="AV103">
        <f t="shared" si="41"/>
        <v>3.6</v>
      </c>
      <c r="AW103">
        <v>6</v>
      </c>
      <c r="AX103">
        <v>6</v>
      </c>
      <c r="AY103">
        <f t="shared" si="55"/>
        <v>4.875</v>
      </c>
      <c r="AZ103">
        <f t="shared" si="42"/>
        <v>1</v>
      </c>
      <c r="BA103">
        <f t="shared" si="56"/>
        <v>4.5</v>
      </c>
      <c r="BB103">
        <f t="shared" si="43"/>
        <v>1</v>
      </c>
      <c r="BC103" t="s">
        <v>145</v>
      </c>
      <c r="BD103" t="s">
        <v>392</v>
      </c>
      <c r="BE103" t="s">
        <v>818</v>
      </c>
      <c r="BF103">
        <v>1</v>
      </c>
      <c r="BH103">
        <f t="shared" si="36"/>
        <v>1</v>
      </c>
      <c r="BI103">
        <v>1</v>
      </c>
      <c r="BJ103">
        <v>3</v>
      </c>
      <c r="BK103">
        <f t="shared" si="44"/>
        <v>1</v>
      </c>
      <c r="BL103" t="s">
        <v>148</v>
      </c>
      <c r="BM103" t="s">
        <v>149</v>
      </c>
      <c r="BN103" s="1">
        <v>3.3680555555555551E-3</v>
      </c>
      <c r="BO103" t="s">
        <v>819</v>
      </c>
      <c r="BP103" s="5" t="s">
        <v>1042</v>
      </c>
      <c r="BR103" s="11" t="b">
        <f t="shared" si="57"/>
        <v>0</v>
      </c>
      <c r="BS103" s="11" t="b">
        <f t="shared" si="57"/>
        <v>0</v>
      </c>
      <c r="BT103" s="11" t="b">
        <f t="shared" si="57"/>
        <v>0</v>
      </c>
      <c r="BU103" s="11" t="b">
        <f t="shared" si="57"/>
        <v>0</v>
      </c>
      <c r="BV103" s="11" t="b">
        <f t="shared" si="52"/>
        <v>0</v>
      </c>
      <c r="BW103" s="11" t="b">
        <f t="shared" si="52"/>
        <v>0</v>
      </c>
      <c r="BX103" s="5" t="s">
        <v>1091</v>
      </c>
      <c r="BY103" s="5" t="s">
        <v>1092</v>
      </c>
      <c r="BZ103" s="11" t="b">
        <f t="shared" si="45"/>
        <v>0</v>
      </c>
      <c r="CA103" s="11" t="b">
        <f t="shared" si="46"/>
        <v>0</v>
      </c>
      <c r="CB103" s="11" t="b">
        <f t="shared" si="54"/>
        <v>0</v>
      </c>
      <c r="CC103" s="11" t="b">
        <f t="shared" si="54"/>
        <v>0</v>
      </c>
      <c r="CD103" s="11" t="b">
        <f t="shared" si="54"/>
        <v>0</v>
      </c>
      <c r="CE103" s="11" t="b">
        <f t="shared" si="54"/>
        <v>0</v>
      </c>
      <c r="CF103" s="11" t="b">
        <f t="shared" si="54"/>
        <v>0</v>
      </c>
      <c r="CG103" s="11" t="b">
        <f t="shared" si="54"/>
        <v>0</v>
      </c>
      <c r="CH103" s="11" t="b">
        <f t="shared" si="54"/>
        <v>0</v>
      </c>
      <c r="CI103" s="11" t="b">
        <f t="shared" si="54"/>
        <v>0</v>
      </c>
      <c r="CJ103" s="11" t="b">
        <f t="shared" si="54"/>
        <v>0</v>
      </c>
      <c r="CK103" s="11" t="b">
        <f t="shared" si="54"/>
        <v>0</v>
      </c>
      <c r="CL103" s="11" t="b">
        <f t="shared" si="54"/>
        <v>0</v>
      </c>
      <c r="CM103" s="11" t="b">
        <f t="shared" si="54"/>
        <v>0</v>
      </c>
      <c r="CN103" s="11" t="b">
        <f t="shared" si="54"/>
        <v>0</v>
      </c>
      <c r="CO103" s="11" t="b">
        <f t="shared" si="53"/>
        <v>0</v>
      </c>
      <c r="CP103" s="11" t="b">
        <f t="shared" si="48"/>
        <v>0</v>
      </c>
      <c r="CQ103" s="11" t="b">
        <f t="shared" si="47"/>
        <v>0</v>
      </c>
      <c r="CR103" t="s">
        <v>820</v>
      </c>
    </row>
    <row r="104" spans="1:96">
      <c r="A104" t="s">
        <v>821</v>
      </c>
      <c r="B104" t="s">
        <v>822</v>
      </c>
      <c r="C104" t="s">
        <v>802</v>
      </c>
      <c r="D104" t="s">
        <v>81</v>
      </c>
      <c r="E104" t="s">
        <v>71</v>
      </c>
      <c r="F104" t="s">
        <v>56</v>
      </c>
      <c r="G104">
        <f t="shared" si="58"/>
        <v>0</v>
      </c>
      <c r="H104">
        <f t="shared" si="58"/>
        <v>0</v>
      </c>
      <c r="I104">
        <f t="shared" si="58"/>
        <v>0</v>
      </c>
      <c r="J104">
        <f t="shared" si="58"/>
        <v>1</v>
      </c>
      <c r="K104">
        <f t="shared" si="37"/>
        <v>1</v>
      </c>
      <c r="L104" t="s">
        <v>96</v>
      </c>
      <c r="M104" t="s">
        <v>244</v>
      </c>
      <c r="N104" t="str">
        <f t="shared" si="38"/>
        <v>Uk</v>
      </c>
      <c r="O104" t="s">
        <v>59</v>
      </c>
      <c r="P104" t="s">
        <v>98</v>
      </c>
      <c r="Q104">
        <v>2</v>
      </c>
      <c r="R104">
        <v>5</v>
      </c>
      <c r="S104">
        <v>3</v>
      </c>
      <c r="T104">
        <v>3</v>
      </c>
      <c r="U104">
        <v>5</v>
      </c>
      <c r="V104">
        <v>3</v>
      </c>
      <c r="W104">
        <v>2</v>
      </c>
      <c r="X104">
        <f t="shared" si="39"/>
        <v>-0.125</v>
      </c>
      <c r="Y104">
        <f t="shared" si="40"/>
        <v>-4.1666666666666664E-2</v>
      </c>
      <c r="Z104">
        <v>2</v>
      </c>
      <c r="AA104">
        <v>4</v>
      </c>
      <c r="AB104">
        <v>1</v>
      </c>
      <c r="AC104">
        <v>5</v>
      </c>
      <c r="AD104">
        <v>2</v>
      </c>
      <c r="AE104">
        <v>6</v>
      </c>
      <c r="AF104">
        <v>3</v>
      </c>
      <c r="AG104">
        <v>0</v>
      </c>
      <c r="AH104">
        <v>6</v>
      </c>
      <c r="AI104" s="35">
        <v>5</v>
      </c>
      <c r="AJ104">
        <v>5</v>
      </c>
      <c r="AK104">
        <v>1</v>
      </c>
      <c r="AL104">
        <v>3</v>
      </c>
      <c r="AM104">
        <v>5</v>
      </c>
      <c r="AN104">
        <v>5</v>
      </c>
      <c r="AO104">
        <v>4</v>
      </c>
      <c r="AP104">
        <v>3</v>
      </c>
      <c r="AQ104">
        <v>0</v>
      </c>
      <c r="AR104">
        <v>0</v>
      </c>
      <c r="AS104">
        <v>0</v>
      </c>
      <c r="AT104">
        <v>0</v>
      </c>
      <c r="AU104">
        <v>0</v>
      </c>
      <c r="AV104">
        <f t="shared" si="41"/>
        <v>0</v>
      </c>
      <c r="AW104">
        <v>6</v>
      </c>
      <c r="AX104">
        <v>6</v>
      </c>
      <c r="AY104">
        <f t="shared" si="55"/>
        <v>3.875</v>
      </c>
      <c r="AZ104">
        <f t="shared" si="42"/>
        <v>1</v>
      </c>
      <c r="BA104">
        <f t="shared" si="56"/>
        <v>3.625</v>
      </c>
      <c r="BB104">
        <f t="shared" si="43"/>
        <v>1</v>
      </c>
      <c r="BC104" t="s">
        <v>86</v>
      </c>
      <c r="BD104" t="s">
        <v>62</v>
      </c>
      <c r="BE104" t="s">
        <v>823</v>
      </c>
      <c r="BF104">
        <v>1</v>
      </c>
      <c r="BH104">
        <f t="shared" si="36"/>
        <v>1</v>
      </c>
      <c r="BI104">
        <v>1</v>
      </c>
      <c r="BJ104">
        <v>1</v>
      </c>
      <c r="BK104">
        <f t="shared" si="44"/>
        <v>0</v>
      </c>
      <c r="BL104" t="s">
        <v>106</v>
      </c>
      <c r="BM104" t="s">
        <v>90</v>
      </c>
      <c r="BN104" s="1">
        <v>8.1597222222222227E-3</v>
      </c>
      <c r="BO104" t="s">
        <v>824</v>
      </c>
      <c r="BP104" s="5" t="s">
        <v>1041</v>
      </c>
      <c r="BR104" s="11" t="b">
        <f t="shared" si="57"/>
        <v>0</v>
      </c>
      <c r="BS104" s="11" t="b">
        <f t="shared" si="57"/>
        <v>0</v>
      </c>
      <c r="BT104" s="11" t="b">
        <f t="shared" si="57"/>
        <v>0</v>
      </c>
      <c r="BU104" s="11" t="b">
        <f t="shared" si="57"/>
        <v>0</v>
      </c>
      <c r="BV104" s="11" t="b">
        <f t="shared" ref="BV104:BW123" si="59">ISNUMBER(SEARCH(BV$2,$BQ104))</f>
        <v>0</v>
      </c>
      <c r="BW104" s="11" t="b">
        <f t="shared" si="59"/>
        <v>0</v>
      </c>
      <c r="BZ104" s="11" t="b">
        <f t="shared" si="45"/>
        <v>0</v>
      </c>
      <c r="CA104" s="11" t="b">
        <f t="shared" si="46"/>
        <v>0</v>
      </c>
      <c r="CB104" s="11" t="b">
        <f t="shared" si="54"/>
        <v>0</v>
      </c>
      <c r="CC104" s="11" t="b">
        <f t="shared" si="54"/>
        <v>0</v>
      </c>
      <c r="CD104" s="11" t="b">
        <f t="shared" si="54"/>
        <v>0</v>
      </c>
      <c r="CE104" s="11" t="b">
        <f t="shared" si="54"/>
        <v>0</v>
      </c>
      <c r="CF104" s="11" t="b">
        <f t="shared" si="54"/>
        <v>0</v>
      </c>
      <c r="CG104" s="11" t="b">
        <f t="shared" si="54"/>
        <v>0</v>
      </c>
      <c r="CH104" s="11" t="b">
        <f t="shared" si="54"/>
        <v>0</v>
      </c>
      <c r="CI104" s="11" t="b">
        <f t="shared" si="54"/>
        <v>0</v>
      </c>
      <c r="CJ104" s="11" t="b">
        <f t="shared" si="54"/>
        <v>0</v>
      </c>
      <c r="CK104" s="11" t="b">
        <f t="shared" si="54"/>
        <v>0</v>
      </c>
      <c r="CL104" s="11" t="b">
        <f t="shared" si="54"/>
        <v>0</v>
      </c>
      <c r="CM104" s="11" t="b">
        <f t="shared" si="54"/>
        <v>0</v>
      </c>
      <c r="CN104" s="11" t="b">
        <f t="shared" si="54"/>
        <v>0</v>
      </c>
      <c r="CO104" s="11" t="b">
        <f t="shared" si="53"/>
        <v>0</v>
      </c>
      <c r="CP104" s="11" t="b">
        <f t="shared" si="48"/>
        <v>0</v>
      </c>
      <c r="CQ104" s="11" t="b">
        <f t="shared" si="47"/>
        <v>0</v>
      </c>
      <c r="CR104" t="s">
        <v>169</v>
      </c>
    </row>
    <row r="105" spans="1:96">
      <c r="A105" t="s">
        <v>825</v>
      </c>
      <c r="B105" t="s">
        <v>826</v>
      </c>
      <c r="C105" t="s">
        <v>802</v>
      </c>
      <c r="D105" t="s">
        <v>70</v>
      </c>
      <c r="E105" t="s">
        <v>71</v>
      </c>
      <c r="F105" t="s">
        <v>56</v>
      </c>
      <c r="G105">
        <f t="shared" si="58"/>
        <v>0</v>
      </c>
      <c r="H105">
        <f t="shared" si="58"/>
        <v>0</v>
      </c>
      <c r="I105">
        <f t="shared" si="58"/>
        <v>0</v>
      </c>
      <c r="J105">
        <f t="shared" si="58"/>
        <v>1</v>
      </c>
      <c r="K105">
        <f t="shared" si="37"/>
        <v>1</v>
      </c>
      <c r="L105" t="s">
        <v>96</v>
      </c>
      <c r="M105" t="s">
        <v>510</v>
      </c>
      <c r="N105" t="str">
        <f t="shared" si="38"/>
        <v>England</v>
      </c>
      <c r="O105" t="s">
        <v>59</v>
      </c>
      <c r="P105" t="s">
        <v>98</v>
      </c>
      <c r="Q105">
        <v>1</v>
      </c>
      <c r="R105">
        <v>5</v>
      </c>
      <c r="S105">
        <v>3</v>
      </c>
      <c r="T105">
        <v>3</v>
      </c>
      <c r="U105">
        <v>4</v>
      </c>
      <c r="V105">
        <v>0</v>
      </c>
      <c r="W105">
        <v>4</v>
      </c>
      <c r="X105">
        <f t="shared" si="39"/>
        <v>-0.16666666666666666</v>
      </c>
      <c r="Y105">
        <f t="shared" si="40"/>
        <v>-0.20833333333333334</v>
      </c>
      <c r="Z105">
        <v>6</v>
      </c>
      <c r="AA105">
        <v>6</v>
      </c>
      <c r="AB105">
        <v>3</v>
      </c>
      <c r="AC105">
        <v>4</v>
      </c>
      <c r="AD105">
        <v>3</v>
      </c>
      <c r="AE105">
        <v>3</v>
      </c>
      <c r="AF105">
        <v>0</v>
      </c>
      <c r="AG105">
        <v>5</v>
      </c>
      <c r="AH105">
        <v>1</v>
      </c>
      <c r="AI105" s="35">
        <v>6</v>
      </c>
      <c r="AJ105">
        <v>6</v>
      </c>
      <c r="AK105">
        <v>6</v>
      </c>
      <c r="AL105">
        <v>4</v>
      </c>
      <c r="AM105">
        <v>6</v>
      </c>
      <c r="AN105">
        <v>6</v>
      </c>
      <c r="AO105">
        <v>6</v>
      </c>
      <c r="AP105">
        <v>3</v>
      </c>
      <c r="AQ105">
        <v>2</v>
      </c>
      <c r="AR105">
        <v>2</v>
      </c>
      <c r="AS105">
        <v>6</v>
      </c>
      <c r="AT105">
        <v>2</v>
      </c>
      <c r="AU105">
        <v>2</v>
      </c>
      <c r="AV105">
        <f t="shared" si="41"/>
        <v>2.8</v>
      </c>
      <c r="AW105">
        <v>6</v>
      </c>
      <c r="AX105">
        <v>3</v>
      </c>
      <c r="AY105">
        <f t="shared" si="55"/>
        <v>5.375</v>
      </c>
      <c r="AZ105">
        <f t="shared" si="42"/>
        <v>1</v>
      </c>
      <c r="BA105">
        <f t="shared" si="56"/>
        <v>3.25</v>
      </c>
      <c r="BB105">
        <f t="shared" si="43"/>
        <v>1</v>
      </c>
      <c r="BC105" t="s">
        <v>297</v>
      </c>
      <c r="BD105" t="s">
        <v>827</v>
      </c>
      <c r="BE105" t="s">
        <v>828</v>
      </c>
      <c r="BF105">
        <v>1</v>
      </c>
      <c r="BH105">
        <f t="shared" si="36"/>
        <v>1</v>
      </c>
      <c r="BI105">
        <v>1</v>
      </c>
      <c r="BJ105">
        <v>3</v>
      </c>
      <c r="BK105">
        <f t="shared" si="44"/>
        <v>1</v>
      </c>
      <c r="BL105" t="s">
        <v>300</v>
      </c>
      <c r="BM105" t="s">
        <v>301</v>
      </c>
      <c r="BN105" s="1">
        <v>3.8657407407407408E-3</v>
      </c>
      <c r="BO105" t="s">
        <v>829</v>
      </c>
      <c r="BP105" s="5" t="s">
        <v>1044</v>
      </c>
      <c r="BR105" s="11" t="b">
        <f t="shared" si="57"/>
        <v>0</v>
      </c>
      <c r="BS105" s="11" t="b">
        <f t="shared" si="57"/>
        <v>0</v>
      </c>
      <c r="BT105" s="11" t="b">
        <f t="shared" si="57"/>
        <v>0</v>
      </c>
      <c r="BU105" s="11" t="b">
        <f t="shared" si="57"/>
        <v>0</v>
      </c>
      <c r="BV105" s="11" t="b">
        <f t="shared" si="59"/>
        <v>0</v>
      </c>
      <c r="BW105" s="11" t="b">
        <f t="shared" si="59"/>
        <v>0</v>
      </c>
      <c r="BZ105" s="11" t="b">
        <f t="shared" si="45"/>
        <v>0</v>
      </c>
      <c r="CA105" s="11" t="b">
        <f t="shared" si="46"/>
        <v>0</v>
      </c>
      <c r="CB105" s="11" t="b">
        <f t="shared" si="54"/>
        <v>0</v>
      </c>
      <c r="CC105" s="11" t="b">
        <f t="shared" si="54"/>
        <v>0</v>
      </c>
      <c r="CD105" s="11" t="b">
        <f t="shared" si="54"/>
        <v>0</v>
      </c>
      <c r="CE105" s="11" t="b">
        <f t="shared" si="54"/>
        <v>0</v>
      </c>
      <c r="CF105" s="11" t="b">
        <f t="shared" si="54"/>
        <v>0</v>
      </c>
      <c r="CG105" s="11" t="b">
        <f t="shared" si="54"/>
        <v>0</v>
      </c>
      <c r="CH105" s="11" t="b">
        <f t="shared" si="54"/>
        <v>0</v>
      </c>
      <c r="CI105" s="11" t="b">
        <f t="shared" si="54"/>
        <v>0</v>
      </c>
      <c r="CJ105" s="11" t="b">
        <f t="shared" si="54"/>
        <v>0</v>
      </c>
      <c r="CK105" s="11" t="b">
        <f t="shared" si="54"/>
        <v>0</v>
      </c>
      <c r="CL105" s="11" t="b">
        <f t="shared" si="54"/>
        <v>0</v>
      </c>
      <c r="CM105" s="11" t="b">
        <f t="shared" si="54"/>
        <v>0</v>
      </c>
      <c r="CN105" s="11" t="b">
        <f t="shared" si="54"/>
        <v>0</v>
      </c>
      <c r="CO105" s="11" t="b">
        <f t="shared" si="53"/>
        <v>0</v>
      </c>
      <c r="CP105" s="11" t="b">
        <f t="shared" si="48"/>
        <v>0</v>
      </c>
      <c r="CQ105" s="11" t="b">
        <f t="shared" si="47"/>
        <v>0</v>
      </c>
    </row>
    <row r="106" spans="1:96">
      <c r="A106" t="s">
        <v>830</v>
      </c>
      <c r="B106" t="s">
        <v>831</v>
      </c>
      <c r="C106" t="s">
        <v>802</v>
      </c>
      <c r="D106" t="s">
        <v>70</v>
      </c>
      <c r="E106" t="s">
        <v>82</v>
      </c>
      <c r="F106" t="s">
        <v>83</v>
      </c>
      <c r="G106">
        <f t="shared" si="58"/>
        <v>0</v>
      </c>
      <c r="H106">
        <f t="shared" si="58"/>
        <v>0</v>
      </c>
      <c r="I106">
        <f t="shared" si="58"/>
        <v>1</v>
      </c>
      <c r="J106">
        <f t="shared" si="58"/>
        <v>0</v>
      </c>
      <c r="K106">
        <f t="shared" si="37"/>
        <v>1</v>
      </c>
      <c r="L106" t="s">
        <v>96</v>
      </c>
      <c r="M106" t="s">
        <v>125</v>
      </c>
      <c r="N106" t="str">
        <f t="shared" si="38"/>
        <v>United Kingdom</v>
      </c>
      <c r="O106" t="s">
        <v>74</v>
      </c>
      <c r="P106" t="s">
        <v>98</v>
      </c>
      <c r="Q106">
        <v>5</v>
      </c>
      <c r="R106">
        <v>4</v>
      </c>
      <c r="S106">
        <v>5</v>
      </c>
      <c r="T106">
        <v>4</v>
      </c>
      <c r="U106">
        <v>4</v>
      </c>
      <c r="V106">
        <v>4</v>
      </c>
      <c r="W106">
        <v>3</v>
      </c>
      <c r="X106">
        <f t="shared" si="39"/>
        <v>8.3333333333333329E-2</v>
      </c>
      <c r="Y106">
        <f t="shared" si="40"/>
        <v>4.1666666666666664E-2</v>
      </c>
      <c r="Z106">
        <v>2</v>
      </c>
      <c r="AA106">
        <v>5</v>
      </c>
      <c r="AB106">
        <v>3</v>
      </c>
      <c r="AC106">
        <v>5</v>
      </c>
      <c r="AD106">
        <v>3</v>
      </c>
      <c r="AE106">
        <v>5</v>
      </c>
      <c r="AF106">
        <v>3</v>
      </c>
      <c r="AG106">
        <v>4</v>
      </c>
      <c r="AH106">
        <v>2</v>
      </c>
      <c r="AI106" s="35">
        <v>2</v>
      </c>
      <c r="AJ106">
        <v>3</v>
      </c>
      <c r="AK106">
        <v>2</v>
      </c>
      <c r="AL106">
        <v>1</v>
      </c>
      <c r="AM106">
        <v>5</v>
      </c>
      <c r="AN106">
        <v>4</v>
      </c>
      <c r="AO106">
        <v>4</v>
      </c>
      <c r="AP106">
        <v>2</v>
      </c>
      <c r="AQ106">
        <v>3</v>
      </c>
      <c r="AR106">
        <v>3</v>
      </c>
      <c r="AS106">
        <v>3</v>
      </c>
      <c r="AT106">
        <v>3</v>
      </c>
      <c r="AU106">
        <v>3</v>
      </c>
      <c r="AV106">
        <f t="shared" si="41"/>
        <v>3</v>
      </c>
      <c r="AW106">
        <v>6</v>
      </c>
      <c r="AX106">
        <v>5</v>
      </c>
      <c r="AY106">
        <f t="shared" si="55"/>
        <v>2.875</v>
      </c>
      <c r="AZ106">
        <f t="shared" si="42"/>
        <v>0</v>
      </c>
      <c r="BA106">
        <f t="shared" si="56"/>
        <v>3.5</v>
      </c>
      <c r="BB106">
        <f t="shared" si="43"/>
        <v>1</v>
      </c>
      <c r="BC106" t="s">
        <v>61</v>
      </c>
      <c r="BD106" t="s">
        <v>384</v>
      </c>
      <c r="BE106" t="s">
        <v>832</v>
      </c>
      <c r="BF106">
        <v>1</v>
      </c>
      <c r="BH106">
        <f t="shared" si="36"/>
        <v>1</v>
      </c>
      <c r="BI106">
        <v>1</v>
      </c>
      <c r="BJ106">
        <v>1</v>
      </c>
      <c r="BK106">
        <f t="shared" si="44"/>
        <v>0</v>
      </c>
      <c r="BL106" t="s">
        <v>181</v>
      </c>
      <c r="BM106" t="s">
        <v>65</v>
      </c>
      <c r="BN106" s="1">
        <v>9.1782407407407403E-3</v>
      </c>
      <c r="BO106" t="s">
        <v>833</v>
      </c>
      <c r="BP106" s="5" t="s">
        <v>1042</v>
      </c>
      <c r="BR106" s="11" t="b">
        <f t="shared" si="57"/>
        <v>0</v>
      </c>
      <c r="BS106" s="11" t="b">
        <f t="shared" si="57"/>
        <v>0</v>
      </c>
      <c r="BT106" s="11" t="b">
        <f t="shared" si="57"/>
        <v>0</v>
      </c>
      <c r="BU106" s="11" t="b">
        <f t="shared" si="57"/>
        <v>0</v>
      </c>
      <c r="BV106" s="11" t="b">
        <f t="shared" si="59"/>
        <v>0</v>
      </c>
      <c r="BW106" s="11" t="b">
        <f t="shared" si="59"/>
        <v>0</v>
      </c>
      <c r="BX106" s="5" t="s">
        <v>1093</v>
      </c>
      <c r="BY106" s="5" t="s">
        <v>1073</v>
      </c>
      <c r="BZ106" s="11" t="b">
        <f t="shared" si="45"/>
        <v>0</v>
      </c>
      <c r="CA106" s="11" t="b">
        <f t="shared" si="46"/>
        <v>0</v>
      </c>
      <c r="CB106" s="11" t="b">
        <f t="shared" si="54"/>
        <v>0</v>
      </c>
      <c r="CC106" s="11" t="b">
        <f t="shared" si="54"/>
        <v>1</v>
      </c>
      <c r="CD106" s="11" t="b">
        <f t="shared" si="54"/>
        <v>0</v>
      </c>
      <c r="CE106" s="11" t="b">
        <f t="shared" si="54"/>
        <v>0</v>
      </c>
      <c r="CF106" s="11" t="b">
        <f t="shared" si="54"/>
        <v>0</v>
      </c>
      <c r="CG106" s="11" t="b">
        <f t="shared" si="54"/>
        <v>0</v>
      </c>
      <c r="CH106" s="11" t="b">
        <f t="shared" si="54"/>
        <v>0</v>
      </c>
      <c r="CI106" s="11" t="b">
        <f t="shared" si="54"/>
        <v>0</v>
      </c>
      <c r="CJ106" s="11" t="b">
        <f t="shared" si="54"/>
        <v>0</v>
      </c>
      <c r="CK106" s="11" t="b">
        <f t="shared" si="54"/>
        <v>1</v>
      </c>
      <c r="CL106" s="11" t="b">
        <f t="shared" si="54"/>
        <v>1</v>
      </c>
      <c r="CM106" s="11" t="b">
        <f t="shared" si="54"/>
        <v>0</v>
      </c>
      <c r="CN106" s="11" t="b">
        <f t="shared" si="54"/>
        <v>0</v>
      </c>
      <c r="CO106" s="11" t="b">
        <f t="shared" si="53"/>
        <v>0</v>
      </c>
      <c r="CP106" s="11" t="b">
        <f t="shared" si="48"/>
        <v>1</v>
      </c>
      <c r="CQ106" s="11" t="b">
        <f t="shared" si="47"/>
        <v>0</v>
      </c>
    </row>
    <row r="107" spans="1:96">
      <c r="A107" t="s">
        <v>834</v>
      </c>
      <c r="B107" t="s">
        <v>835</v>
      </c>
      <c r="C107" t="s">
        <v>802</v>
      </c>
      <c r="D107" t="s">
        <v>54</v>
      </c>
      <c r="E107" t="s">
        <v>71</v>
      </c>
      <c r="F107" t="s">
        <v>116</v>
      </c>
      <c r="G107">
        <f t="shared" si="58"/>
        <v>0</v>
      </c>
      <c r="H107">
        <f t="shared" si="58"/>
        <v>1</v>
      </c>
      <c r="I107">
        <f t="shared" si="58"/>
        <v>0</v>
      </c>
      <c r="J107">
        <f t="shared" si="58"/>
        <v>0</v>
      </c>
      <c r="K107">
        <f t="shared" si="37"/>
        <v>1</v>
      </c>
      <c r="L107" t="s">
        <v>72</v>
      </c>
      <c r="M107" t="s">
        <v>185</v>
      </c>
      <c r="N107" t="str">
        <f t="shared" si="38"/>
        <v>Italy</v>
      </c>
      <c r="O107" t="s">
        <v>59</v>
      </c>
      <c r="P107" t="s">
        <v>60</v>
      </c>
      <c r="Q107">
        <v>2</v>
      </c>
      <c r="R107">
        <v>3</v>
      </c>
      <c r="S107">
        <v>3</v>
      </c>
      <c r="T107">
        <v>4</v>
      </c>
      <c r="U107">
        <v>3</v>
      </c>
      <c r="V107">
        <v>0</v>
      </c>
      <c r="W107">
        <v>2</v>
      </c>
      <c r="X107">
        <f t="shared" si="39"/>
        <v>-8.3333333333333329E-2</v>
      </c>
      <c r="Y107">
        <f t="shared" si="40"/>
        <v>-4.1666666666666664E-2</v>
      </c>
      <c r="Z107">
        <v>6</v>
      </c>
      <c r="AA107">
        <v>6</v>
      </c>
      <c r="AB107">
        <v>3</v>
      </c>
      <c r="AC107">
        <v>6</v>
      </c>
      <c r="AD107">
        <v>5</v>
      </c>
      <c r="AE107">
        <v>5</v>
      </c>
      <c r="AF107">
        <v>3</v>
      </c>
      <c r="AG107">
        <v>3</v>
      </c>
      <c r="AH107">
        <v>3</v>
      </c>
      <c r="AI107" s="35">
        <v>3</v>
      </c>
      <c r="AJ107">
        <v>5</v>
      </c>
      <c r="AK107">
        <v>4</v>
      </c>
      <c r="AL107">
        <v>5</v>
      </c>
      <c r="AM107">
        <v>6</v>
      </c>
      <c r="AN107">
        <v>5</v>
      </c>
      <c r="AO107">
        <v>5</v>
      </c>
      <c r="AP107">
        <v>4</v>
      </c>
      <c r="AQ107">
        <v>3</v>
      </c>
      <c r="AR107">
        <v>3</v>
      </c>
      <c r="AS107">
        <v>3</v>
      </c>
      <c r="AT107">
        <v>3</v>
      </c>
      <c r="AU107">
        <v>3</v>
      </c>
      <c r="AV107">
        <f t="shared" si="41"/>
        <v>3</v>
      </c>
      <c r="AW107">
        <v>6</v>
      </c>
      <c r="AX107">
        <v>3</v>
      </c>
      <c r="AY107">
        <f t="shared" si="55"/>
        <v>4.625</v>
      </c>
      <c r="AZ107">
        <f t="shared" si="42"/>
        <v>1</v>
      </c>
      <c r="BA107">
        <f t="shared" si="56"/>
        <v>4.625</v>
      </c>
      <c r="BB107">
        <f t="shared" si="43"/>
        <v>1</v>
      </c>
      <c r="BC107" t="s">
        <v>297</v>
      </c>
      <c r="BD107" t="s">
        <v>326</v>
      </c>
      <c r="BE107" t="s">
        <v>836</v>
      </c>
      <c r="BF107">
        <v>2</v>
      </c>
      <c r="BH107">
        <f t="shared" si="36"/>
        <v>2</v>
      </c>
      <c r="BI107">
        <v>1</v>
      </c>
      <c r="BJ107">
        <v>2</v>
      </c>
      <c r="BK107">
        <f t="shared" si="44"/>
        <v>1</v>
      </c>
      <c r="BL107" t="s">
        <v>545</v>
      </c>
      <c r="BM107" t="s">
        <v>301</v>
      </c>
      <c r="BN107" s="1">
        <v>4.0972222222222226E-3</v>
      </c>
      <c r="BP107" s="5" t="s">
        <v>1041</v>
      </c>
      <c r="BR107" s="11" t="b">
        <f t="shared" si="57"/>
        <v>0</v>
      </c>
      <c r="BS107" s="11" t="b">
        <f t="shared" si="57"/>
        <v>0</v>
      </c>
      <c r="BT107" s="11" t="b">
        <f t="shared" si="57"/>
        <v>0</v>
      </c>
      <c r="BU107" s="11" t="b">
        <f t="shared" si="57"/>
        <v>0</v>
      </c>
      <c r="BV107" s="11" t="b">
        <f t="shared" si="59"/>
        <v>0</v>
      </c>
      <c r="BW107" s="11" t="b">
        <f t="shared" si="59"/>
        <v>0</v>
      </c>
      <c r="BZ107" s="11" t="b">
        <f t="shared" si="45"/>
        <v>0</v>
      </c>
      <c r="CA107" s="11" t="b">
        <f t="shared" si="46"/>
        <v>0</v>
      </c>
      <c r="CB107" s="11" t="b">
        <f t="shared" si="54"/>
        <v>0</v>
      </c>
      <c r="CC107" s="11" t="b">
        <f t="shared" si="54"/>
        <v>0</v>
      </c>
      <c r="CD107" s="11" t="b">
        <f t="shared" si="54"/>
        <v>0</v>
      </c>
      <c r="CE107" s="11" t="b">
        <f t="shared" si="54"/>
        <v>0</v>
      </c>
      <c r="CF107" s="11" t="b">
        <f t="shared" si="54"/>
        <v>0</v>
      </c>
      <c r="CG107" s="11" t="b">
        <f t="shared" si="54"/>
        <v>0</v>
      </c>
      <c r="CH107" s="11" t="b">
        <f t="shared" si="54"/>
        <v>0</v>
      </c>
      <c r="CI107" s="11" t="b">
        <f t="shared" si="54"/>
        <v>0</v>
      </c>
      <c r="CJ107" s="11" t="b">
        <f t="shared" si="54"/>
        <v>0</v>
      </c>
      <c r="CK107" s="11" t="b">
        <f t="shared" si="54"/>
        <v>0</v>
      </c>
      <c r="CL107" s="11" t="b">
        <f t="shared" si="54"/>
        <v>0</v>
      </c>
      <c r="CM107" s="11" t="b">
        <f t="shared" si="54"/>
        <v>0</v>
      </c>
      <c r="CN107" s="11" t="b">
        <f t="shared" si="54"/>
        <v>0</v>
      </c>
      <c r="CO107" s="11" t="b">
        <f t="shared" si="53"/>
        <v>0</v>
      </c>
      <c r="CP107" s="11" t="b">
        <f t="shared" si="48"/>
        <v>0</v>
      </c>
      <c r="CQ107" s="11" t="b">
        <f t="shared" si="47"/>
        <v>0</v>
      </c>
    </row>
    <row r="108" spans="1:96">
      <c r="A108" t="s">
        <v>837</v>
      </c>
      <c r="B108" t="s">
        <v>838</v>
      </c>
      <c r="C108" t="s">
        <v>802</v>
      </c>
      <c r="D108" t="s">
        <v>54</v>
      </c>
      <c r="E108" t="s">
        <v>71</v>
      </c>
      <c r="F108" t="s">
        <v>116</v>
      </c>
      <c r="G108">
        <f t="shared" si="58"/>
        <v>0</v>
      </c>
      <c r="H108">
        <f t="shared" si="58"/>
        <v>1</v>
      </c>
      <c r="I108">
        <f t="shared" si="58"/>
        <v>0</v>
      </c>
      <c r="J108">
        <f t="shared" si="58"/>
        <v>0</v>
      </c>
      <c r="K108">
        <f t="shared" si="37"/>
        <v>1</v>
      </c>
      <c r="L108" t="s">
        <v>96</v>
      </c>
      <c r="M108" t="s">
        <v>109</v>
      </c>
      <c r="N108" t="str">
        <f t="shared" si="38"/>
        <v>UK</v>
      </c>
      <c r="O108" t="s">
        <v>74</v>
      </c>
      <c r="P108" t="s">
        <v>98</v>
      </c>
      <c r="Q108">
        <v>4</v>
      </c>
      <c r="R108">
        <v>3</v>
      </c>
      <c r="S108">
        <v>5</v>
      </c>
      <c r="T108">
        <v>3</v>
      </c>
      <c r="U108">
        <v>5</v>
      </c>
      <c r="V108">
        <v>4</v>
      </c>
      <c r="W108">
        <v>6</v>
      </c>
      <c r="X108">
        <f t="shared" si="39"/>
        <v>0.125</v>
      </c>
      <c r="Y108">
        <f t="shared" si="40"/>
        <v>-0.16666666666666666</v>
      </c>
      <c r="Z108">
        <v>3</v>
      </c>
      <c r="AA108">
        <v>4</v>
      </c>
      <c r="AB108">
        <v>1</v>
      </c>
      <c r="AC108">
        <v>3</v>
      </c>
      <c r="AD108">
        <v>6</v>
      </c>
      <c r="AE108">
        <v>6</v>
      </c>
      <c r="AF108">
        <v>3</v>
      </c>
      <c r="AG108">
        <v>2</v>
      </c>
      <c r="AH108">
        <v>4</v>
      </c>
      <c r="AI108" s="35">
        <v>4</v>
      </c>
      <c r="AJ108">
        <v>2</v>
      </c>
      <c r="AK108">
        <v>6</v>
      </c>
      <c r="AL108">
        <v>4</v>
      </c>
      <c r="AM108">
        <v>6</v>
      </c>
      <c r="AN108">
        <v>5</v>
      </c>
      <c r="AO108">
        <v>5</v>
      </c>
      <c r="AP108">
        <v>3</v>
      </c>
      <c r="AQ108">
        <v>4</v>
      </c>
      <c r="AR108">
        <v>4</v>
      </c>
      <c r="AS108">
        <v>4</v>
      </c>
      <c r="AT108">
        <v>1</v>
      </c>
      <c r="AU108">
        <v>3</v>
      </c>
      <c r="AV108">
        <f t="shared" si="41"/>
        <v>3.2</v>
      </c>
      <c r="AW108">
        <v>6</v>
      </c>
      <c r="AX108">
        <v>6</v>
      </c>
      <c r="AY108">
        <f t="shared" si="55"/>
        <v>4.375</v>
      </c>
      <c r="AZ108">
        <f t="shared" si="42"/>
        <v>1</v>
      </c>
      <c r="BA108">
        <f t="shared" si="56"/>
        <v>3.75</v>
      </c>
      <c r="BB108">
        <f t="shared" si="43"/>
        <v>1</v>
      </c>
      <c r="BC108" t="s">
        <v>282</v>
      </c>
      <c r="BD108" t="s">
        <v>451</v>
      </c>
      <c r="BE108" t="s">
        <v>646</v>
      </c>
      <c r="BF108">
        <v>2</v>
      </c>
      <c r="BH108">
        <f t="shared" si="36"/>
        <v>2</v>
      </c>
      <c r="BI108">
        <v>1</v>
      </c>
      <c r="BJ108">
        <v>5</v>
      </c>
      <c r="BK108">
        <f t="shared" si="44"/>
        <v>1</v>
      </c>
      <c r="BL108" t="s">
        <v>839</v>
      </c>
      <c r="BM108" t="s">
        <v>370</v>
      </c>
      <c r="BN108" s="1">
        <v>5.8449074074074072E-3</v>
      </c>
      <c r="BO108" t="s">
        <v>840</v>
      </c>
      <c r="BP108" s="5" t="s">
        <v>1051</v>
      </c>
      <c r="BQ108" s="5" t="s">
        <v>1160</v>
      </c>
      <c r="BR108" s="11" t="b">
        <f t="shared" si="57"/>
        <v>0</v>
      </c>
      <c r="BS108" s="11" t="b">
        <f t="shared" si="57"/>
        <v>1</v>
      </c>
      <c r="BT108" s="11" t="b">
        <f t="shared" si="57"/>
        <v>0</v>
      </c>
      <c r="BU108" s="11" t="b">
        <f t="shared" si="57"/>
        <v>1</v>
      </c>
      <c r="BV108" s="11" t="b">
        <f t="shared" si="59"/>
        <v>0</v>
      </c>
      <c r="BW108" s="11" t="b">
        <f t="shared" si="59"/>
        <v>0</v>
      </c>
      <c r="BX108" s="5" t="s">
        <v>1094</v>
      </c>
      <c r="BZ108" s="11" t="b">
        <f t="shared" si="45"/>
        <v>1</v>
      </c>
      <c r="CA108" s="11" t="b">
        <f t="shared" si="46"/>
        <v>1</v>
      </c>
      <c r="CB108" s="11" t="b">
        <f t="shared" si="54"/>
        <v>0</v>
      </c>
      <c r="CC108" s="11" t="b">
        <f t="shared" si="54"/>
        <v>1</v>
      </c>
      <c r="CD108" s="11" t="b">
        <f t="shared" si="54"/>
        <v>0</v>
      </c>
      <c r="CE108" s="11" t="b">
        <f t="shared" si="54"/>
        <v>0</v>
      </c>
      <c r="CF108" s="11" t="b">
        <f t="shared" si="54"/>
        <v>0</v>
      </c>
      <c r="CG108" s="11" t="b">
        <f t="shared" si="54"/>
        <v>0</v>
      </c>
      <c r="CH108" s="11" t="b">
        <f t="shared" si="54"/>
        <v>0</v>
      </c>
      <c r="CI108" s="11" t="b">
        <f t="shared" si="54"/>
        <v>0</v>
      </c>
      <c r="CJ108" s="11" t="b">
        <f t="shared" si="54"/>
        <v>0</v>
      </c>
      <c r="CK108" s="11" t="b">
        <f t="shared" si="54"/>
        <v>0</v>
      </c>
      <c r="CL108" s="11" t="b">
        <f t="shared" si="54"/>
        <v>1</v>
      </c>
      <c r="CM108" s="11" t="b">
        <f t="shared" si="54"/>
        <v>0</v>
      </c>
      <c r="CN108" s="11" t="b">
        <f t="shared" si="54"/>
        <v>0</v>
      </c>
      <c r="CO108" s="11" t="b">
        <f t="shared" si="53"/>
        <v>0</v>
      </c>
      <c r="CP108" s="11" t="b">
        <f t="shared" si="48"/>
        <v>0</v>
      </c>
      <c r="CQ108" s="11" t="b">
        <f t="shared" si="47"/>
        <v>0</v>
      </c>
      <c r="CR108" t="s">
        <v>841</v>
      </c>
    </row>
    <row r="109" spans="1:96">
      <c r="A109" t="s">
        <v>842</v>
      </c>
      <c r="B109" t="s">
        <v>843</v>
      </c>
      <c r="C109" t="s">
        <v>802</v>
      </c>
      <c r="D109" t="s">
        <v>70</v>
      </c>
      <c r="E109" t="s">
        <v>55</v>
      </c>
      <c r="F109" t="s">
        <v>56</v>
      </c>
      <c r="G109">
        <f t="shared" si="58"/>
        <v>0</v>
      </c>
      <c r="H109">
        <f t="shared" si="58"/>
        <v>0</v>
      </c>
      <c r="I109">
        <f t="shared" si="58"/>
        <v>0</v>
      </c>
      <c r="J109">
        <f t="shared" si="58"/>
        <v>1</v>
      </c>
      <c r="K109">
        <f t="shared" si="37"/>
        <v>1</v>
      </c>
      <c r="L109" t="s">
        <v>72</v>
      </c>
      <c r="M109" t="s">
        <v>844</v>
      </c>
      <c r="N109" t="str">
        <f t="shared" si="38"/>
        <v>France</v>
      </c>
      <c r="O109" t="s">
        <v>74</v>
      </c>
      <c r="P109" t="s">
        <v>60</v>
      </c>
      <c r="Q109">
        <v>1</v>
      </c>
      <c r="R109">
        <v>3</v>
      </c>
      <c r="S109">
        <v>4</v>
      </c>
      <c r="T109">
        <v>4</v>
      </c>
      <c r="U109">
        <v>4</v>
      </c>
      <c r="V109">
        <v>4</v>
      </c>
      <c r="W109">
        <v>5</v>
      </c>
      <c r="X109">
        <f t="shared" si="39"/>
        <v>-8.3333333333333329E-2</v>
      </c>
      <c r="Y109">
        <f t="shared" si="40"/>
        <v>-4.1666666666666664E-2</v>
      </c>
      <c r="Z109">
        <v>4</v>
      </c>
      <c r="AA109">
        <v>6</v>
      </c>
      <c r="AB109">
        <v>4</v>
      </c>
      <c r="AC109">
        <v>6</v>
      </c>
      <c r="AD109">
        <v>5</v>
      </c>
      <c r="AE109">
        <v>6</v>
      </c>
      <c r="AF109">
        <v>3</v>
      </c>
      <c r="AG109">
        <v>0</v>
      </c>
      <c r="AH109">
        <v>6</v>
      </c>
      <c r="AI109" s="35">
        <v>3</v>
      </c>
      <c r="AJ109">
        <v>4</v>
      </c>
      <c r="AK109">
        <v>4</v>
      </c>
      <c r="AL109">
        <v>2</v>
      </c>
      <c r="AM109">
        <v>5</v>
      </c>
      <c r="AN109">
        <v>3</v>
      </c>
      <c r="AO109">
        <v>5</v>
      </c>
      <c r="AP109">
        <v>6</v>
      </c>
      <c r="AQ109">
        <v>0</v>
      </c>
      <c r="AR109">
        <v>1</v>
      </c>
      <c r="AS109">
        <v>1</v>
      </c>
      <c r="AT109">
        <v>1</v>
      </c>
      <c r="AU109">
        <v>1</v>
      </c>
      <c r="AV109">
        <f t="shared" si="41"/>
        <v>0.8</v>
      </c>
      <c r="AW109">
        <v>6</v>
      </c>
      <c r="AX109">
        <v>5</v>
      </c>
      <c r="AY109">
        <f t="shared" si="55"/>
        <v>4</v>
      </c>
      <c r="AZ109">
        <f t="shared" si="42"/>
        <v>1</v>
      </c>
      <c r="BA109">
        <f t="shared" si="56"/>
        <v>5</v>
      </c>
      <c r="BB109">
        <f t="shared" si="43"/>
        <v>1</v>
      </c>
      <c r="BC109" t="s">
        <v>297</v>
      </c>
      <c r="BD109" t="s">
        <v>326</v>
      </c>
      <c r="BE109" t="s">
        <v>836</v>
      </c>
      <c r="BF109">
        <v>1</v>
      </c>
      <c r="BH109">
        <f t="shared" si="36"/>
        <v>1</v>
      </c>
      <c r="BI109">
        <v>1</v>
      </c>
      <c r="BJ109">
        <v>2</v>
      </c>
      <c r="BK109">
        <f t="shared" si="44"/>
        <v>1</v>
      </c>
      <c r="BL109" t="s">
        <v>300</v>
      </c>
      <c r="BM109" t="s">
        <v>301</v>
      </c>
      <c r="BN109" s="1">
        <v>6.053240740740741E-3</v>
      </c>
      <c r="BP109" s="5" t="s">
        <v>1041</v>
      </c>
      <c r="BR109" s="11" t="b">
        <f t="shared" si="57"/>
        <v>0</v>
      </c>
      <c r="BS109" s="11" t="b">
        <f t="shared" si="57"/>
        <v>0</v>
      </c>
      <c r="BT109" s="11" t="b">
        <f t="shared" si="57"/>
        <v>0</v>
      </c>
      <c r="BU109" s="11" t="b">
        <f t="shared" si="57"/>
        <v>0</v>
      </c>
      <c r="BV109" s="11" t="b">
        <f t="shared" si="59"/>
        <v>0</v>
      </c>
      <c r="BW109" s="11" t="b">
        <f t="shared" si="59"/>
        <v>0</v>
      </c>
      <c r="BZ109" s="11" t="b">
        <f t="shared" si="45"/>
        <v>0</v>
      </c>
      <c r="CA109" s="11" t="b">
        <f t="shared" si="46"/>
        <v>0</v>
      </c>
      <c r="CB109" s="11" t="b">
        <f t="shared" si="54"/>
        <v>0</v>
      </c>
      <c r="CC109" s="11" t="b">
        <f t="shared" si="54"/>
        <v>0</v>
      </c>
      <c r="CD109" s="11" t="b">
        <f t="shared" si="54"/>
        <v>0</v>
      </c>
      <c r="CE109" s="11" t="b">
        <f t="shared" si="54"/>
        <v>0</v>
      </c>
      <c r="CF109" s="11" t="b">
        <f t="shared" si="54"/>
        <v>0</v>
      </c>
      <c r="CG109" s="11" t="b">
        <f t="shared" si="54"/>
        <v>0</v>
      </c>
      <c r="CH109" s="11" t="b">
        <f t="shared" si="54"/>
        <v>0</v>
      </c>
      <c r="CI109" s="11" t="b">
        <f t="shared" si="54"/>
        <v>0</v>
      </c>
      <c r="CJ109" s="11" t="b">
        <f t="shared" si="54"/>
        <v>0</v>
      </c>
      <c r="CK109" s="11" t="b">
        <f t="shared" si="54"/>
        <v>0</v>
      </c>
      <c r="CL109" s="11" t="b">
        <f t="shared" si="54"/>
        <v>0</v>
      </c>
      <c r="CM109" s="11" t="b">
        <f t="shared" si="54"/>
        <v>0</v>
      </c>
      <c r="CN109" s="11" t="b">
        <f t="shared" si="54"/>
        <v>0</v>
      </c>
      <c r="CO109" s="11" t="b">
        <f t="shared" si="53"/>
        <v>0</v>
      </c>
      <c r="CP109" s="11" t="b">
        <f t="shared" si="48"/>
        <v>0</v>
      </c>
      <c r="CQ109" s="11" t="b">
        <f t="shared" si="47"/>
        <v>0</v>
      </c>
    </row>
    <row r="110" spans="1:96">
      <c r="A110" t="s">
        <v>845</v>
      </c>
      <c r="B110" t="s">
        <v>846</v>
      </c>
      <c r="C110" t="s">
        <v>802</v>
      </c>
      <c r="D110" t="s">
        <v>70</v>
      </c>
      <c r="E110" t="s">
        <v>71</v>
      </c>
      <c r="F110" t="s">
        <v>56</v>
      </c>
      <c r="G110">
        <f t="shared" si="58"/>
        <v>0</v>
      </c>
      <c r="H110">
        <f t="shared" si="58"/>
        <v>0</v>
      </c>
      <c r="I110">
        <f t="shared" si="58"/>
        <v>0</v>
      </c>
      <c r="J110">
        <f t="shared" si="58"/>
        <v>1</v>
      </c>
      <c r="K110">
        <f t="shared" si="37"/>
        <v>1</v>
      </c>
      <c r="L110" t="s">
        <v>72</v>
      </c>
      <c r="M110" t="s">
        <v>84</v>
      </c>
      <c r="N110" t="str">
        <f t="shared" si="38"/>
        <v>United States</v>
      </c>
      <c r="O110" t="s">
        <v>74</v>
      </c>
      <c r="P110" t="s">
        <v>60</v>
      </c>
      <c r="Q110">
        <v>2</v>
      </c>
      <c r="R110">
        <v>1</v>
      </c>
      <c r="S110">
        <v>1</v>
      </c>
      <c r="T110">
        <v>2</v>
      </c>
      <c r="U110">
        <v>3</v>
      </c>
      <c r="V110">
        <v>3</v>
      </c>
      <c r="W110">
        <v>4</v>
      </c>
      <c r="X110">
        <f t="shared" si="39"/>
        <v>0</v>
      </c>
      <c r="Y110">
        <f t="shared" si="40"/>
        <v>-8.3333333333333329E-2</v>
      </c>
      <c r="Z110">
        <v>1</v>
      </c>
      <c r="AA110">
        <v>6</v>
      </c>
      <c r="AB110">
        <v>6</v>
      </c>
      <c r="AC110">
        <v>6</v>
      </c>
      <c r="AD110">
        <v>6</v>
      </c>
      <c r="AE110">
        <v>6</v>
      </c>
      <c r="AF110">
        <v>6</v>
      </c>
      <c r="AG110">
        <v>0</v>
      </c>
      <c r="AH110">
        <v>6</v>
      </c>
      <c r="AI110" s="35">
        <v>4</v>
      </c>
      <c r="AJ110">
        <v>3</v>
      </c>
      <c r="AK110">
        <v>3</v>
      </c>
      <c r="AL110">
        <v>1</v>
      </c>
      <c r="AM110">
        <v>6</v>
      </c>
      <c r="AN110">
        <v>3</v>
      </c>
      <c r="AO110">
        <v>5</v>
      </c>
      <c r="AP110">
        <v>5</v>
      </c>
      <c r="AQ110">
        <v>0</v>
      </c>
      <c r="AR110">
        <v>1</v>
      </c>
      <c r="AS110">
        <v>4</v>
      </c>
      <c r="AT110">
        <v>1</v>
      </c>
      <c r="AU110">
        <v>0</v>
      </c>
      <c r="AV110">
        <f t="shared" si="41"/>
        <v>1.2</v>
      </c>
      <c r="AW110">
        <v>6</v>
      </c>
      <c r="AX110">
        <v>6</v>
      </c>
      <c r="AY110">
        <f t="shared" si="55"/>
        <v>3.75</v>
      </c>
      <c r="AZ110">
        <f t="shared" si="42"/>
        <v>1</v>
      </c>
      <c r="BA110">
        <f t="shared" si="56"/>
        <v>5.375</v>
      </c>
      <c r="BB110">
        <f t="shared" si="43"/>
        <v>1</v>
      </c>
      <c r="BC110" t="s">
        <v>61</v>
      </c>
      <c r="BD110" t="s">
        <v>473</v>
      </c>
      <c r="BE110" t="s">
        <v>487</v>
      </c>
      <c r="BF110">
        <v>0</v>
      </c>
      <c r="BG110">
        <v>0</v>
      </c>
      <c r="BH110">
        <f t="shared" si="36"/>
        <v>0</v>
      </c>
      <c r="BI110">
        <v>2</v>
      </c>
      <c r="BJ110">
        <v>3</v>
      </c>
      <c r="BK110">
        <f t="shared" si="44"/>
        <v>1</v>
      </c>
      <c r="BL110" t="s">
        <v>847</v>
      </c>
      <c r="BM110" t="s">
        <v>236</v>
      </c>
      <c r="BN110" s="1">
        <v>3.6111111111111114E-3</v>
      </c>
      <c r="BO110" t="s">
        <v>848</v>
      </c>
      <c r="BP110" s="5" t="s">
        <v>1042</v>
      </c>
      <c r="BR110" s="11" t="b">
        <f t="shared" si="57"/>
        <v>0</v>
      </c>
      <c r="BS110" s="11" t="b">
        <f t="shared" si="57"/>
        <v>0</v>
      </c>
      <c r="BT110" s="11" t="b">
        <f t="shared" si="57"/>
        <v>0</v>
      </c>
      <c r="BU110" s="11" t="b">
        <f t="shared" si="57"/>
        <v>0</v>
      </c>
      <c r="BV110" s="11" t="b">
        <f t="shared" si="59"/>
        <v>0</v>
      </c>
      <c r="BW110" s="11" t="b">
        <f t="shared" si="59"/>
        <v>0</v>
      </c>
      <c r="BX110" s="5" t="s">
        <v>1045</v>
      </c>
      <c r="BY110" s="5" t="s">
        <v>1073</v>
      </c>
      <c r="BZ110" s="11" t="b">
        <f t="shared" si="45"/>
        <v>0</v>
      </c>
      <c r="CA110" s="11" t="b">
        <f t="shared" si="46"/>
        <v>0</v>
      </c>
      <c r="CB110" s="11" t="b">
        <f t="shared" si="54"/>
        <v>0</v>
      </c>
      <c r="CC110" s="11" t="b">
        <f t="shared" si="54"/>
        <v>1</v>
      </c>
      <c r="CD110" s="11" t="b">
        <f t="shared" si="54"/>
        <v>0</v>
      </c>
      <c r="CE110" s="11" t="b">
        <f t="shared" si="54"/>
        <v>0</v>
      </c>
      <c r="CF110" s="11" t="b">
        <f t="shared" si="54"/>
        <v>0</v>
      </c>
      <c r="CG110" s="11" t="b">
        <f t="shared" si="54"/>
        <v>0</v>
      </c>
      <c r="CH110" s="11" t="b">
        <f t="shared" si="54"/>
        <v>0</v>
      </c>
      <c r="CI110" s="11" t="b">
        <f t="shared" si="54"/>
        <v>0</v>
      </c>
      <c r="CJ110" s="11" t="b">
        <f t="shared" si="54"/>
        <v>0</v>
      </c>
      <c r="CK110" s="11" t="b">
        <f t="shared" si="54"/>
        <v>0</v>
      </c>
      <c r="CL110" s="11" t="b">
        <f t="shared" si="54"/>
        <v>1</v>
      </c>
      <c r="CM110" s="11" t="b">
        <f t="shared" si="54"/>
        <v>0</v>
      </c>
      <c r="CN110" s="11" t="b">
        <f t="shared" si="54"/>
        <v>0</v>
      </c>
      <c r="CO110" s="11" t="b">
        <f t="shared" si="53"/>
        <v>0</v>
      </c>
      <c r="CP110" s="11" t="b">
        <f t="shared" si="48"/>
        <v>1</v>
      </c>
      <c r="CQ110" s="11" t="b">
        <f t="shared" si="47"/>
        <v>0</v>
      </c>
    </row>
    <row r="111" spans="1:96">
      <c r="A111" t="s">
        <v>849</v>
      </c>
      <c r="B111" t="s">
        <v>850</v>
      </c>
      <c r="C111" t="s">
        <v>802</v>
      </c>
      <c r="D111" t="s">
        <v>70</v>
      </c>
      <c r="E111" t="s">
        <v>82</v>
      </c>
      <c r="F111" t="s">
        <v>132</v>
      </c>
      <c r="G111">
        <f t="shared" si="58"/>
        <v>1</v>
      </c>
      <c r="H111">
        <f t="shared" si="58"/>
        <v>0</v>
      </c>
      <c r="I111">
        <f t="shared" si="58"/>
        <v>0</v>
      </c>
      <c r="J111">
        <f t="shared" si="58"/>
        <v>0</v>
      </c>
      <c r="K111">
        <f t="shared" si="37"/>
        <v>1</v>
      </c>
      <c r="L111" t="s">
        <v>96</v>
      </c>
      <c r="M111" t="s">
        <v>492</v>
      </c>
      <c r="N111" t="str">
        <f t="shared" si="38"/>
        <v>Estonia</v>
      </c>
      <c r="O111" t="s">
        <v>74</v>
      </c>
      <c r="P111" t="s">
        <v>60</v>
      </c>
      <c r="Q111">
        <v>2</v>
      </c>
      <c r="R111">
        <v>2</v>
      </c>
      <c r="S111">
        <v>3</v>
      </c>
      <c r="T111">
        <v>2</v>
      </c>
      <c r="U111">
        <v>3</v>
      </c>
      <c r="V111">
        <v>2</v>
      </c>
      <c r="W111">
        <v>5</v>
      </c>
      <c r="X111">
        <f t="shared" si="39"/>
        <v>4.1666666666666664E-2</v>
      </c>
      <c r="Y111">
        <f t="shared" si="40"/>
        <v>-0.16666666666666666</v>
      </c>
      <c r="Z111">
        <v>6</v>
      </c>
      <c r="AA111">
        <v>6</v>
      </c>
      <c r="AB111">
        <v>4</v>
      </c>
      <c r="AC111">
        <v>5</v>
      </c>
      <c r="AD111">
        <v>4</v>
      </c>
      <c r="AE111">
        <v>6</v>
      </c>
      <c r="AF111">
        <v>5</v>
      </c>
      <c r="AG111">
        <v>0</v>
      </c>
      <c r="AH111">
        <v>6</v>
      </c>
      <c r="AI111" s="35">
        <v>5</v>
      </c>
      <c r="AJ111">
        <v>6</v>
      </c>
      <c r="AK111">
        <v>6</v>
      </c>
      <c r="AL111">
        <v>6</v>
      </c>
      <c r="AM111">
        <v>6</v>
      </c>
      <c r="AN111">
        <v>6</v>
      </c>
      <c r="AO111">
        <v>5</v>
      </c>
      <c r="AP111">
        <v>5</v>
      </c>
      <c r="AQ111">
        <v>5</v>
      </c>
      <c r="AR111">
        <v>5</v>
      </c>
      <c r="AS111">
        <v>5</v>
      </c>
      <c r="AT111">
        <v>5</v>
      </c>
      <c r="AU111">
        <v>5</v>
      </c>
      <c r="AV111">
        <f t="shared" si="41"/>
        <v>5</v>
      </c>
      <c r="AW111">
        <v>6</v>
      </c>
      <c r="AX111">
        <v>6</v>
      </c>
      <c r="AY111">
        <f t="shared" si="55"/>
        <v>5.625</v>
      </c>
      <c r="AZ111">
        <f t="shared" si="42"/>
        <v>1</v>
      </c>
      <c r="BA111">
        <f t="shared" si="56"/>
        <v>5.25</v>
      </c>
      <c r="BB111">
        <f t="shared" si="43"/>
        <v>1</v>
      </c>
      <c r="BC111" t="s">
        <v>61</v>
      </c>
      <c r="BD111" t="s">
        <v>320</v>
      </c>
      <c r="BE111" t="s">
        <v>851</v>
      </c>
      <c r="BF111">
        <v>1</v>
      </c>
      <c r="BH111">
        <f t="shared" si="36"/>
        <v>1</v>
      </c>
      <c r="BI111">
        <v>2</v>
      </c>
      <c r="BJ111">
        <v>4</v>
      </c>
      <c r="BK111">
        <f t="shared" si="44"/>
        <v>1</v>
      </c>
      <c r="BL111" t="s">
        <v>564</v>
      </c>
      <c r="BM111" t="s">
        <v>236</v>
      </c>
      <c r="BN111" s="1">
        <v>4.1203703703703706E-3</v>
      </c>
      <c r="BP111" s="5" t="s">
        <v>1041</v>
      </c>
      <c r="BR111" s="11" t="b">
        <f t="shared" si="57"/>
        <v>0</v>
      </c>
      <c r="BS111" s="11" t="b">
        <f t="shared" si="57"/>
        <v>0</v>
      </c>
      <c r="BT111" s="11" t="b">
        <f t="shared" si="57"/>
        <v>0</v>
      </c>
      <c r="BU111" s="11" t="b">
        <f t="shared" si="57"/>
        <v>0</v>
      </c>
      <c r="BV111" s="11" t="b">
        <f t="shared" si="59"/>
        <v>0</v>
      </c>
      <c r="BW111" s="11" t="b">
        <f t="shared" si="59"/>
        <v>0</v>
      </c>
      <c r="BZ111" s="11" t="b">
        <f t="shared" si="45"/>
        <v>0</v>
      </c>
      <c r="CA111" s="11" t="b">
        <f t="shared" si="46"/>
        <v>0</v>
      </c>
      <c r="CB111" s="11" t="b">
        <f t="shared" si="54"/>
        <v>0</v>
      </c>
      <c r="CC111" s="11" t="b">
        <f t="shared" ref="CB111:CN129" si="60">ISNUMBER(SEARCH(CC$2,$BX111))</f>
        <v>0</v>
      </c>
      <c r="CD111" s="11" t="b">
        <f t="shared" si="60"/>
        <v>0</v>
      </c>
      <c r="CE111" s="11" t="b">
        <f t="shared" si="60"/>
        <v>0</v>
      </c>
      <c r="CF111" s="11" t="b">
        <f t="shared" si="60"/>
        <v>0</v>
      </c>
      <c r="CG111" s="11" t="b">
        <f t="shared" si="60"/>
        <v>0</v>
      </c>
      <c r="CH111" s="11" t="b">
        <f t="shared" si="60"/>
        <v>0</v>
      </c>
      <c r="CI111" s="11" t="b">
        <f t="shared" si="60"/>
        <v>0</v>
      </c>
      <c r="CJ111" s="11" t="b">
        <f t="shared" si="60"/>
        <v>0</v>
      </c>
      <c r="CK111" s="11" t="b">
        <f t="shared" si="60"/>
        <v>0</v>
      </c>
      <c r="CL111" s="11" t="b">
        <f t="shared" si="60"/>
        <v>0</v>
      </c>
      <c r="CM111" s="11" t="b">
        <f t="shared" si="60"/>
        <v>0</v>
      </c>
      <c r="CN111" s="11" t="b">
        <f t="shared" si="60"/>
        <v>0</v>
      </c>
      <c r="CO111" s="11" t="b">
        <f t="shared" si="53"/>
        <v>0</v>
      </c>
      <c r="CP111" s="11" t="b">
        <f t="shared" si="48"/>
        <v>0</v>
      </c>
      <c r="CQ111" s="11" t="b">
        <f t="shared" si="47"/>
        <v>0</v>
      </c>
    </row>
    <row r="112" spans="1:96">
      <c r="A112" t="s">
        <v>852</v>
      </c>
      <c r="B112" t="s">
        <v>853</v>
      </c>
      <c r="C112" t="s">
        <v>802</v>
      </c>
      <c r="D112" t="s">
        <v>70</v>
      </c>
      <c r="E112" t="s">
        <v>144</v>
      </c>
      <c r="F112" t="s">
        <v>83</v>
      </c>
      <c r="G112">
        <f t="shared" si="58"/>
        <v>0</v>
      </c>
      <c r="H112">
        <f t="shared" si="58"/>
        <v>0</v>
      </c>
      <c r="I112">
        <f t="shared" si="58"/>
        <v>1</v>
      </c>
      <c r="J112">
        <f t="shared" si="58"/>
        <v>0</v>
      </c>
      <c r="K112">
        <f t="shared" si="37"/>
        <v>1</v>
      </c>
      <c r="L112" t="s">
        <v>96</v>
      </c>
      <c r="M112" t="s">
        <v>109</v>
      </c>
      <c r="N112" t="str">
        <f t="shared" si="38"/>
        <v>UK</v>
      </c>
      <c r="O112" t="s">
        <v>74</v>
      </c>
      <c r="P112" t="s">
        <v>98</v>
      </c>
      <c r="Q112">
        <v>6</v>
      </c>
      <c r="R112">
        <v>3</v>
      </c>
      <c r="S112">
        <v>2</v>
      </c>
      <c r="T112">
        <v>0</v>
      </c>
      <c r="U112">
        <v>5</v>
      </c>
      <c r="V112">
        <v>0</v>
      </c>
      <c r="W112">
        <v>4</v>
      </c>
      <c r="X112">
        <f t="shared" si="39"/>
        <v>0.20833333333333334</v>
      </c>
      <c r="Y112">
        <f t="shared" si="40"/>
        <v>-0.375</v>
      </c>
      <c r="Z112">
        <v>5</v>
      </c>
      <c r="AA112">
        <v>4</v>
      </c>
      <c r="AB112">
        <v>4</v>
      </c>
      <c r="AC112">
        <v>5</v>
      </c>
      <c r="AD112">
        <v>6</v>
      </c>
      <c r="AE112">
        <v>6</v>
      </c>
      <c r="AF112">
        <v>4</v>
      </c>
      <c r="AG112">
        <v>0</v>
      </c>
      <c r="AH112">
        <v>6</v>
      </c>
      <c r="AI112" s="35">
        <v>6</v>
      </c>
      <c r="AJ112">
        <v>6</v>
      </c>
      <c r="AK112">
        <v>6</v>
      </c>
      <c r="AL112">
        <v>6</v>
      </c>
      <c r="AM112">
        <v>6</v>
      </c>
      <c r="AN112">
        <v>6</v>
      </c>
      <c r="AO112">
        <v>6</v>
      </c>
      <c r="AP112">
        <v>5</v>
      </c>
      <c r="AQ112">
        <v>6</v>
      </c>
      <c r="AR112">
        <v>6</v>
      </c>
      <c r="AS112">
        <v>6</v>
      </c>
      <c r="AT112">
        <v>6</v>
      </c>
      <c r="AU112">
        <v>6</v>
      </c>
      <c r="AV112">
        <f t="shared" si="41"/>
        <v>6</v>
      </c>
      <c r="AW112">
        <v>6</v>
      </c>
      <c r="AX112">
        <v>5</v>
      </c>
      <c r="AY112">
        <f t="shared" si="55"/>
        <v>5.875</v>
      </c>
      <c r="AZ112">
        <f t="shared" si="42"/>
        <v>1</v>
      </c>
      <c r="BA112">
        <f t="shared" si="56"/>
        <v>5</v>
      </c>
      <c r="BB112">
        <f t="shared" si="43"/>
        <v>1</v>
      </c>
      <c r="BC112" t="s">
        <v>297</v>
      </c>
      <c r="BD112" t="s">
        <v>733</v>
      </c>
      <c r="BE112" t="s">
        <v>854</v>
      </c>
      <c r="BF112">
        <v>4</v>
      </c>
      <c r="BH112">
        <f t="shared" si="36"/>
        <v>4</v>
      </c>
      <c r="BI112">
        <v>1</v>
      </c>
      <c r="BJ112">
        <v>5</v>
      </c>
      <c r="BK112">
        <f t="shared" si="44"/>
        <v>1</v>
      </c>
      <c r="BL112" t="s">
        <v>855</v>
      </c>
      <c r="BM112" t="s">
        <v>301</v>
      </c>
      <c r="BN112" s="1">
        <v>7.5000000000000006E-3</v>
      </c>
      <c r="BO112" t="s">
        <v>856</v>
      </c>
      <c r="BP112" s="5" t="s">
        <v>1051</v>
      </c>
      <c r="BR112" s="11" t="b">
        <f t="shared" si="57"/>
        <v>0</v>
      </c>
      <c r="BS112" s="11" t="b">
        <f t="shared" si="57"/>
        <v>0</v>
      </c>
      <c r="BT112" s="11" t="b">
        <f t="shared" si="57"/>
        <v>0</v>
      </c>
      <c r="BU112" s="11" t="b">
        <f t="shared" si="57"/>
        <v>0</v>
      </c>
      <c r="BV112" s="11" t="b">
        <f t="shared" si="59"/>
        <v>0</v>
      </c>
      <c r="BW112" s="11" t="b">
        <f t="shared" si="59"/>
        <v>0</v>
      </c>
      <c r="BX112" s="5" t="s">
        <v>1047</v>
      </c>
      <c r="BY112" s="5" t="s">
        <v>1062</v>
      </c>
      <c r="BZ112" s="11" t="b">
        <f t="shared" si="45"/>
        <v>0</v>
      </c>
      <c r="CA112" s="11" t="b">
        <f t="shared" si="46"/>
        <v>0</v>
      </c>
      <c r="CB112" s="11" t="b">
        <f t="shared" si="60"/>
        <v>1</v>
      </c>
      <c r="CC112" s="11" t="b">
        <f t="shared" si="60"/>
        <v>0</v>
      </c>
      <c r="CD112" s="11" t="b">
        <f t="shared" si="60"/>
        <v>0</v>
      </c>
      <c r="CE112" s="11" t="b">
        <f t="shared" si="60"/>
        <v>0</v>
      </c>
      <c r="CF112" s="11" t="b">
        <f t="shared" si="60"/>
        <v>0</v>
      </c>
      <c r="CG112" s="11" t="b">
        <f t="shared" si="60"/>
        <v>0</v>
      </c>
      <c r="CH112" s="11" t="b">
        <f t="shared" si="60"/>
        <v>0</v>
      </c>
      <c r="CI112" s="11" t="b">
        <f t="shared" si="60"/>
        <v>0</v>
      </c>
      <c r="CJ112" s="11" t="b">
        <f t="shared" si="60"/>
        <v>0</v>
      </c>
      <c r="CK112" s="11" t="b">
        <f t="shared" si="60"/>
        <v>0</v>
      </c>
      <c r="CL112" s="11" t="b">
        <f t="shared" si="60"/>
        <v>0</v>
      </c>
      <c r="CM112" s="11" t="b">
        <f t="shared" si="60"/>
        <v>0</v>
      </c>
      <c r="CN112" s="11" t="b">
        <f t="shared" si="60"/>
        <v>0</v>
      </c>
      <c r="CO112" s="11" t="b">
        <f t="shared" si="53"/>
        <v>0</v>
      </c>
      <c r="CP112" s="11" t="b">
        <f t="shared" si="48"/>
        <v>0</v>
      </c>
      <c r="CQ112" s="11" t="b">
        <f t="shared" si="47"/>
        <v>1</v>
      </c>
      <c r="CR112" t="s">
        <v>857</v>
      </c>
    </row>
    <row r="113" spans="1:96">
      <c r="A113" t="s">
        <v>858</v>
      </c>
      <c r="B113" t="s">
        <v>859</v>
      </c>
      <c r="C113" t="s">
        <v>802</v>
      </c>
      <c r="D113" t="s">
        <v>81</v>
      </c>
      <c r="E113" t="s">
        <v>71</v>
      </c>
      <c r="F113" t="s">
        <v>56</v>
      </c>
      <c r="G113">
        <f t="shared" si="58"/>
        <v>0</v>
      </c>
      <c r="H113">
        <f t="shared" si="58"/>
        <v>0</v>
      </c>
      <c r="I113">
        <f t="shared" si="58"/>
        <v>0</v>
      </c>
      <c r="J113">
        <f t="shared" si="58"/>
        <v>1</v>
      </c>
      <c r="K113">
        <f t="shared" si="37"/>
        <v>1</v>
      </c>
      <c r="L113" t="s">
        <v>96</v>
      </c>
      <c r="M113" t="s">
        <v>73</v>
      </c>
      <c r="N113" t="str">
        <f t="shared" si="38"/>
        <v>USA</v>
      </c>
      <c r="O113" t="s">
        <v>59</v>
      </c>
      <c r="P113" t="s">
        <v>60</v>
      </c>
      <c r="Q113">
        <v>6</v>
      </c>
      <c r="R113">
        <v>0</v>
      </c>
      <c r="S113">
        <v>0</v>
      </c>
      <c r="T113">
        <v>0</v>
      </c>
      <c r="U113">
        <v>1</v>
      </c>
      <c r="V113">
        <v>3</v>
      </c>
      <c r="W113">
        <v>0</v>
      </c>
      <c r="X113">
        <f t="shared" si="39"/>
        <v>0.25</v>
      </c>
      <c r="Y113">
        <f t="shared" si="40"/>
        <v>8.3333333333333329E-2</v>
      </c>
      <c r="Z113">
        <v>2</v>
      </c>
      <c r="AA113">
        <v>5</v>
      </c>
      <c r="AB113">
        <v>3</v>
      </c>
      <c r="AC113">
        <v>4</v>
      </c>
      <c r="AD113">
        <v>2</v>
      </c>
      <c r="AE113">
        <v>4</v>
      </c>
      <c r="AF113">
        <v>2</v>
      </c>
      <c r="AG113">
        <v>4</v>
      </c>
      <c r="AH113">
        <v>2</v>
      </c>
      <c r="AI113" s="35">
        <v>4</v>
      </c>
      <c r="AJ113">
        <v>3</v>
      </c>
      <c r="AK113">
        <v>4</v>
      </c>
      <c r="AL113">
        <v>4</v>
      </c>
      <c r="AM113">
        <v>5</v>
      </c>
      <c r="AN113">
        <v>5</v>
      </c>
      <c r="AO113">
        <v>5</v>
      </c>
      <c r="AP113">
        <v>2</v>
      </c>
      <c r="AQ113">
        <v>2</v>
      </c>
      <c r="AR113">
        <v>1</v>
      </c>
      <c r="AS113">
        <v>4</v>
      </c>
      <c r="AT113">
        <v>1</v>
      </c>
      <c r="AU113">
        <v>1</v>
      </c>
      <c r="AV113">
        <f t="shared" si="41"/>
        <v>1.8</v>
      </c>
      <c r="AW113">
        <v>6</v>
      </c>
      <c r="AX113">
        <v>3</v>
      </c>
      <c r="AY113">
        <f t="shared" si="55"/>
        <v>4</v>
      </c>
      <c r="AZ113">
        <f t="shared" si="42"/>
        <v>1</v>
      </c>
      <c r="BA113">
        <f t="shared" si="56"/>
        <v>3</v>
      </c>
      <c r="BB113">
        <f t="shared" si="43"/>
        <v>0</v>
      </c>
      <c r="BC113" t="s">
        <v>282</v>
      </c>
      <c r="BD113" t="s">
        <v>860</v>
      </c>
      <c r="BE113" t="s">
        <v>368</v>
      </c>
      <c r="BF113">
        <v>2</v>
      </c>
      <c r="BH113">
        <f t="shared" si="36"/>
        <v>2</v>
      </c>
      <c r="BI113">
        <v>1</v>
      </c>
      <c r="BJ113">
        <v>2</v>
      </c>
      <c r="BK113">
        <f t="shared" si="44"/>
        <v>1</v>
      </c>
      <c r="BL113" t="s">
        <v>292</v>
      </c>
      <c r="BM113" t="s">
        <v>286</v>
      </c>
      <c r="BN113" s="1">
        <v>6.6782407407407415E-3</v>
      </c>
      <c r="BP113" s="5" t="s">
        <v>1041</v>
      </c>
      <c r="BR113" s="11" t="b">
        <f t="shared" si="57"/>
        <v>0</v>
      </c>
      <c r="BS113" s="11" t="b">
        <f t="shared" si="57"/>
        <v>0</v>
      </c>
      <c r="BT113" s="11" t="b">
        <f t="shared" si="57"/>
        <v>0</v>
      </c>
      <c r="BU113" s="11" t="b">
        <f t="shared" si="57"/>
        <v>0</v>
      </c>
      <c r="BV113" s="11" t="b">
        <f t="shared" si="59"/>
        <v>0</v>
      </c>
      <c r="BW113" s="11" t="b">
        <f t="shared" si="59"/>
        <v>0</v>
      </c>
      <c r="BZ113" s="11" t="b">
        <f t="shared" si="45"/>
        <v>0</v>
      </c>
      <c r="CA113" s="11" t="b">
        <f t="shared" si="46"/>
        <v>0</v>
      </c>
      <c r="CB113" s="11" t="b">
        <f t="shared" si="60"/>
        <v>0</v>
      </c>
      <c r="CC113" s="11" t="b">
        <f t="shared" si="60"/>
        <v>0</v>
      </c>
      <c r="CD113" s="11" t="b">
        <f t="shared" si="60"/>
        <v>0</v>
      </c>
      <c r="CE113" s="11" t="b">
        <f t="shared" si="60"/>
        <v>0</v>
      </c>
      <c r="CF113" s="11" t="b">
        <f t="shared" si="60"/>
        <v>0</v>
      </c>
      <c r="CG113" s="11" t="b">
        <f t="shared" si="60"/>
        <v>0</v>
      </c>
      <c r="CH113" s="11" t="b">
        <f t="shared" si="60"/>
        <v>0</v>
      </c>
      <c r="CI113" s="11" t="b">
        <f t="shared" si="60"/>
        <v>0</v>
      </c>
      <c r="CJ113" s="11" t="b">
        <f t="shared" si="60"/>
        <v>0</v>
      </c>
      <c r="CK113" s="11" t="b">
        <f t="shared" si="60"/>
        <v>0</v>
      </c>
      <c r="CL113" s="11" t="b">
        <f t="shared" si="60"/>
        <v>0</v>
      </c>
      <c r="CM113" s="11" t="b">
        <f t="shared" si="60"/>
        <v>0</v>
      </c>
      <c r="CN113" s="11" t="b">
        <f t="shared" si="60"/>
        <v>0</v>
      </c>
      <c r="CO113" s="11" t="b">
        <f t="shared" si="53"/>
        <v>0</v>
      </c>
      <c r="CP113" s="11" t="b">
        <f t="shared" si="48"/>
        <v>0</v>
      </c>
      <c r="CQ113" s="11" t="b">
        <f t="shared" si="47"/>
        <v>0</v>
      </c>
    </row>
    <row r="114" spans="1:96">
      <c r="A114" t="s">
        <v>861</v>
      </c>
      <c r="B114" t="s">
        <v>862</v>
      </c>
      <c r="C114" t="s">
        <v>802</v>
      </c>
      <c r="D114" t="s">
        <v>70</v>
      </c>
      <c r="E114" t="s">
        <v>55</v>
      </c>
      <c r="F114" t="s">
        <v>56</v>
      </c>
      <c r="G114">
        <f t="shared" si="58"/>
        <v>0</v>
      </c>
      <c r="H114">
        <f t="shared" si="58"/>
        <v>0</v>
      </c>
      <c r="I114">
        <f t="shared" si="58"/>
        <v>0</v>
      </c>
      <c r="J114">
        <f t="shared" si="58"/>
        <v>1</v>
      </c>
      <c r="K114">
        <f t="shared" si="37"/>
        <v>1</v>
      </c>
      <c r="L114" t="s">
        <v>72</v>
      </c>
      <c r="M114" t="s">
        <v>125</v>
      </c>
      <c r="N114" t="str">
        <f t="shared" si="38"/>
        <v>United Kingdom</v>
      </c>
      <c r="O114" t="s">
        <v>59</v>
      </c>
      <c r="P114" t="s">
        <v>98</v>
      </c>
      <c r="Q114">
        <v>4</v>
      </c>
      <c r="R114">
        <v>3</v>
      </c>
      <c r="S114">
        <v>2</v>
      </c>
      <c r="T114">
        <v>3</v>
      </c>
      <c r="U114">
        <v>5</v>
      </c>
      <c r="V114">
        <v>2</v>
      </c>
      <c r="W114">
        <v>2</v>
      </c>
      <c r="X114">
        <f t="shared" si="39"/>
        <v>0</v>
      </c>
      <c r="Y114">
        <f t="shared" si="40"/>
        <v>-8.3333333333333329E-2</v>
      </c>
      <c r="Z114">
        <v>3</v>
      </c>
      <c r="AA114">
        <v>5</v>
      </c>
      <c r="AB114">
        <v>4</v>
      </c>
      <c r="AC114">
        <v>5</v>
      </c>
      <c r="AD114">
        <v>3</v>
      </c>
      <c r="AE114">
        <v>6</v>
      </c>
      <c r="AF114">
        <v>3</v>
      </c>
      <c r="AG114">
        <v>3</v>
      </c>
      <c r="AH114">
        <v>3</v>
      </c>
      <c r="AI114" s="35">
        <v>5</v>
      </c>
      <c r="AJ114">
        <v>1</v>
      </c>
      <c r="AK114">
        <v>4</v>
      </c>
      <c r="AL114">
        <v>3</v>
      </c>
      <c r="AM114">
        <v>5</v>
      </c>
      <c r="AN114">
        <v>5</v>
      </c>
      <c r="AO114">
        <v>4</v>
      </c>
      <c r="AP114">
        <v>4</v>
      </c>
      <c r="AQ114">
        <v>2</v>
      </c>
      <c r="AR114">
        <v>1</v>
      </c>
      <c r="AS114">
        <v>1</v>
      </c>
      <c r="AT114">
        <v>1</v>
      </c>
      <c r="AU114">
        <v>1</v>
      </c>
      <c r="AV114">
        <f t="shared" si="41"/>
        <v>1.2</v>
      </c>
      <c r="AW114">
        <v>6</v>
      </c>
      <c r="AX114">
        <v>4</v>
      </c>
      <c r="AY114">
        <f t="shared" si="55"/>
        <v>3.875</v>
      </c>
      <c r="AZ114">
        <f t="shared" si="42"/>
        <v>1</v>
      </c>
      <c r="BA114">
        <f t="shared" si="56"/>
        <v>4</v>
      </c>
      <c r="BB114">
        <f t="shared" si="43"/>
        <v>1</v>
      </c>
      <c r="BC114" t="s">
        <v>282</v>
      </c>
      <c r="BD114" t="s">
        <v>473</v>
      </c>
      <c r="BE114" t="s">
        <v>571</v>
      </c>
      <c r="BF114">
        <v>1</v>
      </c>
      <c r="BH114">
        <f>IF(BG114="",BF114,BG114)</f>
        <v>1</v>
      </c>
      <c r="BI114">
        <v>1</v>
      </c>
      <c r="BJ114">
        <v>1</v>
      </c>
      <c r="BK114">
        <f t="shared" si="44"/>
        <v>0</v>
      </c>
      <c r="BL114" t="s">
        <v>285</v>
      </c>
      <c r="BM114" t="s">
        <v>286</v>
      </c>
      <c r="BN114" s="1">
        <v>2.3842592592592591E-3</v>
      </c>
      <c r="BP114" s="5" t="s">
        <v>1041</v>
      </c>
      <c r="BR114" s="11" t="b">
        <f t="shared" si="57"/>
        <v>0</v>
      </c>
      <c r="BS114" s="11" t="b">
        <f t="shared" si="57"/>
        <v>0</v>
      </c>
      <c r="BT114" s="11" t="b">
        <f t="shared" si="57"/>
        <v>0</v>
      </c>
      <c r="BU114" s="11" t="b">
        <f t="shared" si="57"/>
        <v>0</v>
      </c>
      <c r="BV114" s="11" t="b">
        <f t="shared" si="59"/>
        <v>0</v>
      </c>
      <c r="BW114" s="11" t="b">
        <f t="shared" si="59"/>
        <v>0</v>
      </c>
      <c r="BZ114" s="11" t="b">
        <f t="shared" si="45"/>
        <v>0</v>
      </c>
      <c r="CA114" s="11" t="b">
        <f t="shared" si="46"/>
        <v>0</v>
      </c>
      <c r="CB114" s="11" t="b">
        <f t="shared" si="60"/>
        <v>0</v>
      </c>
      <c r="CC114" s="11" t="b">
        <f t="shared" si="60"/>
        <v>0</v>
      </c>
      <c r="CD114" s="11" t="b">
        <f t="shared" si="60"/>
        <v>0</v>
      </c>
      <c r="CE114" s="11" t="b">
        <f t="shared" si="60"/>
        <v>0</v>
      </c>
      <c r="CF114" s="11" t="b">
        <f t="shared" si="60"/>
        <v>0</v>
      </c>
      <c r="CG114" s="11" t="b">
        <f t="shared" si="60"/>
        <v>0</v>
      </c>
      <c r="CH114" s="11" t="b">
        <f t="shared" si="60"/>
        <v>0</v>
      </c>
      <c r="CI114" s="11" t="b">
        <f t="shared" si="60"/>
        <v>0</v>
      </c>
      <c r="CJ114" s="11" t="b">
        <f t="shared" si="60"/>
        <v>0</v>
      </c>
      <c r="CK114" s="11" t="b">
        <f t="shared" si="60"/>
        <v>0</v>
      </c>
      <c r="CL114" s="11" t="b">
        <f t="shared" si="60"/>
        <v>0</v>
      </c>
      <c r="CM114" s="11" t="b">
        <f t="shared" si="60"/>
        <v>0</v>
      </c>
      <c r="CN114" s="11" t="b">
        <f t="shared" si="60"/>
        <v>0</v>
      </c>
      <c r="CO114" s="11" t="b">
        <f t="shared" si="53"/>
        <v>0</v>
      </c>
      <c r="CP114" s="11" t="b">
        <f t="shared" si="48"/>
        <v>0</v>
      </c>
      <c r="CQ114" s="11" t="b">
        <f t="shared" si="47"/>
        <v>0</v>
      </c>
    </row>
    <row r="115" spans="1:96">
      <c r="A115" t="s">
        <v>863</v>
      </c>
      <c r="B115" t="s">
        <v>864</v>
      </c>
      <c r="C115" t="s">
        <v>802</v>
      </c>
      <c r="D115" t="s">
        <v>70</v>
      </c>
      <c r="E115" t="s">
        <v>71</v>
      </c>
      <c r="F115" t="s">
        <v>56</v>
      </c>
      <c r="G115">
        <f t="shared" si="58"/>
        <v>0</v>
      </c>
      <c r="H115">
        <f t="shared" si="58"/>
        <v>0</v>
      </c>
      <c r="I115">
        <f t="shared" si="58"/>
        <v>0</v>
      </c>
      <c r="J115">
        <f t="shared" si="58"/>
        <v>1</v>
      </c>
      <c r="K115">
        <f t="shared" si="37"/>
        <v>1</v>
      </c>
      <c r="L115" t="s">
        <v>96</v>
      </c>
      <c r="M115" t="s">
        <v>640</v>
      </c>
      <c r="N115" t="str">
        <f t="shared" si="38"/>
        <v>Latvia</v>
      </c>
      <c r="O115" t="s">
        <v>74</v>
      </c>
      <c r="P115" t="s">
        <v>444</v>
      </c>
      <c r="Q115">
        <v>5</v>
      </c>
      <c r="R115">
        <v>2</v>
      </c>
      <c r="S115">
        <v>5</v>
      </c>
      <c r="T115">
        <v>1</v>
      </c>
      <c r="U115">
        <v>6</v>
      </c>
      <c r="V115">
        <v>2</v>
      </c>
      <c r="W115">
        <v>5</v>
      </c>
      <c r="X115">
        <f t="shared" si="39"/>
        <v>0.29166666666666669</v>
      </c>
      <c r="Y115">
        <f t="shared" si="40"/>
        <v>-0.33333333333333331</v>
      </c>
      <c r="Z115">
        <v>0</v>
      </c>
      <c r="AA115">
        <v>3</v>
      </c>
      <c r="AB115">
        <v>2</v>
      </c>
      <c r="AC115">
        <v>6</v>
      </c>
      <c r="AD115">
        <v>2</v>
      </c>
      <c r="AE115">
        <v>3</v>
      </c>
      <c r="AF115">
        <v>3</v>
      </c>
      <c r="AG115">
        <v>0</v>
      </c>
      <c r="AH115">
        <v>6</v>
      </c>
      <c r="AI115" s="35">
        <v>0</v>
      </c>
      <c r="AJ115">
        <v>3</v>
      </c>
      <c r="AK115">
        <v>3</v>
      </c>
      <c r="AL115">
        <v>3</v>
      </c>
      <c r="AM115">
        <v>5</v>
      </c>
      <c r="AN115">
        <v>2</v>
      </c>
      <c r="AO115">
        <v>3</v>
      </c>
      <c r="AP115">
        <v>1</v>
      </c>
      <c r="AQ115">
        <v>2</v>
      </c>
      <c r="AR115">
        <v>3</v>
      </c>
      <c r="AS115">
        <v>3</v>
      </c>
      <c r="AT115">
        <v>3</v>
      </c>
      <c r="AU115">
        <v>3</v>
      </c>
      <c r="AV115">
        <f t="shared" si="41"/>
        <v>2.8</v>
      </c>
      <c r="AW115">
        <v>6</v>
      </c>
      <c r="AX115">
        <v>2</v>
      </c>
      <c r="AY115">
        <f t="shared" si="55"/>
        <v>2.5</v>
      </c>
      <c r="AZ115">
        <f t="shared" si="42"/>
        <v>0</v>
      </c>
      <c r="BA115">
        <f t="shared" si="56"/>
        <v>3.125</v>
      </c>
      <c r="BB115">
        <f t="shared" si="43"/>
        <v>1</v>
      </c>
      <c r="BC115" t="s">
        <v>145</v>
      </c>
      <c r="BD115" t="s">
        <v>865</v>
      </c>
      <c r="BE115" t="s">
        <v>866</v>
      </c>
      <c r="BF115">
        <v>1</v>
      </c>
      <c r="BH115">
        <f t="shared" ref="BH115:BH178" si="61">IF(BG115="",BF115,BG115)</f>
        <v>1</v>
      </c>
      <c r="BI115">
        <v>1</v>
      </c>
      <c r="BJ115">
        <v>2</v>
      </c>
      <c r="BK115">
        <f t="shared" si="44"/>
        <v>1</v>
      </c>
      <c r="BL115" t="s">
        <v>369</v>
      </c>
      <c r="BM115" t="s">
        <v>370</v>
      </c>
      <c r="BN115" s="1">
        <v>3.5185185185185185E-3</v>
      </c>
      <c r="BO115" t="s">
        <v>867</v>
      </c>
      <c r="BP115" s="5" t="s">
        <v>736</v>
      </c>
      <c r="BQ115" s="5" t="s">
        <v>1151</v>
      </c>
      <c r="BR115" s="11" t="b">
        <f t="shared" si="57"/>
        <v>0</v>
      </c>
      <c r="BS115" s="11" t="b">
        <f t="shared" si="57"/>
        <v>1</v>
      </c>
      <c r="BT115" s="11" t="b">
        <f t="shared" si="57"/>
        <v>0</v>
      </c>
      <c r="BU115" s="11" t="b">
        <f t="shared" si="57"/>
        <v>0</v>
      </c>
      <c r="BV115" s="11" t="b">
        <f t="shared" si="59"/>
        <v>0</v>
      </c>
      <c r="BW115" s="11" t="b">
        <f t="shared" si="59"/>
        <v>0</v>
      </c>
      <c r="BZ115" s="11" t="b">
        <f t="shared" si="45"/>
        <v>0</v>
      </c>
      <c r="CA115" s="11" t="b">
        <f t="shared" si="46"/>
        <v>0</v>
      </c>
      <c r="CB115" s="11" t="b">
        <f t="shared" si="60"/>
        <v>0</v>
      </c>
      <c r="CC115" s="11" t="b">
        <f t="shared" si="60"/>
        <v>0</v>
      </c>
      <c r="CD115" s="11" t="b">
        <f t="shared" si="60"/>
        <v>0</v>
      </c>
      <c r="CE115" s="11" t="b">
        <f t="shared" si="60"/>
        <v>0</v>
      </c>
      <c r="CF115" s="11" t="b">
        <f t="shared" si="60"/>
        <v>0</v>
      </c>
      <c r="CG115" s="11" t="b">
        <f t="shared" si="60"/>
        <v>0</v>
      </c>
      <c r="CH115" s="11" t="b">
        <f t="shared" si="60"/>
        <v>0</v>
      </c>
      <c r="CI115" s="11" t="b">
        <f t="shared" si="60"/>
        <v>0</v>
      </c>
      <c r="CJ115" s="11" t="b">
        <f t="shared" si="60"/>
        <v>0</v>
      </c>
      <c r="CK115" s="11" t="b">
        <f t="shared" si="60"/>
        <v>0</v>
      </c>
      <c r="CL115" s="11" t="b">
        <f t="shared" si="60"/>
        <v>0</v>
      </c>
      <c r="CM115" s="11" t="b">
        <f t="shared" si="60"/>
        <v>0</v>
      </c>
      <c r="CN115" s="11" t="b">
        <f t="shared" si="60"/>
        <v>0</v>
      </c>
      <c r="CO115" s="11" t="b">
        <f t="shared" si="53"/>
        <v>0</v>
      </c>
      <c r="CP115" s="11" t="b">
        <f t="shared" si="48"/>
        <v>0</v>
      </c>
      <c r="CQ115" s="11" t="b">
        <f t="shared" si="47"/>
        <v>0</v>
      </c>
      <c r="CR115" t="s">
        <v>868</v>
      </c>
    </row>
    <row r="116" spans="1:96">
      <c r="A116" t="s">
        <v>869</v>
      </c>
      <c r="B116" t="s">
        <v>870</v>
      </c>
      <c r="C116" t="s">
        <v>802</v>
      </c>
      <c r="D116" t="s">
        <v>70</v>
      </c>
      <c r="E116" t="s">
        <v>144</v>
      </c>
      <c r="F116" t="s">
        <v>56</v>
      </c>
      <c r="G116">
        <f t="shared" si="58"/>
        <v>0</v>
      </c>
      <c r="H116">
        <f t="shared" si="58"/>
        <v>0</v>
      </c>
      <c r="I116">
        <f t="shared" si="58"/>
        <v>0</v>
      </c>
      <c r="J116">
        <f t="shared" si="58"/>
        <v>1</v>
      </c>
      <c r="K116">
        <f t="shared" si="37"/>
        <v>1</v>
      </c>
      <c r="L116" t="s">
        <v>124</v>
      </c>
      <c r="M116" t="s">
        <v>109</v>
      </c>
      <c r="N116" t="str">
        <f t="shared" si="38"/>
        <v>UK</v>
      </c>
      <c r="O116" t="s">
        <v>59</v>
      </c>
      <c r="P116" t="s">
        <v>98</v>
      </c>
      <c r="Q116">
        <v>1</v>
      </c>
      <c r="R116">
        <v>4</v>
      </c>
      <c r="S116">
        <v>2</v>
      </c>
      <c r="T116">
        <v>4</v>
      </c>
      <c r="U116">
        <v>0</v>
      </c>
      <c r="V116">
        <v>5</v>
      </c>
      <c r="W116">
        <v>4</v>
      </c>
      <c r="X116">
        <f t="shared" si="39"/>
        <v>-0.20833333333333334</v>
      </c>
      <c r="Y116">
        <f t="shared" si="40"/>
        <v>0.20833333333333334</v>
      </c>
      <c r="Z116">
        <v>1</v>
      </c>
      <c r="AA116">
        <v>2</v>
      </c>
      <c r="AB116">
        <v>4</v>
      </c>
      <c r="AC116">
        <v>5</v>
      </c>
      <c r="AD116">
        <v>3</v>
      </c>
      <c r="AE116">
        <v>5</v>
      </c>
      <c r="AF116">
        <v>3</v>
      </c>
      <c r="AG116">
        <v>3</v>
      </c>
      <c r="AH116">
        <v>3</v>
      </c>
      <c r="AI116" s="35">
        <v>1</v>
      </c>
      <c r="AJ116">
        <v>4</v>
      </c>
      <c r="AK116">
        <v>1</v>
      </c>
      <c r="AL116">
        <v>1</v>
      </c>
      <c r="AM116">
        <v>5</v>
      </c>
      <c r="AN116">
        <v>2</v>
      </c>
      <c r="AO116">
        <v>4</v>
      </c>
      <c r="AP116">
        <v>2</v>
      </c>
      <c r="AQ116">
        <v>0</v>
      </c>
      <c r="AR116">
        <v>1</v>
      </c>
      <c r="AS116">
        <v>1</v>
      </c>
      <c r="AT116">
        <v>0</v>
      </c>
      <c r="AU116">
        <v>1</v>
      </c>
      <c r="AV116">
        <f t="shared" si="41"/>
        <v>0.6</v>
      </c>
      <c r="AW116">
        <v>6</v>
      </c>
      <c r="AX116">
        <v>3</v>
      </c>
      <c r="AY116">
        <f t="shared" si="55"/>
        <v>2.5</v>
      </c>
      <c r="AZ116">
        <f t="shared" si="42"/>
        <v>0</v>
      </c>
      <c r="BA116">
        <f t="shared" si="56"/>
        <v>3.25</v>
      </c>
      <c r="BB116">
        <f t="shared" si="43"/>
        <v>1</v>
      </c>
      <c r="BC116" t="s">
        <v>282</v>
      </c>
      <c r="BD116" t="s">
        <v>871</v>
      </c>
      <c r="BE116" t="s">
        <v>872</v>
      </c>
      <c r="BF116">
        <v>0</v>
      </c>
      <c r="BG116">
        <v>0</v>
      </c>
      <c r="BH116">
        <f t="shared" si="61"/>
        <v>0</v>
      </c>
      <c r="BI116">
        <v>2</v>
      </c>
      <c r="BJ116">
        <v>3</v>
      </c>
      <c r="BK116">
        <f t="shared" si="44"/>
        <v>1</v>
      </c>
      <c r="BL116" t="s">
        <v>873</v>
      </c>
      <c r="BM116" t="s">
        <v>793</v>
      </c>
      <c r="BN116" s="1">
        <v>9.8611111111111104E-3</v>
      </c>
      <c r="BP116" s="5" t="s">
        <v>1041</v>
      </c>
      <c r="BR116" s="11" t="b">
        <f t="shared" si="57"/>
        <v>0</v>
      </c>
      <c r="BS116" s="11" t="b">
        <f t="shared" si="57"/>
        <v>0</v>
      </c>
      <c r="BT116" s="11" t="b">
        <f t="shared" si="57"/>
        <v>0</v>
      </c>
      <c r="BU116" s="11" t="b">
        <f t="shared" si="57"/>
        <v>0</v>
      </c>
      <c r="BV116" s="11" t="b">
        <f t="shared" si="59"/>
        <v>0</v>
      </c>
      <c r="BW116" s="11" t="b">
        <f t="shared" si="59"/>
        <v>0</v>
      </c>
      <c r="BZ116" s="11" t="b">
        <f t="shared" si="45"/>
        <v>0</v>
      </c>
      <c r="CA116" s="11" t="b">
        <f t="shared" si="46"/>
        <v>0</v>
      </c>
      <c r="CB116" s="11" t="b">
        <f t="shared" si="60"/>
        <v>0</v>
      </c>
      <c r="CC116" s="11" t="b">
        <f t="shared" si="60"/>
        <v>0</v>
      </c>
      <c r="CD116" s="11" t="b">
        <f t="shared" si="60"/>
        <v>0</v>
      </c>
      <c r="CE116" s="11" t="b">
        <f t="shared" si="60"/>
        <v>0</v>
      </c>
      <c r="CF116" s="11" t="b">
        <f t="shared" si="60"/>
        <v>0</v>
      </c>
      <c r="CG116" s="11" t="b">
        <f t="shared" si="60"/>
        <v>0</v>
      </c>
      <c r="CH116" s="11" t="b">
        <f t="shared" si="60"/>
        <v>0</v>
      </c>
      <c r="CI116" s="11" t="b">
        <f t="shared" si="60"/>
        <v>0</v>
      </c>
      <c r="CJ116" s="11" t="b">
        <f t="shared" si="60"/>
        <v>0</v>
      </c>
      <c r="CK116" s="11" t="b">
        <f t="shared" si="60"/>
        <v>0</v>
      </c>
      <c r="CL116" s="11" t="b">
        <f t="shared" si="60"/>
        <v>0</v>
      </c>
      <c r="CM116" s="11" t="b">
        <f t="shared" si="60"/>
        <v>0</v>
      </c>
      <c r="CN116" s="11" t="b">
        <f t="shared" si="60"/>
        <v>0</v>
      </c>
      <c r="CO116" s="11" t="b">
        <f t="shared" si="53"/>
        <v>0</v>
      </c>
      <c r="CP116" s="11" t="b">
        <f t="shared" si="48"/>
        <v>0</v>
      </c>
      <c r="CQ116" s="11" t="b">
        <f t="shared" si="47"/>
        <v>0</v>
      </c>
      <c r="CR116" t="s">
        <v>874</v>
      </c>
    </row>
    <row r="117" spans="1:96">
      <c r="A117" t="s">
        <v>875</v>
      </c>
      <c r="B117" t="s">
        <v>876</v>
      </c>
      <c r="C117" t="s">
        <v>802</v>
      </c>
      <c r="D117" t="s">
        <v>70</v>
      </c>
      <c r="E117" t="s">
        <v>71</v>
      </c>
      <c r="F117" t="s">
        <v>83</v>
      </c>
      <c r="G117">
        <f t="shared" si="58"/>
        <v>0</v>
      </c>
      <c r="H117">
        <f t="shared" si="58"/>
        <v>0</v>
      </c>
      <c r="I117">
        <f t="shared" si="58"/>
        <v>1</v>
      </c>
      <c r="J117">
        <f t="shared" si="58"/>
        <v>0</v>
      </c>
      <c r="K117">
        <f t="shared" si="37"/>
        <v>1</v>
      </c>
      <c r="L117" t="s">
        <v>96</v>
      </c>
      <c r="M117" t="s">
        <v>84</v>
      </c>
      <c r="N117" t="str">
        <f t="shared" si="38"/>
        <v>United States</v>
      </c>
      <c r="O117" t="s">
        <v>74</v>
      </c>
      <c r="P117" t="s">
        <v>60</v>
      </c>
      <c r="Q117">
        <v>5</v>
      </c>
      <c r="R117">
        <v>3</v>
      </c>
      <c r="S117">
        <v>5</v>
      </c>
      <c r="T117">
        <v>4</v>
      </c>
      <c r="U117">
        <v>5</v>
      </c>
      <c r="V117">
        <v>3</v>
      </c>
      <c r="W117">
        <v>2</v>
      </c>
      <c r="X117">
        <f t="shared" si="39"/>
        <v>0.125</v>
      </c>
      <c r="Y117">
        <f t="shared" si="40"/>
        <v>0</v>
      </c>
      <c r="Z117">
        <v>4</v>
      </c>
      <c r="AA117">
        <v>4</v>
      </c>
      <c r="AB117">
        <v>5</v>
      </c>
      <c r="AC117">
        <v>6</v>
      </c>
      <c r="AD117">
        <v>6</v>
      </c>
      <c r="AE117">
        <v>6</v>
      </c>
      <c r="AF117">
        <v>5</v>
      </c>
      <c r="AG117">
        <v>1</v>
      </c>
      <c r="AH117">
        <v>5</v>
      </c>
      <c r="AI117" s="35">
        <v>6</v>
      </c>
      <c r="AJ117">
        <v>6</v>
      </c>
      <c r="AK117">
        <v>4</v>
      </c>
      <c r="AL117">
        <v>4</v>
      </c>
      <c r="AM117">
        <v>6</v>
      </c>
      <c r="AN117">
        <v>5</v>
      </c>
      <c r="AO117">
        <v>5</v>
      </c>
      <c r="AP117">
        <v>5</v>
      </c>
      <c r="AQ117">
        <v>5</v>
      </c>
      <c r="AR117">
        <v>5</v>
      </c>
      <c r="AS117">
        <v>5</v>
      </c>
      <c r="AT117">
        <v>5</v>
      </c>
      <c r="AU117">
        <v>5</v>
      </c>
      <c r="AV117">
        <f t="shared" si="41"/>
        <v>5</v>
      </c>
      <c r="AW117">
        <v>6</v>
      </c>
      <c r="AX117">
        <v>5</v>
      </c>
      <c r="AY117">
        <f t="shared" si="55"/>
        <v>5.125</v>
      </c>
      <c r="AZ117">
        <f t="shared" si="42"/>
        <v>1</v>
      </c>
      <c r="BA117">
        <f t="shared" si="56"/>
        <v>5.125</v>
      </c>
      <c r="BB117">
        <f t="shared" si="43"/>
        <v>1</v>
      </c>
      <c r="BC117" t="s">
        <v>282</v>
      </c>
      <c r="BD117" t="s">
        <v>104</v>
      </c>
      <c r="BE117" t="s">
        <v>527</v>
      </c>
      <c r="BF117">
        <v>2</v>
      </c>
      <c r="BH117">
        <f t="shared" si="61"/>
        <v>2</v>
      </c>
      <c r="BI117">
        <v>1</v>
      </c>
      <c r="BJ117">
        <v>5</v>
      </c>
      <c r="BK117">
        <f t="shared" si="44"/>
        <v>1</v>
      </c>
      <c r="BL117" t="s">
        <v>839</v>
      </c>
      <c r="BM117" t="s">
        <v>370</v>
      </c>
      <c r="BN117" s="1">
        <v>4.5717592592592589E-3</v>
      </c>
      <c r="BP117" s="5" t="s">
        <v>1041</v>
      </c>
      <c r="BR117" s="11" t="b">
        <f t="shared" si="57"/>
        <v>0</v>
      </c>
      <c r="BS117" s="11" t="b">
        <f t="shared" si="57"/>
        <v>0</v>
      </c>
      <c r="BT117" s="11" t="b">
        <f t="shared" si="57"/>
        <v>0</v>
      </c>
      <c r="BU117" s="11" t="b">
        <f t="shared" si="57"/>
        <v>0</v>
      </c>
      <c r="BV117" s="11" t="b">
        <f t="shared" si="59"/>
        <v>0</v>
      </c>
      <c r="BW117" s="11" t="b">
        <f t="shared" si="59"/>
        <v>0</v>
      </c>
      <c r="BZ117" s="11" t="b">
        <f t="shared" si="45"/>
        <v>0</v>
      </c>
      <c r="CA117" s="11" t="b">
        <f t="shared" si="46"/>
        <v>0</v>
      </c>
      <c r="CB117" s="11" t="b">
        <f t="shared" si="60"/>
        <v>0</v>
      </c>
      <c r="CC117" s="11" t="b">
        <f t="shared" si="60"/>
        <v>0</v>
      </c>
      <c r="CD117" s="11" t="b">
        <f t="shared" si="60"/>
        <v>0</v>
      </c>
      <c r="CE117" s="11" t="b">
        <f t="shared" si="60"/>
        <v>0</v>
      </c>
      <c r="CF117" s="11" t="b">
        <f t="shared" si="60"/>
        <v>0</v>
      </c>
      <c r="CG117" s="11" t="b">
        <f t="shared" si="60"/>
        <v>0</v>
      </c>
      <c r="CH117" s="11" t="b">
        <f t="shared" si="60"/>
        <v>0</v>
      </c>
      <c r="CI117" s="11" t="b">
        <f t="shared" si="60"/>
        <v>0</v>
      </c>
      <c r="CJ117" s="11" t="b">
        <f t="shared" si="60"/>
        <v>0</v>
      </c>
      <c r="CK117" s="11" t="b">
        <f t="shared" si="60"/>
        <v>0</v>
      </c>
      <c r="CL117" s="11" t="b">
        <f t="shared" si="60"/>
        <v>0</v>
      </c>
      <c r="CM117" s="11" t="b">
        <f t="shared" si="60"/>
        <v>0</v>
      </c>
      <c r="CN117" s="11" t="b">
        <f t="shared" si="60"/>
        <v>0</v>
      </c>
      <c r="CO117" s="11" t="b">
        <f t="shared" si="53"/>
        <v>0</v>
      </c>
      <c r="CP117" s="11" t="b">
        <f t="shared" si="48"/>
        <v>0</v>
      </c>
      <c r="CQ117" s="11" t="b">
        <f t="shared" si="47"/>
        <v>0</v>
      </c>
    </row>
    <row r="118" spans="1:96">
      <c r="A118" t="s">
        <v>877</v>
      </c>
      <c r="B118" t="s">
        <v>878</v>
      </c>
      <c r="C118" t="s">
        <v>802</v>
      </c>
      <c r="D118" t="s">
        <v>70</v>
      </c>
      <c r="E118" t="s">
        <v>71</v>
      </c>
      <c r="F118" t="s">
        <v>56</v>
      </c>
      <c r="G118">
        <f t="shared" si="58"/>
        <v>0</v>
      </c>
      <c r="H118">
        <f t="shared" si="58"/>
        <v>0</v>
      </c>
      <c r="I118">
        <f t="shared" si="58"/>
        <v>0</v>
      </c>
      <c r="J118">
        <f t="shared" si="58"/>
        <v>1</v>
      </c>
      <c r="K118">
        <f t="shared" si="37"/>
        <v>1</v>
      </c>
      <c r="L118" t="s">
        <v>96</v>
      </c>
      <c r="M118" t="s">
        <v>879</v>
      </c>
      <c r="N118" t="str">
        <f t="shared" si="38"/>
        <v>Glasgow</v>
      </c>
      <c r="O118" t="s">
        <v>59</v>
      </c>
      <c r="P118" t="s">
        <v>98</v>
      </c>
      <c r="Q118">
        <v>2</v>
      </c>
      <c r="R118">
        <v>3</v>
      </c>
      <c r="S118">
        <v>3</v>
      </c>
      <c r="T118">
        <v>2</v>
      </c>
      <c r="U118">
        <v>3</v>
      </c>
      <c r="V118">
        <v>1</v>
      </c>
      <c r="W118">
        <v>1</v>
      </c>
      <c r="X118">
        <f t="shared" si="39"/>
        <v>0</v>
      </c>
      <c r="Y118">
        <f t="shared" si="40"/>
        <v>-4.1666666666666664E-2</v>
      </c>
      <c r="Z118">
        <v>4</v>
      </c>
      <c r="AA118">
        <v>6</v>
      </c>
      <c r="AB118">
        <v>3</v>
      </c>
      <c r="AC118">
        <v>3</v>
      </c>
      <c r="AD118">
        <v>4</v>
      </c>
      <c r="AE118">
        <v>6</v>
      </c>
      <c r="AF118">
        <v>1</v>
      </c>
      <c r="AG118">
        <v>3</v>
      </c>
      <c r="AH118">
        <v>3</v>
      </c>
      <c r="AI118" s="35">
        <v>3</v>
      </c>
      <c r="AJ118">
        <v>4</v>
      </c>
      <c r="AK118">
        <v>6</v>
      </c>
      <c r="AL118">
        <v>4</v>
      </c>
      <c r="AM118">
        <v>5</v>
      </c>
      <c r="AN118">
        <v>4</v>
      </c>
      <c r="AO118">
        <v>3</v>
      </c>
      <c r="AP118">
        <v>4</v>
      </c>
      <c r="AQ118">
        <v>5</v>
      </c>
      <c r="AR118">
        <v>4</v>
      </c>
      <c r="AS118">
        <v>4</v>
      </c>
      <c r="AT118">
        <v>4</v>
      </c>
      <c r="AU118">
        <v>4</v>
      </c>
      <c r="AV118">
        <f t="shared" si="41"/>
        <v>4.2</v>
      </c>
      <c r="AW118">
        <v>6</v>
      </c>
      <c r="AX118">
        <v>6</v>
      </c>
      <c r="AY118">
        <f t="shared" si="55"/>
        <v>4.125</v>
      </c>
      <c r="AZ118">
        <f t="shared" si="42"/>
        <v>1</v>
      </c>
      <c r="BA118">
        <f t="shared" si="56"/>
        <v>3.75</v>
      </c>
      <c r="BB118">
        <f t="shared" si="43"/>
        <v>1</v>
      </c>
      <c r="BC118" t="s">
        <v>86</v>
      </c>
      <c r="BD118" t="s">
        <v>139</v>
      </c>
      <c r="BE118" t="s">
        <v>249</v>
      </c>
      <c r="BF118">
        <v>1</v>
      </c>
      <c r="BH118">
        <f t="shared" si="61"/>
        <v>1</v>
      </c>
      <c r="BI118">
        <v>1</v>
      </c>
      <c r="BJ118">
        <v>2</v>
      </c>
      <c r="BK118">
        <f t="shared" si="44"/>
        <v>1</v>
      </c>
      <c r="BL118" t="s">
        <v>106</v>
      </c>
      <c r="BM118" t="s">
        <v>90</v>
      </c>
      <c r="BN118" s="1">
        <v>4.0740740740740746E-3</v>
      </c>
      <c r="BO118" t="s">
        <v>880</v>
      </c>
      <c r="BP118" s="5" t="s">
        <v>1051</v>
      </c>
      <c r="BR118" s="11" t="b">
        <f t="shared" si="57"/>
        <v>0</v>
      </c>
      <c r="BS118" s="11" t="b">
        <f t="shared" si="57"/>
        <v>0</v>
      </c>
      <c r="BT118" s="11" t="b">
        <f t="shared" si="57"/>
        <v>0</v>
      </c>
      <c r="BU118" s="11" t="b">
        <f t="shared" si="57"/>
        <v>0</v>
      </c>
      <c r="BV118" s="11" t="b">
        <f t="shared" si="59"/>
        <v>0</v>
      </c>
      <c r="BW118" s="11" t="b">
        <f t="shared" si="59"/>
        <v>0</v>
      </c>
      <c r="BX118" s="5" t="s">
        <v>1050</v>
      </c>
      <c r="BY118" s="5" t="s">
        <v>1095</v>
      </c>
      <c r="BZ118" s="11" t="b">
        <f t="shared" si="45"/>
        <v>0</v>
      </c>
      <c r="CA118" s="11" t="b">
        <f t="shared" si="46"/>
        <v>1</v>
      </c>
      <c r="CB118" s="11" t="b">
        <f t="shared" si="60"/>
        <v>0</v>
      </c>
      <c r="CC118" s="11" t="b">
        <f t="shared" si="60"/>
        <v>0</v>
      </c>
      <c r="CD118" s="11" t="b">
        <f t="shared" si="60"/>
        <v>0</v>
      </c>
      <c r="CE118" s="11" t="b">
        <f t="shared" si="60"/>
        <v>1</v>
      </c>
      <c r="CF118" s="11" t="b">
        <f t="shared" si="60"/>
        <v>0</v>
      </c>
      <c r="CG118" s="11" t="b">
        <f t="shared" si="60"/>
        <v>0</v>
      </c>
      <c r="CH118" s="11" t="b">
        <f t="shared" si="60"/>
        <v>0</v>
      </c>
      <c r="CI118" s="11" t="b">
        <f t="shared" si="60"/>
        <v>0</v>
      </c>
      <c r="CJ118" s="11" t="b">
        <f t="shared" si="60"/>
        <v>0</v>
      </c>
      <c r="CK118" s="11" t="b">
        <f t="shared" si="60"/>
        <v>0</v>
      </c>
      <c r="CL118" s="11" t="b">
        <f t="shared" si="60"/>
        <v>0</v>
      </c>
      <c r="CM118" s="11" t="b">
        <f t="shared" si="60"/>
        <v>0</v>
      </c>
      <c r="CN118" s="11" t="b">
        <f t="shared" si="60"/>
        <v>0</v>
      </c>
      <c r="CO118" s="11" t="b">
        <f t="shared" si="53"/>
        <v>0</v>
      </c>
      <c r="CP118" s="11" t="b">
        <f t="shared" si="48"/>
        <v>0</v>
      </c>
      <c r="CQ118" s="11" t="b">
        <f t="shared" si="47"/>
        <v>0</v>
      </c>
    </row>
    <row r="119" spans="1:96">
      <c r="A119" t="s">
        <v>881</v>
      </c>
      <c r="B119" t="s">
        <v>882</v>
      </c>
      <c r="C119" t="s">
        <v>802</v>
      </c>
      <c r="D119" t="s">
        <v>70</v>
      </c>
      <c r="E119" t="s">
        <v>55</v>
      </c>
      <c r="F119" t="s">
        <v>56</v>
      </c>
      <c r="G119">
        <f t="shared" si="58"/>
        <v>0</v>
      </c>
      <c r="H119">
        <f t="shared" si="58"/>
        <v>0</v>
      </c>
      <c r="I119">
        <f t="shared" si="58"/>
        <v>0</v>
      </c>
      <c r="J119">
        <f t="shared" si="58"/>
        <v>1</v>
      </c>
      <c r="K119">
        <f t="shared" si="37"/>
        <v>1</v>
      </c>
      <c r="L119" t="s">
        <v>96</v>
      </c>
      <c r="M119" t="s">
        <v>883</v>
      </c>
      <c r="N119" t="str">
        <f t="shared" si="38"/>
        <v>Pakistan</v>
      </c>
      <c r="O119" t="s">
        <v>74</v>
      </c>
      <c r="P119" t="s">
        <v>85</v>
      </c>
      <c r="Q119">
        <v>3</v>
      </c>
      <c r="R119">
        <v>2</v>
      </c>
      <c r="S119">
        <v>3</v>
      </c>
      <c r="T119">
        <v>2</v>
      </c>
      <c r="U119">
        <v>4</v>
      </c>
      <c r="V119">
        <v>4</v>
      </c>
      <c r="W119">
        <v>3</v>
      </c>
      <c r="X119">
        <f t="shared" si="39"/>
        <v>8.3333333333333329E-2</v>
      </c>
      <c r="Y119">
        <f t="shared" si="40"/>
        <v>-4.1666666666666664E-2</v>
      </c>
      <c r="Z119">
        <v>4</v>
      </c>
      <c r="AA119">
        <v>5</v>
      </c>
      <c r="AB119">
        <v>3</v>
      </c>
      <c r="AC119">
        <v>4</v>
      </c>
      <c r="AD119">
        <v>5</v>
      </c>
      <c r="AE119">
        <v>5</v>
      </c>
      <c r="AF119">
        <v>3</v>
      </c>
      <c r="AG119">
        <v>1</v>
      </c>
      <c r="AH119">
        <v>5</v>
      </c>
      <c r="AI119" s="35">
        <v>6</v>
      </c>
      <c r="AJ119">
        <v>3</v>
      </c>
      <c r="AK119">
        <v>5</v>
      </c>
      <c r="AL119">
        <v>3</v>
      </c>
      <c r="AM119">
        <v>6</v>
      </c>
      <c r="AN119">
        <v>5</v>
      </c>
      <c r="AO119">
        <v>5</v>
      </c>
      <c r="AP119">
        <v>1</v>
      </c>
      <c r="AQ119">
        <v>6</v>
      </c>
      <c r="AR119">
        <v>6</v>
      </c>
      <c r="AS119">
        <v>6</v>
      </c>
      <c r="AT119">
        <v>6</v>
      </c>
      <c r="AU119">
        <v>6</v>
      </c>
      <c r="AV119">
        <f t="shared" si="41"/>
        <v>6</v>
      </c>
      <c r="AW119">
        <v>6</v>
      </c>
      <c r="AX119">
        <v>4</v>
      </c>
      <c r="AY119">
        <f t="shared" si="55"/>
        <v>4.25</v>
      </c>
      <c r="AZ119">
        <f t="shared" si="42"/>
        <v>1</v>
      </c>
      <c r="BA119">
        <f t="shared" si="56"/>
        <v>4.25</v>
      </c>
      <c r="BB119">
        <f t="shared" si="43"/>
        <v>1</v>
      </c>
      <c r="BC119" t="s">
        <v>145</v>
      </c>
      <c r="BD119" t="s">
        <v>245</v>
      </c>
      <c r="BE119" t="s">
        <v>884</v>
      </c>
      <c r="BF119">
        <v>1</v>
      </c>
      <c r="BH119">
        <f t="shared" si="61"/>
        <v>1</v>
      </c>
      <c r="BI119">
        <v>1</v>
      </c>
      <c r="BJ119">
        <v>2</v>
      </c>
      <c r="BK119">
        <f t="shared" si="44"/>
        <v>1</v>
      </c>
      <c r="BL119" t="s">
        <v>257</v>
      </c>
      <c r="BM119" t="s">
        <v>149</v>
      </c>
      <c r="BN119" s="1">
        <v>3.7731481481481483E-3</v>
      </c>
      <c r="BO119" t="s">
        <v>885</v>
      </c>
      <c r="BP119" s="5" t="s">
        <v>1042</v>
      </c>
      <c r="BR119" s="11" t="b">
        <f t="shared" si="57"/>
        <v>0</v>
      </c>
      <c r="BS119" s="11" t="b">
        <f t="shared" si="57"/>
        <v>0</v>
      </c>
      <c r="BT119" s="11" t="b">
        <f t="shared" si="57"/>
        <v>0</v>
      </c>
      <c r="BU119" s="11" t="b">
        <f t="shared" si="57"/>
        <v>0</v>
      </c>
      <c r="BV119" s="11" t="b">
        <f t="shared" si="59"/>
        <v>0</v>
      </c>
      <c r="BW119" s="11" t="b">
        <f t="shared" si="59"/>
        <v>0</v>
      </c>
      <c r="BX119" s="5" t="s">
        <v>1045</v>
      </c>
      <c r="BY119" s="5" t="s">
        <v>1073</v>
      </c>
      <c r="BZ119" s="11" t="b">
        <f t="shared" si="45"/>
        <v>0</v>
      </c>
      <c r="CA119" s="11" t="b">
        <f t="shared" si="46"/>
        <v>0</v>
      </c>
      <c r="CB119" s="11" t="b">
        <f t="shared" si="60"/>
        <v>0</v>
      </c>
      <c r="CC119" s="11" t="b">
        <f t="shared" si="60"/>
        <v>1</v>
      </c>
      <c r="CD119" s="11" t="b">
        <f t="shared" si="60"/>
        <v>0</v>
      </c>
      <c r="CE119" s="11" t="b">
        <f t="shared" si="60"/>
        <v>0</v>
      </c>
      <c r="CF119" s="11" t="b">
        <f t="shared" si="60"/>
        <v>0</v>
      </c>
      <c r="CG119" s="11" t="b">
        <f t="shared" si="60"/>
        <v>0</v>
      </c>
      <c r="CH119" s="11" t="b">
        <f t="shared" si="60"/>
        <v>0</v>
      </c>
      <c r="CI119" s="11" t="b">
        <f t="shared" si="60"/>
        <v>0</v>
      </c>
      <c r="CJ119" s="11" t="b">
        <f t="shared" si="60"/>
        <v>0</v>
      </c>
      <c r="CK119" s="11" t="b">
        <f t="shared" si="60"/>
        <v>0</v>
      </c>
      <c r="CL119" s="11" t="b">
        <f t="shared" si="60"/>
        <v>1</v>
      </c>
      <c r="CM119" s="11" t="b">
        <f t="shared" si="60"/>
        <v>0</v>
      </c>
      <c r="CN119" s="11" t="b">
        <f t="shared" si="60"/>
        <v>0</v>
      </c>
      <c r="CO119" s="11" t="b">
        <f t="shared" si="53"/>
        <v>0</v>
      </c>
      <c r="CP119" s="11" t="b">
        <f t="shared" si="48"/>
        <v>1</v>
      </c>
      <c r="CQ119" s="11" t="b">
        <f t="shared" si="47"/>
        <v>0</v>
      </c>
    </row>
    <row r="120" spans="1:96">
      <c r="A120" t="s">
        <v>886</v>
      </c>
      <c r="B120" t="s">
        <v>887</v>
      </c>
      <c r="C120" t="s">
        <v>802</v>
      </c>
      <c r="D120" t="s">
        <v>54</v>
      </c>
      <c r="E120" t="s">
        <v>82</v>
      </c>
      <c r="F120" t="s">
        <v>116</v>
      </c>
      <c r="G120">
        <f t="shared" si="58"/>
        <v>0</v>
      </c>
      <c r="H120">
        <f t="shared" si="58"/>
        <v>1</v>
      </c>
      <c r="I120">
        <f t="shared" si="58"/>
        <v>0</v>
      </c>
      <c r="J120">
        <f t="shared" si="58"/>
        <v>0</v>
      </c>
      <c r="K120">
        <f t="shared" si="37"/>
        <v>1</v>
      </c>
      <c r="L120" t="s">
        <v>96</v>
      </c>
      <c r="M120" t="s">
        <v>185</v>
      </c>
      <c r="N120" t="str">
        <f t="shared" si="38"/>
        <v>Italy</v>
      </c>
      <c r="O120" t="s">
        <v>74</v>
      </c>
      <c r="P120" t="s">
        <v>60</v>
      </c>
      <c r="Q120">
        <v>2</v>
      </c>
      <c r="R120">
        <v>5</v>
      </c>
      <c r="S120">
        <v>3</v>
      </c>
      <c r="T120">
        <v>4</v>
      </c>
      <c r="U120">
        <v>5</v>
      </c>
      <c r="V120">
        <v>5</v>
      </c>
      <c r="W120">
        <v>5</v>
      </c>
      <c r="X120">
        <f t="shared" si="39"/>
        <v>-0.16666666666666666</v>
      </c>
      <c r="Y120">
        <f t="shared" si="40"/>
        <v>-4.1666666666666664E-2</v>
      </c>
      <c r="Z120">
        <v>5</v>
      </c>
      <c r="AA120">
        <v>5</v>
      </c>
      <c r="AB120">
        <v>5</v>
      </c>
      <c r="AC120">
        <v>5</v>
      </c>
      <c r="AD120">
        <v>4</v>
      </c>
      <c r="AE120">
        <v>4</v>
      </c>
      <c r="AF120">
        <v>5</v>
      </c>
      <c r="AG120">
        <v>1</v>
      </c>
      <c r="AH120">
        <v>5</v>
      </c>
      <c r="AI120" s="35">
        <v>5</v>
      </c>
      <c r="AJ120">
        <v>5</v>
      </c>
      <c r="AK120">
        <v>5</v>
      </c>
      <c r="AL120">
        <v>5</v>
      </c>
      <c r="AM120">
        <v>6</v>
      </c>
      <c r="AN120">
        <v>6</v>
      </c>
      <c r="AO120">
        <v>5</v>
      </c>
      <c r="AP120">
        <v>1</v>
      </c>
      <c r="AQ120">
        <v>6</v>
      </c>
      <c r="AR120">
        <v>5</v>
      </c>
      <c r="AS120">
        <v>5</v>
      </c>
      <c r="AT120">
        <v>5</v>
      </c>
      <c r="AU120">
        <v>5</v>
      </c>
      <c r="AV120">
        <f t="shared" si="41"/>
        <v>5.2</v>
      </c>
      <c r="AW120">
        <v>6</v>
      </c>
      <c r="AX120">
        <v>4</v>
      </c>
      <c r="AY120">
        <f t="shared" si="55"/>
        <v>4.75</v>
      </c>
      <c r="AZ120">
        <f t="shared" si="42"/>
        <v>1</v>
      </c>
      <c r="BA120">
        <f t="shared" si="56"/>
        <v>4.75</v>
      </c>
      <c r="BB120">
        <f t="shared" si="43"/>
        <v>1</v>
      </c>
      <c r="BC120" t="s">
        <v>341</v>
      </c>
      <c r="BD120" t="s">
        <v>888</v>
      </c>
      <c r="BE120" t="s">
        <v>889</v>
      </c>
      <c r="BF120">
        <v>0</v>
      </c>
      <c r="BG120">
        <v>1</v>
      </c>
      <c r="BH120">
        <f t="shared" si="61"/>
        <v>1</v>
      </c>
      <c r="BI120">
        <v>1</v>
      </c>
      <c r="BJ120">
        <v>2</v>
      </c>
      <c r="BK120">
        <f t="shared" si="44"/>
        <v>1</v>
      </c>
      <c r="BL120" t="s">
        <v>307</v>
      </c>
      <c r="BM120" t="s">
        <v>308</v>
      </c>
      <c r="BN120" s="1">
        <v>5.5092592592592589E-3</v>
      </c>
      <c r="BP120" s="5" t="s">
        <v>1041</v>
      </c>
      <c r="BR120" s="11" t="b">
        <f t="shared" ref="BR120:BU139" si="62">ISNUMBER(SEARCH(BR$2,$BQ120))</f>
        <v>0</v>
      </c>
      <c r="BS120" s="11" t="b">
        <f t="shared" si="62"/>
        <v>0</v>
      </c>
      <c r="BT120" s="11" t="b">
        <f t="shared" si="62"/>
        <v>0</v>
      </c>
      <c r="BU120" s="11" t="b">
        <f t="shared" si="62"/>
        <v>0</v>
      </c>
      <c r="BV120" s="11" t="b">
        <f t="shared" si="59"/>
        <v>0</v>
      </c>
      <c r="BW120" s="11" t="b">
        <f t="shared" si="59"/>
        <v>0</v>
      </c>
      <c r="BZ120" s="11" t="b">
        <f t="shared" si="45"/>
        <v>0</v>
      </c>
      <c r="CA120" s="11" t="b">
        <f t="shared" si="46"/>
        <v>0</v>
      </c>
      <c r="CB120" s="11" t="b">
        <f t="shared" si="60"/>
        <v>0</v>
      </c>
      <c r="CC120" s="11" t="b">
        <f t="shared" si="60"/>
        <v>0</v>
      </c>
      <c r="CD120" s="11" t="b">
        <f t="shared" si="60"/>
        <v>0</v>
      </c>
      <c r="CE120" s="11" t="b">
        <f t="shared" si="60"/>
        <v>0</v>
      </c>
      <c r="CF120" s="11" t="b">
        <f t="shared" si="60"/>
        <v>0</v>
      </c>
      <c r="CG120" s="11" t="b">
        <f t="shared" si="60"/>
        <v>0</v>
      </c>
      <c r="CH120" s="11" t="b">
        <f t="shared" si="60"/>
        <v>0</v>
      </c>
      <c r="CI120" s="11" t="b">
        <f t="shared" si="60"/>
        <v>0</v>
      </c>
      <c r="CJ120" s="11" t="b">
        <f t="shared" si="60"/>
        <v>0</v>
      </c>
      <c r="CK120" s="11" t="b">
        <f t="shared" si="60"/>
        <v>0</v>
      </c>
      <c r="CL120" s="11" t="b">
        <f t="shared" si="60"/>
        <v>0</v>
      </c>
      <c r="CM120" s="11" t="b">
        <f t="shared" si="60"/>
        <v>0</v>
      </c>
      <c r="CN120" s="11" t="b">
        <f t="shared" si="60"/>
        <v>0</v>
      </c>
      <c r="CO120" s="11" t="b">
        <f t="shared" si="53"/>
        <v>0</v>
      </c>
      <c r="CP120" s="11" t="b">
        <f t="shared" si="48"/>
        <v>0</v>
      </c>
      <c r="CQ120" s="11" t="b">
        <f t="shared" si="47"/>
        <v>0</v>
      </c>
    </row>
    <row r="121" spans="1:96">
      <c r="A121" t="s">
        <v>890</v>
      </c>
      <c r="B121" t="s">
        <v>891</v>
      </c>
      <c r="C121" t="s">
        <v>802</v>
      </c>
      <c r="D121" t="s">
        <v>54</v>
      </c>
      <c r="E121" t="s">
        <v>71</v>
      </c>
      <c r="F121" t="s">
        <v>56</v>
      </c>
      <c r="G121">
        <f t="shared" si="58"/>
        <v>0</v>
      </c>
      <c r="H121">
        <f t="shared" si="58"/>
        <v>0</v>
      </c>
      <c r="I121">
        <f t="shared" si="58"/>
        <v>0</v>
      </c>
      <c r="J121">
        <f t="shared" si="58"/>
        <v>1</v>
      </c>
      <c r="K121">
        <f t="shared" si="37"/>
        <v>1</v>
      </c>
      <c r="L121" t="s">
        <v>96</v>
      </c>
      <c r="M121" t="s">
        <v>892</v>
      </c>
      <c r="N121" t="str">
        <f t="shared" si="38"/>
        <v>Leeds</v>
      </c>
      <c r="O121" t="s">
        <v>74</v>
      </c>
      <c r="P121" t="s">
        <v>98</v>
      </c>
      <c r="Q121">
        <v>3</v>
      </c>
      <c r="R121">
        <v>2</v>
      </c>
      <c r="S121">
        <v>3</v>
      </c>
      <c r="T121">
        <v>3</v>
      </c>
      <c r="U121">
        <v>3</v>
      </c>
      <c r="V121">
        <v>4</v>
      </c>
      <c r="W121">
        <v>3</v>
      </c>
      <c r="X121">
        <f t="shared" si="39"/>
        <v>4.1666666666666664E-2</v>
      </c>
      <c r="Y121">
        <f t="shared" si="40"/>
        <v>4.1666666666666664E-2</v>
      </c>
      <c r="Z121">
        <v>6</v>
      </c>
      <c r="AA121">
        <v>6</v>
      </c>
      <c r="AB121">
        <v>6</v>
      </c>
      <c r="AC121">
        <v>5</v>
      </c>
      <c r="AD121">
        <v>6</v>
      </c>
      <c r="AE121">
        <v>6</v>
      </c>
      <c r="AF121">
        <v>6</v>
      </c>
      <c r="AG121">
        <v>0</v>
      </c>
      <c r="AH121">
        <v>6</v>
      </c>
      <c r="AI121" s="35">
        <v>6</v>
      </c>
      <c r="AJ121">
        <v>6</v>
      </c>
      <c r="AK121">
        <v>6</v>
      </c>
      <c r="AL121">
        <v>6</v>
      </c>
      <c r="AM121">
        <v>6</v>
      </c>
      <c r="AN121">
        <v>6</v>
      </c>
      <c r="AO121">
        <v>6</v>
      </c>
      <c r="AP121">
        <v>6</v>
      </c>
      <c r="AQ121">
        <v>6</v>
      </c>
      <c r="AR121">
        <v>6</v>
      </c>
      <c r="AS121">
        <v>6</v>
      </c>
      <c r="AT121">
        <v>5</v>
      </c>
      <c r="AU121">
        <v>6</v>
      </c>
      <c r="AV121">
        <f t="shared" si="41"/>
        <v>5.8</v>
      </c>
      <c r="AW121">
        <v>6</v>
      </c>
      <c r="AX121">
        <v>6</v>
      </c>
      <c r="AY121">
        <f t="shared" si="55"/>
        <v>6</v>
      </c>
      <c r="AZ121">
        <f t="shared" si="42"/>
        <v>1</v>
      </c>
      <c r="BA121">
        <f t="shared" si="56"/>
        <v>5.875</v>
      </c>
      <c r="BB121">
        <f t="shared" si="43"/>
        <v>1</v>
      </c>
      <c r="BC121" t="s">
        <v>282</v>
      </c>
      <c r="BD121" t="s">
        <v>87</v>
      </c>
      <c r="BE121" t="s">
        <v>284</v>
      </c>
      <c r="BF121">
        <v>2</v>
      </c>
      <c r="BH121">
        <f t="shared" si="61"/>
        <v>2</v>
      </c>
      <c r="BI121">
        <v>1</v>
      </c>
      <c r="BJ121">
        <v>2</v>
      </c>
      <c r="BK121">
        <f t="shared" si="44"/>
        <v>1</v>
      </c>
      <c r="BL121" t="s">
        <v>292</v>
      </c>
      <c r="BM121" t="s">
        <v>286</v>
      </c>
      <c r="BN121" s="1">
        <v>2.3958333333333336E-3</v>
      </c>
      <c r="BO121" t="s">
        <v>893</v>
      </c>
      <c r="BP121" s="5" t="s">
        <v>736</v>
      </c>
      <c r="BQ121" s="5" t="s">
        <v>1159</v>
      </c>
      <c r="BR121" s="11" t="b">
        <f t="shared" si="62"/>
        <v>0</v>
      </c>
      <c r="BS121" s="11" t="b">
        <f t="shared" si="62"/>
        <v>0</v>
      </c>
      <c r="BT121" s="11" t="b">
        <f t="shared" si="62"/>
        <v>1</v>
      </c>
      <c r="BU121" s="11" t="b">
        <f t="shared" si="62"/>
        <v>0</v>
      </c>
      <c r="BV121" s="11" t="b">
        <f t="shared" si="59"/>
        <v>0</v>
      </c>
      <c r="BW121" s="11" t="b">
        <f t="shared" si="59"/>
        <v>0</v>
      </c>
      <c r="BZ121" s="11" t="b">
        <f t="shared" si="45"/>
        <v>0</v>
      </c>
      <c r="CA121" s="11" t="b">
        <f t="shared" si="46"/>
        <v>0</v>
      </c>
      <c r="CB121" s="11" t="b">
        <f t="shared" si="60"/>
        <v>0</v>
      </c>
      <c r="CC121" s="11" t="b">
        <f t="shared" si="60"/>
        <v>0</v>
      </c>
      <c r="CD121" s="11" t="b">
        <f t="shared" si="60"/>
        <v>0</v>
      </c>
      <c r="CE121" s="11" t="b">
        <f t="shared" si="60"/>
        <v>0</v>
      </c>
      <c r="CF121" s="11" t="b">
        <f t="shared" si="60"/>
        <v>0</v>
      </c>
      <c r="CG121" s="11" t="b">
        <f t="shared" si="60"/>
        <v>0</v>
      </c>
      <c r="CH121" s="11" t="b">
        <f t="shared" si="60"/>
        <v>0</v>
      </c>
      <c r="CI121" s="11" t="b">
        <f t="shared" si="60"/>
        <v>0</v>
      </c>
      <c r="CJ121" s="11" t="b">
        <f t="shared" si="60"/>
        <v>0</v>
      </c>
      <c r="CK121" s="11" t="b">
        <f t="shared" si="60"/>
        <v>0</v>
      </c>
      <c r="CL121" s="11" t="b">
        <f t="shared" si="60"/>
        <v>0</v>
      </c>
      <c r="CM121" s="11" t="b">
        <f t="shared" si="60"/>
        <v>0</v>
      </c>
      <c r="CN121" s="11" t="b">
        <f t="shared" si="60"/>
        <v>0</v>
      </c>
      <c r="CO121" s="11" t="b">
        <f t="shared" si="53"/>
        <v>0</v>
      </c>
      <c r="CP121" s="11" t="b">
        <f t="shared" si="48"/>
        <v>0</v>
      </c>
      <c r="CQ121" s="11" t="b">
        <f t="shared" si="47"/>
        <v>0</v>
      </c>
    </row>
    <row r="122" spans="1:96">
      <c r="A122" t="s">
        <v>894</v>
      </c>
      <c r="B122" t="s">
        <v>895</v>
      </c>
      <c r="C122" t="s">
        <v>802</v>
      </c>
      <c r="D122" t="s">
        <v>54</v>
      </c>
      <c r="E122" t="s">
        <v>144</v>
      </c>
      <c r="F122" t="s">
        <v>83</v>
      </c>
      <c r="G122">
        <f t="shared" si="58"/>
        <v>0</v>
      </c>
      <c r="H122">
        <f t="shared" si="58"/>
        <v>0</v>
      </c>
      <c r="I122">
        <f t="shared" si="58"/>
        <v>1</v>
      </c>
      <c r="J122">
        <f t="shared" si="58"/>
        <v>0</v>
      </c>
      <c r="K122">
        <f t="shared" si="37"/>
        <v>1</v>
      </c>
      <c r="L122" t="s">
        <v>96</v>
      </c>
      <c r="M122" t="s">
        <v>185</v>
      </c>
      <c r="N122" t="str">
        <f t="shared" si="38"/>
        <v>Italy</v>
      </c>
      <c r="O122" t="s">
        <v>74</v>
      </c>
      <c r="P122" t="s">
        <v>60</v>
      </c>
      <c r="Q122">
        <v>0</v>
      </c>
      <c r="R122">
        <v>2</v>
      </c>
      <c r="S122">
        <v>2</v>
      </c>
      <c r="T122">
        <v>3</v>
      </c>
      <c r="U122">
        <v>5</v>
      </c>
      <c r="V122">
        <v>5</v>
      </c>
      <c r="W122">
        <v>5</v>
      </c>
      <c r="X122">
        <f t="shared" si="39"/>
        <v>-0.125</v>
      </c>
      <c r="Y122">
        <f t="shared" si="40"/>
        <v>-8.3333333333333329E-2</v>
      </c>
      <c r="Z122">
        <v>6</v>
      </c>
      <c r="AA122">
        <v>6</v>
      </c>
      <c r="AB122">
        <v>5</v>
      </c>
      <c r="AC122">
        <v>6</v>
      </c>
      <c r="AD122">
        <v>5</v>
      </c>
      <c r="AE122">
        <v>6</v>
      </c>
      <c r="AF122">
        <v>4</v>
      </c>
      <c r="AG122">
        <v>0</v>
      </c>
      <c r="AH122">
        <v>6</v>
      </c>
      <c r="AI122" s="35">
        <v>4</v>
      </c>
      <c r="AJ122">
        <v>6</v>
      </c>
      <c r="AK122">
        <v>6</v>
      </c>
      <c r="AL122">
        <v>6</v>
      </c>
      <c r="AM122">
        <v>6</v>
      </c>
      <c r="AN122">
        <v>6</v>
      </c>
      <c r="AO122">
        <v>6</v>
      </c>
      <c r="AP122">
        <v>5</v>
      </c>
      <c r="AQ122">
        <v>5</v>
      </c>
      <c r="AR122">
        <v>5</v>
      </c>
      <c r="AS122">
        <v>5</v>
      </c>
      <c r="AT122">
        <v>5</v>
      </c>
      <c r="AU122">
        <v>4</v>
      </c>
      <c r="AV122">
        <f t="shared" si="41"/>
        <v>4.8</v>
      </c>
      <c r="AW122">
        <v>6</v>
      </c>
      <c r="AX122">
        <v>0</v>
      </c>
      <c r="AY122">
        <f t="shared" si="55"/>
        <v>5.625</v>
      </c>
      <c r="AZ122">
        <f t="shared" si="42"/>
        <v>1</v>
      </c>
      <c r="BA122">
        <f t="shared" si="56"/>
        <v>5.5</v>
      </c>
      <c r="BB122">
        <f t="shared" si="43"/>
        <v>1</v>
      </c>
      <c r="BC122" t="s">
        <v>86</v>
      </c>
      <c r="BD122" t="s">
        <v>896</v>
      </c>
      <c r="BE122" t="s">
        <v>897</v>
      </c>
      <c r="BF122">
        <v>1</v>
      </c>
      <c r="BH122">
        <f t="shared" si="61"/>
        <v>1</v>
      </c>
      <c r="BI122">
        <v>1</v>
      </c>
      <c r="BJ122">
        <v>3</v>
      </c>
      <c r="BK122">
        <f t="shared" si="44"/>
        <v>1</v>
      </c>
      <c r="BL122" t="s">
        <v>898</v>
      </c>
      <c r="BM122" t="s">
        <v>90</v>
      </c>
      <c r="BN122" s="1">
        <v>7.2453703703703708E-3</v>
      </c>
      <c r="BO122" t="s">
        <v>899</v>
      </c>
      <c r="BP122" s="5" t="s">
        <v>736</v>
      </c>
      <c r="BQ122" s="5" t="s">
        <v>1161</v>
      </c>
      <c r="BR122" s="11" t="b">
        <f t="shared" si="62"/>
        <v>0</v>
      </c>
      <c r="BS122" s="11" t="b">
        <f t="shared" si="62"/>
        <v>0</v>
      </c>
      <c r="BT122" s="11" t="b">
        <f t="shared" si="62"/>
        <v>0</v>
      </c>
      <c r="BU122" s="11" t="b">
        <f t="shared" si="62"/>
        <v>0</v>
      </c>
      <c r="BV122" s="11" t="b">
        <f t="shared" si="59"/>
        <v>0</v>
      </c>
      <c r="BW122" s="11" t="b">
        <f t="shared" si="59"/>
        <v>0</v>
      </c>
      <c r="BX122" s="5" t="s">
        <v>1096</v>
      </c>
      <c r="BZ122" s="11" t="b">
        <f t="shared" si="45"/>
        <v>0</v>
      </c>
      <c r="CA122" s="11" t="b">
        <f t="shared" si="46"/>
        <v>0</v>
      </c>
      <c r="CB122" s="11" t="b">
        <f t="shared" si="60"/>
        <v>0</v>
      </c>
      <c r="CC122" s="11" t="b">
        <f t="shared" si="60"/>
        <v>0</v>
      </c>
      <c r="CD122" s="11" t="b">
        <f t="shared" si="60"/>
        <v>0</v>
      </c>
      <c r="CE122" s="11" t="b">
        <f t="shared" si="60"/>
        <v>0</v>
      </c>
      <c r="CF122" s="11" t="b">
        <f t="shared" si="60"/>
        <v>0</v>
      </c>
      <c r="CG122" s="11" t="b">
        <f t="shared" si="60"/>
        <v>0</v>
      </c>
      <c r="CH122" s="11" t="b">
        <f t="shared" si="60"/>
        <v>0</v>
      </c>
      <c r="CI122" s="11" t="b">
        <f t="shared" si="60"/>
        <v>0</v>
      </c>
      <c r="CJ122" s="11" t="b">
        <f t="shared" si="60"/>
        <v>0</v>
      </c>
      <c r="CK122" s="11" t="b">
        <f t="shared" si="60"/>
        <v>0</v>
      </c>
      <c r="CL122" s="11" t="b">
        <f t="shared" si="60"/>
        <v>0</v>
      </c>
      <c r="CM122" s="11" t="b">
        <f t="shared" si="60"/>
        <v>0</v>
      </c>
      <c r="CN122" s="11" t="b">
        <f t="shared" si="60"/>
        <v>1</v>
      </c>
      <c r="CO122" s="11" t="b">
        <f t="shared" si="53"/>
        <v>0</v>
      </c>
      <c r="CP122" s="11" t="b">
        <f t="shared" si="48"/>
        <v>0</v>
      </c>
      <c r="CQ122" s="11" t="b">
        <f t="shared" si="47"/>
        <v>0</v>
      </c>
      <c r="CR122" t="s">
        <v>900</v>
      </c>
    </row>
    <row r="123" spans="1:96">
      <c r="A123" t="s">
        <v>901</v>
      </c>
      <c r="B123" t="s">
        <v>902</v>
      </c>
      <c r="C123" t="s">
        <v>802</v>
      </c>
      <c r="D123" t="s">
        <v>81</v>
      </c>
      <c r="E123" t="s">
        <v>144</v>
      </c>
      <c r="F123" t="s">
        <v>56</v>
      </c>
      <c r="G123">
        <f t="shared" si="58"/>
        <v>0</v>
      </c>
      <c r="H123">
        <f t="shared" si="58"/>
        <v>0</v>
      </c>
      <c r="I123">
        <f t="shared" si="58"/>
        <v>0</v>
      </c>
      <c r="J123">
        <f t="shared" si="58"/>
        <v>1</v>
      </c>
      <c r="K123">
        <f t="shared" si="37"/>
        <v>1</v>
      </c>
      <c r="L123" t="s">
        <v>96</v>
      </c>
      <c r="M123" t="s">
        <v>73</v>
      </c>
      <c r="N123" t="str">
        <f t="shared" si="38"/>
        <v>USA</v>
      </c>
      <c r="O123" t="s">
        <v>74</v>
      </c>
      <c r="P123" t="s">
        <v>60</v>
      </c>
      <c r="Q123">
        <v>3</v>
      </c>
      <c r="R123">
        <v>3</v>
      </c>
      <c r="S123">
        <v>2</v>
      </c>
      <c r="T123">
        <v>4</v>
      </c>
      <c r="U123">
        <v>5</v>
      </c>
      <c r="V123">
        <v>4</v>
      </c>
      <c r="W123">
        <v>4</v>
      </c>
      <c r="X123">
        <f t="shared" si="39"/>
        <v>-8.3333333333333329E-2</v>
      </c>
      <c r="Y123">
        <f t="shared" si="40"/>
        <v>-4.1666666666666664E-2</v>
      </c>
      <c r="Z123">
        <v>6</v>
      </c>
      <c r="AA123">
        <v>6</v>
      </c>
      <c r="AB123">
        <v>6</v>
      </c>
      <c r="AC123">
        <v>6</v>
      </c>
      <c r="AD123">
        <v>6</v>
      </c>
      <c r="AE123">
        <v>6</v>
      </c>
      <c r="AF123">
        <v>6</v>
      </c>
      <c r="AG123">
        <v>1</v>
      </c>
      <c r="AH123">
        <v>5</v>
      </c>
      <c r="AI123" s="35">
        <v>5</v>
      </c>
      <c r="AJ123">
        <v>5</v>
      </c>
      <c r="AK123">
        <v>5</v>
      </c>
      <c r="AL123">
        <v>4</v>
      </c>
      <c r="AM123">
        <v>5</v>
      </c>
      <c r="AN123">
        <v>5</v>
      </c>
      <c r="AO123">
        <v>6</v>
      </c>
      <c r="AP123">
        <v>6</v>
      </c>
      <c r="AQ123">
        <v>5</v>
      </c>
      <c r="AR123">
        <v>5</v>
      </c>
      <c r="AS123">
        <v>5</v>
      </c>
      <c r="AT123">
        <v>4</v>
      </c>
      <c r="AU123">
        <v>4</v>
      </c>
      <c r="AV123">
        <f t="shared" si="41"/>
        <v>4.5999999999999996</v>
      </c>
      <c r="AW123">
        <v>6</v>
      </c>
      <c r="AX123">
        <v>6</v>
      </c>
      <c r="AY123">
        <f t="shared" si="55"/>
        <v>5.125</v>
      </c>
      <c r="AZ123">
        <f t="shared" si="42"/>
        <v>1</v>
      </c>
      <c r="BA123">
        <f t="shared" si="56"/>
        <v>5.875</v>
      </c>
      <c r="BB123">
        <f t="shared" si="43"/>
        <v>1</v>
      </c>
      <c r="BC123" t="s">
        <v>297</v>
      </c>
      <c r="BD123" t="s">
        <v>326</v>
      </c>
      <c r="BE123" t="s">
        <v>836</v>
      </c>
      <c r="BF123">
        <v>1</v>
      </c>
      <c r="BH123">
        <f t="shared" si="61"/>
        <v>1</v>
      </c>
      <c r="BI123">
        <v>2</v>
      </c>
      <c r="BJ123">
        <v>5</v>
      </c>
      <c r="BK123">
        <f t="shared" si="44"/>
        <v>1</v>
      </c>
      <c r="BL123" t="s">
        <v>903</v>
      </c>
      <c r="BM123" t="s">
        <v>622</v>
      </c>
      <c r="BN123" s="1">
        <v>7.3958333333333341E-3</v>
      </c>
      <c r="BO123" t="s">
        <v>904</v>
      </c>
      <c r="BP123" s="5" t="s">
        <v>736</v>
      </c>
      <c r="BQ123" s="5" t="s">
        <v>1124</v>
      </c>
      <c r="BR123" s="11" t="b">
        <f t="shared" si="62"/>
        <v>0</v>
      </c>
      <c r="BS123" s="11" t="b">
        <f t="shared" si="62"/>
        <v>0</v>
      </c>
      <c r="BT123" s="11" t="b">
        <f t="shared" si="62"/>
        <v>0</v>
      </c>
      <c r="BU123" s="11" t="b">
        <f t="shared" si="62"/>
        <v>0</v>
      </c>
      <c r="BV123" s="11" t="b">
        <f t="shared" si="59"/>
        <v>0</v>
      </c>
      <c r="BW123" s="11" t="b">
        <f t="shared" si="59"/>
        <v>0</v>
      </c>
      <c r="BX123" s="5" t="s">
        <v>1097</v>
      </c>
      <c r="BZ123" s="11" t="b">
        <f t="shared" si="45"/>
        <v>1</v>
      </c>
      <c r="CA123" s="11" t="b">
        <f t="shared" si="46"/>
        <v>0</v>
      </c>
      <c r="CB123" s="11" t="b">
        <f t="shared" si="60"/>
        <v>0</v>
      </c>
      <c r="CC123" s="11" t="b">
        <f t="shared" si="60"/>
        <v>0</v>
      </c>
      <c r="CD123" s="11" t="b">
        <f t="shared" si="60"/>
        <v>0</v>
      </c>
      <c r="CE123" s="11" t="b">
        <f t="shared" si="60"/>
        <v>0</v>
      </c>
      <c r="CF123" s="11" t="b">
        <f t="shared" si="60"/>
        <v>0</v>
      </c>
      <c r="CG123" s="11" t="b">
        <f t="shared" si="60"/>
        <v>0</v>
      </c>
      <c r="CH123" s="11" t="b">
        <f t="shared" si="60"/>
        <v>0</v>
      </c>
      <c r="CI123" s="11" t="b">
        <f t="shared" si="60"/>
        <v>0</v>
      </c>
      <c r="CJ123" s="11" t="b">
        <f t="shared" si="60"/>
        <v>0</v>
      </c>
      <c r="CK123" s="11" t="b">
        <f t="shared" si="60"/>
        <v>0</v>
      </c>
      <c r="CL123" s="11" t="b">
        <f t="shared" si="60"/>
        <v>0</v>
      </c>
      <c r="CM123" s="11" t="b">
        <f t="shared" si="60"/>
        <v>1</v>
      </c>
      <c r="CN123" s="11" t="b">
        <f t="shared" si="60"/>
        <v>0</v>
      </c>
      <c r="CO123" s="11" t="b">
        <f t="shared" si="53"/>
        <v>0</v>
      </c>
      <c r="CP123" s="11" t="b">
        <f t="shared" si="48"/>
        <v>0</v>
      </c>
      <c r="CQ123" s="11" t="b">
        <f t="shared" si="47"/>
        <v>0</v>
      </c>
      <c r="CR123" t="s">
        <v>92</v>
      </c>
    </row>
    <row r="124" spans="1:96">
      <c r="A124" t="s">
        <v>905</v>
      </c>
      <c r="B124" t="s">
        <v>906</v>
      </c>
      <c r="C124" t="s">
        <v>802</v>
      </c>
      <c r="D124" t="s">
        <v>70</v>
      </c>
      <c r="E124" t="s">
        <v>82</v>
      </c>
      <c r="F124" t="s">
        <v>83</v>
      </c>
      <c r="G124">
        <f t="shared" si="58"/>
        <v>0</v>
      </c>
      <c r="H124">
        <f t="shared" si="58"/>
        <v>0</v>
      </c>
      <c r="I124">
        <f t="shared" si="58"/>
        <v>1</v>
      </c>
      <c r="J124">
        <f t="shared" si="58"/>
        <v>0</v>
      </c>
      <c r="K124">
        <f t="shared" si="37"/>
        <v>1</v>
      </c>
      <c r="L124" t="s">
        <v>96</v>
      </c>
      <c r="M124" t="s">
        <v>125</v>
      </c>
      <c r="N124" t="str">
        <f t="shared" si="38"/>
        <v>United Kingdom</v>
      </c>
      <c r="O124" t="s">
        <v>74</v>
      </c>
      <c r="P124" t="s">
        <v>98</v>
      </c>
      <c r="Q124">
        <v>1</v>
      </c>
      <c r="R124">
        <v>5</v>
      </c>
      <c r="S124">
        <v>0</v>
      </c>
      <c r="T124">
        <v>2</v>
      </c>
      <c r="U124">
        <v>3</v>
      </c>
      <c r="V124">
        <v>3</v>
      </c>
      <c r="W124">
        <v>5</v>
      </c>
      <c r="X124">
        <f t="shared" si="39"/>
        <v>-0.25</v>
      </c>
      <c r="Y124">
        <f t="shared" si="40"/>
        <v>-0.125</v>
      </c>
      <c r="Z124">
        <v>6</v>
      </c>
      <c r="AA124">
        <v>4</v>
      </c>
      <c r="AB124">
        <v>5</v>
      </c>
      <c r="AC124">
        <v>6</v>
      </c>
      <c r="AD124">
        <v>5</v>
      </c>
      <c r="AE124">
        <v>6</v>
      </c>
      <c r="AF124">
        <v>5</v>
      </c>
      <c r="AG124">
        <v>0</v>
      </c>
      <c r="AH124">
        <v>6</v>
      </c>
      <c r="AI124" s="35">
        <v>1</v>
      </c>
      <c r="AJ124">
        <v>6</v>
      </c>
      <c r="AK124">
        <v>6</v>
      </c>
      <c r="AL124">
        <v>0</v>
      </c>
      <c r="AM124">
        <v>6</v>
      </c>
      <c r="AN124">
        <v>1</v>
      </c>
      <c r="AO124">
        <v>5</v>
      </c>
      <c r="AP124">
        <v>3</v>
      </c>
      <c r="AQ124">
        <v>0</v>
      </c>
      <c r="AR124">
        <v>0</v>
      </c>
      <c r="AS124">
        <v>0</v>
      </c>
      <c r="AT124">
        <v>0</v>
      </c>
      <c r="AU124">
        <v>0</v>
      </c>
      <c r="AV124">
        <f t="shared" si="41"/>
        <v>0</v>
      </c>
      <c r="AW124">
        <v>6</v>
      </c>
      <c r="AX124">
        <v>5</v>
      </c>
      <c r="AY124">
        <f t="shared" si="55"/>
        <v>3.5</v>
      </c>
      <c r="AZ124">
        <f t="shared" si="42"/>
        <v>1</v>
      </c>
      <c r="BA124">
        <f t="shared" si="56"/>
        <v>5.375</v>
      </c>
      <c r="BB124">
        <f t="shared" si="43"/>
        <v>1</v>
      </c>
      <c r="BC124" t="s">
        <v>282</v>
      </c>
      <c r="BD124" t="s">
        <v>907</v>
      </c>
      <c r="BE124" t="s">
        <v>908</v>
      </c>
      <c r="BF124">
        <v>0</v>
      </c>
      <c r="BG124">
        <v>1</v>
      </c>
      <c r="BH124">
        <f t="shared" si="61"/>
        <v>1</v>
      </c>
      <c r="BI124">
        <v>2</v>
      </c>
      <c r="BJ124">
        <v>5</v>
      </c>
      <c r="BK124">
        <f t="shared" si="44"/>
        <v>1</v>
      </c>
      <c r="BL124" t="s">
        <v>909</v>
      </c>
      <c r="BM124" t="s">
        <v>601</v>
      </c>
      <c r="BN124" s="1">
        <v>4.9537037037037041E-3</v>
      </c>
      <c r="BO124" t="s">
        <v>910</v>
      </c>
      <c r="BP124" s="5" t="s">
        <v>1051</v>
      </c>
      <c r="BQ124" s="5" t="s">
        <v>1159</v>
      </c>
      <c r="BR124" s="11" t="b">
        <f t="shared" si="62"/>
        <v>0</v>
      </c>
      <c r="BS124" s="11" t="b">
        <f t="shared" si="62"/>
        <v>0</v>
      </c>
      <c r="BT124" s="11" t="b">
        <f t="shared" si="62"/>
        <v>1</v>
      </c>
      <c r="BU124" s="11" t="b">
        <f t="shared" si="62"/>
        <v>0</v>
      </c>
      <c r="BV124" s="11" t="b">
        <f t="shared" ref="BV124:BW143" si="63">ISNUMBER(SEARCH(BV$2,$BQ124))</f>
        <v>0</v>
      </c>
      <c r="BW124" s="11" t="b">
        <f t="shared" si="63"/>
        <v>0</v>
      </c>
      <c r="BX124" s="5" t="s">
        <v>1047</v>
      </c>
      <c r="BY124" s="5" t="s">
        <v>1073</v>
      </c>
      <c r="BZ124" s="11" t="b">
        <f t="shared" si="45"/>
        <v>0</v>
      </c>
      <c r="CA124" s="11" t="b">
        <f t="shared" si="46"/>
        <v>0</v>
      </c>
      <c r="CB124" s="11" t="b">
        <f t="shared" si="60"/>
        <v>1</v>
      </c>
      <c r="CC124" s="11" t="b">
        <f t="shared" si="60"/>
        <v>0</v>
      </c>
      <c r="CD124" s="11" t="b">
        <f t="shared" si="60"/>
        <v>0</v>
      </c>
      <c r="CE124" s="11" t="b">
        <f t="shared" si="60"/>
        <v>0</v>
      </c>
      <c r="CF124" s="11" t="b">
        <f t="shared" si="60"/>
        <v>0</v>
      </c>
      <c r="CG124" s="11" t="b">
        <f t="shared" si="60"/>
        <v>0</v>
      </c>
      <c r="CH124" s="11" t="b">
        <f t="shared" si="60"/>
        <v>0</v>
      </c>
      <c r="CI124" s="11" t="b">
        <f t="shared" si="60"/>
        <v>0</v>
      </c>
      <c r="CJ124" s="11" t="b">
        <f t="shared" si="60"/>
        <v>0</v>
      </c>
      <c r="CK124" s="11" t="b">
        <f t="shared" si="60"/>
        <v>0</v>
      </c>
      <c r="CL124" s="11" t="b">
        <f t="shared" si="60"/>
        <v>0</v>
      </c>
      <c r="CM124" s="11" t="b">
        <f t="shared" si="60"/>
        <v>0</v>
      </c>
      <c r="CN124" s="11" t="b">
        <f t="shared" si="60"/>
        <v>0</v>
      </c>
      <c r="CO124" s="11" t="b">
        <f t="shared" si="53"/>
        <v>0</v>
      </c>
      <c r="CP124" s="11" t="b">
        <f t="shared" si="48"/>
        <v>1</v>
      </c>
      <c r="CQ124" s="11" t="b">
        <f t="shared" si="47"/>
        <v>0</v>
      </c>
    </row>
    <row r="125" spans="1:96">
      <c r="A125" t="s">
        <v>911</v>
      </c>
      <c r="B125" t="s">
        <v>912</v>
      </c>
      <c r="C125" t="s">
        <v>802</v>
      </c>
      <c r="D125" t="s">
        <v>81</v>
      </c>
      <c r="E125" t="s">
        <v>82</v>
      </c>
      <c r="F125" t="s">
        <v>83</v>
      </c>
      <c r="G125">
        <f t="shared" si="58"/>
        <v>0</v>
      </c>
      <c r="H125">
        <f t="shared" si="58"/>
        <v>0</v>
      </c>
      <c r="I125">
        <f t="shared" si="58"/>
        <v>1</v>
      </c>
      <c r="J125">
        <f t="shared" si="58"/>
        <v>0</v>
      </c>
      <c r="K125">
        <f t="shared" si="37"/>
        <v>1</v>
      </c>
      <c r="L125" t="s">
        <v>96</v>
      </c>
      <c r="M125" t="s">
        <v>109</v>
      </c>
      <c r="N125" t="str">
        <f t="shared" si="38"/>
        <v>UK</v>
      </c>
      <c r="O125" t="s">
        <v>74</v>
      </c>
      <c r="P125" t="s">
        <v>98</v>
      </c>
      <c r="Q125">
        <v>5</v>
      </c>
      <c r="R125">
        <v>4</v>
      </c>
      <c r="S125">
        <v>4</v>
      </c>
      <c r="T125">
        <v>2</v>
      </c>
      <c r="U125">
        <v>5</v>
      </c>
      <c r="V125">
        <v>4</v>
      </c>
      <c r="W125">
        <v>5</v>
      </c>
      <c r="X125">
        <f t="shared" si="39"/>
        <v>0.125</v>
      </c>
      <c r="Y125">
        <f t="shared" si="40"/>
        <v>-0.16666666666666666</v>
      </c>
      <c r="Z125">
        <v>4</v>
      </c>
      <c r="AA125">
        <v>5</v>
      </c>
      <c r="AB125">
        <v>4</v>
      </c>
      <c r="AC125">
        <v>6</v>
      </c>
      <c r="AD125">
        <v>5</v>
      </c>
      <c r="AE125">
        <v>5</v>
      </c>
      <c r="AF125">
        <v>4</v>
      </c>
      <c r="AG125">
        <v>4</v>
      </c>
      <c r="AH125">
        <v>2</v>
      </c>
      <c r="AI125" s="35">
        <v>5</v>
      </c>
      <c r="AJ125">
        <v>5</v>
      </c>
      <c r="AK125">
        <v>5</v>
      </c>
      <c r="AL125">
        <v>4</v>
      </c>
      <c r="AM125">
        <v>5</v>
      </c>
      <c r="AN125">
        <v>5</v>
      </c>
      <c r="AO125">
        <v>5</v>
      </c>
      <c r="AP125">
        <v>5</v>
      </c>
      <c r="AQ125">
        <v>5</v>
      </c>
      <c r="AR125">
        <v>5</v>
      </c>
      <c r="AS125">
        <v>5</v>
      </c>
      <c r="AT125">
        <v>5</v>
      </c>
      <c r="AU125">
        <v>5</v>
      </c>
      <c r="AV125">
        <f t="shared" si="41"/>
        <v>5</v>
      </c>
      <c r="AW125">
        <v>6</v>
      </c>
      <c r="AX125">
        <v>5</v>
      </c>
      <c r="AY125">
        <f t="shared" si="55"/>
        <v>4.875</v>
      </c>
      <c r="AZ125">
        <f t="shared" si="42"/>
        <v>1</v>
      </c>
      <c r="BA125">
        <f t="shared" si="56"/>
        <v>4.375</v>
      </c>
      <c r="BB125">
        <f t="shared" si="43"/>
        <v>1</v>
      </c>
      <c r="BC125" t="s">
        <v>282</v>
      </c>
      <c r="BD125" t="s">
        <v>451</v>
      </c>
      <c r="BE125" t="s">
        <v>646</v>
      </c>
      <c r="BF125">
        <v>3</v>
      </c>
      <c r="BH125">
        <f t="shared" si="61"/>
        <v>3</v>
      </c>
      <c r="BI125">
        <v>2</v>
      </c>
      <c r="BJ125">
        <v>5</v>
      </c>
      <c r="BK125">
        <f t="shared" si="44"/>
        <v>1</v>
      </c>
      <c r="BL125" t="s">
        <v>600</v>
      </c>
      <c r="BM125" t="s">
        <v>601</v>
      </c>
      <c r="BN125" s="1">
        <v>5.7754629629629623E-3</v>
      </c>
      <c r="BO125" t="s">
        <v>913</v>
      </c>
      <c r="BP125" s="5" t="s">
        <v>1051</v>
      </c>
      <c r="BQ125" s="5" t="s">
        <v>1145</v>
      </c>
      <c r="BR125" s="11" t="b">
        <f t="shared" si="62"/>
        <v>0</v>
      </c>
      <c r="BS125" s="11" t="b">
        <f t="shared" si="62"/>
        <v>0</v>
      </c>
      <c r="BT125" s="11" t="b">
        <f t="shared" si="62"/>
        <v>0</v>
      </c>
      <c r="BU125" s="11" t="b">
        <f t="shared" si="62"/>
        <v>0</v>
      </c>
      <c r="BV125" s="11" t="b">
        <f t="shared" si="63"/>
        <v>0</v>
      </c>
      <c r="BW125" s="11" t="b">
        <f t="shared" si="63"/>
        <v>0</v>
      </c>
      <c r="BX125" s="5" t="s">
        <v>1064</v>
      </c>
      <c r="BY125" s="5" t="s">
        <v>1098</v>
      </c>
      <c r="BZ125" s="11" t="b">
        <f t="shared" si="45"/>
        <v>0</v>
      </c>
      <c r="CA125" s="11" t="b">
        <f t="shared" si="46"/>
        <v>1</v>
      </c>
      <c r="CB125" s="11" t="b">
        <f t="shared" si="60"/>
        <v>1</v>
      </c>
      <c r="CC125" s="11" t="b">
        <f t="shared" si="60"/>
        <v>0</v>
      </c>
      <c r="CD125" s="11" t="b">
        <f t="shared" si="60"/>
        <v>0</v>
      </c>
      <c r="CE125" s="11" t="b">
        <f t="shared" si="60"/>
        <v>0</v>
      </c>
      <c r="CF125" s="11" t="b">
        <f t="shared" si="60"/>
        <v>0</v>
      </c>
      <c r="CG125" s="11" t="b">
        <f t="shared" si="60"/>
        <v>0</v>
      </c>
      <c r="CH125" s="11" t="b">
        <f t="shared" si="60"/>
        <v>0</v>
      </c>
      <c r="CI125" s="11" t="b">
        <f t="shared" si="60"/>
        <v>0</v>
      </c>
      <c r="CJ125" s="11" t="b">
        <f t="shared" si="60"/>
        <v>0</v>
      </c>
      <c r="CK125" s="11" t="b">
        <f t="shared" si="60"/>
        <v>0</v>
      </c>
      <c r="CL125" s="11" t="b">
        <f t="shared" si="60"/>
        <v>0</v>
      </c>
      <c r="CM125" s="11" t="b">
        <f t="shared" si="60"/>
        <v>0</v>
      </c>
      <c r="CN125" s="11" t="b">
        <f t="shared" si="60"/>
        <v>0</v>
      </c>
      <c r="CO125" s="11" t="b">
        <f t="shared" si="53"/>
        <v>0</v>
      </c>
      <c r="CP125" s="11" t="b">
        <f t="shared" si="48"/>
        <v>0</v>
      </c>
      <c r="CQ125" s="11" t="b">
        <f t="shared" si="47"/>
        <v>0</v>
      </c>
      <c r="CR125" t="s">
        <v>914</v>
      </c>
    </row>
    <row r="126" spans="1:96">
      <c r="A126" t="s">
        <v>915</v>
      </c>
      <c r="B126" t="s">
        <v>916</v>
      </c>
      <c r="C126" t="s">
        <v>802</v>
      </c>
      <c r="D126" t="s">
        <v>54</v>
      </c>
      <c r="E126" t="s">
        <v>55</v>
      </c>
      <c r="F126" t="s">
        <v>56</v>
      </c>
      <c r="G126">
        <f t="shared" si="58"/>
        <v>0</v>
      </c>
      <c r="H126">
        <f t="shared" si="58"/>
        <v>0</v>
      </c>
      <c r="I126">
        <f t="shared" si="58"/>
        <v>0</v>
      </c>
      <c r="J126">
        <f t="shared" si="58"/>
        <v>1</v>
      </c>
      <c r="K126">
        <f t="shared" si="37"/>
        <v>1</v>
      </c>
      <c r="L126" t="s">
        <v>124</v>
      </c>
      <c r="M126" t="s">
        <v>58</v>
      </c>
      <c r="N126" t="str">
        <f t="shared" si="38"/>
        <v>Portugal</v>
      </c>
      <c r="O126" t="s">
        <v>59</v>
      </c>
      <c r="P126" t="s">
        <v>60</v>
      </c>
      <c r="Q126">
        <v>0</v>
      </c>
      <c r="R126">
        <v>5</v>
      </c>
      <c r="S126">
        <v>3</v>
      </c>
      <c r="T126">
        <v>5</v>
      </c>
      <c r="U126">
        <v>0</v>
      </c>
      <c r="V126">
        <v>3</v>
      </c>
      <c r="W126">
        <v>3</v>
      </c>
      <c r="X126">
        <f t="shared" si="39"/>
        <v>-0.29166666666666669</v>
      </c>
      <c r="Y126">
        <f t="shared" si="40"/>
        <v>0.20833333333333334</v>
      </c>
      <c r="Z126">
        <v>6</v>
      </c>
      <c r="AA126">
        <v>6</v>
      </c>
      <c r="AB126">
        <v>6</v>
      </c>
      <c r="AC126">
        <v>6</v>
      </c>
      <c r="AD126">
        <v>6</v>
      </c>
      <c r="AE126">
        <v>6</v>
      </c>
      <c r="AF126">
        <v>6</v>
      </c>
      <c r="AG126">
        <v>0</v>
      </c>
      <c r="AH126">
        <v>6</v>
      </c>
      <c r="AI126" s="35">
        <v>6</v>
      </c>
      <c r="AJ126">
        <v>6</v>
      </c>
      <c r="AK126">
        <v>6</v>
      </c>
      <c r="AL126">
        <v>6</v>
      </c>
      <c r="AM126">
        <v>6</v>
      </c>
      <c r="AN126">
        <v>6</v>
      </c>
      <c r="AO126">
        <v>6</v>
      </c>
      <c r="AP126">
        <v>6</v>
      </c>
      <c r="AQ126">
        <v>6</v>
      </c>
      <c r="AR126">
        <v>6</v>
      </c>
      <c r="AS126">
        <v>6</v>
      </c>
      <c r="AT126">
        <v>6</v>
      </c>
      <c r="AU126">
        <v>6</v>
      </c>
      <c r="AV126">
        <f t="shared" si="41"/>
        <v>6</v>
      </c>
      <c r="AW126">
        <v>6</v>
      </c>
      <c r="AX126">
        <v>6</v>
      </c>
      <c r="AY126">
        <f t="shared" si="55"/>
        <v>6</v>
      </c>
      <c r="AZ126">
        <f t="shared" si="42"/>
        <v>1</v>
      </c>
      <c r="BA126">
        <f t="shared" si="56"/>
        <v>6</v>
      </c>
      <c r="BB126">
        <f t="shared" si="43"/>
        <v>1</v>
      </c>
      <c r="BC126" t="s">
        <v>341</v>
      </c>
      <c r="BD126" t="s">
        <v>917</v>
      </c>
      <c r="BE126" t="s">
        <v>918</v>
      </c>
      <c r="BF126">
        <v>1</v>
      </c>
      <c r="BH126">
        <f t="shared" si="61"/>
        <v>1</v>
      </c>
      <c r="BI126">
        <v>1</v>
      </c>
      <c r="BJ126">
        <v>1</v>
      </c>
      <c r="BK126">
        <f t="shared" si="44"/>
        <v>0</v>
      </c>
      <c r="BL126" t="s">
        <v>919</v>
      </c>
      <c r="BM126" t="s">
        <v>920</v>
      </c>
      <c r="BN126" s="1">
        <v>2.7777777777777779E-3</v>
      </c>
      <c r="BO126" t="s">
        <v>921</v>
      </c>
      <c r="BP126" s="5" t="s">
        <v>736</v>
      </c>
      <c r="BQ126" s="5" t="s">
        <v>1152</v>
      </c>
      <c r="BR126" s="11" t="b">
        <f t="shared" si="62"/>
        <v>0</v>
      </c>
      <c r="BS126" s="11" t="b">
        <f t="shared" si="62"/>
        <v>0</v>
      </c>
      <c r="BT126" s="11" t="b">
        <f t="shared" si="62"/>
        <v>0</v>
      </c>
      <c r="BU126" s="11" t="b">
        <f t="shared" si="62"/>
        <v>0</v>
      </c>
      <c r="BV126" s="11" t="b">
        <f t="shared" si="63"/>
        <v>0</v>
      </c>
      <c r="BW126" s="11" t="b">
        <f t="shared" si="63"/>
        <v>0</v>
      </c>
      <c r="BZ126" s="11" t="b">
        <f t="shared" si="45"/>
        <v>0</v>
      </c>
      <c r="CA126" s="11" t="b">
        <f t="shared" si="46"/>
        <v>0</v>
      </c>
      <c r="CB126" s="11" t="b">
        <f t="shared" si="60"/>
        <v>0</v>
      </c>
      <c r="CC126" s="11" t="b">
        <f t="shared" si="60"/>
        <v>0</v>
      </c>
      <c r="CD126" s="11" t="b">
        <f t="shared" si="60"/>
        <v>0</v>
      </c>
      <c r="CE126" s="11" t="b">
        <f t="shared" si="60"/>
        <v>0</v>
      </c>
      <c r="CF126" s="11" t="b">
        <f t="shared" si="60"/>
        <v>0</v>
      </c>
      <c r="CG126" s="11" t="b">
        <f t="shared" si="60"/>
        <v>0</v>
      </c>
      <c r="CH126" s="11" t="b">
        <f t="shared" si="60"/>
        <v>0</v>
      </c>
      <c r="CI126" s="11" t="b">
        <f t="shared" si="60"/>
        <v>0</v>
      </c>
      <c r="CJ126" s="11" t="b">
        <f t="shared" si="60"/>
        <v>0</v>
      </c>
      <c r="CK126" s="11" t="b">
        <f t="shared" si="60"/>
        <v>0</v>
      </c>
      <c r="CL126" s="11" t="b">
        <f t="shared" si="60"/>
        <v>0</v>
      </c>
      <c r="CM126" s="11" t="b">
        <f t="shared" si="60"/>
        <v>0</v>
      </c>
      <c r="CN126" s="11" t="b">
        <f t="shared" si="60"/>
        <v>0</v>
      </c>
      <c r="CO126" s="11" t="b">
        <f t="shared" si="53"/>
        <v>0</v>
      </c>
      <c r="CP126" s="11" t="b">
        <f t="shared" si="48"/>
        <v>0</v>
      </c>
      <c r="CQ126" s="11" t="b">
        <f t="shared" si="47"/>
        <v>0</v>
      </c>
      <c r="CR126" t="s">
        <v>922</v>
      </c>
    </row>
    <row r="127" spans="1:96">
      <c r="A127" t="s">
        <v>923</v>
      </c>
      <c r="B127" t="s">
        <v>924</v>
      </c>
      <c r="C127" t="s">
        <v>802</v>
      </c>
      <c r="D127" t="s">
        <v>54</v>
      </c>
      <c r="E127" t="s">
        <v>144</v>
      </c>
      <c r="F127" t="s">
        <v>222</v>
      </c>
      <c r="G127">
        <f t="shared" si="58"/>
        <v>0</v>
      </c>
      <c r="H127">
        <f t="shared" si="58"/>
        <v>1</v>
      </c>
      <c r="I127">
        <f t="shared" si="58"/>
        <v>1</v>
      </c>
      <c r="J127">
        <f t="shared" si="58"/>
        <v>0</v>
      </c>
      <c r="K127">
        <f t="shared" si="37"/>
        <v>2</v>
      </c>
      <c r="L127" t="s">
        <v>96</v>
      </c>
      <c r="M127" t="s">
        <v>109</v>
      </c>
      <c r="N127" t="str">
        <f t="shared" si="38"/>
        <v>UK</v>
      </c>
      <c r="O127" t="s">
        <v>74</v>
      </c>
      <c r="P127" t="s">
        <v>98</v>
      </c>
      <c r="Q127">
        <v>2</v>
      </c>
      <c r="R127">
        <v>3</v>
      </c>
      <c r="S127">
        <v>3</v>
      </c>
      <c r="T127">
        <v>3</v>
      </c>
      <c r="U127">
        <v>3</v>
      </c>
      <c r="V127">
        <v>3</v>
      </c>
      <c r="W127">
        <v>1</v>
      </c>
      <c r="X127">
        <f t="shared" si="39"/>
        <v>-4.1666666666666664E-2</v>
      </c>
      <c r="Y127">
        <f t="shared" si="40"/>
        <v>8.3333333333333329E-2</v>
      </c>
      <c r="Z127">
        <v>4</v>
      </c>
      <c r="AA127">
        <v>4</v>
      </c>
      <c r="AB127">
        <v>3</v>
      </c>
      <c r="AC127">
        <v>4</v>
      </c>
      <c r="AD127">
        <v>4</v>
      </c>
      <c r="AE127">
        <v>4</v>
      </c>
      <c r="AF127">
        <v>4</v>
      </c>
      <c r="AG127">
        <v>2</v>
      </c>
      <c r="AH127">
        <v>4</v>
      </c>
      <c r="AI127" s="35">
        <v>5</v>
      </c>
      <c r="AJ127">
        <v>5</v>
      </c>
      <c r="AK127">
        <v>1</v>
      </c>
      <c r="AL127">
        <v>4</v>
      </c>
      <c r="AM127">
        <v>4</v>
      </c>
      <c r="AN127">
        <v>4</v>
      </c>
      <c r="AO127">
        <v>4</v>
      </c>
      <c r="AP127">
        <v>4</v>
      </c>
      <c r="AQ127">
        <v>1</v>
      </c>
      <c r="AR127">
        <v>1</v>
      </c>
      <c r="AS127">
        <v>1</v>
      </c>
      <c r="AT127">
        <v>1</v>
      </c>
      <c r="AU127">
        <v>1</v>
      </c>
      <c r="AV127">
        <f t="shared" si="41"/>
        <v>1</v>
      </c>
      <c r="AW127">
        <v>6</v>
      </c>
      <c r="AX127">
        <v>4</v>
      </c>
      <c r="AY127">
        <f t="shared" si="55"/>
        <v>3.875</v>
      </c>
      <c r="AZ127">
        <f t="shared" si="42"/>
        <v>1</v>
      </c>
      <c r="BA127">
        <f t="shared" si="56"/>
        <v>3.875</v>
      </c>
      <c r="BB127">
        <f t="shared" si="43"/>
        <v>1</v>
      </c>
      <c r="BC127" t="s">
        <v>61</v>
      </c>
      <c r="BD127" t="s">
        <v>298</v>
      </c>
      <c r="BE127" t="s">
        <v>925</v>
      </c>
      <c r="BF127">
        <v>0</v>
      </c>
      <c r="BG127">
        <v>0</v>
      </c>
      <c r="BH127">
        <f t="shared" si="61"/>
        <v>0</v>
      </c>
      <c r="BI127">
        <v>1</v>
      </c>
      <c r="BJ127">
        <v>1</v>
      </c>
      <c r="BK127">
        <f t="shared" si="44"/>
        <v>0</v>
      </c>
      <c r="BL127" t="s">
        <v>181</v>
      </c>
      <c r="BM127" t="s">
        <v>65</v>
      </c>
      <c r="BN127" s="1">
        <v>2.2569444444444447E-3</v>
      </c>
      <c r="BO127" t="s">
        <v>926</v>
      </c>
      <c r="BP127" s="5" t="s">
        <v>1042</v>
      </c>
      <c r="BR127" s="11" t="b">
        <f t="shared" si="62"/>
        <v>0</v>
      </c>
      <c r="BS127" s="11" t="b">
        <f t="shared" si="62"/>
        <v>0</v>
      </c>
      <c r="BT127" s="11" t="b">
        <f t="shared" si="62"/>
        <v>0</v>
      </c>
      <c r="BU127" s="11" t="b">
        <f t="shared" si="62"/>
        <v>0</v>
      </c>
      <c r="BV127" s="11" t="b">
        <f t="shared" si="63"/>
        <v>0</v>
      </c>
      <c r="BW127" s="11" t="b">
        <f t="shared" si="63"/>
        <v>0</v>
      </c>
      <c r="BX127" s="5" t="s">
        <v>1061</v>
      </c>
      <c r="BY127" s="5" t="s">
        <v>1123</v>
      </c>
      <c r="BZ127" s="11" t="b">
        <f t="shared" si="45"/>
        <v>0</v>
      </c>
      <c r="CA127" s="11" t="b">
        <f t="shared" si="46"/>
        <v>1</v>
      </c>
      <c r="CB127" s="11" t="b">
        <f t="shared" si="60"/>
        <v>1</v>
      </c>
      <c r="CC127" s="11" t="b">
        <f t="shared" si="60"/>
        <v>0</v>
      </c>
      <c r="CD127" s="11" t="b">
        <f t="shared" si="60"/>
        <v>0</v>
      </c>
      <c r="CE127" s="11" t="b">
        <f t="shared" si="60"/>
        <v>0</v>
      </c>
      <c r="CF127" s="11" t="b">
        <f t="shared" si="60"/>
        <v>0</v>
      </c>
      <c r="CG127" s="11" t="b">
        <f t="shared" si="60"/>
        <v>0</v>
      </c>
      <c r="CH127" s="11" t="b">
        <f t="shared" si="60"/>
        <v>0</v>
      </c>
      <c r="CI127" s="11" t="b">
        <f t="shared" si="60"/>
        <v>0</v>
      </c>
      <c r="CJ127" s="11" t="b">
        <f t="shared" si="60"/>
        <v>0</v>
      </c>
      <c r="CK127" s="11" t="b">
        <f t="shared" si="60"/>
        <v>0</v>
      </c>
      <c r="CL127" s="11" t="b">
        <f t="shared" si="60"/>
        <v>0</v>
      </c>
      <c r="CM127" s="11" t="b">
        <f t="shared" si="60"/>
        <v>0</v>
      </c>
      <c r="CN127" s="11" t="b">
        <f t="shared" si="60"/>
        <v>0</v>
      </c>
      <c r="CO127" s="11" t="b">
        <f t="shared" si="53"/>
        <v>0</v>
      </c>
      <c r="CP127" s="11" t="b">
        <f t="shared" si="48"/>
        <v>0</v>
      </c>
      <c r="CQ127" s="11" t="b">
        <f t="shared" si="47"/>
        <v>0</v>
      </c>
    </row>
    <row r="128" spans="1:96">
      <c r="A128" t="s">
        <v>927</v>
      </c>
      <c r="B128" t="s">
        <v>928</v>
      </c>
      <c r="C128" t="s">
        <v>802</v>
      </c>
      <c r="D128" t="s">
        <v>70</v>
      </c>
      <c r="E128" t="s">
        <v>71</v>
      </c>
      <c r="F128" t="s">
        <v>56</v>
      </c>
      <c r="G128">
        <f t="shared" si="58"/>
        <v>0</v>
      </c>
      <c r="H128">
        <f t="shared" si="58"/>
        <v>0</v>
      </c>
      <c r="I128">
        <f t="shared" si="58"/>
        <v>0</v>
      </c>
      <c r="J128">
        <f t="shared" si="58"/>
        <v>1</v>
      </c>
      <c r="K128">
        <f t="shared" si="37"/>
        <v>1</v>
      </c>
      <c r="L128" t="s">
        <v>124</v>
      </c>
      <c r="M128" t="s">
        <v>640</v>
      </c>
      <c r="N128" t="str">
        <f t="shared" si="38"/>
        <v>Latvia</v>
      </c>
      <c r="O128" t="s">
        <v>74</v>
      </c>
      <c r="P128" t="s">
        <v>85</v>
      </c>
      <c r="Q128">
        <v>3</v>
      </c>
      <c r="R128">
        <v>3</v>
      </c>
      <c r="S128">
        <v>2</v>
      </c>
      <c r="T128">
        <v>3</v>
      </c>
      <c r="U128">
        <v>2</v>
      </c>
      <c r="V128">
        <v>4</v>
      </c>
      <c r="W128">
        <v>2</v>
      </c>
      <c r="X128">
        <f t="shared" si="39"/>
        <v>-4.1666666666666664E-2</v>
      </c>
      <c r="Y128">
        <f t="shared" si="40"/>
        <v>0.125</v>
      </c>
      <c r="Z128">
        <v>2</v>
      </c>
      <c r="AA128">
        <v>2</v>
      </c>
      <c r="AB128">
        <v>3</v>
      </c>
      <c r="AC128">
        <v>3</v>
      </c>
      <c r="AD128">
        <v>3</v>
      </c>
      <c r="AE128">
        <v>4</v>
      </c>
      <c r="AF128">
        <v>2</v>
      </c>
      <c r="AG128">
        <v>1</v>
      </c>
      <c r="AH128">
        <v>5</v>
      </c>
      <c r="AI128" s="35">
        <v>2</v>
      </c>
      <c r="AJ128">
        <v>3</v>
      </c>
      <c r="AK128">
        <v>1</v>
      </c>
      <c r="AL128">
        <v>1</v>
      </c>
      <c r="AM128">
        <v>4</v>
      </c>
      <c r="AN128">
        <v>1</v>
      </c>
      <c r="AO128">
        <v>1</v>
      </c>
      <c r="AP128">
        <v>2</v>
      </c>
      <c r="AQ128">
        <v>1</v>
      </c>
      <c r="AR128">
        <v>2</v>
      </c>
      <c r="AS128">
        <v>3</v>
      </c>
      <c r="AT128">
        <v>1</v>
      </c>
      <c r="AU128">
        <v>1</v>
      </c>
      <c r="AV128">
        <f t="shared" si="41"/>
        <v>1.6</v>
      </c>
      <c r="AW128">
        <v>6</v>
      </c>
      <c r="AX128">
        <v>4</v>
      </c>
      <c r="AY128">
        <f t="shared" si="55"/>
        <v>1.875</v>
      </c>
      <c r="AZ128">
        <f t="shared" si="42"/>
        <v>0</v>
      </c>
      <c r="BA128">
        <f t="shared" si="56"/>
        <v>3</v>
      </c>
      <c r="BB128">
        <f t="shared" si="43"/>
        <v>0</v>
      </c>
      <c r="BC128" t="s">
        <v>297</v>
      </c>
      <c r="BD128" t="s">
        <v>186</v>
      </c>
      <c r="BE128" t="s">
        <v>929</v>
      </c>
      <c r="BF128">
        <v>1</v>
      </c>
      <c r="BH128">
        <f t="shared" si="61"/>
        <v>1</v>
      </c>
      <c r="BI128">
        <v>2</v>
      </c>
      <c r="BJ128">
        <v>5</v>
      </c>
      <c r="BK128">
        <f t="shared" si="44"/>
        <v>1</v>
      </c>
      <c r="BL128" t="s">
        <v>930</v>
      </c>
      <c r="BM128" t="s">
        <v>931</v>
      </c>
      <c r="BN128" s="1">
        <v>1.577546296296296E-2</v>
      </c>
      <c r="BO128" t="s">
        <v>932</v>
      </c>
      <c r="BP128" s="5" t="s">
        <v>1042</v>
      </c>
      <c r="BR128" s="11" t="b">
        <f t="shared" si="62"/>
        <v>0</v>
      </c>
      <c r="BS128" s="11" t="b">
        <f t="shared" si="62"/>
        <v>0</v>
      </c>
      <c r="BT128" s="11" t="b">
        <f t="shared" si="62"/>
        <v>0</v>
      </c>
      <c r="BU128" s="11" t="b">
        <f t="shared" si="62"/>
        <v>0</v>
      </c>
      <c r="BV128" s="11" t="b">
        <f t="shared" si="63"/>
        <v>0</v>
      </c>
      <c r="BW128" s="11" t="b">
        <f t="shared" si="63"/>
        <v>0</v>
      </c>
      <c r="BX128" s="5" t="s">
        <v>1065</v>
      </c>
      <c r="BZ128" s="11" t="b">
        <f t="shared" si="45"/>
        <v>0</v>
      </c>
      <c r="CA128" s="11" t="b">
        <f t="shared" si="46"/>
        <v>0</v>
      </c>
      <c r="CB128" s="11" t="b">
        <f t="shared" si="60"/>
        <v>0</v>
      </c>
      <c r="CC128" s="11" t="b">
        <f t="shared" si="60"/>
        <v>0</v>
      </c>
      <c r="CD128" s="11" t="b">
        <f t="shared" si="60"/>
        <v>0</v>
      </c>
      <c r="CE128" s="11" t="b">
        <f t="shared" si="60"/>
        <v>0</v>
      </c>
      <c r="CF128" s="11" t="b">
        <f t="shared" si="60"/>
        <v>0</v>
      </c>
      <c r="CG128" s="11" t="b">
        <f t="shared" si="60"/>
        <v>0</v>
      </c>
      <c r="CH128" s="11" t="b">
        <f t="shared" si="60"/>
        <v>0</v>
      </c>
      <c r="CI128" s="11" t="b">
        <f t="shared" si="60"/>
        <v>0</v>
      </c>
      <c r="CJ128" s="11" t="b">
        <f t="shared" si="60"/>
        <v>0</v>
      </c>
      <c r="CK128" s="11" t="b">
        <f t="shared" si="60"/>
        <v>0</v>
      </c>
      <c r="CL128" s="11" t="b">
        <f t="shared" si="60"/>
        <v>0</v>
      </c>
      <c r="CM128" s="11" t="b">
        <f t="shared" si="60"/>
        <v>0</v>
      </c>
      <c r="CN128" s="11" t="b">
        <f t="shared" si="60"/>
        <v>0</v>
      </c>
      <c r="CO128" s="11" t="b">
        <f t="shared" si="53"/>
        <v>1</v>
      </c>
      <c r="CP128" s="11" t="b">
        <f t="shared" si="48"/>
        <v>0</v>
      </c>
      <c r="CQ128" s="11" t="b">
        <f t="shared" si="47"/>
        <v>0</v>
      </c>
      <c r="CR128" t="s">
        <v>933</v>
      </c>
    </row>
    <row r="129" spans="1:96">
      <c r="A129" t="s">
        <v>934</v>
      </c>
      <c r="B129" t="s">
        <v>935</v>
      </c>
      <c r="C129" t="s">
        <v>802</v>
      </c>
      <c r="D129" t="s">
        <v>54</v>
      </c>
      <c r="E129" t="s">
        <v>82</v>
      </c>
      <c r="F129" t="s">
        <v>83</v>
      </c>
      <c r="G129">
        <f t="shared" si="58"/>
        <v>0</v>
      </c>
      <c r="H129">
        <f t="shared" si="58"/>
        <v>0</v>
      </c>
      <c r="I129">
        <f t="shared" si="58"/>
        <v>1</v>
      </c>
      <c r="J129">
        <f t="shared" si="58"/>
        <v>0</v>
      </c>
      <c r="K129">
        <f t="shared" si="37"/>
        <v>1</v>
      </c>
      <c r="L129" t="s">
        <v>96</v>
      </c>
      <c r="M129" t="s">
        <v>58</v>
      </c>
      <c r="N129" t="str">
        <f t="shared" si="38"/>
        <v>Portugal</v>
      </c>
      <c r="O129" t="s">
        <v>74</v>
      </c>
      <c r="P129" t="s">
        <v>60</v>
      </c>
      <c r="Q129">
        <v>3</v>
      </c>
      <c r="R129">
        <v>3</v>
      </c>
      <c r="S129">
        <v>3</v>
      </c>
      <c r="T129">
        <v>2</v>
      </c>
      <c r="U129">
        <v>4</v>
      </c>
      <c r="V129">
        <v>5</v>
      </c>
      <c r="W129">
        <v>4</v>
      </c>
      <c r="X129">
        <f t="shared" si="39"/>
        <v>4.1666666666666664E-2</v>
      </c>
      <c r="Y129">
        <f t="shared" si="40"/>
        <v>-4.1666666666666664E-2</v>
      </c>
      <c r="Z129">
        <v>5</v>
      </c>
      <c r="AA129">
        <v>5</v>
      </c>
      <c r="AB129">
        <v>4</v>
      </c>
      <c r="AC129">
        <v>5</v>
      </c>
      <c r="AD129">
        <v>5</v>
      </c>
      <c r="AE129">
        <v>5</v>
      </c>
      <c r="AF129">
        <v>4</v>
      </c>
      <c r="AG129">
        <v>4</v>
      </c>
      <c r="AH129">
        <v>2</v>
      </c>
      <c r="AI129" s="35">
        <v>6</v>
      </c>
      <c r="AJ129">
        <v>4</v>
      </c>
      <c r="AK129">
        <v>4</v>
      </c>
      <c r="AL129">
        <v>4</v>
      </c>
      <c r="AM129">
        <v>6</v>
      </c>
      <c r="AN129">
        <v>6</v>
      </c>
      <c r="AO129">
        <v>5</v>
      </c>
      <c r="AP129">
        <v>5</v>
      </c>
      <c r="AQ129">
        <v>4</v>
      </c>
      <c r="AR129">
        <v>5</v>
      </c>
      <c r="AS129">
        <v>4</v>
      </c>
      <c r="AT129">
        <v>4</v>
      </c>
      <c r="AU129">
        <v>4</v>
      </c>
      <c r="AV129">
        <f t="shared" si="41"/>
        <v>4.2</v>
      </c>
      <c r="AW129">
        <v>6</v>
      </c>
      <c r="AX129">
        <v>5</v>
      </c>
      <c r="AY129">
        <f t="shared" si="55"/>
        <v>5</v>
      </c>
      <c r="AZ129">
        <f t="shared" si="42"/>
        <v>1</v>
      </c>
      <c r="BA129">
        <f t="shared" si="56"/>
        <v>4.375</v>
      </c>
      <c r="BB129">
        <f t="shared" si="43"/>
        <v>1</v>
      </c>
      <c r="BC129" t="s">
        <v>61</v>
      </c>
      <c r="BD129" t="s">
        <v>110</v>
      </c>
      <c r="BE129" t="s">
        <v>111</v>
      </c>
      <c r="BF129">
        <v>1</v>
      </c>
      <c r="BH129">
        <f t="shared" si="61"/>
        <v>1</v>
      </c>
      <c r="BI129">
        <v>1</v>
      </c>
      <c r="BJ129">
        <v>3</v>
      </c>
      <c r="BK129">
        <f t="shared" si="44"/>
        <v>1</v>
      </c>
      <c r="BL129" t="s">
        <v>64</v>
      </c>
      <c r="BM129" t="s">
        <v>65</v>
      </c>
      <c r="BN129" s="1">
        <v>2.2106481481481478E-3</v>
      </c>
      <c r="BO129" t="s">
        <v>936</v>
      </c>
      <c r="BP129" s="5" t="s">
        <v>736</v>
      </c>
      <c r="BQ129" s="5" t="s">
        <v>1159</v>
      </c>
      <c r="BR129" s="11" t="b">
        <f t="shared" si="62"/>
        <v>0</v>
      </c>
      <c r="BS129" s="11" t="b">
        <f t="shared" si="62"/>
        <v>0</v>
      </c>
      <c r="BT129" s="11" t="b">
        <f t="shared" si="62"/>
        <v>1</v>
      </c>
      <c r="BU129" s="11" t="b">
        <f t="shared" si="62"/>
        <v>0</v>
      </c>
      <c r="BV129" s="11" t="b">
        <f t="shared" si="63"/>
        <v>0</v>
      </c>
      <c r="BW129" s="11" t="b">
        <f t="shared" si="63"/>
        <v>0</v>
      </c>
      <c r="BZ129" s="11" t="b">
        <f t="shared" si="45"/>
        <v>0</v>
      </c>
      <c r="CA129" s="11" t="b">
        <f t="shared" si="46"/>
        <v>0</v>
      </c>
      <c r="CB129" s="11" t="b">
        <f t="shared" si="60"/>
        <v>0</v>
      </c>
      <c r="CC129" s="11" t="b">
        <f t="shared" si="60"/>
        <v>0</v>
      </c>
      <c r="CD129" s="11" t="b">
        <f t="shared" si="60"/>
        <v>0</v>
      </c>
      <c r="CE129" s="11" t="b">
        <f t="shared" si="60"/>
        <v>0</v>
      </c>
      <c r="CF129" s="11" t="b">
        <f t="shared" ref="CB129:CN147" si="64">ISNUMBER(SEARCH(CF$2,$BX129))</f>
        <v>0</v>
      </c>
      <c r="CG129" s="11" t="b">
        <f t="shared" si="64"/>
        <v>0</v>
      </c>
      <c r="CH129" s="11" t="b">
        <f t="shared" si="64"/>
        <v>0</v>
      </c>
      <c r="CI129" s="11" t="b">
        <f t="shared" si="64"/>
        <v>0</v>
      </c>
      <c r="CJ129" s="11" t="b">
        <f t="shared" si="64"/>
        <v>0</v>
      </c>
      <c r="CK129" s="11" t="b">
        <f t="shared" si="64"/>
        <v>0</v>
      </c>
      <c r="CL129" s="11" t="b">
        <f t="shared" si="64"/>
        <v>0</v>
      </c>
      <c r="CM129" s="11" t="b">
        <f t="shared" si="64"/>
        <v>0</v>
      </c>
      <c r="CN129" s="11" t="b">
        <f t="shared" si="64"/>
        <v>0</v>
      </c>
      <c r="CO129" s="11" t="b">
        <f t="shared" si="53"/>
        <v>0</v>
      </c>
      <c r="CP129" s="11" t="b">
        <f t="shared" si="48"/>
        <v>0</v>
      </c>
      <c r="CQ129" s="11" t="b">
        <f t="shared" si="47"/>
        <v>0</v>
      </c>
    </row>
    <row r="130" spans="1:96">
      <c r="A130" t="s">
        <v>937</v>
      </c>
      <c r="B130" t="s">
        <v>938</v>
      </c>
      <c r="C130" t="s">
        <v>802</v>
      </c>
      <c r="D130" t="s">
        <v>54</v>
      </c>
      <c r="E130" t="s">
        <v>55</v>
      </c>
      <c r="F130" t="s">
        <v>56</v>
      </c>
      <c r="G130">
        <f t="shared" si="58"/>
        <v>0</v>
      </c>
      <c r="H130">
        <f t="shared" si="58"/>
        <v>0</v>
      </c>
      <c r="I130">
        <f t="shared" si="58"/>
        <v>0</v>
      </c>
      <c r="J130">
        <f t="shared" si="58"/>
        <v>1</v>
      </c>
      <c r="K130">
        <f t="shared" si="37"/>
        <v>1</v>
      </c>
      <c r="L130" t="s">
        <v>72</v>
      </c>
      <c r="M130" t="s">
        <v>58</v>
      </c>
      <c r="N130" t="str">
        <f t="shared" si="38"/>
        <v>Portugal</v>
      </c>
      <c r="O130" t="s">
        <v>59</v>
      </c>
      <c r="P130" t="s">
        <v>60</v>
      </c>
      <c r="Q130">
        <v>2</v>
      </c>
      <c r="R130">
        <v>5</v>
      </c>
      <c r="S130">
        <v>4</v>
      </c>
      <c r="T130">
        <v>3</v>
      </c>
      <c r="U130">
        <v>6</v>
      </c>
      <c r="V130">
        <v>5</v>
      </c>
      <c r="W130">
        <v>5</v>
      </c>
      <c r="X130">
        <f t="shared" si="39"/>
        <v>-8.3333333333333329E-2</v>
      </c>
      <c r="Y130">
        <f t="shared" si="40"/>
        <v>-0.125</v>
      </c>
      <c r="Z130">
        <v>4</v>
      </c>
      <c r="AA130">
        <v>5</v>
      </c>
      <c r="AB130">
        <v>1</v>
      </c>
      <c r="AC130">
        <v>1</v>
      </c>
      <c r="AD130">
        <v>2</v>
      </c>
      <c r="AE130">
        <v>2</v>
      </c>
      <c r="AF130">
        <v>3</v>
      </c>
      <c r="AG130">
        <v>3</v>
      </c>
      <c r="AH130">
        <v>3</v>
      </c>
      <c r="AI130" s="35">
        <v>3</v>
      </c>
      <c r="AJ130">
        <v>3</v>
      </c>
      <c r="AK130">
        <v>5</v>
      </c>
      <c r="AL130">
        <v>3</v>
      </c>
      <c r="AM130">
        <v>5</v>
      </c>
      <c r="AN130">
        <v>4</v>
      </c>
      <c r="AO130">
        <v>4</v>
      </c>
      <c r="AP130">
        <v>4</v>
      </c>
      <c r="AQ130">
        <v>4</v>
      </c>
      <c r="AR130">
        <v>4</v>
      </c>
      <c r="AS130">
        <v>4</v>
      </c>
      <c r="AT130">
        <v>5</v>
      </c>
      <c r="AU130">
        <v>3</v>
      </c>
      <c r="AV130">
        <f t="shared" si="41"/>
        <v>4</v>
      </c>
      <c r="AW130">
        <v>6</v>
      </c>
      <c r="AX130">
        <v>3</v>
      </c>
      <c r="AY130">
        <f t="shared" si="55"/>
        <v>3.875</v>
      </c>
      <c r="AZ130">
        <f t="shared" si="42"/>
        <v>1</v>
      </c>
      <c r="BA130">
        <f t="shared" si="56"/>
        <v>2.625</v>
      </c>
      <c r="BB130">
        <f t="shared" si="43"/>
        <v>0</v>
      </c>
      <c r="BC130" t="s">
        <v>86</v>
      </c>
      <c r="BD130" t="s">
        <v>939</v>
      </c>
      <c r="BE130" t="s">
        <v>940</v>
      </c>
      <c r="BF130">
        <v>0</v>
      </c>
      <c r="BG130">
        <v>2</v>
      </c>
      <c r="BH130">
        <f t="shared" si="61"/>
        <v>2</v>
      </c>
      <c r="BI130">
        <v>1</v>
      </c>
      <c r="BJ130">
        <v>2</v>
      </c>
      <c r="BK130">
        <f t="shared" si="44"/>
        <v>1</v>
      </c>
      <c r="BL130" t="s">
        <v>168</v>
      </c>
      <c r="BM130" t="s">
        <v>90</v>
      </c>
      <c r="BN130" s="1">
        <v>4.1666666666666666E-3</v>
      </c>
      <c r="BP130" s="5" t="s">
        <v>1041</v>
      </c>
      <c r="BR130" s="11" t="b">
        <f t="shared" si="62"/>
        <v>0</v>
      </c>
      <c r="BS130" s="11" t="b">
        <f t="shared" si="62"/>
        <v>0</v>
      </c>
      <c r="BT130" s="11" t="b">
        <f t="shared" si="62"/>
        <v>0</v>
      </c>
      <c r="BU130" s="11" t="b">
        <f t="shared" si="62"/>
        <v>0</v>
      </c>
      <c r="BV130" s="11" t="b">
        <f t="shared" si="63"/>
        <v>0</v>
      </c>
      <c r="BW130" s="11" t="b">
        <f t="shared" si="63"/>
        <v>0</v>
      </c>
      <c r="BZ130" s="11" t="b">
        <f t="shared" si="45"/>
        <v>0</v>
      </c>
      <c r="CA130" s="11" t="b">
        <f t="shared" si="46"/>
        <v>0</v>
      </c>
      <c r="CB130" s="11" t="b">
        <f t="shared" si="64"/>
        <v>0</v>
      </c>
      <c r="CC130" s="11" t="b">
        <f t="shared" si="64"/>
        <v>0</v>
      </c>
      <c r="CD130" s="11" t="b">
        <f t="shared" si="64"/>
        <v>0</v>
      </c>
      <c r="CE130" s="11" t="b">
        <f t="shared" si="64"/>
        <v>0</v>
      </c>
      <c r="CF130" s="11" t="b">
        <f t="shared" si="64"/>
        <v>0</v>
      </c>
      <c r="CG130" s="11" t="b">
        <f t="shared" si="64"/>
        <v>0</v>
      </c>
      <c r="CH130" s="11" t="b">
        <f t="shared" si="64"/>
        <v>0</v>
      </c>
      <c r="CI130" s="11" t="b">
        <f t="shared" si="64"/>
        <v>0</v>
      </c>
      <c r="CJ130" s="11" t="b">
        <f t="shared" si="64"/>
        <v>0</v>
      </c>
      <c r="CK130" s="11" t="b">
        <f t="shared" si="64"/>
        <v>0</v>
      </c>
      <c r="CL130" s="11" t="b">
        <f t="shared" si="64"/>
        <v>0</v>
      </c>
      <c r="CM130" s="11" t="b">
        <f t="shared" si="64"/>
        <v>0</v>
      </c>
      <c r="CN130" s="11" t="b">
        <f t="shared" si="64"/>
        <v>0</v>
      </c>
      <c r="CO130" s="11" t="b">
        <f t="shared" si="53"/>
        <v>0</v>
      </c>
      <c r="CP130" s="11" t="b">
        <f t="shared" si="48"/>
        <v>0</v>
      </c>
      <c r="CQ130" s="11" t="b">
        <f t="shared" si="47"/>
        <v>0</v>
      </c>
    </row>
    <row r="131" spans="1:96">
      <c r="A131" t="s">
        <v>941</v>
      </c>
      <c r="B131" t="s">
        <v>942</v>
      </c>
      <c r="C131" t="s">
        <v>802</v>
      </c>
      <c r="D131" t="s">
        <v>54</v>
      </c>
      <c r="E131" t="s">
        <v>82</v>
      </c>
      <c r="F131" t="s">
        <v>56</v>
      </c>
      <c r="G131">
        <f t="shared" si="58"/>
        <v>0</v>
      </c>
      <c r="H131">
        <f t="shared" si="58"/>
        <v>0</v>
      </c>
      <c r="I131">
        <f t="shared" si="58"/>
        <v>0</v>
      </c>
      <c r="J131">
        <f t="shared" si="58"/>
        <v>1</v>
      </c>
      <c r="K131">
        <f t="shared" si="37"/>
        <v>1</v>
      </c>
      <c r="L131" t="s">
        <v>72</v>
      </c>
      <c r="M131" t="s">
        <v>254</v>
      </c>
      <c r="N131" t="str">
        <f t="shared" si="38"/>
        <v>Poland</v>
      </c>
      <c r="O131" t="s">
        <v>59</v>
      </c>
      <c r="P131" t="s">
        <v>60</v>
      </c>
      <c r="Q131">
        <v>0</v>
      </c>
      <c r="R131">
        <v>1</v>
      </c>
      <c r="S131">
        <v>2</v>
      </c>
      <c r="T131">
        <v>2</v>
      </c>
      <c r="U131">
        <v>0</v>
      </c>
      <c r="V131">
        <v>4</v>
      </c>
      <c r="W131">
        <v>4</v>
      </c>
      <c r="X131">
        <f t="shared" si="39"/>
        <v>-4.1666666666666664E-2</v>
      </c>
      <c r="Y131">
        <f t="shared" si="40"/>
        <v>8.3333333333333329E-2</v>
      </c>
      <c r="Z131">
        <v>5</v>
      </c>
      <c r="AA131">
        <v>5</v>
      </c>
      <c r="AB131">
        <v>6</v>
      </c>
      <c r="AC131">
        <v>5</v>
      </c>
      <c r="AD131">
        <v>6</v>
      </c>
      <c r="AE131">
        <v>6</v>
      </c>
      <c r="AF131">
        <v>4</v>
      </c>
      <c r="AG131">
        <v>1</v>
      </c>
      <c r="AH131">
        <v>5</v>
      </c>
      <c r="AI131" s="35">
        <v>4</v>
      </c>
      <c r="AJ131">
        <v>4</v>
      </c>
      <c r="AK131">
        <v>1</v>
      </c>
      <c r="AL131">
        <v>4</v>
      </c>
      <c r="AM131">
        <v>4</v>
      </c>
      <c r="AN131">
        <v>5</v>
      </c>
      <c r="AO131">
        <v>4</v>
      </c>
      <c r="AP131">
        <v>5</v>
      </c>
      <c r="AQ131">
        <v>2</v>
      </c>
      <c r="AR131">
        <v>1</v>
      </c>
      <c r="AS131">
        <v>3</v>
      </c>
      <c r="AT131">
        <v>5</v>
      </c>
      <c r="AU131">
        <v>1</v>
      </c>
      <c r="AV131">
        <f t="shared" si="41"/>
        <v>2.4</v>
      </c>
      <c r="AW131">
        <v>6</v>
      </c>
      <c r="AX131">
        <v>2</v>
      </c>
      <c r="AY131">
        <f t="shared" ref="AY131:AY162" si="65">AVERAGE(AI131,AJ131,AK131,AL131,AM131,AN131,AO131,AP131)</f>
        <v>3.875</v>
      </c>
      <c r="AZ131">
        <f t="shared" si="42"/>
        <v>1</v>
      </c>
      <c r="BA131">
        <f t="shared" ref="BA131:BA135" si="66">AVERAGE(BC133,Z131,AA131,AB131:AF131,AH131)</f>
        <v>5.25</v>
      </c>
      <c r="BB131">
        <f t="shared" si="43"/>
        <v>1</v>
      </c>
      <c r="BC131" t="s">
        <v>61</v>
      </c>
      <c r="BD131" t="s">
        <v>298</v>
      </c>
      <c r="BE131" t="s">
        <v>925</v>
      </c>
      <c r="BF131">
        <v>0</v>
      </c>
      <c r="BH131">
        <f t="shared" si="61"/>
        <v>0</v>
      </c>
      <c r="BI131">
        <v>1</v>
      </c>
      <c r="BJ131">
        <v>2</v>
      </c>
      <c r="BK131">
        <f t="shared" si="44"/>
        <v>1</v>
      </c>
      <c r="BL131" t="s">
        <v>64</v>
      </c>
      <c r="BM131" t="s">
        <v>65</v>
      </c>
      <c r="BN131" s="1">
        <v>5.6249999999999989E-3</v>
      </c>
      <c r="BP131" s="5" t="s">
        <v>1041</v>
      </c>
      <c r="BR131" s="11" t="b">
        <f t="shared" si="62"/>
        <v>0</v>
      </c>
      <c r="BS131" s="11" t="b">
        <f t="shared" si="62"/>
        <v>0</v>
      </c>
      <c r="BT131" s="11" t="b">
        <f t="shared" si="62"/>
        <v>0</v>
      </c>
      <c r="BU131" s="11" t="b">
        <f t="shared" si="62"/>
        <v>0</v>
      </c>
      <c r="BV131" s="11" t="b">
        <f t="shared" si="63"/>
        <v>0</v>
      </c>
      <c r="BW131" s="11" t="b">
        <f t="shared" si="63"/>
        <v>0</v>
      </c>
      <c r="BZ131" s="11" t="b">
        <f t="shared" si="45"/>
        <v>0</v>
      </c>
      <c r="CA131" s="11" t="b">
        <f t="shared" si="46"/>
        <v>0</v>
      </c>
      <c r="CB131" s="11" t="b">
        <f t="shared" si="64"/>
        <v>0</v>
      </c>
      <c r="CC131" s="11" t="b">
        <f t="shared" si="64"/>
        <v>0</v>
      </c>
      <c r="CD131" s="11" t="b">
        <f t="shared" si="64"/>
        <v>0</v>
      </c>
      <c r="CE131" s="11" t="b">
        <f t="shared" si="64"/>
        <v>0</v>
      </c>
      <c r="CF131" s="11" t="b">
        <f t="shared" si="64"/>
        <v>0</v>
      </c>
      <c r="CG131" s="11" t="b">
        <f t="shared" si="64"/>
        <v>0</v>
      </c>
      <c r="CH131" s="11" t="b">
        <f t="shared" si="64"/>
        <v>0</v>
      </c>
      <c r="CI131" s="11" t="b">
        <f t="shared" si="64"/>
        <v>0</v>
      </c>
      <c r="CJ131" s="11" t="b">
        <f t="shared" si="64"/>
        <v>0</v>
      </c>
      <c r="CK131" s="11" t="b">
        <f t="shared" si="64"/>
        <v>0</v>
      </c>
      <c r="CL131" s="11" t="b">
        <f t="shared" si="64"/>
        <v>0</v>
      </c>
      <c r="CM131" s="11" t="b">
        <f t="shared" si="64"/>
        <v>0</v>
      </c>
      <c r="CN131" s="11" t="b">
        <f t="shared" si="64"/>
        <v>0</v>
      </c>
      <c r="CO131" s="11" t="b">
        <f t="shared" si="53"/>
        <v>0</v>
      </c>
      <c r="CP131" s="11" t="b">
        <f t="shared" si="48"/>
        <v>0</v>
      </c>
      <c r="CQ131" s="11" t="b">
        <f t="shared" si="47"/>
        <v>0</v>
      </c>
    </row>
    <row r="132" spans="1:96">
      <c r="A132" t="s">
        <v>943</v>
      </c>
      <c r="B132" t="s">
        <v>944</v>
      </c>
      <c r="C132" t="s">
        <v>802</v>
      </c>
      <c r="D132" t="s">
        <v>54</v>
      </c>
      <c r="E132" t="s">
        <v>71</v>
      </c>
      <c r="F132" t="s">
        <v>56</v>
      </c>
      <c r="G132">
        <f t="shared" si="58"/>
        <v>0</v>
      </c>
      <c r="H132">
        <f t="shared" si="58"/>
        <v>0</v>
      </c>
      <c r="I132">
        <f t="shared" si="58"/>
        <v>0</v>
      </c>
      <c r="J132">
        <f t="shared" si="58"/>
        <v>1</v>
      </c>
      <c r="K132">
        <f t="shared" ref="K132:K179" si="67">SUM(G132:J132)</f>
        <v>1</v>
      </c>
      <c r="L132" t="s">
        <v>96</v>
      </c>
      <c r="M132" t="s">
        <v>84</v>
      </c>
      <c r="N132" t="str">
        <f t="shared" ref="N132:N179" si="68">M132</f>
        <v>United States</v>
      </c>
      <c r="O132" t="s">
        <v>59</v>
      </c>
      <c r="P132" t="s">
        <v>60</v>
      </c>
      <c r="Q132">
        <v>0</v>
      </c>
      <c r="R132">
        <v>1</v>
      </c>
      <c r="S132">
        <v>2</v>
      </c>
      <c r="T132">
        <v>2</v>
      </c>
      <c r="U132">
        <v>3</v>
      </c>
      <c r="V132">
        <v>3</v>
      </c>
      <c r="W132">
        <v>2</v>
      </c>
      <c r="X132">
        <f t="shared" ref="X132:X195" si="69">(Q132+S132-T132-R132)/4/6</f>
        <v>-4.1666666666666664E-2</v>
      </c>
      <c r="Y132">
        <f t="shared" ref="Y132:Y195" si="70">(T132+V132-U132-W132)/4/6</f>
        <v>0</v>
      </c>
      <c r="Z132">
        <v>4</v>
      </c>
      <c r="AA132">
        <v>4</v>
      </c>
      <c r="AB132">
        <v>2</v>
      </c>
      <c r="AC132">
        <v>5</v>
      </c>
      <c r="AD132">
        <v>4</v>
      </c>
      <c r="AE132">
        <v>5</v>
      </c>
      <c r="AF132">
        <v>3</v>
      </c>
      <c r="AG132">
        <v>5</v>
      </c>
      <c r="AH132">
        <v>1</v>
      </c>
      <c r="AI132" s="35">
        <v>4</v>
      </c>
      <c r="AJ132">
        <v>5</v>
      </c>
      <c r="AK132">
        <v>2</v>
      </c>
      <c r="AL132">
        <v>2</v>
      </c>
      <c r="AM132">
        <v>6</v>
      </c>
      <c r="AN132">
        <v>5</v>
      </c>
      <c r="AO132">
        <v>5</v>
      </c>
      <c r="AP132">
        <v>6</v>
      </c>
      <c r="AQ132">
        <v>3</v>
      </c>
      <c r="AR132">
        <v>4</v>
      </c>
      <c r="AS132">
        <v>4</v>
      </c>
      <c r="AT132">
        <v>4</v>
      </c>
      <c r="AU132">
        <v>4</v>
      </c>
      <c r="AV132">
        <f t="shared" ref="AV132:AV179" si="71">AVERAGE(AQ132:AU132)</f>
        <v>3.8</v>
      </c>
      <c r="AW132">
        <v>6</v>
      </c>
      <c r="AX132">
        <v>5</v>
      </c>
      <c r="AY132">
        <f t="shared" si="65"/>
        <v>4.375</v>
      </c>
      <c r="AZ132">
        <f t="shared" ref="AZ132:AZ145" si="72">IF(AY132&gt;3,1,0)</f>
        <v>1</v>
      </c>
      <c r="BA132">
        <f t="shared" si="66"/>
        <v>3.5</v>
      </c>
      <c r="BB132">
        <f t="shared" ref="BB132:BB145" si="73">IF(BA132&gt;3, 1, 0)</f>
        <v>1</v>
      </c>
      <c r="BC132" t="s">
        <v>297</v>
      </c>
      <c r="BD132" t="s">
        <v>481</v>
      </c>
      <c r="BE132" t="s">
        <v>945</v>
      </c>
      <c r="BF132">
        <v>1</v>
      </c>
      <c r="BH132">
        <f t="shared" si="61"/>
        <v>1</v>
      </c>
      <c r="BI132">
        <v>1</v>
      </c>
      <c r="BJ132">
        <v>1</v>
      </c>
      <c r="BK132">
        <f t="shared" ref="BK132:BK145" si="74">IF(BJ132=1,0,1)</f>
        <v>0</v>
      </c>
      <c r="BL132" t="s">
        <v>300</v>
      </c>
      <c r="BM132" t="s">
        <v>301</v>
      </c>
      <c r="BN132" s="1">
        <v>4.6412037037037038E-3</v>
      </c>
      <c r="BO132" t="s">
        <v>946</v>
      </c>
      <c r="BP132" s="5" t="s">
        <v>1042</v>
      </c>
      <c r="BR132" s="11" t="b">
        <f t="shared" si="62"/>
        <v>0</v>
      </c>
      <c r="BS132" s="11" t="b">
        <f t="shared" si="62"/>
        <v>0</v>
      </c>
      <c r="BT132" s="11" t="b">
        <f t="shared" si="62"/>
        <v>0</v>
      </c>
      <c r="BU132" s="11" t="b">
        <f t="shared" si="62"/>
        <v>0</v>
      </c>
      <c r="BV132" s="11" t="b">
        <f t="shared" si="63"/>
        <v>0</v>
      </c>
      <c r="BW132" s="11" t="b">
        <f t="shared" si="63"/>
        <v>0</v>
      </c>
      <c r="BX132" s="5" t="s">
        <v>1084</v>
      </c>
      <c r="BY132" s="5" t="s">
        <v>1124</v>
      </c>
      <c r="BZ132" s="11" t="b">
        <f t="shared" ref="BZ132:BZ179" si="75">ISNUMBER(SEARCH($BZ$2,BX132))</f>
        <v>0</v>
      </c>
      <c r="CA132" s="11" t="b">
        <f t="shared" ref="CA132:CA179" si="76">ISNUMBER(SEARCH("NLU",BX132))</f>
        <v>0</v>
      </c>
      <c r="CB132" s="11" t="b">
        <f t="shared" si="64"/>
        <v>0</v>
      </c>
      <c r="CC132" s="11" t="b">
        <f t="shared" si="64"/>
        <v>0</v>
      </c>
      <c r="CD132" s="11" t="b">
        <f t="shared" si="64"/>
        <v>0</v>
      </c>
      <c r="CE132" s="11" t="b">
        <f t="shared" si="64"/>
        <v>0</v>
      </c>
      <c r="CF132" s="11" t="b">
        <f t="shared" si="64"/>
        <v>0</v>
      </c>
      <c r="CG132" s="11" t="b">
        <f t="shared" si="64"/>
        <v>0</v>
      </c>
      <c r="CH132" s="11" t="b">
        <f t="shared" si="64"/>
        <v>0</v>
      </c>
      <c r="CI132" s="11" t="b">
        <f t="shared" si="64"/>
        <v>0</v>
      </c>
      <c r="CJ132" s="11" t="b">
        <f t="shared" si="64"/>
        <v>0</v>
      </c>
      <c r="CK132" s="11" t="b">
        <f t="shared" si="64"/>
        <v>1</v>
      </c>
      <c r="CL132" s="11" t="b">
        <f t="shared" si="64"/>
        <v>0</v>
      </c>
      <c r="CM132" s="11" t="b">
        <f t="shared" si="64"/>
        <v>0</v>
      </c>
      <c r="CN132" s="11" t="b">
        <f t="shared" si="64"/>
        <v>0</v>
      </c>
      <c r="CO132" s="11" t="b">
        <f t="shared" si="53"/>
        <v>0</v>
      </c>
      <c r="CP132" s="11" t="b">
        <f t="shared" si="48"/>
        <v>0</v>
      </c>
      <c r="CQ132" s="11" t="b">
        <f t="shared" ref="CQ132:CQ179" si="77">ISNUMBER(SEARCH($CQ$2,$BY132))</f>
        <v>0</v>
      </c>
    </row>
    <row r="133" spans="1:96">
      <c r="A133" t="s">
        <v>947</v>
      </c>
      <c r="B133" t="s">
        <v>948</v>
      </c>
      <c r="C133" t="s">
        <v>802</v>
      </c>
      <c r="D133" t="s">
        <v>54</v>
      </c>
      <c r="E133" t="s">
        <v>82</v>
      </c>
      <c r="F133" t="s">
        <v>56</v>
      </c>
      <c r="G133">
        <f t="shared" si="58"/>
        <v>0</v>
      </c>
      <c r="H133">
        <f t="shared" si="58"/>
        <v>0</v>
      </c>
      <c r="I133">
        <f t="shared" si="58"/>
        <v>0</v>
      </c>
      <c r="J133">
        <f t="shared" si="58"/>
        <v>1</v>
      </c>
      <c r="K133">
        <f t="shared" si="67"/>
        <v>1</v>
      </c>
      <c r="L133" t="s">
        <v>72</v>
      </c>
      <c r="M133" t="s">
        <v>949</v>
      </c>
      <c r="N133" t="str">
        <f t="shared" si="68"/>
        <v>America</v>
      </c>
      <c r="O133" t="s">
        <v>59</v>
      </c>
      <c r="P133" t="s">
        <v>60</v>
      </c>
      <c r="Q133">
        <v>4</v>
      </c>
      <c r="R133">
        <v>2</v>
      </c>
      <c r="S133">
        <v>1</v>
      </c>
      <c r="T133">
        <v>5</v>
      </c>
      <c r="U133">
        <v>4</v>
      </c>
      <c r="V133">
        <v>4</v>
      </c>
      <c r="W133">
        <v>4</v>
      </c>
      <c r="X133">
        <f t="shared" si="69"/>
        <v>-8.3333333333333329E-2</v>
      </c>
      <c r="Y133">
        <f t="shared" si="70"/>
        <v>4.1666666666666664E-2</v>
      </c>
      <c r="Z133">
        <v>5</v>
      </c>
      <c r="AA133">
        <v>6</v>
      </c>
      <c r="AB133">
        <v>5</v>
      </c>
      <c r="AC133">
        <v>5</v>
      </c>
      <c r="AD133">
        <v>6</v>
      </c>
      <c r="AE133">
        <v>5</v>
      </c>
      <c r="AF133">
        <v>4</v>
      </c>
      <c r="AG133">
        <v>0</v>
      </c>
      <c r="AH133">
        <v>6</v>
      </c>
      <c r="AI133" s="35">
        <v>4</v>
      </c>
      <c r="AJ133">
        <v>5</v>
      </c>
      <c r="AK133">
        <v>4</v>
      </c>
      <c r="AL133">
        <v>6</v>
      </c>
      <c r="AM133">
        <v>5</v>
      </c>
      <c r="AN133">
        <v>4</v>
      </c>
      <c r="AO133">
        <v>6</v>
      </c>
      <c r="AP133">
        <v>5</v>
      </c>
      <c r="AQ133">
        <v>5</v>
      </c>
      <c r="AR133">
        <v>4</v>
      </c>
      <c r="AS133">
        <v>5</v>
      </c>
      <c r="AT133">
        <v>5</v>
      </c>
      <c r="AU133">
        <v>5</v>
      </c>
      <c r="AV133">
        <f t="shared" si="71"/>
        <v>4.8</v>
      </c>
      <c r="AW133">
        <v>6</v>
      </c>
      <c r="AX133">
        <v>5</v>
      </c>
      <c r="AY133">
        <f t="shared" si="65"/>
        <v>4.875</v>
      </c>
      <c r="AZ133">
        <f t="shared" si="72"/>
        <v>1</v>
      </c>
      <c r="BA133">
        <f t="shared" si="66"/>
        <v>5.25</v>
      </c>
      <c r="BB133">
        <f t="shared" si="73"/>
        <v>1</v>
      </c>
      <c r="BC133" t="s">
        <v>61</v>
      </c>
      <c r="BD133" t="s">
        <v>166</v>
      </c>
      <c r="BE133" t="s">
        <v>239</v>
      </c>
      <c r="BF133">
        <v>1</v>
      </c>
      <c r="BH133">
        <f t="shared" si="61"/>
        <v>1</v>
      </c>
      <c r="BI133">
        <v>1</v>
      </c>
      <c r="BJ133">
        <v>1</v>
      </c>
      <c r="BK133">
        <f t="shared" si="74"/>
        <v>0</v>
      </c>
      <c r="BL133" t="s">
        <v>181</v>
      </c>
      <c r="BM133" t="s">
        <v>65</v>
      </c>
      <c r="BN133" s="1">
        <v>2.2569444444444447E-3</v>
      </c>
      <c r="BP133" s="5" t="s">
        <v>1041</v>
      </c>
      <c r="BR133" s="11" t="b">
        <f t="shared" si="62"/>
        <v>0</v>
      </c>
      <c r="BS133" s="11" t="b">
        <f t="shared" si="62"/>
        <v>0</v>
      </c>
      <c r="BT133" s="11" t="b">
        <f t="shared" si="62"/>
        <v>0</v>
      </c>
      <c r="BU133" s="11" t="b">
        <f t="shared" si="62"/>
        <v>0</v>
      </c>
      <c r="BV133" s="11" t="b">
        <f t="shared" si="63"/>
        <v>0</v>
      </c>
      <c r="BW133" s="11" t="b">
        <f t="shared" si="63"/>
        <v>0</v>
      </c>
      <c r="BZ133" s="11" t="b">
        <f t="shared" si="75"/>
        <v>0</v>
      </c>
      <c r="CA133" s="11" t="b">
        <f t="shared" si="76"/>
        <v>0</v>
      </c>
      <c r="CB133" s="11" t="b">
        <f t="shared" si="64"/>
        <v>0</v>
      </c>
      <c r="CC133" s="11" t="b">
        <f t="shared" si="64"/>
        <v>0</v>
      </c>
      <c r="CD133" s="11" t="b">
        <f t="shared" si="64"/>
        <v>0</v>
      </c>
      <c r="CE133" s="11" t="b">
        <f t="shared" si="64"/>
        <v>0</v>
      </c>
      <c r="CF133" s="11" t="b">
        <f t="shared" si="64"/>
        <v>0</v>
      </c>
      <c r="CG133" s="11" t="b">
        <f t="shared" si="64"/>
        <v>0</v>
      </c>
      <c r="CH133" s="11" t="b">
        <f t="shared" si="64"/>
        <v>0</v>
      </c>
      <c r="CI133" s="11" t="b">
        <f t="shared" si="64"/>
        <v>0</v>
      </c>
      <c r="CJ133" s="11" t="b">
        <f t="shared" si="64"/>
        <v>0</v>
      </c>
      <c r="CK133" s="11" t="b">
        <f t="shared" si="64"/>
        <v>0</v>
      </c>
      <c r="CL133" s="11" t="b">
        <f t="shared" si="64"/>
        <v>0</v>
      </c>
      <c r="CM133" s="11" t="b">
        <f t="shared" si="64"/>
        <v>0</v>
      </c>
      <c r="CN133" s="11" t="b">
        <f t="shared" si="64"/>
        <v>0</v>
      </c>
      <c r="CO133" s="11" t="b">
        <f t="shared" si="53"/>
        <v>0</v>
      </c>
      <c r="CP133" s="11" t="b">
        <f t="shared" ref="CP133:CP179" si="78">ISNUMBER(SEARCH($CP$2,BY133))</f>
        <v>0</v>
      </c>
      <c r="CQ133" s="11" t="b">
        <f t="shared" si="77"/>
        <v>0</v>
      </c>
    </row>
    <row r="134" spans="1:96">
      <c r="A134" t="s">
        <v>950</v>
      </c>
      <c r="B134" t="s">
        <v>951</v>
      </c>
      <c r="C134" t="s">
        <v>802</v>
      </c>
      <c r="D134" t="s">
        <v>81</v>
      </c>
      <c r="E134" t="s">
        <v>71</v>
      </c>
      <c r="F134" t="s">
        <v>132</v>
      </c>
      <c r="G134">
        <f t="shared" ref="G134:J179" si="79">IF(ISNUMBER(SEARCH(G$2,$F134)),1,0)</f>
        <v>1</v>
      </c>
      <c r="H134">
        <f t="shared" si="79"/>
        <v>0</v>
      </c>
      <c r="I134">
        <f t="shared" si="79"/>
        <v>0</v>
      </c>
      <c r="J134">
        <f t="shared" si="79"/>
        <v>0</v>
      </c>
      <c r="K134">
        <f t="shared" si="67"/>
        <v>1</v>
      </c>
      <c r="L134" t="s">
        <v>96</v>
      </c>
      <c r="M134" t="s">
        <v>125</v>
      </c>
      <c r="N134" t="str">
        <f t="shared" si="68"/>
        <v>United Kingdom</v>
      </c>
      <c r="O134" t="s">
        <v>74</v>
      </c>
      <c r="P134" t="s">
        <v>98</v>
      </c>
      <c r="Q134">
        <v>1</v>
      </c>
      <c r="R134">
        <v>2</v>
      </c>
      <c r="S134">
        <v>4</v>
      </c>
      <c r="T134">
        <v>2</v>
      </c>
      <c r="U134">
        <v>6</v>
      </c>
      <c r="V134">
        <v>4</v>
      </c>
      <c r="W134">
        <v>5</v>
      </c>
      <c r="X134">
        <f t="shared" si="69"/>
        <v>4.1666666666666664E-2</v>
      </c>
      <c r="Y134">
        <f t="shared" si="70"/>
        <v>-0.20833333333333334</v>
      </c>
      <c r="Z134">
        <v>2</v>
      </c>
      <c r="AA134">
        <v>3</v>
      </c>
      <c r="AB134">
        <v>4</v>
      </c>
      <c r="AC134">
        <v>3</v>
      </c>
      <c r="AD134">
        <v>5</v>
      </c>
      <c r="AE134">
        <v>5</v>
      </c>
      <c r="AF134">
        <v>1</v>
      </c>
      <c r="AG134">
        <v>5</v>
      </c>
      <c r="AH134">
        <v>1</v>
      </c>
      <c r="AI134" s="35">
        <v>4</v>
      </c>
      <c r="AJ134">
        <v>5</v>
      </c>
      <c r="AK134">
        <v>3</v>
      </c>
      <c r="AL134">
        <v>4</v>
      </c>
      <c r="AM134">
        <v>6</v>
      </c>
      <c r="AN134">
        <v>4</v>
      </c>
      <c r="AO134">
        <v>2</v>
      </c>
      <c r="AP134">
        <v>3</v>
      </c>
      <c r="AQ134">
        <v>2</v>
      </c>
      <c r="AR134">
        <v>2</v>
      </c>
      <c r="AS134">
        <v>2</v>
      </c>
      <c r="AT134">
        <v>2</v>
      </c>
      <c r="AU134">
        <v>2</v>
      </c>
      <c r="AV134">
        <f t="shared" si="71"/>
        <v>2</v>
      </c>
      <c r="AW134">
        <v>6</v>
      </c>
      <c r="AX134">
        <v>4</v>
      </c>
      <c r="AY134">
        <f t="shared" si="65"/>
        <v>3.875</v>
      </c>
      <c r="AZ134">
        <f t="shared" si="72"/>
        <v>1</v>
      </c>
      <c r="BA134">
        <f t="shared" si="66"/>
        <v>3</v>
      </c>
      <c r="BB134">
        <f t="shared" si="73"/>
        <v>0</v>
      </c>
      <c r="BC134" t="s">
        <v>61</v>
      </c>
      <c r="BD134" t="s">
        <v>952</v>
      </c>
      <c r="BE134" t="s">
        <v>953</v>
      </c>
      <c r="BF134">
        <v>1</v>
      </c>
      <c r="BH134">
        <f t="shared" si="61"/>
        <v>1</v>
      </c>
      <c r="BI134">
        <v>1</v>
      </c>
      <c r="BJ134">
        <v>5</v>
      </c>
      <c r="BK134">
        <f t="shared" si="74"/>
        <v>1</v>
      </c>
      <c r="BL134" t="s">
        <v>64</v>
      </c>
      <c r="BM134" t="s">
        <v>65</v>
      </c>
      <c r="BN134" s="1">
        <v>7.4884259259259262E-3</v>
      </c>
      <c r="BO134" t="s">
        <v>954</v>
      </c>
      <c r="BP134" s="5" t="s">
        <v>1042</v>
      </c>
      <c r="BR134" s="11" t="b">
        <f t="shared" si="62"/>
        <v>0</v>
      </c>
      <c r="BS134" s="11" t="b">
        <f t="shared" si="62"/>
        <v>0</v>
      </c>
      <c r="BT134" s="11" t="b">
        <f t="shared" si="62"/>
        <v>0</v>
      </c>
      <c r="BU134" s="11" t="b">
        <f t="shared" si="62"/>
        <v>0</v>
      </c>
      <c r="BV134" s="11" t="b">
        <f t="shared" si="63"/>
        <v>0</v>
      </c>
      <c r="BW134" s="11" t="b">
        <f t="shared" si="63"/>
        <v>0</v>
      </c>
      <c r="BX134" s="5" t="s">
        <v>1366</v>
      </c>
      <c r="BY134" s="5" t="s">
        <v>1126</v>
      </c>
      <c r="BZ134" s="11" t="b">
        <f t="shared" si="75"/>
        <v>0</v>
      </c>
      <c r="CA134" s="11" t="b">
        <f t="shared" si="76"/>
        <v>1</v>
      </c>
      <c r="CB134" s="11" t="b">
        <f t="shared" si="64"/>
        <v>0</v>
      </c>
      <c r="CC134" s="11" t="b">
        <f t="shared" si="64"/>
        <v>0</v>
      </c>
      <c r="CD134" s="11" t="b">
        <f t="shared" si="64"/>
        <v>0</v>
      </c>
      <c r="CE134" s="11" t="b">
        <f t="shared" si="64"/>
        <v>0</v>
      </c>
      <c r="CF134" s="11" t="b">
        <f t="shared" si="64"/>
        <v>0</v>
      </c>
      <c r="CG134" s="11" t="b">
        <f t="shared" si="64"/>
        <v>0</v>
      </c>
      <c r="CH134" s="11" t="b">
        <f t="shared" si="64"/>
        <v>0</v>
      </c>
      <c r="CI134" s="11" t="b">
        <f t="shared" si="64"/>
        <v>0</v>
      </c>
      <c r="CJ134" s="11" t="b">
        <f t="shared" si="64"/>
        <v>0</v>
      </c>
      <c r="CK134" s="11" t="b">
        <f t="shared" si="64"/>
        <v>0</v>
      </c>
      <c r="CL134" s="11" t="b">
        <f t="shared" si="64"/>
        <v>0</v>
      </c>
      <c r="CM134" s="11" t="b">
        <f t="shared" si="64"/>
        <v>0</v>
      </c>
      <c r="CN134" s="11" t="b">
        <f t="shared" si="64"/>
        <v>0</v>
      </c>
      <c r="CO134" s="11" t="b">
        <f t="shared" si="53"/>
        <v>0</v>
      </c>
      <c r="CP134" s="11" t="b">
        <f t="shared" si="78"/>
        <v>0</v>
      </c>
      <c r="CQ134" s="11" t="b">
        <f t="shared" si="77"/>
        <v>0</v>
      </c>
      <c r="CR134" t="s">
        <v>955</v>
      </c>
    </row>
    <row r="135" spans="1:96">
      <c r="A135" t="s">
        <v>956</v>
      </c>
      <c r="B135" t="s">
        <v>957</v>
      </c>
      <c r="C135" t="s">
        <v>802</v>
      </c>
      <c r="D135" t="s">
        <v>54</v>
      </c>
      <c r="E135" t="s">
        <v>71</v>
      </c>
      <c r="F135" t="s">
        <v>56</v>
      </c>
      <c r="G135">
        <f t="shared" si="79"/>
        <v>0</v>
      </c>
      <c r="H135">
        <f t="shared" si="79"/>
        <v>0</v>
      </c>
      <c r="I135">
        <f t="shared" si="79"/>
        <v>0</v>
      </c>
      <c r="J135">
        <f t="shared" si="79"/>
        <v>1</v>
      </c>
      <c r="K135">
        <f t="shared" si="67"/>
        <v>1</v>
      </c>
      <c r="L135" t="s">
        <v>96</v>
      </c>
      <c r="M135" t="s">
        <v>84</v>
      </c>
      <c r="N135" t="str">
        <f t="shared" si="68"/>
        <v>United States</v>
      </c>
      <c r="O135" t="s">
        <v>59</v>
      </c>
      <c r="P135" t="s">
        <v>60</v>
      </c>
      <c r="Q135">
        <v>4</v>
      </c>
      <c r="R135">
        <v>3</v>
      </c>
      <c r="S135">
        <v>4</v>
      </c>
      <c r="T135">
        <v>4</v>
      </c>
      <c r="U135">
        <v>5</v>
      </c>
      <c r="V135">
        <v>5</v>
      </c>
      <c r="W135">
        <v>5</v>
      </c>
      <c r="X135">
        <f t="shared" si="69"/>
        <v>4.1666666666666664E-2</v>
      </c>
      <c r="Y135">
        <f t="shared" si="70"/>
        <v>-4.1666666666666664E-2</v>
      </c>
      <c r="Z135">
        <v>5</v>
      </c>
      <c r="AA135">
        <v>5</v>
      </c>
      <c r="AB135">
        <v>5</v>
      </c>
      <c r="AC135">
        <v>6</v>
      </c>
      <c r="AD135">
        <v>5</v>
      </c>
      <c r="AE135">
        <v>6</v>
      </c>
      <c r="AF135">
        <v>5</v>
      </c>
      <c r="AG135">
        <v>1</v>
      </c>
      <c r="AH135">
        <v>5</v>
      </c>
      <c r="AI135" s="35">
        <v>5</v>
      </c>
      <c r="AJ135">
        <v>5</v>
      </c>
      <c r="AK135">
        <v>4</v>
      </c>
      <c r="AL135">
        <v>5</v>
      </c>
      <c r="AM135">
        <v>6</v>
      </c>
      <c r="AN135">
        <v>5</v>
      </c>
      <c r="AO135">
        <v>5</v>
      </c>
      <c r="AP135">
        <v>5</v>
      </c>
      <c r="AQ135">
        <v>6</v>
      </c>
      <c r="AR135">
        <v>5</v>
      </c>
      <c r="AS135">
        <v>6</v>
      </c>
      <c r="AT135">
        <v>6</v>
      </c>
      <c r="AU135">
        <v>5</v>
      </c>
      <c r="AV135">
        <f t="shared" si="71"/>
        <v>5.6</v>
      </c>
      <c r="AW135">
        <v>6</v>
      </c>
      <c r="AX135">
        <v>2</v>
      </c>
      <c r="AY135">
        <f t="shared" si="65"/>
        <v>5</v>
      </c>
      <c r="AZ135">
        <f t="shared" si="72"/>
        <v>1</v>
      </c>
      <c r="BA135">
        <f t="shared" si="66"/>
        <v>5.25</v>
      </c>
      <c r="BB135">
        <f t="shared" si="73"/>
        <v>1</v>
      </c>
      <c r="BC135" t="s">
        <v>86</v>
      </c>
      <c r="BD135" t="s">
        <v>110</v>
      </c>
      <c r="BE135" t="s">
        <v>958</v>
      </c>
      <c r="BF135">
        <v>0</v>
      </c>
      <c r="BG135">
        <v>1</v>
      </c>
      <c r="BH135">
        <f t="shared" si="61"/>
        <v>1</v>
      </c>
      <c r="BI135">
        <v>1</v>
      </c>
      <c r="BJ135">
        <v>1</v>
      </c>
      <c r="BK135">
        <f t="shared" si="74"/>
        <v>0</v>
      </c>
      <c r="BL135" t="s">
        <v>106</v>
      </c>
      <c r="BM135" t="s">
        <v>90</v>
      </c>
      <c r="BN135" s="1">
        <v>4.5949074074074078E-3</v>
      </c>
      <c r="BO135" t="s">
        <v>959</v>
      </c>
      <c r="BP135" s="5" t="s">
        <v>736</v>
      </c>
      <c r="BR135" s="11" t="b">
        <f t="shared" si="62"/>
        <v>0</v>
      </c>
      <c r="BS135" s="11" t="b">
        <f t="shared" si="62"/>
        <v>0</v>
      </c>
      <c r="BT135" s="11" t="b">
        <f t="shared" si="62"/>
        <v>0</v>
      </c>
      <c r="BU135" s="11" t="b">
        <f t="shared" si="62"/>
        <v>0</v>
      </c>
      <c r="BV135" s="11" t="b">
        <f t="shared" si="63"/>
        <v>0</v>
      </c>
      <c r="BW135" s="11" t="b">
        <f t="shared" si="63"/>
        <v>0</v>
      </c>
      <c r="BZ135" s="11" t="b">
        <f t="shared" si="75"/>
        <v>0</v>
      </c>
      <c r="CA135" s="11" t="b">
        <f t="shared" si="76"/>
        <v>0</v>
      </c>
      <c r="CB135" s="11" t="b">
        <f t="shared" si="64"/>
        <v>0</v>
      </c>
      <c r="CC135" s="11" t="b">
        <f t="shared" si="64"/>
        <v>0</v>
      </c>
      <c r="CD135" s="11" t="b">
        <f t="shared" si="64"/>
        <v>0</v>
      </c>
      <c r="CE135" s="11" t="b">
        <f t="shared" si="64"/>
        <v>0</v>
      </c>
      <c r="CF135" s="11" t="b">
        <f t="shared" si="64"/>
        <v>0</v>
      </c>
      <c r="CG135" s="11" t="b">
        <f t="shared" si="64"/>
        <v>0</v>
      </c>
      <c r="CH135" s="11" t="b">
        <f t="shared" si="64"/>
        <v>0</v>
      </c>
      <c r="CI135" s="11" t="b">
        <f t="shared" si="64"/>
        <v>0</v>
      </c>
      <c r="CJ135" s="11" t="b">
        <f t="shared" si="64"/>
        <v>0</v>
      </c>
      <c r="CK135" s="11" t="b">
        <f t="shared" si="64"/>
        <v>0</v>
      </c>
      <c r="CL135" s="11" t="b">
        <f t="shared" si="64"/>
        <v>0</v>
      </c>
      <c r="CM135" s="11" t="b">
        <f t="shared" si="64"/>
        <v>0</v>
      </c>
      <c r="CN135" s="11" t="b">
        <f t="shared" si="64"/>
        <v>0</v>
      </c>
      <c r="CO135" s="11" t="b">
        <f t="shared" si="53"/>
        <v>0</v>
      </c>
      <c r="CP135" s="11" t="b">
        <f t="shared" si="78"/>
        <v>0</v>
      </c>
      <c r="CQ135" s="11" t="b">
        <f t="shared" si="77"/>
        <v>0</v>
      </c>
      <c r="CR135" t="s">
        <v>960</v>
      </c>
    </row>
    <row r="136" spans="1:96">
      <c r="A136" t="s">
        <v>961</v>
      </c>
      <c r="B136" t="s">
        <v>962</v>
      </c>
      <c r="C136" t="s">
        <v>802</v>
      </c>
      <c r="D136" t="s">
        <v>54</v>
      </c>
      <c r="E136" t="s">
        <v>82</v>
      </c>
      <c r="F136" t="s">
        <v>132</v>
      </c>
      <c r="G136">
        <f t="shared" si="79"/>
        <v>1</v>
      </c>
      <c r="H136">
        <f t="shared" si="79"/>
        <v>0</v>
      </c>
      <c r="I136">
        <f t="shared" si="79"/>
        <v>0</v>
      </c>
      <c r="J136">
        <f t="shared" si="79"/>
        <v>0</v>
      </c>
      <c r="K136">
        <f t="shared" si="67"/>
        <v>1</v>
      </c>
      <c r="L136" t="s">
        <v>96</v>
      </c>
      <c r="M136" t="s">
        <v>84</v>
      </c>
      <c r="N136" t="str">
        <f t="shared" si="68"/>
        <v>United States</v>
      </c>
      <c r="O136" t="s">
        <v>59</v>
      </c>
      <c r="P136" t="s">
        <v>60</v>
      </c>
      <c r="Q136">
        <v>3</v>
      </c>
      <c r="R136">
        <v>4</v>
      </c>
      <c r="S136">
        <v>0</v>
      </c>
      <c r="T136">
        <v>3</v>
      </c>
      <c r="U136">
        <v>5</v>
      </c>
      <c r="V136">
        <v>5</v>
      </c>
      <c r="W136">
        <v>4</v>
      </c>
      <c r="X136">
        <f t="shared" si="69"/>
        <v>-0.16666666666666666</v>
      </c>
      <c r="Y136">
        <f t="shared" si="70"/>
        <v>-4.1666666666666664E-2</v>
      </c>
      <c r="Z136">
        <v>3</v>
      </c>
      <c r="AA136">
        <v>6</v>
      </c>
      <c r="AB136">
        <v>0</v>
      </c>
      <c r="AC136">
        <v>6</v>
      </c>
      <c r="AD136">
        <v>0</v>
      </c>
      <c r="AE136">
        <v>6</v>
      </c>
      <c r="AF136">
        <v>6</v>
      </c>
      <c r="AG136">
        <v>6</v>
      </c>
      <c r="AH136">
        <v>0</v>
      </c>
      <c r="AI136" s="35">
        <v>5</v>
      </c>
      <c r="AJ136">
        <v>6</v>
      </c>
      <c r="AK136">
        <v>6</v>
      </c>
      <c r="AL136">
        <v>6</v>
      </c>
      <c r="AM136">
        <v>5</v>
      </c>
      <c r="AN136">
        <v>5</v>
      </c>
      <c r="AO136">
        <v>6</v>
      </c>
      <c r="AP136">
        <v>4</v>
      </c>
      <c r="AQ136">
        <v>5</v>
      </c>
      <c r="AR136">
        <v>4</v>
      </c>
      <c r="AS136">
        <v>5</v>
      </c>
      <c r="AT136">
        <v>6</v>
      </c>
      <c r="AU136">
        <v>5</v>
      </c>
      <c r="AV136">
        <f t="shared" si="71"/>
        <v>5</v>
      </c>
      <c r="AW136">
        <v>6</v>
      </c>
      <c r="AX136">
        <v>6</v>
      </c>
      <c r="AY136">
        <f t="shared" si="65"/>
        <v>5.375</v>
      </c>
      <c r="AZ136">
        <f t="shared" si="72"/>
        <v>1</v>
      </c>
      <c r="BA136" t="e">
        <f>AVERAGE(#REF!,Z136,AA136,AB136:AF136,AH136)</f>
        <v>#REF!</v>
      </c>
      <c r="BB136" t="e">
        <f t="shared" si="73"/>
        <v>#REF!</v>
      </c>
      <c r="BC136" t="s">
        <v>297</v>
      </c>
      <c r="BD136" t="s">
        <v>888</v>
      </c>
      <c r="BE136" t="s">
        <v>963</v>
      </c>
      <c r="BF136">
        <v>1</v>
      </c>
      <c r="BH136">
        <f t="shared" si="61"/>
        <v>1</v>
      </c>
      <c r="BI136">
        <v>1</v>
      </c>
      <c r="BJ136">
        <v>2</v>
      </c>
      <c r="BK136">
        <f t="shared" si="74"/>
        <v>1</v>
      </c>
      <c r="BL136" t="s">
        <v>300</v>
      </c>
      <c r="BM136" t="s">
        <v>301</v>
      </c>
      <c r="BN136" s="1">
        <v>6.1805555555555563E-3</v>
      </c>
      <c r="BO136" t="s">
        <v>964</v>
      </c>
      <c r="BP136" s="5" t="s">
        <v>1042</v>
      </c>
      <c r="BR136" s="11" t="b">
        <f t="shared" si="62"/>
        <v>0</v>
      </c>
      <c r="BS136" s="11" t="b">
        <f t="shared" si="62"/>
        <v>0</v>
      </c>
      <c r="BT136" s="11" t="b">
        <f t="shared" si="62"/>
        <v>0</v>
      </c>
      <c r="BU136" s="11" t="b">
        <f t="shared" si="62"/>
        <v>0</v>
      </c>
      <c r="BV136" s="11" t="b">
        <f t="shared" si="63"/>
        <v>0</v>
      </c>
      <c r="BW136" s="11" t="b">
        <f t="shared" si="63"/>
        <v>0</v>
      </c>
      <c r="BX136" s="5" t="s">
        <v>1127</v>
      </c>
      <c r="BZ136" s="11" t="b">
        <f t="shared" si="75"/>
        <v>0</v>
      </c>
      <c r="CA136" s="11" t="b">
        <f t="shared" si="76"/>
        <v>0</v>
      </c>
      <c r="CB136" s="11" t="b">
        <f t="shared" si="64"/>
        <v>0</v>
      </c>
      <c r="CC136" s="11" t="b">
        <f t="shared" si="64"/>
        <v>0</v>
      </c>
      <c r="CD136" s="11" t="b">
        <f t="shared" si="64"/>
        <v>0</v>
      </c>
      <c r="CE136" s="11" t="b">
        <f t="shared" si="64"/>
        <v>0</v>
      </c>
      <c r="CF136" s="11" t="b">
        <f t="shared" si="64"/>
        <v>0</v>
      </c>
      <c r="CG136" s="11" t="b">
        <f t="shared" si="64"/>
        <v>0</v>
      </c>
      <c r="CH136" s="11" t="b">
        <f t="shared" si="64"/>
        <v>0</v>
      </c>
      <c r="CI136" s="11" t="b">
        <f t="shared" si="64"/>
        <v>0</v>
      </c>
      <c r="CJ136" s="11" t="b">
        <f t="shared" si="64"/>
        <v>0</v>
      </c>
      <c r="CK136" s="11" t="b">
        <f t="shared" si="64"/>
        <v>0</v>
      </c>
      <c r="CL136" s="11" t="b">
        <f t="shared" si="64"/>
        <v>0</v>
      </c>
      <c r="CM136" s="11" t="b">
        <f t="shared" si="64"/>
        <v>0</v>
      </c>
      <c r="CN136" s="11" t="b">
        <f t="shared" si="64"/>
        <v>0</v>
      </c>
      <c r="CO136" s="11" t="b">
        <f t="shared" si="53"/>
        <v>0</v>
      </c>
      <c r="CP136" s="11" t="b">
        <f t="shared" si="78"/>
        <v>0</v>
      </c>
      <c r="CQ136" s="11" t="b">
        <f t="shared" si="77"/>
        <v>0</v>
      </c>
      <c r="CR136" t="s">
        <v>965</v>
      </c>
    </row>
    <row r="137" spans="1:96">
      <c r="A137" t="s">
        <v>966</v>
      </c>
      <c r="B137" t="s">
        <v>967</v>
      </c>
      <c r="C137" t="s">
        <v>802</v>
      </c>
      <c r="D137" t="s">
        <v>70</v>
      </c>
      <c r="E137" t="s">
        <v>55</v>
      </c>
      <c r="F137" t="s">
        <v>56</v>
      </c>
      <c r="G137">
        <f t="shared" si="79"/>
        <v>0</v>
      </c>
      <c r="H137">
        <f t="shared" si="79"/>
        <v>0</v>
      </c>
      <c r="I137">
        <f t="shared" si="79"/>
        <v>0</v>
      </c>
      <c r="J137">
        <f t="shared" si="79"/>
        <v>1</v>
      </c>
      <c r="K137">
        <f t="shared" si="67"/>
        <v>1</v>
      </c>
      <c r="L137" t="s">
        <v>72</v>
      </c>
      <c r="M137" t="s">
        <v>968</v>
      </c>
      <c r="N137" t="str">
        <f t="shared" si="68"/>
        <v>Czech Republic</v>
      </c>
      <c r="O137" t="s">
        <v>74</v>
      </c>
      <c r="P137" t="s">
        <v>60</v>
      </c>
      <c r="Q137">
        <v>2</v>
      </c>
      <c r="R137">
        <v>4</v>
      </c>
      <c r="S137">
        <v>2</v>
      </c>
      <c r="T137">
        <v>3</v>
      </c>
      <c r="U137">
        <v>4</v>
      </c>
      <c r="V137">
        <v>4</v>
      </c>
      <c r="W137">
        <v>4</v>
      </c>
      <c r="X137">
        <f t="shared" si="69"/>
        <v>-0.125</v>
      </c>
      <c r="Y137">
        <f t="shared" si="70"/>
        <v>-4.1666666666666664E-2</v>
      </c>
      <c r="Z137">
        <v>4</v>
      </c>
      <c r="AA137">
        <v>5</v>
      </c>
      <c r="AB137">
        <v>3</v>
      </c>
      <c r="AC137">
        <v>2</v>
      </c>
      <c r="AD137">
        <v>4</v>
      </c>
      <c r="AE137">
        <v>5</v>
      </c>
      <c r="AF137">
        <v>3</v>
      </c>
      <c r="AG137">
        <v>4</v>
      </c>
      <c r="AH137">
        <v>2</v>
      </c>
      <c r="AI137" s="35">
        <v>2</v>
      </c>
      <c r="AJ137">
        <v>3</v>
      </c>
      <c r="AK137">
        <v>3</v>
      </c>
      <c r="AL137">
        <v>2</v>
      </c>
      <c r="AM137">
        <v>6</v>
      </c>
      <c r="AN137">
        <v>2</v>
      </c>
      <c r="AO137">
        <v>4</v>
      </c>
      <c r="AP137">
        <v>5</v>
      </c>
      <c r="AQ137">
        <v>2</v>
      </c>
      <c r="AR137">
        <v>2</v>
      </c>
      <c r="AS137">
        <v>2</v>
      </c>
      <c r="AT137">
        <v>2</v>
      </c>
      <c r="AU137">
        <v>2</v>
      </c>
      <c r="AV137">
        <f t="shared" si="71"/>
        <v>2</v>
      </c>
      <c r="AW137">
        <v>6</v>
      </c>
      <c r="AX137">
        <v>2</v>
      </c>
      <c r="AY137">
        <f t="shared" si="65"/>
        <v>3.375</v>
      </c>
      <c r="AZ137">
        <f t="shared" si="72"/>
        <v>1</v>
      </c>
      <c r="BA137">
        <f>AVERAGE(BC138,Z137,AA137,AB137:AF137,AH137)</f>
        <v>3.5</v>
      </c>
      <c r="BB137">
        <f t="shared" si="73"/>
        <v>1</v>
      </c>
      <c r="BC137" t="s">
        <v>297</v>
      </c>
      <c r="BD137" t="s">
        <v>62</v>
      </c>
      <c r="BE137" t="s">
        <v>969</v>
      </c>
      <c r="BF137">
        <v>2</v>
      </c>
      <c r="BH137">
        <f t="shared" si="61"/>
        <v>2</v>
      </c>
      <c r="BI137">
        <v>2</v>
      </c>
      <c r="BJ137">
        <v>4</v>
      </c>
      <c r="BK137">
        <f t="shared" si="74"/>
        <v>1</v>
      </c>
      <c r="BL137" t="s">
        <v>970</v>
      </c>
      <c r="BM137" t="s">
        <v>622</v>
      </c>
      <c r="BN137" s="1">
        <v>7.3379629629629628E-3</v>
      </c>
      <c r="BO137" t="s">
        <v>971</v>
      </c>
      <c r="BP137" s="5" t="s">
        <v>1042</v>
      </c>
      <c r="BR137" s="11" t="b">
        <f t="shared" si="62"/>
        <v>0</v>
      </c>
      <c r="BS137" s="11" t="b">
        <f t="shared" si="62"/>
        <v>0</v>
      </c>
      <c r="BT137" s="11" t="b">
        <f t="shared" si="62"/>
        <v>0</v>
      </c>
      <c r="BU137" s="11" t="b">
        <f t="shared" si="62"/>
        <v>0</v>
      </c>
      <c r="BV137" s="11" t="b">
        <f t="shared" si="63"/>
        <v>0</v>
      </c>
      <c r="BW137" s="11" t="b">
        <f t="shared" si="63"/>
        <v>0</v>
      </c>
      <c r="BX137" s="5" t="s">
        <v>1086</v>
      </c>
      <c r="BY137" s="5" t="s">
        <v>1073</v>
      </c>
      <c r="BZ137" s="11" t="b">
        <f t="shared" si="75"/>
        <v>0</v>
      </c>
      <c r="CA137" s="11" t="b">
        <f t="shared" si="76"/>
        <v>1</v>
      </c>
      <c r="CB137" s="11" t="b">
        <f t="shared" si="64"/>
        <v>1</v>
      </c>
      <c r="CC137" s="11" t="b">
        <f t="shared" si="64"/>
        <v>1</v>
      </c>
      <c r="CD137" s="11" t="b">
        <f t="shared" si="64"/>
        <v>0</v>
      </c>
      <c r="CE137" s="11" t="b">
        <f t="shared" si="64"/>
        <v>0</v>
      </c>
      <c r="CF137" s="11" t="b">
        <f t="shared" si="64"/>
        <v>0</v>
      </c>
      <c r="CG137" s="11" t="b">
        <f t="shared" si="64"/>
        <v>0</v>
      </c>
      <c r="CH137" s="11" t="b">
        <f t="shared" si="64"/>
        <v>0</v>
      </c>
      <c r="CI137" s="11" t="b">
        <f t="shared" si="64"/>
        <v>0</v>
      </c>
      <c r="CJ137" s="11" t="b">
        <f t="shared" si="64"/>
        <v>0</v>
      </c>
      <c r="CK137" s="11" t="b">
        <f t="shared" si="64"/>
        <v>0</v>
      </c>
      <c r="CL137" s="11" t="b">
        <f t="shared" si="64"/>
        <v>1</v>
      </c>
      <c r="CM137" s="11" t="b">
        <f t="shared" si="64"/>
        <v>0</v>
      </c>
      <c r="CN137" s="11" t="b">
        <f t="shared" si="64"/>
        <v>0</v>
      </c>
      <c r="CO137" s="11" t="b">
        <f t="shared" si="53"/>
        <v>0</v>
      </c>
      <c r="CP137" s="11" t="b">
        <f t="shared" si="78"/>
        <v>1</v>
      </c>
      <c r="CQ137" s="11" t="b">
        <f t="shared" si="77"/>
        <v>0</v>
      </c>
    </row>
    <row r="138" spans="1:96">
      <c r="A138" t="s">
        <v>972</v>
      </c>
      <c r="B138" t="s">
        <v>973</v>
      </c>
      <c r="C138" t="s">
        <v>802</v>
      </c>
      <c r="D138" t="s">
        <v>81</v>
      </c>
      <c r="E138" t="s">
        <v>71</v>
      </c>
      <c r="F138" t="s">
        <v>132</v>
      </c>
      <c r="G138">
        <f t="shared" si="79"/>
        <v>1</v>
      </c>
      <c r="H138">
        <f t="shared" si="79"/>
        <v>0</v>
      </c>
      <c r="I138">
        <f t="shared" si="79"/>
        <v>0</v>
      </c>
      <c r="J138">
        <f t="shared" si="79"/>
        <v>0</v>
      </c>
      <c r="K138">
        <f t="shared" si="67"/>
        <v>1</v>
      </c>
      <c r="L138" t="s">
        <v>96</v>
      </c>
      <c r="M138" t="s">
        <v>125</v>
      </c>
      <c r="N138" t="str">
        <f t="shared" si="68"/>
        <v>United Kingdom</v>
      </c>
      <c r="O138" t="s">
        <v>59</v>
      </c>
      <c r="P138" t="s">
        <v>98</v>
      </c>
      <c r="Q138">
        <v>5</v>
      </c>
      <c r="R138">
        <v>4</v>
      </c>
      <c r="S138">
        <v>4</v>
      </c>
      <c r="T138">
        <v>2</v>
      </c>
      <c r="U138">
        <v>2</v>
      </c>
      <c r="V138">
        <v>3</v>
      </c>
      <c r="W138">
        <v>3</v>
      </c>
      <c r="X138">
        <f t="shared" si="69"/>
        <v>0.125</v>
      </c>
      <c r="Y138">
        <f t="shared" si="70"/>
        <v>0</v>
      </c>
      <c r="Z138">
        <v>3</v>
      </c>
      <c r="AA138">
        <v>5</v>
      </c>
      <c r="AB138">
        <v>3</v>
      </c>
      <c r="AC138">
        <v>4</v>
      </c>
      <c r="AD138">
        <v>4</v>
      </c>
      <c r="AE138">
        <v>5</v>
      </c>
      <c r="AF138">
        <v>3</v>
      </c>
      <c r="AG138">
        <v>3</v>
      </c>
      <c r="AH138">
        <v>3</v>
      </c>
      <c r="AI138" s="35">
        <v>5</v>
      </c>
      <c r="AJ138">
        <v>4</v>
      </c>
      <c r="AK138">
        <v>4</v>
      </c>
      <c r="AL138">
        <v>4</v>
      </c>
      <c r="AM138">
        <v>5</v>
      </c>
      <c r="AN138">
        <v>5</v>
      </c>
      <c r="AO138">
        <v>5</v>
      </c>
      <c r="AP138">
        <v>4</v>
      </c>
      <c r="AQ138">
        <v>5</v>
      </c>
      <c r="AR138">
        <v>5</v>
      </c>
      <c r="AS138">
        <v>5</v>
      </c>
      <c r="AT138">
        <v>5</v>
      </c>
      <c r="AU138">
        <v>4</v>
      </c>
      <c r="AV138">
        <f t="shared" si="71"/>
        <v>4.8</v>
      </c>
      <c r="AW138">
        <v>6</v>
      </c>
      <c r="AX138">
        <v>5</v>
      </c>
      <c r="AY138">
        <f t="shared" si="65"/>
        <v>4.5</v>
      </c>
      <c r="AZ138">
        <f t="shared" si="72"/>
        <v>1</v>
      </c>
      <c r="BA138">
        <f t="shared" ref="BA138:BA143" si="80">AVERAGE(BC140,Z138,AA138,AB138:AF138,AH138)</f>
        <v>3.75</v>
      </c>
      <c r="BB138">
        <f t="shared" si="73"/>
        <v>1</v>
      </c>
      <c r="BC138" t="s">
        <v>282</v>
      </c>
      <c r="BD138" t="s">
        <v>104</v>
      </c>
      <c r="BE138" t="s">
        <v>527</v>
      </c>
      <c r="BF138">
        <v>1</v>
      </c>
      <c r="BH138">
        <f t="shared" si="61"/>
        <v>1</v>
      </c>
      <c r="BI138">
        <v>3</v>
      </c>
      <c r="BJ138">
        <v>5</v>
      </c>
      <c r="BK138">
        <f t="shared" si="74"/>
        <v>1</v>
      </c>
      <c r="BL138" t="s">
        <v>974</v>
      </c>
      <c r="BM138" t="s">
        <v>975</v>
      </c>
      <c r="BN138" s="1">
        <v>5.1273148148148146E-3</v>
      </c>
      <c r="BO138" t="s">
        <v>92</v>
      </c>
      <c r="BP138" s="5" t="s">
        <v>1041</v>
      </c>
      <c r="BR138" s="11" t="b">
        <f t="shared" si="62"/>
        <v>0</v>
      </c>
      <c r="BS138" s="11" t="b">
        <f t="shared" si="62"/>
        <v>0</v>
      </c>
      <c r="BT138" s="11" t="b">
        <f t="shared" si="62"/>
        <v>0</v>
      </c>
      <c r="BU138" s="11" t="b">
        <f t="shared" si="62"/>
        <v>0</v>
      </c>
      <c r="BV138" s="11" t="b">
        <f t="shared" si="63"/>
        <v>0</v>
      </c>
      <c r="BW138" s="11" t="b">
        <f t="shared" si="63"/>
        <v>0</v>
      </c>
      <c r="BZ138" s="11" t="b">
        <f t="shared" si="75"/>
        <v>0</v>
      </c>
      <c r="CA138" s="11" t="b">
        <f t="shared" si="76"/>
        <v>0</v>
      </c>
      <c r="CB138" s="11" t="b">
        <f t="shared" si="64"/>
        <v>0</v>
      </c>
      <c r="CC138" s="11" t="b">
        <f t="shared" si="64"/>
        <v>0</v>
      </c>
      <c r="CD138" s="11" t="b">
        <f t="shared" si="64"/>
        <v>0</v>
      </c>
      <c r="CE138" s="11" t="b">
        <f t="shared" si="64"/>
        <v>0</v>
      </c>
      <c r="CF138" s="11" t="b">
        <f t="shared" si="64"/>
        <v>0</v>
      </c>
      <c r="CG138" s="11" t="b">
        <f t="shared" si="64"/>
        <v>0</v>
      </c>
      <c r="CH138" s="11" t="b">
        <f t="shared" si="64"/>
        <v>0</v>
      </c>
      <c r="CI138" s="11" t="b">
        <f t="shared" si="64"/>
        <v>0</v>
      </c>
      <c r="CJ138" s="11" t="b">
        <f t="shared" si="64"/>
        <v>0</v>
      </c>
      <c r="CK138" s="11" t="b">
        <f t="shared" si="64"/>
        <v>0</v>
      </c>
      <c r="CL138" s="11" t="b">
        <f t="shared" si="64"/>
        <v>0</v>
      </c>
      <c r="CM138" s="11" t="b">
        <f t="shared" si="64"/>
        <v>0</v>
      </c>
      <c r="CN138" s="11" t="b">
        <f t="shared" si="64"/>
        <v>0</v>
      </c>
      <c r="CO138" s="11" t="b">
        <f t="shared" si="53"/>
        <v>0</v>
      </c>
      <c r="CP138" s="11" t="b">
        <f t="shared" si="78"/>
        <v>0</v>
      </c>
      <c r="CQ138" s="11" t="b">
        <f t="shared" si="77"/>
        <v>0</v>
      </c>
      <c r="CR138" t="s">
        <v>92</v>
      </c>
    </row>
    <row r="139" spans="1:96">
      <c r="A139" t="s">
        <v>976</v>
      </c>
      <c r="B139" t="s">
        <v>977</v>
      </c>
      <c r="C139" t="s">
        <v>802</v>
      </c>
      <c r="D139" t="s">
        <v>70</v>
      </c>
      <c r="E139" t="s">
        <v>55</v>
      </c>
      <c r="F139" t="s">
        <v>56</v>
      </c>
      <c r="G139">
        <f t="shared" si="79"/>
        <v>0</v>
      </c>
      <c r="H139">
        <f t="shared" si="79"/>
        <v>0</v>
      </c>
      <c r="I139">
        <f t="shared" si="79"/>
        <v>0</v>
      </c>
      <c r="J139">
        <f t="shared" si="79"/>
        <v>1</v>
      </c>
      <c r="K139">
        <f t="shared" si="67"/>
        <v>1</v>
      </c>
      <c r="L139" t="s">
        <v>72</v>
      </c>
      <c r="M139" t="s">
        <v>844</v>
      </c>
      <c r="N139" t="str">
        <f t="shared" si="68"/>
        <v>France</v>
      </c>
      <c r="O139" t="s">
        <v>59</v>
      </c>
      <c r="P139" t="s">
        <v>60</v>
      </c>
      <c r="Q139">
        <v>1</v>
      </c>
      <c r="R139">
        <v>2</v>
      </c>
      <c r="S139">
        <v>3</v>
      </c>
      <c r="T139">
        <v>1</v>
      </c>
      <c r="U139">
        <v>3</v>
      </c>
      <c r="V139">
        <v>4</v>
      </c>
      <c r="W139">
        <v>5</v>
      </c>
      <c r="X139">
        <f t="shared" si="69"/>
        <v>4.1666666666666664E-2</v>
      </c>
      <c r="Y139">
        <f t="shared" si="70"/>
        <v>-0.125</v>
      </c>
      <c r="Z139">
        <v>4</v>
      </c>
      <c r="AA139">
        <v>4</v>
      </c>
      <c r="AB139">
        <v>5</v>
      </c>
      <c r="AC139">
        <v>6</v>
      </c>
      <c r="AD139">
        <v>4</v>
      </c>
      <c r="AE139">
        <v>5</v>
      </c>
      <c r="AF139">
        <v>2</v>
      </c>
      <c r="AG139">
        <v>3</v>
      </c>
      <c r="AH139">
        <v>3</v>
      </c>
      <c r="AI139" s="35">
        <v>5</v>
      </c>
      <c r="AJ139">
        <v>6</v>
      </c>
      <c r="AK139">
        <v>6</v>
      </c>
      <c r="AL139">
        <v>6</v>
      </c>
      <c r="AM139">
        <v>6</v>
      </c>
      <c r="AN139">
        <v>6</v>
      </c>
      <c r="AO139">
        <v>5</v>
      </c>
      <c r="AP139">
        <v>3</v>
      </c>
      <c r="AQ139">
        <v>6</v>
      </c>
      <c r="AR139">
        <v>5</v>
      </c>
      <c r="AS139">
        <v>5</v>
      </c>
      <c r="AT139">
        <v>5</v>
      </c>
      <c r="AU139">
        <v>5</v>
      </c>
      <c r="AV139">
        <f t="shared" si="71"/>
        <v>5.2</v>
      </c>
      <c r="AW139">
        <v>6</v>
      </c>
      <c r="AX139">
        <v>6</v>
      </c>
      <c r="AY139">
        <f t="shared" si="65"/>
        <v>5.375</v>
      </c>
      <c r="AZ139">
        <f t="shared" si="72"/>
        <v>1</v>
      </c>
      <c r="BA139">
        <f t="shared" si="80"/>
        <v>4.125</v>
      </c>
      <c r="BB139">
        <f t="shared" si="73"/>
        <v>1</v>
      </c>
      <c r="BC139" t="s">
        <v>297</v>
      </c>
      <c r="BD139" t="s">
        <v>556</v>
      </c>
      <c r="BE139" t="s">
        <v>978</v>
      </c>
      <c r="BF139">
        <v>1</v>
      </c>
      <c r="BH139">
        <f t="shared" si="61"/>
        <v>1</v>
      </c>
      <c r="BI139">
        <v>2</v>
      </c>
      <c r="BJ139">
        <v>3</v>
      </c>
      <c r="BK139">
        <f t="shared" si="74"/>
        <v>1</v>
      </c>
      <c r="BL139" t="s">
        <v>979</v>
      </c>
      <c r="BM139" t="s">
        <v>622</v>
      </c>
      <c r="BN139" s="1">
        <v>4.3981481481481484E-3</v>
      </c>
      <c r="BO139" t="s">
        <v>980</v>
      </c>
      <c r="BP139" s="5" t="s">
        <v>1051</v>
      </c>
      <c r="BR139" s="11" t="b">
        <f t="shared" si="62"/>
        <v>0</v>
      </c>
      <c r="BS139" s="11" t="b">
        <f t="shared" si="62"/>
        <v>0</v>
      </c>
      <c r="BT139" s="11" t="b">
        <f t="shared" si="62"/>
        <v>0</v>
      </c>
      <c r="BU139" s="11" t="b">
        <f t="shared" si="62"/>
        <v>0</v>
      </c>
      <c r="BV139" s="11" t="b">
        <f t="shared" si="63"/>
        <v>0</v>
      </c>
      <c r="BW139" s="11" t="b">
        <f t="shared" si="63"/>
        <v>0</v>
      </c>
      <c r="BZ139" s="11" t="b">
        <f t="shared" si="75"/>
        <v>0</v>
      </c>
      <c r="CA139" s="11" t="b">
        <f t="shared" si="76"/>
        <v>0</v>
      </c>
      <c r="CB139" s="11" t="b">
        <f t="shared" si="64"/>
        <v>0</v>
      </c>
      <c r="CC139" s="11" t="b">
        <f t="shared" si="64"/>
        <v>0</v>
      </c>
      <c r="CD139" s="11" t="b">
        <f t="shared" si="64"/>
        <v>0</v>
      </c>
      <c r="CE139" s="11" t="b">
        <f t="shared" si="64"/>
        <v>0</v>
      </c>
      <c r="CF139" s="11" t="b">
        <f t="shared" si="64"/>
        <v>0</v>
      </c>
      <c r="CG139" s="11" t="b">
        <f t="shared" si="64"/>
        <v>0</v>
      </c>
      <c r="CH139" s="11" t="b">
        <f t="shared" si="64"/>
        <v>0</v>
      </c>
      <c r="CI139" s="11" t="b">
        <f t="shared" si="64"/>
        <v>0</v>
      </c>
      <c r="CJ139" s="11" t="b">
        <f t="shared" si="64"/>
        <v>0</v>
      </c>
      <c r="CK139" s="11" t="b">
        <f t="shared" si="64"/>
        <v>0</v>
      </c>
      <c r="CL139" s="11" t="b">
        <f t="shared" si="64"/>
        <v>0</v>
      </c>
      <c r="CM139" s="11" t="b">
        <f t="shared" si="64"/>
        <v>0</v>
      </c>
      <c r="CN139" s="11" t="b">
        <f t="shared" si="64"/>
        <v>0</v>
      </c>
      <c r="CO139" s="11" t="b">
        <f t="shared" si="53"/>
        <v>0</v>
      </c>
      <c r="CP139" s="11" t="b">
        <f t="shared" si="78"/>
        <v>0</v>
      </c>
      <c r="CQ139" s="11" t="b">
        <f t="shared" si="77"/>
        <v>0</v>
      </c>
    </row>
    <row r="140" spans="1:96">
      <c r="A140" t="s">
        <v>981</v>
      </c>
      <c r="B140" t="s">
        <v>982</v>
      </c>
      <c r="C140" t="s">
        <v>802</v>
      </c>
      <c r="D140" t="s">
        <v>54</v>
      </c>
      <c r="E140" t="s">
        <v>144</v>
      </c>
      <c r="F140" t="s">
        <v>56</v>
      </c>
      <c r="G140">
        <f t="shared" si="79"/>
        <v>0</v>
      </c>
      <c r="H140">
        <f t="shared" si="79"/>
        <v>0</v>
      </c>
      <c r="I140">
        <f t="shared" si="79"/>
        <v>0</v>
      </c>
      <c r="J140">
        <f t="shared" si="79"/>
        <v>1</v>
      </c>
      <c r="K140">
        <f t="shared" si="67"/>
        <v>1</v>
      </c>
      <c r="L140" t="s">
        <v>72</v>
      </c>
      <c r="M140" t="s">
        <v>983</v>
      </c>
      <c r="N140" t="str">
        <f t="shared" si="68"/>
        <v>eastbourne</v>
      </c>
      <c r="O140" t="s">
        <v>59</v>
      </c>
      <c r="P140" t="s">
        <v>98</v>
      </c>
      <c r="Q140">
        <v>2</v>
      </c>
      <c r="R140">
        <v>3</v>
      </c>
      <c r="S140">
        <v>3</v>
      </c>
      <c r="T140">
        <v>2</v>
      </c>
      <c r="U140">
        <v>4</v>
      </c>
      <c r="V140">
        <v>4</v>
      </c>
      <c r="W140">
        <v>3</v>
      </c>
      <c r="X140">
        <f t="shared" si="69"/>
        <v>0</v>
      </c>
      <c r="Y140">
        <f t="shared" si="70"/>
        <v>-4.1666666666666664E-2</v>
      </c>
      <c r="Z140">
        <v>5</v>
      </c>
      <c r="AA140">
        <v>6</v>
      </c>
      <c r="AB140">
        <v>5</v>
      </c>
      <c r="AC140">
        <v>5</v>
      </c>
      <c r="AD140">
        <v>5</v>
      </c>
      <c r="AE140">
        <v>6</v>
      </c>
      <c r="AF140">
        <v>5</v>
      </c>
      <c r="AG140">
        <v>1</v>
      </c>
      <c r="AH140">
        <v>5</v>
      </c>
      <c r="AI140" s="35">
        <v>5</v>
      </c>
      <c r="AJ140">
        <v>6</v>
      </c>
      <c r="AK140">
        <v>5</v>
      </c>
      <c r="AL140">
        <v>4</v>
      </c>
      <c r="AM140">
        <v>5</v>
      </c>
      <c r="AN140">
        <v>5</v>
      </c>
      <c r="AO140">
        <v>5</v>
      </c>
      <c r="AP140">
        <v>5</v>
      </c>
      <c r="AQ140">
        <v>3</v>
      </c>
      <c r="AR140">
        <v>4</v>
      </c>
      <c r="AS140">
        <v>5</v>
      </c>
      <c r="AT140">
        <v>4</v>
      </c>
      <c r="AU140">
        <v>4</v>
      </c>
      <c r="AV140">
        <f t="shared" si="71"/>
        <v>4</v>
      </c>
      <c r="AW140">
        <v>6</v>
      </c>
      <c r="AX140">
        <v>4</v>
      </c>
      <c r="AY140">
        <f t="shared" si="65"/>
        <v>5</v>
      </c>
      <c r="AZ140">
        <f t="shared" si="72"/>
        <v>1</v>
      </c>
      <c r="BA140">
        <f t="shared" si="80"/>
        <v>5.25</v>
      </c>
      <c r="BB140">
        <f t="shared" si="73"/>
        <v>1</v>
      </c>
      <c r="BC140" t="s">
        <v>61</v>
      </c>
      <c r="BD140" t="s">
        <v>139</v>
      </c>
      <c r="BE140" t="s">
        <v>140</v>
      </c>
      <c r="BF140">
        <v>2</v>
      </c>
      <c r="BH140">
        <f t="shared" si="61"/>
        <v>2</v>
      </c>
      <c r="BI140">
        <v>2</v>
      </c>
      <c r="BJ140">
        <v>4</v>
      </c>
      <c r="BK140">
        <f t="shared" si="74"/>
        <v>1</v>
      </c>
      <c r="BL140" t="s">
        <v>984</v>
      </c>
      <c r="BM140" t="s">
        <v>236</v>
      </c>
      <c r="BN140" s="1">
        <v>5.6712962962962958E-3</v>
      </c>
      <c r="BP140" s="5" t="s">
        <v>1041</v>
      </c>
      <c r="BR140" s="11" t="b">
        <f t="shared" ref="BR140:BU159" si="81">ISNUMBER(SEARCH(BR$2,$BQ140))</f>
        <v>0</v>
      </c>
      <c r="BS140" s="11" t="b">
        <f t="shared" si="81"/>
        <v>0</v>
      </c>
      <c r="BT140" s="11" t="b">
        <f t="shared" si="81"/>
        <v>0</v>
      </c>
      <c r="BU140" s="11" t="b">
        <f t="shared" si="81"/>
        <v>0</v>
      </c>
      <c r="BV140" s="11" t="b">
        <f t="shared" si="63"/>
        <v>0</v>
      </c>
      <c r="BW140" s="11" t="b">
        <f t="shared" si="63"/>
        <v>0</v>
      </c>
      <c r="BZ140" s="11" t="b">
        <f t="shared" si="75"/>
        <v>0</v>
      </c>
      <c r="CA140" s="11" t="b">
        <f t="shared" si="76"/>
        <v>0</v>
      </c>
      <c r="CB140" s="11" t="b">
        <f t="shared" si="64"/>
        <v>0</v>
      </c>
      <c r="CC140" s="11" t="b">
        <f t="shared" si="64"/>
        <v>0</v>
      </c>
      <c r="CD140" s="11" t="b">
        <f t="shared" si="64"/>
        <v>0</v>
      </c>
      <c r="CE140" s="11" t="b">
        <f t="shared" si="64"/>
        <v>0</v>
      </c>
      <c r="CF140" s="11" t="b">
        <f t="shared" si="64"/>
        <v>0</v>
      </c>
      <c r="CG140" s="11" t="b">
        <f t="shared" si="64"/>
        <v>0</v>
      </c>
      <c r="CH140" s="11" t="b">
        <f t="shared" si="64"/>
        <v>0</v>
      </c>
      <c r="CI140" s="11" t="b">
        <f t="shared" si="64"/>
        <v>0</v>
      </c>
      <c r="CJ140" s="11" t="b">
        <f t="shared" si="64"/>
        <v>0</v>
      </c>
      <c r="CK140" s="11" t="b">
        <f t="shared" si="64"/>
        <v>0</v>
      </c>
      <c r="CL140" s="11" t="b">
        <f t="shared" si="64"/>
        <v>0</v>
      </c>
      <c r="CM140" s="11" t="b">
        <f t="shared" si="64"/>
        <v>0</v>
      </c>
      <c r="CN140" s="11" t="b">
        <f t="shared" si="64"/>
        <v>0</v>
      </c>
      <c r="CO140" s="11" t="b">
        <f t="shared" si="53"/>
        <v>0</v>
      </c>
      <c r="CP140" s="11" t="b">
        <f t="shared" si="78"/>
        <v>0</v>
      </c>
      <c r="CQ140" s="11" t="b">
        <f t="shared" si="77"/>
        <v>0</v>
      </c>
    </row>
    <row r="141" spans="1:96">
      <c r="A141" t="s">
        <v>985</v>
      </c>
      <c r="B141" t="s">
        <v>986</v>
      </c>
      <c r="C141" t="s">
        <v>802</v>
      </c>
      <c r="D141" t="s">
        <v>54</v>
      </c>
      <c r="E141" t="s">
        <v>71</v>
      </c>
      <c r="F141" t="s">
        <v>116</v>
      </c>
      <c r="G141">
        <f t="shared" si="79"/>
        <v>0</v>
      </c>
      <c r="H141">
        <f t="shared" si="79"/>
        <v>1</v>
      </c>
      <c r="I141">
        <f t="shared" si="79"/>
        <v>0</v>
      </c>
      <c r="J141">
        <f t="shared" si="79"/>
        <v>0</v>
      </c>
      <c r="K141">
        <f t="shared" si="67"/>
        <v>1</v>
      </c>
      <c r="L141" t="s">
        <v>96</v>
      </c>
      <c r="M141" t="s">
        <v>260</v>
      </c>
      <c r="N141" t="str">
        <f t="shared" si="68"/>
        <v>Greece</v>
      </c>
      <c r="O141" t="s">
        <v>59</v>
      </c>
      <c r="P141" t="s">
        <v>60</v>
      </c>
      <c r="Q141">
        <v>3</v>
      </c>
      <c r="R141">
        <v>2</v>
      </c>
      <c r="S141">
        <v>4</v>
      </c>
      <c r="T141">
        <v>1</v>
      </c>
      <c r="U141">
        <v>4</v>
      </c>
      <c r="V141">
        <v>4</v>
      </c>
      <c r="W141">
        <v>4</v>
      </c>
      <c r="X141">
        <f t="shared" si="69"/>
        <v>0.16666666666666666</v>
      </c>
      <c r="Y141">
        <f t="shared" si="70"/>
        <v>-0.125</v>
      </c>
      <c r="Z141">
        <v>6</v>
      </c>
      <c r="AA141">
        <v>6</v>
      </c>
      <c r="AB141">
        <v>6</v>
      </c>
      <c r="AC141">
        <v>6</v>
      </c>
      <c r="AD141">
        <v>6</v>
      </c>
      <c r="AE141">
        <v>6</v>
      </c>
      <c r="AF141">
        <v>6</v>
      </c>
      <c r="AG141">
        <v>0</v>
      </c>
      <c r="AH141">
        <v>6</v>
      </c>
      <c r="AI141" s="35">
        <v>6</v>
      </c>
      <c r="AJ141">
        <v>6</v>
      </c>
      <c r="AK141">
        <v>6</v>
      </c>
      <c r="AL141">
        <v>6</v>
      </c>
      <c r="AM141">
        <v>6</v>
      </c>
      <c r="AN141">
        <v>6</v>
      </c>
      <c r="AO141">
        <v>3</v>
      </c>
      <c r="AP141">
        <v>3</v>
      </c>
      <c r="AQ141">
        <v>6</v>
      </c>
      <c r="AR141">
        <v>6</v>
      </c>
      <c r="AS141">
        <v>6</v>
      </c>
      <c r="AT141">
        <v>6</v>
      </c>
      <c r="AU141">
        <v>6</v>
      </c>
      <c r="AV141">
        <f t="shared" si="71"/>
        <v>6</v>
      </c>
      <c r="AW141">
        <v>6</v>
      </c>
      <c r="AX141">
        <v>6</v>
      </c>
      <c r="AY141">
        <f t="shared" si="65"/>
        <v>5.25</v>
      </c>
      <c r="AZ141">
        <f t="shared" si="72"/>
        <v>1</v>
      </c>
      <c r="BA141">
        <f t="shared" si="80"/>
        <v>6</v>
      </c>
      <c r="BB141">
        <f t="shared" si="73"/>
        <v>1</v>
      </c>
      <c r="BC141" t="s">
        <v>61</v>
      </c>
      <c r="BD141" t="s">
        <v>392</v>
      </c>
      <c r="BE141" t="s">
        <v>987</v>
      </c>
      <c r="BF141">
        <v>0</v>
      </c>
      <c r="BG141">
        <v>1</v>
      </c>
      <c r="BH141">
        <f t="shared" si="61"/>
        <v>1</v>
      </c>
      <c r="BI141">
        <v>1</v>
      </c>
      <c r="BJ141">
        <v>1</v>
      </c>
      <c r="BK141">
        <f t="shared" si="74"/>
        <v>0</v>
      </c>
      <c r="BL141" t="s">
        <v>64</v>
      </c>
      <c r="BM141" t="s">
        <v>65</v>
      </c>
      <c r="BN141" s="1">
        <v>3.2175925925925926E-3</v>
      </c>
      <c r="BP141" s="5" t="s">
        <v>1041</v>
      </c>
      <c r="BR141" s="11" t="b">
        <f t="shared" si="81"/>
        <v>0</v>
      </c>
      <c r="BS141" s="11" t="b">
        <f t="shared" si="81"/>
        <v>0</v>
      </c>
      <c r="BT141" s="11" t="b">
        <f t="shared" si="81"/>
        <v>0</v>
      </c>
      <c r="BU141" s="11" t="b">
        <f t="shared" si="81"/>
        <v>0</v>
      </c>
      <c r="BV141" s="11" t="b">
        <f t="shared" si="63"/>
        <v>0</v>
      </c>
      <c r="BW141" s="11" t="b">
        <f t="shared" si="63"/>
        <v>0</v>
      </c>
      <c r="BZ141" s="11" t="b">
        <f t="shared" si="75"/>
        <v>0</v>
      </c>
      <c r="CA141" s="11" t="b">
        <f t="shared" si="76"/>
        <v>0</v>
      </c>
      <c r="CB141" s="11" t="b">
        <f t="shared" si="64"/>
        <v>0</v>
      </c>
      <c r="CC141" s="11" t="b">
        <f t="shared" si="64"/>
        <v>0</v>
      </c>
      <c r="CD141" s="11" t="b">
        <f t="shared" si="64"/>
        <v>0</v>
      </c>
      <c r="CE141" s="11" t="b">
        <f t="shared" si="64"/>
        <v>0</v>
      </c>
      <c r="CF141" s="11" t="b">
        <f t="shared" si="64"/>
        <v>0</v>
      </c>
      <c r="CG141" s="11" t="b">
        <f t="shared" si="64"/>
        <v>0</v>
      </c>
      <c r="CH141" s="11" t="b">
        <f t="shared" si="64"/>
        <v>0</v>
      </c>
      <c r="CI141" s="11" t="b">
        <f t="shared" si="64"/>
        <v>0</v>
      </c>
      <c r="CJ141" s="11" t="b">
        <f t="shared" si="64"/>
        <v>0</v>
      </c>
      <c r="CK141" s="11" t="b">
        <f t="shared" si="64"/>
        <v>0</v>
      </c>
      <c r="CL141" s="11" t="b">
        <f t="shared" si="64"/>
        <v>0</v>
      </c>
      <c r="CM141" s="11" t="b">
        <f t="shared" si="64"/>
        <v>0</v>
      </c>
      <c r="CN141" s="11" t="b">
        <f t="shared" si="64"/>
        <v>0</v>
      </c>
      <c r="CO141" s="11" t="b">
        <f t="shared" si="53"/>
        <v>0</v>
      </c>
      <c r="CP141" s="11" t="b">
        <f t="shared" si="78"/>
        <v>0</v>
      </c>
      <c r="CQ141" s="11" t="b">
        <f t="shared" si="77"/>
        <v>0</v>
      </c>
      <c r="CR141" t="s">
        <v>988</v>
      </c>
    </row>
    <row r="142" spans="1:96">
      <c r="A142" t="s">
        <v>989</v>
      </c>
      <c r="B142" t="s">
        <v>990</v>
      </c>
      <c r="C142" t="s">
        <v>802</v>
      </c>
      <c r="D142" t="s">
        <v>54</v>
      </c>
      <c r="E142" t="s">
        <v>55</v>
      </c>
      <c r="F142" t="s">
        <v>132</v>
      </c>
      <c r="G142">
        <f t="shared" si="79"/>
        <v>1</v>
      </c>
      <c r="H142">
        <f t="shared" si="79"/>
        <v>0</v>
      </c>
      <c r="I142">
        <f t="shared" si="79"/>
        <v>0</v>
      </c>
      <c r="J142">
        <f t="shared" si="79"/>
        <v>0</v>
      </c>
      <c r="K142">
        <f t="shared" si="67"/>
        <v>1</v>
      </c>
      <c r="L142" t="s">
        <v>96</v>
      </c>
      <c r="M142" t="s">
        <v>844</v>
      </c>
      <c r="N142" t="str">
        <f t="shared" si="68"/>
        <v>France</v>
      </c>
      <c r="O142" t="s">
        <v>74</v>
      </c>
      <c r="P142" t="s">
        <v>60</v>
      </c>
      <c r="Q142">
        <v>2</v>
      </c>
      <c r="R142">
        <v>0</v>
      </c>
      <c r="S142">
        <v>3</v>
      </c>
      <c r="T142">
        <v>4</v>
      </c>
      <c r="U142">
        <v>5</v>
      </c>
      <c r="V142">
        <v>3</v>
      </c>
      <c r="W142">
        <v>4</v>
      </c>
      <c r="X142">
        <f t="shared" si="69"/>
        <v>4.1666666666666664E-2</v>
      </c>
      <c r="Y142">
        <f t="shared" si="70"/>
        <v>-8.3333333333333329E-2</v>
      </c>
      <c r="Z142">
        <v>4</v>
      </c>
      <c r="AA142">
        <v>6</v>
      </c>
      <c r="AB142">
        <v>2</v>
      </c>
      <c r="AC142">
        <v>6</v>
      </c>
      <c r="AD142">
        <v>4</v>
      </c>
      <c r="AE142">
        <v>6</v>
      </c>
      <c r="AF142">
        <v>3</v>
      </c>
      <c r="AG142">
        <v>2</v>
      </c>
      <c r="AH142">
        <v>4</v>
      </c>
      <c r="AI142" s="35">
        <v>6</v>
      </c>
      <c r="AJ142">
        <v>5</v>
      </c>
      <c r="AK142">
        <v>5</v>
      </c>
      <c r="AL142">
        <v>5</v>
      </c>
      <c r="AM142">
        <v>6</v>
      </c>
      <c r="AN142">
        <v>6</v>
      </c>
      <c r="AO142">
        <v>5</v>
      </c>
      <c r="AP142">
        <v>5</v>
      </c>
      <c r="AQ142">
        <v>4</v>
      </c>
      <c r="AR142">
        <v>5</v>
      </c>
      <c r="AS142">
        <v>5</v>
      </c>
      <c r="AT142">
        <v>5</v>
      </c>
      <c r="AU142">
        <v>5</v>
      </c>
      <c r="AV142">
        <f t="shared" si="71"/>
        <v>4.8</v>
      </c>
      <c r="AW142">
        <v>6</v>
      </c>
      <c r="AX142">
        <v>6</v>
      </c>
      <c r="AY142">
        <f t="shared" si="65"/>
        <v>5.375</v>
      </c>
      <c r="AZ142">
        <f t="shared" si="72"/>
        <v>1</v>
      </c>
      <c r="BA142">
        <f t="shared" si="80"/>
        <v>4.375</v>
      </c>
      <c r="BB142">
        <f t="shared" si="73"/>
        <v>1</v>
      </c>
      <c r="BC142" t="s">
        <v>297</v>
      </c>
      <c r="BD142" t="s">
        <v>228</v>
      </c>
      <c r="BE142" t="s">
        <v>397</v>
      </c>
      <c r="BF142">
        <v>1</v>
      </c>
      <c r="BH142">
        <f t="shared" si="61"/>
        <v>1</v>
      </c>
      <c r="BI142">
        <v>1</v>
      </c>
      <c r="BJ142">
        <v>3</v>
      </c>
      <c r="BK142">
        <f t="shared" si="74"/>
        <v>1</v>
      </c>
      <c r="BL142" t="s">
        <v>574</v>
      </c>
      <c r="BM142" t="s">
        <v>301</v>
      </c>
      <c r="BN142" s="1">
        <v>6.5277777777777782E-3</v>
      </c>
      <c r="BO142" t="s">
        <v>991</v>
      </c>
      <c r="BP142" s="5" t="s">
        <v>736</v>
      </c>
      <c r="BQ142" s="5" t="s">
        <v>1124</v>
      </c>
      <c r="BR142" s="11" t="b">
        <f t="shared" si="81"/>
        <v>0</v>
      </c>
      <c r="BS142" s="11" t="b">
        <f t="shared" si="81"/>
        <v>0</v>
      </c>
      <c r="BT142" s="11" t="b">
        <f t="shared" si="81"/>
        <v>0</v>
      </c>
      <c r="BU142" s="11" t="b">
        <f t="shared" si="81"/>
        <v>0</v>
      </c>
      <c r="BV142" s="11" t="b">
        <f t="shared" si="63"/>
        <v>0</v>
      </c>
      <c r="BW142" s="11" t="b">
        <f t="shared" si="63"/>
        <v>0</v>
      </c>
      <c r="BX142" s="5" t="s">
        <v>1097</v>
      </c>
      <c r="BZ142" s="11" t="b">
        <f t="shared" si="75"/>
        <v>1</v>
      </c>
      <c r="CA142" s="11" t="b">
        <f t="shared" si="76"/>
        <v>0</v>
      </c>
      <c r="CB142" s="11" t="b">
        <f t="shared" si="64"/>
        <v>0</v>
      </c>
      <c r="CC142" s="11" t="b">
        <f t="shared" si="64"/>
        <v>0</v>
      </c>
      <c r="CD142" s="11" t="b">
        <f t="shared" si="64"/>
        <v>0</v>
      </c>
      <c r="CE142" s="11" t="b">
        <f t="shared" si="64"/>
        <v>0</v>
      </c>
      <c r="CF142" s="11" t="b">
        <f t="shared" si="64"/>
        <v>0</v>
      </c>
      <c r="CG142" s="11" t="b">
        <f t="shared" si="64"/>
        <v>0</v>
      </c>
      <c r="CH142" s="11" t="b">
        <f t="shared" si="64"/>
        <v>0</v>
      </c>
      <c r="CI142" s="11" t="b">
        <f t="shared" si="64"/>
        <v>0</v>
      </c>
      <c r="CJ142" s="11" t="b">
        <f t="shared" si="64"/>
        <v>0</v>
      </c>
      <c r="CK142" s="11" t="b">
        <f t="shared" si="64"/>
        <v>0</v>
      </c>
      <c r="CL142" s="11" t="b">
        <f t="shared" si="64"/>
        <v>0</v>
      </c>
      <c r="CM142" s="11" t="b">
        <f t="shared" si="64"/>
        <v>1</v>
      </c>
      <c r="CN142" s="11" t="b">
        <f t="shared" si="64"/>
        <v>0</v>
      </c>
      <c r="CO142" s="11" t="b">
        <f t="shared" si="53"/>
        <v>0</v>
      </c>
      <c r="CP142" s="11" t="b">
        <f t="shared" si="78"/>
        <v>0</v>
      </c>
      <c r="CQ142" s="11" t="b">
        <f t="shared" si="77"/>
        <v>0</v>
      </c>
    </row>
    <row r="143" spans="1:96">
      <c r="A143" t="s">
        <v>992</v>
      </c>
      <c r="B143" t="s">
        <v>993</v>
      </c>
      <c r="C143" t="s">
        <v>802</v>
      </c>
      <c r="D143" t="s">
        <v>70</v>
      </c>
      <c r="E143" t="s">
        <v>71</v>
      </c>
      <c r="F143" t="s">
        <v>56</v>
      </c>
      <c r="G143">
        <f t="shared" si="79"/>
        <v>0</v>
      </c>
      <c r="H143">
        <f t="shared" si="79"/>
        <v>0</v>
      </c>
      <c r="I143">
        <f t="shared" si="79"/>
        <v>0</v>
      </c>
      <c r="J143">
        <f t="shared" si="79"/>
        <v>1</v>
      </c>
      <c r="K143">
        <f t="shared" si="67"/>
        <v>1</v>
      </c>
      <c r="L143" t="s">
        <v>72</v>
      </c>
      <c r="M143" t="s">
        <v>994</v>
      </c>
      <c r="N143" t="str">
        <f t="shared" si="68"/>
        <v>USA, Michigan</v>
      </c>
      <c r="O143" t="s">
        <v>59</v>
      </c>
      <c r="P143" t="s">
        <v>60</v>
      </c>
      <c r="Q143">
        <v>3</v>
      </c>
      <c r="R143">
        <v>4</v>
      </c>
      <c r="S143">
        <v>2</v>
      </c>
      <c r="T143">
        <v>4</v>
      </c>
      <c r="U143">
        <v>3</v>
      </c>
      <c r="V143">
        <v>4</v>
      </c>
      <c r="W143">
        <v>5</v>
      </c>
      <c r="X143">
        <f t="shared" si="69"/>
        <v>-0.125</v>
      </c>
      <c r="Y143">
        <f t="shared" si="70"/>
        <v>0</v>
      </c>
      <c r="Z143">
        <v>4</v>
      </c>
      <c r="AA143">
        <v>6</v>
      </c>
      <c r="AB143">
        <v>5</v>
      </c>
      <c r="AC143">
        <v>6</v>
      </c>
      <c r="AD143">
        <v>6</v>
      </c>
      <c r="AE143">
        <v>6</v>
      </c>
      <c r="AF143">
        <v>5</v>
      </c>
      <c r="AG143">
        <v>1</v>
      </c>
      <c r="AH143">
        <v>5</v>
      </c>
      <c r="AI143" s="35">
        <v>4</v>
      </c>
      <c r="AJ143">
        <v>5</v>
      </c>
      <c r="AK143">
        <v>5</v>
      </c>
      <c r="AL143">
        <v>5</v>
      </c>
      <c r="AM143">
        <v>5</v>
      </c>
      <c r="AN143">
        <v>5</v>
      </c>
      <c r="AO143">
        <v>5</v>
      </c>
      <c r="AP143">
        <v>5</v>
      </c>
      <c r="AQ143">
        <v>5</v>
      </c>
      <c r="AR143">
        <v>5</v>
      </c>
      <c r="AS143">
        <v>5</v>
      </c>
      <c r="AT143">
        <v>4</v>
      </c>
      <c r="AU143">
        <v>4</v>
      </c>
      <c r="AV143">
        <f t="shared" si="71"/>
        <v>4.5999999999999996</v>
      </c>
      <c r="AW143">
        <v>6</v>
      </c>
      <c r="AX143">
        <v>5</v>
      </c>
      <c r="AY143">
        <f t="shared" si="65"/>
        <v>4.875</v>
      </c>
      <c r="AZ143">
        <f t="shared" si="72"/>
        <v>1</v>
      </c>
      <c r="BA143">
        <f t="shared" si="80"/>
        <v>5.375</v>
      </c>
      <c r="BB143">
        <f t="shared" si="73"/>
        <v>1</v>
      </c>
      <c r="BC143" t="s">
        <v>282</v>
      </c>
      <c r="BD143" t="s">
        <v>672</v>
      </c>
      <c r="BE143" t="s">
        <v>995</v>
      </c>
      <c r="BF143">
        <v>2</v>
      </c>
      <c r="BH143">
        <f t="shared" si="61"/>
        <v>2</v>
      </c>
      <c r="BI143">
        <v>2</v>
      </c>
      <c r="BJ143">
        <v>4</v>
      </c>
      <c r="BK143">
        <f t="shared" si="74"/>
        <v>1</v>
      </c>
      <c r="BL143" t="s">
        <v>996</v>
      </c>
      <c r="BM143" t="s">
        <v>601</v>
      </c>
      <c r="BN143" s="1">
        <v>3.0439814814814821E-3</v>
      </c>
      <c r="BO143" t="s">
        <v>857</v>
      </c>
      <c r="BP143" s="5" t="s">
        <v>736</v>
      </c>
      <c r="BQ143" s="5" t="s">
        <v>1162</v>
      </c>
      <c r="BR143" s="11" t="b">
        <f t="shared" si="81"/>
        <v>0</v>
      </c>
      <c r="BS143" s="11" t="b">
        <f t="shared" si="81"/>
        <v>0</v>
      </c>
      <c r="BT143" s="11" t="b">
        <f t="shared" si="81"/>
        <v>0</v>
      </c>
      <c r="BU143" s="11" t="b">
        <f t="shared" si="81"/>
        <v>0</v>
      </c>
      <c r="BV143" s="11" t="b">
        <f t="shared" si="63"/>
        <v>0</v>
      </c>
      <c r="BW143" s="11" t="b">
        <f t="shared" si="63"/>
        <v>0</v>
      </c>
      <c r="BZ143" s="11" t="b">
        <f t="shared" si="75"/>
        <v>0</v>
      </c>
      <c r="CA143" s="11" t="b">
        <f t="shared" si="76"/>
        <v>0</v>
      </c>
      <c r="CB143" s="11" t="b">
        <f t="shared" si="64"/>
        <v>0</v>
      </c>
      <c r="CC143" s="11" t="b">
        <f t="shared" si="64"/>
        <v>0</v>
      </c>
      <c r="CD143" s="11" t="b">
        <f t="shared" si="64"/>
        <v>0</v>
      </c>
      <c r="CE143" s="11" t="b">
        <f t="shared" si="64"/>
        <v>0</v>
      </c>
      <c r="CF143" s="11" t="b">
        <f t="shared" si="64"/>
        <v>0</v>
      </c>
      <c r="CG143" s="11" t="b">
        <f t="shared" si="64"/>
        <v>0</v>
      </c>
      <c r="CH143" s="11" t="b">
        <f t="shared" si="64"/>
        <v>0</v>
      </c>
      <c r="CI143" s="11" t="b">
        <f t="shared" si="64"/>
        <v>0</v>
      </c>
      <c r="CJ143" s="11" t="b">
        <f t="shared" si="64"/>
        <v>0</v>
      </c>
      <c r="CK143" s="11" t="b">
        <f t="shared" si="64"/>
        <v>0</v>
      </c>
      <c r="CL143" s="11" t="b">
        <f t="shared" si="64"/>
        <v>0</v>
      </c>
      <c r="CM143" s="11" t="b">
        <f t="shared" si="64"/>
        <v>0</v>
      </c>
      <c r="CN143" s="11" t="b">
        <f t="shared" si="64"/>
        <v>0</v>
      </c>
      <c r="CO143" s="11" t="b">
        <f t="shared" si="53"/>
        <v>0</v>
      </c>
      <c r="CP143" s="11" t="b">
        <f t="shared" si="78"/>
        <v>0</v>
      </c>
      <c r="CQ143" s="11" t="b">
        <f t="shared" si="77"/>
        <v>0</v>
      </c>
    </row>
    <row r="144" spans="1:96">
      <c r="A144" t="s">
        <v>997</v>
      </c>
      <c r="B144" t="s">
        <v>998</v>
      </c>
      <c r="C144" t="s">
        <v>802</v>
      </c>
      <c r="D144" t="s">
        <v>81</v>
      </c>
      <c r="E144" t="s">
        <v>71</v>
      </c>
      <c r="F144" t="s">
        <v>83</v>
      </c>
      <c r="G144">
        <f t="shared" si="79"/>
        <v>0</v>
      </c>
      <c r="H144">
        <f t="shared" si="79"/>
        <v>0</v>
      </c>
      <c r="I144">
        <f t="shared" si="79"/>
        <v>1</v>
      </c>
      <c r="J144">
        <f t="shared" si="79"/>
        <v>0</v>
      </c>
      <c r="K144">
        <f t="shared" si="67"/>
        <v>1</v>
      </c>
      <c r="L144" t="s">
        <v>72</v>
      </c>
      <c r="M144" t="s">
        <v>125</v>
      </c>
      <c r="N144" t="str">
        <f t="shared" si="68"/>
        <v>United Kingdom</v>
      </c>
      <c r="O144" t="s">
        <v>74</v>
      </c>
      <c r="P144" t="s">
        <v>98</v>
      </c>
      <c r="Q144">
        <v>5</v>
      </c>
      <c r="R144">
        <v>4</v>
      </c>
      <c r="S144">
        <v>5</v>
      </c>
      <c r="T144">
        <v>3</v>
      </c>
      <c r="U144">
        <v>5</v>
      </c>
      <c r="V144">
        <v>4</v>
      </c>
      <c r="W144">
        <v>4</v>
      </c>
      <c r="X144">
        <f t="shared" si="69"/>
        <v>0.125</v>
      </c>
      <c r="Y144">
        <f t="shared" si="70"/>
        <v>-8.3333333333333329E-2</v>
      </c>
      <c r="Z144">
        <v>5</v>
      </c>
      <c r="AA144">
        <v>5</v>
      </c>
      <c r="AB144">
        <v>5</v>
      </c>
      <c r="AC144">
        <v>6</v>
      </c>
      <c r="AD144">
        <v>5</v>
      </c>
      <c r="AE144">
        <v>5</v>
      </c>
      <c r="AF144">
        <v>3</v>
      </c>
      <c r="AG144">
        <v>2</v>
      </c>
      <c r="AH144">
        <v>4</v>
      </c>
      <c r="AI144" s="35">
        <v>5</v>
      </c>
      <c r="AJ144">
        <v>3</v>
      </c>
      <c r="AK144">
        <v>4</v>
      </c>
      <c r="AL144">
        <v>5</v>
      </c>
      <c r="AM144">
        <v>6</v>
      </c>
      <c r="AN144">
        <v>5</v>
      </c>
      <c r="AO144">
        <v>5</v>
      </c>
      <c r="AP144">
        <v>5</v>
      </c>
      <c r="AQ144">
        <v>4</v>
      </c>
      <c r="AR144">
        <v>4</v>
      </c>
      <c r="AS144">
        <v>4</v>
      </c>
      <c r="AT144">
        <v>4</v>
      </c>
      <c r="AU144">
        <v>4</v>
      </c>
      <c r="AV144">
        <f t="shared" si="71"/>
        <v>4</v>
      </c>
      <c r="AW144">
        <v>6</v>
      </c>
      <c r="AX144">
        <v>5</v>
      </c>
      <c r="AY144">
        <f t="shared" si="65"/>
        <v>4.75</v>
      </c>
      <c r="AZ144">
        <f t="shared" si="72"/>
        <v>1</v>
      </c>
      <c r="BA144">
        <f t="shared" ref="BA144:BA178" si="82">AVERAGE(BM146,Z144,AA144,AB144:AF144,AH144)</f>
        <v>4.75</v>
      </c>
      <c r="BB144">
        <f t="shared" si="73"/>
        <v>1</v>
      </c>
      <c r="BC144" t="s">
        <v>297</v>
      </c>
      <c r="BD144" t="s">
        <v>198</v>
      </c>
      <c r="BE144" t="s">
        <v>397</v>
      </c>
      <c r="BF144">
        <v>0</v>
      </c>
      <c r="BG144" t="s">
        <v>1100</v>
      </c>
      <c r="BH144" t="str">
        <f t="shared" si="61"/>
        <v>no dialog file</v>
      </c>
      <c r="BI144">
        <v>1</v>
      </c>
      <c r="BJ144">
        <v>1</v>
      </c>
      <c r="BK144">
        <f t="shared" si="74"/>
        <v>0</v>
      </c>
      <c r="BL144" t="s">
        <v>999</v>
      </c>
      <c r="BM144" t="s">
        <v>301</v>
      </c>
      <c r="BN144" s="1">
        <v>4.8263888888888887E-3</v>
      </c>
      <c r="BO144" t="s">
        <v>1000</v>
      </c>
      <c r="BP144" s="5" t="s">
        <v>736</v>
      </c>
      <c r="BQ144" s="5" t="s">
        <v>1163</v>
      </c>
      <c r="BR144" s="11" t="b">
        <f t="shared" si="81"/>
        <v>0</v>
      </c>
      <c r="BS144" s="11" t="b">
        <f t="shared" si="81"/>
        <v>0</v>
      </c>
      <c r="BT144" s="11" t="b">
        <f t="shared" si="81"/>
        <v>0</v>
      </c>
      <c r="BU144" s="11" t="b">
        <f t="shared" si="81"/>
        <v>0</v>
      </c>
      <c r="BV144" s="11" t="b">
        <f t="shared" ref="BV144:BW149" si="83">ISNUMBER(SEARCH(BV$2,$BQ144))</f>
        <v>0</v>
      </c>
      <c r="BW144" s="11" t="b">
        <f t="shared" si="83"/>
        <v>1</v>
      </c>
      <c r="BX144" s="5" t="s">
        <v>1128</v>
      </c>
      <c r="BZ144" s="11" t="b">
        <f t="shared" si="75"/>
        <v>1</v>
      </c>
      <c r="CA144" s="11" t="b">
        <f t="shared" si="76"/>
        <v>0</v>
      </c>
      <c r="CB144" s="11" t="b">
        <f t="shared" si="64"/>
        <v>0</v>
      </c>
      <c r="CC144" s="11" t="b">
        <f t="shared" si="64"/>
        <v>0</v>
      </c>
      <c r="CD144" s="11" t="b">
        <f t="shared" si="64"/>
        <v>0</v>
      </c>
      <c r="CE144" s="11" t="b">
        <f t="shared" si="64"/>
        <v>0</v>
      </c>
      <c r="CF144" s="11" t="b">
        <f t="shared" si="64"/>
        <v>0</v>
      </c>
      <c r="CG144" s="11" t="b">
        <f t="shared" si="64"/>
        <v>0</v>
      </c>
      <c r="CH144" s="11" t="b">
        <f t="shared" si="64"/>
        <v>0</v>
      </c>
      <c r="CI144" s="11" t="b">
        <f t="shared" si="64"/>
        <v>0</v>
      </c>
      <c r="CJ144" s="11" t="b">
        <f t="shared" si="64"/>
        <v>0</v>
      </c>
      <c r="CK144" s="11" t="b">
        <f t="shared" si="64"/>
        <v>0</v>
      </c>
      <c r="CL144" s="11" t="b">
        <f t="shared" si="64"/>
        <v>0</v>
      </c>
      <c r="CM144" s="11" t="b">
        <f t="shared" si="64"/>
        <v>0</v>
      </c>
      <c r="CN144" s="11" t="b">
        <f t="shared" si="64"/>
        <v>0</v>
      </c>
      <c r="CO144" s="11" t="b">
        <f t="shared" si="53"/>
        <v>0</v>
      </c>
      <c r="CP144" s="11" t="b">
        <f t="shared" si="78"/>
        <v>0</v>
      </c>
      <c r="CQ144" s="11" t="b">
        <f t="shared" si="77"/>
        <v>0</v>
      </c>
      <c r="CR144" t="s">
        <v>1001</v>
      </c>
    </row>
    <row r="145" spans="1:96">
      <c r="A145" t="s">
        <v>1002</v>
      </c>
      <c r="B145" t="s">
        <v>1003</v>
      </c>
      <c r="C145" t="s">
        <v>802</v>
      </c>
      <c r="D145" t="s">
        <v>70</v>
      </c>
      <c r="E145" t="s">
        <v>82</v>
      </c>
      <c r="F145" t="s">
        <v>132</v>
      </c>
      <c r="G145">
        <f t="shared" si="79"/>
        <v>1</v>
      </c>
      <c r="H145">
        <f t="shared" si="79"/>
        <v>0</v>
      </c>
      <c r="I145">
        <f t="shared" si="79"/>
        <v>0</v>
      </c>
      <c r="J145">
        <f t="shared" si="79"/>
        <v>0</v>
      </c>
      <c r="K145">
        <f t="shared" si="67"/>
        <v>1</v>
      </c>
      <c r="L145" t="s">
        <v>72</v>
      </c>
      <c r="M145" t="s">
        <v>84</v>
      </c>
      <c r="N145" t="str">
        <f t="shared" si="68"/>
        <v>United States</v>
      </c>
      <c r="O145" t="s">
        <v>74</v>
      </c>
      <c r="P145" t="s">
        <v>60</v>
      </c>
      <c r="Q145">
        <v>2</v>
      </c>
      <c r="R145">
        <v>3</v>
      </c>
      <c r="S145">
        <v>3</v>
      </c>
      <c r="T145">
        <v>2</v>
      </c>
      <c r="U145">
        <v>3</v>
      </c>
      <c r="V145">
        <v>4</v>
      </c>
      <c r="W145">
        <v>4</v>
      </c>
      <c r="X145">
        <f t="shared" si="69"/>
        <v>0</v>
      </c>
      <c r="Y145">
        <f t="shared" si="70"/>
        <v>-4.1666666666666664E-2</v>
      </c>
      <c r="Z145">
        <v>2</v>
      </c>
      <c r="AA145">
        <v>1</v>
      </c>
      <c r="AB145">
        <v>2</v>
      </c>
      <c r="AC145">
        <v>5</v>
      </c>
      <c r="AD145">
        <v>2</v>
      </c>
      <c r="AE145">
        <v>6</v>
      </c>
      <c r="AF145">
        <v>3</v>
      </c>
      <c r="AG145">
        <v>2</v>
      </c>
      <c r="AH145">
        <v>4</v>
      </c>
      <c r="AI145" s="35">
        <v>4</v>
      </c>
      <c r="AJ145">
        <v>2</v>
      </c>
      <c r="AK145">
        <v>6</v>
      </c>
      <c r="AL145">
        <v>2</v>
      </c>
      <c r="AM145">
        <v>6</v>
      </c>
      <c r="AN145">
        <v>6</v>
      </c>
      <c r="AO145">
        <v>4</v>
      </c>
      <c r="AP145">
        <v>3</v>
      </c>
      <c r="AQ145">
        <v>1</v>
      </c>
      <c r="AR145">
        <v>1</v>
      </c>
      <c r="AS145">
        <v>2</v>
      </c>
      <c r="AT145">
        <v>1</v>
      </c>
      <c r="AU145">
        <v>1</v>
      </c>
      <c r="AV145">
        <f t="shared" si="71"/>
        <v>1.2</v>
      </c>
      <c r="AW145">
        <v>6</v>
      </c>
      <c r="AX145">
        <v>6</v>
      </c>
      <c r="AY145">
        <f t="shared" si="65"/>
        <v>4.125</v>
      </c>
      <c r="AZ145">
        <f t="shared" si="72"/>
        <v>1</v>
      </c>
      <c r="BA145">
        <f t="shared" si="82"/>
        <v>3.125</v>
      </c>
      <c r="BB145">
        <f t="shared" si="73"/>
        <v>1</v>
      </c>
      <c r="BC145" t="s">
        <v>61</v>
      </c>
      <c r="BD145" t="s">
        <v>139</v>
      </c>
      <c r="BE145" t="s">
        <v>140</v>
      </c>
      <c r="BF145">
        <v>2</v>
      </c>
      <c r="BH145">
        <f t="shared" si="61"/>
        <v>2</v>
      </c>
      <c r="BI145">
        <v>1</v>
      </c>
      <c r="BJ145">
        <v>2</v>
      </c>
      <c r="BK145">
        <f t="shared" si="74"/>
        <v>1</v>
      </c>
      <c r="BL145" t="s">
        <v>181</v>
      </c>
      <c r="BM145" t="s">
        <v>65</v>
      </c>
      <c r="BN145" s="1">
        <v>3.4375E-3</v>
      </c>
      <c r="BO145" s="2"/>
      <c r="BP145" s="5" t="s">
        <v>1041</v>
      </c>
      <c r="BR145" s="11" t="b">
        <f t="shared" si="81"/>
        <v>0</v>
      </c>
      <c r="BS145" s="11" t="b">
        <f t="shared" si="81"/>
        <v>0</v>
      </c>
      <c r="BT145" s="11" t="b">
        <f t="shared" si="81"/>
        <v>0</v>
      </c>
      <c r="BU145" s="11" t="b">
        <f t="shared" si="81"/>
        <v>0</v>
      </c>
      <c r="BV145" s="11" t="b">
        <f t="shared" si="83"/>
        <v>0</v>
      </c>
      <c r="BW145" s="11" t="b">
        <f t="shared" si="83"/>
        <v>0</v>
      </c>
      <c r="BZ145" s="11" t="b">
        <f t="shared" si="75"/>
        <v>0</v>
      </c>
      <c r="CA145" s="11" t="b">
        <f t="shared" si="76"/>
        <v>0</v>
      </c>
      <c r="CB145" s="11" t="b">
        <f t="shared" si="64"/>
        <v>0</v>
      </c>
      <c r="CC145" s="11" t="b">
        <f t="shared" si="64"/>
        <v>0</v>
      </c>
      <c r="CD145" s="11" t="b">
        <f t="shared" si="64"/>
        <v>0</v>
      </c>
      <c r="CE145" s="11" t="b">
        <f t="shared" si="64"/>
        <v>0</v>
      </c>
      <c r="CF145" s="11" t="b">
        <f t="shared" si="64"/>
        <v>0</v>
      </c>
      <c r="CG145" s="11" t="b">
        <f t="shared" si="64"/>
        <v>0</v>
      </c>
      <c r="CH145" s="11" t="b">
        <f t="shared" si="64"/>
        <v>0</v>
      </c>
      <c r="CI145" s="11" t="b">
        <f t="shared" si="64"/>
        <v>0</v>
      </c>
      <c r="CJ145" s="11" t="b">
        <f t="shared" si="64"/>
        <v>0</v>
      </c>
      <c r="CK145" s="11" t="b">
        <f t="shared" si="64"/>
        <v>0</v>
      </c>
      <c r="CL145" s="11" t="b">
        <f t="shared" si="64"/>
        <v>0</v>
      </c>
      <c r="CM145" s="11" t="b">
        <f t="shared" si="64"/>
        <v>0</v>
      </c>
      <c r="CN145" s="11" t="b">
        <f t="shared" si="64"/>
        <v>0</v>
      </c>
      <c r="CO145" s="11" t="b">
        <f t="shared" si="53"/>
        <v>0</v>
      </c>
      <c r="CP145" s="11" t="b">
        <f t="shared" si="78"/>
        <v>0</v>
      </c>
      <c r="CQ145" s="11" t="b">
        <f t="shared" si="77"/>
        <v>0</v>
      </c>
    </row>
    <row r="146" spans="1:96">
      <c r="A146" t="s">
        <v>51</v>
      </c>
      <c r="B146" t="s">
        <v>52</v>
      </c>
      <c r="C146" t="s">
        <v>53</v>
      </c>
      <c r="D146" t="s">
        <v>54</v>
      </c>
      <c r="E146" t="s">
        <v>55</v>
      </c>
      <c r="F146" t="s">
        <v>56</v>
      </c>
      <c r="G146">
        <f t="shared" si="79"/>
        <v>0</v>
      </c>
      <c r="H146">
        <f t="shared" si="79"/>
        <v>0</v>
      </c>
      <c r="I146">
        <f t="shared" si="79"/>
        <v>0</v>
      </c>
      <c r="J146">
        <f t="shared" si="79"/>
        <v>1</v>
      </c>
      <c r="K146">
        <f t="shared" si="67"/>
        <v>1</v>
      </c>
      <c r="L146" t="s">
        <v>57</v>
      </c>
      <c r="M146" t="s">
        <v>58</v>
      </c>
      <c r="N146" t="str">
        <f t="shared" si="68"/>
        <v>Portugal</v>
      </c>
      <c r="O146" t="s">
        <v>59</v>
      </c>
      <c r="P146" t="s">
        <v>60</v>
      </c>
      <c r="Q146">
        <v>0</v>
      </c>
      <c r="R146">
        <v>2</v>
      </c>
      <c r="S146">
        <v>3</v>
      </c>
      <c r="T146">
        <v>4</v>
      </c>
      <c r="U146">
        <v>0</v>
      </c>
      <c r="V146">
        <v>0</v>
      </c>
      <c r="W146">
        <v>5</v>
      </c>
      <c r="X146">
        <f t="shared" si="69"/>
        <v>-0.125</v>
      </c>
      <c r="Y146">
        <f t="shared" si="70"/>
        <v>-4.1666666666666664E-2</v>
      </c>
      <c r="Z146">
        <v>2</v>
      </c>
      <c r="AA146">
        <v>5</v>
      </c>
      <c r="AB146">
        <v>3</v>
      </c>
      <c r="AC146">
        <v>6</v>
      </c>
      <c r="AD146">
        <v>3</v>
      </c>
      <c r="AE146">
        <v>3</v>
      </c>
      <c r="AF146">
        <v>1</v>
      </c>
      <c r="AG146">
        <v>5</v>
      </c>
      <c r="AH146">
        <v>1</v>
      </c>
      <c r="AI146" s="35">
        <v>1</v>
      </c>
      <c r="AJ146">
        <v>5</v>
      </c>
      <c r="AK146">
        <v>0</v>
      </c>
      <c r="AL146">
        <v>3</v>
      </c>
      <c r="AM146">
        <v>6</v>
      </c>
      <c r="AN146">
        <v>2</v>
      </c>
      <c r="AO146">
        <v>5</v>
      </c>
      <c r="AP146">
        <v>0</v>
      </c>
      <c r="AQ146">
        <v>0</v>
      </c>
      <c r="AR146">
        <v>0</v>
      </c>
      <c r="AS146">
        <v>0</v>
      </c>
      <c r="AT146">
        <v>0</v>
      </c>
      <c r="AU146">
        <v>0</v>
      </c>
      <c r="AV146">
        <f t="shared" si="71"/>
        <v>0</v>
      </c>
      <c r="AW146">
        <v>6</v>
      </c>
      <c r="AX146">
        <v>0</v>
      </c>
      <c r="AY146">
        <f t="shared" si="65"/>
        <v>2.75</v>
      </c>
      <c r="AZ146">
        <f t="shared" ref="AZ146:AZ179" si="84">IF(AY146&gt;3,1,0)</f>
        <v>0</v>
      </c>
      <c r="BA146">
        <f t="shared" si="82"/>
        <v>3</v>
      </c>
      <c r="BB146">
        <f t="shared" ref="BB146:BB179" si="85">IF(BA146&gt;3, 1, 0)</f>
        <v>0</v>
      </c>
      <c r="BC146" t="s">
        <v>61</v>
      </c>
      <c r="BD146" t="s">
        <v>62</v>
      </c>
      <c r="BE146" t="s">
        <v>63</v>
      </c>
      <c r="BF146">
        <v>1</v>
      </c>
      <c r="BH146">
        <f t="shared" si="61"/>
        <v>1</v>
      </c>
      <c r="BI146">
        <v>1</v>
      </c>
      <c r="BJ146">
        <v>2</v>
      </c>
      <c r="BK146">
        <v>1</v>
      </c>
      <c r="BL146" t="s">
        <v>64</v>
      </c>
      <c r="BM146" t="s">
        <v>65</v>
      </c>
      <c r="BN146" s="1">
        <v>3.1365740740740742E-3</v>
      </c>
      <c r="BO146" t="s">
        <v>66</v>
      </c>
      <c r="BP146" s="5" t="s">
        <v>1041</v>
      </c>
      <c r="BR146" s="11" t="b">
        <f t="shared" si="81"/>
        <v>0</v>
      </c>
      <c r="BS146" s="11" t="b">
        <f t="shared" si="81"/>
        <v>0</v>
      </c>
      <c r="BT146" s="11" t="b">
        <f t="shared" si="81"/>
        <v>0</v>
      </c>
      <c r="BU146" s="11" t="b">
        <f t="shared" si="81"/>
        <v>0</v>
      </c>
      <c r="BV146" s="11" t="b">
        <f t="shared" si="83"/>
        <v>0</v>
      </c>
      <c r="BW146" s="11" t="b">
        <f t="shared" si="83"/>
        <v>0</v>
      </c>
      <c r="BZ146" s="11" t="b">
        <f t="shared" si="75"/>
        <v>0</v>
      </c>
      <c r="CA146" s="11" t="b">
        <f t="shared" si="76"/>
        <v>0</v>
      </c>
      <c r="CB146" s="11" t="b">
        <f t="shared" si="64"/>
        <v>0</v>
      </c>
      <c r="CC146" s="11" t="b">
        <f t="shared" si="64"/>
        <v>0</v>
      </c>
      <c r="CD146" s="11" t="b">
        <f t="shared" si="64"/>
        <v>0</v>
      </c>
      <c r="CE146" s="11" t="b">
        <f t="shared" si="64"/>
        <v>0</v>
      </c>
      <c r="CF146" s="11" t="b">
        <f t="shared" si="64"/>
        <v>0</v>
      </c>
      <c r="CG146" s="11" t="b">
        <f t="shared" si="64"/>
        <v>0</v>
      </c>
      <c r="CH146" s="11" t="b">
        <f t="shared" si="64"/>
        <v>0</v>
      </c>
      <c r="CI146" s="11" t="b">
        <f t="shared" si="64"/>
        <v>0</v>
      </c>
      <c r="CJ146" s="11" t="b">
        <f t="shared" si="64"/>
        <v>0</v>
      </c>
      <c r="CK146" s="11" t="b">
        <f t="shared" si="64"/>
        <v>0</v>
      </c>
      <c r="CL146" s="11" t="b">
        <f t="shared" si="64"/>
        <v>0</v>
      </c>
      <c r="CM146" s="11" t="b">
        <f t="shared" si="64"/>
        <v>0</v>
      </c>
      <c r="CN146" s="11" t="b">
        <f t="shared" si="64"/>
        <v>0</v>
      </c>
      <c r="CO146" s="11" t="b">
        <f t="shared" si="53"/>
        <v>0</v>
      </c>
      <c r="CP146" s="11" t="b">
        <f t="shared" si="78"/>
        <v>0</v>
      </c>
      <c r="CQ146" s="11" t="b">
        <f t="shared" si="77"/>
        <v>0</v>
      </c>
      <c r="CR146" t="s">
        <v>67</v>
      </c>
    </row>
    <row r="147" spans="1:96">
      <c r="A147" t="s">
        <v>68</v>
      </c>
      <c r="B147" t="s">
        <v>69</v>
      </c>
      <c r="C147" t="s">
        <v>53</v>
      </c>
      <c r="D147" t="s">
        <v>70</v>
      </c>
      <c r="E147" t="s">
        <v>71</v>
      </c>
      <c r="F147" t="s">
        <v>56</v>
      </c>
      <c r="G147">
        <f t="shared" si="79"/>
        <v>0</v>
      </c>
      <c r="H147">
        <f t="shared" si="79"/>
        <v>0</v>
      </c>
      <c r="I147">
        <f t="shared" si="79"/>
        <v>0</v>
      </c>
      <c r="J147">
        <f t="shared" si="79"/>
        <v>1</v>
      </c>
      <c r="K147">
        <f t="shared" si="67"/>
        <v>1</v>
      </c>
      <c r="L147" t="s">
        <v>72</v>
      </c>
      <c r="M147" t="s">
        <v>73</v>
      </c>
      <c r="N147" t="str">
        <f t="shared" si="68"/>
        <v>USA</v>
      </c>
      <c r="O147" t="s">
        <v>74</v>
      </c>
      <c r="P147" t="s">
        <v>60</v>
      </c>
      <c r="Q147">
        <v>0</v>
      </c>
      <c r="R147">
        <v>1</v>
      </c>
      <c r="S147">
        <v>3</v>
      </c>
      <c r="T147">
        <v>0</v>
      </c>
      <c r="U147">
        <v>5</v>
      </c>
      <c r="V147">
        <v>3</v>
      </c>
      <c r="W147">
        <v>1</v>
      </c>
      <c r="X147">
        <f t="shared" si="69"/>
        <v>8.3333333333333329E-2</v>
      </c>
      <c r="Y147">
        <f t="shared" si="70"/>
        <v>-0.125</v>
      </c>
      <c r="Z147">
        <v>0</v>
      </c>
      <c r="AA147">
        <v>5</v>
      </c>
      <c r="AB147">
        <v>1</v>
      </c>
      <c r="AC147">
        <v>0</v>
      </c>
      <c r="AD147">
        <v>2</v>
      </c>
      <c r="AE147">
        <v>1</v>
      </c>
      <c r="AF147">
        <v>0</v>
      </c>
      <c r="AG147">
        <v>0</v>
      </c>
      <c r="AH147">
        <v>6</v>
      </c>
      <c r="AI147" s="35">
        <v>1</v>
      </c>
      <c r="AJ147">
        <v>4</v>
      </c>
      <c r="AK147">
        <v>4</v>
      </c>
      <c r="AL147">
        <v>5</v>
      </c>
      <c r="AM147">
        <v>6</v>
      </c>
      <c r="AN147">
        <v>2</v>
      </c>
      <c r="AO147">
        <v>5</v>
      </c>
      <c r="AP147">
        <v>0</v>
      </c>
      <c r="AQ147">
        <v>5</v>
      </c>
      <c r="AR147">
        <v>5</v>
      </c>
      <c r="AS147">
        <v>5</v>
      </c>
      <c r="AT147">
        <v>5</v>
      </c>
      <c r="AU147">
        <v>4</v>
      </c>
      <c r="AV147">
        <f t="shared" si="71"/>
        <v>4.8</v>
      </c>
      <c r="AW147">
        <v>6</v>
      </c>
      <c r="AX147">
        <v>0</v>
      </c>
      <c r="AY147">
        <f t="shared" si="65"/>
        <v>3.375</v>
      </c>
      <c r="AZ147">
        <f t="shared" si="84"/>
        <v>1</v>
      </c>
      <c r="BA147">
        <f t="shared" si="82"/>
        <v>1.875</v>
      </c>
      <c r="BB147">
        <f t="shared" si="85"/>
        <v>0</v>
      </c>
      <c r="BC147" t="s">
        <v>61</v>
      </c>
      <c r="BD147" t="s">
        <v>75</v>
      </c>
      <c r="BE147" t="s">
        <v>76</v>
      </c>
      <c r="BF147">
        <v>1</v>
      </c>
      <c r="BH147">
        <f t="shared" si="61"/>
        <v>1</v>
      </c>
      <c r="BI147">
        <v>1</v>
      </c>
      <c r="BJ147">
        <v>3</v>
      </c>
      <c r="BK147">
        <v>1</v>
      </c>
      <c r="BL147" t="s">
        <v>77</v>
      </c>
      <c r="BM147" t="s">
        <v>65</v>
      </c>
      <c r="BN147" s="1">
        <v>4.1319444444444442E-3</v>
      </c>
      <c r="BP147" s="5" t="s">
        <v>1041</v>
      </c>
      <c r="BR147" s="11" t="b">
        <f t="shared" si="81"/>
        <v>0</v>
      </c>
      <c r="BS147" s="11" t="b">
        <f t="shared" si="81"/>
        <v>0</v>
      </c>
      <c r="BT147" s="11" t="b">
        <f t="shared" si="81"/>
        <v>0</v>
      </c>
      <c r="BU147" s="11" t="b">
        <f t="shared" si="81"/>
        <v>0</v>
      </c>
      <c r="BV147" s="11" t="b">
        <f t="shared" si="83"/>
        <v>0</v>
      </c>
      <c r="BW147" s="11" t="b">
        <f t="shared" si="83"/>
        <v>0</v>
      </c>
      <c r="BZ147" s="11" t="b">
        <f t="shared" si="75"/>
        <v>0</v>
      </c>
      <c r="CA147" s="11" t="b">
        <f t="shared" si="76"/>
        <v>0</v>
      </c>
      <c r="CB147" s="11" t="b">
        <f t="shared" si="64"/>
        <v>0</v>
      </c>
      <c r="CC147" s="11" t="b">
        <f t="shared" si="64"/>
        <v>0</v>
      </c>
      <c r="CD147" s="11" t="b">
        <f t="shared" si="64"/>
        <v>0</v>
      </c>
      <c r="CE147" s="11" t="b">
        <f t="shared" si="64"/>
        <v>0</v>
      </c>
      <c r="CF147" s="11" t="b">
        <f t="shared" si="64"/>
        <v>0</v>
      </c>
      <c r="CG147" s="11" t="b">
        <f t="shared" si="64"/>
        <v>0</v>
      </c>
      <c r="CH147" s="11" t="b">
        <f t="shared" si="64"/>
        <v>0</v>
      </c>
      <c r="CI147" s="11" t="b">
        <f t="shared" ref="CB147:CN165" si="86">ISNUMBER(SEARCH(CI$2,$BX147))</f>
        <v>0</v>
      </c>
      <c r="CJ147" s="11" t="b">
        <f t="shared" si="86"/>
        <v>0</v>
      </c>
      <c r="CK147" s="11" t="b">
        <f t="shared" si="86"/>
        <v>0</v>
      </c>
      <c r="CL147" s="11" t="b">
        <f t="shared" si="86"/>
        <v>0</v>
      </c>
      <c r="CM147" s="11" t="b">
        <f t="shared" si="86"/>
        <v>0</v>
      </c>
      <c r="CN147" s="11" t="b">
        <f t="shared" si="86"/>
        <v>0</v>
      </c>
      <c r="CO147" s="11" t="b">
        <f t="shared" si="53"/>
        <v>0</v>
      </c>
      <c r="CP147" s="11" t="b">
        <f t="shared" si="78"/>
        <v>0</v>
      </c>
      <c r="CQ147" s="11" t="b">
        <f t="shared" si="77"/>
        <v>0</v>
      </c>
      <c r="CR147" t="s">
        <v>78</v>
      </c>
    </row>
    <row r="148" spans="1:96">
      <c r="A148" t="s">
        <v>79</v>
      </c>
      <c r="B148" t="s">
        <v>80</v>
      </c>
      <c r="C148" t="s">
        <v>53</v>
      </c>
      <c r="D148" t="s">
        <v>81</v>
      </c>
      <c r="E148" t="s">
        <v>82</v>
      </c>
      <c r="F148" t="s">
        <v>83</v>
      </c>
      <c r="G148">
        <f t="shared" si="79"/>
        <v>0</v>
      </c>
      <c r="H148">
        <f t="shared" si="79"/>
        <v>0</v>
      </c>
      <c r="I148">
        <f t="shared" si="79"/>
        <v>1</v>
      </c>
      <c r="J148">
        <f t="shared" si="79"/>
        <v>0</v>
      </c>
      <c r="K148">
        <f t="shared" si="67"/>
        <v>1</v>
      </c>
      <c r="L148" t="s">
        <v>72</v>
      </c>
      <c r="M148" t="s">
        <v>84</v>
      </c>
      <c r="N148" t="str">
        <f t="shared" si="68"/>
        <v>United States</v>
      </c>
      <c r="O148" t="s">
        <v>74</v>
      </c>
      <c r="P148" t="s">
        <v>85</v>
      </c>
      <c r="Q148">
        <v>3</v>
      </c>
      <c r="R148">
        <v>2</v>
      </c>
      <c r="S148">
        <v>2</v>
      </c>
      <c r="T148">
        <v>2</v>
      </c>
      <c r="U148">
        <v>3</v>
      </c>
      <c r="V148">
        <v>4</v>
      </c>
      <c r="W148">
        <v>2</v>
      </c>
      <c r="X148">
        <f t="shared" si="69"/>
        <v>4.1666666666666664E-2</v>
      </c>
      <c r="Y148">
        <f t="shared" si="70"/>
        <v>4.1666666666666664E-2</v>
      </c>
      <c r="Z148">
        <v>6</v>
      </c>
      <c r="AA148">
        <v>6</v>
      </c>
      <c r="AB148">
        <v>6</v>
      </c>
      <c r="AC148">
        <v>6</v>
      </c>
      <c r="AD148">
        <v>6</v>
      </c>
      <c r="AE148">
        <v>6</v>
      </c>
      <c r="AF148">
        <v>3</v>
      </c>
      <c r="AG148">
        <v>1</v>
      </c>
      <c r="AH148">
        <v>5</v>
      </c>
      <c r="AI148" s="35">
        <v>6</v>
      </c>
      <c r="AJ148">
        <v>3</v>
      </c>
      <c r="AK148">
        <v>6</v>
      </c>
      <c r="AL148">
        <v>5</v>
      </c>
      <c r="AM148">
        <v>6</v>
      </c>
      <c r="AN148">
        <v>6</v>
      </c>
      <c r="AO148">
        <v>6</v>
      </c>
      <c r="AP148">
        <v>0</v>
      </c>
      <c r="AQ148">
        <v>6</v>
      </c>
      <c r="AR148">
        <v>6</v>
      </c>
      <c r="AS148">
        <v>6</v>
      </c>
      <c r="AT148">
        <v>6</v>
      </c>
      <c r="AU148">
        <v>6</v>
      </c>
      <c r="AV148">
        <f t="shared" si="71"/>
        <v>6</v>
      </c>
      <c r="AW148">
        <v>6</v>
      </c>
      <c r="AX148">
        <v>0</v>
      </c>
      <c r="AY148">
        <f t="shared" si="65"/>
        <v>4.75</v>
      </c>
      <c r="AZ148">
        <f t="shared" si="84"/>
        <v>1</v>
      </c>
      <c r="BA148">
        <f t="shared" si="82"/>
        <v>5.5</v>
      </c>
      <c r="BB148">
        <f t="shared" si="85"/>
        <v>1</v>
      </c>
      <c r="BC148" t="s">
        <v>86</v>
      </c>
      <c r="BD148" t="s">
        <v>87</v>
      </c>
      <c r="BE148" t="s">
        <v>88</v>
      </c>
      <c r="BF148">
        <v>2</v>
      </c>
      <c r="BH148">
        <f t="shared" si="61"/>
        <v>2</v>
      </c>
      <c r="BI148">
        <v>1</v>
      </c>
      <c r="BJ148">
        <v>3</v>
      </c>
      <c r="BK148">
        <v>1</v>
      </c>
      <c r="BL148" t="s">
        <v>89</v>
      </c>
      <c r="BM148" t="s">
        <v>90</v>
      </c>
      <c r="BN148" s="1">
        <v>2.3726851851851851E-3</v>
      </c>
      <c r="BO148" t="s">
        <v>91</v>
      </c>
      <c r="BP148" s="5" t="s">
        <v>736</v>
      </c>
      <c r="BQ148" s="5" t="s">
        <v>1148</v>
      </c>
      <c r="BR148" s="11" t="b">
        <f t="shared" si="81"/>
        <v>0</v>
      </c>
      <c r="BS148" s="11" t="b">
        <f t="shared" si="81"/>
        <v>0</v>
      </c>
      <c r="BT148" s="11" t="b">
        <f t="shared" si="81"/>
        <v>0</v>
      </c>
      <c r="BU148" s="11" t="b">
        <f t="shared" si="81"/>
        <v>0</v>
      </c>
      <c r="BV148" s="11" t="b">
        <f t="shared" si="83"/>
        <v>1</v>
      </c>
      <c r="BW148" s="11" t="b">
        <f t="shared" si="83"/>
        <v>0</v>
      </c>
      <c r="BZ148" s="11" t="b">
        <f t="shared" si="75"/>
        <v>0</v>
      </c>
      <c r="CA148" s="11" t="b">
        <f t="shared" si="76"/>
        <v>0</v>
      </c>
      <c r="CB148" s="11" t="b">
        <f t="shared" si="86"/>
        <v>0</v>
      </c>
      <c r="CC148" s="11" t="b">
        <f t="shared" si="86"/>
        <v>0</v>
      </c>
      <c r="CD148" s="11" t="b">
        <f t="shared" si="86"/>
        <v>0</v>
      </c>
      <c r="CE148" s="11" t="b">
        <f t="shared" si="86"/>
        <v>0</v>
      </c>
      <c r="CF148" s="11" t="b">
        <f t="shared" si="86"/>
        <v>0</v>
      </c>
      <c r="CG148" s="11" t="b">
        <f t="shared" si="86"/>
        <v>0</v>
      </c>
      <c r="CH148" s="11" t="b">
        <f t="shared" si="86"/>
        <v>0</v>
      </c>
      <c r="CI148" s="11" t="b">
        <f t="shared" si="86"/>
        <v>0</v>
      </c>
      <c r="CJ148" s="11" t="b">
        <f t="shared" si="86"/>
        <v>0</v>
      </c>
      <c r="CK148" s="11" t="b">
        <f t="shared" si="86"/>
        <v>0</v>
      </c>
      <c r="CL148" s="11" t="b">
        <f t="shared" si="86"/>
        <v>0</v>
      </c>
      <c r="CM148" s="11" t="b">
        <f t="shared" si="86"/>
        <v>0</v>
      </c>
      <c r="CN148" s="11" t="b">
        <f t="shared" si="86"/>
        <v>0</v>
      </c>
      <c r="CO148" s="11" t="b">
        <f t="shared" ref="CO148:CO179" si="87">ISNUMBER(SEARCH(CO$2,$BX148))</f>
        <v>0</v>
      </c>
      <c r="CP148" s="11" t="b">
        <f t="shared" si="78"/>
        <v>0</v>
      </c>
      <c r="CQ148" s="11" t="b">
        <f t="shared" si="77"/>
        <v>0</v>
      </c>
      <c r="CR148" t="s">
        <v>92</v>
      </c>
    </row>
    <row r="149" spans="1:96">
      <c r="A149" t="s">
        <v>93</v>
      </c>
      <c r="B149" t="s">
        <v>94</v>
      </c>
      <c r="C149" t="s">
        <v>53</v>
      </c>
      <c r="D149" t="s">
        <v>70</v>
      </c>
      <c r="E149" t="s">
        <v>95</v>
      </c>
      <c r="F149" t="s">
        <v>56</v>
      </c>
      <c r="G149">
        <f t="shared" si="79"/>
        <v>0</v>
      </c>
      <c r="H149">
        <f t="shared" si="79"/>
        <v>0</v>
      </c>
      <c r="I149">
        <f t="shared" si="79"/>
        <v>0</v>
      </c>
      <c r="J149">
        <f t="shared" si="79"/>
        <v>1</v>
      </c>
      <c r="K149">
        <f t="shared" si="67"/>
        <v>1</v>
      </c>
      <c r="L149" t="s">
        <v>96</v>
      </c>
      <c r="M149" t="s">
        <v>97</v>
      </c>
      <c r="N149" t="str">
        <f t="shared" si="68"/>
        <v>uk</v>
      </c>
      <c r="O149" t="s">
        <v>74</v>
      </c>
      <c r="P149" t="s">
        <v>98</v>
      </c>
      <c r="Q149">
        <v>4</v>
      </c>
      <c r="R149">
        <v>4</v>
      </c>
      <c r="S149">
        <v>4</v>
      </c>
      <c r="T149">
        <v>2</v>
      </c>
      <c r="U149">
        <v>5</v>
      </c>
      <c r="V149">
        <v>5</v>
      </c>
      <c r="W149">
        <v>5</v>
      </c>
      <c r="X149">
        <f t="shared" si="69"/>
        <v>8.3333333333333329E-2</v>
      </c>
      <c r="Y149">
        <f t="shared" si="70"/>
        <v>-0.125</v>
      </c>
      <c r="Z149">
        <v>2</v>
      </c>
      <c r="AA149">
        <v>5</v>
      </c>
      <c r="AB149">
        <v>2</v>
      </c>
      <c r="AC149">
        <v>3</v>
      </c>
      <c r="AD149">
        <v>0</v>
      </c>
      <c r="AE149">
        <v>3</v>
      </c>
      <c r="AF149">
        <v>1</v>
      </c>
      <c r="AG149">
        <v>6</v>
      </c>
      <c r="AH149">
        <v>0</v>
      </c>
      <c r="AI149" s="35">
        <v>2</v>
      </c>
      <c r="AJ149">
        <v>2</v>
      </c>
      <c r="AK149">
        <v>0</v>
      </c>
      <c r="AL149">
        <v>0</v>
      </c>
      <c r="AM149">
        <v>5</v>
      </c>
      <c r="AN149">
        <v>1</v>
      </c>
      <c r="AO149">
        <v>1</v>
      </c>
      <c r="AP149">
        <v>0</v>
      </c>
      <c r="AQ149">
        <v>0</v>
      </c>
      <c r="AR149">
        <v>1</v>
      </c>
      <c r="AS149">
        <v>0</v>
      </c>
      <c r="AT149">
        <v>0</v>
      </c>
      <c r="AU149">
        <v>0</v>
      </c>
      <c r="AV149">
        <f t="shared" si="71"/>
        <v>0.2</v>
      </c>
      <c r="AW149">
        <v>6</v>
      </c>
      <c r="AX149">
        <v>0</v>
      </c>
      <c r="AY149">
        <f t="shared" si="65"/>
        <v>1.375</v>
      </c>
      <c r="AZ149">
        <f t="shared" si="84"/>
        <v>0</v>
      </c>
      <c r="BA149">
        <f t="shared" si="82"/>
        <v>2</v>
      </c>
      <c r="BB149">
        <f t="shared" si="85"/>
        <v>0</v>
      </c>
      <c r="BC149" t="s">
        <v>86</v>
      </c>
      <c r="BD149" t="s">
        <v>75</v>
      </c>
      <c r="BE149" t="s">
        <v>99</v>
      </c>
      <c r="BF149">
        <v>3</v>
      </c>
      <c r="BH149">
        <f t="shared" si="61"/>
        <v>3</v>
      </c>
      <c r="BI149">
        <v>1</v>
      </c>
      <c r="BJ149">
        <v>5</v>
      </c>
      <c r="BK149">
        <v>1</v>
      </c>
      <c r="BL149" t="s">
        <v>100</v>
      </c>
      <c r="BM149" t="s">
        <v>90</v>
      </c>
      <c r="BN149" s="1">
        <v>2.9745370370370373E-3</v>
      </c>
      <c r="BP149" s="5" t="s">
        <v>1041</v>
      </c>
      <c r="BR149" s="11" t="b">
        <f t="shared" si="81"/>
        <v>0</v>
      </c>
      <c r="BS149" s="11" t="b">
        <f t="shared" si="81"/>
        <v>0</v>
      </c>
      <c r="BT149" s="11" t="b">
        <f t="shared" si="81"/>
        <v>0</v>
      </c>
      <c r="BU149" s="11" t="b">
        <f t="shared" si="81"/>
        <v>0</v>
      </c>
      <c r="BV149" s="11" t="b">
        <f t="shared" si="83"/>
        <v>0</v>
      </c>
      <c r="BW149" s="11" t="b">
        <f t="shared" si="83"/>
        <v>0</v>
      </c>
      <c r="BZ149" s="11" t="b">
        <f t="shared" si="75"/>
        <v>0</v>
      </c>
      <c r="CA149" s="11" t="b">
        <f t="shared" si="76"/>
        <v>0</v>
      </c>
      <c r="CB149" s="11" t="b">
        <f t="shared" si="86"/>
        <v>0</v>
      </c>
      <c r="CC149" s="11" t="b">
        <f t="shared" si="86"/>
        <v>0</v>
      </c>
      <c r="CD149" s="11" t="b">
        <f t="shared" si="86"/>
        <v>0</v>
      </c>
      <c r="CE149" s="11" t="b">
        <f t="shared" si="86"/>
        <v>0</v>
      </c>
      <c r="CF149" s="11" t="b">
        <f t="shared" si="86"/>
        <v>0</v>
      </c>
      <c r="CG149" s="11" t="b">
        <f t="shared" si="86"/>
        <v>0</v>
      </c>
      <c r="CH149" s="11" t="b">
        <f t="shared" si="86"/>
        <v>0</v>
      </c>
      <c r="CI149" s="11" t="b">
        <f t="shared" si="86"/>
        <v>0</v>
      </c>
      <c r="CJ149" s="11" t="b">
        <f t="shared" si="86"/>
        <v>0</v>
      </c>
      <c r="CK149" s="11" t="b">
        <f t="shared" si="86"/>
        <v>0</v>
      </c>
      <c r="CL149" s="11" t="b">
        <f t="shared" si="86"/>
        <v>0</v>
      </c>
      <c r="CM149" s="11" t="b">
        <f t="shared" si="86"/>
        <v>0</v>
      </c>
      <c r="CN149" s="11" t="b">
        <f t="shared" si="86"/>
        <v>0</v>
      </c>
      <c r="CO149" s="11" t="b">
        <f t="shared" si="87"/>
        <v>0</v>
      </c>
      <c r="CP149" s="11" t="b">
        <f t="shared" si="78"/>
        <v>0</v>
      </c>
      <c r="CQ149" s="11" t="b">
        <f t="shared" si="77"/>
        <v>0</v>
      </c>
    </row>
    <row r="150" spans="1:96">
      <c r="A150" t="s">
        <v>101</v>
      </c>
      <c r="B150" t="s">
        <v>102</v>
      </c>
      <c r="C150" t="s">
        <v>53</v>
      </c>
      <c r="D150" t="s">
        <v>70</v>
      </c>
      <c r="E150" t="s">
        <v>71</v>
      </c>
      <c r="F150" t="s">
        <v>56</v>
      </c>
      <c r="G150">
        <f t="shared" si="79"/>
        <v>0</v>
      </c>
      <c r="H150">
        <f t="shared" si="79"/>
        <v>0</v>
      </c>
      <c r="I150">
        <f t="shared" si="79"/>
        <v>0</v>
      </c>
      <c r="J150">
        <f t="shared" si="79"/>
        <v>1</v>
      </c>
      <c r="K150">
        <f t="shared" si="67"/>
        <v>1</v>
      </c>
      <c r="L150" t="s">
        <v>72</v>
      </c>
      <c r="M150" t="s">
        <v>73</v>
      </c>
      <c r="N150" t="str">
        <f t="shared" si="68"/>
        <v>USA</v>
      </c>
      <c r="O150" t="s">
        <v>59</v>
      </c>
      <c r="P150" t="s">
        <v>103</v>
      </c>
      <c r="Q150">
        <v>2</v>
      </c>
      <c r="R150">
        <v>3</v>
      </c>
      <c r="S150">
        <v>6</v>
      </c>
      <c r="T150">
        <v>2</v>
      </c>
      <c r="U150">
        <v>1</v>
      </c>
      <c r="V150">
        <v>2</v>
      </c>
      <c r="W150">
        <v>3</v>
      </c>
      <c r="X150">
        <f t="shared" si="69"/>
        <v>0.125</v>
      </c>
      <c r="Y150">
        <f t="shared" si="70"/>
        <v>0</v>
      </c>
      <c r="Z150">
        <v>6</v>
      </c>
      <c r="AA150">
        <v>6</v>
      </c>
      <c r="AB150">
        <v>5</v>
      </c>
      <c r="AC150">
        <v>6</v>
      </c>
      <c r="AD150">
        <v>6</v>
      </c>
      <c r="AE150">
        <v>6</v>
      </c>
      <c r="AF150">
        <v>5</v>
      </c>
      <c r="AG150">
        <v>0</v>
      </c>
      <c r="AH150">
        <v>6</v>
      </c>
      <c r="AI150" s="35">
        <v>5</v>
      </c>
      <c r="AJ150">
        <v>4</v>
      </c>
      <c r="AK150">
        <v>6</v>
      </c>
      <c r="AL150">
        <v>3</v>
      </c>
      <c r="AM150">
        <v>5</v>
      </c>
      <c r="AN150">
        <v>6</v>
      </c>
      <c r="AO150">
        <v>6</v>
      </c>
      <c r="AP150">
        <v>3</v>
      </c>
      <c r="AQ150">
        <v>4</v>
      </c>
      <c r="AR150">
        <v>4</v>
      </c>
      <c r="AS150">
        <v>5</v>
      </c>
      <c r="AT150">
        <v>5</v>
      </c>
      <c r="AU150">
        <v>5</v>
      </c>
      <c r="AV150">
        <f t="shared" si="71"/>
        <v>4.5999999999999996</v>
      </c>
      <c r="AW150">
        <v>6</v>
      </c>
      <c r="AX150">
        <v>2</v>
      </c>
      <c r="AY150">
        <f t="shared" si="65"/>
        <v>4.75</v>
      </c>
      <c r="AZ150">
        <f t="shared" si="84"/>
        <v>1</v>
      </c>
      <c r="BA150">
        <f t="shared" si="82"/>
        <v>5.75</v>
      </c>
      <c r="BB150">
        <f t="shared" si="85"/>
        <v>1</v>
      </c>
      <c r="BC150" t="s">
        <v>86</v>
      </c>
      <c r="BD150" t="s">
        <v>104</v>
      </c>
      <c r="BE150" t="s">
        <v>105</v>
      </c>
      <c r="BF150">
        <v>2</v>
      </c>
      <c r="BH150">
        <f t="shared" si="61"/>
        <v>2</v>
      </c>
      <c r="BI150">
        <v>1</v>
      </c>
      <c r="BJ150">
        <v>2</v>
      </c>
      <c r="BK150">
        <v>1</v>
      </c>
      <c r="BL150" t="s">
        <v>106</v>
      </c>
      <c r="BM150" t="s">
        <v>90</v>
      </c>
      <c r="BN150" s="1">
        <v>1.9675925925925928E-3</v>
      </c>
      <c r="BP150" s="5" t="s">
        <v>1041</v>
      </c>
      <c r="BR150" s="11" t="b">
        <f t="shared" si="81"/>
        <v>0</v>
      </c>
      <c r="BS150" s="11" t="b">
        <f t="shared" si="81"/>
        <v>0</v>
      </c>
      <c r="BT150" s="11" t="b">
        <f t="shared" si="81"/>
        <v>0</v>
      </c>
      <c r="BU150" s="11" t="b">
        <f t="shared" si="81"/>
        <v>0</v>
      </c>
      <c r="BV150" s="11" t="b">
        <f t="shared" ref="BV150:BW179" si="88">ISNUMBER(SEARCH(BV$2,$BQ150))</f>
        <v>0</v>
      </c>
      <c r="BW150" s="11" t="b">
        <f t="shared" si="88"/>
        <v>0</v>
      </c>
      <c r="BZ150" s="11" t="b">
        <f t="shared" si="75"/>
        <v>0</v>
      </c>
      <c r="CA150" s="11" t="b">
        <f t="shared" si="76"/>
        <v>0</v>
      </c>
      <c r="CB150" s="11" t="b">
        <f t="shared" si="86"/>
        <v>0</v>
      </c>
      <c r="CC150" s="11" t="b">
        <f t="shared" si="86"/>
        <v>0</v>
      </c>
      <c r="CD150" s="11" t="b">
        <f t="shared" si="86"/>
        <v>0</v>
      </c>
      <c r="CE150" s="11" t="b">
        <f t="shared" si="86"/>
        <v>0</v>
      </c>
      <c r="CF150" s="11" t="b">
        <f t="shared" si="86"/>
        <v>0</v>
      </c>
      <c r="CG150" s="11" t="b">
        <f t="shared" si="86"/>
        <v>0</v>
      </c>
      <c r="CH150" s="11" t="b">
        <f t="shared" si="86"/>
        <v>0</v>
      </c>
      <c r="CI150" s="11" t="b">
        <f t="shared" si="86"/>
        <v>0</v>
      </c>
      <c r="CJ150" s="11" t="b">
        <f t="shared" si="86"/>
        <v>0</v>
      </c>
      <c r="CK150" s="11" t="b">
        <f t="shared" si="86"/>
        <v>0</v>
      </c>
      <c r="CL150" s="11" t="b">
        <f t="shared" si="86"/>
        <v>0</v>
      </c>
      <c r="CM150" s="11" t="b">
        <f t="shared" si="86"/>
        <v>0</v>
      </c>
      <c r="CN150" s="11" t="b">
        <f t="shared" si="86"/>
        <v>0</v>
      </c>
      <c r="CO150" s="11" t="b">
        <f t="shared" si="87"/>
        <v>0</v>
      </c>
      <c r="CP150" s="11" t="b">
        <f t="shared" si="78"/>
        <v>0</v>
      </c>
      <c r="CQ150" s="11" t="b">
        <f t="shared" si="77"/>
        <v>0</v>
      </c>
    </row>
    <row r="151" spans="1:96">
      <c r="A151" t="s">
        <v>107</v>
      </c>
      <c r="B151" t="s">
        <v>108</v>
      </c>
      <c r="C151" t="s">
        <v>53</v>
      </c>
      <c r="D151" t="s">
        <v>70</v>
      </c>
      <c r="E151" t="s">
        <v>71</v>
      </c>
      <c r="F151" t="s">
        <v>56</v>
      </c>
      <c r="G151">
        <f t="shared" si="79"/>
        <v>0</v>
      </c>
      <c r="H151">
        <f t="shared" si="79"/>
        <v>0</v>
      </c>
      <c r="I151">
        <f t="shared" si="79"/>
        <v>0</v>
      </c>
      <c r="J151">
        <f t="shared" si="79"/>
        <v>1</v>
      </c>
      <c r="K151">
        <f t="shared" si="67"/>
        <v>1</v>
      </c>
      <c r="L151" t="s">
        <v>72</v>
      </c>
      <c r="M151" t="s">
        <v>109</v>
      </c>
      <c r="N151" t="str">
        <f t="shared" si="68"/>
        <v>UK</v>
      </c>
      <c r="O151" t="s">
        <v>59</v>
      </c>
      <c r="P151" t="s">
        <v>98</v>
      </c>
      <c r="Q151">
        <v>4</v>
      </c>
      <c r="R151">
        <v>4</v>
      </c>
      <c r="S151">
        <v>3</v>
      </c>
      <c r="T151">
        <v>2</v>
      </c>
      <c r="U151">
        <v>3</v>
      </c>
      <c r="V151">
        <v>4</v>
      </c>
      <c r="W151">
        <v>4</v>
      </c>
      <c r="X151">
        <f t="shared" si="69"/>
        <v>4.1666666666666664E-2</v>
      </c>
      <c r="Y151">
        <f t="shared" si="70"/>
        <v>-4.1666666666666664E-2</v>
      </c>
      <c r="Z151">
        <v>5</v>
      </c>
      <c r="AA151">
        <v>4</v>
      </c>
      <c r="AB151">
        <v>4</v>
      </c>
      <c r="AC151">
        <v>4</v>
      </c>
      <c r="AD151">
        <v>4</v>
      </c>
      <c r="AE151">
        <v>5</v>
      </c>
      <c r="AF151">
        <v>4</v>
      </c>
      <c r="AG151">
        <v>1</v>
      </c>
      <c r="AH151">
        <v>5</v>
      </c>
      <c r="AI151" s="35">
        <v>4</v>
      </c>
      <c r="AJ151">
        <v>6</v>
      </c>
      <c r="AK151">
        <v>5</v>
      </c>
      <c r="AL151">
        <v>5</v>
      </c>
      <c r="AM151">
        <v>6</v>
      </c>
      <c r="AN151">
        <v>5</v>
      </c>
      <c r="AO151">
        <v>5</v>
      </c>
      <c r="AP151">
        <v>3</v>
      </c>
      <c r="AQ151">
        <v>3</v>
      </c>
      <c r="AR151">
        <v>3</v>
      </c>
      <c r="AS151">
        <v>4</v>
      </c>
      <c r="AT151">
        <v>4</v>
      </c>
      <c r="AU151">
        <v>4</v>
      </c>
      <c r="AV151">
        <f t="shared" si="71"/>
        <v>3.6</v>
      </c>
      <c r="AW151">
        <v>6</v>
      </c>
      <c r="AX151">
        <v>1</v>
      </c>
      <c r="AY151">
        <f t="shared" si="65"/>
        <v>4.875</v>
      </c>
      <c r="AZ151">
        <f t="shared" si="84"/>
        <v>1</v>
      </c>
      <c r="BA151">
        <f t="shared" si="82"/>
        <v>4.375</v>
      </c>
      <c r="BB151">
        <f t="shared" si="85"/>
        <v>1</v>
      </c>
      <c r="BC151" t="s">
        <v>61</v>
      </c>
      <c r="BD151" t="s">
        <v>110</v>
      </c>
      <c r="BE151" t="s">
        <v>111</v>
      </c>
      <c r="BF151">
        <v>1</v>
      </c>
      <c r="BH151">
        <f t="shared" si="61"/>
        <v>1</v>
      </c>
      <c r="BI151">
        <v>1</v>
      </c>
      <c r="BJ151">
        <v>2</v>
      </c>
      <c r="BK151">
        <v>1</v>
      </c>
      <c r="BL151" t="s">
        <v>64</v>
      </c>
      <c r="BM151" t="s">
        <v>65</v>
      </c>
      <c r="BN151" s="1">
        <v>3.3449074074074071E-3</v>
      </c>
      <c r="BO151" t="s">
        <v>112</v>
      </c>
      <c r="BP151" s="5" t="s">
        <v>1042</v>
      </c>
      <c r="BR151" s="11" t="b">
        <f t="shared" si="81"/>
        <v>0</v>
      </c>
      <c r="BS151" s="11" t="b">
        <f t="shared" si="81"/>
        <v>0</v>
      </c>
      <c r="BT151" s="11" t="b">
        <f t="shared" si="81"/>
        <v>0</v>
      </c>
      <c r="BU151" s="11" t="b">
        <f t="shared" si="81"/>
        <v>0</v>
      </c>
      <c r="BV151" s="11" t="b">
        <f t="shared" si="88"/>
        <v>0</v>
      </c>
      <c r="BW151" s="11" t="b">
        <f t="shared" si="88"/>
        <v>0</v>
      </c>
      <c r="BX151" s="5" t="s">
        <v>1045</v>
      </c>
      <c r="BY151" s="5" t="s">
        <v>1073</v>
      </c>
      <c r="BZ151" s="11" t="b">
        <f t="shared" si="75"/>
        <v>0</v>
      </c>
      <c r="CA151" s="11" t="b">
        <f t="shared" si="76"/>
        <v>0</v>
      </c>
      <c r="CB151" s="11" t="b">
        <f t="shared" si="86"/>
        <v>0</v>
      </c>
      <c r="CC151" s="11" t="b">
        <f t="shared" si="86"/>
        <v>1</v>
      </c>
      <c r="CD151" s="11" t="b">
        <f t="shared" si="86"/>
        <v>0</v>
      </c>
      <c r="CE151" s="11" t="b">
        <f t="shared" si="86"/>
        <v>0</v>
      </c>
      <c r="CF151" s="11" t="b">
        <f t="shared" si="86"/>
        <v>0</v>
      </c>
      <c r="CG151" s="11" t="b">
        <f t="shared" si="86"/>
        <v>0</v>
      </c>
      <c r="CH151" s="11" t="b">
        <f t="shared" si="86"/>
        <v>0</v>
      </c>
      <c r="CI151" s="11" t="b">
        <f t="shared" si="86"/>
        <v>0</v>
      </c>
      <c r="CJ151" s="11" t="b">
        <f t="shared" si="86"/>
        <v>0</v>
      </c>
      <c r="CK151" s="11" t="b">
        <f t="shared" si="86"/>
        <v>0</v>
      </c>
      <c r="CL151" s="11" t="b">
        <f t="shared" si="86"/>
        <v>1</v>
      </c>
      <c r="CM151" s="11" t="b">
        <f t="shared" si="86"/>
        <v>0</v>
      </c>
      <c r="CN151" s="11" t="b">
        <f t="shared" si="86"/>
        <v>0</v>
      </c>
      <c r="CO151" s="11" t="b">
        <f t="shared" si="87"/>
        <v>0</v>
      </c>
      <c r="CP151" s="11" t="b">
        <f t="shared" si="78"/>
        <v>1</v>
      </c>
      <c r="CQ151" s="11" t="b">
        <f t="shared" si="77"/>
        <v>0</v>
      </c>
      <c r="CR151" t="s">
        <v>113</v>
      </c>
    </row>
    <row r="152" spans="1:96">
      <c r="A152" t="s">
        <v>114</v>
      </c>
      <c r="B152" t="s">
        <v>115</v>
      </c>
      <c r="C152" t="s">
        <v>53</v>
      </c>
      <c r="D152" t="s">
        <v>54</v>
      </c>
      <c r="E152" t="s">
        <v>71</v>
      </c>
      <c r="F152" t="s">
        <v>116</v>
      </c>
      <c r="G152">
        <f t="shared" si="79"/>
        <v>0</v>
      </c>
      <c r="H152">
        <f t="shared" si="79"/>
        <v>1</v>
      </c>
      <c r="I152">
        <f t="shared" si="79"/>
        <v>0</v>
      </c>
      <c r="J152">
        <f t="shared" si="79"/>
        <v>0</v>
      </c>
      <c r="K152">
        <f t="shared" si="67"/>
        <v>1</v>
      </c>
      <c r="L152" t="s">
        <v>72</v>
      </c>
      <c r="M152" t="s">
        <v>117</v>
      </c>
      <c r="N152" t="str">
        <f t="shared" si="68"/>
        <v>Israel</v>
      </c>
      <c r="O152" t="s">
        <v>59</v>
      </c>
      <c r="P152" t="s">
        <v>60</v>
      </c>
      <c r="Q152">
        <v>1</v>
      </c>
      <c r="R152">
        <v>2</v>
      </c>
      <c r="S152">
        <v>0</v>
      </c>
      <c r="T152">
        <v>1</v>
      </c>
      <c r="U152">
        <v>5</v>
      </c>
      <c r="V152">
        <v>2</v>
      </c>
      <c r="W152">
        <v>5</v>
      </c>
      <c r="X152">
        <f t="shared" si="69"/>
        <v>-8.3333333333333329E-2</v>
      </c>
      <c r="Y152">
        <f t="shared" si="70"/>
        <v>-0.29166666666666669</v>
      </c>
      <c r="Z152">
        <v>2</v>
      </c>
      <c r="AA152">
        <v>5</v>
      </c>
      <c r="AB152">
        <v>3</v>
      </c>
      <c r="AC152">
        <v>6</v>
      </c>
      <c r="AD152">
        <v>5</v>
      </c>
      <c r="AE152">
        <v>6</v>
      </c>
      <c r="AF152">
        <v>1</v>
      </c>
      <c r="AG152">
        <v>5</v>
      </c>
      <c r="AH152">
        <v>1</v>
      </c>
      <c r="AI152" s="35">
        <v>2</v>
      </c>
      <c r="AJ152">
        <v>6</v>
      </c>
      <c r="AK152">
        <v>4</v>
      </c>
      <c r="AL152">
        <v>1</v>
      </c>
      <c r="AM152">
        <v>6</v>
      </c>
      <c r="AN152">
        <v>2</v>
      </c>
      <c r="AO152">
        <v>4</v>
      </c>
      <c r="AP152">
        <v>4</v>
      </c>
      <c r="AQ152">
        <v>6</v>
      </c>
      <c r="AR152">
        <v>1</v>
      </c>
      <c r="AS152">
        <v>4</v>
      </c>
      <c r="AT152">
        <v>2</v>
      </c>
      <c r="AU152">
        <v>2</v>
      </c>
      <c r="AV152">
        <f t="shared" si="71"/>
        <v>3</v>
      </c>
      <c r="AW152">
        <v>6</v>
      </c>
      <c r="AX152">
        <v>0</v>
      </c>
      <c r="AY152">
        <f t="shared" si="65"/>
        <v>3.625</v>
      </c>
      <c r="AZ152">
        <f t="shared" si="84"/>
        <v>1</v>
      </c>
      <c r="BA152">
        <f t="shared" si="82"/>
        <v>3.625</v>
      </c>
      <c r="BB152">
        <f t="shared" si="85"/>
        <v>1</v>
      </c>
      <c r="BC152" t="s">
        <v>86</v>
      </c>
      <c r="BD152" t="s">
        <v>118</v>
      </c>
      <c r="BE152" t="s">
        <v>119</v>
      </c>
      <c r="BF152">
        <v>0</v>
      </c>
      <c r="BG152" t="s">
        <v>1100</v>
      </c>
      <c r="BH152" t="str">
        <f t="shared" si="61"/>
        <v>no dialog file</v>
      </c>
      <c r="BI152">
        <v>1</v>
      </c>
      <c r="BJ152">
        <v>3</v>
      </c>
      <c r="BK152">
        <v>1</v>
      </c>
      <c r="BL152" t="s">
        <v>120</v>
      </c>
      <c r="BM152" t="s">
        <v>90</v>
      </c>
      <c r="BN152" s="1">
        <v>4.5254629629629629E-3</v>
      </c>
      <c r="BO152" t="s">
        <v>121</v>
      </c>
      <c r="BP152" s="5" t="s">
        <v>1042</v>
      </c>
      <c r="BR152" s="11" t="b">
        <f t="shared" si="81"/>
        <v>0</v>
      </c>
      <c r="BS152" s="11" t="b">
        <f t="shared" si="81"/>
        <v>0</v>
      </c>
      <c r="BT152" s="11" t="b">
        <f t="shared" si="81"/>
        <v>0</v>
      </c>
      <c r="BU152" s="11" t="b">
        <f t="shared" si="81"/>
        <v>0</v>
      </c>
      <c r="BV152" s="11" t="b">
        <f t="shared" si="88"/>
        <v>0</v>
      </c>
      <c r="BW152" s="11" t="b">
        <f t="shared" si="88"/>
        <v>0</v>
      </c>
      <c r="BX152" s="5" t="s">
        <v>1087</v>
      </c>
      <c r="BZ152" s="11" t="b">
        <f t="shared" si="75"/>
        <v>0</v>
      </c>
      <c r="CA152" s="11" t="b">
        <f t="shared" si="76"/>
        <v>0</v>
      </c>
      <c r="CB152" s="11" t="b">
        <f t="shared" si="86"/>
        <v>0</v>
      </c>
      <c r="CC152" s="11" t="b">
        <f t="shared" si="86"/>
        <v>0</v>
      </c>
      <c r="CD152" s="11" t="b">
        <f t="shared" si="86"/>
        <v>0</v>
      </c>
      <c r="CE152" s="11" t="b">
        <f t="shared" si="86"/>
        <v>0</v>
      </c>
      <c r="CF152" s="11" t="b">
        <f t="shared" si="86"/>
        <v>0</v>
      </c>
      <c r="CG152" s="11" t="b">
        <f t="shared" si="86"/>
        <v>1</v>
      </c>
      <c r="CH152" s="11" t="b">
        <f t="shared" si="86"/>
        <v>0</v>
      </c>
      <c r="CI152" s="11" t="b">
        <f t="shared" si="86"/>
        <v>0</v>
      </c>
      <c r="CJ152" s="11" t="b">
        <f t="shared" si="86"/>
        <v>0</v>
      </c>
      <c r="CK152" s="11" t="b">
        <f t="shared" si="86"/>
        <v>0</v>
      </c>
      <c r="CL152" s="11" t="b">
        <f t="shared" si="86"/>
        <v>0</v>
      </c>
      <c r="CM152" s="11" t="b">
        <f t="shared" si="86"/>
        <v>0</v>
      </c>
      <c r="CN152" s="11" t="b">
        <f t="shared" si="86"/>
        <v>0</v>
      </c>
      <c r="CO152" s="11" t="b">
        <f t="shared" si="87"/>
        <v>0</v>
      </c>
      <c r="CP152" s="11" t="b">
        <f t="shared" si="78"/>
        <v>0</v>
      </c>
      <c r="CQ152" s="11" t="b">
        <f t="shared" si="77"/>
        <v>0</v>
      </c>
    </row>
    <row r="153" spans="1:96">
      <c r="A153" t="s">
        <v>122</v>
      </c>
      <c r="B153" t="s">
        <v>123</v>
      </c>
      <c r="C153" t="s">
        <v>53</v>
      </c>
      <c r="D153" t="s">
        <v>81</v>
      </c>
      <c r="E153" t="s">
        <v>55</v>
      </c>
      <c r="F153" t="s">
        <v>56</v>
      </c>
      <c r="G153">
        <f t="shared" si="79"/>
        <v>0</v>
      </c>
      <c r="H153">
        <f t="shared" si="79"/>
        <v>0</v>
      </c>
      <c r="I153">
        <f t="shared" si="79"/>
        <v>0</v>
      </c>
      <c r="J153">
        <f t="shared" si="79"/>
        <v>1</v>
      </c>
      <c r="K153">
        <f t="shared" si="67"/>
        <v>1</v>
      </c>
      <c r="L153" t="s">
        <v>124</v>
      </c>
      <c r="M153" t="s">
        <v>125</v>
      </c>
      <c r="N153" t="str">
        <f t="shared" si="68"/>
        <v>United Kingdom</v>
      </c>
      <c r="O153" t="s">
        <v>74</v>
      </c>
      <c r="P153" t="s">
        <v>98</v>
      </c>
      <c r="Q153">
        <v>4</v>
      </c>
      <c r="R153">
        <v>4</v>
      </c>
      <c r="S153">
        <v>3</v>
      </c>
      <c r="T153">
        <v>4</v>
      </c>
      <c r="U153">
        <v>6</v>
      </c>
      <c r="V153">
        <v>4</v>
      </c>
      <c r="W153">
        <v>3</v>
      </c>
      <c r="X153">
        <f t="shared" si="69"/>
        <v>-4.1666666666666664E-2</v>
      </c>
      <c r="Y153">
        <f t="shared" si="70"/>
        <v>-4.1666666666666664E-2</v>
      </c>
      <c r="Z153">
        <v>1</v>
      </c>
      <c r="AA153">
        <v>6</v>
      </c>
      <c r="AB153">
        <v>1</v>
      </c>
      <c r="AC153">
        <v>2</v>
      </c>
      <c r="AD153">
        <v>2</v>
      </c>
      <c r="AE153">
        <v>2</v>
      </c>
      <c r="AF153">
        <v>0</v>
      </c>
      <c r="AG153">
        <v>6</v>
      </c>
      <c r="AH153">
        <v>0</v>
      </c>
      <c r="AI153" s="35">
        <v>2</v>
      </c>
      <c r="AJ153">
        <v>6</v>
      </c>
      <c r="AK153">
        <v>0</v>
      </c>
      <c r="AL153">
        <v>1</v>
      </c>
      <c r="AM153">
        <v>3</v>
      </c>
      <c r="AN153">
        <v>1</v>
      </c>
      <c r="AO153">
        <v>0</v>
      </c>
      <c r="AP153">
        <v>0</v>
      </c>
      <c r="AQ153">
        <v>1</v>
      </c>
      <c r="AR153">
        <v>1</v>
      </c>
      <c r="AS153">
        <v>1</v>
      </c>
      <c r="AT153">
        <v>1</v>
      </c>
      <c r="AU153">
        <v>1</v>
      </c>
      <c r="AV153">
        <f t="shared" si="71"/>
        <v>1</v>
      </c>
      <c r="AW153">
        <v>6</v>
      </c>
      <c r="AX153">
        <v>1</v>
      </c>
      <c r="AY153">
        <f t="shared" si="65"/>
        <v>1.625</v>
      </c>
      <c r="AZ153">
        <f t="shared" si="84"/>
        <v>0</v>
      </c>
      <c r="BA153">
        <f t="shared" si="82"/>
        <v>1.75</v>
      </c>
      <c r="BB153">
        <f t="shared" si="85"/>
        <v>0</v>
      </c>
      <c r="BC153" t="s">
        <v>61</v>
      </c>
      <c r="BD153" t="s">
        <v>126</v>
      </c>
      <c r="BE153" t="s">
        <v>127</v>
      </c>
      <c r="BF153">
        <v>1</v>
      </c>
      <c r="BH153">
        <f t="shared" si="61"/>
        <v>1</v>
      </c>
      <c r="BI153">
        <v>1</v>
      </c>
      <c r="BJ153">
        <v>3</v>
      </c>
      <c r="BK153">
        <v>1</v>
      </c>
      <c r="BL153" t="s">
        <v>128</v>
      </c>
      <c r="BM153" t="s">
        <v>65</v>
      </c>
      <c r="BN153" s="1">
        <v>5.0694444444444441E-3</v>
      </c>
      <c r="BO153" t="s">
        <v>129</v>
      </c>
      <c r="BP153" s="5" t="s">
        <v>1042</v>
      </c>
      <c r="BR153" s="11" t="b">
        <f t="shared" si="81"/>
        <v>0</v>
      </c>
      <c r="BS153" s="11" t="b">
        <f t="shared" si="81"/>
        <v>0</v>
      </c>
      <c r="BT153" s="11" t="b">
        <f t="shared" si="81"/>
        <v>0</v>
      </c>
      <c r="BU153" s="11" t="b">
        <f t="shared" si="81"/>
        <v>0</v>
      </c>
      <c r="BV153" s="11" t="b">
        <f t="shared" si="88"/>
        <v>0</v>
      </c>
      <c r="BW153" s="11" t="b">
        <f t="shared" si="88"/>
        <v>0</v>
      </c>
      <c r="BX153" s="5" t="s">
        <v>1047</v>
      </c>
      <c r="BY153" s="5" t="s">
        <v>1129</v>
      </c>
      <c r="BZ153" s="11" t="b">
        <f t="shared" si="75"/>
        <v>0</v>
      </c>
      <c r="CA153" s="11" t="b">
        <f t="shared" si="76"/>
        <v>0</v>
      </c>
      <c r="CB153" s="11" t="b">
        <f t="shared" si="86"/>
        <v>1</v>
      </c>
      <c r="CC153" s="11" t="b">
        <f t="shared" si="86"/>
        <v>0</v>
      </c>
      <c r="CD153" s="11" t="b">
        <f t="shared" si="86"/>
        <v>0</v>
      </c>
      <c r="CE153" s="11" t="b">
        <f t="shared" si="86"/>
        <v>0</v>
      </c>
      <c r="CF153" s="11" t="b">
        <f t="shared" si="86"/>
        <v>0</v>
      </c>
      <c r="CG153" s="11" t="b">
        <f t="shared" si="86"/>
        <v>0</v>
      </c>
      <c r="CH153" s="11" t="b">
        <f t="shared" si="86"/>
        <v>0</v>
      </c>
      <c r="CI153" s="11" t="b">
        <f t="shared" si="86"/>
        <v>0</v>
      </c>
      <c r="CJ153" s="11" t="b">
        <f t="shared" si="86"/>
        <v>0</v>
      </c>
      <c r="CK153" s="11" t="b">
        <f t="shared" si="86"/>
        <v>0</v>
      </c>
      <c r="CL153" s="11" t="b">
        <f t="shared" si="86"/>
        <v>0</v>
      </c>
      <c r="CM153" s="11" t="b">
        <f t="shared" si="86"/>
        <v>0</v>
      </c>
      <c r="CN153" s="11" t="b">
        <f t="shared" si="86"/>
        <v>0</v>
      </c>
      <c r="CO153" s="11" t="b">
        <f t="shared" si="87"/>
        <v>0</v>
      </c>
      <c r="CP153" s="11" t="b">
        <f t="shared" si="78"/>
        <v>0</v>
      </c>
      <c r="CQ153" s="11" t="b">
        <f t="shared" si="77"/>
        <v>0</v>
      </c>
    </row>
    <row r="154" spans="1:96">
      <c r="A154" t="s">
        <v>130</v>
      </c>
      <c r="B154" t="s">
        <v>131</v>
      </c>
      <c r="C154" t="s">
        <v>53</v>
      </c>
      <c r="D154" t="s">
        <v>54</v>
      </c>
      <c r="E154" t="s">
        <v>82</v>
      </c>
      <c r="F154" t="s">
        <v>132</v>
      </c>
      <c r="G154">
        <f t="shared" si="79"/>
        <v>1</v>
      </c>
      <c r="H154">
        <f t="shared" si="79"/>
        <v>0</v>
      </c>
      <c r="I154">
        <f t="shared" si="79"/>
        <v>0</v>
      </c>
      <c r="J154">
        <f t="shared" si="79"/>
        <v>0</v>
      </c>
      <c r="K154">
        <f t="shared" si="67"/>
        <v>1</v>
      </c>
      <c r="L154" t="s">
        <v>72</v>
      </c>
      <c r="M154" t="s">
        <v>133</v>
      </c>
      <c r="N154" t="str">
        <f t="shared" si="68"/>
        <v>Hungary</v>
      </c>
      <c r="O154" t="s">
        <v>59</v>
      </c>
      <c r="P154" t="s">
        <v>60</v>
      </c>
      <c r="Q154">
        <v>1</v>
      </c>
      <c r="R154">
        <v>3</v>
      </c>
      <c r="S154">
        <v>2</v>
      </c>
      <c r="T154">
        <v>4</v>
      </c>
      <c r="U154">
        <v>3</v>
      </c>
      <c r="V154">
        <v>2</v>
      </c>
      <c r="W154">
        <v>5</v>
      </c>
      <c r="X154">
        <f t="shared" si="69"/>
        <v>-0.16666666666666666</v>
      </c>
      <c r="Y154">
        <f t="shared" si="70"/>
        <v>-8.3333333333333329E-2</v>
      </c>
      <c r="Z154">
        <v>6</v>
      </c>
      <c r="AA154">
        <v>3</v>
      </c>
      <c r="AB154">
        <v>1</v>
      </c>
      <c r="AC154">
        <v>5</v>
      </c>
      <c r="AD154">
        <v>6</v>
      </c>
      <c r="AE154">
        <v>1</v>
      </c>
      <c r="AF154">
        <v>2</v>
      </c>
      <c r="AG154">
        <v>4</v>
      </c>
      <c r="AH154">
        <v>2</v>
      </c>
      <c r="AI154" s="35">
        <v>6</v>
      </c>
      <c r="AJ154">
        <v>1</v>
      </c>
      <c r="AK154">
        <v>0</v>
      </c>
      <c r="AL154">
        <v>2</v>
      </c>
      <c r="AM154">
        <v>1</v>
      </c>
      <c r="AN154">
        <v>3</v>
      </c>
      <c r="AO154">
        <v>1</v>
      </c>
      <c r="AP154">
        <v>4</v>
      </c>
      <c r="AQ154">
        <v>5</v>
      </c>
      <c r="AR154">
        <v>3</v>
      </c>
      <c r="AS154">
        <v>5</v>
      </c>
      <c r="AT154">
        <v>3</v>
      </c>
      <c r="AU154">
        <v>4</v>
      </c>
      <c r="AV154">
        <f t="shared" si="71"/>
        <v>4</v>
      </c>
      <c r="AW154">
        <v>3</v>
      </c>
      <c r="AX154">
        <v>4</v>
      </c>
      <c r="AY154">
        <f t="shared" si="65"/>
        <v>2.25</v>
      </c>
      <c r="AZ154">
        <f t="shared" si="84"/>
        <v>0</v>
      </c>
      <c r="BA154">
        <f t="shared" si="82"/>
        <v>3.25</v>
      </c>
      <c r="BB154">
        <f t="shared" si="85"/>
        <v>1</v>
      </c>
      <c r="BC154" t="s">
        <v>86</v>
      </c>
      <c r="BD154" t="s">
        <v>134</v>
      </c>
      <c r="BE154" t="s">
        <v>135</v>
      </c>
      <c r="BF154">
        <v>1</v>
      </c>
      <c r="BH154">
        <f t="shared" si="61"/>
        <v>1</v>
      </c>
      <c r="BI154">
        <v>1</v>
      </c>
      <c r="BJ154">
        <v>1</v>
      </c>
      <c r="BK154">
        <v>1</v>
      </c>
      <c r="BL154" t="s">
        <v>106</v>
      </c>
      <c r="BM154" t="s">
        <v>90</v>
      </c>
      <c r="BN154" s="1">
        <v>1.9560185185185184E-3</v>
      </c>
      <c r="BP154" s="5" t="s">
        <v>1041</v>
      </c>
      <c r="BR154" s="11" t="b">
        <f t="shared" si="81"/>
        <v>0</v>
      </c>
      <c r="BS154" s="11" t="b">
        <f t="shared" si="81"/>
        <v>0</v>
      </c>
      <c r="BT154" s="11" t="b">
        <f t="shared" si="81"/>
        <v>0</v>
      </c>
      <c r="BU154" s="11" t="b">
        <f t="shared" si="81"/>
        <v>0</v>
      </c>
      <c r="BV154" s="11" t="b">
        <f t="shared" si="88"/>
        <v>0</v>
      </c>
      <c r="BW154" s="11" t="b">
        <f t="shared" si="88"/>
        <v>0</v>
      </c>
      <c r="BZ154" s="11" t="b">
        <f t="shared" si="75"/>
        <v>0</v>
      </c>
      <c r="CA154" s="11" t="b">
        <f t="shared" si="76"/>
        <v>0</v>
      </c>
      <c r="CB154" s="11" t="b">
        <f t="shared" si="86"/>
        <v>0</v>
      </c>
      <c r="CC154" s="11" t="b">
        <f t="shared" si="86"/>
        <v>0</v>
      </c>
      <c r="CD154" s="11" t="b">
        <f t="shared" si="86"/>
        <v>0</v>
      </c>
      <c r="CE154" s="11" t="b">
        <f t="shared" si="86"/>
        <v>0</v>
      </c>
      <c r="CF154" s="11" t="b">
        <f t="shared" si="86"/>
        <v>0</v>
      </c>
      <c r="CG154" s="11" t="b">
        <f t="shared" si="86"/>
        <v>0</v>
      </c>
      <c r="CH154" s="11" t="b">
        <f t="shared" si="86"/>
        <v>0</v>
      </c>
      <c r="CI154" s="11" t="b">
        <f t="shared" si="86"/>
        <v>0</v>
      </c>
      <c r="CJ154" s="11" t="b">
        <f t="shared" si="86"/>
        <v>0</v>
      </c>
      <c r="CK154" s="11" t="b">
        <f t="shared" si="86"/>
        <v>0</v>
      </c>
      <c r="CL154" s="11" t="b">
        <f t="shared" si="86"/>
        <v>0</v>
      </c>
      <c r="CM154" s="11" t="b">
        <f t="shared" si="86"/>
        <v>0</v>
      </c>
      <c r="CN154" s="11" t="b">
        <f t="shared" si="86"/>
        <v>0</v>
      </c>
      <c r="CO154" s="11" t="b">
        <f t="shared" si="87"/>
        <v>0</v>
      </c>
      <c r="CP154" s="11" t="b">
        <f t="shared" si="78"/>
        <v>0</v>
      </c>
      <c r="CQ154" s="11" t="b">
        <f t="shared" si="77"/>
        <v>0</v>
      </c>
    </row>
    <row r="155" spans="1:96">
      <c r="A155" t="s">
        <v>136</v>
      </c>
      <c r="B155" t="s">
        <v>137</v>
      </c>
      <c r="C155" t="s">
        <v>53</v>
      </c>
      <c r="D155" t="s">
        <v>54</v>
      </c>
      <c r="E155" t="s">
        <v>71</v>
      </c>
      <c r="F155" t="s">
        <v>116</v>
      </c>
      <c r="G155">
        <f t="shared" si="79"/>
        <v>0</v>
      </c>
      <c r="H155">
        <f t="shared" si="79"/>
        <v>1</v>
      </c>
      <c r="I155">
        <f t="shared" si="79"/>
        <v>0</v>
      </c>
      <c r="J155">
        <f t="shared" si="79"/>
        <v>0</v>
      </c>
      <c r="K155">
        <f t="shared" si="67"/>
        <v>1</v>
      </c>
      <c r="L155" t="s">
        <v>96</v>
      </c>
      <c r="M155" t="s">
        <v>138</v>
      </c>
      <c r="N155" t="str">
        <f t="shared" si="68"/>
        <v>India</v>
      </c>
      <c r="O155" t="s">
        <v>59</v>
      </c>
      <c r="P155" t="s">
        <v>60</v>
      </c>
      <c r="Q155">
        <v>1</v>
      </c>
      <c r="R155">
        <v>0</v>
      </c>
      <c r="S155">
        <v>1</v>
      </c>
      <c r="T155">
        <v>2</v>
      </c>
      <c r="U155">
        <v>4</v>
      </c>
      <c r="V155">
        <v>4</v>
      </c>
      <c r="W155">
        <v>3</v>
      </c>
      <c r="X155">
        <f t="shared" si="69"/>
        <v>0</v>
      </c>
      <c r="Y155">
        <f t="shared" si="70"/>
        <v>-4.1666666666666664E-2</v>
      </c>
      <c r="Z155">
        <v>4</v>
      </c>
      <c r="AA155">
        <v>5</v>
      </c>
      <c r="AB155">
        <v>3</v>
      </c>
      <c r="AC155">
        <v>6</v>
      </c>
      <c r="AD155">
        <v>3</v>
      </c>
      <c r="AE155">
        <v>5</v>
      </c>
      <c r="AF155">
        <v>4</v>
      </c>
      <c r="AG155">
        <v>2</v>
      </c>
      <c r="AH155">
        <v>4</v>
      </c>
      <c r="AI155" s="35">
        <v>4</v>
      </c>
      <c r="AJ155">
        <v>5</v>
      </c>
      <c r="AK155">
        <v>4</v>
      </c>
      <c r="AL155">
        <v>3</v>
      </c>
      <c r="AM155">
        <v>5</v>
      </c>
      <c r="AN155">
        <v>5</v>
      </c>
      <c r="AO155">
        <v>3</v>
      </c>
      <c r="AP155">
        <v>4</v>
      </c>
      <c r="AQ155">
        <v>1</v>
      </c>
      <c r="AR155">
        <v>2</v>
      </c>
      <c r="AS155">
        <v>3</v>
      </c>
      <c r="AT155">
        <v>3</v>
      </c>
      <c r="AU155">
        <v>3</v>
      </c>
      <c r="AV155">
        <f t="shared" si="71"/>
        <v>2.4</v>
      </c>
      <c r="AW155">
        <v>6</v>
      </c>
      <c r="AX155">
        <v>0</v>
      </c>
      <c r="AY155">
        <f t="shared" si="65"/>
        <v>4.125</v>
      </c>
      <c r="AZ155">
        <f t="shared" si="84"/>
        <v>1</v>
      </c>
      <c r="BA155">
        <f t="shared" si="82"/>
        <v>4.25</v>
      </c>
      <c r="BB155">
        <f t="shared" si="85"/>
        <v>1</v>
      </c>
      <c r="BC155" t="s">
        <v>61</v>
      </c>
      <c r="BD155" t="s">
        <v>139</v>
      </c>
      <c r="BE155" t="s">
        <v>140</v>
      </c>
      <c r="BF155">
        <v>1</v>
      </c>
      <c r="BH155">
        <f t="shared" si="61"/>
        <v>1</v>
      </c>
      <c r="BI155">
        <v>1</v>
      </c>
      <c r="BJ155">
        <v>2</v>
      </c>
      <c r="BK155">
        <v>1</v>
      </c>
      <c r="BL155" t="s">
        <v>141</v>
      </c>
      <c r="BM155" t="s">
        <v>65</v>
      </c>
      <c r="BN155" s="1">
        <v>3.1365740740740742E-3</v>
      </c>
      <c r="BP155" s="5" t="s">
        <v>1041</v>
      </c>
      <c r="BR155" s="11" t="b">
        <f t="shared" si="81"/>
        <v>0</v>
      </c>
      <c r="BS155" s="11" t="b">
        <f t="shared" si="81"/>
        <v>0</v>
      </c>
      <c r="BT155" s="11" t="b">
        <f t="shared" si="81"/>
        <v>0</v>
      </c>
      <c r="BU155" s="11" t="b">
        <f t="shared" si="81"/>
        <v>0</v>
      </c>
      <c r="BV155" s="11" t="b">
        <f t="shared" si="88"/>
        <v>0</v>
      </c>
      <c r="BW155" s="11" t="b">
        <f t="shared" si="88"/>
        <v>0</v>
      </c>
      <c r="BZ155" s="11" t="b">
        <f t="shared" si="75"/>
        <v>0</v>
      </c>
      <c r="CA155" s="11" t="b">
        <f t="shared" si="76"/>
        <v>0</v>
      </c>
      <c r="CB155" s="11" t="b">
        <f t="shared" si="86"/>
        <v>0</v>
      </c>
      <c r="CC155" s="11" t="b">
        <f t="shared" si="86"/>
        <v>0</v>
      </c>
      <c r="CD155" s="11" t="b">
        <f t="shared" si="86"/>
        <v>0</v>
      </c>
      <c r="CE155" s="11" t="b">
        <f t="shared" si="86"/>
        <v>0</v>
      </c>
      <c r="CF155" s="11" t="b">
        <f t="shared" si="86"/>
        <v>0</v>
      </c>
      <c r="CG155" s="11" t="b">
        <f t="shared" si="86"/>
        <v>0</v>
      </c>
      <c r="CH155" s="11" t="b">
        <f t="shared" si="86"/>
        <v>0</v>
      </c>
      <c r="CI155" s="11" t="b">
        <f t="shared" si="86"/>
        <v>0</v>
      </c>
      <c r="CJ155" s="11" t="b">
        <f t="shared" si="86"/>
        <v>0</v>
      </c>
      <c r="CK155" s="11" t="b">
        <f t="shared" si="86"/>
        <v>0</v>
      </c>
      <c r="CL155" s="11" t="b">
        <f t="shared" si="86"/>
        <v>0</v>
      </c>
      <c r="CM155" s="11" t="b">
        <f t="shared" si="86"/>
        <v>0</v>
      </c>
      <c r="CN155" s="11" t="b">
        <f t="shared" si="86"/>
        <v>0</v>
      </c>
      <c r="CO155" s="11" t="b">
        <f t="shared" si="87"/>
        <v>0</v>
      </c>
      <c r="CP155" s="11" t="b">
        <f t="shared" si="78"/>
        <v>0</v>
      </c>
      <c r="CQ155" s="11" t="b">
        <f t="shared" si="77"/>
        <v>0</v>
      </c>
    </row>
    <row r="156" spans="1:96">
      <c r="A156" t="s">
        <v>142</v>
      </c>
      <c r="B156" t="s">
        <v>143</v>
      </c>
      <c r="C156" t="s">
        <v>53</v>
      </c>
      <c r="D156" t="s">
        <v>70</v>
      </c>
      <c r="E156" t="s">
        <v>144</v>
      </c>
      <c r="F156" t="s">
        <v>132</v>
      </c>
      <c r="G156">
        <f t="shared" si="79"/>
        <v>1</v>
      </c>
      <c r="H156">
        <f t="shared" si="79"/>
        <v>0</v>
      </c>
      <c r="I156">
        <f t="shared" si="79"/>
        <v>0</v>
      </c>
      <c r="J156">
        <f t="shared" si="79"/>
        <v>0</v>
      </c>
      <c r="K156">
        <f t="shared" si="67"/>
        <v>1</v>
      </c>
      <c r="L156" t="s">
        <v>96</v>
      </c>
      <c r="M156" t="s">
        <v>84</v>
      </c>
      <c r="N156" t="str">
        <f t="shared" si="68"/>
        <v>United States</v>
      </c>
      <c r="O156" t="s">
        <v>59</v>
      </c>
      <c r="P156" t="s">
        <v>60</v>
      </c>
      <c r="Q156">
        <v>3</v>
      </c>
      <c r="R156">
        <v>1</v>
      </c>
      <c r="S156">
        <v>0</v>
      </c>
      <c r="T156">
        <v>1</v>
      </c>
      <c r="U156">
        <v>0</v>
      </c>
      <c r="V156">
        <v>2</v>
      </c>
      <c r="W156">
        <v>0</v>
      </c>
      <c r="X156">
        <f t="shared" si="69"/>
        <v>4.1666666666666664E-2</v>
      </c>
      <c r="Y156">
        <f t="shared" si="70"/>
        <v>0.125</v>
      </c>
      <c r="Z156">
        <v>1</v>
      </c>
      <c r="AA156">
        <v>3</v>
      </c>
      <c r="AB156">
        <v>1</v>
      </c>
      <c r="AC156">
        <v>3</v>
      </c>
      <c r="AD156">
        <v>0</v>
      </c>
      <c r="AE156">
        <v>5</v>
      </c>
      <c r="AF156">
        <v>0</v>
      </c>
      <c r="AG156">
        <v>6</v>
      </c>
      <c r="AH156">
        <v>0</v>
      </c>
      <c r="AI156" s="35">
        <v>1</v>
      </c>
      <c r="AJ156">
        <v>3</v>
      </c>
      <c r="AK156">
        <v>0</v>
      </c>
      <c r="AL156">
        <v>0</v>
      </c>
      <c r="AM156">
        <v>5</v>
      </c>
      <c r="AN156">
        <v>0</v>
      </c>
      <c r="AO156">
        <v>3</v>
      </c>
      <c r="AP156">
        <v>1</v>
      </c>
      <c r="AQ156">
        <v>0</v>
      </c>
      <c r="AR156">
        <v>0</v>
      </c>
      <c r="AS156">
        <v>0</v>
      </c>
      <c r="AT156">
        <v>0</v>
      </c>
      <c r="AU156">
        <v>0</v>
      </c>
      <c r="AV156">
        <f t="shared" si="71"/>
        <v>0</v>
      </c>
      <c r="AW156">
        <v>6</v>
      </c>
      <c r="AX156">
        <v>1</v>
      </c>
      <c r="AY156">
        <f t="shared" si="65"/>
        <v>1.625</v>
      </c>
      <c r="AZ156">
        <f t="shared" si="84"/>
        <v>0</v>
      </c>
      <c r="BA156">
        <f t="shared" si="82"/>
        <v>1.625</v>
      </c>
      <c r="BB156">
        <f t="shared" si="85"/>
        <v>0</v>
      </c>
      <c r="BC156" t="s">
        <v>145</v>
      </c>
      <c r="BD156" t="s">
        <v>146</v>
      </c>
      <c r="BE156" t="s">
        <v>147</v>
      </c>
      <c r="BF156">
        <v>0</v>
      </c>
      <c r="BG156">
        <v>0</v>
      </c>
      <c r="BH156">
        <f t="shared" si="61"/>
        <v>0</v>
      </c>
      <c r="BI156">
        <v>1</v>
      </c>
      <c r="BJ156">
        <v>5</v>
      </c>
      <c r="BK156">
        <v>1</v>
      </c>
      <c r="BL156" t="s">
        <v>148</v>
      </c>
      <c r="BM156" t="s">
        <v>149</v>
      </c>
      <c r="BN156" s="1">
        <v>2.7662037037037034E-3</v>
      </c>
      <c r="BO156" t="s">
        <v>150</v>
      </c>
      <c r="BP156" s="5" t="s">
        <v>1042</v>
      </c>
      <c r="BR156" s="11" t="b">
        <f t="shared" si="81"/>
        <v>0</v>
      </c>
      <c r="BS156" s="11" t="b">
        <f t="shared" si="81"/>
        <v>0</v>
      </c>
      <c r="BT156" s="11" t="b">
        <f t="shared" si="81"/>
        <v>0</v>
      </c>
      <c r="BU156" s="11" t="b">
        <f t="shared" si="81"/>
        <v>0</v>
      </c>
      <c r="BV156" s="11" t="b">
        <f t="shared" si="88"/>
        <v>0</v>
      </c>
      <c r="BW156" s="11" t="b">
        <f t="shared" si="88"/>
        <v>0</v>
      </c>
      <c r="BX156" s="5" t="s">
        <v>1047</v>
      </c>
      <c r="BY156" s="5" t="s">
        <v>1062</v>
      </c>
      <c r="BZ156" s="11" t="b">
        <f t="shared" si="75"/>
        <v>0</v>
      </c>
      <c r="CA156" s="11" t="b">
        <f t="shared" si="76"/>
        <v>0</v>
      </c>
      <c r="CB156" s="11" t="b">
        <f t="shared" si="86"/>
        <v>1</v>
      </c>
      <c r="CC156" s="11" t="b">
        <f t="shared" si="86"/>
        <v>0</v>
      </c>
      <c r="CD156" s="11" t="b">
        <f t="shared" si="86"/>
        <v>0</v>
      </c>
      <c r="CE156" s="11" t="b">
        <f t="shared" si="86"/>
        <v>0</v>
      </c>
      <c r="CF156" s="11" t="b">
        <f t="shared" si="86"/>
        <v>0</v>
      </c>
      <c r="CG156" s="11" t="b">
        <f t="shared" si="86"/>
        <v>0</v>
      </c>
      <c r="CH156" s="11" t="b">
        <f t="shared" si="86"/>
        <v>0</v>
      </c>
      <c r="CI156" s="11" t="b">
        <f t="shared" si="86"/>
        <v>0</v>
      </c>
      <c r="CJ156" s="11" t="b">
        <f t="shared" si="86"/>
        <v>0</v>
      </c>
      <c r="CK156" s="11" t="b">
        <f t="shared" si="86"/>
        <v>0</v>
      </c>
      <c r="CL156" s="11" t="b">
        <f t="shared" si="86"/>
        <v>0</v>
      </c>
      <c r="CM156" s="11" t="b">
        <f t="shared" si="86"/>
        <v>0</v>
      </c>
      <c r="CN156" s="11" t="b">
        <f t="shared" si="86"/>
        <v>0</v>
      </c>
      <c r="CO156" s="11" t="b">
        <f t="shared" si="87"/>
        <v>0</v>
      </c>
      <c r="CP156" s="11" t="b">
        <f t="shared" si="78"/>
        <v>0</v>
      </c>
      <c r="CQ156" s="11" t="b">
        <f t="shared" si="77"/>
        <v>1</v>
      </c>
      <c r="CR156" t="s">
        <v>151</v>
      </c>
    </row>
    <row r="157" spans="1:96">
      <c r="A157" t="s">
        <v>152</v>
      </c>
      <c r="B157" t="s">
        <v>153</v>
      </c>
      <c r="C157" t="s">
        <v>53</v>
      </c>
      <c r="D157" t="s">
        <v>54</v>
      </c>
      <c r="E157" t="s">
        <v>144</v>
      </c>
      <c r="F157" t="s">
        <v>56</v>
      </c>
      <c r="G157">
        <f t="shared" si="79"/>
        <v>0</v>
      </c>
      <c r="H157">
        <f t="shared" si="79"/>
        <v>0</v>
      </c>
      <c r="I157">
        <f t="shared" si="79"/>
        <v>0</v>
      </c>
      <c r="J157">
        <f t="shared" si="79"/>
        <v>1</v>
      </c>
      <c r="K157">
        <f t="shared" si="67"/>
        <v>1</v>
      </c>
      <c r="L157" t="s">
        <v>72</v>
      </c>
      <c r="M157" t="s">
        <v>84</v>
      </c>
      <c r="N157" t="str">
        <f t="shared" si="68"/>
        <v>United States</v>
      </c>
      <c r="O157" t="s">
        <v>74</v>
      </c>
      <c r="P157" t="s">
        <v>60</v>
      </c>
      <c r="Q157">
        <v>0</v>
      </c>
      <c r="R157">
        <v>4</v>
      </c>
      <c r="S157">
        <v>0</v>
      </c>
      <c r="T157">
        <v>0</v>
      </c>
      <c r="U157">
        <v>0</v>
      </c>
      <c r="V157">
        <v>5</v>
      </c>
      <c r="W157">
        <v>0</v>
      </c>
      <c r="X157">
        <f t="shared" si="69"/>
        <v>-0.16666666666666666</v>
      </c>
      <c r="Y157">
        <f t="shared" si="70"/>
        <v>0.20833333333333334</v>
      </c>
      <c r="Z157">
        <v>4</v>
      </c>
      <c r="AA157">
        <v>5</v>
      </c>
      <c r="AB157">
        <v>5</v>
      </c>
      <c r="AC157">
        <v>5</v>
      </c>
      <c r="AD157">
        <v>3</v>
      </c>
      <c r="AE157">
        <v>5</v>
      </c>
      <c r="AF157">
        <v>2</v>
      </c>
      <c r="AG157">
        <v>3</v>
      </c>
      <c r="AH157">
        <v>3</v>
      </c>
      <c r="AI157" s="35">
        <v>4</v>
      </c>
      <c r="AJ157">
        <v>6</v>
      </c>
      <c r="AK157">
        <v>5</v>
      </c>
      <c r="AL157">
        <v>5</v>
      </c>
      <c r="AM157">
        <v>6</v>
      </c>
      <c r="AN157">
        <v>5</v>
      </c>
      <c r="AO157">
        <v>6</v>
      </c>
      <c r="AP157">
        <v>4</v>
      </c>
      <c r="AQ157">
        <v>4</v>
      </c>
      <c r="AR157">
        <v>4</v>
      </c>
      <c r="AS157">
        <v>5</v>
      </c>
      <c r="AT157">
        <v>4</v>
      </c>
      <c r="AU157">
        <v>4</v>
      </c>
      <c r="AV157">
        <f t="shared" si="71"/>
        <v>4.2</v>
      </c>
      <c r="AW157">
        <v>6</v>
      </c>
      <c r="AX157">
        <v>1</v>
      </c>
      <c r="AY157">
        <f t="shared" si="65"/>
        <v>5.125</v>
      </c>
      <c r="AZ157">
        <f t="shared" si="84"/>
        <v>1</v>
      </c>
      <c r="BA157">
        <f t="shared" si="82"/>
        <v>4</v>
      </c>
      <c r="BB157">
        <f t="shared" si="85"/>
        <v>1</v>
      </c>
      <c r="BC157" t="s">
        <v>86</v>
      </c>
      <c r="BD157" t="s">
        <v>154</v>
      </c>
      <c r="BE157" t="s">
        <v>155</v>
      </c>
      <c r="BF157">
        <v>2</v>
      </c>
      <c r="BH157">
        <f t="shared" si="61"/>
        <v>2</v>
      </c>
      <c r="BI157">
        <v>1</v>
      </c>
      <c r="BJ157">
        <v>4</v>
      </c>
      <c r="BK157">
        <v>1</v>
      </c>
      <c r="BL157" t="s">
        <v>156</v>
      </c>
      <c r="BM157" t="s">
        <v>157</v>
      </c>
      <c r="BN157" s="1">
        <v>2.7083333333333334E-3</v>
      </c>
      <c r="BP157" s="5" t="s">
        <v>1041</v>
      </c>
      <c r="BR157" s="11" t="b">
        <f t="shared" si="81"/>
        <v>0</v>
      </c>
      <c r="BS157" s="11" t="b">
        <f t="shared" si="81"/>
        <v>0</v>
      </c>
      <c r="BT157" s="11" t="b">
        <f t="shared" si="81"/>
        <v>0</v>
      </c>
      <c r="BU157" s="11" t="b">
        <f t="shared" si="81"/>
        <v>0</v>
      </c>
      <c r="BV157" s="11" t="b">
        <f t="shared" si="88"/>
        <v>0</v>
      </c>
      <c r="BW157" s="11" t="b">
        <f t="shared" si="88"/>
        <v>0</v>
      </c>
      <c r="BZ157" s="11" t="b">
        <f t="shared" si="75"/>
        <v>0</v>
      </c>
      <c r="CA157" s="11" t="b">
        <f t="shared" si="76"/>
        <v>0</v>
      </c>
      <c r="CB157" s="11" t="b">
        <f t="shared" si="86"/>
        <v>0</v>
      </c>
      <c r="CC157" s="11" t="b">
        <f t="shared" si="86"/>
        <v>0</v>
      </c>
      <c r="CD157" s="11" t="b">
        <f t="shared" si="86"/>
        <v>0</v>
      </c>
      <c r="CE157" s="11" t="b">
        <f t="shared" si="86"/>
        <v>0</v>
      </c>
      <c r="CF157" s="11" t="b">
        <f t="shared" si="86"/>
        <v>0</v>
      </c>
      <c r="CG157" s="11" t="b">
        <f t="shared" si="86"/>
        <v>0</v>
      </c>
      <c r="CH157" s="11" t="b">
        <f t="shared" si="86"/>
        <v>0</v>
      </c>
      <c r="CI157" s="11" t="b">
        <f t="shared" si="86"/>
        <v>0</v>
      </c>
      <c r="CJ157" s="11" t="b">
        <f t="shared" si="86"/>
        <v>0</v>
      </c>
      <c r="CK157" s="11" t="b">
        <f t="shared" si="86"/>
        <v>0</v>
      </c>
      <c r="CL157" s="11" t="b">
        <f t="shared" si="86"/>
        <v>0</v>
      </c>
      <c r="CM157" s="11" t="b">
        <f t="shared" si="86"/>
        <v>0</v>
      </c>
      <c r="CN157" s="11" t="b">
        <f t="shared" si="86"/>
        <v>0</v>
      </c>
      <c r="CO157" s="11" t="b">
        <f t="shared" si="87"/>
        <v>0</v>
      </c>
      <c r="CP157" s="11" t="b">
        <f t="shared" si="78"/>
        <v>0</v>
      </c>
      <c r="CQ157" s="11" t="b">
        <f t="shared" si="77"/>
        <v>0</v>
      </c>
    </row>
    <row r="158" spans="1:96">
      <c r="A158" t="s">
        <v>158</v>
      </c>
      <c r="B158" t="s">
        <v>159</v>
      </c>
      <c r="C158" t="s">
        <v>53</v>
      </c>
      <c r="D158" t="s">
        <v>70</v>
      </c>
      <c r="E158" t="s">
        <v>82</v>
      </c>
      <c r="F158" t="s">
        <v>132</v>
      </c>
      <c r="G158">
        <f t="shared" si="79"/>
        <v>1</v>
      </c>
      <c r="H158">
        <f t="shared" si="79"/>
        <v>0</v>
      </c>
      <c r="I158">
        <f t="shared" si="79"/>
        <v>0</v>
      </c>
      <c r="J158">
        <f t="shared" si="79"/>
        <v>0</v>
      </c>
      <c r="K158">
        <f t="shared" si="67"/>
        <v>1</v>
      </c>
      <c r="L158" t="s">
        <v>96</v>
      </c>
      <c r="M158" t="s">
        <v>125</v>
      </c>
      <c r="N158" t="str">
        <f t="shared" si="68"/>
        <v>United Kingdom</v>
      </c>
      <c r="O158" t="s">
        <v>74</v>
      </c>
      <c r="P158" t="s">
        <v>98</v>
      </c>
      <c r="Q158">
        <v>4</v>
      </c>
      <c r="R158">
        <v>5</v>
      </c>
      <c r="S158">
        <v>5</v>
      </c>
      <c r="T158">
        <v>4</v>
      </c>
      <c r="U158">
        <v>3</v>
      </c>
      <c r="V158">
        <v>5</v>
      </c>
      <c r="W158">
        <v>2</v>
      </c>
      <c r="X158">
        <f t="shared" si="69"/>
        <v>0</v>
      </c>
      <c r="Y158">
        <f t="shared" si="70"/>
        <v>0.16666666666666666</v>
      </c>
      <c r="Z158">
        <v>6</v>
      </c>
      <c r="AA158">
        <v>6</v>
      </c>
      <c r="AB158">
        <v>4</v>
      </c>
      <c r="AC158">
        <v>6</v>
      </c>
      <c r="AD158">
        <v>4</v>
      </c>
      <c r="AE158">
        <v>6</v>
      </c>
      <c r="AF158">
        <v>2</v>
      </c>
      <c r="AG158">
        <v>5</v>
      </c>
      <c r="AH158">
        <v>1</v>
      </c>
      <c r="AI158" s="35">
        <v>1</v>
      </c>
      <c r="AJ158">
        <v>6</v>
      </c>
      <c r="AK158">
        <v>6</v>
      </c>
      <c r="AL158">
        <v>4</v>
      </c>
      <c r="AM158">
        <v>6</v>
      </c>
      <c r="AN158">
        <v>1</v>
      </c>
      <c r="AO158">
        <v>6</v>
      </c>
      <c r="AP158">
        <v>6</v>
      </c>
      <c r="AQ158">
        <v>1</v>
      </c>
      <c r="AR158">
        <v>2</v>
      </c>
      <c r="AS158">
        <v>1</v>
      </c>
      <c r="AT158">
        <v>1</v>
      </c>
      <c r="AU158">
        <v>1</v>
      </c>
      <c r="AV158">
        <f t="shared" si="71"/>
        <v>1.2</v>
      </c>
      <c r="AW158">
        <v>6</v>
      </c>
      <c r="AX158">
        <v>0</v>
      </c>
      <c r="AY158">
        <f t="shared" si="65"/>
        <v>4.5</v>
      </c>
      <c r="AZ158">
        <f t="shared" si="84"/>
        <v>1</v>
      </c>
      <c r="BA158">
        <f t="shared" si="82"/>
        <v>4.375</v>
      </c>
      <c r="BB158">
        <f t="shared" si="85"/>
        <v>1</v>
      </c>
      <c r="BC158" t="s">
        <v>86</v>
      </c>
      <c r="BD158" t="s">
        <v>160</v>
      </c>
      <c r="BE158" t="s">
        <v>161</v>
      </c>
      <c r="BF158">
        <v>2</v>
      </c>
      <c r="BH158">
        <f t="shared" si="61"/>
        <v>2</v>
      </c>
      <c r="BI158">
        <v>1</v>
      </c>
      <c r="BJ158">
        <v>5</v>
      </c>
      <c r="BK158">
        <v>1</v>
      </c>
      <c r="BL158" t="s">
        <v>156</v>
      </c>
      <c r="BM158" t="s">
        <v>157</v>
      </c>
      <c r="BN158" s="1">
        <v>7.6504629629629631E-3</v>
      </c>
      <c r="BO158" t="s">
        <v>162</v>
      </c>
      <c r="BP158" s="5" t="s">
        <v>1042</v>
      </c>
      <c r="BR158" s="11" t="b">
        <f t="shared" si="81"/>
        <v>0</v>
      </c>
      <c r="BS158" s="11" t="b">
        <f t="shared" si="81"/>
        <v>0</v>
      </c>
      <c r="BT158" s="11" t="b">
        <f t="shared" si="81"/>
        <v>0</v>
      </c>
      <c r="BU158" s="11" t="b">
        <f t="shared" si="81"/>
        <v>0</v>
      </c>
      <c r="BV158" s="11" t="b">
        <f t="shared" si="88"/>
        <v>0</v>
      </c>
      <c r="BW158" s="11" t="b">
        <f t="shared" si="88"/>
        <v>0</v>
      </c>
      <c r="BX158" s="5" t="s">
        <v>1047</v>
      </c>
      <c r="BY158" s="5" t="s">
        <v>1130</v>
      </c>
      <c r="BZ158" s="11" t="b">
        <f t="shared" si="75"/>
        <v>0</v>
      </c>
      <c r="CA158" s="11" t="b">
        <f t="shared" si="76"/>
        <v>0</v>
      </c>
      <c r="CB158" s="11" t="b">
        <f t="shared" si="86"/>
        <v>1</v>
      </c>
      <c r="CC158" s="11" t="b">
        <f t="shared" si="86"/>
        <v>0</v>
      </c>
      <c r="CD158" s="11" t="b">
        <f t="shared" si="86"/>
        <v>0</v>
      </c>
      <c r="CE158" s="11" t="b">
        <f t="shared" si="86"/>
        <v>0</v>
      </c>
      <c r="CF158" s="11" t="b">
        <f t="shared" si="86"/>
        <v>0</v>
      </c>
      <c r="CG158" s="11" t="b">
        <f t="shared" si="86"/>
        <v>0</v>
      </c>
      <c r="CH158" s="11" t="b">
        <f t="shared" si="86"/>
        <v>0</v>
      </c>
      <c r="CI158" s="11" t="b">
        <f t="shared" si="86"/>
        <v>0</v>
      </c>
      <c r="CJ158" s="11" t="b">
        <f t="shared" si="86"/>
        <v>0</v>
      </c>
      <c r="CK158" s="11" t="b">
        <f t="shared" si="86"/>
        <v>0</v>
      </c>
      <c r="CL158" s="11" t="b">
        <f t="shared" si="86"/>
        <v>0</v>
      </c>
      <c r="CM158" s="11" t="b">
        <f t="shared" si="86"/>
        <v>0</v>
      </c>
      <c r="CN158" s="11" t="b">
        <f t="shared" si="86"/>
        <v>0</v>
      </c>
      <c r="CO158" s="11" t="b">
        <f t="shared" si="87"/>
        <v>0</v>
      </c>
      <c r="CP158" s="11" t="b">
        <f t="shared" si="78"/>
        <v>0</v>
      </c>
      <c r="CQ158" s="11" t="b">
        <f t="shared" si="77"/>
        <v>0</v>
      </c>
      <c r="CR158" t="s">
        <v>163</v>
      </c>
    </row>
    <row r="159" spans="1:96">
      <c r="A159" t="s">
        <v>164</v>
      </c>
      <c r="B159" t="s">
        <v>165</v>
      </c>
      <c r="C159" t="s">
        <v>53</v>
      </c>
      <c r="D159" t="s">
        <v>54</v>
      </c>
      <c r="E159" t="s">
        <v>144</v>
      </c>
      <c r="F159" t="s">
        <v>116</v>
      </c>
      <c r="G159">
        <f t="shared" si="79"/>
        <v>0</v>
      </c>
      <c r="H159">
        <f t="shared" si="79"/>
        <v>1</v>
      </c>
      <c r="I159">
        <f t="shared" si="79"/>
        <v>0</v>
      </c>
      <c r="J159">
        <f t="shared" si="79"/>
        <v>0</v>
      </c>
      <c r="K159">
        <f t="shared" si="67"/>
        <v>1</v>
      </c>
      <c r="L159" t="s">
        <v>96</v>
      </c>
      <c r="M159" t="s">
        <v>125</v>
      </c>
      <c r="N159" t="str">
        <f t="shared" si="68"/>
        <v>United Kingdom</v>
      </c>
      <c r="O159" t="s">
        <v>74</v>
      </c>
      <c r="P159" t="s">
        <v>98</v>
      </c>
      <c r="Q159">
        <v>3</v>
      </c>
      <c r="R159">
        <v>5</v>
      </c>
      <c r="S159">
        <v>4</v>
      </c>
      <c r="T159">
        <v>4</v>
      </c>
      <c r="U159">
        <v>4</v>
      </c>
      <c r="V159">
        <v>5</v>
      </c>
      <c r="W159">
        <v>4</v>
      </c>
      <c r="X159">
        <f t="shared" si="69"/>
        <v>-8.3333333333333329E-2</v>
      </c>
      <c r="Y159">
        <f t="shared" si="70"/>
        <v>4.1666666666666664E-2</v>
      </c>
      <c r="Z159">
        <v>4</v>
      </c>
      <c r="AA159">
        <v>5</v>
      </c>
      <c r="AB159">
        <v>2</v>
      </c>
      <c r="AC159">
        <v>4</v>
      </c>
      <c r="AD159">
        <v>4</v>
      </c>
      <c r="AE159">
        <v>4</v>
      </c>
      <c r="AF159">
        <v>3</v>
      </c>
      <c r="AG159">
        <v>2</v>
      </c>
      <c r="AH159">
        <v>4</v>
      </c>
      <c r="AI159" s="35">
        <v>2</v>
      </c>
      <c r="AJ159">
        <v>1</v>
      </c>
      <c r="AK159">
        <v>4</v>
      </c>
      <c r="AL159">
        <v>1</v>
      </c>
      <c r="AM159">
        <v>4</v>
      </c>
      <c r="AN159">
        <v>2</v>
      </c>
      <c r="AO159">
        <v>4</v>
      </c>
      <c r="AP159">
        <v>1</v>
      </c>
      <c r="AQ159">
        <v>3</v>
      </c>
      <c r="AR159">
        <v>3</v>
      </c>
      <c r="AS159">
        <v>3</v>
      </c>
      <c r="AT159">
        <v>3</v>
      </c>
      <c r="AU159">
        <v>3</v>
      </c>
      <c r="AV159">
        <f t="shared" si="71"/>
        <v>3</v>
      </c>
      <c r="AW159">
        <v>6</v>
      </c>
      <c r="AX159">
        <v>1</v>
      </c>
      <c r="AY159">
        <f t="shared" si="65"/>
        <v>2.375</v>
      </c>
      <c r="AZ159">
        <f t="shared" si="84"/>
        <v>0</v>
      </c>
      <c r="BA159">
        <f t="shared" si="82"/>
        <v>3.75</v>
      </c>
      <c r="BB159">
        <f t="shared" si="85"/>
        <v>1</v>
      </c>
      <c r="BC159" t="s">
        <v>86</v>
      </c>
      <c r="BD159" t="s">
        <v>166</v>
      </c>
      <c r="BE159" t="s">
        <v>167</v>
      </c>
      <c r="BF159">
        <v>0</v>
      </c>
      <c r="BG159">
        <v>1</v>
      </c>
      <c r="BH159">
        <f t="shared" si="61"/>
        <v>1</v>
      </c>
      <c r="BI159">
        <v>1</v>
      </c>
      <c r="BJ159">
        <v>5</v>
      </c>
      <c r="BK159">
        <v>1</v>
      </c>
      <c r="BL159" t="s">
        <v>168</v>
      </c>
      <c r="BM159" t="s">
        <v>90</v>
      </c>
      <c r="BN159" s="1">
        <v>4.3518518518518515E-3</v>
      </c>
      <c r="BO159" t="s">
        <v>169</v>
      </c>
      <c r="BP159" s="5" t="s">
        <v>1041</v>
      </c>
      <c r="BR159" s="11" t="b">
        <f t="shared" si="81"/>
        <v>0</v>
      </c>
      <c r="BS159" s="11" t="b">
        <f t="shared" si="81"/>
        <v>0</v>
      </c>
      <c r="BT159" s="11" t="b">
        <f t="shared" si="81"/>
        <v>0</v>
      </c>
      <c r="BU159" s="11" t="b">
        <f t="shared" si="81"/>
        <v>0</v>
      </c>
      <c r="BV159" s="11" t="b">
        <f t="shared" si="88"/>
        <v>0</v>
      </c>
      <c r="BW159" s="11" t="b">
        <f t="shared" si="88"/>
        <v>0</v>
      </c>
      <c r="BZ159" s="11" t="b">
        <f t="shared" si="75"/>
        <v>0</v>
      </c>
      <c r="CA159" s="11" t="b">
        <f t="shared" si="76"/>
        <v>0</v>
      </c>
      <c r="CB159" s="11" t="b">
        <f t="shared" si="86"/>
        <v>0</v>
      </c>
      <c r="CC159" s="11" t="b">
        <f t="shared" si="86"/>
        <v>0</v>
      </c>
      <c r="CD159" s="11" t="b">
        <f t="shared" si="86"/>
        <v>0</v>
      </c>
      <c r="CE159" s="11" t="b">
        <f t="shared" si="86"/>
        <v>0</v>
      </c>
      <c r="CF159" s="11" t="b">
        <f t="shared" si="86"/>
        <v>0</v>
      </c>
      <c r="CG159" s="11" t="b">
        <f t="shared" si="86"/>
        <v>0</v>
      </c>
      <c r="CH159" s="11" t="b">
        <f t="shared" si="86"/>
        <v>0</v>
      </c>
      <c r="CI159" s="11" t="b">
        <f t="shared" si="86"/>
        <v>0</v>
      </c>
      <c r="CJ159" s="11" t="b">
        <f t="shared" si="86"/>
        <v>0</v>
      </c>
      <c r="CK159" s="11" t="b">
        <f t="shared" si="86"/>
        <v>0</v>
      </c>
      <c r="CL159" s="11" t="b">
        <f t="shared" si="86"/>
        <v>0</v>
      </c>
      <c r="CM159" s="11" t="b">
        <f t="shared" si="86"/>
        <v>0</v>
      </c>
      <c r="CN159" s="11" t="b">
        <f t="shared" si="86"/>
        <v>0</v>
      </c>
      <c r="CO159" s="11" t="b">
        <f t="shared" si="87"/>
        <v>0</v>
      </c>
      <c r="CP159" s="11" t="b">
        <f t="shared" si="78"/>
        <v>0</v>
      </c>
      <c r="CQ159" s="11" t="b">
        <f t="shared" si="77"/>
        <v>0</v>
      </c>
      <c r="CR159" t="s">
        <v>169</v>
      </c>
    </row>
    <row r="160" spans="1:96">
      <c r="A160" t="s">
        <v>170</v>
      </c>
      <c r="B160" t="s">
        <v>171</v>
      </c>
      <c r="C160" t="s">
        <v>53</v>
      </c>
      <c r="D160" t="s">
        <v>70</v>
      </c>
      <c r="E160" t="s">
        <v>82</v>
      </c>
      <c r="F160" t="s">
        <v>56</v>
      </c>
      <c r="G160">
        <f t="shared" si="79"/>
        <v>0</v>
      </c>
      <c r="H160">
        <f t="shared" si="79"/>
        <v>0</v>
      </c>
      <c r="I160">
        <f t="shared" si="79"/>
        <v>0</v>
      </c>
      <c r="J160">
        <f t="shared" si="79"/>
        <v>1</v>
      </c>
      <c r="K160">
        <f t="shared" si="67"/>
        <v>1</v>
      </c>
      <c r="L160" t="s">
        <v>72</v>
      </c>
      <c r="M160" t="s">
        <v>84</v>
      </c>
      <c r="N160" t="str">
        <f t="shared" si="68"/>
        <v>United States</v>
      </c>
      <c r="O160" t="s">
        <v>59</v>
      </c>
      <c r="P160" t="s">
        <v>60</v>
      </c>
      <c r="Q160">
        <v>3</v>
      </c>
      <c r="R160">
        <v>5</v>
      </c>
      <c r="S160">
        <v>4</v>
      </c>
      <c r="T160">
        <v>4</v>
      </c>
      <c r="U160">
        <v>1</v>
      </c>
      <c r="V160">
        <v>5</v>
      </c>
      <c r="W160">
        <v>1</v>
      </c>
      <c r="X160">
        <f t="shared" si="69"/>
        <v>-8.3333333333333329E-2</v>
      </c>
      <c r="Y160">
        <f t="shared" si="70"/>
        <v>0.29166666666666669</v>
      </c>
      <c r="Z160">
        <v>5</v>
      </c>
      <c r="AA160">
        <v>5</v>
      </c>
      <c r="AB160">
        <v>5</v>
      </c>
      <c r="AC160">
        <v>5</v>
      </c>
      <c r="AD160">
        <v>4</v>
      </c>
      <c r="AE160">
        <v>5</v>
      </c>
      <c r="AF160">
        <v>4</v>
      </c>
      <c r="AG160">
        <v>2</v>
      </c>
      <c r="AH160">
        <v>4</v>
      </c>
      <c r="AI160" s="35">
        <v>4</v>
      </c>
      <c r="AJ160">
        <v>3</v>
      </c>
      <c r="AK160">
        <v>5</v>
      </c>
      <c r="AL160">
        <v>4</v>
      </c>
      <c r="AM160">
        <v>5</v>
      </c>
      <c r="AN160">
        <v>4</v>
      </c>
      <c r="AO160">
        <v>4</v>
      </c>
      <c r="AP160">
        <v>2</v>
      </c>
      <c r="AQ160">
        <v>3</v>
      </c>
      <c r="AR160">
        <v>3</v>
      </c>
      <c r="AS160">
        <v>4</v>
      </c>
      <c r="AT160">
        <v>3</v>
      </c>
      <c r="AU160">
        <v>3</v>
      </c>
      <c r="AV160">
        <f t="shared" si="71"/>
        <v>3.2</v>
      </c>
      <c r="AW160">
        <v>6</v>
      </c>
      <c r="AX160">
        <v>0</v>
      </c>
      <c r="AY160">
        <f t="shared" si="65"/>
        <v>3.875</v>
      </c>
      <c r="AZ160">
        <f t="shared" si="84"/>
        <v>1</v>
      </c>
      <c r="BA160">
        <f t="shared" si="82"/>
        <v>4.625</v>
      </c>
      <c r="BB160">
        <f t="shared" si="85"/>
        <v>1</v>
      </c>
      <c r="BC160" t="s">
        <v>86</v>
      </c>
      <c r="BD160" t="s">
        <v>172</v>
      </c>
      <c r="BE160" t="s">
        <v>173</v>
      </c>
      <c r="BF160">
        <v>2</v>
      </c>
      <c r="BH160">
        <f t="shared" si="61"/>
        <v>2</v>
      </c>
      <c r="BI160">
        <v>1</v>
      </c>
      <c r="BJ160">
        <v>3</v>
      </c>
      <c r="BK160">
        <v>1</v>
      </c>
      <c r="BL160" t="s">
        <v>174</v>
      </c>
      <c r="BM160" t="s">
        <v>157</v>
      </c>
      <c r="BN160" s="1">
        <v>2.2453703703703702E-3</v>
      </c>
      <c r="BO160" t="s">
        <v>175</v>
      </c>
      <c r="BP160" s="5" t="s">
        <v>736</v>
      </c>
      <c r="BQ160" s="5" t="s">
        <v>1164</v>
      </c>
      <c r="BR160" s="11" t="b">
        <f t="shared" ref="BR160:BU179" si="89">ISNUMBER(SEARCH(BR$2,$BQ160))</f>
        <v>1</v>
      </c>
      <c r="BS160" s="11" t="b">
        <f t="shared" si="89"/>
        <v>1</v>
      </c>
      <c r="BT160" s="11" t="b">
        <f t="shared" si="89"/>
        <v>0</v>
      </c>
      <c r="BU160" s="11" t="b">
        <f t="shared" si="89"/>
        <v>0</v>
      </c>
      <c r="BV160" s="11" t="b">
        <f t="shared" si="88"/>
        <v>0</v>
      </c>
      <c r="BW160" s="11" t="b">
        <f t="shared" si="88"/>
        <v>0</v>
      </c>
      <c r="BZ160" s="11" t="b">
        <f t="shared" si="75"/>
        <v>0</v>
      </c>
      <c r="CA160" s="11" t="b">
        <f t="shared" si="76"/>
        <v>0</v>
      </c>
      <c r="CB160" s="11" t="b">
        <f t="shared" si="86"/>
        <v>0</v>
      </c>
      <c r="CC160" s="11" t="b">
        <f t="shared" si="86"/>
        <v>0</v>
      </c>
      <c r="CD160" s="11" t="b">
        <f t="shared" si="86"/>
        <v>0</v>
      </c>
      <c r="CE160" s="11" t="b">
        <f t="shared" si="86"/>
        <v>0</v>
      </c>
      <c r="CF160" s="11" t="b">
        <f t="shared" si="86"/>
        <v>0</v>
      </c>
      <c r="CG160" s="11" t="b">
        <f t="shared" si="86"/>
        <v>0</v>
      </c>
      <c r="CH160" s="11" t="b">
        <f t="shared" si="86"/>
        <v>0</v>
      </c>
      <c r="CI160" s="11" t="b">
        <f t="shared" si="86"/>
        <v>0</v>
      </c>
      <c r="CJ160" s="11" t="b">
        <f t="shared" si="86"/>
        <v>0</v>
      </c>
      <c r="CK160" s="11" t="b">
        <f t="shared" si="86"/>
        <v>0</v>
      </c>
      <c r="CL160" s="11" t="b">
        <f t="shared" si="86"/>
        <v>0</v>
      </c>
      <c r="CM160" s="11" t="b">
        <f t="shared" si="86"/>
        <v>0</v>
      </c>
      <c r="CN160" s="11" t="b">
        <f t="shared" si="86"/>
        <v>0</v>
      </c>
      <c r="CO160" s="11" t="b">
        <f t="shared" si="87"/>
        <v>0</v>
      </c>
      <c r="CP160" s="11" t="b">
        <f t="shared" si="78"/>
        <v>0</v>
      </c>
      <c r="CQ160" s="11" t="b">
        <f t="shared" si="77"/>
        <v>0</v>
      </c>
      <c r="CR160" t="s">
        <v>176</v>
      </c>
    </row>
    <row r="161" spans="1:96">
      <c r="A161" t="s">
        <v>177</v>
      </c>
      <c r="B161" t="s">
        <v>178</v>
      </c>
      <c r="C161" t="s">
        <v>53</v>
      </c>
      <c r="D161" t="s">
        <v>54</v>
      </c>
      <c r="E161" t="s">
        <v>71</v>
      </c>
      <c r="F161" t="s">
        <v>56</v>
      </c>
      <c r="G161">
        <f t="shared" si="79"/>
        <v>0</v>
      </c>
      <c r="H161">
        <f t="shared" si="79"/>
        <v>0</v>
      </c>
      <c r="I161">
        <f t="shared" si="79"/>
        <v>0</v>
      </c>
      <c r="J161">
        <f t="shared" si="79"/>
        <v>1</v>
      </c>
      <c r="K161">
        <f t="shared" si="67"/>
        <v>1</v>
      </c>
      <c r="L161" t="s">
        <v>96</v>
      </c>
      <c r="M161" t="s">
        <v>97</v>
      </c>
      <c r="N161" t="str">
        <f t="shared" si="68"/>
        <v>uk</v>
      </c>
      <c r="O161" t="s">
        <v>59</v>
      </c>
      <c r="P161" t="s">
        <v>98</v>
      </c>
      <c r="Q161">
        <v>4</v>
      </c>
      <c r="R161">
        <v>3</v>
      </c>
      <c r="S161">
        <v>4</v>
      </c>
      <c r="T161">
        <v>1</v>
      </c>
      <c r="U161">
        <v>5</v>
      </c>
      <c r="V161">
        <v>4</v>
      </c>
      <c r="W161">
        <v>4</v>
      </c>
      <c r="X161">
        <f t="shared" si="69"/>
        <v>0.16666666666666666</v>
      </c>
      <c r="Y161">
        <f t="shared" si="70"/>
        <v>-0.16666666666666666</v>
      </c>
      <c r="Z161">
        <v>6</v>
      </c>
      <c r="AA161">
        <v>6</v>
      </c>
      <c r="AB161">
        <v>6</v>
      </c>
      <c r="AC161">
        <v>6</v>
      </c>
      <c r="AD161">
        <v>5</v>
      </c>
      <c r="AE161">
        <v>6</v>
      </c>
      <c r="AF161">
        <v>6</v>
      </c>
      <c r="AG161">
        <v>0</v>
      </c>
      <c r="AH161">
        <v>6</v>
      </c>
      <c r="AI161" s="35">
        <v>6</v>
      </c>
      <c r="AJ161">
        <v>6</v>
      </c>
      <c r="AK161">
        <v>6</v>
      </c>
      <c r="AL161">
        <v>6</v>
      </c>
      <c r="AM161">
        <v>6</v>
      </c>
      <c r="AN161">
        <v>6</v>
      </c>
      <c r="AO161">
        <v>6</v>
      </c>
      <c r="AP161">
        <v>6</v>
      </c>
      <c r="AQ161">
        <v>4</v>
      </c>
      <c r="AR161">
        <v>4</v>
      </c>
      <c r="AS161">
        <v>4</v>
      </c>
      <c r="AT161">
        <v>4</v>
      </c>
      <c r="AU161">
        <v>4</v>
      </c>
      <c r="AV161">
        <f t="shared" si="71"/>
        <v>4</v>
      </c>
      <c r="AW161">
        <v>6</v>
      </c>
      <c r="AX161">
        <v>0</v>
      </c>
      <c r="AY161">
        <f t="shared" si="65"/>
        <v>6</v>
      </c>
      <c r="AZ161">
        <f t="shared" si="84"/>
        <v>1</v>
      </c>
      <c r="BA161">
        <f t="shared" si="82"/>
        <v>5.875</v>
      </c>
      <c r="BB161">
        <f t="shared" si="85"/>
        <v>1</v>
      </c>
      <c r="BC161" t="s">
        <v>61</v>
      </c>
      <c r="BD161" t="s">
        <v>179</v>
      </c>
      <c r="BE161" t="s">
        <v>180</v>
      </c>
      <c r="BF161">
        <v>0</v>
      </c>
      <c r="BG161">
        <v>2</v>
      </c>
      <c r="BH161">
        <f t="shared" si="61"/>
        <v>2</v>
      </c>
      <c r="BI161">
        <v>1</v>
      </c>
      <c r="BJ161">
        <v>2</v>
      </c>
      <c r="BK161">
        <v>1</v>
      </c>
      <c r="BL161" t="s">
        <v>181</v>
      </c>
      <c r="BM161" t="s">
        <v>65</v>
      </c>
      <c r="BN161" s="1">
        <v>5.2546296296296299E-3</v>
      </c>
      <c r="BO161" t="s">
        <v>182</v>
      </c>
      <c r="BP161" s="5" t="s">
        <v>736</v>
      </c>
      <c r="BQ161" s="5" t="s">
        <v>1165</v>
      </c>
      <c r="BR161" s="11" t="b">
        <f t="shared" si="89"/>
        <v>0</v>
      </c>
      <c r="BS161" s="11" t="b">
        <f t="shared" si="89"/>
        <v>0</v>
      </c>
      <c r="BT161" s="11" t="b">
        <f t="shared" si="89"/>
        <v>0</v>
      </c>
      <c r="BU161" s="11" t="b">
        <f t="shared" si="89"/>
        <v>0</v>
      </c>
      <c r="BV161" s="11" t="b">
        <f t="shared" si="88"/>
        <v>0</v>
      </c>
      <c r="BW161" s="11" t="b">
        <f t="shared" si="88"/>
        <v>0</v>
      </c>
      <c r="BZ161" s="11" t="b">
        <f t="shared" si="75"/>
        <v>0</v>
      </c>
      <c r="CA161" s="11" t="b">
        <f t="shared" si="76"/>
        <v>0</v>
      </c>
      <c r="CB161" s="11" t="b">
        <f t="shared" si="86"/>
        <v>0</v>
      </c>
      <c r="CC161" s="11" t="b">
        <f t="shared" si="86"/>
        <v>0</v>
      </c>
      <c r="CD161" s="11" t="b">
        <f t="shared" si="86"/>
        <v>0</v>
      </c>
      <c r="CE161" s="11" t="b">
        <f t="shared" si="86"/>
        <v>0</v>
      </c>
      <c r="CF161" s="11" t="b">
        <f t="shared" si="86"/>
        <v>0</v>
      </c>
      <c r="CG161" s="11" t="b">
        <f t="shared" si="86"/>
        <v>0</v>
      </c>
      <c r="CH161" s="11" t="b">
        <f t="shared" si="86"/>
        <v>0</v>
      </c>
      <c r="CI161" s="11" t="b">
        <f t="shared" si="86"/>
        <v>0</v>
      </c>
      <c r="CJ161" s="11" t="b">
        <f t="shared" si="86"/>
        <v>0</v>
      </c>
      <c r="CK161" s="11" t="b">
        <f t="shared" si="86"/>
        <v>0</v>
      </c>
      <c r="CL161" s="11" t="b">
        <f t="shared" si="86"/>
        <v>0</v>
      </c>
      <c r="CM161" s="11" t="b">
        <f t="shared" si="86"/>
        <v>0</v>
      </c>
      <c r="CN161" s="11" t="b">
        <f t="shared" si="86"/>
        <v>0</v>
      </c>
      <c r="CO161" s="11" t="b">
        <f t="shared" si="87"/>
        <v>0</v>
      </c>
      <c r="CP161" s="11" t="b">
        <f t="shared" si="78"/>
        <v>0</v>
      </c>
      <c r="CQ161" s="11" t="b">
        <f t="shared" si="77"/>
        <v>0</v>
      </c>
    </row>
    <row r="162" spans="1:96">
      <c r="A162" t="s">
        <v>183</v>
      </c>
      <c r="B162" t="s">
        <v>184</v>
      </c>
      <c r="C162" t="s">
        <v>53</v>
      </c>
      <c r="D162" t="s">
        <v>70</v>
      </c>
      <c r="E162" t="s">
        <v>144</v>
      </c>
      <c r="F162" t="s">
        <v>56</v>
      </c>
      <c r="G162">
        <f t="shared" si="79"/>
        <v>0</v>
      </c>
      <c r="H162">
        <f t="shared" si="79"/>
        <v>0</v>
      </c>
      <c r="I162">
        <f t="shared" si="79"/>
        <v>0</v>
      </c>
      <c r="J162">
        <f t="shared" si="79"/>
        <v>1</v>
      </c>
      <c r="K162">
        <f t="shared" si="67"/>
        <v>1</v>
      </c>
      <c r="L162" t="s">
        <v>96</v>
      </c>
      <c r="M162" t="s">
        <v>185</v>
      </c>
      <c r="N162" t="str">
        <f t="shared" si="68"/>
        <v>Italy</v>
      </c>
      <c r="O162" t="s">
        <v>74</v>
      </c>
      <c r="P162" t="s">
        <v>60</v>
      </c>
      <c r="Q162">
        <v>2</v>
      </c>
      <c r="R162">
        <v>3</v>
      </c>
      <c r="S162">
        <v>4</v>
      </c>
      <c r="T162">
        <v>4</v>
      </c>
      <c r="U162">
        <v>5</v>
      </c>
      <c r="V162">
        <v>4</v>
      </c>
      <c r="W162">
        <v>0</v>
      </c>
      <c r="X162">
        <f t="shared" si="69"/>
        <v>-4.1666666666666664E-2</v>
      </c>
      <c r="Y162">
        <f t="shared" si="70"/>
        <v>0.125</v>
      </c>
      <c r="Z162">
        <v>6</v>
      </c>
      <c r="AA162">
        <v>6</v>
      </c>
      <c r="AB162">
        <v>6</v>
      </c>
      <c r="AC162">
        <v>5</v>
      </c>
      <c r="AD162">
        <v>4</v>
      </c>
      <c r="AE162">
        <v>6</v>
      </c>
      <c r="AF162">
        <v>3</v>
      </c>
      <c r="AG162">
        <v>3</v>
      </c>
      <c r="AH162">
        <v>3</v>
      </c>
      <c r="AI162" s="35">
        <v>6</v>
      </c>
      <c r="AJ162">
        <v>3</v>
      </c>
      <c r="AK162">
        <v>6</v>
      </c>
      <c r="AL162">
        <v>4</v>
      </c>
      <c r="AM162">
        <v>5</v>
      </c>
      <c r="AN162">
        <v>6</v>
      </c>
      <c r="AO162">
        <v>5</v>
      </c>
      <c r="AP162">
        <v>2</v>
      </c>
      <c r="AQ162">
        <v>6</v>
      </c>
      <c r="AR162">
        <v>6</v>
      </c>
      <c r="AS162">
        <v>6</v>
      </c>
      <c r="AT162">
        <v>6</v>
      </c>
      <c r="AU162">
        <v>6</v>
      </c>
      <c r="AV162">
        <f t="shared" si="71"/>
        <v>6</v>
      </c>
      <c r="AW162">
        <v>6</v>
      </c>
      <c r="AX162">
        <v>1</v>
      </c>
      <c r="AY162">
        <f t="shared" si="65"/>
        <v>4.625</v>
      </c>
      <c r="AZ162">
        <f t="shared" si="84"/>
        <v>1</v>
      </c>
      <c r="BA162">
        <f t="shared" si="82"/>
        <v>4.875</v>
      </c>
      <c r="BB162">
        <f t="shared" si="85"/>
        <v>1</v>
      </c>
      <c r="BC162" t="s">
        <v>86</v>
      </c>
      <c r="BD162" t="s">
        <v>186</v>
      </c>
      <c r="BE162" t="s">
        <v>187</v>
      </c>
      <c r="BF162">
        <v>1</v>
      </c>
      <c r="BH162">
        <f t="shared" si="61"/>
        <v>1</v>
      </c>
      <c r="BI162">
        <v>1</v>
      </c>
      <c r="BJ162">
        <v>1</v>
      </c>
      <c r="BK162">
        <v>1</v>
      </c>
      <c r="BL162" t="s">
        <v>156</v>
      </c>
      <c r="BM162" t="s">
        <v>157</v>
      </c>
      <c r="BN162" s="1">
        <v>6.1111111111111114E-3</v>
      </c>
      <c r="BO162" t="s">
        <v>188</v>
      </c>
      <c r="BP162" s="5" t="s">
        <v>736</v>
      </c>
      <c r="BQ162" s="5" t="s">
        <v>1148</v>
      </c>
      <c r="BR162" s="11" t="b">
        <f t="shared" si="89"/>
        <v>0</v>
      </c>
      <c r="BS162" s="11" t="b">
        <f t="shared" si="89"/>
        <v>0</v>
      </c>
      <c r="BT162" s="11" t="b">
        <f t="shared" si="89"/>
        <v>0</v>
      </c>
      <c r="BU162" s="11" t="b">
        <f t="shared" si="89"/>
        <v>0</v>
      </c>
      <c r="BV162" s="11" t="b">
        <f t="shared" si="88"/>
        <v>1</v>
      </c>
      <c r="BW162" s="11" t="b">
        <f t="shared" si="88"/>
        <v>0</v>
      </c>
      <c r="BZ162" s="11" t="b">
        <f t="shared" si="75"/>
        <v>0</v>
      </c>
      <c r="CA162" s="11" t="b">
        <f t="shared" si="76"/>
        <v>0</v>
      </c>
      <c r="CB162" s="11" t="b">
        <f t="shared" si="86"/>
        <v>0</v>
      </c>
      <c r="CC162" s="11" t="b">
        <f t="shared" si="86"/>
        <v>0</v>
      </c>
      <c r="CD162" s="11" t="b">
        <f t="shared" si="86"/>
        <v>0</v>
      </c>
      <c r="CE162" s="11" t="b">
        <f t="shared" si="86"/>
        <v>0</v>
      </c>
      <c r="CF162" s="11" t="b">
        <f t="shared" si="86"/>
        <v>0</v>
      </c>
      <c r="CG162" s="11" t="b">
        <f t="shared" si="86"/>
        <v>0</v>
      </c>
      <c r="CH162" s="11" t="b">
        <f t="shared" si="86"/>
        <v>0</v>
      </c>
      <c r="CI162" s="11" t="b">
        <f t="shared" si="86"/>
        <v>0</v>
      </c>
      <c r="CJ162" s="11" t="b">
        <f t="shared" si="86"/>
        <v>0</v>
      </c>
      <c r="CK162" s="11" t="b">
        <f t="shared" si="86"/>
        <v>0</v>
      </c>
      <c r="CL162" s="11" t="b">
        <f t="shared" si="86"/>
        <v>0</v>
      </c>
      <c r="CM162" s="11" t="b">
        <f t="shared" si="86"/>
        <v>0</v>
      </c>
      <c r="CN162" s="11" t="b">
        <f t="shared" si="86"/>
        <v>0</v>
      </c>
      <c r="CO162" s="11" t="b">
        <f t="shared" si="87"/>
        <v>0</v>
      </c>
      <c r="CP162" s="11" t="b">
        <f t="shared" si="78"/>
        <v>0</v>
      </c>
      <c r="CQ162" s="11" t="b">
        <f t="shared" si="77"/>
        <v>0</v>
      </c>
      <c r="CR162" t="s">
        <v>189</v>
      </c>
    </row>
    <row r="163" spans="1:96">
      <c r="A163" t="s">
        <v>190</v>
      </c>
      <c r="B163" t="s">
        <v>191</v>
      </c>
      <c r="C163" t="s">
        <v>53</v>
      </c>
      <c r="D163" t="s">
        <v>54</v>
      </c>
      <c r="E163" t="s">
        <v>144</v>
      </c>
      <c r="F163" t="s">
        <v>116</v>
      </c>
      <c r="G163">
        <f t="shared" si="79"/>
        <v>0</v>
      </c>
      <c r="H163">
        <f t="shared" si="79"/>
        <v>1</v>
      </c>
      <c r="I163">
        <f t="shared" si="79"/>
        <v>0</v>
      </c>
      <c r="J163">
        <f t="shared" si="79"/>
        <v>0</v>
      </c>
      <c r="K163">
        <f t="shared" si="67"/>
        <v>1</v>
      </c>
      <c r="L163" t="s">
        <v>72</v>
      </c>
      <c r="M163" t="s">
        <v>109</v>
      </c>
      <c r="N163" t="str">
        <f t="shared" si="68"/>
        <v>UK</v>
      </c>
      <c r="O163" t="s">
        <v>59</v>
      </c>
      <c r="P163" t="s">
        <v>85</v>
      </c>
      <c r="Q163">
        <v>1</v>
      </c>
      <c r="R163">
        <v>2</v>
      </c>
      <c r="S163">
        <v>1</v>
      </c>
      <c r="T163">
        <v>4</v>
      </c>
      <c r="U163">
        <v>5</v>
      </c>
      <c r="V163">
        <v>5</v>
      </c>
      <c r="W163">
        <v>1</v>
      </c>
      <c r="X163">
        <f t="shared" si="69"/>
        <v>-0.16666666666666666</v>
      </c>
      <c r="Y163">
        <f t="shared" si="70"/>
        <v>0.125</v>
      </c>
      <c r="Z163">
        <v>5</v>
      </c>
      <c r="AA163">
        <v>4</v>
      </c>
      <c r="AB163">
        <v>3</v>
      </c>
      <c r="AC163">
        <v>6</v>
      </c>
      <c r="AD163">
        <v>3</v>
      </c>
      <c r="AE163">
        <v>5</v>
      </c>
      <c r="AF163">
        <v>2</v>
      </c>
      <c r="AG163">
        <v>1</v>
      </c>
      <c r="AH163">
        <v>5</v>
      </c>
      <c r="AI163" s="35">
        <v>6</v>
      </c>
      <c r="AJ163">
        <v>6</v>
      </c>
      <c r="AK163">
        <v>3</v>
      </c>
      <c r="AL163">
        <v>5</v>
      </c>
      <c r="AM163">
        <v>6</v>
      </c>
      <c r="AN163">
        <v>5</v>
      </c>
      <c r="AO163">
        <v>6</v>
      </c>
      <c r="AP163">
        <v>6</v>
      </c>
      <c r="AQ163">
        <v>1</v>
      </c>
      <c r="AR163">
        <v>1</v>
      </c>
      <c r="AS163">
        <v>1</v>
      </c>
      <c r="AT163">
        <v>1</v>
      </c>
      <c r="AU163">
        <v>1</v>
      </c>
      <c r="AV163">
        <f t="shared" si="71"/>
        <v>1</v>
      </c>
      <c r="AW163">
        <v>6</v>
      </c>
      <c r="AX163">
        <v>4</v>
      </c>
      <c r="AY163">
        <f t="shared" ref="AY163:AY179" si="90">AVERAGE(AI163,AJ163,AK163,AL163,AM163,AN163,AO163,AP163)</f>
        <v>5.375</v>
      </c>
      <c r="AZ163">
        <f t="shared" si="84"/>
        <v>1</v>
      </c>
      <c r="BA163">
        <f t="shared" si="82"/>
        <v>4.125</v>
      </c>
      <c r="BB163">
        <f t="shared" si="85"/>
        <v>1</v>
      </c>
      <c r="BC163" t="s">
        <v>86</v>
      </c>
      <c r="BD163" t="s">
        <v>192</v>
      </c>
      <c r="BE163" t="s">
        <v>193</v>
      </c>
      <c r="BF163">
        <v>1</v>
      </c>
      <c r="BH163">
        <f t="shared" si="61"/>
        <v>1</v>
      </c>
      <c r="BI163">
        <v>1</v>
      </c>
      <c r="BJ163">
        <v>1</v>
      </c>
      <c r="BK163">
        <v>1</v>
      </c>
      <c r="BL163" t="s">
        <v>174</v>
      </c>
      <c r="BM163" t="s">
        <v>157</v>
      </c>
      <c r="BN163" s="1">
        <v>1.8981481481481482E-3</v>
      </c>
      <c r="BO163" t="s">
        <v>194</v>
      </c>
      <c r="BP163" s="5" t="s">
        <v>736</v>
      </c>
      <c r="BQ163" s="5" t="s">
        <v>1163</v>
      </c>
      <c r="BR163" s="11" t="b">
        <f t="shared" si="89"/>
        <v>0</v>
      </c>
      <c r="BS163" s="11" t="b">
        <f t="shared" si="89"/>
        <v>0</v>
      </c>
      <c r="BT163" s="11" t="b">
        <f t="shared" si="89"/>
        <v>0</v>
      </c>
      <c r="BU163" s="11" t="b">
        <f t="shared" si="89"/>
        <v>0</v>
      </c>
      <c r="BV163" s="11" t="b">
        <f t="shared" si="88"/>
        <v>0</v>
      </c>
      <c r="BW163" s="11" t="b">
        <f t="shared" si="88"/>
        <v>1</v>
      </c>
      <c r="BZ163" s="11" t="b">
        <f t="shared" si="75"/>
        <v>0</v>
      </c>
      <c r="CA163" s="11" t="b">
        <f t="shared" si="76"/>
        <v>0</v>
      </c>
      <c r="CB163" s="11" t="b">
        <f t="shared" si="86"/>
        <v>0</v>
      </c>
      <c r="CC163" s="11" t="b">
        <f t="shared" si="86"/>
        <v>0</v>
      </c>
      <c r="CD163" s="11" t="b">
        <f t="shared" si="86"/>
        <v>0</v>
      </c>
      <c r="CE163" s="11" t="b">
        <f t="shared" si="86"/>
        <v>0</v>
      </c>
      <c r="CF163" s="11" t="b">
        <f t="shared" si="86"/>
        <v>0</v>
      </c>
      <c r="CG163" s="11" t="b">
        <f t="shared" si="86"/>
        <v>0</v>
      </c>
      <c r="CH163" s="11" t="b">
        <f t="shared" si="86"/>
        <v>0</v>
      </c>
      <c r="CI163" s="11" t="b">
        <f t="shared" si="86"/>
        <v>0</v>
      </c>
      <c r="CJ163" s="11" t="b">
        <f t="shared" si="86"/>
        <v>0</v>
      </c>
      <c r="CK163" s="11" t="b">
        <f t="shared" si="86"/>
        <v>0</v>
      </c>
      <c r="CL163" s="11" t="b">
        <f t="shared" si="86"/>
        <v>0</v>
      </c>
      <c r="CM163" s="11" t="b">
        <f t="shared" si="86"/>
        <v>0</v>
      </c>
      <c r="CN163" s="11" t="b">
        <f t="shared" si="86"/>
        <v>0</v>
      </c>
      <c r="CO163" s="11" t="b">
        <f t="shared" si="87"/>
        <v>0</v>
      </c>
      <c r="CP163" s="11" t="b">
        <f t="shared" si="78"/>
        <v>0</v>
      </c>
      <c r="CQ163" s="11" t="b">
        <f t="shared" si="77"/>
        <v>0</v>
      </c>
      <c r="CR163" t="s">
        <v>195</v>
      </c>
    </row>
    <row r="164" spans="1:96">
      <c r="A164" t="s">
        <v>196</v>
      </c>
      <c r="B164" t="s">
        <v>197</v>
      </c>
      <c r="C164" t="s">
        <v>53</v>
      </c>
      <c r="D164" t="s">
        <v>54</v>
      </c>
      <c r="E164" t="s">
        <v>71</v>
      </c>
      <c r="F164" t="s">
        <v>83</v>
      </c>
      <c r="G164">
        <f t="shared" si="79"/>
        <v>0</v>
      </c>
      <c r="H164">
        <f t="shared" si="79"/>
        <v>0</v>
      </c>
      <c r="I164">
        <f t="shared" si="79"/>
        <v>1</v>
      </c>
      <c r="J164">
        <f t="shared" si="79"/>
        <v>0</v>
      </c>
      <c r="K164">
        <f t="shared" si="67"/>
        <v>1</v>
      </c>
      <c r="L164" t="s">
        <v>96</v>
      </c>
      <c r="M164" t="s">
        <v>109</v>
      </c>
      <c r="N164" t="str">
        <f t="shared" si="68"/>
        <v>UK</v>
      </c>
      <c r="O164" t="s">
        <v>74</v>
      </c>
      <c r="P164" t="s">
        <v>98</v>
      </c>
      <c r="Q164">
        <v>5</v>
      </c>
      <c r="R164">
        <v>3</v>
      </c>
      <c r="S164">
        <v>4</v>
      </c>
      <c r="T164">
        <v>3</v>
      </c>
      <c r="U164">
        <v>6</v>
      </c>
      <c r="V164">
        <v>5</v>
      </c>
      <c r="W164">
        <v>4</v>
      </c>
      <c r="X164">
        <f t="shared" si="69"/>
        <v>0.125</v>
      </c>
      <c r="Y164">
        <f t="shared" si="70"/>
        <v>-8.3333333333333329E-2</v>
      </c>
      <c r="Z164">
        <v>5</v>
      </c>
      <c r="AA164">
        <v>5</v>
      </c>
      <c r="AB164">
        <v>4</v>
      </c>
      <c r="AC164">
        <v>5</v>
      </c>
      <c r="AD164">
        <v>4</v>
      </c>
      <c r="AE164">
        <v>6</v>
      </c>
      <c r="AF164">
        <v>5</v>
      </c>
      <c r="AG164">
        <v>5</v>
      </c>
      <c r="AH164">
        <v>1</v>
      </c>
      <c r="AI164" s="35">
        <v>4</v>
      </c>
      <c r="AJ164">
        <v>4</v>
      </c>
      <c r="AK164">
        <v>6</v>
      </c>
      <c r="AL164">
        <v>4</v>
      </c>
      <c r="AM164">
        <v>5</v>
      </c>
      <c r="AN164">
        <v>4</v>
      </c>
      <c r="AO164">
        <v>5</v>
      </c>
      <c r="AP164">
        <v>4</v>
      </c>
      <c r="AQ164">
        <v>5</v>
      </c>
      <c r="AR164">
        <v>5</v>
      </c>
      <c r="AS164">
        <v>5</v>
      </c>
      <c r="AT164">
        <v>4</v>
      </c>
      <c r="AU164">
        <v>4</v>
      </c>
      <c r="AV164">
        <f t="shared" si="71"/>
        <v>4.5999999999999996</v>
      </c>
      <c r="AW164">
        <v>6</v>
      </c>
      <c r="AX164">
        <v>3</v>
      </c>
      <c r="AY164">
        <f t="shared" si="90"/>
        <v>4.5</v>
      </c>
      <c r="AZ164">
        <f t="shared" si="84"/>
        <v>1</v>
      </c>
      <c r="BA164">
        <f t="shared" si="82"/>
        <v>4.375</v>
      </c>
      <c r="BB164">
        <f t="shared" si="85"/>
        <v>1</v>
      </c>
      <c r="BC164" t="s">
        <v>61</v>
      </c>
      <c r="BD164" t="s">
        <v>198</v>
      </c>
      <c r="BE164" t="s">
        <v>199</v>
      </c>
      <c r="BF164">
        <v>2</v>
      </c>
      <c r="BH164">
        <f t="shared" si="61"/>
        <v>2</v>
      </c>
      <c r="BI164">
        <v>1</v>
      </c>
      <c r="BJ164">
        <v>5</v>
      </c>
      <c r="BK164">
        <v>1</v>
      </c>
      <c r="BL164" t="s">
        <v>200</v>
      </c>
      <c r="BM164" t="s">
        <v>65</v>
      </c>
      <c r="BN164" s="1">
        <v>5.208333333333333E-3</v>
      </c>
      <c r="BO164" t="s">
        <v>201</v>
      </c>
      <c r="BP164" s="5" t="s">
        <v>736</v>
      </c>
      <c r="BQ164" s="5" t="s">
        <v>1148</v>
      </c>
      <c r="BR164" s="11" t="b">
        <f t="shared" si="89"/>
        <v>0</v>
      </c>
      <c r="BS164" s="11" t="b">
        <f t="shared" si="89"/>
        <v>0</v>
      </c>
      <c r="BT164" s="11" t="b">
        <f t="shared" si="89"/>
        <v>0</v>
      </c>
      <c r="BU164" s="11" t="b">
        <f t="shared" si="89"/>
        <v>0</v>
      </c>
      <c r="BV164" s="11" t="b">
        <f t="shared" si="88"/>
        <v>1</v>
      </c>
      <c r="BW164" s="11" t="b">
        <f t="shared" si="88"/>
        <v>0</v>
      </c>
      <c r="BZ164" s="11" t="b">
        <f t="shared" si="75"/>
        <v>0</v>
      </c>
      <c r="CA164" s="11" t="b">
        <f t="shared" si="76"/>
        <v>0</v>
      </c>
      <c r="CB164" s="11" t="b">
        <f t="shared" si="86"/>
        <v>0</v>
      </c>
      <c r="CC164" s="11" t="b">
        <f t="shared" si="86"/>
        <v>0</v>
      </c>
      <c r="CD164" s="11" t="b">
        <f t="shared" si="86"/>
        <v>0</v>
      </c>
      <c r="CE164" s="11" t="b">
        <f t="shared" si="86"/>
        <v>0</v>
      </c>
      <c r="CF164" s="11" t="b">
        <f t="shared" si="86"/>
        <v>0</v>
      </c>
      <c r="CG164" s="11" t="b">
        <f t="shared" si="86"/>
        <v>0</v>
      </c>
      <c r="CH164" s="11" t="b">
        <f t="shared" si="86"/>
        <v>0</v>
      </c>
      <c r="CI164" s="11" t="b">
        <f t="shared" si="86"/>
        <v>0</v>
      </c>
      <c r="CJ164" s="11" t="b">
        <f t="shared" si="86"/>
        <v>0</v>
      </c>
      <c r="CK164" s="11" t="b">
        <f t="shared" si="86"/>
        <v>0</v>
      </c>
      <c r="CL164" s="11" t="b">
        <f t="shared" si="86"/>
        <v>0</v>
      </c>
      <c r="CM164" s="11" t="b">
        <f t="shared" si="86"/>
        <v>0</v>
      </c>
      <c r="CN164" s="11" t="b">
        <f t="shared" si="86"/>
        <v>0</v>
      </c>
      <c r="CO164" s="11" t="b">
        <f t="shared" si="87"/>
        <v>0</v>
      </c>
      <c r="CP164" s="11" t="b">
        <f t="shared" si="78"/>
        <v>0</v>
      </c>
      <c r="CQ164" s="11" t="b">
        <f t="shared" si="77"/>
        <v>0</v>
      </c>
    </row>
    <row r="165" spans="1:96">
      <c r="A165" t="s">
        <v>202</v>
      </c>
      <c r="B165" t="s">
        <v>203</v>
      </c>
      <c r="C165" t="s">
        <v>53</v>
      </c>
      <c r="D165" t="s">
        <v>54</v>
      </c>
      <c r="E165" t="s">
        <v>55</v>
      </c>
      <c r="F165" t="s">
        <v>56</v>
      </c>
      <c r="G165">
        <f t="shared" si="79"/>
        <v>0</v>
      </c>
      <c r="H165">
        <f t="shared" si="79"/>
        <v>0</v>
      </c>
      <c r="I165">
        <f t="shared" si="79"/>
        <v>0</v>
      </c>
      <c r="J165">
        <f t="shared" si="79"/>
        <v>1</v>
      </c>
      <c r="K165">
        <f t="shared" si="67"/>
        <v>1</v>
      </c>
      <c r="L165" t="s">
        <v>72</v>
      </c>
      <c r="M165" t="s">
        <v>204</v>
      </c>
      <c r="N165" t="str">
        <f t="shared" si="68"/>
        <v>Spain</v>
      </c>
      <c r="O165" t="s">
        <v>74</v>
      </c>
      <c r="P165" t="s">
        <v>60</v>
      </c>
      <c r="Q165">
        <v>4</v>
      </c>
      <c r="R165">
        <v>0</v>
      </c>
      <c r="S165">
        <v>4</v>
      </c>
      <c r="T165">
        <v>1</v>
      </c>
      <c r="U165">
        <v>5</v>
      </c>
      <c r="V165">
        <v>2</v>
      </c>
      <c r="W165">
        <v>4</v>
      </c>
      <c r="X165">
        <f t="shared" si="69"/>
        <v>0.29166666666666669</v>
      </c>
      <c r="Y165">
        <f t="shared" si="70"/>
        <v>-0.25</v>
      </c>
      <c r="Z165">
        <v>5</v>
      </c>
      <c r="AA165">
        <v>5</v>
      </c>
      <c r="AB165">
        <v>4</v>
      </c>
      <c r="AC165">
        <v>4</v>
      </c>
      <c r="AD165">
        <v>4</v>
      </c>
      <c r="AE165">
        <v>2</v>
      </c>
      <c r="AF165">
        <v>3</v>
      </c>
      <c r="AG165">
        <v>3</v>
      </c>
      <c r="AH165">
        <v>3</v>
      </c>
      <c r="AI165" s="35">
        <v>5</v>
      </c>
      <c r="AJ165">
        <v>4</v>
      </c>
      <c r="AK165">
        <v>5</v>
      </c>
      <c r="AL165">
        <v>2</v>
      </c>
      <c r="AM165">
        <v>6</v>
      </c>
      <c r="AN165">
        <v>5</v>
      </c>
      <c r="AO165">
        <v>5</v>
      </c>
      <c r="AP165">
        <v>1</v>
      </c>
      <c r="AQ165">
        <v>5</v>
      </c>
      <c r="AR165">
        <v>5</v>
      </c>
      <c r="AS165">
        <v>5</v>
      </c>
      <c r="AT165">
        <v>5</v>
      </c>
      <c r="AU165">
        <v>5</v>
      </c>
      <c r="AV165">
        <f t="shared" si="71"/>
        <v>5</v>
      </c>
      <c r="AW165">
        <v>6</v>
      </c>
      <c r="AX165">
        <v>1</v>
      </c>
      <c r="AY165">
        <f t="shared" si="90"/>
        <v>4.125</v>
      </c>
      <c r="AZ165">
        <f t="shared" si="84"/>
        <v>1</v>
      </c>
      <c r="BA165">
        <f t="shared" si="82"/>
        <v>3.75</v>
      </c>
      <c r="BB165">
        <f t="shared" si="85"/>
        <v>1</v>
      </c>
      <c r="BC165" t="s">
        <v>86</v>
      </c>
      <c r="BD165" t="s">
        <v>205</v>
      </c>
      <c r="BE165" t="s">
        <v>206</v>
      </c>
      <c r="BF165">
        <v>1</v>
      </c>
      <c r="BH165">
        <f t="shared" si="61"/>
        <v>1</v>
      </c>
      <c r="BI165">
        <v>1</v>
      </c>
      <c r="BJ165">
        <v>5</v>
      </c>
      <c r="BK165">
        <v>1</v>
      </c>
      <c r="BL165" t="s">
        <v>207</v>
      </c>
      <c r="BM165" t="s">
        <v>90</v>
      </c>
      <c r="BN165" s="1">
        <v>8.2523148148148148E-3</v>
      </c>
      <c r="BO165" t="s">
        <v>208</v>
      </c>
      <c r="BP165" s="5" t="s">
        <v>1051</v>
      </c>
      <c r="BQ165" s="5" t="s">
        <v>1145</v>
      </c>
      <c r="BR165" s="11" t="b">
        <f t="shared" si="89"/>
        <v>0</v>
      </c>
      <c r="BS165" s="11" t="b">
        <f t="shared" si="89"/>
        <v>0</v>
      </c>
      <c r="BT165" s="11" t="b">
        <f t="shared" si="89"/>
        <v>0</v>
      </c>
      <c r="BU165" s="11" t="b">
        <f t="shared" si="89"/>
        <v>0</v>
      </c>
      <c r="BV165" s="11" t="b">
        <f t="shared" si="88"/>
        <v>0</v>
      </c>
      <c r="BW165" s="11" t="b">
        <f t="shared" si="88"/>
        <v>0</v>
      </c>
      <c r="BX165" s="5" t="s">
        <v>1131</v>
      </c>
      <c r="BY165" s="5" t="s">
        <v>1132</v>
      </c>
      <c r="BZ165" s="11" t="b">
        <f t="shared" si="75"/>
        <v>0</v>
      </c>
      <c r="CA165" s="11" t="b">
        <f t="shared" si="76"/>
        <v>0</v>
      </c>
      <c r="CB165" s="11" t="b">
        <f t="shared" si="86"/>
        <v>0</v>
      </c>
      <c r="CC165" s="11" t="b">
        <f t="shared" si="86"/>
        <v>1</v>
      </c>
      <c r="CD165" s="11" t="b">
        <f t="shared" si="86"/>
        <v>0</v>
      </c>
      <c r="CE165" s="11" t="b">
        <f t="shared" si="86"/>
        <v>0</v>
      </c>
      <c r="CF165" s="11" t="b">
        <f t="shared" si="86"/>
        <v>0</v>
      </c>
      <c r="CG165" s="11" t="b">
        <f t="shared" si="86"/>
        <v>1</v>
      </c>
      <c r="CH165" s="11" t="b">
        <f t="shared" si="86"/>
        <v>0</v>
      </c>
      <c r="CI165" s="11" t="b">
        <f t="shared" si="86"/>
        <v>0</v>
      </c>
      <c r="CJ165" s="11" t="b">
        <f t="shared" si="86"/>
        <v>0</v>
      </c>
      <c r="CK165" s="11" t="b">
        <f t="shared" si="86"/>
        <v>0</v>
      </c>
      <c r="CL165" s="11" t="b">
        <f t="shared" ref="CB165:CN179" si="91">ISNUMBER(SEARCH(CL$2,$BX165))</f>
        <v>1</v>
      </c>
      <c r="CM165" s="11" t="b">
        <f t="shared" si="91"/>
        <v>0</v>
      </c>
      <c r="CN165" s="11" t="b">
        <f t="shared" si="91"/>
        <v>0</v>
      </c>
      <c r="CO165" s="11" t="b">
        <f t="shared" si="87"/>
        <v>0</v>
      </c>
      <c r="CP165" s="11" t="b">
        <f t="shared" si="78"/>
        <v>1</v>
      </c>
      <c r="CQ165" s="11" t="b">
        <f t="shared" si="77"/>
        <v>0</v>
      </c>
    </row>
    <row r="166" spans="1:96">
      <c r="A166" t="s">
        <v>209</v>
      </c>
      <c r="B166" t="s">
        <v>210</v>
      </c>
      <c r="C166" t="s">
        <v>53</v>
      </c>
      <c r="D166" t="s">
        <v>81</v>
      </c>
      <c r="E166" t="s">
        <v>144</v>
      </c>
      <c r="F166" t="s">
        <v>56</v>
      </c>
      <c r="G166">
        <f t="shared" si="79"/>
        <v>0</v>
      </c>
      <c r="H166">
        <f t="shared" si="79"/>
        <v>0</v>
      </c>
      <c r="I166">
        <f t="shared" si="79"/>
        <v>0</v>
      </c>
      <c r="J166">
        <f t="shared" si="79"/>
        <v>1</v>
      </c>
      <c r="K166">
        <f t="shared" si="67"/>
        <v>1</v>
      </c>
      <c r="L166" t="s">
        <v>96</v>
      </c>
      <c r="M166" t="s">
        <v>211</v>
      </c>
      <c r="N166" t="str">
        <f t="shared" si="68"/>
        <v>New Zealand</v>
      </c>
      <c r="O166" t="s">
        <v>59</v>
      </c>
      <c r="P166" t="s">
        <v>60</v>
      </c>
      <c r="Q166">
        <v>3</v>
      </c>
      <c r="R166">
        <v>5</v>
      </c>
      <c r="S166">
        <v>4</v>
      </c>
      <c r="T166">
        <v>1</v>
      </c>
      <c r="U166">
        <v>2</v>
      </c>
      <c r="V166">
        <v>5</v>
      </c>
      <c r="W166">
        <v>3</v>
      </c>
      <c r="X166">
        <f t="shared" si="69"/>
        <v>4.1666666666666664E-2</v>
      </c>
      <c r="Y166">
        <f t="shared" si="70"/>
        <v>4.1666666666666664E-2</v>
      </c>
      <c r="Z166">
        <v>2</v>
      </c>
      <c r="AA166">
        <v>3</v>
      </c>
      <c r="AB166">
        <v>1</v>
      </c>
      <c r="AC166">
        <v>2</v>
      </c>
      <c r="AD166">
        <v>2</v>
      </c>
      <c r="AE166">
        <v>4</v>
      </c>
      <c r="AF166">
        <v>1</v>
      </c>
      <c r="AG166">
        <v>5</v>
      </c>
      <c r="AH166">
        <v>1</v>
      </c>
      <c r="AI166" s="35">
        <v>3</v>
      </c>
      <c r="AJ166">
        <v>2</v>
      </c>
      <c r="AK166">
        <v>2</v>
      </c>
      <c r="AL166">
        <v>3</v>
      </c>
      <c r="AM166">
        <v>5</v>
      </c>
      <c r="AN166">
        <v>2</v>
      </c>
      <c r="AO166">
        <v>2</v>
      </c>
      <c r="AP166">
        <v>1</v>
      </c>
      <c r="AQ166">
        <v>2</v>
      </c>
      <c r="AR166">
        <v>3</v>
      </c>
      <c r="AS166">
        <v>2</v>
      </c>
      <c r="AT166">
        <v>2</v>
      </c>
      <c r="AU166">
        <v>2</v>
      </c>
      <c r="AV166">
        <f t="shared" si="71"/>
        <v>2.2000000000000002</v>
      </c>
      <c r="AW166">
        <v>6</v>
      </c>
      <c r="AX166">
        <v>1</v>
      </c>
      <c r="AY166">
        <f t="shared" si="90"/>
        <v>2.5</v>
      </c>
      <c r="AZ166">
        <f t="shared" si="84"/>
        <v>0</v>
      </c>
      <c r="BA166">
        <f t="shared" si="82"/>
        <v>2</v>
      </c>
      <c r="BB166">
        <f t="shared" si="85"/>
        <v>0</v>
      </c>
      <c r="BC166" t="s">
        <v>61</v>
      </c>
      <c r="BD166" t="s">
        <v>87</v>
      </c>
      <c r="BE166" t="s">
        <v>212</v>
      </c>
      <c r="BF166">
        <v>1</v>
      </c>
      <c r="BH166">
        <f t="shared" si="61"/>
        <v>1</v>
      </c>
      <c r="BI166">
        <v>1</v>
      </c>
      <c r="BJ166">
        <v>5</v>
      </c>
      <c r="BK166">
        <v>1</v>
      </c>
      <c r="BL166" t="s">
        <v>64</v>
      </c>
      <c r="BM166" t="s">
        <v>65</v>
      </c>
      <c r="BN166" s="1">
        <v>3.6111111111111114E-3</v>
      </c>
      <c r="BO166" t="s">
        <v>213</v>
      </c>
      <c r="BP166" s="5" t="s">
        <v>1042</v>
      </c>
      <c r="BR166" s="11" t="b">
        <f t="shared" si="89"/>
        <v>0</v>
      </c>
      <c r="BS166" s="11" t="b">
        <f t="shared" si="89"/>
        <v>0</v>
      </c>
      <c r="BT166" s="11" t="b">
        <f t="shared" si="89"/>
        <v>0</v>
      </c>
      <c r="BU166" s="11" t="b">
        <f t="shared" si="89"/>
        <v>0</v>
      </c>
      <c r="BV166" s="11" t="b">
        <f t="shared" si="88"/>
        <v>0</v>
      </c>
      <c r="BW166" s="11" t="b">
        <f t="shared" si="88"/>
        <v>0</v>
      </c>
      <c r="BX166" s="5" t="s">
        <v>1054</v>
      </c>
      <c r="BY166" s="9" t="s">
        <v>1133</v>
      </c>
      <c r="BZ166" s="11" t="b">
        <f t="shared" si="75"/>
        <v>0</v>
      </c>
      <c r="CA166" s="11" t="b">
        <f t="shared" si="76"/>
        <v>1</v>
      </c>
      <c r="CB166" s="11" t="b">
        <f t="shared" si="91"/>
        <v>0</v>
      </c>
      <c r="CC166" s="11" t="b">
        <f t="shared" si="91"/>
        <v>0</v>
      </c>
      <c r="CD166" s="11" t="b">
        <f t="shared" si="91"/>
        <v>0</v>
      </c>
      <c r="CE166" s="11" t="b">
        <f t="shared" si="91"/>
        <v>0</v>
      </c>
      <c r="CF166" s="11" t="b">
        <f t="shared" si="91"/>
        <v>0</v>
      </c>
      <c r="CG166" s="11" t="b">
        <f t="shared" si="91"/>
        <v>0</v>
      </c>
      <c r="CH166" s="11" t="b">
        <f t="shared" si="91"/>
        <v>0</v>
      </c>
      <c r="CI166" s="11" t="b">
        <f t="shared" si="91"/>
        <v>0</v>
      </c>
      <c r="CJ166" s="11" t="b">
        <f t="shared" si="91"/>
        <v>0</v>
      </c>
      <c r="CK166" s="11" t="b">
        <f t="shared" si="91"/>
        <v>0</v>
      </c>
      <c r="CL166" s="11" t="b">
        <f t="shared" si="91"/>
        <v>0</v>
      </c>
      <c r="CM166" s="11" t="b">
        <f t="shared" si="91"/>
        <v>0</v>
      </c>
      <c r="CN166" s="11" t="b">
        <f t="shared" si="91"/>
        <v>0</v>
      </c>
      <c r="CO166" s="11" t="b">
        <f t="shared" si="87"/>
        <v>0</v>
      </c>
      <c r="CP166" s="11" t="b">
        <f t="shared" si="78"/>
        <v>0</v>
      </c>
      <c r="CQ166" s="11" t="b">
        <f t="shared" si="77"/>
        <v>0</v>
      </c>
    </row>
    <row r="167" spans="1:96">
      <c r="A167" t="s">
        <v>214</v>
      </c>
      <c r="B167" t="s">
        <v>215</v>
      </c>
      <c r="C167" t="s">
        <v>53</v>
      </c>
      <c r="D167" t="s">
        <v>70</v>
      </c>
      <c r="E167" t="s">
        <v>144</v>
      </c>
      <c r="F167" t="s">
        <v>56</v>
      </c>
      <c r="G167">
        <f t="shared" si="79"/>
        <v>0</v>
      </c>
      <c r="H167">
        <f t="shared" si="79"/>
        <v>0</v>
      </c>
      <c r="I167">
        <f t="shared" si="79"/>
        <v>0</v>
      </c>
      <c r="J167">
        <f t="shared" si="79"/>
        <v>1</v>
      </c>
      <c r="K167">
        <f t="shared" si="67"/>
        <v>1</v>
      </c>
      <c r="L167" t="s">
        <v>96</v>
      </c>
      <c r="M167" t="s">
        <v>84</v>
      </c>
      <c r="N167" t="str">
        <f t="shared" si="68"/>
        <v>United States</v>
      </c>
      <c r="O167" t="s">
        <v>74</v>
      </c>
      <c r="P167" t="s">
        <v>98</v>
      </c>
      <c r="Q167">
        <v>1</v>
      </c>
      <c r="R167">
        <v>3</v>
      </c>
      <c r="S167">
        <v>2</v>
      </c>
      <c r="T167">
        <v>4</v>
      </c>
      <c r="U167">
        <v>3</v>
      </c>
      <c r="V167">
        <v>5</v>
      </c>
      <c r="W167">
        <v>4</v>
      </c>
      <c r="X167">
        <f t="shared" si="69"/>
        <v>-0.16666666666666666</v>
      </c>
      <c r="Y167">
        <f t="shared" si="70"/>
        <v>8.3333333333333329E-2</v>
      </c>
      <c r="Z167">
        <v>6</v>
      </c>
      <c r="AA167">
        <v>6</v>
      </c>
      <c r="AB167">
        <v>6</v>
      </c>
      <c r="AC167">
        <v>6</v>
      </c>
      <c r="AD167">
        <v>6</v>
      </c>
      <c r="AE167">
        <v>6</v>
      </c>
      <c r="AF167">
        <v>6</v>
      </c>
      <c r="AG167">
        <v>0</v>
      </c>
      <c r="AH167">
        <v>6</v>
      </c>
      <c r="AI167" s="35">
        <v>6</v>
      </c>
      <c r="AJ167">
        <v>6</v>
      </c>
      <c r="AK167">
        <v>6</v>
      </c>
      <c r="AL167">
        <v>6</v>
      </c>
      <c r="AM167">
        <v>6</v>
      </c>
      <c r="AN167">
        <v>6</v>
      </c>
      <c r="AO167">
        <v>6</v>
      </c>
      <c r="AP167">
        <v>6</v>
      </c>
      <c r="AQ167">
        <v>6</v>
      </c>
      <c r="AR167">
        <v>6</v>
      </c>
      <c r="AS167">
        <v>6</v>
      </c>
      <c r="AT167">
        <v>6</v>
      </c>
      <c r="AU167">
        <v>6</v>
      </c>
      <c r="AV167">
        <f t="shared" si="71"/>
        <v>6</v>
      </c>
      <c r="AW167">
        <v>6</v>
      </c>
      <c r="AX167">
        <v>0</v>
      </c>
      <c r="AY167">
        <f t="shared" si="90"/>
        <v>6</v>
      </c>
      <c r="AZ167">
        <f t="shared" si="84"/>
        <v>1</v>
      </c>
      <c r="BA167">
        <f t="shared" si="82"/>
        <v>6</v>
      </c>
      <c r="BB167">
        <f t="shared" si="85"/>
        <v>1</v>
      </c>
      <c r="BC167" t="s">
        <v>86</v>
      </c>
      <c r="BD167" t="s">
        <v>216</v>
      </c>
      <c r="BE167" t="s">
        <v>217</v>
      </c>
      <c r="BF167">
        <v>1</v>
      </c>
      <c r="BH167">
        <f t="shared" si="61"/>
        <v>1</v>
      </c>
      <c r="BI167">
        <v>1</v>
      </c>
      <c r="BJ167">
        <v>2</v>
      </c>
      <c r="BK167">
        <v>1</v>
      </c>
      <c r="BL167" t="s">
        <v>156</v>
      </c>
      <c r="BM167" t="s">
        <v>157</v>
      </c>
      <c r="BN167" s="1">
        <v>4.8958333333333328E-3</v>
      </c>
      <c r="BO167" t="s">
        <v>218</v>
      </c>
      <c r="BP167" s="5" t="s">
        <v>736</v>
      </c>
      <c r="BQ167" s="5" t="s">
        <v>1166</v>
      </c>
      <c r="BR167" s="11" t="b">
        <f t="shared" si="89"/>
        <v>0</v>
      </c>
      <c r="BS167" s="11" t="b">
        <f t="shared" si="89"/>
        <v>0</v>
      </c>
      <c r="BT167" s="11" t="b">
        <f t="shared" si="89"/>
        <v>0</v>
      </c>
      <c r="BU167" s="11" t="b">
        <f t="shared" si="89"/>
        <v>1</v>
      </c>
      <c r="BV167" s="11" t="b">
        <f t="shared" si="88"/>
        <v>0</v>
      </c>
      <c r="BW167" s="11" t="b">
        <f t="shared" si="88"/>
        <v>1</v>
      </c>
      <c r="BZ167" s="11" t="b">
        <f t="shared" si="75"/>
        <v>0</v>
      </c>
      <c r="CA167" s="11" t="b">
        <f t="shared" si="76"/>
        <v>0</v>
      </c>
      <c r="CB167" s="11" t="b">
        <f t="shared" si="91"/>
        <v>0</v>
      </c>
      <c r="CC167" s="11" t="b">
        <f t="shared" si="91"/>
        <v>0</v>
      </c>
      <c r="CD167" s="11" t="b">
        <f t="shared" si="91"/>
        <v>0</v>
      </c>
      <c r="CE167" s="11" t="b">
        <f t="shared" si="91"/>
        <v>0</v>
      </c>
      <c r="CF167" s="11" t="b">
        <f t="shared" si="91"/>
        <v>0</v>
      </c>
      <c r="CG167" s="11" t="b">
        <f t="shared" si="91"/>
        <v>0</v>
      </c>
      <c r="CH167" s="11" t="b">
        <f t="shared" si="91"/>
        <v>0</v>
      </c>
      <c r="CI167" s="11" t="b">
        <f t="shared" si="91"/>
        <v>0</v>
      </c>
      <c r="CJ167" s="11" t="b">
        <f t="shared" si="91"/>
        <v>0</v>
      </c>
      <c r="CK167" s="11" t="b">
        <f t="shared" si="91"/>
        <v>0</v>
      </c>
      <c r="CL167" s="11" t="b">
        <f t="shared" si="91"/>
        <v>0</v>
      </c>
      <c r="CM167" s="11" t="b">
        <f t="shared" si="91"/>
        <v>0</v>
      </c>
      <c r="CN167" s="11" t="b">
        <f t="shared" si="91"/>
        <v>0</v>
      </c>
      <c r="CO167" s="11" t="b">
        <f t="shared" si="87"/>
        <v>0</v>
      </c>
      <c r="CP167" s="11" t="b">
        <f t="shared" si="78"/>
        <v>0</v>
      </c>
      <c r="CQ167" s="11" t="b">
        <f t="shared" si="77"/>
        <v>0</v>
      </c>
      <c r="CR167" t="s">
        <v>219</v>
      </c>
    </row>
    <row r="168" spans="1:96">
      <c r="A168" t="s">
        <v>220</v>
      </c>
      <c r="B168" t="s">
        <v>221</v>
      </c>
      <c r="C168" t="s">
        <v>53</v>
      </c>
      <c r="D168" t="s">
        <v>54</v>
      </c>
      <c r="E168" t="s">
        <v>55</v>
      </c>
      <c r="F168" t="s">
        <v>222</v>
      </c>
      <c r="G168">
        <f t="shared" si="79"/>
        <v>0</v>
      </c>
      <c r="H168">
        <f t="shared" si="79"/>
        <v>1</v>
      </c>
      <c r="I168">
        <f t="shared" si="79"/>
        <v>1</v>
      </c>
      <c r="J168">
        <f t="shared" si="79"/>
        <v>0</v>
      </c>
      <c r="K168">
        <f t="shared" si="67"/>
        <v>2</v>
      </c>
      <c r="L168" t="s">
        <v>124</v>
      </c>
      <c r="M168" t="s">
        <v>84</v>
      </c>
      <c r="N168" t="str">
        <f t="shared" si="68"/>
        <v>United States</v>
      </c>
      <c r="O168" t="s">
        <v>74</v>
      </c>
      <c r="P168" t="s">
        <v>60</v>
      </c>
      <c r="Q168">
        <v>3</v>
      </c>
      <c r="R168">
        <v>2</v>
      </c>
      <c r="S168">
        <v>5</v>
      </c>
      <c r="T168">
        <v>1</v>
      </c>
      <c r="U168">
        <v>5</v>
      </c>
      <c r="V168">
        <v>4</v>
      </c>
      <c r="W168">
        <v>2</v>
      </c>
      <c r="X168">
        <f t="shared" si="69"/>
        <v>0.20833333333333334</v>
      </c>
      <c r="Y168">
        <f t="shared" si="70"/>
        <v>-8.3333333333333329E-2</v>
      </c>
      <c r="Z168">
        <v>5</v>
      </c>
      <c r="AA168">
        <v>2</v>
      </c>
      <c r="AB168">
        <v>1</v>
      </c>
      <c r="AC168">
        <v>5</v>
      </c>
      <c r="AD168">
        <v>4</v>
      </c>
      <c r="AE168">
        <v>5</v>
      </c>
      <c r="AF168">
        <v>2</v>
      </c>
      <c r="AG168">
        <v>4</v>
      </c>
      <c r="AH168">
        <v>2</v>
      </c>
      <c r="AI168" s="35">
        <v>6</v>
      </c>
      <c r="AJ168">
        <v>3</v>
      </c>
      <c r="AK168">
        <v>4</v>
      </c>
      <c r="AL168">
        <v>4</v>
      </c>
      <c r="AM168">
        <v>5</v>
      </c>
      <c r="AN168">
        <v>5</v>
      </c>
      <c r="AO168">
        <v>5</v>
      </c>
      <c r="AP168">
        <v>3</v>
      </c>
      <c r="AQ168">
        <v>4</v>
      </c>
      <c r="AR168">
        <v>4</v>
      </c>
      <c r="AS168">
        <v>5</v>
      </c>
      <c r="AT168">
        <v>4</v>
      </c>
      <c r="AU168">
        <v>4</v>
      </c>
      <c r="AV168">
        <f t="shared" si="71"/>
        <v>4.2</v>
      </c>
      <c r="AW168">
        <v>6</v>
      </c>
      <c r="AX168">
        <v>0</v>
      </c>
      <c r="AY168">
        <f t="shared" si="90"/>
        <v>4.375</v>
      </c>
      <c r="AZ168">
        <f t="shared" si="84"/>
        <v>1</v>
      </c>
      <c r="BA168">
        <f t="shared" si="82"/>
        <v>3.25</v>
      </c>
      <c r="BB168">
        <f t="shared" si="85"/>
        <v>1</v>
      </c>
      <c r="BC168" t="s">
        <v>61</v>
      </c>
      <c r="BD168" t="s">
        <v>223</v>
      </c>
      <c r="BE168" t="s">
        <v>224</v>
      </c>
      <c r="BF168">
        <v>0</v>
      </c>
      <c r="BG168">
        <v>1</v>
      </c>
      <c r="BH168">
        <f t="shared" si="61"/>
        <v>1</v>
      </c>
      <c r="BI168">
        <v>1</v>
      </c>
      <c r="BJ168">
        <v>1</v>
      </c>
      <c r="BK168">
        <v>1</v>
      </c>
      <c r="BL168" t="s">
        <v>64</v>
      </c>
      <c r="BM168" t="s">
        <v>65</v>
      </c>
      <c r="BN168" s="1">
        <v>8.4953703703703701E-3</v>
      </c>
      <c r="BP168" s="5" t="s">
        <v>1041</v>
      </c>
      <c r="BR168" s="11" t="b">
        <f t="shared" si="89"/>
        <v>0</v>
      </c>
      <c r="BS168" s="11" t="b">
        <f t="shared" si="89"/>
        <v>0</v>
      </c>
      <c r="BT168" s="11" t="b">
        <f t="shared" si="89"/>
        <v>0</v>
      </c>
      <c r="BU168" s="11" t="b">
        <f t="shared" si="89"/>
        <v>0</v>
      </c>
      <c r="BV168" s="11" t="b">
        <f t="shared" si="88"/>
        <v>0</v>
      </c>
      <c r="BW168" s="11" t="b">
        <f t="shared" si="88"/>
        <v>0</v>
      </c>
      <c r="BZ168" s="11" t="b">
        <f t="shared" si="75"/>
        <v>0</v>
      </c>
      <c r="CA168" s="11" t="b">
        <f t="shared" si="76"/>
        <v>0</v>
      </c>
      <c r="CB168" s="11" t="b">
        <f t="shared" si="91"/>
        <v>0</v>
      </c>
      <c r="CC168" s="11" t="b">
        <f t="shared" si="91"/>
        <v>0</v>
      </c>
      <c r="CD168" s="11" t="b">
        <f t="shared" si="91"/>
        <v>0</v>
      </c>
      <c r="CE168" s="11" t="b">
        <f t="shared" si="91"/>
        <v>0</v>
      </c>
      <c r="CF168" s="11" t="b">
        <f t="shared" si="91"/>
        <v>0</v>
      </c>
      <c r="CG168" s="11" t="b">
        <f t="shared" si="91"/>
        <v>0</v>
      </c>
      <c r="CH168" s="11" t="b">
        <f t="shared" si="91"/>
        <v>0</v>
      </c>
      <c r="CI168" s="11" t="b">
        <f t="shared" si="91"/>
        <v>0</v>
      </c>
      <c r="CJ168" s="11" t="b">
        <f t="shared" si="91"/>
        <v>0</v>
      </c>
      <c r="CK168" s="11" t="b">
        <f t="shared" si="91"/>
        <v>0</v>
      </c>
      <c r="CL168" s="11" t="b">
        <f t="shared" si="91"/>
        <v>0</v>
      </c>
      <c r="CM168" s="11" t="b">
        <f t="shared" si="91"/>
        <v>0</v>
      </c>
      <c r="CN168" s="11" t="b">
        <f t="shared" si="91"/>
        <v>0</v>
      </c>
      <c r="CO168" s="11" t="b">
        <f t="shared" si="87"/>
        <v>0</v>
      </c>
      <c r="CP168" s="11" t="b">
        <f t="shared" si="78"/>
        <v>0</v>
      </c>
      <c r="CQ168" s="11" t="b">
        <f t="shared" si="77"/>
        <v>0</v>
      </c>
    </row>
    <row r="169" spans="1:96">
      <c r="A169" t="s">
        <v>225</v>
      </c>
      <c r="B169" t="s">
        <v>226</v>
      </c>
      <c r="C169" t="s">
        <v>53</v>
      </c>
      <c r="D169" t="s">
        <v>54</v>
      </c>
      <c r="E169" t="s">
        <v>144</v>
      </c>
      <c r="F169" t="s">
        <v>116</v>
      </c>
      <c r="G169">
        <f t="shared" si="79"/>
        <v>0</v>
      </c>
      <c r="H169">
        <f t="shared" si="79"/>
        <v>1</v>
      </c>
      <c r="I169">
        <f t="shared" si="79"/>
        <v>0</v>
      </c>
      <c r="J169">
        <f t="shared" si="79"/>
        <v>0</v>
      </c>
      <c r="K169">
        <f t="shared" si="67"/>
        <v>1</v>
      </c>
      <c r="L169" t="s">
        <v>72</v>
      </c>
      <c r="M169" t="s">
        <v>227</v>
      </c>
      <c r="N169" t="str">
        <f t="shared" si="68"/>
        <v>Denmark</v>
      </c>
      <c r="O169" t="s">
        <v>59</v>
      </c>
      <c r="P169" t="s">
        <v>60</v>
      </c>
      <c r="Q169">
        <v>3</v>
      </c>
      <c r="R169">
        <v>3</v>
      </c>
      <c r="S169">
        <v>3</v>
      </c>
      <c r="T169">
        <v>2</v>
      </c>
      <c r="U169">
        <v>3</v>
      </c>
      <c r="V169">
        <v>4</v>
      </c>
      <c r="W169">
        <v>5</v>
      </c>
      <c r="X169">
        <f t="shared" si="69"/>
        <v>4.1666666666666664E-2</v>
      </c>
      <c r="Y169">
        <f t="shared" si="70"/>
        <v>-8.3333333333333329E-2</v>
      </c>
      <c r="Z169">
        <v>2</v>
      </c>
      <c r="AA169">
        <v>3</v>
      </c>
      <c r="AB169">
        <v>3</v>
      </c>
      <c r="AC169">
        <v>3</v>
      </c>
      <c r="AD169">
        <v>3</v>
      </c>
      <c r="AE169">
        <v>4</v>
      </c>
      <c r="AF169">
        <v>3</v>
      </c>
      <c r="AG169">
        <v>4</v>
      </c>
      <c r="AH169">
        <v>2</v>
      </c>
      <c r="AI169" s="35">
        <v>4</v>
      </c>
      <c r="AJ169">
        <v>5</v>
      </c>
      <c r="AK169">
        <v>4</v>
      </c>
      <c r="AL169">
        <v>3</v>
      </c>
      <c r="AM169">
        <v>5</v>
      </c>
      <c r="AN169">
        <v>4</v>
      </c>
      <c r="AO169">
        <v>4</v>
      </c>
      <c r="AP169">
        <v>4</v>
      </c>
      <c r="AQ169">
        <v>2</v>
      </c>
      <c r="AR169">
        <v>2</v>
      </c>
      <c r="AS169">
        <v>3</v>
      </c>
      <c r="AT169">
        <v>2</v>
      </c>
      <c r="AU169">
        <v>2</v>
      </c>
      <c r="AV169">
        <f t="shared" si="71"/>
        <v>2.2000000000000002</v>
      </c>
      <c r="AW169">
        <v>6</v>
      </c>
      <c r="AX169">
        <v>4</v>
      </c>
      <c r="AY169">
        <f t="shared" si="90"/>
        <v>4.125</v>
      </c>
      <c r="AZ169">
        <f t="shared" si="84"/>
        <v>1</v>
      </c>
      <c r="BA169">
        <f t="shared" si="82"/>
        <v>2.875</v>
      </c>
      <c r="BB169">
        <f t="shared" si="85"/>
        <v>0</v>
      </c>
      <c r="BC169" t="s">
        <v>61</v>
      </c>
      <c r="BD169" t="s">
        <v>228</v>
      </c>
      <c r="BE169" t="s">
        <v>229</v>
      </c>
      <c r="BF169">
        <v>3</v>
      </c>
      <c r="BH169">
        <f t="shared" si="61"/>
        <v>3</v>
      </c>
      <c r="BI169">
        <v>1</v>
      </c>
      <c r="BJ169">
        <v>4</v>
      </c>
      <c r="BK169">
        <v>1</v>
      </c>
      <c r="BL169" t="s">
        <v>64</v>
      </c>
      <c r="BM169" t="s">
        <v>65</v>
      </c>
      <c r="BN169" s="1">
        <v>6.0995370370370361E-3</v>
      </c>
      <c r="BO169" t="s">
        <v>230</v>
      </c>
      <c r="BP169" s="5" t="s">
        <v>1042</v>
      </c>
      <c r="BR169" s="11" t="b">
        <f t="shared" si="89"/>
        <v>0</v>
      </c>
      <c r="BS169" s="11" t="b">
        <f t="shared" si="89"/>
        <v>0</v>
      </c>
      <c r="BT169" s="11" t="b">
        <f t="shared" si="89"/>
        <v>0</v>
      </c>
      <c r="BU169" s="11" t="b">
        <f t="shared" si="89"/>
        <v>0</v>
      </c>
      <c r="BV169" s="11" t="b">
        <f t="shared" si="88"/>
        <v>0</v>
      </c>
      <c r="BW169" s="11" t="b">
        <f t="shared" si="88"/>
        <v>0</v>
      </c>
      <c r="BX169" s="5" t="s">
        <v>1134</v>
      </c>
      <c r="BY169" s="5" t="s">
        <v>1135</v>
      </c>
      <c r="BZ169" s="11" t="b">
        <f t="shared" si="75"/>
        <v>0</v>
      </c>
      <c r="CA169" s="11" t="b">
        <f t="shared" si="76"/>
        <v>0</v>
      </c>
      <c r="CB169" s="11" t="b">
        <f t="shared" si="91"/>
        <v>1</v>
      </c>
      <c r="CC169" s="11" t="b">
        <f t="shared" si="91"/>
        <v>0</v>
      </c>
      <c r="CD169" s="11" t="b">
        <f t="shared" si="91"/>
        <v>0</v>
      </c>
      <c r="CE169" s="11" t="b">
        <f t="shared" si="91"/>
        <v>0</v>
      </c>
      <c r="CF169" s="11" t="b">
        <f t="shared" si="91"/>
        <v>0</v>
      </c>
      <c r="CG169" s="11" t="b">
        <f t="shared" si="91"/>
        <v>0</v>
      </c>
      <c r="CH169" s="11" t="b">
        <f t="shared" si="91"/>
        <v>0</v>
      </c>
      <c r="CI169" s="11" t="b">
        <f t="shared" si="91"/>
        <v>0</v>
      </c>
      <c r="CJ169" s="11" t="b">
        <f t="shared" si="91"/>
        <v>0</v>
      </c>
      <c r="CK169" s="11" t="b">
        <f t="shared" si="91"/>
        <v>0</v>
      </c>
      <c r="CL169" s="11" t="b">
        <f t="shared" si="91"/>
        <v>0</v>
      </c>
      <c r="CM169" s="11" t="b">
        <f t="shared" si="91"/>
        <v>0</v>
      </c>
      <c r="CN169" s="11" t="b">
        <f t="shared" si="91"/>
        <v>0</v>
      </c>
      <c r="CO169" s="11" t="b">
        <f t="shared" si="87"/>
        <v>0</v>
      </c>
      <c r="CP169" s="11" t="b">
        <f t="shared" si="78"/>
        <v>0</v>
      </c>
      <c r="CQ169" s="11" t="b">
        <f t="shared" si="77"/>
        <v>0</v>
      </c>
    </row>
    <row r="170" spans="1:96">
      <c r="A170" t="s">
        <v>231</v>
      </c>
      <c r="B170" t="s">
        <v>232</v>
      </c>
      <c r="C170" t="s">
        <v>53</v>
      </c>
      <c r="D170" t="s">
        <v>70</v>
      </c>
      <c r="E170" t="s">
        <v>95</v>
      </c>
      <c r="F170" t="s">
        <v>56</v>
      </c>
      <c r="G170">
        <f t="shared" si="79"/>
        <v>0</v>
      </c>
      <c r="H170">
        <f t="shared" si="79"/>
        <v>0</v>
      </c>
      <c r="I170">
        <f t="shared" si="79"/>
        <v>0</v>
      </c>
      <c r="J170">
        <f t="shared" si="79"/>
        <v>1</v>
      </c>
      <c r="K170">
        <f t="shared" si="67"/>
        <v>1</v>
      </c>
      <c r="L170" t="s">
        <v>96</v>
      </c>
      <c r="M170" t="s">
        <v>73</v>
      </c>
      <c r="N170" t="str">
        <f t="shared" si="68"/>
        <v>USA</v>
      </c>
      <c r="O170" t="s">
        <v>74</v>
      </c>
      <c r="P170" t="s">
        <v>60</v>
      </c>
      <c r="Q170">
        <v>4</v>
      </c>
      <c r="R170">
        <v>4</v>
      </c>
      <c r="S170">
        <v>4</v>
      </c>
      <c r="T170">
        <v>4</v>
      </c>
      <c r="U170">
        <v>3</v>
      </c>
      <c r="V170">
        <v>4</v>
      </c>
      <c r="W170">
        <v>4</v>
      </c>
      <c r="X170">
        <f t="shared" si="69"/>
        <v>0</v>
      </c>
      <c r="Y170">
        <f t="shared" si="70"/>
        <v>4.1666666666666664E-2</v>
      </c>
      <c r="Z170">
        <v>1</v>
      </c>
      <c r="AA170">
        <v>5</v>
      </c>
      <c r="AB170">
        <v>1</v>
      </c>
      <c r="AC170">
        <v>1</v>
      </c>
      <c r="AD170">
        <v>3</v>
      </c>
      <c r="AE170">
        <v>5</v>
      </c>
      <c r="AF170">
        <v>0</v>
      </c>
      <c r="AG170">
        <v>5</v>
      </c>
      <c r="AH170">
        <v>1</v>
      </c>
      <c r="AI170" s="35">
        <v>0</v>
      </c>
      <c r="AJ170">
        <v>1</v>
      </c>
      <c r="AK170">
        <v>1</v>
      </c>
      <c r="AL170">
        <v>0</v>
      </c>
      <c r="AM170">
        <v>4</v>
      </c>
      <c r="AN170">
        <v>0</v>
      </c>
      <c r="AO170">
        <v>4</v>
      </c>
      <c r="AP170">
        <v>1</v>
      </c>
      <c r="AQ170">
        <v>0</v>
      </c>
      <c r="AR170">
        <v>0</v>
      </c>
      <c r="AS170">
        <v>3</v>
      </c>
      <c r="AT170">
        <v>0</v>
      </c>
      <c r="AU170">
        <v>1</v>
      </c>
      <c r="AV170">
        <f t="shared" si="71"/>
        <v>0.8</v>
      </c>
      <c r="AW170">
        <v>6</v>
      </c>
      <c r="AX170">
        <v>0</v>
      </c>
      <c r="AY170">
        <f t="shared" si="90"/>
        <v>1.375</v>
      </c>
      <c r="AZ170">
        <f t="shared" si="84"/>
        <v>0</v>
      </c>
      <c r="BA170">
        <f t="shared" si="82"/>
        <v>2.125</v>
      </c>
      <c r="BB170">
        <f t="shared" si="85"/>
        <v>0</v>
      </c>
      <c r="BC170" t="s">
        <v>61</v>
      </c>
      <c r="BD170" t="s">
        <v>233</v>
      </c>
      <c r="BE170" t="s">
        <v>234</v>
      </c>
      <c r="BF170">
        <v>0</v>
      </c>
      <c r="BG170" t="s">
        <v>1100</v>
      </c>
      <c r="BH170" t="str">
        <f t="shared" si="61"/>
        <v>no dialog file</v>
      </c>
      <c r="BI170">
        <v>2</v>
      </c>
      <c r="BJ170">
        <v>5</v>
      </c>
      <c r="BK170">
        <v>2</v>
      </c>
      <c r="BL170" t="s">
        <v>235</v>
      </c>
      <c r="BM170" t="s">
        <v>236</v>
      </c>
      <c r="BN170" s="1">
        <v>3.8425925925925923E-3</v>
      </c>
      <c r="BP170" s="5" t="s">
        <v>1041</v>
      </c>
      <c r="BR170" s="11" t="b">
        <f t="shared" si="89"/>
        <v>0</v>
      </c>
      <c r="BS170" s="11" t="b">
        <f t="shared" si="89"/>
        <v>0</v>
      </c>
      <c r="BT170" s="11" t="b">
        <f t="shared" si="89"/>
        <v>0</v>
      </c>
      <c r="BU170" s="11" t="b">
        <f t="shared" si="89"/>
        <v>0</v>
      </c>
      <c r="BV170" s="11" t="b">
        <f t="shared" si="88"/>
        <v>0</v>
      </c>
      <c r="BW170" s="11" t="b">
        <f t="shared" si="88"/>
        <v>0</v>
      </c>
      <c r="BZ170" s="11" t="b">
        <f t="shared" si="75"/>
        <v>0</v>
      </c>
      <c r="CA170" s="11" t="b">
        <f t="shared" si="76"/>
        <v>0</v>
      </c>
      <c r="CB170" s="11" t="b">
        <f t="shared" si="91"/>
        <v>0</v>
      </c>
      <c r="CC170" s="11" t="b">
        <f t="shared" si="91"/>
        <v>0</v>
      </c>
      <c r="CD170" s="11" t="b">
        <f t="shared" si="91"/>
        <v>0</v>
      </c>
      <c r="CE170" s="11" t="b">
        <f t="shared" si="91"/>
        <v>0</v>
      </c>
      <c r="CF170" s="11" t="b">
        <f t="shared" si="91"/>
        <v>0</v>
      </c>
      <c r="CG170" s="11" t="b">
        <f t="shared" si="91"/>
        <v>0</v>
      </c>
      <c r="CH170" s="11" t="b">
        <f t="shared" si="91"/>
        <v>0</v>
      </c>
      <c r="CI170" s="11" t="b">
        <f t="shared" si="91"/>
        <v>0</v>
      </c>
      <c r="CJ170" s="11" t="b">
        <f t="shared" si="91"/>
        <v>0</v>
      </c>
      <c r="CK170" s="11" t="b">
        <f t="shared" si="91"/>
        <v>0</v>
      </c>
      <c r="CL170" s="11" t="b">
        <f t="shared" si="91"/>
        <v>0</v>
      </c>
      <c r="CM170" s="11" t="b">
        <f t="shared" si="91"/>
        <v>0</v>
      </c>
      <c r="CN170" s="11" t="b">
        <f t="shared" si="91"/>
        <v>0</v>
      </c>
      <c r="CO170" s="11" t="b">
        <f t="shared" si="87"/>
        <v>0</v>
      </c>
      <c r="CP170" s="11" t="b">
        <f t="shared" si="78"/>
        <v>0</v>
      </c>
      <c r="CQ170" s="11" t="b">
        <f t="shared" si="77"/>
        <v>0</v>
      </c>
    </row>
    <row r="171" spans="1:96">
      <c r="A171" t="s">
        <v>237</v>
      </c>
      <c r="B171" t="s">
        <v>238</v>
      </c>
      <c r="C171" t="s">
        <v>53</v>
      </c>
      <c r="D171" t="s">
        <v>70</v>
      </c>
      <c r="E171" t="s">
        <v>144</v>
      </c>
      <c r="F171" t="s">
        <v>83</v>
      </c>
      <c r="G171">
        <f t="shared" si="79"/>
        <v>0</v>
      </c>
      <c r="H171">
        <f t="shared" si="79"/>
        <v>0</v>
      </c>
      <c r="I171">
        <f t="shared" si="79"/>
        <v>1</v>
      </c>
      <c r="J171">
        <f t="shared" si="79"/>
        <v>0</v>
      </c>
      <c r="K171">
        <f t="shared" si="67"/>
        <v>1</v>
      </c>
      <c r="L171" t="s">
        <v>72</v>
      </c>
      <c r="M171" t="s">
        <v>73</v>
      </c>
      <c r="N171" t="str">
        <f t="shared" si="68"/>
        <v>USA</v>
      </c>
      <c r="O171" t="s">
        <v>74</v>
      </c>
      <c r="P171" t="s">
        <v>60</v>
      </c>
      <c r="Q171">
        <v>2</v>
      </c>
      <c r="R171">
        <v>4</v>
      </c>
      <c r="S171">
        <v>4</v>
      </c>
      <c r="T171">
        <v>4</v>
      </c>
      <c r="U171">
        <v>3</v>
      </c>
      <c r="V171">
        <v>4</v>
      </c>
      <c r="W171">
        <v>4</v>
      </c>
      <c r="X171">
        <f t="shared" si="69"/>
        <v>-8.3333333333333329E-2</v>
      </c>
      <c r="Y171">
        <f t="shared" si="70"/>
        <v>4.1666666666666664E-2</v>
      </c>
      <c r="Z171">
        <v>6</v>
      </c>
      <c r="AA171">
        <v>6</v>
      </c>
      <c r="AB171">
        <v>6</v>
      </c>
      <c r="AC171">
        <v>6</v>
      </c>
      <c r="AD171">
        <v>6</v>
      </c>
      <c r="AE171">
        <v>6</v>
      </c>
      <c r="AF171">
        <v>6</v>
      </c>
      <c r="AG171">
        <v>6</v>
      </c>
      <c r="AH171">
        <v>0</v>
      </c>
      <c r="AI171" s="35">
        <v>6</v>
      </c>
      <c r="AJ171">
        <v>6</v>
      </c>
      <c r="AK171">
        <v>6</v>
      </c>
      <c r="AL171">
        <v>4</v>
      </c>
      <c r="AM171">
        <v>6</v>
      </c>
      <c r="AN171">
        <v>6</v>
      </c>
      <c r="AO171">
        <v>6</v>
      </c>
      <c r="AP171">
        <v>6</v>
      </c>
      <c r="AQ171">
        <v>5</v>
      </c>
      <c r="AR171">
        <v>3</v>
      </c>
      <c r="AS171">
        <v>4</v>
      </c>
      <c r="AT171">
        <v>3</v>
      </c>
      <c r="AU171">
        <v>5</v>
      </c>
      <c r="AV171">
        <f t="shared" si="71"/>
        <v>4</v>
      </c>
      <c r="AW171">
        <v>6</v>
      </c>
      <c r="AX171">
        <v>1</v>
      </c>
      <c r="AY171">
        <f t="shared" si="90"/>
        <v>5.75</v>
      </c>
      <c r="AZ171">
        <f t="shared" si="84"/>
        <v>1</v>
      </c>
      <c r="BA171">
        <f t="shared" si="82"/>
        <v>5.25</v>
      </c>
      <c r="BB171">
        <f t="shared" si="85"/>
        <v>1</v>
      </c>
      <c r="BC171" t="s">
        <v>61</v>
      </c>
      <c r="BD171" t="s">
        <v>166</v>
      </c>
      <c r="BE171" t="s">
        <v>239</v>
      </c>
      <c r="BF171">
        <v>2</v>
      </c>
      <c r="BH171">
        <f t="shared" si="61"/>
        <v>2</v>
      </c>
      <c r="BI171">
        <v>1</v>
      </c>
      <c r="BJ171">
        <v>2</v>
      </c>
      <c r="BK171">
        <v>1</v>
      </c>
      <c r="BL171" t="s">
        <v>181</v>
      </c>
      <c r="BM171" t="s">
        <v>65</v>
      </c>
      <c r="BN171" s="1">
        <v>3.3912037037037036E-3</v>
      </c>
      <c r="BO171" t="s">
        <v>240</v>
      </c>
      <c r="BP171" s="5" t="s">
        <v>736</v>
      </c>
      <c r="BQ171" s="5" t="s">
        <v>1159</v>
      </c>
      <c r="BR171" s="11" t="b">
        <f t="shared" si="89"/>
        <v>0</v>
      </c>
      <c r="BS171" s="11" t="b">
        <f t="shared" si="89"/>
        <v>0</v>
      </c>
      <c r="BT171" s="11" t="b">
        <f t="shared" si="89"/>
        <v>1</v>
      </c>
      <c r="BU171" s="11" t="b">
        <f t="shared" si="89"/>
        <v>0</v>
      </c>
      <c r="BV171" s="11" t="b">
        <f t="shared" si="88"/>
        <v>0</v>
      </c>
      <c r="BW171" s="11" t="b">
        <f t="shared" si="88"/>
        <v>0</v>
      </c>
      <c r="BZ171" s="11" t="b">
        <f t="shared" si="75"/>
        <v>0</v>
      </c>
      <c r="CA171" s="11" t="b">
        <f t="shared" si="76"/>
        <v>0</v>
      </c>
      <c r="CB171" s="11" t="b">
        <f t="shared" si="91"/>
        <v>0</v>
      </c>
      <c r="CC171" s="11" t="b">
        <f t="shared" si="91"/>
        <v>0</v>
      </c>
      <c r="CD171" s="11" t="b">
        <f t="shared" si="91"/>
        <v>0</v>
      </c>
      <c r="CE171" s="11" t="b">
        <f t="shared" si="91"/>
        <v>0</v>
      </c>
      <c r="CF171" s="11" t="b">
        <f t="shared" si="91"/>
        <v>0</v>
      </c>
      <c r="CG171" s="11" t="b">
        <f t="shared" si="91"/>
        <v>0</v>
      </c>
      <c r="CH171" s="11" t="b">
        <f t="shared" si="91"/>
        <v>0</v>
      </c>
      <c r="CI171" s="11" t="b">
        <f t="shared" si="91"/>
        <v>0</v>
      </c>
      <c r="CJ171" s="11" t="b">
        <f t="shared" si="91"/>
        <v>0</v>
      </c>
      <c r="CK171" s="11" t="b">
        <f t="shared" si="91"/>
        <v>0</v>
      </c>
      <c r="CL171" s="11" t="b">
        <f t="shared" si="91"/>
        <v>0</v>
      </c>
      <c r="CM171" s="11" t="b">
        <f t="shared" si="91"/>
        <v>0</v>
      </c>
      <c r="CN171" s="11" t="b">
        <f t="shared" si="91"/>
        <v>0</v>
      </c>
      <c r="CO171" s="11" t="b">
        <f t="shared" si="87"/>
        <v>0</v>
      </c>
      <c r="CP171" s="11" t="b">
        <f t="shared" si="78"/>
        <v>0</v>
      </c>
      <c r="CQ171" s="11" t="b">
        <f t="shared" si="77"/>
        <v>0</v>
      </c>
      <c r="CR171" t="s">
        <v>241</v>
      </c>
    </row>
    <row r="172" spans="1:96">
      <c r="A172" t="s">
        <v>242</v>
      </c>
      <c r="B172" t="s">
        <v>243</v>
      </c>
      <c r="C172" t="s">
        <v>53</v>
      </c>
      <c r="D172" t="s">
        <v>70</v>
      </c>
      <c r="E172" t="s">
        <v>55</v>
      </c>
      <c r="F172" t="s">
        <v>56</v>
      </c>
      <c r="G172">
        <f t="shared" si="79"/>
        <v>0</v>
      </c>
      <c r="H172">
        <f t="shared" si="79"/>
        <v>0</v>
      </c>
      <c r="I172">
        <f t="shared" si="79"/>
        <v>0</v>
      </c>
      <c r="J172">
        <f t="shared" si="79"/>
        <v>1</v>
      </c>
      <c r="K172">
        <f t="shared" si="67"/>
        <v>1</v>
      </c>
      <c r="L172" t="s">
        <v>72</v>
      </c>
      <c r="M172" t="s">
        <v>244</v>
      </c>
      <c r="N172" t="str">
        <f t="shared" si="68"/>
        <v>Uk</v>
      </c>
      <c r="O172" t="s">
        <v>74</v>
      </c>
      <c r="P172" t="s">
        <v>98</v>
      </c>
      <c r="Q172">
        <v>4</v>
      </c>
      <c r="R172">
        <v>4</v>
      </c>
      <c r="S172">
        <v>5</v>
      </c>
      <c r="T172">
        <v>3</v>
      </c>
      <c r="U172">
        <v>4</v>
      </c>
      <c r="V172">
        <v>5</v>
      </c>
      <c r="W172">
        <v>5</v>
      </c>
      <c r="X172">
        <f t="shared" si="69"/>
        <v>8.3333333333333329E-2</v>
      </c>
      <c r="Y172">
        <f t="shared" si="70"/>
        <v>-4.1666666666666664E-2</v>
      </c>
      <c r="Z172">
        <v>5</v>
      </c>
      <c r="AA172">
        <v>5</v>
      </c>
      <c r="AB172">
        <v>5</v>
      </c>
      <c r="AC172">
        <v>3</v>
      </c>
      <c r="AD172">
        <v>3</v>
      </c>
      <c r="AE172">
        <v>4</v>
      </c>
      <c r="AF172">
        <v>3</v>
      </c>
      <c r="AG172">
        <v>1</v>
      </c>
      <c r="AH172">
        <v>5</v>
      </c>
      <c r="AI172" s="35">
        <v>4</v>
      </c>
      <c r="AJ172">
        <v>4</v>
      </c>
      <c r="AK172">
        <v>4</v>
      </c>
      <c r="AL172">
        <v>4</v>
      </c>
      <c r="AM172">
        <v>4</v>
      </c>
      <c r="AN172">
        <v>4</v>
      </c>
      <c r="AO172">
        <v>4</v>
      </c>
      <c r="AP172">
        <v>0</v>
      </c>
      <c r="AQ172">
        <v>5</v>
      </c>
      <c r="AR172">
        <v>5</v>
      </c>
      <c r="AS172">
        <v>3</v>
      </c>
      <c r="AT172">
        <v>4</v>
      </c>
      <c r="AU172">
        <v>3</v>
      </c>
      <c r="AV172">
        <f t="shared" si="71"/>
        <v>4</v>
      </c>
      <c r="AW172">
        <v>6</v>
      </c>
      <c r="AX172">
        <v>0</v>
      </c>
      <c r="AY172">
        <f t="shared" si="90"/>
        <v>3.5</v>
      </c>
      <c r="AZ172">
        <f t="shared" si="84"/>
        <v>1</v>
      </c>
      <c r="BA172">
        <f t="shared" si="82"/>
        <v>4.125</v>
      </c>
      <c r="BB172">
        <f t="shared" si="85"/>
        <v>1</v>
      </c>
      <c r="BC172" t="s">
        <v>61</v>
      </c>
      <c r="BD172" t="s">
        <v>245</v>
      </c>
      <c r="BE172" t="s">
        <v>246</v>
      </c>
      <c r="BF172">
        <v>1</v>
      </c>
      <c r="BH172">
        <f t="shared" si="61"/>
        <v>1</v>
      </c>
      <c r="BI172">
        <v>1</v>
      </c>
      <c r="BJ172">
        <v>1</v>
      </c>
      <c r="BK172">
        <v>1</v>
      </c>
      <c r="BL172" t="s">
        <v>64</v>
      </c>
      <c r="BM172" t="s">
        <v>65</v>
      </c>
      <c r="BN172" s="1">
        <v>1.4004629629629629E-3</v>
      </c>
      <c r="BP172" s="5" t="s">
        <v>1041</v>
      </c>
      <c r="BR172" s="11" t="b">
        <f t="shared" si="89"/>
        <v>0</v>
      </c>
      <c r="BS172" s="11" t="b">
        <f t="shared" si="89"/>
        <v>0</v>
      </c>
      <c r="BT172" s="11" t="b">
        <f t="shared" si="89"/>
        <v>0</v>
      </c>
      <c r="BU172" s="11" t="b">
        <f t="shared" si="89"/>
        <v>0</v>
      </c>
      <c r="BV172" s="11" t="b">
        <f t="shared" si="88"/>
        <v>0</v>
      </c>
      <c r="BW172" s="11" t="b">
        <f t="shared" si="88"/>
        <v>0</v>
      </c>
      <c r="BZ172" s="11" t="b">
        <f t="shared" si="75"/>
        <v>0</v>
      </c>
      <c r="CA172" s="11" t="b">
        <f t="shared" si="76"/>
        <v>0</v>
      </c>
      <c r="CB172" s="11" t="b">
        <f t="shared" si="91"/>
        <v>0</v>
      </c>
      <c r="CC172" s="11" t="b">
        <f t="shared" si="91"/>
        <v>0</v>
      </c>
      <c r="CD172" s="11" t="b">
        <f t="shared" si="91"/>
        <v>0</v>
      </c>
      <c r="CE172" s="11" t="b">
        <f t="shared" si="91"/>
        <v>0</v>
      </c>
      <c r="CF172" s="11" t="b">
        <f t="shared" si="91"/>
        <v>0</v>
      </c>
      <c r="CG172" s="11" t="b">
        <f t="shared" si="91"/>
        <v>0</v>
      </c>
      <c r="CH172" s="11" t="b">
        <f t="shared" si="91"/>
        <v>0</v>
      </c>
      <c r="CI172" s="11" t="b">
        <f t="shared" si="91"/>
        <v>0</v>
      </c>
      <c r="CJ172" s="11" t="b">
        <f t="shared" si="91"/>
        <v>0</v>
      </c>
      <c r="CK172" s="11" t="b">
        <f t="shared" si="91"/>
        <v>0</v>
      </c>
      <c r="CL172" s="11" t="b">
        <f t="shared" si="91"/>
        <v>0</v>
      </c>
      <c r="CM172" s="11" t="b">
        <f t="shared" si="91"/>
        <v>0</v>
      </c>
      <c r="CN172" s="11" t="b">
        <f t="shared" si="91"/>
        <v>0</v>
      </c>
      <c r="CO172" s="11" t="b">
        <f t="shared" si="87"/>
        <v>0</v>
      </c>
      <c r="CP172" s="11" t="b">
        <f t="shared" si="78"/>
        <v>0</v>
      </c>
      <c r="CQ172" s="11" t="b">
        <f t="shared" si="77"/>
        <v>0</v>
      </c>
    </row>
    <row r="173" spans="1:96">
      <c r="A173" t="s">
        <v>247</v>
      </c>
      <c r="B173" t="s">
        <v>248</v>
      </c>
      <c r="C173" t="s">
        <v>53</v>
      </c>
      <c r="D173" t="s">
        <v>70</v>
      </c>
      <c r="E173" t="s">
        <v>71</v>
      </c>
      <c r="F173" t="s">
        <v>83</v>
      </c>
      <c r="G173">
        <f t="shared" si="79"/>
        <v>0</v>
      </c>
      <c r="H173">
        <f t="shared" si="79"/>
        <v>0</v>
      </c>
      <c r="I173">
        <f t="shared" si="79"/>
        <v>1</v>
      </c>
      <c r="J173">
        <f t="shared" si="79"/>
        <v>0</v>
      </c>
      <c r="K173">
        <f t="shared" si="67"/>
        <v>1</v>
      </c>
      <c r="L173" t="s">
        <v>72</v>
      </c>
      <c r="M173" t="s">
        <v>125</v>
      </c>
      <c r="N173" t="str">
        <f t="shared" si="68"/>
        <v>United Kingdom</v>
      </c>
      <c r="O173" t="s">
        <v>59</v>
      </c>
      <c r="P173" t="s">
        <v>98</v>
      </c>
      <c r="Q173">
        <v>4</v>
      </c>
      <c r="R173">
        <v>5</v>
      </c>
      <c r="S173">
        <v>4</v>
      </c>
      <c r="T173">
        <v>3</v>
      </c>
      <c r="U173">
        <v>3</v>
      </c>
      <c r="V173">
        <v>3</v>
      </c>
      <c r="W173">
        <v>4</v>
      </c>
      <c r="X173">
        <f t="shared" si="69"/>
        <v>0</v>
      </c>
      <c r="Y173">
        <f t="shared" si="70"/>
        <v>-4.1666666666666664E-2</v>
      </c>
      <c r="Z173">
        <v>2</v>
      </c>
      <c r="AA173">
        <v>5</v>
      </c>
      <c r="AB173">
        <v>3</v>
      </c>
      <c r="AC173">
        <v>4</v>
      </c>
      <c r="AD173">
        <v>3</v>
      </c>
      <c r="AE173">
        <v>3</v>
      </c>
      <c r="AF173">
        <v>4</v>
      </c>
      <c r="AG173">
        <v>2</v>
      </c>
      <c r="AH173">
        <v>4</v>
      </c>
      <c r="AI173" s="35">
        <v>4</v>
      </c>
      <c r="AJ173">
        <v>2</v>
      </c>
      <c r="AK173">
        <v>4</v>
      </c>
      <c r="AL173">
        <v>2</v>
      </c>
      <c r="AM173">
        <v>6</v>
      </c>
      <c r="AN173">
        <v>5</v>
      </c>
      <c r="AO173">
        <v>2</v>
      </c>
      <c r="AP173">
        <v>1</v>
      </c>
      <c r="AQ173">
        <v>3</v>
      </c>
      <c r="AR173">
        <v>3</v>
      </c>
      <c r="AS173">
        <v>3</v>
      </c>
      <c r="AT173">
        <v>3</v>
      </c>
      <c r="AU173">
        <v>3</v>
      </c>
      <c r="AV173">
        <f t="shared" si="71"/>
        <v>3</v>
      </c>
      <c r="AW173">
        <v>6</v>
      </c>
      <c r="AX173">
        <v>0</v>
      </c>
      <c r="AY173">
        <f t="shared" si="90"/>
        <v>3.25</v>
      </c>
      <c r="AZ173">
        <f t="shared" si="84"/>
        <v>1</v>
      </c>
      <c r="BA173">
        <f t="shared" si="82"/>
        <v>3.5</v>
      </c>
      <c r="BB173">
        <f t="shared" si="85"/>
        <v>1</v>
      </c>
      <c r="BC173" t="s">
        <v>86</v>
      </c>
      <c r="BD173" t="s">
        <v>139</v>
      </c>
      <c r="BE173" t="s">
        <v>249</v>
      </c>
      <c r="BF173">
        <v>1</v>
      </c>
      <c r="BH173">
        <f t="shared" si="61"/>
        <v>1</v>
      </c>
      <c r="BI173">
        <v>1</v>
      </c>
      <c r="BJ173">
        <v>4</v>
      </c>
      <c r="BK173">
        <v>1</v>
      </c>
      <c r="BL173" t="s">
        <v>106</v>
      </c>
      <c r="BM173" t="s">
        <v>90</v>
      </c>
      <c r="BN173" s="1">
        <v>3.8888888888888883E-3</v>
      </c>
      <c r="BO173" t="s">
        <v>250</v>
      </c>
      <c r="BP173" s="5" t="s">
        <v>1042</v>
      </c>
      <c r="BR173" s="11" t="b">
        <f t="shared" si="89"/>
        <v>0</v>
      </c>
      <c r="BS173" s="11" t="b">
        <f t="shared" si="89"/>
        <v>0</v>
      </c>
      <c r="BT173" s="11" t="b">
        <f t="shared" si="89"/>
        <v>0</v>
      </c>
      <c r="BU173" s="11" t="b">
        <f t="shared" si="89"/>
        <v>0</v>
      </c>
      <c r="BV173" s="11" t="b">
        <f t="shared" si="88"/>
        <v>0</v>
      </c>
      <c r="BW173" s="11" t="b">
        <f t="shared" si="88"/>
        <v>0</v>
      </c>
      <c r="BX173" s="5" t="s">
        <v>1085</v>
      </c>
      <c r="BY173" s="5" t="s">
        <v>1073</v>
      </c>
      <c r="BZ173" s="11" t="b">
        <f t="shared" si="75"/>
        <v>0</v>
      </c>
      <c r="CA173" s="11" t="b">
        <f t="shared" si="76"/>
        <v>0</v>
      </c>
      <c r="CB173" s="11" t="b">
        <f t="shared" si="91"/>
        <v>1</v>
      </c>
      <c r="CC173" s="11" t="b">
        <f t="shared" si="91"/>
        <v>1</v>
      </c>
      <c r="CD173" s="11" t="b">
        <f t="shared" si="91"/>
        <v>0</v>
      </c>
      <c r="CE173" s="11" t="b">
        <f t="shared" si="91"/>
        <v>0</v>
      </c>
      <c r="CF173" s="11" t="b">
        <f t="shared" si="91"/>
        <v>0</v>
      </c>
      <c r="CG173" s="11" t="b">
        <f t="shared" si="91"/>
        <v>0</v>
      </c>
      <c r="CH173" s="11" t="b">
        <f t="shared" si="91"/>
        <v>0</v>
      </c>
      <c r="CI173" s="11" t="b">
        <f t="shared" si="91"/>
        <v>0</v>
      </c>
      <c r="CJ173" s="11" t="b">
        <f t="shared" si="91"/>
        <v>0</v>
      </c>
      <c r="CK173" s="11" t="b">
        <f t="shared" si="91"/>
        <v>0</v>
      </c>
      <c r="CL173" s="11" t="b">
        <f t="shared" si="91"/>
        <v>1</v>
      </c>
      <c r="CM173" s="11" t="b">
        <f t="shared" si="91"/>
        <v>0</v>
      </c>
      <c r="CN173" s="11" t="b">
        <f t="shared" si="91"/>
        <v>0</v>
      </c>
      <c r="CO173" s="11" t="b">
        <f t="shared" si="87"/>
        <v>0</v>
      </c>
      <c r="CP173" s="11" t="b">
        <f t="shared" si="78"/>
        <v>1</v>
      </c>
      <c r="CQ173" s="11" t="b">
        <f t="shared" si="77"/>
        <v>0</v>
      </c>
      <c r="CR173" t="s">
        <v>251</v>
      </c>
    </row>
    <row r="174" spans="1:96">
      <c r="A174" t="s">
        <v>252</v>
      </c>
      <c r="B174" t="s">
        <v>253</v>
      </c>
      <c r="C174" t="s">
        <v>53</v>
      </c>
      <c r="D174" t="s">
        <v>54</v>
      </c>
      <c r="E174" t="s">
        <v>55</v>
      </c>
      <c r="F174" t="s">
        <v>56</v>
      </c>
      <c r="G174">
        <f t="shared" si="79"/>
        <v>0</v>
      </c>
      <c r="H174">
        <f t="shared" si="79"/>
        <v>0</v>
      </c>
      <c r="I174">
        <f t="shared" si="79"/>
        <v>0</v>
      </c>
      <c r="J174">
        <f t="shared" si="79"/>
        <v>1</v>
      </c>
      <c r="K174">
        <f t="shared" si="67"/>
        <v>1</v>
      </c>
      <c r="L174" t="s">
        <v>72</v>
      </c>
      <c r="M174" t="s">
        <v>254</v>
      </c>
      <c r="N174" t="str">
        <f t="shared" si="68"/>
        <v>Poland</v>
      </c>
      <c r="O174" t="s">
        <v>59</v>
      </c>
      <c r="P174" t="s">
        <v>60</v>
      </c>
      <c r="Q174">
        <v>2</v>
      </c>
      <c r="R174">
        <v>4</v>
      </c>
      <c r="S174">
        <v>4</v>
      </c>
      <c r="T174">
        <v>5</v>
      </c>
      <c r="U174">
        <v>4</v>
      </c>
      <c r="V174">
        <v>4</v>
      </c>
      <c r="W174">
        <v>3</v>
      </c>
      <c r="X174">
        <f t="shared" si="69"/>
        <v>-0.125</v>
      </c>
      <c r="Y174">
        <f t="shared" si="70"/>
        <v>8.3333333333333329E-2</v>
      </c>
      <c r="Z174">
        <v>6</v>
      </c>
      <c r="AA174">
        <v>6</v>
      </c>
      <c r="AB174">
        <v>6</v>
      </c>
      <c r="AC174">
        <v>6</v>
      </c>
      <c r="AD174">
        <v>6</v>
      </c>
      <c r="AE174">
        <v>5</v>
      </c>
      <c r="AF174">
        <v>6</v>
      </c>
      <c r="AG174">
        <v>1</v>
      </c>
      <c r="AH174">
        <v>5</v>
      </c>
      <c r="AI174" s="35">
        <v>5</v>
      </c>
      <c r="AJ174">
        <v>6</v>
      </c>
      <c r="AK174">
        <v>6</v>
      </c>
      <c r="AL174">
        <v>5</v>
      </c>
      <c r="AM174">
        <v>5</v>
      </c>
      <c r="AN174">
        <v>6</v>
      </c>
      <c r="AO174">
        <v>6</v>
      </c>
      <c r="AP174">
        <v>4</v>
      </c>
      <c r="AQ174">
        <v>5</v>
      </c>
      <c r="AR174">
        <v>6</v>
      </c>
      <c r="AS174">
        <v>6</v>
      </c>
      <c r="AT174">
        <v>5</v>
      </c>
      <c r="AU174">
        <v>6</v>
      </c>
      <c r="AV174">
        <f t="shared" si="71"/>
        <v>5.6</v>
      </c>
      <c r="AW174">
        <v>6</v>
      </c>
      <c r="AX174">
        <v>2</v>
      </c>
      <c r="AY174">
        <f t="shared" si="90"/>
        <v>5.375</v>
      </c>
      <c r="AZ174">
        <f t="shared" si="84"/>
        <v>1</v>
      </c>
      <c r="BA174">
        <f t="shared" si="82"/>
        <v>5.75</v>
      </c>
      <c r="BB174">
        <f t="shared" si="85"/>
        <v>1</v>
      </c>
      <c r="BC174" t="s">
        <v>145</v>
      </c>
      <c r="BD174" t="s">
        <v>255</v>
      </c>
      <c r="BE174" t="s">
        <v>256</v>
      </c>
      <c r="BF174">
        <v>1</v>
      </c>
      <c r="BH174">
        <f t="shared" si="61"/>
        <v>1</v>
      </c>
      <c r="BI174">
        <v>1</v>
      </c>
      <c r="BJ174">
        <v>1</v>
      </c>
      <c r="BK174">
        <v>1</v>
      </c>
      <c r="BL174" t="s">
        <v>257</v>
      </c>
      <c r="BM174" t="s">
        <v>149</v>
      </c>
      <c r="BN174" s="1">
        <v>1.8518518518518517E-3</v>
      </c>
      <c r="BP174" s="5" t="s">
        <v>1041</v>
      </c>
      <c r="BR174" s="11" t="b">
        <f t="shared" si="89"/>
        <v>0</v>
      </c>
      <c r="BS174" s="11" t="b">
        <f t="shared" si="89"/>
        <v>0</v>
      </c>
      <c r="BT174" s="11" t="b">
        <f t="shared" si="89"/>
        <v>0</v>
      </c>
      <c r="BU174" s="11" t="b">
        <f t="shared" si="89"/>
        <v>0</v>
      </c>
      <c r="BV174" s="11" t="b">
        <f t="shared" si="88"/>
        <v>0</v>
      </c>
      <c r="BW174" s="11" t="b">
        <f t="shared" si="88"/>
        <v>0</v>
      </c>
      <c r="BZ174" s="11" t="b">
        <f t="shared" si="75"/>
        <v>0</v>
      </c>
      <c r="CA174" s="11" t="b">
        <f t="shared" si="76"/>
        <v>0</v>
      </c>
      <c r="CB174" s="11" t="b">
        <f t="shared" si="91"/>
        <v>0</v>
      </c>
      <c r="CC174" s="11" t="b">
        <f t="shared" si="91"/>
        <v>0</v>
      </c>
      <c r="CD174" s="11" t="b">
        <f t="shared" si="91"/>
        <v>0</v>
      </c>
      <c r="CE174" s="11" t="b">
        <f t="shared" si="91"/>
        <v>0</v>
      </c>
      <c r="CF174" s="11" t="b">
        <f t="shared" si="91"/>
        <v>0</v>
      </c>
      <c r="CG174" s="11" t="b">
        <f t="shared" si="91"/>
        <v>0</v>
      </c>
      <c r="CH174" s="11" t="b">
        <f t="shared" si="91"/>
        <v>0</v>
      </c>
      <c r="CI174" s="11" t="b">
        <f t="shared" si="91"/>
        <v>0</v>
      </c>
      <c r="CJ174" s="11" t="b">
        <f t="shared" si="91"/>
        <v>0</v>
      </c>
      <c r="CK174" s="11" t="b">
        <f t="shared" si="91"/>
        <v>0</v>
      </c>
      <c r="CL174" s="11" t="b">
        <f t="shared" si="91"/>
        <v>0</v>
      </c>
      <c r="CM174" s="11" t="b">
        <f t="shared" si="91"/>
        <v>0</v>
      </c>
      <c r="CN174" s="11" t="b">
        <f t="shared" si="91"/>
        <v>0</v>
      </c>
      <c r="CO174" s="11" t="b">
        <f t="shared" si="87"/>
        <v>0</v>
      </c>
      <c r="CP174" s="11" t="b">
        <f t="shared" si="78"/>
        <v>0</v>
      </c>
      <c r="CQ174" s="11" t="b">
        <f t="shared" si="77"/>
        <v>0</v>
      </c>
    </row>
    <row r="175" spans="1:96">
      <c r="A175" t="s">
        <v>258</v>
      </c>
      <c r="B175" t="s">
        <v>259</v>
      </c>
      <c r="C175" t="s">
        <v>53</v>
      </c>
      <c r="D175" t="s">
        <v>54</v>
      </c>
      <c r="E175" t="s">
        <v>71</v>
      </c>
      <c r="F175" t="s">
        <v>116</v>
      </c>
      <c r="G175">
        <f t="shared" si="79"/>
        <v>0</v>
      </c>
      <c r="H175">
        <f t="shared" si="79"/>
        <v>1</v>
      </c>
      <c r="I175">
        <f t="shared" si="79"/>
        <v>0</v>
      </c>
      <c r="J175">
        <f t="shared" si="79"/>
        <v>0</v>
      </c>
      <c r="K175">
        <f t="shared" si="67"/>
        <v>1</v>
      </c>
      <c r="L175" t="s">
        <v>124</v>
      </c>
      <c r="M175" t="s">
        <v>260</v>
      </c>
      <c r="N175" t="str">
        <f t="shared" si="68"/>
        <v>Greece</v>
      </c>
      <c r="O175" t="s">
        <v>59</v>
      </c>
      <c r="P175" t="s">
        <v>60</v>
      </c>
      <c r="Q175">
        <v>0</v>
      </c>
      <c r="R175">
        <v>3</v>
      </c>
      <c r="S175">
        <v>0</v>
      </c>
      <c r="T175">
        <v>3</v>
      </c>
      <c r="U175">
        <v>2</v>
      </c>
      <c r="V175">
        <v>5</v>
      </c>
      <c r="W175">
        <v>0</v>
      </c>
      <c r="X175">
        <f t="shared" si="69"/>
        <v>-0.25</v>
      </c>
      <c r="Y175">
        <f t="shared" si="70"/>
        <v>0.25</v>
      </c>
      <c r="Z175">
        <v>4</v>
      </c>
      <c r="AA175">
        <v>2</v>
      </c>
      <c r="AB175">
        <v>4</v>
      </c>
      <c r="AC175">
        <v>4</v>
      </c>
      <c r="AD175">
        <v>5</v>
      </c>
      <c r="AE175">
        <v>5</v>
      </c>
      <c r="AF175">
        <v>3</v>
      </c>
      <c r="AG175">
        <v>1</v>
      </c>
      <c r="AH175">
        <v>5</v>
      </c>
      <c r="AI175" s="35">
        <v>3</v>
      </c>
      <c r="AJ175">
        <v>5</v>
      </c>
      <c r="AK175">
        <v>1</v>
      </c>
      <c r="AL175">
        <v>1</v>
      </c>
      <c r="AM175">
        <v>6</v>
      </c>
      <c r="AN175">
        <v>5</v>
      </c>
      <c r="AO175">
        <v>4</v>
      </c>
      <c r="AP175">
        <v>2</v>
      </c>
      <c r="AQ175">
        <v>1</v>
      </c>
      <c r="AR175">
        <v>1</v>
      </c>
      <c r="AS175">
        <v>2</v>
      </c>
      <c r="AT175">
        <v>1</v>
      </c>
      <c r="AU175">
        <v>2</v>
      </c>
      <c r="AV175">
        <f t="shared" si="71"/>
        <v>1.4</v>
      </c>
      <c r="AW175">
        <v>6</v>
      </c>
      <c r="AX175">
        <v>1</v>
      </c>
      <c r="AY175">
        <f t="shared" si="90"/>
        <v>3.375</v>
      </c>
      <c r="AZ175">
        <f t="shared" si="84"/>
        <v>1</v>
      </c>
      <c r="BA175">
        <f t="shared" si="82"/>
        <v>4</v>
      </c>
      <c r="BB175">
        <f t="shared" si="85"/>
        <v>1</v>
      </c>
      <c r="BC175" t="s">
        <v>61</v>
      </c>
      <c r="BD175" t="s">
        <v>261</v>
      </c>
      <c r="BE175" t="s">
        <v>262</v>
      </c>
      <c r="BF175">
        <v>0</v>
      </c>
      <c r="BG175">
        <v>1</v>
      </c>
      <c r="BH175">
        <f t="shared" si="61"/>
        <v>1</v>
      </c>
      <c r="BI175">
        <v>1</v>
      </c>
      <c r="BJ175">
        <v>1</v>
      </c>
      <c r="BK175">
        <v>1</v>
      </c>
      <c r="BL175" t="s">
        <v>64</v>
      </c>
      <c r="BM175" t="s">
        <v>65</v>
      </c>
      <c r="BN175" s="1">
        <v>3.1134259259259257E-3</v>
      </c>
      <c r="BP175" s="5" t="s">
        <v>1041</v>
      </c>
      <c r="BR175" s="11" t="b">
        <f t="shared" si="89"/>
        <v>0</v>
      </c>
      <c r="BS175" s="11" t="b">
        <f t="shared" si="89"/>
        <v>0</v>
      </c>
      <c r="BT175" s="11" t="b">
        <f t="shared" si="89"/>
        <v>0</v>
      </c>
      <c r="BU175" s="11" t="b">
        <f t="shared" si="89"/>
        <v>0</v>
      </c>
      <c r="BV175" s="11" t="b">
        <f t="shared" si="88"/>
        <v>0</v>
      </c>
      <c r="BW175" s="11" t="b">
        <f t="shared" si="88"/>
        <v>0</v>
      </c>
      <c r="BZ175" s="11" t="b">
        <f t="shared" si="75"/>
        <v>0</v>
      </c>
      <c r="CA175" s="11" t="b">
        <f t="shared" si="76"/>
        <v>0</v>
      </c>
      <c r="CB175" s="11" t="b">
        <f t="shared" si="91"/>
        <v>0</v>
      </c>
      <c r="CC175" s="11" t="b">
        <f t="shared" si="91"/>
        <v>0</v>
      </c>
      <c r="CD175" s="11" t="b">
        <f t="shared" si="91"/>
        <v>0</v>
      </c>
      <c r="CE175" s="11" t="b">
        <f t="shared" si="91"/>
        <v>0</v>
      </c>
      <c r="CF175" s="11" t="b">
        <f t="shared" si="91"/>
        <v>0</v>
      </c>
      <c r="CG175" s="11" t="b">
        <f t="shared" si="91"/>
        <v>0</v>
      </c>
      <c r="CH175" s="11" t="b">
        <f t="shared" si="91"/>
        <v>0</v>
      </c>
      <c r="CI175" s="11" t="b">
        <f t="shared" si="91"/>
        <v>0</v>
      </c>
      <c r="CJ175" s="11" t="b">
        <f t="shared" si="91"/>
        <v>0</v>
      </c>
      <c r="CK175" s="11" t="b">
        <f t="shared" si="91"/>
        <v>0</v>
      </c>
      <c r="CL175" s="11" t="b">
        <f t="shared" si="91"/>
        <v>0</v>
      </c>
      <c r="CM175" s="11" t="b">
        <f t="shared" si="91"/>
        <v>0</v>
      </c>
      <c r="CN175" s="11" t="b">
        <f t="shared" si="91"/>
        <v>0</v>
      </c>
      <c r="CO175" s="11" t="b">
        <f t="shared" si="87"/>
        <v>0</v>
      </c>
      <c r="CP175" s="11" t="b">
        <f t="shared" si="78"/>
        <v>0</v>
      </c>
      <c r="CQ175" s="11" t="b">
        <f t="shared" si="77"/>
        <v>0</v>
      </c>
    </row>
    <row r="176" spans="1:96">
      <c r="A176" t="s">
        <v>263</v>
      </c>
      <c r="B176" t="s">
        <v>264</v>
      </c>
      <c r="C176" t="s">
        <v>53</v>
      </c>
      <c r="D176" t="s">
        <v>54</v>
      </c>
      <c r="E176" t="s">
        <v>55</v>
      </c>
      <c r="F176" t="s">
        <v>56</v>
      </c>
      <c r="G176">
        <f t="shared" si="79"/>
        <v>0</v>
      </c>
      <c r="H176">
        <f t="shared" si="79"/>
        <v>0</v>
      </c>
      <c r="I176">
        <f t="shared" si="79"/>
        <v>0</v>
      </c>
      <c r="J176">
        <f t="shared" si="79"/>
        <v>1</v>
      </c>
      <c r="K176">
        <f t="shared" si="67"/>
        <v>1</v>
      </c>
      <c r="L176" t="s">
        <v>96</v>
      </c>
      <c r="M176" t="s">
        <v>265</v>
      </c>
      <c r="N176" t="str">
        <f t="shared" si="68"/>
        <v>Argentina</v>
      </c>
      <c r="O176" t="s">
        <v>59</v>
      </c>
      <c r="P176" t="s">
        <v>60</v>
      </c>
      <c r="Q176">
        <v>2</v>
      </c>
      <c r="R176">
        <v>2</v>
      </c>
      <c r="S176">
        <v>2</v>
      </c>
      <c r="T176">
        <v>4</v>
      </c>
      <c r="U176">
        <v>4</v>
      </c>
      <c r="V176">
        <v>3</v>
      </c>
      <c r="W176">
        <v>2</v>
      </c>
      <c r="X176">
        <f t="shared" si="69"/>
        <v>-8.3333333333333329E-2</v>
      </c>
      <c r="Y176">
        <f t="shared" si="70"/>
        <v>4.1666666666666664E-2</v>
      </c>
      <c r="Z176">
        <v>2</v>
      </c>
      <c r="AA176">
        <v>6</v>
      </c>
      <c r="AB176">
        <v>2</v>
      </c>
      <c r="AC176">
        <v>2</v>
      </c>
      <c r="AD176">
        <v>3</v>
      </c>
      <c r="AE176">
        <v>4</v>
      </c>
      <c r="AF176">
        <v>1</v>
      </c>
      <c r="AG176">
        <v>3</v>
      </c>
      <c r="AH176">
        <v>3</v>
      </c>
      <c r="AI176" s="35">
        <v>4</v>
      </c>
      <c r="AJ176">
        <v>3</v>
      </c>
      <c r="AK176">
        <v>3</v>
      </c>
      <c r="AL176">
        <v>1</v>
      </c>
      <c r="AM176">
        <v>5</v>
      </c>
      <c r="AN176">
        <v>3</v>
      </c>
      <c r="AO176">
        <v>5</v>
      </c>
      <c r="AP176">
        <v>1</v>
      </c>
      <c r="AQ176">
        <v>4</v>
      </c>
      <c r="AR176">
        <v>4</v>
      </c>
      <c r="AS176">
        <v>4</v>
      </c>
      <c r="AT176">
        <v>4</v>
      </c>
      <c r="AU176">
        <v>3</v>
      </c>
      <c r="AV176">
        <f t="shared" si="71"/>
        <v>3.8</v>
      </c>
      <c r="AW176">
        <v>6</v>
      </c>
      <c r="AX176">
        <v>1</v>
      </c>
      <c r="AY176">
        <f t="shared" si="90"/>
        <v>3.125</v>
      </c>
      <c r="AZ176">
        <f t="shared" si="84"/>
        <v>1</v>
      </c>
      <c r="BA176">
        <f t="shared" si="82"/>
        <v>2.875</v>
      </c>
      <c r="BB176">
        <f t="shared" si="85"/>
        <v>0</v>
      </c>
      <c r="BC176" t="s">
        <v>86</v>
      </c>
      <c r="BD176" t="s">
        <v>166</v>
      </c>
      <c r="BE176" t="s">
        <v>167</v>
      </c>
      <c r="BF176">
        <v>0</v>
      </c>
      <c r="BH176">
        <f t="shared" si="61"/>
        <v>0</v>
      </c>
      <c r="BI176">
        <v>1</v>
      </c>
      <c r="BJ176">
        <v>4</v>
      </c>
      <c r="BK176">
        <v>1</v>
      </c>
      <c r="BL176" t="s">
        <v>266</v>
      </c>
      <c r="BM176" t="s">
        <v>90</v>
      </c>
      <c r="BN176" s="1">
        <v>1.224537037037037E-2</v>
      </c>
      <c r="BP176" s="5" t="s">
        <v>1041</v>
      </c>
      <c r="BR176" s="11" t="b">
        <f t="shared" si="89"/>
        <v>0</v>
      </c>
      <c r="BS176" s="11" t="b">
        <f t="shared" si="89"/>
        <v>0</v>
      </c>
      <c r="BT176" s="11" t="b">
        <f t="shared" si="89"/>
        <v>0</v>
      </c>
      <c r="BU176" s="11" t="b">
        <f t="shared" si="89"/>
        <v>0</v>
      </c>
      <c r="BV176" s="11" t="b">
        <f t="shared" si="88"/>
        <v>0</v>
      </c>
      <c r="BW176" s="11" t="b">
        <f t="shared" si="88"/>
        <v>0</v>
      </c>
      <c r="BZ176" s="11" t="b">
        <f t="shared" si="75"/>
        <v>0</v>
      </c>
      <c r="CA176" s="11" t="b">
        <f t="shared" si="76"/>
        <v>0</v>
      </c>
      <c r="CB176" s="11" t="b">
        <f t="shared" si="91"/>
        <v>0</v>
      </c>
      <c r="CC176" s="11" t="b">
        <f t="shared" si="91"/>
        <v>0</v>
      </c>
      <c r="CD176" s="11" t="b">
        <f t="shared" si="91"/>
        <v>0</v>
      </c>
      <c r="CE176" s="11" t="b">
        <f t="shared" si="91"/>
        <v>0</v>
      </c>
      <c r="CF176" s="11" t="b">
        <f t="shared" si="91"/>
        <v>0</v>
      </c>
      <c r="CG176" s="11" t="b">
        <f t="shared" si="91"/>
        <v>0</v>
      </c>
      <c r="CH176" s="11" t="b">
        <f t="shared" si="91"/>
        <v>0</v>
      </c>
      <c r="CI176" s="11" t="b">
        <f t="shared" si="91"/>
        <v>0</v>
      </c>
      <c r="CJ176" s="11" t="b">
        <f t="shared" si="91"/>
        <v>0</v>
      </c>
      <c r="CK176" s="11" t="b">
        <f t="shared" si="91"/>
        <v>0</v>
      </c>
      <c r="CL176" s="11" t="b">
        <f t="shared" si="91"/>
        <v>0</v>
      </c>
      <c r="CM176" s="11" t="b">
        <f t="shared" si="91"/>
        <v>0</v>
      </c>
      <c r="CN176" s="11" t="b">
        <f t="shared" si="91"/>
        <v>0</v>
      </c>
      <c r="CO176" s="11" t="b">
        <f t="shared" si="87"/>
        <v>0</v>
      </c>
      <c r="CP176" s="11" t="b">
        <f t="shared" si="78"/>
        <v>0</v>
      </c>
      <c r="CQ176" s="11" t="b">
        <f t="shared" si="77"/>
        <v>0</v>
      </c>
    </row>
    <row r="177" spans="1:96">
      <c r="A177" t="s">
        <v>268</v>
      </c>
      <c r="B177" t="s">
        <v>269</v>
      </c>
      <c r="C177" t="s">
        <v>53</v>
      </c>
      <c r="D177" t="s">
        <v>54</v>
      </c>
      <c r="E177" t="s">
        <v>82</v>
      </c>
      <c r="F177" t="s">
        <v>132</v>
      </c>
      <c r="G177">
        <f t="shared" si="79"/>
        <v>1</v>
      </c>
      <c r="H177">
        <f t="shared" si="79"/>
        <v>0</v>
      </c>
      <c r="I177">
        <f t="shared" si="79"/>
        <v>0</v>
      </c>
      <c r="J177">
        <f t="shared" si="79"/>
        <v>0</v>
      </c>
      <c r="K177">
        <f t="shared" si="67"/>
        <v>1</v>
      </c>
      <c r="L177" t="s">
        <v>72</v>
      </c>
      <c r="M177" t="s">
        <v>260</v>
      </c>
      <c r="N177" t="str">
        <f t="shared" si="68"/>
        <v>Greece</v>
      </c>
      <c r="O177" t="s">
        <v>59</v>
      </c>
      <c r="P177" t="s">
        <v>60</v>
      </c>
      <c r="Q177">
        <v>1</v>
      </c>
      <c r="R177">
        <v>1</v>
      </c>
      <c r="S177">
        <v>0</v>
      </c>
      <c r="T177">
        <v>1</v>
      </c>
      <c r="U177">
        <v>3</v>
      </c>
      <c r="V177">
        <v>4</v>
      </c>
      <c r="W177">
        <v>1</v>
      </c>
      <c r="X177">
        <f t="shared" si="69"/>
        <v>-4.1666666666666664E-2</v>
      </c>
      <c r="Y177">
        <f t="shared" si="70"/>
        <v>4.1666666666666664E-2</v>
      </c>
      <c r="Z177">
        <v>5</v>
      </c>
      <c r="AA177">
        <v>4</v>
      </c>
      <c r="AB177">
        <v>4</v>
      </c>
      <c r="AC177">
        <v>6</v>
      </c>
      <c r="AD177">
        <v>4</v>
      </c>
      <c r="AE177">
        <v>3</v>
      </c>
      <c r="AF177">
        <v>3</v>
      </c>
      <c r="AG177">
        <v>3</v>
      </c>
      <c r="AH177">
        <v>3</v>
      </c>
      <c r="AI177" s="35">
        <v>6</v>
      </c>
      <c r="AJ177">
        <v>5</v>
      </c>
      <c r="AK177">
        <v>4</v>
      </c>
      <c r="AL177">
        <v>5</v>
      </c>
      <c r="AM177">
        <v>6</v>
      </c>
      <c r="AN177">
        <v>5</v>
      </c>
      <c r="AO177">
        <v>6</v>
      </c>
      <c r="AP177">
        <v>4</v>
      </c>
      <c r="AQ177">
        <v>3</v>
      </c>
      <c r="AR177">
        <v>5</v>
      </c>
      <c r="AS177">
        <v>3</v>
      </c>
      <c r="AT177">
        <v>4</v>
      </c>
      <c r="AU177">
        <v>4</v>
      </c>
      <c r="AV177">
        <f t="shared" si="71"/>
        <v>3.8</v>
      </c>
      <c r="AW177">
        <v>6</v>
      </c>
      <c r="AX177">
        <v>0</v>
      </c>
      <c r="AY177">
        <f t="shared" si="90"/>
        <v>5.125</v>
      </c>
      <c r="AZ177">
        <f t="shared" si="84"/>
        <v>1</v>
      </c>
      <c r="BA177">
        <f t="shared" si="82"/>
        <v>4</v>
      </c>
      <c r="BB177">
        <f t="shared" si="85"/>
        <v>1</v>
      </c>
      <c r="BC177" t="s">
        <v>61</v>
      </c>
      <c r="BD177" t="s">
        <v>270</v>
      </c>
      <c r="BE177" t="s">
        <v>271</v>
      </c>
      <c r="BF177">
        <v>1</v>
      </c>
      <c r="BH177">
        <f t="shared" si="61"/>
        <v>1</v>
      </c>
      <c r="BI177">
        <v>1</v>
      </c>
      <c r="BJ177">
        <v>1</v>
      </c>
      <c r="BK177">
        <v>1</v>
      </c>
      <c r="BL177" t="s">
        <v>64</v>
      </c>
      <c r="BM177" t="s">
        <v>65</v>
      </c>
      <c r="BP177" s="5" t="s">
        <v>1041</v>
      </c>
      <c r="BR177" s="11" t="b">
        <f t="shared" si="89"/>
        <v>0</v>
      </c>
      <c r="BS177" s="11" t="b">
        <f t="shared" si="89"/>
        <v>0</v>
      </c>
      <c r="BT177" s="11" t="b">
        <f t="shared" si="89"/>
        <v>0</v>
      </c>
      <c r="BU177" s="11" t="b">
        <f t="shared" si="89"/>
        <v>0</v>
      </c>
      <c r="BV177" s="11" t="b">
        <f t="shared" si="88"/>
        <v>0</v>
      </c>
      <c r="BW177" s="11" t="b">
        <f t="shared" si="88"/>
        <v>0</v>
      </c>
      <c r="BZ177" s="11" t="b">
        <f t="shared" si="75"/>
        <v>0</v>
      </c>
      <c r="CA177" s="11" t="b">
        <f t="shared" si="76"/>
        <v>0</v>
      </c>
      <c r="CB177" s="11" t="b">
        <f t="shared" si="91"/>
        <v>0</v>
      </c>
      <c r="CC177" s="11" t="b">
        <f t="shared" si="91"/>
        <v>0</v>
      </c>
      <c r="CD177" s="11" t="b">
        <f t="shared" si="91"/>
        <v>0</v>
      </c>
      <c r="CE177" s="11" t="b">
        <f t="shared" si="91"/>
        <v>0</v>
      </c>
      <c r="CF177" s="11" t="b">
        <f t="shared" si="91"/>
        <v>0</v>
      </c>
      <c r="CG177" s="11" t="b">
        <f t="shared" si="91"/>
        <v>0</v>
      </c>
      <c r="CH177" s="11" t="b">
        <f t="shared" si="91"/>
        <v>0</v>
      </c>
      <c r="CI177" s="11" t="b">
        <f t="shared" si="91"/>
        <v>0</v>
      </c>
      <c r="CJ177" s="11" t="b">
        <f t="shared" si="91"/>
        <v>0</v>
      </c>
      <c r="CK177" s="11" t="b">
        <f t="shared" si="91"/>
        <v>0</v>
      </c>
      <c r="CL177" s="11" t="b">
        <f t="shared" si="91"/>
        <v>0</v>
      </c>
      <c r="CM177" s="11" t="b">
        <f t="shared" si="91"/>
        <v>0</v>
      </c>
      <c r="CN177" s="11" t="b">
        <f t="shared" si="91"/>
        <v>0</v>
      </c>
      <c r="CO177" s="11" t="b">
        <f t="shared" si="87"/>
        <v>0</v>
      </c>
      <c r="CP177" s="11" t="b">
        <f t="shared" si="78"/>
        <v>0</v>
      </c>
      <c r="CQ177" s="11" t="b">
        <f t="shared" si="77"/>
        <v>0</v>
      </c>
    </row>
    <row r="178" spans="1:96">
      <c r="A178" t="s">
        <v>272</v>
      </c>
      <c r="B178" t="s">
        <v>273</v>
      </c>
      <c r="C178" t="s">
        <v>53</v>
      </c>
      <c r="D178" t="s">
        <v>70</v>
      </c>
      <c r="E178" t="s">
        <v>71</v>
      </c>
      <c r="F178" t="s">
        <v>132</v>
      </c>
      <c r="G178">
        <f t="shared" si="79"/>
        <v>1</v>
      </c>
      <c r="H178">
        <f t="shared" si="79"/>
        <v>0</v>
      </c>
      <c r="I178">
        <f t="shared" si="79"/>
        <v>0</v>
      </c>
      <c r="J178">
        <f t="shared" si="79"/>
        <v>0</v>
      </c>
      <c r="K178">
        <f t="shared" si="67"/>
        <v>1</v>
      </c>
      <c r="L178" t="s">
        <v>96</v>
      </c>
      <c r="M178" t="s">
        <v>84</v>
      </c>
      <c r="N178" t="str">
        <f t="shared" si="68"/>
        <v>United States</v>
      </c>
      <c r="O178" t="s">
        <v>74</v>
      </c>
      <c r="P178" t="s">
        <v>60</v>
      </c>
      <c r="Q178">
        <v>2</v>
      </c>
      <c r="R178">
        <v>3</v>
      </c>
      <c r="S178">
        <v>4</v>
      </c>
      <c r="T178">
        <v>4</v>
      </c>
      <c r="U178">
        <v>4</v>
      </c>
      <c r="V178">
        <v>4</v>
      </c>
      <c r="W178">
        <v>5</v>
      </c>
      <c r="X178">
        <f t="shared" si="69"/>
        <v>-4.1666666666666664E-2</v>
      </c>
      <c r="Y178">
        <f t="shared" si="70"/>
        <v>-4.1666666666666664E-2</v>
      </c>
      <c r="Z178">
        <v>3</v>
      </c>
      <c r="AA178">
        <v>2</v>
      </c>
      <c r="AB178">
        <v>3</v>
      </c>
      <c r="AC178">
        <v>5</v>
      </c>
      <c r="AD178">
        <v>3</v>
      </c>
      <c r="AE178">
        <v>4</v>
      </c>
      <c r="AF178">
        <v>2</v>
      </c>
      <c r="AG178">
        <v>4</v>
      </c>
      <c r="AH178">
        <v>2</v>
      </c>
      <c r="AI178" s="35">
        <v>4</v>
      </c>
      <c r="AJ178">
        <v>3</v>
      </c>
      <c r="AK178">
        <v>6</v>
      </c>
      <c r="AL178">
        <v>4</v>
      </c>
      <c r="AM178">
        <v>6</v>
      </c>
      <c r="AN178">
        <v>4</v>
      </c>
      <c r="AO178">
        <v>5</v>
      </c>
      <c r="AP178">
        <v>3</v>
      </c>
      <c r="AQ178">
        <v>4</v>
      </c>
      <c r="AR178">
        <v>4</v>
      </c>
      <c r="AS178">
        <v>5</v>
      </c>
      <c r="AT178">
        <v>4</v>
      </c>
      <c r="AU178">
        <v>4</v>
      </c>
      <c r="AV178">
        <f t="shared" si="71"/>
        <v>4.2</v>
      </c>
      <c r="AW178">
        <v>6</v>
      </c>
      <c r="AX178">
        <v>2</v>
      </c>
      <c r="AY178">
        <f t="shared" si="90"/>
        <v>4.375</v>
      </c>
      <c r="AZ178">
        <f t="shared" si="84"/>
        <v>1</v>
      </c>
      <c r="BA178">
        <f t="shared" si="82"/>
        <v>3</v>
      </c>
      <c r="BB178">
        <f t="shared" si="85"/>
        <v>0</v>
      </c>
      <c r="BC178" t="s">
        <v>61</v>
      </c>
      <c r="BD178" t="s">
        <v>126</v>
      </c>
      <c r="BE178" t="s">
        <v>127</v>
      </c>
      <c r="BF178">
        <v>1</v>
      </c>
      <c r="BH178">
        <f t="shared" si="61"/>
        <v>1</v>
      </c>
      <c r="BI178">
        <v>1</v>
      </c>
      <c r="BJ178">
        <v>2</v>
      </c>
      <c r="BK178">
        <v>1</v>
      </c>
      <c r="BL178" t="s">
        <v>64</v>
      </c>
      <c r="BM178" t="s">
        <v>65</v>
      </c>
      <c r="BN178" s="1">
        <v>4.1898148148148146E-3</v>
      </c>
      <c r="BO178" t="s">
        <v>274</v>
      </c>
      <c r="BP178" s="5" t="s">
        <v>1042</v>
      </c>
      <c r="BR178" s="11" t="b">
        <f t="shared" si="89"/>
        <v>0</v>
      </c>
      <c r="BS178" s="11" t="b">
        <f t="shared" si="89"/>
        <v>0</v>
      </c>
      <c r="BT178" s="11" t="b">
        <f t="shared" si="89"/>
        <v>0</v>
      </c>
      <c r="BU178" s="11" t="b">
        <f t="shared" si="89"/>
        <v>0</v>
      </c>
      <c r="BV178" s="11" t="b">
        <f t="shared" si="88"/>
        <v>0</v>
      </c>
      <c r="BW178" s="11" t="b">
        <f t="shared" si="88"/>
        <v>0</v>
      </c>
      <c r="BX178" s="5" t="s">
        <v>1047</v>
      </c>
      <c r="BY178" s="5" t="s">
        <v>1136</v>
      </c>
      <c r="BZ178" s="11" t="b">
        <f t="shared" si="75"/>
        <v>0</v>
      </c>
      <c r="CA178" s="11" t="b">
        <f t="shared" si="76"/>
        <v>0</v>
      </c>
      <c r="CB178" s="11" t="b">
        <f t="shared" si="91"/>
        <v>1</v>
      </c>
      <c r="CC178" s="11" t="b">
        <f t="shared" si="91"/>
        <v>0</v>
      </c>
      <c r="CD178" s="11" t="b">
        <f t="shared" si="91"/>
        <v>0</v>
      </c>
      <c r="CE178" s="11" t="b">
        <f t="shared" si="91"/>
        <v>0</v>
      </c>
      <c r="CF178" s="11" t="b">
        <f t="shared" si="91"/>
        <v>0</v>
      </c>
      <c r="CG178" s="11" t="b">
        <f t="shared" si="91"/>
        <v>0</v>
      </c>
      <c r="CH178" s="11" t="b">
        <f t="shared" si="91"/>
        <v>0</v>
      </c>
      <c r="CI178" s="11" t="b">
        <f t="shared" si="91"/>
        <v>0</v>
      </c>
      <c r="CJ178" s="11" t="b">
        <f t="shared" si="91"/>
        <v>0</v>
      </c>
      <c r="CK178" s="11" t="b">
        <f t="shared" si="91"/>
        <v>0</v>
      </c>
      <c r="CL178" s="11" t="b">
        <f t="shared" si="91"/>
        <v>0</v>
      </c>
      <c r="CM178" s="11" t="b">
        <f t="shared" si="91"/>
        <v>0</v>
      </c>
      <c r="CN178" s="11" t="b">
        <f t="shared" si="91"/>
        <v>0</v>
      </c>
      <c r="CO178" s="11" t="b">
        <f t="shared" si="87"/>
        <v>0</v>
      </c>
      <c r="CP178" s="11" t="b">
        <f t="shared" si="78"/>
        <v>0</v>
      </c>
      <c r="CQ178" s="11" t="b">
        <f t="shared" si="77"/>
        <v>0</v>
      </c>
    </row>
    <row r="179" spans="1:96">
      <c r="A179" t="s">
        <v>275</v>
      </c>
      <c r="B179" t="s">
        <v>276</v>
      </c>
      <c r="C179" t="s">
        <v>53</v>
      </c>
      <c r="D179" t="s">
        <v>54</v>
      </c>
      <c r="E179" t="s">
        <v>144</v>
      </c>
      <c r="F179" t="s">
        <v>116</v>
      </c>
      <c r="G179">
        <f t="shared" si="79"/>
        <v>0</v>
      </c>
      <c r="H179">
        <f t="shared" si="79"/>
        <v>1</v>
      </c>
      <c r="I179">
        <f t="shared" si="79"/>
        <v>0</v>
      </c>
      <c r="J179">
        <f t="shared" si="79"/>
        <v>0</v>
      </c>
      <c r="K179">
        <f t="shared" si="67"/>
        <v>1</v>
      </c>
      <c r="L179" t="s">
        <v>96</v>
      </c>
      <c r="M179" t="s">
        <v>254</v>
      </c>
      <c r="N179" t="str">
        <f t="shared" si="68"/>
        <v>Poland</v>
      </c>
      <c r="O179" t="s">
        <v>59</v>
      </c>
      <c r="P179" t="s">
        <v>60</v>
      </c>
      <c r="Q179">
        <v>2</v>
      </c>
      <c r="R179">
        <v>1</v>
      </c>
      <c r="S179">
        <v>3</v>
      </c>
      <c r="T179">
        <v>2</v>
      </c>
      <c r="U179">
        <v>2</v>
      </c>
      <c r="V179">
        <v>3</v>
      </c>
      <c r="W179">
        <v>1</v>
      </c>
      <c r="X179">
        <f t="shared" si="69"/>
        <v>8.3333333333333329E-2</v>
      </c>
      <c r="Y179">
        <f t="shared" si="70"/>
        <v>8.3333333333333329E-2</v>
      </c>
      <c r="Z179">
        <v>5</v>
      </c>
      <c r="AA179">
        <v>6</v>
      </c>
      <c r="AB179">
        <v>3</v>
      </c>
      <c r="AC179">
        <v>5</v>
      </c>
      <c r="AD179">
        <v>6</v>
      </c>
      <c r="AE179">
        <v>4</v>
      </c>
      <c r="AF179">
        <v>2</v>
      </c>
      <c r="AG179">
        <v>1</v>
      </c>
      <c r="AH179">
        <v>5</v>
      </c>
      <c r="AI179" s="35">
        <v>4</v>
      </c>
      <c r="AJ179">
        <v>5</v>
      </c>
      <c r="AK179">
        <v>4</v>
      </c>
      <c r="AL179">
        <v>3</v>
      </c>
      <c r="AM179">
        <v>3</v>
      </c>
      <c r="AN179">
        <v>5</v>
      </c>
      <c r="AO179">
        <v>4</v>
      </c>
      <c r="AP179">
        <v>5</v>
      </c>
      <c r="AQ179">
        <v>3</v>
      </c>
      <c r="AR179">
        <v>5</v>
      </c>
      <c r="AS179">
        <v>4</v>
      </c>
      <c r="AT179">
        <v>4</v>
      </c>
      <c r="AU179">
        <v>4</v>
      </c>
      <c r="AV179">
        <f t="shared" si="71"/>
        <v>4</v>
      </c>
      <c r="AW179">
        <v>6</v>
      </c>
      <c r="AX179">
        <v>3</v>
      </c>
      <c r="AY179">
        <f t="shared" si="90"/>
        <v>4.125</v>
      </c>
      <c r="AZ179">
        <f t="shared" si="84"/>
        <v>1</v>
      </c>
      <c r="BA179">
        <f>AVERAGE(BM217,Z179,AA179,AB179:AF179,AH179)</f>
        <v>4.5</v>
      </c>
      <c r="BB179">
        <f t="shared" si="85"/>
        <v>1</v>
      </c>
      <c r="BC179" t="s">
        <v>86</v>
      </c>
      <c r="BD179" t="s">
        <v>277</v>
      </c>
      <c r="BE179" t="s">
        <v>278</v>
      </c>
      <c r="BF179">
        <v>1</v>
      </c>
      <c r="BH179">
        <f t="shared" ref="BH179" si="92">IF(BG179="",BF179,BG179)</f>
        <v>1</v>
      </c>
      <c r="BI179">
        <v>1</v>
      </c>
      <c r="BJ179">
        <v>3</v>
      </c>
      <c r="BK179">
        <v>1</v>
      </c>
      <c r="BL179" t="s">
        <v>174</v>
      </c>
      <c r="BM179" t="s">
        <v>157</v>
      </c>
      <c r="BN179" s="1">
        <v>4.7916666666666672E-3</v>
      </c>
      <c r="BP179" s="5" t="s">
        <v>1041</v>
      </c>
      <c r="BR179" s="11" t="b">
        <f t="shared" si="89"/>
        <v>0</v>
      </c>
      <c r="BS179" s="11" t="b">
        <f t="shared" si="89"/>
        <v>0</v>
      </c>
      <c r="BT179" s="11" t="b">
        <f t="shared" si="89"/>
        <v>0</v>
      </c>
      <c r="BU179" s="11" t="b">
        <f t="shared" si="89"/>
        <v>0</v>
      </c>
      <c r="BV179" s="11" t="b">
        <f t="shared" si="88"/>
        <v>0</v>
      </c>
      <c r="BW179" s="11" t="b">
        <f t="shared" si="88"/>
        <v>0</v>
      </c>
      <c r="BZ179" s="11" t="b">
        <f t="shared" si="75"/>
        <v>0</v>
      </c>
      <c r="CA179" s="11" t="b">
        <f t="shared" si="76"/>
        <v>0</v>
      </c>
      <c r="CB179" s="11" t="b">
        <f t="shared" si="91"/>
        <v>0</v>
      </c>
      <c r="CC179" s="11" t="b">
        <f t="shared" si="91"/>
        <v>0</v>
      </c>
      <c r="CD179" s="11" t="b">
        <f t="shared" si="91"/>
        <v>0</v>
      </c>
      <c r="CE179" s="11" t="b">
        <f t="shared" si="91"/>
        <v>0</v>
      </c>
      <c r="CF179" s="11" t="b">
        <f t="shared" si="91"/>
        <v>0</v>
      </c>
      <c r="CG179" s="11" t="b">
        <f t="shared" si="91"/>
        <v>0</v>
      </c>
      <c r="CH179" s="11" t="b">
        <f t="shared" si="91"/>
        <v>0</v>
      </c>
      <c r="CI179" s="11" t="b">
        <f t="shared" si="91"/>
        <v>0</v>
      </c>
      <c r="CJ179" s="11" t="b">
        <f t="shared" si="91"/>
        <v>0</v>
      </c>
      <c r="CK179" s="11" t="b">
        <f t="shared" si="91"/>
        <v>0</v>
      </c>
      <c r="CL179" s="11" t="b">
        <f t="shared" si="91"/>
        <v>0</v>
      </c>
      <c r="CM179" s="11" t="b">
        <f t="shared" si="91"/>
        <v>0</v>
      </c>
      <c r="CN179" s="11" t="b">
        <f t="shared" si="91"/>
        <v>0</v>
      </c>
      <c r="CO179" s="11" t="b">
        <f t="shared" si="87"/>
        <v>0</v>
      </c>
      <c r="CP179" s="11" t="b">
        <f t="shared" si="78"/>
        <v>0</v>
      </c>
      <c r="CQ179" s="11" t="b">
        <f t="shared" si="77"/>
        <v>0</v>
      </c>
    </row>
    <row r="180" spans="1:96" s="10" customFormat="1">
      <c r="A180" s="10" t="s">
        <v>1290</v>
      </c>
      <c r="X180">
        <f t="shared" si="69"/>
        <v>0</v>
      </c>
      <c r="Y180">
        <f t="shared" si="70"/>
        <v>0</v>
      </c>
      <c r="AI180" s="36"/>
      <c r="BR180" s="11"/>
      <c r="BS180" s="11"/>
      <c r="BT180" s="11"/>
      <c r="BU180" s="11"/>
      <c r="BV180" s="11"/>
      <c r="BW180" s="11"/>
      <c r="BZ180" s="11"/>
      <c r="CA180" s="11"/>
      <c r="CB180" s="11"/>
      <c r="CC180" s="11"/>
      <c r="CD180" s="11"/>
      <c r="CE180" s="11"/>
      <c r="CF180" s="11"/>
      <c r="CG180" s="11"/>
      <c r="CH180" s="11"/>
      <c r="CI180" s="11"/>
      <c r="CJ180" s="11"/>
      <c r="CK180" s="11"/>
      <c r="CL180" s="11"/>
      <c r="CM180" s="11"/>
      <c r="CN180" s="11"/>
      <c r="CO180" s="11"/>
      <c r="CP180" s="11"/>
      <c r="CQ180" s="11"/>
    </row>
    <row r="181" spans="1:96">
      <c r="A181" t="s">
        <v>1173</v>
      </c>
      <c r="B181" t="s">
        <v>1174</v>
      </c>
      <c r="C181" t="s">
        <v>281</v>
      </c>
      <c r="D181" t="s">
        <v>81</v>
      </c>
      <c r="E181" t="s">
        <v>71</v>
      </c>
      <c r="F181" t="s">
        <v>56</v>
      </c>
      <c r="L181" t="s">
        <v>96</v>
      </c>
      <c r="M181" t="s">
        <v>109</v>
      </c>
      <c r="O181" t="s">
        <v>74</v>
      </c>
      <c r="P181" t="s">
        <v>98</v>
      </c>
      <c r="Q181">
        <v>2</v>
      </c>
      <c r="R181">
        <v>2</v>
      </c>
      <c r="S181">
        <v>3</v>
      </c>
      <c r="T181">
        <v>2</v>
      </c>
      <c r="U181">
        <v>2</v>
      </c>
      <c r="V181">
        <v>3</v>
      </c>
      <c r="W181">
        <v>3</v>
      </c>
      <c r="X181">
        <f t="shared" si="69"/>
        <v>4.1666666666666664E-2</v>
      </c>
      <c r="Y181">
        <f t="shared" si="70"/>
        <v>0</v>
      </c>
      <c r="Z181">
        <v>3</v>
      </c>
      <c r="AA181">
        <v>0</v>
      </c>
      <c r="AB181">
        <v>0</v>
      </c>
      <c r="AC181">
        <v>1</v>
      </c>
      <c r="AD181">
        <v>1</v>
      </c>
      <c r="AE181">
        <v>2</v>
      </c>
      <c r="AF181">
        <v>1</v>
      </c>
      <c r="AG181">
        <v>1</v>
      </c>
      <c r="AH181">
        <v>0</v>
      </c>
      <c r="AI181" s="35">
        <v>3</v>
      </c>
      <c r="AJ181">
        <v>0</v>
      </c>
      <c r="AK181">
        <v>6</v>
      </c>
      <c r="AL181">
        <v>6</v>
      </c>
      <c r="AM181">
        <v>0</v>
      </c>
      <c r="AN181">
        <v>0</v>
      </c>
      <c r="AO181">
        <v>4</v>
      </c>
      <c r="AP181">
        <v>3</v>
      </c>
      <c r="AQ181">
        <v>3</v>
      </c>
      <c r="AR181">
        <v>3</v>
      </c>
      <c r="AS181">
        <v>3</v>
      </c>
      <c r="AT181">
        <v>5</v>
      </c>
      <c r="AU181">
        <v>0</v>
      </c>
      <c r="AW181">
        <v>3</v>
      </c>
      <c r="AX181">
        <v>0</v>
      </c>
      <c r="AY181">
        <v>4</v>
      </c>
      <c r="AZ181">
        <v>0</v>
      </c>
      <c r="BA181">
        <v>6</v>
      </c>
      <c r="BB181">
        <v>0</v>
      </c>
      <c r="BC181" t="s">
        <v>1167</v>
      </c>
      <c r="BD181" t="s">
        <v>267</v>
      </c>
      <c r="BE181" t="s">
        <v>1175</v>
      </c>
      <c r="BF181">
        <v>2</v>
      </c>
      <c r="BI181">
        <v>1</v>
      </c>
      <c r="BJ181">
        <v>5</v>
      </c>
      <c r="BK181">
        <v>1</v>
      </c>
      <c r="BL181" t="s">
        <v>839</v>
      </c>
      <c r="BM181" t="s">
        <v>370</v>
      </c>
      <c r="BN181" s="1">
        <v>1.0694444444444444E-2</v>
      </c>
      <c r="BO181" t="s">
        <v>1176</v>
      </c>
      <c r="BP181" s="5" t="s">
        <v>1051</v>
      </c>
      <c r="BQ181" s="5" t="s">
        <v>1151</v>
      </c>
      <c r="BR181" s="11">
        <f>COUNTIF(BR3:BR179,TRUE)</f>
        <v>7</v>
      </c>
      <c r="BS181" s="11">
        <f t="shared" ref="BS181:BW181" si="93">COUNTIF(BS3:BS179,TRUE)</f>
        <v>6</v>
      </c>
      <c r="BT181" s="11">
        <f t="shared" si="93"/>
        <v>7</v>
      </c>
      <c r="BU181" s="11">
        <f t="shared" si="93"/>
        <v>5</v>
      </c>
      <c r="BV181" s="11">
        <f t="shared" si="93"/>
        <v>6</v>
      </c>
      <c r="BW181" s="11">
        <f t="shared" si="93"/>
        <v>3</v>
      </c>
      <c r="BX181" s="5" t="s">
        <v>1291</v>
      </c>
      <c r="BY181" s="5" t="s">
        <v>1292</v>
      </c>
    </row>
    <row r="182" spans="1:96">
      <c r="A182" t="s">
        <v>1184</v>
      </c>
      <c r="B182" t="s">
        <v>1185</v>
      </c>
      <c r="C182" t="s">
        <v>281</v>
      </c>
      <c r="D182" t="s">
        <v>70</v>
      </c>
      <c r="E182" t="s">
        <v>55</v>
      </c>
      <c r="F182" t="s">
        <v>56</v>
      </c>
      <c r="L182" t="s">
        <v>96</v>
      </c>
      <c r="M182" t="s">
        <v>1186</v>
      </c>
      <c r="O182" t="s">
        <v>59</v>
      </c>
      <c r="P182" t="s">
        <v>60</v>
      </c>
      <c r="Q182">
        <v>2</v>
      </c>
      <c r="R182">
        <v>2</v>
      </c>
      <c r="S182">
        <v>3</v>
      </c>
      <c r="T182">
        <v>3</v>
      </c>
      <c r="U182">
        <v>3</v>
      </c>
      <c r="V182">
        <v>4</v>
      </c>
      <c r="W182">
        <v>3</v>
      </c>
      <c r="X182">
        <f t="shared" si="69"/>
        <v>0</v>
      </c>
      <c r="Y182">
        <f t="shared" si="70"/>
        <v>4.1666666666666664E-2</v>
      </c>
      <c r="BP182" s="5" t="s">
        <v>1299</v>
      </c>
      <c r="BR182" s="44">
        <f>BR181/$BP$218</f>
        <v>0.16279069767441862</v>
      </c>
      <c r="BS182" s="44">
        <f t="shared" ref="BS182:BW182" si="94">BS181/$BP$218</f>
        <v>0.13953488372093023</v>
      </c>
      <c r="BT182" s="44">
        <f t="shared" si="94"/>
        <v>0.16279069767441862</v>
      </c>
      <c r="BU182" s="44">
        <f t="shared" si="94"/>
        <v>0.11627906976744186</v>
      </c>
      <c r="BV182" s="44">
        <f t="shared" si="94"/>
        <v>0.13953488372093023</v>
      </c>
      <c r="BW182" s="44">
        <f t="shared" si="94"/>
        <v>6.9767441860465115E-2</v>
      </c>
    </row>
    <row r="183" spans="1:96">
      <c r="A183" t="s">
        <v>1201</v>
      </c>
      <c r="B183" t="s">
        <v>1202</v>
      </c>
      <c r="C183" t="s">
        <v>281</v>
      </c>
      <c r="D183" t="s">
        <v>54</v>
      </c>
      <c r="E183" t="s">
        <v>82</v>
      </c>
      <c r="F183" t="s">
        <v>56</v>
      </c>
      <c r="L183" t="s">
        <v>57</v>
      </c>
      <c r="M183" t="s">
        <v>254</v>
      </c>
      <c r="O183" t="s">
        <v>59</v>
      </c>
      <c r="P183" t="s">
        <v>60</v>
      </c>
      <c r="Q183">
        <v>1</v>
      </c>
      <c r="R183">
        <v>1</v>
      </c>
      <c r="S183">
        <v>2</v>
      </c>
      <c r="T183">
        <v>1</v>
      </c>
      <c r="U183">
        <v>0</v>
      </c>
      <c r="V183">
        <v>3</v>
      </c>
      <c r="W183">
        <v>2</v>
      </c>
      <c r="X183">
        <f t="shared" si="69"/>
        <v>4.1666666666666664E-2</v>
      </c>
      <c r="Y183">
        <f t="shared" si="70"/>
        <v>8.3333333333333329E-2</v>
      </c>
      <c r="Z183">
        <v>4</v>
      </c>
      <c r="AA183">
        <v>3</v>
      </c>
      <c r="AB183">
        <v>3</v>
      </c>
      <c r="AC183">
        <v>3</v>
      </c>
      <c r="AD183">
        <v>2</v>
      </c>
      <c r="AE183">
        <v>3</v>
      </c>
      <c r="AF183">
        <v>3</v>
      </c>
      <c r="AG183">
        <v>5</v>
      </c>
      <c r="AH183">
        <v>1</v>
      </c>
      <c r="AI183" s="35">
        <v>4</v>
      </c>
      <c r="AJ183">
        <v>4</v>
      </c>
      <c r="AK183">
        <v>2</v>
      </c>
      <c r="AL183">
        <v>4</v>
      </c>
      <c r="AM183">
        <v>2</v>
      </c>
      <c r="AN183">
        <v>2</v>
      </c>
      <c r="AO183">
        <v>4</v>
      </c>
      <c r="AP183">
        <v>4</v>
      </c>
      <c r="AQ183">
        <v>4</v>
      </c>
      <c r="AR183">
        <v>4</v>
      </c>
      <c r="AS183">
        <v>4</v>
      </c>
      <c r="AT183">
        <v>3</v>
      </c>
      <c r="AU183">
        <v>2</v>
      </c>
      <c r="AW183">
        <v>4</v>
      </c>
      <c r="AX183">
        <v>1</v>
      </c>
      <c r="AY183">
        <v>3</v>
      </c>
      <c r="AZ183">
        <v>4</v>
      </c>
      <c r="BA183">
        <v>6</v>
      </c>
      <c r="BB183">
        <v>4</v>
      </c>
      <c r="BC183" t="s">
        <v>1167</v>
      </c>
      <c r="BD183" t="s">
        <v>659</v>
      </c>
      <c r="BE183" t="s">
        <v>1203</v>
      </c>
      <c r="BF183">
        <v>1</v>
      </c>
      <c r="BI183">
        <v>4</v>
      </c>
      <c r="BJ183">
        <v>3</v>
      </c>
      <c r="BK183">
        <v>3</v>
      </c>
      <c r="BL183" t="s">
        <v>1204</v>
      </c>
      <c r="BM183" t="s">
        <v>1168</v>
      </c>
      <c r="BN183" s="1">
        <v>6.4467592592592597E-3</v>
      </c>
      <c r="BO183" t="s">
        <v>1205</v>
      </c>
      <c r="BP183" s="5" t="s">
        <v>1042</v>
      </c>
      <c r="BR183" s="44">
        <f>BR181/$BP$222</f>
        <v>6.4814814814814811E-2</v>
      </c>
      <c r="BS183" s="44">
        <f t="shared" ref="BS183:BW183" si="95">BS181/$BP$222</f>
        <v>5.5555555555555552E-2</v>
      </c>
      <c r="BT183" s="44">
        <f t="shared" si="95"/>
        <v>6.4814814814814811E-2</v>
      </c>
      <c r="BU183" s="44">
        <f t="shared" si="95"/>
        <v>4.6296296296296294E-2</v>
      </c>
      <c r="BV183" s="44">
        <f t="shared" si="95"/>
        <v>5.5555555555555552E-2</v>
      </c>
      <c r="BW183" s="44">
        <f t="shared" si="95"/>
        <v>2.7777777777777776E-2</v>
      </c>
      <c r="BX183" s="5" t="s">
        <v>1293</v>
      </c>
      <c r="BY183" s="5" t="s">
        <v>1294</v>
      </c>
    </row>
    <row r="184" spans="1:96">
      <c r="A184" t="s">
        <v>1210</v>
      </c>
      <c r="B184" t="s">
        <v>1211</v>
      </c>
      <c r="C184" t="s">
        <v>281</v>
      </c>
      <c r="D184" t="s">
        <v>54</v>
      </c>
      <c r="E184" t="s">
        <v>71</v>
      </c>
      <c r="F184" t="s">
        <v>116</v>
      </c>
      <c r="L184" t="s">
        <v>124</v>
      </c>
      <c r="M184" t="s">
        <v>254</v>
      </c>
      <c r="O184" t="s">
        <v>74</v>
      </c>
      <c r="P184" t="s">
        <v>60</v>
      </c>
      <c r="Q184">
        <v>3</v>
      </c>
      <c r="R184">
        <v>2</v>
      </c>
      <c r="S184">
        <v>3</v>
      </c>
      <c r="T184">
        <v>3</v>
      </c>
      <c r="U184">
        <v>4</v>
      </c>
      <c r="V184">
        <v>4</v>
      </c>
      <c r="W184">
        <v>4</v>
      </c>
      <c r="X184">
        <f t="shared" si="69"/>
        <v>4.1666666666666664E-2</v>
      </c>
      <c r="Y184">
        <f t="shared" si="70"/>
        <v>-4.1666666666666664E-2</v>
      </c>
      <c r="Z184">
        <v>5</v>
      </c>
      <c r="AA184">
        <v>3</v>
      </c>
      <c r="AB184">
        <v>2</v>
      </c>
      <c r="AC184">
        <v>3</v>
      </c>
      <c r="AD184">
        <v>6</v>
      </c>
      <c r="AE184">
        <v>6</v>
      </c>
      <c r="AF184">
        <v>5</v>
      </c>
      <c r="AG184">
        <v>5</v>
      </c>
      <c r="AH184">
        <v>5</v>
      </c>
      <c r="AI184" s="35">
        <v>6</v>
      </c>
      <c r="AJ184">
        <v>0</v>
      </c>
      <c r="AK184">
        <v>6</v>
      </c>
      <c r="AL184">
        <v>2</v>
      </c>
      <c r="AM184">
        <v>6</v>
      </c>
      <c r="AN184">
        <v>4</v>
      </c>
      <c r="AO184">
        <v>6</v>
      </c>
      <c r="AP184">
        <v>6</v>
      </c>
      <c r="AQ184">
        <v>6</v>
      </c>
      <c r="AR184">
        <v>6</v>
      </c>
      <c r="AS184">
        <v>6</v>
      </c>
      <c r="AT184">
        <v>5</v>
      </c>
      <c r="AU184">
        <v>4</v>
      </c>
      <c r="AW184">
        <v>5</v>
      </c>
      <c r="AX184">
        <v>4</v>
      </c>
      <c r="AY184">
        <v>1</v>
      </c>
      <c r="AZ184">
        <v>0</v>
      </c>
      <c r="BA184">
        <v>6</v>
      </c>
      <c r="BB184">
        <v>5</v>
      </c>
      <c r="BC184" t="s">
        <v>1212</v>
      </c>
      <c r="BD184" t="s">
        <v>110</v>
      </c>
      <c r="BE184" t="s">
        <v>1213</v>
      </c>
      <c r="BF184">
        <v>1</v>
      </c>
      <c r="BI184">
        <v>1</v>
      </c>
      <c r="BJ184">
        <v>1</v>
      </c>
      <c r="BK184">
        <v>1</v>
      </c>
      <c r="BL184" t="s">
        <v>307</v>
      </c>
      <c r="BM184" t="s">
        <v>308</v>
      </c>
      <c r="BN184" s="1">
        <v>7.2222222222222228E-3</v>
      </c>
      <c r="BO184" t="s">
        <v>1214</v>
      </c>
      <c r="BP184" s="5" t="s">
        <v>1042</v>
      </c>
      <c r="BX184" s="5" t="s">
        <v>1295</v>
      </c>
    </row>
    <row r="185" spans="1:96">
      <c r="A185" t="s">
        <v>1225</v>
      </c>
      <c r="B185" t="s">
        <v>1226</v>
      </c>
      <c r="C185" t="s">
        <v>281</v>
      </c>
      <c r="D185" t="s">
        <v>54</v>
      </c>
      <c r="E185" t="s">
        <v>144</v>
      </c>
      <c r="F185" t="s">
        <v>116</v>
      </c>
      <c r="L185" t="s">
        <v>96</v>
      </c>
      <c r="M185" t="s">
        <v>1227</v>
      </c>
      <c r="O185" t="s">
        <v>59</v>
      </c>
      <c r="P185" t="s">
        <v>60</v>
      </c>
      <c r="Q185">
        <v>2</v>
      </c>
      <c r="R185">
        <v>3</v>
      </c>
      <c r="S185">
        <v>0</v>
      </c>
      <c r="T185">
        <v>2</v>
      </c>
      <c r="U185">
        <v>1</v>
      </c>
      <c r="V185">
        <v>5</v>
      </c>
      <c r="W185">
        <v>0</v>
      </c>
      <c r="X185">
        <f t="shared" si="69"/>
        <v>-0.125</v>
      </c>
      <c r="Y185">
        <f t="shared" si="70"/>
        <v>0.25</v>
      </c>
      <c r="Z185">
        <v>4</v>
      </c>
      <c r="AA185">
        <v>3</v>
      </c>
      <c r="AB185">
        <v>3</v>
      </c>
      <c r="AC185">
        <v>4</v>
      </c>
      <c r="AD185">
        <v>2</v>
      </c>
      <c r="AE185">
        <v>2</v>
      </c>
      <c r="AF185">
        <v>4</v>
      </c>
      <c r="AG185">
        <v>3</v>
      </c>
      <c r="AH185">
        <v>2</v>
      </c>
      <c r="AI185" s="35">
        <v>1</v>
      </c>
      <c r="AJ185">
        <v>4</v>
      </c>
      <c r="AK185">
        <v>2</v>
      </c>
      <c r="AL185">
        <v>2</v>
      </c>
      <c r="AM185">
        <v>3</v>
      </c>
      <c r="AN185">
        <v>1</v>
      </c>
      <c r="AO185">
        <v>5</v>
      </c>
      <c r="AP185">
        <v>1</v>
      </c>
      <c r="AQ185">
        <v>1</v>
      </c>
      <c r="AR185">
        <v>3</v>
      </c>
      <c r="AS185">
        <v>4</v>
      </c>
      <c r="AT185">
        <v>1</v>
      </c>
      <c r="AU185">
        <v>1</v>
      </c>
      <c r="AW185">
        <v>1</v>
      </c>
      <c r="AX185">
        <v>1</v>
      </c>
      <c r="AY185">
        <v>4</v>
      </c>
      <c r="AZ185">
        <v>1</v>
      </c>
      <c r="BA185">
        <v>6</v>
      </c>
      <c r="BB185">
        <v>0</v>
      </c>
      <c r="BC185" t="s">
        <v>1167</v>
      </c>
      <c r="BD185" t="s">
        <v>1228</v>
      </c>
      <c r="BE185" t="s">
        <v>1229</v>
      </c>
      <c r="BF185">
        <v>1</v>
      </c>
      <c r="BI185">
        <v>1</v>
      </c>
      <c r="BJ185">
        <v>5</v>
      </c>
      <c r="BK185">
        <v>1</v>
      </c>
      <c r="BL185" t="s">
        <v>285</v>
      </c>
      <c r="BM185" t="s">
        <v>286</v>
      </c>
      <c r="BN185" s="1">
        <v>6.9560185185185185E-3</v>
      </c>
      <c r="BP185" s="5" t="s">
        <v>1041</v>
      </c>
    </row>
    <row r="186" spans="1:96">
      <c r="A186" t="s">
        <v>1236</v>
      </c>
      <c r="B186" t="s">
        <v>1237</v>
      </c>
      <c r="C186" t="s">
        <v>281</v>
      </c>
      <c r="D186" t="s">
        <v>54</v>
      </c>
      <c r="E186" t="s">
        <v>144</v>
      </c>
      <c r="F186" t="s">
        <v>116</v>
      </c>
      <c r="L186" t="s">
        <v>57</v>
      </c>
      <c r="M186" t="s">
        <v>185</v>
      </c>
      <c r="O186" t="s">
        <v>59</v>
      </c>
      <c r="P186" t="s">
        <v>60</v>
      </c>
      <c r="Q186">
        <v>0</v>
      </c>
      <c r="R186">
        <v>1</v>
      </c>
      <c r="S186">
        <v>2</v>
      </c>
      <c r="T186">
        <v>4</v>
      </c>
      <c r="U186">
        <v>4</v>
      </c>
      <c r="V186">
        <v>5</v>
      </c>
      <c r="W186">
        <v>0</v>
      </c>
      <c r="X186">
        <f t="shared" si="69"/>
        <v>-0.125</v>
      </c>
      <c r="Y186">
        <f t="shared" si="70"/>
        <v>0.20833333333333334</v>
      </c>
      <c r="BP186" s="5" t="s">
        <v>1299</v>
      </c>
    </row>
    <row r="187" spans="1:96">
      <c r="A187" t="s">
        <v>1245</v>
      </c>
      <c r="B187" t="s">
        <v>1246</v>
      </c>
      <c r="C187" t="s">
        <v>281</v>
      </c>
      <c r="D187" t="s">
        <v>54</v>
      </c>
      <c r="E187" t="s">
        <v>55</v>
      </c>
      <c r="F187" t="s">
        <v>132</v>
      </c>
      <c r="L187" t="s">
        <v>96</v>
      </c>
      <c r="M187" t="s">
        <v>1247</v>
      </c>
      <c r="O187" t="s">
        <v>74</v>
      </c>
      <c r="P187" t="s">
        <v>85</v>
      </c>
      <c r="Q187">
        <v>3</v>
      </c>
      <c r="R187">
        <v>1</v>
      </c>
      <c r="S187">
        <v>6</v>
      </c>
      <c r="T187">
        <v>1</v>
      </c>
      <c r="U187">
        <v>5</v>
      </c>
      <c r="V187">
        <v>5</v>
      </c>
      <c r="W187">
        <v>1</v>
      </c>
      <c r="X187">
        <f t="shared" si="69"/>
        <v>0.29166666666666669</v>
      </c>
      <c r="Y187">
        <f t="shared" si="70"/>
        <v>0</v>
      </c>
      <c r="BP187" s="5" t="s">
        <v>1299</v>
      </c>
    </row>
    <row r="188" spans="1:96">
      <c r="A188" t="s">
        <v>1254</v>
      </c>
      <c r="B188" t="s">
        <v>1255</v>
      </c>
      <c r="C188" t="s">
        <v>281</v>
      </c>
      <c r="D188" t="s">
        <v>54</v>
      </c>
      <c r="E188" t="s">
        <v>71</v>
      </c>
      <c r="F188" t="s">
        <v>116</v>
      </c>
      <c r="L188" t="s">
        <v>96</v>
      </c>
      <c r="M188" t="s">
        <v>1256</v>
      </c>
      <c r="O188" t="s">
        <v>59</v>
      </c>
      <c r="P188" t="s">
        <v>60</v>
      </c>
      <c r="Q188">
        <v>4</v>
      </c>
      <c r="R188">
        <v>3</v>
      </c>
      <c r="S188">
        <v>5</v>
      </c>
      <c r="T188">
        <v>6</v>
      </c>
      <c r="U188">
        <v>5</v>
      </c>
      <c r="V188">
        <v>4</v>
      </c>
      <c r="W188">
        <v>3</v>
      </c>
      <c r="X188">
        <f t="shared" si="69"/>
        <v>0</v>
      </c>
      <c r="Y188">
        <f t="shared" si="70"/>
        <v>8.3333333333333329E-2</v>
      </c>
      <c r="Z188">
        <v>5</v>
      </c>
      <c r="AA188">
        <v>4</v>
      </c>
      <c r="AB188">
        <v>4</v>
      </c>
      <c r="AC188">
        <v>4</v>
      </c>
      <c r="AD188">
        <v>6</v>
      </c>
      <c r="AE188">
        <v>6</v>
      </c>
      <c r="AF188">
        <v>6</v>
      </c>
      <c r="AG188">
        <v>5</v>
      </c>
      <c r="AH188">
        <v>5</v>
      </c>
      <c r="AI188" s="35">
        <v>5</v>
      </c>
      <c r="AJ188">
        <v>2</v>
      </c>
      <c r="AK188">
        <v>4</v>
      </c>
      <c r="AL188">
        <v>5</v>
      </c>
      <c r="AM188">
        <v>6</v>
      </c>
      <c r="AN188">
        <v>5</v>
      </c>
      <c r="AO188">
        <v>6</v>
      </c>
      <c r="AP188">
        <v>6</v>
      </c>
      <c r="AQ188">
        <v>6</v>
      </c>
      <c r="AR188">
        <v>6</v>
      </c>
      <c r="AS188">
        <v>6</v>
      </c>
      <c r="AT188">
        <v>5</v>
      </c>
      <c r="AU188">
        <v>5</v>
      </c>
      <c r="AW188">
        <v>5</v>
      </c>
      <c r="AX188">
        <v>5</v>
      </c>
      <c r="AY188">
        <v>2</v>
      </c>
      <c r="AZ188">
        <v>5</v>
      </c>
      <c r="BA188">
        <v>6</v>
      </c>
      <c r="BB188">
        <v>5</v>
      </c>
      <c r="BC188" t="s">
        <v>1257</v>
      </c>
      <c r="BD188" t="s">
        <v>367</v>
      </c>
      <c r="BE188" t="s">
        <v>1258</v>
      </c>
      <c r="BF188">
        <v>4</v>
      </c>
      <c r="BI188">
        <v>1</v>
      </c>
      <c r="BJ188">
        <v>5</v>
      </c>
      <c r="BK188">
        <v>1</v>
      </c>
      <c r="BL188" t="s">
        <v>181</v>
      </c>
      <c r="BM188" t="s">
        <v>65</v>
      </c>
      <c r="BN188" s="1">
        <v>1.9328703703703702E-2</v>
      </c>
      <c r="BO188" t="s">
        <v>92</v>
      </c>
      <c r="BP188" s="5" t="s">
        <v>1041</v>
      </c>
      <c r="CR188" t="s">
        <v>92</v>
      </c>
    </row>
    <row r="189" spans="1:96">
      <c r="A189" t="s">
        <v>1268</v>
      </c>
      <c r="B189" t="s">
        <v>1269</v>
      </c>
      <c r="C189" t="s">
        <v>281</v>
      </c>
      <c r="D189" t="s">
        <v>54</v>
      </c>
      <c r="E189" t="s">
        <v>144</v>
      </c>
      <c r="F189" t="s">
        <v>116</v>
      </c>
      <c r="L189" t="s">
        <v>72</v>
      </c>
      <c r="M189" t="s">
        <v>254</v>
      </c>
      <c r="O189" t="s">
        <v>59</v>
      </c>
      <c r="P189" t="s">
        <v>60</v>
      </c>
      <c r="Q189">
        <v>1</v>
      </c>
      <c r="R189">
        <v>2</v>
      </c>
      <c r="S189">
        <v>2</v>
      </c>
      <c r="T189">
        <v>3</v>
      </c>
      <c r="U189">
        <v>2</v>
      </c>
      <c r="V189">
        <v>3</v>
      </c>
      <c r="W189">
        <v>3</v>
      </c>
      <c r="X189">
        <f t="shared" si="69"/>
        <v>-8.3333333333333329E-2</v>
      </c>
      <c r="Y189">
        <f t="shared" si="70"/>
        <v>4.1666666666666664E-2</v>
      </c>
      <c r="Z189">
        <v>3</v>
      </c>
      <c r="AA189">
        <v>4</v>
      </c>
      <c r="AB189">
        <v>3</v>
      </c>
      <c r="AC189">
        <v>2</v>
      </c>
      <c r="AD189">
        <v>5</v>
      </c>
      <c r="AE189">
        <v>5</v>
      </c>
      <c r="AF189">
        <v>4</v>
      </c>
      <c r="AG189">
        <v>5</v>
      </c>
      <c r="AH189">
        <v>0</v>
      </c>
      <c r="AI189" s="35">
        <v>5</v>
      </c>
      <c r="AJ189">
        <v>0</v>
      </c>
      <c r="AK189">
        <v>6</v>
      </c>
      <c r="AL189">
        <v>5</v>
      </c>
      <c r="AM189">
        <v>5</v>
      </c>
      <c r="AN189">
        <v>5</v>
      </c>
      <c r="AO189">
        <v>5</v>
      </c>
      <c r="AP189">
        <v>5</v>
      </c>
      <c r="AQ189">
        <v>4</v>
      </c>
      <c r="AR189">
        <v>4</v>
      </c>
      <c r="AS189">
        <v>4</v>
      </c>
      <c r="AT189">
        <v>4</v>
      </c>
      <c r="AU189">
        <v>3</v>
      </c>
      <c r="AW189">
        <v>4</v>
      </c>
      <c r="AX189">
        <v>2</v>
      </c>
      <c r="AY189">
        <v>4</v>
      </c>
      <c r="AZ189">
        <v>2</v>
      </c>
      <c r="BA189">
        <v>6</v>
      </c>
      <c r="BB189">
        <v>5</v>
      </c>
      <c r="BC189" t="s">
        <v>1181</v>
      </c>
      <c r="BD189" t="s">
        <v>166</v>
      </c>
      <c r="BE189" t="s">
        <v>1270</v>
      </c>
      <c r="BF189">
        <v>1</v>
      </c>
      <c r="BI189">
        <v>1</v>
      </c>
      <c r="BJ189">
        <v>1</v>
      </c>
      <c r="BK189">
        <v>1</v>
      </c>
      <c r="BL189" t="s">
        <v>315</v>
      </c>
      <c r="BM189" t="s">
        <v>316</v>
      </c>
      <c r="BN189" s="1">
        <v>8.9467592592592585E-3</v>
      </c>
      <c r="BO189" t="s">
        <v>1271</v>
      </c>
      <c r="BP189" s="5" t="s">
        <v>1042</v>
      </c>
      <c r="BX189" s="5" t="s">
        <v>1295</v>
      </c>
      <c r="CR189" t="s">
        <v>1272</v>
      </c>
    </row>
    <row r="190" spans="1:96">
      <c r="A190" t="s">
        <v>1284</v>
      </c>
      <c r="B190" t="s">
        <v>1285</v>
      </c>
      <c r="C190" t="s">
        <v>281</v>
      </c>
      <c r="D190" t="s">
        <v>54</v>
      </c>
      <c r="E190" t="s">
        <v>55</v>
      </c>
      <c r="F190" t="s">
        <v>56</v>
      </c>
      <c r="L190" t="s">
        <v>72</v>
      </c>
      <c r="M190" t="s">
        <v>254</v>
      </c>
      <c r="O190" t="s">
        <v>74</v>
      </c>
      <c r="P190" t="s">
        <v>60</v>
      </c>
      <c r="Q190">
        <v>2</v>
      </c>
      <c r="R190">
        <v>2</v>
      </c>
      <c r="S190">
        <v>2</v>
      </c>
      <c r="T190">
        <v>3</v>
      </c>
      <c r="U190">
        <v>2</v>
      </c>
      <c r="V190">
        <v>3</v>
      </c>
      <c r="W190">
        <v>3</v>
      </c>
      <c r="X190">
        <f t="shared" si="69"/>
        <v>-4.1666666666666664E-2</v>
      </c>
      <c r="Y190">
        <f t="shared" si="70"/>
        <v>4.1666666666666664E-2</v>
      </c>
      <c r="Z190">
        <v>2</v>
      </c>
      <c r="AA190">
        <v>5</v>
      </c>
      <c r="AB190">
        <v>4</v>
      </c>
      <c r="AC190">
        <v>3</v>
      </c>
      <c r="AD190">
        <v>2</v>
      </c>
      <c r="AE190">
        <v>5</v>
      </c>
      <c r="AF190">
        <v>3</v>
      </c>
      <c r="AG190">
        <v>5</v>
      </c>
      <c r="AH190">
        <v>4</v>
      </c>
      <c r="AI190" s="35">
        <v>2</v>
      </c>
      <c r="AJ190">
        <v>1</v>
      </c>
      <c r="AK190">
        <v>5</v>
      </c>
      <c r="AL190">
        <v>3</v>
      </c>
      <c r="AM190">
        <v>3</v>
      </c>
      <c r="AN190">
        <v>2</v>
      </c>
      <c r="AO190">
        <v>5</v>
      </c>
      <c r="AP190">
        <v>3</v>
      </c>
      <c r="AQ190">
        <v>2</v>
      </c>
      <c r="AR190">
        <v>2</v>
      </c>
      <c r="AS190">
        <v>2</v>
      </c>
      <c r="AT190">
        <v>3</v>
      </c>
      <c r="AU190">
        <v>1</v>
      </c>
      <c r="AW190">
        <v>2</v>
      </c>
      <c r="AX190">
        <v>1</v>
      </c>
      <c r="AY190">
        <v>6</v>
      </c>
      <c r="AZ190">
        <v>0</v>
      </c>
      <c r="BA190">
        <v>6</v>
      </c>
      <c r="BB190">
        <v>4</v>
      </c>
      <c r="BC190" t="s">
        <v>1212</v>
      </c>
      <c r="BD190" t="s">
        <v>270</v>
      </c>
      <c r="BE190" t="s">
        <v>1275</v>
      </c>
      <c r="BF190">
        <v>2</v>
      </c>
      <c r="BI190">
        <v>1</v>
      </c>
      <c r="BJ190">
        <v>5</v>
      </c>
      <c r="BK190">
        <v>1</v>
      </c>
      <c r="BL190" t="s">
        <v>307</v>
      </c>
      <c r="BM190" t="s">
        <v>308</v>
      </c>
      <c r="BN190" s="1">
        <v>7.789351851851852E-3</v>
      </c>
      <c r="BO190" t="s">
        <v>1286</v>
      </c>
      <c r="BP190" s="5" t="s">
        <v>1042</v>
      </c>
      <c r="BX190" s="5" t="s">
        <v>1295</v>
      </c>
    </row>
    <row r="191" spans="1:96">
      <c r="A191" t="s">
        <v>1170</v>
      </c>
      <c r="B191" t="s">
        <v>1171</v>
      </c>
      <c r="C191" t="s">
        <v>562</v>
      </c>
      <c r="D191" t="s">
        <v>54</v>
      </c>
      <c r="E191" t="s">
        <v>71</v>
      </c>
      <c r="F191" t="s">
        <v>222</v>
      </c>
      <c r="L191" t="s">
        <v>96</v>
      </c>
      <c r="M191" t="s">
        <v>1172</v>
      </c>
      <c r="O191" t="s">
        <v>59</v>
      </c>
      <c r="P191" t="s">
        <v>60</v>
      </c>
      <c r="Q191">
        <v>0</v>
      </c>
      <c r="R191">
        <v>1</v>
      </c>
      <c r="S191">
        <v>0</v>
      </c>
      <c r="T191">
        <v>3</v>
      </c>
      <c r="U191">
        <v>0</v>
      </c>
      <c r="V191">
        <v>5</v>
      </c>
      <c r="W191">
        <v>4</v>
      </c>
      <c r="X191">
        <f t="shared" si="69"/>
        <v>-0.16666666666666666</v>
      </c>
      <c r="Y191">
        <f t="shared" si="70"/>
        <v>0.16666666666666666</v>
      </c>
      <c r="BP191" s="5" t="s">
        <v>1299</v>
      </c>
    </row>
    <row r="192" spans="1:96">
      <c r="A192" t="s">
        <v>1179</v>
      </c>
      <c r="B192" t="s">
        <v>1180</v>
      </c>
      <c r="C192" t="s">
        <v>562</v>
      </c>
      <c r="D192" t="s">
        <v>54</v>
      </c>
      <c r="E192" t="s">
        <v>144</v>
      </c>
      <c r="F192" t="s">
        <v>116</v>
      </c>
      <c r="L192" t="s">
        <v>96</v>
      </c>
      <c r="M192" t="s">
        <v>383</v>
      </c>
      <c r="O192" t="s">
        <v>59</v>
      </c>
      <c r="P192" t="s">
        <v>60</v>
      </c>
      <c r="Q192">
        <v>3</v>
      </c>
      <c r="R192">
        <v>4</v>
      </c>
      <c r="S192">
        <v>3</v>
      </c>
      <c r="T192">
        <v>2</v>
      </c>
      <c r="U192">
        <v>4</v>
      </c>
      <c r="V192">
        <v>5</v>
      </c>
      <c r="W192">
        <v>4</v>
      </c>
      <c r="X192">
        <f t="shared" si="69"/>
        <v>0</v>
      </c>
      <c r="Y192">
        <f t="shared" si="70"/>
        <v>-4.1666666666666664E-2</v>
      </c>
      <c r="Z192">
        <v>2</v>
      </c>
      <c r="AA192">
        <v>5</v>
      </c>
      <c r="AB192">
        <v>2</v>
      </c>
      <c r="AC192">
        <v>2</v>
      </c>
      <c r="AD192">
        <v>2</v>
      </c>
      <c r="AE192">
        <v>4</v>
      </c>
      <c r="AF192">
        <v>1</v>
      </c>
      <c r="AG192">
        <v>5</v>
      </c>
      <c r="AH192">
        <v>3</v>
      </c>
      <c r="AI192" s="35">
        <v>4</v>
      </c>
      <c r="AJ192">
        <v>4</v>
      </c>
      <c r="AK192">
        <v>2</v>
      </c>
      <c r="AL192">
        <v>2</v>
      </c>
      <c r="AM192">
        <v>4</v>
      </c>
      <c r="AN192">
        <v>2</v>
      </c>
      <c r="AO192">
        <v>5</v>
      </c>
      <c r="AP192">
        <v>5</v>
      </c>
      <c r="AQ192">
        <v>4</v>
      </c>
      <c r="AR192">
        <v>4</v>
      </c>
      <c r="AS192">
        <v>3</v>
      </c>
      <c r="AT192">
        <v>2</v>
      </c>
      <c r="AU192">
        <v>4</v>
      </c>
      <c r="AW192">
        <v>4</v>
      </c>
      <c r="AX192">
        <v>2</v>
      </c>
      <c r="AY192">
        <v>4</v>
      </c>
      <c r="AZ192">
        <v>5</v>
      </c>
      <c r="BA192">
        <v>6</v>
      </c>
      <c r="BB192">
        <v>4</v>
      </c>
      <c r="BC192" t="s">
        <v>1181</v>
      </c>
      <c r="BD192" t="s">
        <v>139</v>
      </c>
      <c r="BE192" t="s">
        <v>1182</v>
      </c>
      <c r="BF192">
        <v>1</v>
      </c>
      <c r="BI192">
        <v>1</v>
      </c>
      <c r="BJ192">
        <v>3</v>
      </c>
      <c r="BK192">
        <v>1</v>
      </c>
      <c r="BL192" t="s">
        <v>315</v>
      </c>
      <c r="BM192" t="s">
        <v>316</v>
      </c>
      <c r="BN192" s="1">
        <v>9.6527777777777775E-3</v>
      </c>
      <c r="BO192" t="s">
        <v>1183</v>
      </c>
      <c r="BP192" s="5" t="s">
        <v>1042</v>
      </c>
      <c r="BX192" s="5" t="s">
        <v>1296</v>
      </c>
      <c r="BY192" s="5" t="s">
        <v>1297</v>
      </c>
    </row>
    <row r="193" spans="1:96">
      <c r="A193" t="s">
        <v>1196</v>
      </c>
      <c r="B193" t="s">
        <v>1197</v>
      </c>
      <c r="C193" t="s">
        <v>562</v>
      </c>
      <c r="D193" t="s">
        <v>54</v>
      </c>
      <c r="E193" t="s">
        <v>71</v>
      </c>
      <c r="F193" t="s">
        <v>116</v>
      </c>
      <c r="L193" t="s">
        <v>96</v>
      </c>
      <c r="M193" t="s">
        <v>58</v>
      </c>
      <c r="O193" t="s">
        <v>59</v>
      </c>
      <c r="P193" t="s">
        <v>60</v>
      </c>
      <c r="Q193">
        <v>1</v>
      </c>
      <c r="R193">
        <v>3</v>
      </c>
      <c r="S193">
        <v>3</v>
      </c>
      <c r="T193">
        <v>1</v>
      </c>
      <c r="U193">
        <v>3</v>
      </c>
      <c r="V193">
        <v>3</v>
      </c>
      <c r="W193">
        <v>3</v>
      </c>
      <c r="X193">
        <f t="shared" si="69"/>
        <v>0</v>
      </c>
      <c r="Y193">
        <f t="shared" si="70"/>
        <v>-8.3333333333333329E-2</v>
      </c>
      <c r="Z193">
        <v>5</v>
      </c>
      <c r="AA193">
        <v>6</v>
      </c>
      <c r="AB193">
        <v>3</v>
      </c>
      <c r="AC193">
        <v>1</v>
      </c>
      <c r="AD193">
        <v>4</v>
      </c>
      <c r="AE193">
        <v>5</v>
      </c>
      <c r="AF193">
        <v>4</v>
      </c>
      <c r="AG193">
        <v>4</v>
      </c>
      <c r="AH193">
        <v>0</v>
      </c>
      <c r="AI193" s="35">
        <v>5</v>
      </c>
      <c r="AJ193">
        <v>3</v>
      </c>
      <c r="AK193">
        <v>3</v>
      </c>
      <c r="AL193">
        <v>3</v>
      </c>
      <c r="AM193">
        <v>3</v>
      </c>
      <c r="AN193">
        <v>5</v>
      </c>
      <c r="AO193">
        <v>6</v>
      </c>
      <c r="AP193">
        <v>5</v>
      </c>
      <c r="AQ193">
        <v>5</v>
      </c>
      <c r="AR193">
        <v>5</v>
      </c>
      <c r="AS193">
        <v>5</v>
      </c>
      <c r="AT193">
        <v>3</v>
      </c>
      <c r="AU193">
        <v>3</v>
      </c>
      <c r="AW193">
        <v>5</v>
      </c>
      <c r="AX193">
        <v>1</v>
      </c>
      <c r="AY193">
        <v>5</v>
      </c>
      <c r="AZ193">
        <v>3</v>
      </c>
      <c r="BA193">
        <v>6</v>
      </c>
      <c r="BB193">
        <v>5</v>
      </c>
      <c r="BC193" t="s">
        <v>1181</v>
      </c>
      <c r="BD193" t="s">
        <v>473</v>
      </c>
      <c r="BE193" t="s">
        <v>1198</v>
      </c>
      <c r="BF193">
        <v>0</v>
      </c>
      <c r="BI193">
        <v>1</v>
      </c>
      <c r="BJ193">
        <v>1</v>
      </c>
      <c r="BK193">
        <v>1</v>
      </c>
      <c r="BL193" t="s">
        <v>1199</v>
      </c>
      <c r="BM193" t="s">
        <v>316</v>
      </c>
      <c r="BN193" s="1">
        <v>7.9282407407407409E-3</v>
      </c>
      <c r="BO193" t="s">
        <v>1200</v>
      </c>
      <c r="BP193" s="5" t="s">
        <v>1042</v>
      </c>
      <c r="BX193" s="5" t="s">
        <v>1295</v>
      </c>
    </row>
    <row r="194" spans="1:96">
      <c r="A194" t="s">
        <v>1208</v>
      </c>
      <c r="B194" t="s">
        <v>1209</v>
      </c>
      <c r="C194" t="s">
        <v>562</v>
      </c>
      <c r="D194" t="s">
        <v>54</v>
      </c>
      <c r="E194" t="s">
        <v>55</v>
      </c>
      <c r="F194" t="s">
        <v>56</v>
      </c>
      <c r="L194" t="s">
        <v>72</v>
      </c>
      <c r="M194" t="s">
        <v>254</v>
      </c>
      <c r="O194" t="s">
        <v>59</v>
      </c>
      <c r="P194" t="s">
        <v>60</v>
      </c>
      <c r="Q194">
        <v>3</v>
      </c>
      <c r="R194">
        <v>1</v>
      </c>
      <c r="S194">
        <v>4</v>
      </c>
      <c r="T194">
        <v>2</v>
      </c>
      <c r="U194">
        <v>5</v>
      </c>
      <c r="V194">
        <v>4</v>
      </c>
      <c r="W194">
        <v>3</v>
      </c>
      <c r="X194">
        <f t="shared" si="69"/>
        <v>0.16666666666666666</v>
      </c>
      <c r="Y194">
        <f t="shared" si="70"/>
        <v>-8.3333333333333329E-2</v>
      </c>
      <c r="BP194" s="5" t="s">
        <v>1299</v>
      </c>
    </row>
    <row r="195" spans="1:96">
      <c r="A195" t="s">
        <v>1217</v>
      </c>
      <c r="B195" t="s">
        <v>1218</v>
      </c>
      <c r="C195" t="s">
        <v>562</v>
      </c>
      <c r="D195" t="s">
        <v>70</v>
      </c>
      <c r="E195" t="s">
        <v>55</v>
      </c>
      <c r="F195" t="s">
        <v>56</v>
      </c>
      <c r="L195" t="s">
        <v>72</v>
      </c>
      <c r="M195" t="s">
        <v>780</v>
      </c>
      <c r="O195" t="s">
        <v>74</v>
      </c>
      <c r="P195" t="s">
        <v>60</v>
      </c>
      <c r="Q195">
        <v>1</v>
      </c>
      <c r="R195">
        <v>2</v>
      </c>
      <c r="S195">
        <v>1</v>
      </c>
      <c r="T195">
        <v>2</v>
      </c>
      <c r="U195">
        <v>2</v>
      </c>
      <c r="V195">
        <v>3</v>
      </c>
      <c r="W195">
        <v>2</v>
      </c>
      <c r="X195">
        <f t="shared" si="69"/>
        <v>-8.3333333333333329E-2</v>
      </c>
      <c r="Y195">
        <f t="shared" si="70"/>
        <v>4.1666666666666664E-2</v>
      </c>
      <c r="Z195">
        <v>2</v>
      </c>
      <c r="AA195">
        <v>4</v>
      </c>
      <c r="AB195">
        <v>4</v>
      </c>
      <c r="AC195">
        <v>0</v>
      </c>
      <c r="AD195">
        <v>3</v>
      </c>
      <c r="AE195">
        <v>4</v>
      </c>
      <c r="AF195">
        <v>4</v>
      </c>
      <c r="AG195">
        <v>6</v>
      </c>
      <c r="AH195">
        <v>3</v>
      </c>
      <c r="AI195" s="35">
        <v>3</v>
      </c>
      <c r="AJ195">
        <v>2</v>
      </c>
      <c r="AK195">
        <v>4</v>
      </c>
      <c r="AL195">
        <v>4</v>
      </c>
      <c r="AM195">
        <v>4</v>
      </c>
      <c r="AN195">
        <v>4</v>
      </c>
      <c r="AO195">
        <v>4</v>
      </c>
      <c r="AP195">
        <v>2</v>
      </c>
      <c r="AQ195">
        <v>1</v>
      </c>
      <c r="AR195">
        <v>3</v>
      </c>
      <c r="AS195">
        <v>3</v>
      </c>
      <c r="AT195">
        <v>6</v>
      </c>
      <c r="AU195">
        <v>0</v>
      </c>
      <c r="AW195">
        <v>3</v>
      </c>
      <c r="AX195">
        <v>0</v>
      </c>
      <c r="AY195">
        <v>5</v>
      </c>
      <c r="AZ195">
        <v>0</v>
      </c>
      <c r="BA195">
        <v>6</v>
      </c>
      <c r="BB195">
        <v>3</v>
      </c>
      <c r="BC195" t="s">
        <v>1219</v>
      </c>
      <c r="BD195" t="s">
        <v>166</v>
      </c>
      <c r="BE195" t="s">
        <v>1220</v>
      </c>
      <c r="BF195">
        <v>1</v>
      </c>
      <c r="BI195">
        <v>2</v>
      </c>
      <c r="BJ195">
        <v>5</v>
      </c>
      <c r="BK195">
        <v>2</v>
      </c>
      <c r="BL195" t="s">
        <v>1221</v>
      </c>
      <c r="BM195" t="s">
        <v>1222</v>
      </c>
      <c r="BN195" s="1">
        <v>5.4166666666666669E-3</v>
      </c>
      <c r="BO195" t="s">
        <v>1223</v>
      </c>
      <c r="BP195" s="5" t="s">
        <v>1042</v>
      </c>
      <c r="BX195" s="5" t="s">
        <v>1293</v>
      </c>
      <c r="BY195" s="5" t="s">
        <v>1298</v>
      </c>
      <c r="CR195" t="s">
        <v>1224</v>
      </c>
    </row>
    <row r="196" spans="1:96">
      <c r="A196" t="s">
        <v>1234</v>
      </c>
      <c r="B196" t="s">
        <v>1235</v>
      </c>
      <c r="C196" t="s">
        <v>562</v>
      </c>
      <c r="D196" t="s">
        <v>54</v>
      </c>
      <c r="E196" t="s">
        <v>71</v>
      </c>
      <c r="F196" t="s">
        <v>116</v>
      </c>
      <c r="L196" t="s">
        <v>96</v>
      </c>
      <c r="M196" t="s">
        <v>666</v>
      </c>
      <c r="O196" t="s">
        <v>59</v>
      </c>
      <c r="P196" t="s">
        <v>98</v>
      </c>
      <c r="Q196">
        <v>2</v>
      </c>
      <c r="R196">
        <v>5</v>
      </c>
      <c r="S196">
        <v>5</v>
      </c>
      <c r="T196">
        <v>3</v>
      </c>
      <c r="U196">
        <v>5</v>
      </c>
      <c r="V196">
        <v>5</v>
      </c>
      <c r="W196">
        <v>4</v>
      </c>
      <c r="X196">
        <f t="shared" ref="X196:X210" si="96">(Q196+S196-T196-R196)/4/6</f>
        <v>-4.1666666666666664E-2</v>
      </c>
      <c r="Y196">
        <f t="shared" ref="Y196:Y210" si="97">(T196+V196-U196-W196)/4/6</f>
        <v>-4.1666666666666664E-2</v>
      </c>
      <c r="BP196" s="5" t="s">
        <v>1299</v>
      </c>
    </row>
    <row r="197" spans="1:96">
      <c r="A197" t="s">
        <v>1243</v>
      </c>
      <c r="B197" t="s">
        <v>1244</v>
      </c>
      <c r="C197" t="s">
        <v>562</v>
      </c>
      <c r="D197" t="s">
        <v>54</v>
      </c>
      <c r="E197" t="s">
        <v>71</v>
      </c>
      <c r="F197" t="s">
        <v>116</v>
      </c>
      <c r="L197" t="s">
        <v>57</v>
      </c>
      <c r="M197" t="s">
        <v>254</v>
      </c>
      <c r="O197" t="s">
        <v>74</v>
      </c>
      <c r="P197" t="s">
        <v>60</v>
      </c>
      <c r="Q197">
        <v>3</v>
      </c>
      <c r="R197">
        <v>1</v>
      </c>
      <c r="S197">
        <v>3</v>
      </c>
      <c r="T197">
        <v>1</v>
      </c>
      <c r="U197">
        <v>1</v>
      </c>
      <c r="V197">
        <v>3</v>
      </c>
      <c r="W197">
        <v>4</v>
      </c>
      <c r="X197">
        <f t="shared" si="96"/>
        <v>0.16666666666666666</v>
      </c>
      <c r="Y197">
        <f t="shared" si="97"/>
        <v>-4.1666666666666664E-2</v>
      </c>
      <c r="BP197" s="5" t="s">
        <v>1299</v>
      </c>
    </row>
    <row r="198" spans="1:96">
      <c r="A198" t="s">
        <v>1252</v>
      </c>
      <c r="B198" t="s">
        <v>1253</v>
      </c>
      <c r="C198" t="s">
        <v>562</v>
      </c>
      <c r="D198" t="s">
        <v>54</v>
      </c>
      <c r="E198" t="s">
        <v>71</v>
      </c>
      <c r="F198" t="s">
        <v>116</v>
      </c>
      <c r="L198" t="s">
        <v>347</v>
      </c>
      <c r="M198" t="s">
        <v>204</v>
      </c>
      <c r="O198" t="s">
        <v>59</v>
      </c>
      <c r="P198" t="s">
        <v>60</v>
      </c>
      <c r="Q198">
        <v>1</v>
      </c>
      <c r="R198">
        <v>3</v>
      </c>
      <c r="S198">
        <v>0</v>
      </c>
      <c r="T198">
        <v>4</v>
      </c>
      <c r="U198">
        <v>1</v>
      </c>
      <c r="V198">
        <v>3</v>
      </c>
      <c r="W198">
        <v>4</v>
      </c>
      <c r="X198">
        <f t="shared" si="96"/>
        <v>-0.25</v>
      </c>
      <c r="Y198">
        <f t="shared" si="97"/>
        <v>8.3333333333333329E-2</v>
      </c>
      <c r="BP198" s="5" t="s">
        <v>1299</v>
      </c>
    </row>
    <row r="199" spans="1:96">
      <c r="A199" t="s">
        <v>1262</v>
      </c>
      <c r="B199" t="s">
        <v>607</v>
      </c>
      <c r="C199" t="s">
        <v>562</v>
      </c>
      <c r="D199" t="s">
        <v>54</v>
      </c>
      <c r="E199" t="s">
        <v>71</v>
      </c>
      <c r="F199" t="s">
        <v>116</v>
      </c>
      <c r="L199" t="s">
        <v>72</v>
      </c>
      <c r="M199" t="s">
        <v>608</v>
      </c>
      <c r="O199" t="s">
        <v>74</v>
      </c>
      <c r="P199" t="s">
        <v>60</v>
      </c>
      <c r="Q199">
        <v>2</v>
      </c>
      <c r="R199">
        <v>4</v>
      </c>
      <c r="S199">
        <v>2</v>
      </c>
      <c r="T199">
        <v>2</v>
      </c>
      <c r="U199">
        <v>5</v>
      </c>
      <c r="V199">
        <v>4</v>
      </c>
      <c r="W199">
        <v>5</v>
      </c>
      <c r="X199">
        <f t="shared" si="96"/>
        <v>-8.3333333333333329E-2</v>
      </c>
      <c r="Y199">
        <f t="shared" si="97"/>
        <v>-0.16666666666666666</v>
      </c>
      <c r="Z199">
        <v>6</v>
      </c>
      <c r="AA199">
        <v>6</v>
      </c>
      <c r="AB199">
        <v>2</v>
      </c>
      <c r="AC199">
        <v>2</v>
      </c>
      <c r="AD199">
        <v>6</v>
      </c>
      <c r="AE199">
        <v>6</v>
      </c>
      <c r="AF199">
        <v>6</v>
      </c>
      <c r="AG199">
        <v>6</v>
      </c>
      <c r="AH199">
        <v>6</v>
      </c>
      <c r="AI199" s="35">
        <v>6</v>
      </c>
      <c r="AJ199">
        <v>1</v>
      </c>
      <c r="AK199">
        <v>5</v>
      </c>
      <c r="AL199">
        <v>6</v>
      </c>
      <c r="AM199">
        <v>6</v>
      </c>
      <c r="AN199">
        <v>6</v>
      </c>
      <c r="AO199">
        <v>6</v>
      </c>
      <c r="AP199">
        <v>6</v>
      </c>
      <c r="AQ199">
        <v>6</v>
      </c>
      <c r="AR199">
        <v>6</v>
      </c>
      <c r="AS199">
        <v>6</v>
      </c>
      <c r="AT199">
        <v>6</v>
      </c>
      <c r="AU199">
        <v>6</v>
      </c>
      <c r="AW199">
        <v>6</v>
      </c>
      <c r="AX199">
        <v>6</v>
      </c>
      <c r="AY199">
        <v>2</v>
      </c>
      <c r="AZ199">
        <v>4</v>
      </c>
      <c r="BA199">
        <v>6</v>
      </c>
      <c r="BB199">
        <v>6</v>
      </c>
      <c r="BC199" t="s">
        <v>1181</v>
      </c>
      <c r="BD199" t="s">
        <v>1263</v>
      </c>
      <c r="BE199" t="s">
        <v>1264</v>
      </c>
      <c r="BF199">
        <v>0</v>
      </c>
      <c r="BI199">
        <v>1</v>
      </c>
      <c r="BJ199">
        <v>2</v>
      </c>
      <c r="BK199">
        <v>1</v>
      </c>
      <c r="BL199" t="s">
        <v>1265</v>
      </c>
      <c r="BM199" t="s">
        <v>316</v>
      </c>
      <c r="BN199" s="1">
        <v>8.7962962962962968E-3</v>
      </c>
      <c r="BO199" t="s">
        <v>1266</v>
      </c>
      <c r="BP199" s="5" t="s">
        <v>736</v>
      </c>
      <c r="BQ199" s="5" t="s">
        <v>1300</v>
      </c>
      <c r="CR199" t="s">
        <v>1267</v>
      </c>
    </row>
    <row r="200" spans="1:96">
      <c r="A200" t="s">
        <v>1278</v>
      </c>
      <c r="B200" t="s">
        <v>1279</v>
      </c>
      <c r="C200" t="s">
        <v>562</v>
      </c>
      <c r="D200" t="s">
        <v>54</v>
      </c>
      <c r="E200" t="s">
        <v>55</v>
      </c>
      <c r="F200" t="s">
        <v>132</v>
      </c>
      <c r="L200" t="s">
        <v>72</v>
      </c>
      <c r="M200" t="s">
        <v>1280</v>
      </c>
      <c r="O200" t="s">
        <v>59</v>
      </c>
      <c r="P200" t="s">
        <v>60</v>
      </c>
      <c r="Q200">
        <v>1</v>
      </c>
      <c r="R200">
        <v>3</v>
      </c>
      <c r="S200">
        <v>3</v>
      </c>
      <c r="T200">
        <v>3</v>
      </c>
      <c r="U200">
        <v>5</v>
      </c>
      <c r="V200">
        <v>5</v>
      </c>
      <c r="W200">
        <v>5</v>
      </c>
      <c r="X200">
        <f t="shared" si="96"/>
        <v>-8.3333333333333329E-2</v>
      </c>
      <c r="Y200">
        <f t="shared" si="97"/>
        <v>-8.3333333333333329E-2</v>
      </c>
      <c r="Z200">
        <v>0</v>
      </c>
      <c r="AA200">
        <v>0</v>
      </c>
      <c r="AB200">
        <v>6</v>
      </c>
      <c r="AC200">
        <v>0</v>
      </c>
      <c r="AD200">
        <v>0</v>
      </c>
      <c r="AE200">
        <v>0</v>
      </c>
      <c r="AF200">
        <v>0</v>
      </c>
      <c r="AG200">
        <v>0</v>
      </c>
      <c r="AH200">
        <v>0</v>
      </c>
      <c r="AI200" s="35">
        <v>0</v>
      </c>
      <c r="AJ200">
        <v>6</v>
      </c>
      <c r="AK200">
        <v>0</v>
      </c>
      <c r="AL200">
        <v>0</v>
      </c>
      <c r="AM200">
        <v>0</v>
      </c>
      <c r="AN200">
        <v>0</v>
      </c>
      <c r="AO200">
        <v>4</v>
      </c>
      <c r="AP200">
        <v>0</v>
      </c>
      <c r="AQ200">
        <v>0</v>
      </c>
      <c r="AR200">
        <v>0</v>
      </c>
      <c r="AS200">
        <v>0</v>
      </c>
      <c r="AT200">
        <v>3</v>
      </c>
      <c r="AU200">
        <v>0</v>
      </c>
      <c r="AW200">
        <v>0</v>
      </c>
      <c r="AX200">
        <v>0</v>
      </c>
      <c r="AY200">
        <v>6</v>
      </c>
      <c r="AZ200">
        <v>0</v>
      </c>
      <c r="BA200">
        <v>6</v>
      </c>
      <c r="BB200">
        <v>0</v>
      </c>
      <c r="BC200" t="s">
        <v>1167</v>
      </c>
      <c r="BD200" t="s">
        <v>335</v>
      </c>
      <c r="BE200" t="s">
        <v>1281</v>
      </c>
      <c r="BF200">
        <v>0</v>
      </c>
      <c r="BI200">
        <v>4</v>
      </c>
      <c r="BJ200">
        <v>5</v>
      </c>
      <c r="BK200">
        <v>3</v>
      </c>
      <c r="BL200" t="s">
        <v>1204</v>
      </c>
      <c r="BM200" t="s">
        <v>1168</v>
      </c>
      <c r="BN200" s="1">
        <v>7.2453703703703708E-3</v>
      </c>
      <c r="BO200" t="s">
        <v>1282</v>
      </c>
      <c r="BP200" s="5" t="s">
        <v>1042</v>
      </c>
      <c r="BX200" s="5" t="s">
        <v>1296</v>
      </c>
      <c r="BY200" s="5" t="s">
        <v>1301</v>
      </c>
      <c r="CR200" t="s">
        <v>1283</v>
      </c>
    </row>
    <row r="201" spans="1:96">
      <c r="A201" t="s">
        <v>1288</v>
      </c>
      <c r="B201" t="s">
        <v>1289</v>
      </c>
      <c r="C201" t="s">
        <v>562</v>
      </c>
      <c r="D201" t="s">
        <v>54</v>
      </c>
      <c r="E201" t="s">
        <v>55</v>
      </c>
      <c r="F201" t="s">
        <v>132</v>
      </c>
      <c r="L201" t="s">
        <v>96</v>
      </c>
      <c r="M201" t="s">
        <v>658</v>
      </c>
      <c r="O201" t="s">
        <v>74</v>
      </c>
      <c r="P201" t="s">
        <v>444</v>
      </c>
      <c r="Q201">
        <v>2</v>
      </c>
      <c r="R201">
        <v>3</v>
      </c>
      <c r="S201">
        <v>4</v>
      </c>
      <c r="T201">
        <v>2</v>
      </c>
      <c r="U201">
        <v>5</v>
      </c>
      <c r="V201">
        <v>2</v>
      </c>
      <c r="W201">
        <v>4</v>
      </c>
      <c r="X201">
        <f t="shared" si="96"/>
        <v>4.1666666666666664E-2</v>
      </c>
      <c r="Y201">
        <f t="shared" si="97"/>
        <v>-0.20833333333333334</v>
      </c>
      <c r="BP201" s="5" t="s">
        <v>1299</v>
      </c>
    </row>
    <row r="202" spans="1:96">
      <c r="A202" t="s">
        <v>1177</v>
      </c>
      <c r="B202" t="s">
        <v>1178</v>
      </c>
      <c r="C202" t="s">
        <v>802</v>
      </c>
      <c r="D202" t="s">
        <v>54</v>
      </c>
      <c r="E202" t="s">
        <v>144</v>
      </c>
      <c r="F202" t="s">
        <v>116</v>
      </c>
      <c r="L202" t="s">
        <v>124</v>
      </c>
      <c r="M202" t="s">
        <v>58</v>
      </c>
      <c r="O202" t="s">
        <v>59</v>
      </c>
      <c r="P202" t="s">
        <v>60</v>
      </c>
      <c r="Q202">
        <v>3</v>
      </c>
      <c r="R202">
        <v>5</v>
      </c>
      <c r="S202">
        <v>5</v>
      </c>
      <c r="T202">
        <v>4</v>
      </c>
      <c r="U202">
        <v>5</v>
      </c>
      <c r="V202">
        <v>5</v>
      </c>
      <c r="W202">
        <v>4</v>
      </c>
      <c r="X202">
        <f t="shared" si="96"/>
        <v>-4.1666666666666664E-2</v>
      </c>
      <c r="Y202">
        <f t="shared" si="97"/>
        <v>0</v>
      </c>
      <c r="BP202" s="5" t="s">
        <v>1299</v>
      </c>
    </row>
    <row r="203" spans="1:96">
      <c r="A203" t="s">
        <v>1187</v>
      </c>
      <c r="B203" t="s">
        <v>1188</v>
      </c>
      <c r="C203" t="s">
        <v>802</v>
      </c>
      <c r="D203" t="s">
        <v>54</v>
      </c>
      <c r="E203" t="s">
        <v>71</v>
      </c>
      <c r="F203" t="s">
        <v>116</v>
      </c>
      <c r="L203" t="s">
        <v>72</v>
      </c>
      <c r="M203" t="s">
        <v>1189</v>
      </c>
      <c r="O203" t="s">
        <v>59</v>
      </c>
      <c r="P203" t="s">
        <v>98</v>
      </c>
      <c r="Q203">
        <v>1</v>
      </c>
      <c r="R203">
        <v>2</v>
      </c>
      <c r="S203">
        <v>1</v>
      </c>
      <c r="T203">
        <v>2</v>
      </c>
      <c r="U203">
        <v>5</v>
      </c>
      <c r="V203">
        <v>5</v>
      </c>
      <c r="W203">
        <v>1</v>
      </c>
      <c r="X203">
        <f t="shared" si="96"/>
        <v>-8.3333333333333329E-2</v>
      </c>
      <c r="Y203">
        <f t="shared" si="97"/>
        <v>4.1666666666666664E-2</v>
      </c>
      <c r="Z203">
        <v>1</v>
      </c>
      <c r="AA203">
        <v>1</v>
      </c>
      <c r="AB203">
        <v>3</v>
      </c>
      <c r="AC203">
        <v>4</v>
      </c>
      <c r="AD203">
        <v>1</v>
      </c>
      <c r="AE203">
        <v>4</v>
      </c>
      <c r="AF203">
        <v>1</v>
      </c>
      <c r="AG203">
        <v>4</v>
      </c>
      <c r="AH203">
        <v>1</v>
      </c>
      <c r="AI203" s="35">
        <v>1</v>
      </c>
      <c r="AJ203">
        <v>5</v>
      </c>
      <c r="AK203">
        <v>1</v>
      </c>
      <c r="AL203">
        <v>0</v>
      </c>
      <c r="AM203">
        <v>1</v>
      </c>
      <c r="AN203">
        <v>1</v>
      </c>
      <c r="AO203">
        <v>5</v>
      </c>
      <c r="AP203">
        <v>1</v>
      </c>
      <c r="AQ203">
        <v>1</v>
      </c>
      <c r="AR203">
        <v>1</v>
      </c>
      <c r="AS203">
        <v>1</v>
      </c>
      <c r="AT203">
        <v>1</v>
      </c>
      <c r="AU203">
        <v>1</v>
      </c>
      <c r="AW203">
        <v>5</v>
      </c>
      <c r="AX203">
        <v>1</v>
      </c>
      <c r="AY203">
        <v>5</v>
      </c>
      <c r="AZ203">
        <v>1</v>
      </c>
      <c r="BA203">
        <v>6</v>
      </c>
      <c r="BB203">
        <v>1</v>
      </c>
      <c r="BC203" t="s">
        <v>1190</v>
      </c>
      <c r="BD203" t="s">
        <v>166</v>
      </c>
      <c r="BE203" t="s">
        <v>1191</v>
      </c>
      <c r="BF203">
        <v>0</v>
      </c>
      <c r="BI203">
        <v>2</v>
      </c>
      <c r="BJ203">
        <v>5</v>
      </c>
      <c r="BK203">
        <v>2</v>
      </c>
      <c r="BL203" t="s">
        <v>1192</v>
      </c>
      <c r="BM203" t="s">
        <v>1193</v>
      </c>
      <c r="BN203" s="1">
        <v>6.6666666666666671E-3</v>
      </c>
      <c r="BO203" t="s">
        <v>1194</v>
      </c>
      <c r="BP203" s="5" t="s">
        <v>1042</v>
      </c>
      <c r="BX203" s="5" t="s">
        <v>1296</v>
      </c>
      <c r="CR203" t="s">
        <v>1195</v>
      </c>
    </row>
    <row r="204" spans="1:96">
      <c r="A204" t="s">
        <v>1206</v>
      </c>
      <c r="B204" t="s">
        <v>1207</v>
      </c>
      <c r="C204" t="s">
        <v>802</v>
      </c>
      <c r="D204" t="s">
        <v>54</v>
      </c>
      <c r="E204" t="s">
        <v>82</v>
      </c>
      <c r="F204" t="s">
        <v>116</v>
      </c>
      <c r="L204" t="s">
        <v>347</v>
      </c>
      <c r="M204" t="s">
        <v>133</v>
      </c>
      <c r="O204" t="s">
        <v>59</v>
      </c>
      <c r="P204" t="s">
        <v>60</v>
      </c>
      <c r="Q204">
        <v>1</v>
      </c>
      <c r="R204">
        <v>3</v>
      </c>
      <c r="S204">
        <v>3</v>
      </c>
      <c r="T204">
        <v>2</v>
      </c>
      <c r="U204">
        <v>0</v>
      </c>
      <c r="V204">
        <v>3</v>
      </c>
      <c r="W204">
        <v>1</v>
      </c>
      <c r="X204">
        <f t="shared" si="96"/>
        <v>-4.1666666666666664E-2</v>
      </c>
      <c r="Y204">
        <f t="shared" si="97"/>
        <v>0.16666666666666666</v>
      </c>
      <c r="BP204" s="5" t="s">
        <v>1299</v>
      </c>
    </row>
    <row r="205" spans="1:96">
      <c r="A205" t="s">
        <v>1215</v>
      </c>
      <c r="B205" t="s">
        <v>1216</v>
      </c>
      <c r="C205" t="s">
        <v>802</v>
      </c>
      <c r="D205" t="s">
        <v>81</v>
      </c>
      <c r="E205" t="s">
        <v>55</v>
      </c>
      <c r="F205" t="s">
        <v>132</v>
      </c>
      <c r="L205" t="s">
        <v>96</v>
      </c>
      <c r="M205" t="s">
        <v>125</v>
      </c>
      <c r="O205" t="s">
        <v>74</v>
      </c>
      <c r="P205" t="s">
        <v>60</v>
      </c>
      <c r="Q205">
        <v>2</v>
      </c>
      <c r="R205">
        <v>1</v>
      </c>
      <c r="S205">
        <v>4</v>
      </c>
      <c r="T205">
        <v>3</v>
      </c>
      <c r="U205">
        <v>4</v>
      </c>
      <c r="V205">
        <v>4</v>
      </c>
      <c r="W205">
        <v>4</v>
      </c>
      <c r="X205">
        <f t="shared" si="96"/>
        <v>8.3333333333333329E-2</v>
      </c>
      <c r="Y205">
        <f t="shared" si="97"/>
        <v>-4.1666666666666664E-2</v>
      </c>
      <c r="BP205" s="5" t="s">
        <v>1299</v>
      </c>
    </row>
    <row r="206" spans="1:96">
      <c r="A206" t="s">
        <v>1230</v>
      </c>
      <c r="B206" t="s">
        <v>1231</v>
      </c>
      <c r="C206" t="s">
        <v>802</v>
      </c>
      <c r="D206" t="s">
        <v>54</v>
      </c>
      <c r="E206" t="s">
        <v>144</v>
      </c>
      <c r="F206" t="s">
        <v>116</v>
      </c>
      <c r="L206" t="s">
        <v>72</v>
      </c>
      <c r="M206" t="s">
        <v>260</v>
      </c>
      <c r="O206" t="s">
        <v>493</v>
      </c>
      <c r="P206" t="s">
        <v>444</v>
      </c>
      <c r="Q206">
        <v>4</v>
      </c>
      <c r="R206">
        <v>2</v>
      </c>
      <c r="S206">
        <v>3</v>
      </c>
      <c r="T206">
        <v>2</v>
      </c>
      <c r="U206">
        <v>4</v>
      </c>
      <c r="V206">
        <v>5</v>
      </c>
      <c r="W206">
        <v>4</v>
      </c>
      <c r="X206">
        <f t="shared" si="96"/>
        <v>0.125</v>
      </c>
      <c r="Y206">
        <f t="shared" si="97"/>
        <v>-4.1666666666666664E-2</v>
      </c>
      <c r="Z206">
        <v>4</v>
      </c>
      <c r="AA206">
        <v>4</v>
      </c>
      <c r="AB206">
        <v>3</v>
      </c>
      <c r="AC206">
        <v>5</v>
      </c>
      <c r="AD206">
        <v>3</v>
      </c>
      <c r="AE206">
        <v>6</v>
      </c>
      <c r="AF206">
        <v>4</v>
      </c>
      <c r="AG206">
        <v>6</v>
      </c>
      <c r="AH206">
        <v>2</v>
      </c>
      <c r="AI206" s="35">
        <v>5</v>
      </c>
      <c r="AJ206">
        <v>3</v>
      </c>
      <c r="AK206">
        <v>3</v>
      </c>
      <c r="AL206">
        <v>5</v>
      </c>
      <c r="AM206">
        <v>6</v>
      </c>
      <c r="AN206">
        <v>4</v>
      </c>
      <c r="AO206">
        <v>6</v>
      </c>
      <c r="AP206">
        <v>4</v>
      </c>
      <c r="AQ206">
        <v>5</v>
      </c>
      <c r="AR206">
        <v>5</v>
      </c>
      <c r="AS206">
        <v>5</v>
      </c>
      <c r="AT206">
        <v>5</v>
      </c>
      <c r="AU206">
        <v>4</v>
      </c>
      <c r="AW206">
        <v>5</v>
      </c>
      <c r="AX206">
        <v>4</v>
      </c>
      <c r="AY206">
        <v>3</v>
      </c>
      <c r="AZ206">
        <v>1</v>
      </c>
      <c r="BA206">
        <v>6</v>
      </c>
      <c r="BB206">
        <v>4</v>
      </c>
      <c r="BC206" t="s">
        <v>1167</v>
      </c>
      <c r="BD206" t="s">
        <v>552</v>
      </c>
      <c r="BE206" t="s">
        <v>1232</v>
      </c>
      <c r="BF206">
        <v>2</v>
      </c>
      <c r="BI206">
        <v>1</v>
      </c>
      <c r="BJ206">
        <v>2</v>
      </c>
      <c r="BK206">
        <v>1</v>
      </c>
      <c r="BL206" t="s">
        <v>369</v>
      </c>
      <c r="BM206" t="s">
        <v>370</v>
      </c>
      <c r="BN206" s="1">
        <v>1.0520833333333333E-2</v>
      </c>
      <c r="BO206" t="s">
        <v>1233</v>
      </c>
      <c r="BP206" s="5" t="s">
        <v>736</v>
      </c>
      <c r="BX206" s="5" t="s">
        <v>1302</v>
      </c>
    </row>
    <row r="207" spans="1:96">
      <c r="A207" t="s">
        <v>1238</v>
      </c>
      <c r="B207" t="s">
        <v>1239</v>
      </c>
      <c r="C207" t="s">
        <v>802</v>
      </c>
      <c r="D207" t="s">
        <v>70</v>
      </c>
      <c r="E207" t="s">
        <v>366</v>
      </c>
      <c r="F207" t="s">
        <v>83</v>
      </c>
      <c r="L207" t="s">
        <v>72</v>
      </c>
      <c r="M207" t="s">
        <v>58</v>
      </c>
      <c r="O207" t="s">
        <v>59</v>
      </c>
      <c r="P207" t="s">
        <v>60</v>
      </c>
      <c r="Q207">
        <v>2</v>
      </c>
      <c r="R207">
        <v>1</v>
      </c>
      <c r="S207">
        <v>5</v>
      </c>
      <c r="T207">
        <v>1</v>
      </c>
      <c r="U207">
        <v>5</v>
      </c>
      <c r="V207">
        <v>4</v>
      </c>
      <c r="W207">
        <v>4</v>
      </c>
      <c r="X207">
        <f t="shared" si="96"/>
        <v>0.20833333333333334</v>
      </c>
      <c r="Y207">
        <f t="shared" si="97"/>
        <v>-0.16666666666666666</v>
      </c>
      <c r="Z207">
        <v>2</v>
      </c>
      <c r="AA207">
        <v>5</v>
      </c>
      <c r="AB207">
        <v>1</v>
      </c>
      <c r="AC207">
        <v>5</v>
      </c>
      <c r="AD207">
        <v>2</v>
      </c>
      <c r="AE207">
        <v>4</v>
      </c>
      <c r="AF207">
        <v>5</v>
      </c>
      <c r="AG207">
        <v>5</v>
      </c>
      <c r="AH207">
        <v>3</v>
      </c>
      <c r="AI207" s="35">
        <v>4</v>
      </c>
      <c r="AJ207">
        <v>4</v>
      </c>
      <c r="AK207">
        <v>2</v>
      </c>
      <c r="AL207">
        <v>1</v>
      </c>
      <c r="AM207">
        <v>2</v>
      </c>
      <c r="AN207">
        <v>2</v>
      </c>
      <c r="AO207">
        <v>6</v>
      </c>
      <c r="AP207">
        <v>5</v>
      </c>
      <c r="AQ207">
        <v>4</v>
      </c>
      <c r="AR207">
        <v>4</v>
      </c>
      <c r="AS207">
        <v>4</v>
      </c>
      <c r="AT207">
        <v>4</v>
      </c>
      <c r="AU207">
        <v>5</v>
      </c>
      <c r="AW207">
        <v>4</v>
      </c>
      <c r="AX207">
        <v>1</v>
      </c>
      <c r="AY207">
        <v>2</v>
      </c>
      <c r="AZ207">
        <v>2</v>
      </c>
      <c r="BA207">
        <v>6</v>
      </c>
      <c r="BB207">
        <v>4</v>
      </c>
      <c r="BC207" t="s">
        <v>1181</v>
      </c>
      <c r="BD207" t="s">
        <v>580</v>
      </c>
      <c r="BE207" t="s">
        <v>1240</v>
      </c>
      <c r="BF207">
        <v>3</v>
      </c>
      <c r="BI207">
        <v>1</v>
      </c>
      <c r="BJ207">
        <v>5</v>
      </c>
      <c r="BK207">
        <v>1</v>
      </c>
      <c r="BL207" t="s">
        <v>315</v>
      </c>
      <c r="BM207" t="s">
        <v>316</v>
      </c>
      <c r="BN207" s="1">
        <v>1.5324074074074073E-2</v>
      </c>
      <c r="BO207" t="s">
        <v>1241</v>
      </c>
      <c r="BP207" s="5" t="s">
        <v>1051</v>
      </c>
      <c r="BQ207" s="5" t="s">
        <v>1144</v>
      </c>
      <c r="BX207" s="5" t="s">
        <v>1296</v>
      </c>
      <c r="BY207" s="5" t="s">
        <v>1303</v>
      </c>
      <c r="CR207" t="s">
        <v>1242</v>
      </c>
    </row>
    <row r="208" spans="1:96">
      <c r="A208" t="s">
        <v>1248</v>
      </c>
      <c r="B208" t="s">
        <v>1249</v>
      </c>
      <c r="C208" t="s">
        <v>802</v>
      </c>
      <c r="D208" t="s">
        <v>54</v>
      </c>
      <c r="E208" t="s">
        <v>144</v>
      </c>
      <c r="F208" t="s">
        <v>83</v>
      </c>
      <c r="L208" t="s">
        <v>96</v>
      </c>
      <c r="M208" t="s">
        <v>844</v>
      </c>
      <c r="O208" t="s">
        <v>74</v>
      </c>
      <c r="P208" t="s">
        <v>296</v>
      </c>
      <c r="Q208">
        <v>2</v>
      </c>
      <c r="R208">
        <v>5</v>
      </c>
      <c r="S208">
        <v>2</v>
      </c>
      <c r="T208">
        <v>2</v>
      </c>
      <c r="U208">
        <v>3</v>
      </c>
      <c r="V208">
        <v>4</v>
      </c>
      <c r="W208">
        <v>3</v>
      </c>
      <c r="X208">
        <f t="shared" si="96"/>
        <v>-0.125</v>
      </c>
      <c r="Y208">
        <f t="shared" si="97"/>
        <v>0</v>
      </c>
      <c r="Z208">
        <v>5</v>
      </c>
      <c r="AA208">
        <v>5</v>
      </c>
      <c r="AB208">
        <v>3</v>
      </c>
      <c r="AC208">
        <v>4</v>
      </c>
      <c r="AD208">
        <v>6</v>
      </c>
      <c r="AE208">
        <v>6</v>
      </c>
      <c r="AF208">
        <v>4</v>
      </c>
      <c r="AG208">
        <v>5</v>
      </c>
      <c r="AH208">
        <v>5</v>
      </c>
      <c r="AI208" s="35">
        <v>3</v>
      </c>
      <c r="AJ208">
        <v>2</v>
      </c>
      <c r="AK208">
        <v>4</v>
      </c>
      <c r="AL208">
        <v>2</v>
      </c>
      <c r="AM208">
        <v>5</v>
      </c>
      <c r="AN208">
        <v>3</v>
      </c>
      <c r="AO208">
        <v>5</v>
      </c>
      <c r="AP208">
        <v>5</v>
      </c>
      <c r="AQ208">
        <v>3</v>
      </c>
      <c r="AR208">
        <v>3</v>
      </c>
      <c r="AS208">
        <v>4</v>
      </c>
      <c r="AT208">
        <v>5</v>
      </c>
      <c r="AU208">
        <v>5</v>
      </c>
      <c r="AW208">
        <v>3</v>
      </c>
      <c r="AX208">
        <v>3</v>
      </c>
      <c r="AY208">
        <v>3</v>
      </c>
      <c r="AZ208">
        <v>2</v>
      </c>
      <c r="BA208">
        <v>6</v>
      </c>
      <c r="BB208">
        <v>6</v>
      </c>
      <c r="BC208" t="s">
        <v>1167</v>
      </c>
      <c r="BD208" t="s">
        <v>672</v>
      </c>
      <c r="BE208" t="s">
        <v>1250</v>
      </c>
      <c r="BF208">
        <v>3</v>
      </c>
      <c r="BI208">
        <v>1</v>
      </c>
      <c r="BJ208">
        <v>3</v>
      </c>
      <c r="BK208">
        <v>1</v>
      </c>
      <c r="BL208" t="s">
        <v>285</v>
      </c>
      <c r="BM208" t="s">
        <v>286</v>
      </c>
      <c r="BN208" s="1">
        <v>6.3888888888888884E-3</v>
      </c>
      <c r="BO208" t="s">
        <v>1251</v>
      </c>
      <c r="BP208" s="5" t="s">
        <v>736</v>
      </c>
      <c r="BQ208" s="5" t="s">
        <v>1304</v>
      </c>
      <c r="CR208" t="s">
        <v>868</v>
      </c>
    </row>
    <row r="209" spans="1:95">
      <c r="A209" t="s">
        <v>1259</v>
      </c>
      <c r="B209" t="s">
        <v>1260</v>
      </c>
      <c r="C209" t="s">
        <v>802</v>
      </c>
      <c r="D209" t="s">
        <v>54</v>
      </c>
      <c r="E209" t="s">
        <v>144</v>
      </c>
      <c r="F209" t="s">
        <v>83</v>
      </c>
      <c r="L209" t="s">
        <v>72</v>
      </c>
      <c r="M209" t="s">
        <v>1261</v>
      </c>
      <c r="O209" t="s">
        <v>74</v>
      </c>
      <c r="P209" t="s">
        <v>98</v>
      </c>
      <c r="Q209">
        <v>4</v>
      </c>
      <c r="R209">
        <v>4</v>
      </c>
      <c r="S209">
        <v>4</v>
      </c>
      <c r="T209">
        <v>2</v>
      </c>
      <c r="U209">
        <v>4</v>
      </c>
      <c r="V209">
        <v>5</v>
      </c>
      <c r="W209">
        <v>5</v>
      </c>
      <c r="X209">
        <f t="shared" si="96"/>
        <v>8.3333333333333329E-2</v>
      </c>
      <c r="Y209">
        <f t="shared" si="97"/>
        <v>-8.3333333333333329E-2</v>
      </c>
      <c r="BP209" s="5" t="s">
        <v>1299</v>
      </c>
    </row>
    <row r="210" spans="1:95">
      <c r="A210" t="s">
        <v>1273</v>
      </c>
      <c r="B210" t="s">
        <v>1274</v>
      </c>
      <c r="C210" t="s">
        <v>802</v>
      </c>
      <c r="D210" t="s">
        <v>70</v>
      </c>
      <c r="E210" t="s">
        <v>144</v>
      </c>
      <c r="F210" t="s">
        <v>132</v>
      </c>
      <c r="L210" t="s">
        <v>72</v>
      </c>
      <c r="M210" t="s">
        <v>109</v>
      </c>
      <c r="O210" t="s">
        <v>74</v>
      </c>
      <c r="P210" t="s">
        <v>98</v>
      </c>
      <c r="Q210">
        <v>3</v>
      </c>
      <c r="R210">
        <v>3</v>
      </c>
      <c r="S210">
        <v>3</v>
      </c>
      <c r="T210">
        <v>4</v>
      </c>
      <c r="U210">
        <v>4</v>
      </c>
      <c r="V210">
        <v>4</v>
      </c>
      <c r="W210">
        <v>3</v>
      </c>
      <c r="X210">
        <f t="shared" si="96"/>
        <v>-4.1666666666666664E-2</v>
      </c>
      <c r="Y210">
        <f t="shared" si="97"/>
        <v>4.1666666666666664E-2</v>
      </c>
      <c r="Z210">
        <v>3</v>
      </c>
      <c r="AA210">
        <v>4</v>
      </c>
      <c r="AB210">
        <v>4</v>
      </c>
      <c r="AC210">
        <v>0</v>
      </c>
      <c r="AD210">
        <v>4</v>
      </c>
      <c r="AE210">
        <v>3</v>
      </c>
      <c r="AF210">
        <v>5</v>
      </c>
      <c r="AG210">
        <v>5</v>
      </c>
      <c r="AH210">
        <v>2</v>
      </c>
      <c r="AI210" s="35">
        <v>5</v>
      </c>
      <c r="AJ210">
        <v>3</v>
      </c>
      <c r="AK210">
        <v>3</v>
      </c>
      <c r="AL210">
        <v>5</v>
      </c>
      <c r="AM210">
        <v>5</v>
      </c>
      <c r="AN210">
        <v>4</v>
      </c>
      <c r="AO210">
        <v>5</v>
      </c>
      <c r="AP210">
        <v>2</v>
      </c>
      <c r="AQ210">
        <v>4</v>
      </c>
      <c r="AR210">
        <v>5</v>
      </c>
      <c r="AS210">
        <v>5</v>
      </c>
      <c r="AT210">
        <v>4</v>
      </c>
      <c r="AU210">
        <v>2</v>
      </c>
      <c r="AW210">
        <v>4</v>
      </c>
      <c r="AX210">
        <v>5</v>
      </c>
      <c r="AY210">
        <v>6</v>
      </c>
      <c r="AZ210">
        <v>1</v>
      </c>
      <c r="BA210">
        <v>6</v>
      </c>
      <c r="BB210">
        <v>4</v>
      </c>
      <c r="BC210" t="s">
        <v>1212</v>
      </c>
      <c r="BD210" t="s">
        <v>270</v>
      </c>
      <c r="BE210" t="s">
        <v>1275</v>
      </c>
      <c r="BF210">
        <v>1</v>
      </c>
      <c r="BI210">
        <v>1</v>
      </c>
      <c r="BJ210">
        <v>5</v>
      </c>
      <c r="BK210">
        <v>1</v>
      </c>
      <c r="BL210" t="s">
        <v>1276</v>
      </c>
      <c r="BM210" t="s">
        <v>308</v>
      </c>
      <c r="BN210" s="1">
        <v>6.0069444444444441E-3</v>
      </c>
      <c r="BO210" t="s">
        <v>1277</v>
      </c>
      <c r="BP210" s="5" t="s">
        <v>736</v>
      </c>
    </row>
    <row r="211" spans="1:95">
      <c r="A211" t="s">
        <v>1169</v>
      </c>
      <c r="B211" t="s">
        <v>802</v>
      </c>
    </row>
    <row r="212" spans="1:95">
      <c r="A212" t="s">
        <v>1287</v>
      </c>
      <c r="B212" t="s">
        <v>802</v>
      </c>
      <c r="Q212">
        <f>AVERAGE(Q3:Q179)</f>
        <v>2.6497175141242937</v>
      </c>
      <c r="R212">
        <f t="shared" ref="R212:W212" si="98">AVERAGE(R3:R179)</f>
        <v>2.8700564971751414</v>
      </c>
      <c r="S212">
        <f t="shared" si="98"/>
        <v>3.0451977401129944</v>
      </c>
      <c r="T212">
        <f t="shared" si="98"/>
        <v>2.6271186440677967</v>
      </c>
      <c r="U212">
        <f t="shared" si="98"/>
        <v>3.5480225988700567</v>
      </c>
      <c r="V212">
        <f t="shared" si="98"/>
        <v>3.7853107344632768</v>
      </c>
      <c r="W212">
        <f t="shared" si="98"/>
        <v>3.2655367231638417</v>
      </c>
      <c r="AV212">
        <f>AVERAGE(AV3:AV179)</f>
        <v>3.5830508474576299</v>
      </c>
      <c r="BP212"/>
      <c r="BQ212"/>
      <c r="BX212"/>
      <c r="BY212"/>
    </row>
    <row r="213" spans="1:95">
      <c r="C213" t="s">
        <v>54</v>
      </c>
      <c r="D213">
        <f>COUNTIF($D$3:$D$179,"=18-29")</f>
        <v>83</v>
      </c>
      <c r="F213" t="s">
        <v>3</v>
      </c>
      <c r="G213">
        <f>SUM(G3:G179)</f>
        <v>22</v>
      </c>
      <c r="H213">
        <f t="shared" ref="H213:J213" si="99">SUM(H3:H179)</f>
        <v>38</v>
      </c>
      <c r="I213">
        <f t="shared" si="99"/>
        <v>35</v>
      </c>
      <c r="J213">
        <f t="shared" si="99"/>
        <v>89</v>
      </c>
      <c r="K213">
        <f>COUNTIF(K3:K179,"&gt;1")</f>
        <v>6</v>
      </c>
      <c r="Q213">
        <f>STDEV(Q3:Q179)</f>
        <v>1.5379341328616964</v>
      </c>
      <c r="R213">
        <f t="shared" ref="R213:W213" si="100">STDEV(R3:R179)</f>
        <v>1.3228999211336385</v>
      </c>
      <c r="S213">
        <f t="shared" si="100"/>
        <v>1.4686852849942018</v>
      </c>
      <c r="T213">
        <f t="shared" si="100"/>
        <v>1.1998812216510761</v>
      </c>
      <c r="U213">
        <f t="shared" si="100"/>
        <v>1.6199077693821249</v>
      </c>
      <c r="V213">
        <f t="shared" si="100"/>
        <v>1.2056726901817201</v>
      </c>
      <c r="W213">
        <f t="shared" si="100"/>
        <v>1.567641131118118</v>
      </c>
      <c r="BP213"/>
      <c r="BQ213"/>
      <c r="BX213"/>
      <c r="BY213"/>
    </row>
    <row r="214" spans="1:95">
      <c r="C214" t="s">
        <v>70</v>
      </c>
      <c r="D214">
        <f>COUNTIF($D$3:$D$179,"=30-49")</f>
        <v>76</v>
      </c>
      <c r="G214">
        <f>G213/$B$216</f>
        <v>0.12429378531073447</v>
      </c>
      <c r="H214">
        <f t="shared" ref="H214:K214" si="101">H213/$B$216</f>
        <v>0.21468926553672316</v>
      </c>
      <c r="I214">
        <f t="shared" si="101"/>
        <v>0.19774011299435029</v>
      </c>
      <c r="J214">
        <f t="shared" si="101"/>
        <v>0.50282485875706218</v>
      </c>
      <c r="K214">
        <f t="shared" si="101"/>
        <v>3.3898305084745763E-2</v>
      </c>
      <c r="BP214"/>
      <c r="BQ214"/>
      <c r="BX214"/>
      <c r="BY214"/>
    </row>
    <row r="215" spans="1:95">
      <c r="C215" t="s">
        <v>81</v>
      </c>
      <c r="D215">
        <f>COUNTIF($D$3:$D$179,"=50-69")</f>
        <v>18</v>
      </c>
      <c r="BP215"/>
      <c r="BQ215"/>
      <c r="BX215"/>
      <c r="BY215"/>
    </row>
    <row r="216" spans="1:95">
      <c r="A216" t="s">
        <v>1346</v>
      </c>
      <c r="B216">
        <f>COUNTIF($D$3:$D$179,"=*")</f>
        <v>177</v>
      </c>
      <c r="D216">
        <f>D213/COUNTIF($D$3:$D$179,"=*")</f>
        <v>0.46892655367231639</v>
      </c>
      <c r="K216" t="s">
        <v>347</v>
      </c>
      <c r="L216">
        <f>COUNTIF(L$3:L$179,"=never")</f>
        <v>2</v>
      </c>
      <c r="M216">
        <f>L216/$B$216</f>
        <v>1.1299435028248588E-2</v>
      </c>
      <c r="N216" t="s">
        <v>74</v>
      </c>
      <c r="O216">
        <f>COUNTIF(O3:O179, "=female")</f>
        <v>87</v>
      </c>
      <c r="P216">
        <f>O216/$B$216</f>
        <v>0.49152542372881358</v>
      </c>
      <c r="BP216"/>
      <c r="BQ216"/>
      <c r="BX216"/>
      <c r="BY216"/>
      <c r="CA216" s="11" t="s">
        <v>1309</v>
      </c>
      <c r="CB216" s="11" t="s">
        <v>1310</v>
      </c>
      <c r="CC216" s="11" t="s">
        <v>1312</v>
      </c>
      <c r="CD216" s="11" t="s">
        <v>1315</v>
      </c>
      <c r="CE216" s="11" t="s">
        <v>1313</v>
      </c>
      <c r="CF216" s="11" t="s">
        <v>1314</v>
      </c>
      <c r="CG216" s="11" t="s">
        <v>1317</v>
      </c>
      <c r="CH216" s="11" t="s">
        <v>1154</v>
      </c>
      <c r="CI216" s="11" t="s">
        <v>1318</v>
      </c>
      <c r="CJ216" s="11" t="s">
        <v>1323</v>
      </c>
      <c r="CK216" s="11" t="s">
        <v>1319</v>
      </c>
      <c r="CL216" s="11" t="s">
        <v>1316</v>
      </c>
      <c r="CM216" s="11" t="s">
        <v>1124</v>
      </c>
      <c r="CN216" s="11" t="s">
        <v>1320</v>
      </c>
      <c r="CO216" s="11" t="s">
        <v>1321</v>
      </c>
      <c r="CP216" s="11" t="s">
        <v>1324</v>
      </c>
      <c r="CQ216" s="11" t="s">
        <v>1325</v>
      </c>
    </row>
    <row r="217" spans="1:95">
      <c r="D217">
        <f t="shared" ref="D217:D218" si="102">D214/COUNTIF($D$3:$D$179,"=*")</f>
        <v>0.42937853107344631</v>
      </c>
      <c r="K217" t="s">
        <v>57</v>
      </c>
      <c r="L217">
        <f>COUNTIF(L$3:L$179,"=occasionnaly")</f>
        <v>7</v>
      </c>
      <c r="M217">
        <f t="shared" ref="M217:M220" si="103">L217/$B$216</f>
        <v>3.954802259887006E-2</v>
      </c>
      <c r="N217" t="s">
        <v>59</v>
      </c>
      <c r="O217">
        <f>COUNTIF(O3:O179,"=male")</f>
        <v>88</v>
      </c>
      <c r="P217">
        <f t="shared" ref="P217:P218" si="104">O217/$B$216</f>
        <v>0.49717514124293788</v>
      </c>
      <c r="BO217" s="10" t="s">
        <v>1308</v>
      </c>
      <c r="BP217"/>
      <c r="BQ217"/>
      <c r="BX217"/>
      <c r="BY217" t="s">
        <v>1322</v>
      </c>
      <c r="CA217" s="11">
        <f>COUNTIFS($BZ3:$BZ179,FALSE,CA3:CA179,TRUE)</f>
        <v>21</v>
      </c>
      <c r="CB217" s="11">
        <f t="shared" ref="CB217:CQ217" si="105">COUNTIFS($BZ3:$BZ179,FALSE,CB3:CB179,TRUE)</f>
        <v>21</v>
      </c>
      <c r="CC217" s="11">
        <f t="shared" si="105"/>
        <v>12</v>
      </c>
      <c r="CD217" s="11">
        <f t="shared" si="105"/>
        <v>1</v>
      </c>
      <c r="CE217" s="11">
        <f t="shared" si="105"/>
        <v>3</v>
      </c>
      <c r="CF217" s="11">
        <f t="shared" si="105"/>
        <v>3</v>
      </c>
      <c r="CG217" s="11">
        <f t="shared" si="105"/>
        <v>5</v>
      </c>
      <c r="CH217" s="11">
        <f t="shared" si="105"/>
        <v>1</v>
      </c>
      <c r="CI217" s="11">
        <f t="shared" si="105"/>
        <v>1</v>
      </c>
      <c r="CJ217" s="11">
        <f t="shared" si="105"/>
        <v>1</v>
      </c>
      <c r="CK217" s="11">
        <f t="shared" si="105"/>
        <v>3</v>
      </c>
      <c r="CL217" s="11">
        <f t="shared" si="105"/>
        <v>13</v>
      </c>
      <c r="CM217" s="11">
        <f t="shared" si="105"/>
        <v>0</v>
      </c>
      <c r="CN217" s="11">
        <f t="shared" si="105"/>
        <v>2</v>
      </c>
      <c r="CO217" s="11">
        <f t="shared" si="105"/>
        <v>2</v>
      </c>
      <c r="CP217" s="11">
        <f t="shared" si="105"/>
        <v>11</v>
      </c>
      <c r="CQ217" s="11">
        <f t="shared" si="105"/>
        <v>5</v>
      </c>
    </row>
    <row r="218" spans="1:95">
      <c r="D218">
        <f t="shared" si="102"/>
        <v>0.10169491525423729</v>
      </c>
      <c r="K218" t="s">
        <v>1341</v>
      </c>
      <c r="L218">
        <f>COUNTIF(L$3:L$179,"=once_w")</f>
        <v>17</v>
      </c>
      <c r="M218">
        <f t="shared" si="103"/>
        <v>9.6045197740112997E-2</v>
      </c>
      <c r="N218" t="s">
        <v>493</v>
      </c>
      <c r="O218">
        <f>COUNTIF(O3:O179,"=other")</f>
        <v>2</v>
      </c>
      <c r="P218">
        <f t="shared" si="104"/>
        <v>1.1299435028248588E-2</v>
      </c>
      <c r="BO218" s="12" t="s">
        <v>1137</v>
      </c>
      <c r="BP218" s="12">
        <f>COUNTIF(BP3:BP179, "=positive")</f>
        <v>43</v>
      </c>
      <c r="BQ218" s="38">
        <f>BP218/$BP$224</f>
        <v>0.24431818181818182</v>
      </c>
      <c r="BR218" s="40">
        <f>BP218/$BP$222</f>
        <v>0.39814814814814814</v>
      </c>
      <c r="BS218" s="40"/>
      <c r="BT218" s="40"/>
      <c r="BU218" s="40"/>
      <c r="BV218" s="40"/>
      <c r="BW218" s="42"/>
      <c r="BX218"/>
      <c r="BY218"/>
      <c r="CA218" s="11">
        <f>CA217/$BP$222</f>
        <v>0.19444444444444445</v>
      </c>
      <c r="CB218" s="11">
        <f t="shared" ref="CB218:CQ218" si="106">CB217/$BP$222</f>
        <v>0.19444444444444445</v>
      </c>
      <c r="CC218" s="11">
        <f t="shared" si="106"/>
        <v>0.1111111111111111</v>
      </c>
      <c r="CD218" s="11">
        <f t="shared" si="106"/>
        <v>9.2592592592592587E-3</v>
      </c>
      <c r="CE218" s="11">
        <f t="shared" si="106"/>
        <v>2.7777777777777776E-2</v>
      </c>
      <c r="CF218" s="11">
        <f t="shared" si="106"/>
        <v>2.7777777777777776E-2</v>
      </c>
      <c r="CG218" s="11">
        <f t="shared" si="106"/>
        <v>4.6296296296296294E-2</v>
      </c>
      <c r="CH218" s="11">
        <f t="shared" si="106"/>
        <v>9.2592592592592587E-3</v>
      </c>
      <c r="CI218" s="11">
        <f t="shared" si="106"/>
        <v>9.2592592592592587E-3</v>
      </c>
      <c r="CJ218" s="11">
        <f t="shared" si="106"/>
        <v>9.2592592592592587E-3</v>
      </c>
      <c r="CK218" s="11">
        <f t="shared" si="106"/>
        <v>2.7777777777777776E-2</v>
      </c>
      <c r="CL218" s="11">
        <f t="shared" si="106"/>
        <v>0.12037037037037036</v>
      </c>
      <c r="CM218" s="11">
        <f t="shared" si="106"/>
        <v>0</v>
      </c>
      <c r="CN218" s="11">
        <f t="shared" si="106"/>
        <v>1.8518518518518517E-2</v>
      </c>
      <c r="CO218" s="11">
        <f t="shared" si="106"/>
        <v>1.8518518518518517E-2</v>
      </c>
      <c r="CP218" s="11">
        <f t="shared" si="106"/>
        <v>0.10185185185185185</v>
      </c>
      <c r="CQ218" s="11">
        <f t="shared" si="106"/>
        <v>4.6296296296296294E-2</v>
      </c>
    </row>
    <row r="219" spans="1:95">
      <c r="K219" t="s">
        <v>1340</v>
      </c>
      <c r="L219">
        <f>COUNTIF(L$3:L$179,"=several_t_w")</f>
        <v>66</v>
      </c>
      <c r="M219">
        <f t="shared" si="103"/>
        <v>0.3728813559322034</v>
      </c>
      <c r="BO219" s="12" t="s">
        <v>1138</v>
      </c>
      <c r="BP219" s="12">
        <f>COUNTIF(BP3:BP179,"=negative")</f>
        <v>45</v>
      </c>
      <c r="BQ219" s="38">
        <f t="shared" ref="BQ219:BQ224" si="107">BP219/$BP$224</f>
        <v>0.25568181818181818</v>
      </c>
      <c r="BR219" s="40">
        <f t="shared" ref="BR219:BR222" si="108">BP219/$BP$222</f>
        <v>0.41666666666666669</v>
      </c>
      <c r="BS219" s="40"/>
      <c r="BT219" s="40"/>
      <c r="BU219" s="40"/>
      <c r="BV219" s="40"/>
      <c r="BW219" s="42"/>
      <c r="BX219"/>
      <c r="BY219"/>
    </row>
    <row r="220" spans="1:95">
      <c r="K220" t="s">
        <v>1342</v>
      </c>
      <c r="L220">
        <f>COUNTIF(L$3:L$179,"=once_day")</f>
        <v>85</v>
      </c>
      <c r="M220">
        <f t="shared" si="103"/>
        <v>0.48022598870056499</v>
      </c>
      <c r="BO220" s="12" t="s">
        <v>1140</v>
      </c>
      <c r="BP220" s="12">
        <f>COUNTIF(BP3:BP178,"=neutral")</f>
        <v>5</v>
      </c>
      <c r="BQ220" s="38">
        <f t="shared" si="107"/>
        <v>2.8409090909090908E-2</v>
      </c>
      <c r="BR220" s="40">
        <f t="shared" si="108"/>
        <v>4.6296296296296294E-2</v>
      </c>
      <c r="BS220" s="40"/>
      <c r="BT220" s="40"/>
      <c r="BU220" s="40"/>
      <c r="BV220" s="40"/>
      <c r="BW220" s="42"/>
      <c r="BX220"/>
      <c r="BY220"/>
    </row>
    <row r="221" spans="1:95" s="16" customFormat="1" ht="20" customHeight="1">
      <c r="A221" s="16" t="s">
        <v>1010</v>
      </c>
      <c r="C221" s="16" t="s">
        <v>1328</v>
      </c>
      <c r="Z221" s="16">
        <f t="shared" ref="Z221:AX221" si="109">AVERAGE(Z3:Z50)</f>
        <v>3.5625</v>
      </c>
      <c r="AA221" s="16">
        <f t="shared" si="109"/>
        <v>4.5625</v>
      </c>
      <c r="AB221" s="16">
        <f t="shared" si="109"/>
        <v>3.7708333333333335</v>
      </c>
      <c r="AC221" s="16">
        <f t="shared" si="109"/>
        <v>4.791666666666667</v>
      </c>
      <c r="AD221" s="16">
        <f t="shared" si="109"/>
        <v>4.541666666666667</v>
      </c>
      <c r="AE221" s="16">
        <f t="shared" si="109"/>
        <v>5.416666666666667</v>
      </c>
      <c r="AF221" s="16">
        <f t="shared" si="109"/>
        <v>3.5</v>
      </c>
      <c r="AG221" s="16">
        <f t="shared" si="109"/>
        <v>2.1875</v>
      </c>
      <c r="AH221" s="28">
        <f t="shared" si="109"/>
        <v>3.8125</v>
      </c>
      <c r="AI221" s="29">
        <f t="shared" si="109"/>
        <v>3.9166666666666665</v>
      </c>
      <c r="AJ221" s="16">
        <f t="shared" si="109"/>
        <v>4</v>
      </c>
      <c r="AK221" s="16">
        <f t="shared" si="109"/>
        <v>3.7291666666666665</v>
      </c>
      <c r="AL221" s="16">
        <f t="shared" si="109"/>
        <v>3.5833333333333335</v>
      </c>
      <c r="AM221" s="16">
        <f t="shared" si="109"/>
        <v>5.3125</v>
      </c>
      <c r="AN221" s="16">
        <f t="shared" si="109"/>
        <v>4.104166666666667</v>
      </c>
      <c r="AO221" s="16">
        <f t="shared" si="109"/>
        <v>4.416666666666667</v>
      </c>
      <c r="AP221" s="28">
        <f t="shared" si="109"/>
        <v>3.625</v>
      </c>
      <c r="AQ221" s="16">
        <f t="shared" si="109"/>
        <v>3.3541666666666665</v>
      </c>
      <c r="AR221" s="16">
        <f t="shared" si="109"/>
        <v>3.4375</v>
      </c>
      <c r="AS221" s="16">
        <f t="shared" si="109"/>
        <v>3.6875</v>
      </c>
      <c r="AT221" s="16">
        <f t="shared" si="109"/>
        <v>3.2708333333333335</v>
      </c>
      <c r="AU221" s="28">
        <f t="shared" si="109"/>
        <v>3.3958333333333335</v>
      </c>
      <c r="AV221" s="28">
        <f t="shared" ref="AV221" si="110">AVERAGE(AV3:AV50)</f>
        <v>3.4291666666666671</v>
      </c>
      <c r="AW221" s="16">
        <f t="shared" si="109"/>
        <v>6</v>
      </c>
      <c r="AX221" s="16">
        <f t="shared" si="109"/>
        <v>4.75</v>
      </c>
      <c r="BO221" s="17" t="s">
        <v>1141</v>
      </c>
      <c r="BP221" s="17">
        <f>COUNTIF(BP3:BP179,"=balanced")</f>
        <v>15</v>
      </c>
      <c r="BQ221" s="39">
        <f t="shared" si="107"/>
        <v>8.5227272727272721E-2</v>
      </c>
      <c r="BR221" s="40">
        <f t="shared" si="108"/>
        <v>0.1388888888888889</v>
      </c>
      <c r="BS221" s="40"/>
      <c r="BT221" s="40"/>
      <c r="BU221" s="40"/>
      <c r="BV221" s="40"/>
      <c r="BW221" s="42"/>
      <c r="BZ221" s="18"/>
      <c r="CA221" s="18"/>
      <c r="CB221" s="18"/>
      <c r="CC221" s="18"/>
      <c r="CD221" s="18"/>
      <c r="CE221" s="18"/>
      <c r="CF221" s="18"/>
      <c r="CG221" s="18"/>
      <c r="CH221" s="18"/>
      <c r="CI221" s="18"/>
      <c r="CJ221" s="18"/>
      <c r="CK221" s="18"/>
      <c r="CL221" s="18"/>
      <c r="CM221" s="18"/>
      <c r="CN221" s="18"/>
      <c r="CO221" s="18"/>
      <c r="CP221" s="18"/>
      <c r="CQ221" s="18"/>
    </row>
    <row r="222" spans="1:95" s="16" customFormat="1" ht="20" customHeight="1">
      <c r="C222" s="16" t="s">
        <v>1326</v>
      </c>
      <c r="Z222" s="16">
        <f t="shared" ref="Z222:AX222" si="111">AVERAGE(Z52:Z99)</f>
        <v>3.8333333333333335</v>
      </c>
      <c r="AA222" s="16">
        <f t="shared" si="111"/>
        <v>4.75</v>
      </c>
      <c r="AB222" s="16">
        <f t="shared" si="111"/>
        <v>3.875</v>
      </c>
      <c r="AC222" s="16">
        <f t="shared" si="111"/>
        <v>4.5625</v>
      </c>
      <c r="AD222" s="16">
        <f t="shared" si="111"/>
        <v>4.083333333333333</v>
      </c>
      <c r="AE222" s="16">
        <f t="shared" si="111"/>
        <v>4.9375</v>
      </c>
      <c r="AF222" s="16">
        <f t="shared" si="111"/>
        <v>3.5625</v>
      </c>
      <c r="AG222" s="16">
        <f t="shared" si="111"/>
        <v>2.1458333333333335</v>
      </c>
      <c r="AH222" s="28">
        <f t="shared" si="111"/>
        <v>3.8541666666666665</v>
      </c>
      <c r="AI222" s="29">
        <f t="shared" si="111"/>
        <v>3.875</v>
      </c>
      <c r="AJ222" s="16">
        <f t="shared" si="111"/>
        <v>3.75</v>
      </c>
      <c r="AK222" s="16">
        <f t="shared" si="111"/>
        <v>3.9791666666666665</v>
      </c>
      <c r="AL222" s="16">
        <f t="shared" si="111"/>
        <v>3.4583333333333335</v>
      </c>
      <c r="AM222" s="16">
        <f t="shared" si="111"/>
        <v>5.3125</v>
      </c>
      <c r="AN222" s="16">
        <f t="shared" si="111"/>
        <v>4.354166666666667</v>
      </c>
      <c r="AO222" s="16">
        <f t="shared" si="111"/>
        <v>4.208333333333333</v>
      </c>
      <c r="AP222" s="28">
        <f t="shared" si="111"/>
        <v>3.2708333333333335</v>
      </c>
      <c r="AQ222" s="16">
        <f t="shared" si="111"/>
        <v>3.8333333333333335</v>
      </c>
      <c r="AR222" s="16">
        <f t="shared" si="111"/>
        <v>3.7916666666666665</v>
      </c>
      <c r="AS222" s="16">
        <f t="shared" si="111"/>
        <v>4.0625</v>
      </c>
      <c r="AT222" s="16">
        <f t="shared" si="111"/>
        <v>3.8125</v>
      </c>
      <c r="AU222" s="28">
        <f t="shared" si="111"/>
        <v>3.8958333333333335</v>
      </c>
      <c r="AV222" s="28">
        <f t="shared" ref="AV222" si="112">AVERAGE(AV52:AV99)</f>
        <v>3.879166666666666</v>
      </c>
      <c r="AW222" s="16">
        <f t="shared" si="111"/>
        <v>6</v>
      </c>
      <c r="AX222" s="16">
        <f t="shared" si="111"/>
        <v>2.125</v>
      </c>
      <c r="BO222" s="17" t="s">
        <v>1142</v>
      </c>
      <c r="BP222" s="17">
        <f>SUM(BP218:BP221)</f>
        <v>108</v>
      </c>
      <c r="BQ222" s="39">
        <f t="shared" si="107"/>
        <v>0.61363636363636365</v>
      </c>
      <c r="BR222" s="40">
        <f t="shared" si="108"/>
        <v>1</v>
      </c>
      <c r="BS222" s="40"/>
      <c r="BT222" s="40"/>
      <c r="BU222" s="40"/>
      <c r="BV222" s="40"/>
      <c r="BW222" s="42"/>
      <c r="BZ222" s="18"/>
      <c r="CA222" s="18"/>
      <c r="CB222" s="18"/>
      <c r="CC222" s="18"/>
      <c r="CD222" s="18"/>
      <c r="CE222" s="18"/>
      <c r="CF222" s="18"/>
      <c r="CG222" s="18"/>
      <c r="CH222" s="18"/>
      <c r="CI222" s="18"/>
      <c r="CJ222" s="18"/>
      <c r="CK222" s="18"/>
      <c r="CL222" s="18"/>
      <c r="CM222" s="18"/>
      <c r="CN222" s="18"/>
      <c r="CO222" s="18"/>
      <c r="CP222" s="18"/>
      <c r="CQ222" s="18"/>
    </row>
    <row r="223" spans="1:95" s="16" customFormat="1" ht="20" customHeight="1">
      <c r="C223" s="16" t="s">
        <v>1329</v>
      </c>
      <c r="Z223" s="16">
        <f t="shared" ref="Z223:AX223" si="113">AVERAGE(Z101:Z145)</f>
        <v>4.0444444444444443</v>
      </c>
      <c r="AA223" s="16">
        <f t="shared" si="113"/>
        <v>4.8888888888888893</v>
      </c>
      <c r="AB223" s="16">
        <f t="shared" si="113"/>
        <v>3.8222222222222224</v>
      </c>
      <c r="AC223" s="16">
        <f t="shared" si="113"/>
        <v>4.8888888888888893</v>
      </c>
      <c r="AD223" s="16">
        <f t="shared" si="113"/>
        <v>4.333333333333333</v>
      </c>
      <c r="AE223" s="16">
        <f t="shared" si="113"/>
        <v>5.2444444444444445</v>
      </c>
      <c r="AF223" s="16">
        <f t="shared" si="113"/>
        <v>3.7333333333333334</v>
      </c>
      <c r="AG223" s="16">
        <f t="shared" si="113"/>
        <v>1.9111111111111112</v>
      </c>
      <c r="AH223" s="28">
        <f t="shared" si="113"/>
        <v>4.0888888888888886</v>
      </c>
      <c r="AI223" s="29">
        <f t="shared" si="113"/>
        <v>4.333333333333333</v>
      </c>
      <c r="AJ223" s="16">
        <f t="shared" si="113"/>
        <v>4.5333333333333332</v>
      </c>
      <c r="AK223" s="16">
        <f t="shared" si="113"/>
        <v>4.3555555555555552</v>
      </c>
      <c r="AL223" s="16">
        <f t="shared" si="113"/>
        <v>3.9777777777777779</v>
      </c>
      <c r="AM223" s="16">
        <f t="shared" si="113"/>
        <v>5.4666666666666668</v>
      </c>
      <c r="AN223" s="16">
        <f t="shared" si="113"/>
        <v>4.7111111111111112</v>
      </c>
      <c r="AO223" s="16">
        <f t="shared" si="113"/>
        <v>4.666666666666667</v>
      </c>
      <c r="AP223" s="28">
        <f t="shared" si="113"/>
        <v>4</v>
      </c>
      <c r="AQ223" s="16">
        <f t="shared" si="113"/>
        <v>3.5333333333333332</v>
      </c>
      <c r="AR223" s="16">
        <f t="shared" si="113"/>
        <v>3.6</v>
      </c>
      <c r="AS223" s="16">
        <f t="shared" si="113"/>
        <v>4.0222222222222221</v>
      </c>
      <c r="AT223" s="16">
        <f t="shared" si="113"/>
        <v>3.5777777777777779</v>
      </c>
      <c r="AU223" s="28">
        <f t="shared" si="113"/>
        <v>3.4888888888888889</v>
      </c>
      <c r="AV223" s="28">
        <f t="shared" ref="AV223" si="114">AVERAGE(AV101:AV145)</f>
        <v>3.6444444444444439</v>
      </c>
      <c r="AW223" s="16">
        <f t="shared" si="113"/>
        <v>6</v>
      </c>
      <c r="AX223" s="16">
        <f t="shared" si="113"/>
        <v>4.5999999999999996</v>
      </c>
      <c r="BO223" s="17" t="s">
        <v>1139</v>
      </c>
      <c r="BP223" s="17">
        <f>COUNTIF(BP3:BP179, "=no comment")</f>
        <v>68</v>
      </c>
      <c r="BQ223" s="39">
        <f t="shared" si="107"/>
        <v>0.38636363636363635</v>
      </c>
      <c r="BR223" s="40"/>
      <c r="BS223" s="40"/>
      <c r="BT223" s="40"/>
      <c r="BU223" s="40"/>
      <c r="BV223" s="40"/>
      <c r="BW223" s="42"/>
      <c r="BZ223" s="18"/>
      <c r="CA223" s="18"/>
      <c r="CB223" s="18"/>
      <c r="CC223" s="18"/>
      <c r="CD223" s="18"/>
      <c r="CE223" s="18"/>
      <c r="CF223" s="18"/>
      <c r="CG223" s="18"/>
      <c r="CH223" s="18"/>
      <c r="CI223" s="18"/>
      <c r="CJ223" s="18"/>
      <c r="CK223" s="18"/>
      <c r="CL223" s="18"/>
      <c r="CM223" s="18"/>
      <c r="CN223" s="18"/>
      <c r="CO223" s="18"/>
      <c r="CP223" s="18"/>
      <c r="CQ223" s="18"/>
    </row>
    <row r="224" spans="1:95" s="16" customFormat="1" ht="20" customHeight="1">
      <c r="C224" s="16" t="s">
        <v>1327</v>
      </c>
      <c r="Z224" s="16">
        <f t="shared" ref="Z224:AX224" si="115">AVERAGE(Z146:Z179)</f>
        <v>3.9705882352941178</v>
      </c>
      <c r="AA224" s="16">
        <f t="shared" si="115"/>
        <v>4.7352941176470589</v>
      </c>
      <c r="AB224" s="16">
        <f t="shared" si="115"/>
        <v>3.4411764705882355</v>
      </c>
      <c r="AC224" s="16">
        <f t="shared" si="115"/>
        <v>4.4411764705882355</v>
      </c>
      <c r="AD224" s="16">
        <f t="shared" si="115"/>
        <v>3.7941176470588234</v>
      </c>
      <c r="AE224" s="16">
        <f t="shared" si="115"/>
        <v>4.4117647058823533</v>
      </c>
      <c r="AF224" s="16">
        <f t="shared" si="115"/>
        <v>2.7352941176470589</v>
      </c>
      <c r="AG224" s="16">
        <f t="shared" si="115"/>
        <v>2.9411764705882355</v>
      </c>
      <c r="AH224" s="28">
        <f t="shared" si="115"/>
        <v>3.0588235294117645</v>
      </c>
      <c r="AI224" s="29">
        <f t="shared" si="115"/>
        <v>3.8529411764705883</v>
      </c>
      <c r="AJ224" s="16">
        <f t="shared" si="115"/>
        <v>4.117647058823529</v>
      </c>
      <c r="AK224" s="16">
        <f t="shared" si="115"/>
        <v>3.8235294117647061</v>
      </c>
      <c r="AL224" s="16">
        <f t="shared" si="115"/>
        <v>3.1764705882352939</v>
      </c>
      <c r="AM224" s="16">
        <f t="shared" si="115"/>
        <v>5.1470588235294121</v>
      </c>
      <c r="AN224" s="16">
        <f t="shared" si="115"/>
        <v>3.8529411764705883</v>
      </c>
      <c r="AO224" s="16">
        <f t="shared" si="115"/>
        <v>4.382352941176471</v>
      </c>
      <c r="AP224" s="28">
        <f t="shared" si="115"/>
        <v>2.7058823529411766</v>
      </c>
      <c r="AQ224" s="16">
        <f t="shared" si="115"/>
        <v>3.2352941176470589</v>
      </c>
      <c r="AR224" s="16">
        <f t="shared" si="115"/>
        <v>3.2352941176470589</v>
      </c>
      <c r="AS224" s="16">
        <f t="shared" si="115"/>
        <v>3.5294117647058822</v>
      </c>
      <c r="AT224" s="16">
        <f t="shared" si="115"/>
        <v>3.1176470588235294</v>
      </c>
      <c r="AU224" s="28">
        <f t="shared" si="115"/>
        <v>3.2058823529411766</v>
      </c>
      <c r="AV224" s="28">
        <f t="shared" ref="AV224" si="116">AVERAGE(AV146:AV179)</f>
        <v>3.2647058823529411</v>
      </c>
      <c r="AW224" s="16">
        <f t="shared" si="115"/>
        <v>5.9117647058823533</v>
      </c>
      <c r="AX224" s="16">
        <f t="shared" si="115"/>
        <v>1.0294117647058822</v>
      </c>
      <c r="BI224" s="16">
        <v>1</v>
      </c>
      <c r="BO224" s="17" t="s">
        <v>1143</v>
      </c>
      <c r="BP224" s="17">
        <f>SUM(BP222:BP223)</f>
        <v>176</v>
      </c>
      <c r="BQ224" s="39">
        <f t="shared" si="107"/>
        <v>1</v>
      </c>
      <c r="BR224" s="40"/>
      <c r="BS224" s="40"/>
      <c r="BT224" s="40"/>
      <c r="BU224" s="40"/>
      <c r="BV224" s="40"/>
      <c r="BW224" s="42"/>
      <c r="BZ224" s="18"/>
      <c r="CA224" s="18"/>
      <c r="CB224" s="18"/>
      <c r="CC224" s="18"/>
      <c r="CD224" s="18"/>
      <c r="CE224" s="18"/>
      <c r="CF224" s="18"/>
      <c r="CG224" s="18"/>
      <c r="CH224" s="18"/>
      <c r="CI224" s="18"/>
      <c r="CJ224" s="18"/>
      <c r="CK224" s="18"/>
      <c r="CL224" s="18"/>
      <c r="CM224" s="18"/>
      <c r="CN224" s="18"/>
      <c r="CO224" s="18"/>
      <c r="CP224" s="18"/>
      <c r="CQ224" s="18"/>
    </row>
    <row r="225" spans="1:95" s="16" customFormat="1" ht="20" customHeight="1">
      <c r="AI225" s="29"/>
      <c r="BR225" s="11"/>
      <c r="BS225" s="11"/>
      <c r="BT225" s="11"/>
      <c r="BU225" s="11"/>
      <c r="BV225" s="11"/>
      <c r="BW225" s="11"/>
      <c r="BZ225" s="18"/>
      <c r="CA225" s="18"/>
      <c r="CB225" s="18"/>
      <c r="CC225" s="18"/>
      <c r="CD225" s="18"/>
      <c r="CE225" s="18"/>
      <c r="CF225" s="18"/>
      <c r="CG225" s="18"/>
      <c r="CH225" s="18"/>
      <c r="CI225" s="18"/>
      <c r="CJ225" s="18"/>
      <c r="CK225" s="18"/>
      <c r="CL225" s="18"/>
      <c r="CM225" s="18"/>
      <c r="CN225" s="18"/>
      <c r="CO225" s="18"/>
      <c r="CP225" s="18"/>
      <c r="CQ225" s="18"/>
    </row>
    <row r="226" spans="1:95" s="16" customFormat="1" ht="20" customHeight="1" thickBot="1">
      <c r="C226" s="33"/>
      <c r="AI226" s="29"/>
      <c r="BR226" s="11"/>
      <c r="BS226" s="11"/>
      <c r="BT226" s="11"/>
      <c r="BU226" s="11"/>
      <c r="BV226" s="11"/>
      <c r="BW226" s="11"/>
      <c r="BZ226" s="18"/>
      <c r="CA226" s="18"/>
      <c r="CB226" s="18"/>
      <c r="CC226" s="18"/>
      <c r="CD226" s="18"/>
      <c r="CE226" s="18"/>
      <c r="CF226" s="18"/>
      <c r="CG226" s="18"/>
      <c r="CH226" s="18"/>
      <c r="CI226" s="18"/>
      <c r="CJ226" s="18"/>
      <c r="CK226" s="18"/>
      <c r="CL226" s="18"/>
      <c r="CM226" s="18"/>
      <c r="CN226" s="18"/>
      <c r="CO226" s="18"/>
      <c r="CP226" s="18"/>
      <c r="CQ226" s="18"/>
    </row>
    <row r="227" spans="1:95" s="16" customFormat="1" ht="20" customHeight="1" thickTop="1">
      <c r="C227" s="37"/>
      <c r="AI227" s="29"/>
      <c r="BR227" s="11"/>
      <c r="BS227" s="11"/>
      <c r="BT227" s="11"/>
      <c r="BU227" s="11"/>
      <c r="BV227" s="11"/>
      <c r="BW227" s="11"/>
      <c r="BZ227" s="18"/>
      <c r="CA227" s="18"/>
      <c r="CB227" s="18"/>
      <c r="CC227" s="18"/>
      <c r="CD227" s="18"/>
      <c r="CE227" s="18"/>
      <c r="CF227" s="18"/>
      <c r="CG227" s="18"/>
      <c r="CH227" s="18"/>
      <c r="CI227" s="18"/>
      <c r="CJ227" s="18"/>
      <c r="CK227" s="18"/>
      <c r="CL227" s="18"/>
      <c r="CM227" s="18"/>
      <c r="CN227" s="18"/>
      <c r="CO227" s="18"/>
      <c r="CP227" s="18"/>
      <c r="CQ227" s="18"/>
    </row>
    <row r="228" spans="1:95" s="16" customFormat="1" ht="20" customHeight="1">
      <c r="AI228" s="29"/>
      <c r="BR228" s="11"/>
      <c r="BS228" s="11"/>
      <c r="BT228" s="11"/>
      <c r="BU228" s="11"/>
      <c r="BV228" s="11"/>
      <c r="BW228" s="11"/>
      <c r="BZ228" s="18"/>
      <c r="CA228" s="18"/>
      <c r="CB228" s="18"/>
      <c r="CC228" s="18"/>
      <c r="CD228" s="18"/>
      <c r="CE228" s="18"/>
      <c r="CF228" s="18"/>
      <c r="CG228" s="18"/>
      <c r="CH228" s="18"/>
      <c r="CI228" s="18"/>
      <c r="CJ228" s="18"/>
      <c r="CK228" s="18"/>
      <c r="CL228" s="18"/>
      <c r="CM228" s="18"/>
      <c r="CN228" s="18"/>
      <c r="CO228" s="18"/>
      <c r="CP228" s="18"/>
      <c r="CQ228" s="18"/>
    </row>
    <row r="229" spans="1:95" s="16" customFormat="1" ht="20" customHeight="1">
      <c r="A229" s="16" t="s">
        <v>1011</v>
      </c>
      <c r="B229" s="16" t="s">
        <v>1007</v>
      </c>
      <c r="Z229" s="16">
        <f t="shared" ref="Z229:AW229" si="117">TTEST(Z3:Z50,Z146:Z179,2,2)</f>
        <v>0.34577165588420877</v>
      </c>
      <c r="AA229" s="16">
        <f t="shared" si="117"/>
        <v>0.59886010928894051</v>
      </c>
      <c r="AB229" s="16">
        <f t="shared" si="117"/>
        <v>0.43806164283639337</v>
      </c>
      <c r="AC229" s="16">
        <f t="shared" si="117"/>
        <v>0.30340974562502554</v>
      </c>
      <c r="AD229" s="16">
        <f t="shared" si="117"/>
        <v>2.6233981561395826E-2</v>
      </c>
      <c r="AE229" s="16">
        <f t="shared" si="117"/>
        <v>2.0160149596075633E-4</v>
      </c>
      <c r="AF229" s="16">
        <f t="shared" si="117"/>
        <v>5.6499096414333511E-2</v>
      </c>
      <c r="AG229" s="16">
        <f t="shared" si="117"/>
        <v>8.6976800055675596E-2</v>
      </c>
      <c r="AH229" s="16">
        <f t="shared" si="117"/>
        <v>8.6976800055675596E-2</v>
      </c>
      <c r="AI229" s="29">
        <f>TTEST(AI3:AI50,AI146:AI179,2,2)</f>
        <v>0.87362145234611699</v>
      </c>
      <c r="AJ229" s="16">
        <f t="shared" si="117"/>
        <v>0.76618881118532978</v>
      </c>
      <c r="AK229" s="16">
        <f t="shared" si="117"/>
        <v>0.83023695659275987</v>
      </c>
      <c r="AL229" s="16">
        <f t="shared" si="117"/>
        <v>0.32843443502399494</v>
      </c>
      <c r="AM229" s="16">
        <f t="shared" si="117"/>
        <v>0.49463144975896989</v>
      </c>
      <c r="AN229" s="16">
        <f t="shared" si="117"/>
        <v>0.55689567854079458</v>
      </c>
      <c r="AO229" s="16">
        <f t="shared" si="117"/>
        <v>0.92064215327410137</v>
      </c>
      <c r="AP229" s="16">
        <f t="shared" si="117"/>
        <v>3.198526417505506E-2</v>
      </c>
      <c r="AQ229" s="16">
        <f>TTEST(AQ3:AQ50,AQ146:AQ179,2,2)</f>
        <v>0.77238970843483046</v>
      </c>
      <c r="AR229" s="16">
        <f>TTEST(AR3:AR50,AR146:AR179,2,2)</f>
        <v>0.62848837122137513</v>
      </c>
      <c r="AS229" s="16">
        <f>TTEST(AS3:AS50,AS146:AS179,2,2)</f>
        <v>0.70143175983771577</v>
      </c>
      <c r="AT229" s="16">
        <f t="shared" si="117"/>
        <v>0.71730616282092141</v>
      </c>
      <c r="AU229" s="16">
        <f t="shared" si="117"/>
        <v>0.65803373354047501</v>
      </c>
      <c r="AV229" s="16">
        <f t="shared" ref="AV229" si="118">TTEST(AV3:AV50,AV146:AV179,2,2)</f>
        <v>0.68174506140618818</v>
      </c>
      <c r="AW229" s="16">
        <f t="shared" si="117"/>
        <v>0.23707906288624092</v>
      </c>
      <c r="AX229" s="16">
        <f>TTEST(AX3:AX50,AX146:AX179,2,2)</f>
        <v>1.1304925852831836E-18</v>
      </c>
      <c r="BO229" s="19" t="s">
        <v>1290</v>
      </c>
      <c r="BR229" s="11"/>
      <c r="BS229" s="11"/>
      <c r="BT229" s="11"/>
      <c r="BU229" s="11"/>
      <c r="BV229" s="11"/>
      <c r="BW229" s="11"/>
      <c r="BZ229" s="18"/>
      <c r="CA229" s="18"/>
      <c r="CB229" s="18"/>
      <c r="CC229" s="18"/>
      <c r="CD229" s="18"/>
      <c r="CE229" s="18"/>
      <c r="CF229" s="18"/>
      <c r="CG229" s="18"/>
      <c r="CH229" s="18"/>
      <c r="CI229" s="18"/>
      <c r="CJ229" s="18"/>
      <c r="CK229" s="18"/>
      <c r="CL229" s="18"/>
      <c r="CM229" s="18"/>
      <c r="CN229" s="18"/>
      <c r="CO229" s="18"/>
      <c r="CP229" s="18"/>
      <c r="CQ229" s="18"/>
    </row>
    <row r="230" spans="1:95" s="16" customFormat="1" ht="20" customHeight="1">
      <c r="B230" s="16" t="s">
        <v>1008</v>
      </c>
      <c r="Z230" s="16">
        <f t="shared" ref="Z230:AW230" si="119">TTEST(Z51:Z99,Z146:Z179,2,2)</f>
        <v>0.77860071069039494</v>
      </c>
      <c r="AA230" s="16">
        <f t="shared" si="119"/>
        <v>0.94911795251330977</v>
      </c>
      <c r="AB230" s="16">
        <f t="shared" si="119"/>
        <v>0.22896985823187627</v>
      </c>
      <c r="AC230" s="16">
        <f t="shared" si="119"/>
        <v>0.66567393053878587</v>
      </c>
      <c r="AD230" s="16">
        <f t="shared" si="119"/>
        <v>0.39857875797988229</v>
      </c>
      <c r="AE230" s="16">
        <f t="shared" si="119"/>
        <v>7.3198360388207734E-2</v>
      </c>
      <c r="AF230" s="16">
        <f t="shared" si="119"/>
        <v>2.9350165800522045E-2</v>
      </c>
      <c r="AG230" s="16">
        <f t="shared" si="119"/>
        <v>6.0486059282439407E-2</v>
      </c>
      <c r="AH230" s="16">
        <f t="shared" si="119"/>
        <v>6.0486059282439407E-2</v>
      </c>
      <c r="AI230" s="29">
        <f>TTEST(AI51:AI99,AI146:AI179,2,2)</f>
        <v>0.90598601200213125</v>
      </c>
      <c r="AJ230" s="16">
        <f t="shared" si="119"/>
        <v>0.37390481214921678</v>
      </c>
      <c r="AK230" s="16">
        <f t="shared" si="119"/>
        <v>0.67120400079865172</v>
      </c>
      <c r="AL230" s="16">
        <f t="shared" si="119"/>
        <v>0.46696278918204293</v>
      </c>
      <c r="AM230" s="16">
        <f t="shared" si="119"/>
        <v>0.43489602436758745</v>
      </c>
      <c r="AN230" s="16">
        <f t="shared" si="119"/>
        <v>0.17856879858780819</v>
      </c>
      <c r="AO230" s="16">
        <f t="shared" si="119"/>
        <v>0.65102930485374788</v>
      </c>
      <c r="AP230" s="16">
        <f t="shared" si="119"/>
        <v>0.15483675714413708</v>
      </c>
      <c r="AQ230" s="16">
        <f>TTEST(AQ51:AQ99,AQ146:AQ179,2,2)</f>
        <v>0.14486758496080357</v>
      </c>
      <c r="AR230" s="16">
        <f>TTEST(AR51:AR99,AR146:AR179,2,2)</f>
        <v>0.15887962976461237</v>
      </c>
      <c r="AS230" s="16">
        <f>TTEST(AS51:AS99,AS146:AS179,2,2)</f>
        <v>0.16133467264196785</v>
      </c>
      <c r="AT230" s="16">
        <f t="shared" si="119"/>
        <v>7.5995677391301988E-2</v>
      </c>
      <c r="AU230" s="16">
        <f t="shared" si="119"/>
        <v>7.3613581279138765E-2</v>
      </c>
      <c r="AV230" s="16">
        <f t="shared" ref="AV230" si="120">TTEST(AV51:AV99,AV146:AV179,2,2)</f>
        <v>0.10016915300044908</v>
      </c>
      <c r="AW230" s="16">
        <f t="shared" si="119"/>
        <v>0.23218356305504959</v>
      </c>
      <c r="AX230" s="16">
        <f>TTEST(AX51:AX99,AX146:AX179,2,2)</f>
        <v>1.9692497269078973E-3</v>
      </c>
      <c r="BO230" s="17" t="s">
        <v>1305</v>
      </c>
      <c r="BP230" s="17">
        <f>COUNTIF(BP181:BP210,"=not finished")</f>
        <v>13</v>
      </c>
      <c r="BQ230" s="17">
        <f>BP230/$BP$235</f>
        <v>0.43333333333333335</v>
      </c>
      <c r="BR230" s="41"/>
      <c r="BS230" s="41"/>
      <c r="BT230" s="41"/>
      <c r="BU230" s="41"/>
      <c r="BV230" s="41"/>
      <c r="BW230" s="43"/>
      <c r="BZ230" s="18"/>
      <c r="CA230" s="18"/>
      <c r="CB230" s="18"/>
      <c r="CC230" s="18"/>
      <c r="CD230" s="18"/>
      <c r="CE230" s="18"/>
      <c r="CF230" s="18"/>
      <c r="CG230" s="18"/>
      <c r="CH230" s="18"/>
      <c r="CI230" s="18"/>
      <c r="CJ230" s="18"/>
      <c r="CK230" s="18"/>
      <c r="CL230" s="18"/>
      <c r="CM230" s="18"/>
      <c r="CN230" s="18"/>
      <c r="CO230" s="18"/>
      <c r="CP230" s="18"/>
      <c r="CQ230" s="18"/>
    </row>
    <row r="231" spans="1:95" s="16" customFormat="1" ht="20" customHeight="1">
      <c r="B231" s="16" t="s">
        <v>1009</v>
      </c>
      <c r="Z231" s="16">
        <f t="shared" ref="Z231:AW231" si="121">TTEST(Z100:Z145,Z146:Z179,2,2)</f>
        <v>0.76456840973606011</v>
      </c>
      <c r="AA231" s="16">
        <f t="shared" si="121"/>
        <v>0.53201791159368184</v>
      </c>
      <c r="AB231" s="16">
        <f t="shared" si="121"/>
        <v>0.2514202175459137</v>
      </c>
      <c r="AC231" s="16">
        <f t="shared" si="121"/>
        <v>0.14673213772497376</v>
      </c>
      <c r="AD231" s="16">
        <f t="shared" si="121"/>
        <v>9.6377252983237072E-2</v>
      </c>
      <c r="AE231" s="16">
        <f t="shared" si="121"/>
        <v>2.5522198656605698E-3</v>
      </c>
      <c r="AF231" s="16">
        <f t="shared" si="121"/>
        <v>5.6476013583024376E-3</v>
      </c>
      <c r="AG231" s="16">
        <f t="shared" si="121"/>
        <v>1.3720268225128934E-2</v>
      </c>
      <c r="AH231" s="16">
        <f t="shared" si="121"/>
        <v>1.3720268225128934E-2</v>
      </c>
      <c r="AI231" s="29">
        <f>TTEST(AI100:AI145,AI146:AI179,2,2)</f>
        <v>0.16881471100686887</v>
      </c>
      <c r="AJ231" s="16">
        <f t="shared" si="121"/>
        <v>0.23120121863380547</v>
      </c>
      <c r="AK231" s="16">
        <f t="shared" si="121"/>
        <v>0.19629943576695583</v>
      </c>
      <c r="AL231" s="16">
        <f t="shared" si="121"/>
        <v>3.9659057994267007E-2</v>
      </c>
      <c r="AM231" s="16">
        <f t="shared" si="121"/>
        <v>0.1279150557622778</v>
      </c>
      <c r="AN231" s="16">
        <f t="shared" si="121"/>
        <v>1.7484129546680341E-2</v>
      </c>
      <c r="AO231" s="16">
        <f t="shared" si="121"/>
        <v>0.30735183402670457</v>
      </c>
      <c r="AP231" s="16">
        <f t="shared" si="121"/>
        <v>1.2131152640309523E-3</v>
      </c>
      <c r="AQ231" s="16">
        <f>TTEST(AQ100:AQ145,AQ146:AQ179,2,2)</f>
        <v>0.4973616998422713</v>
      </c>
      <c r="AR231" s="16">
        <f>TTEST(AR100:AR145,AR146:AR179,2,2)</f>
        <v>0.40348402727420807</v>
      </c>
      <c r="AS231" s="16">
        <f>TTEST(AS100:AS145,AS146:AS179,2,2)</f>
        <v>0.21970129830993751</v>
      </c>
      <c r="AT231" s="16">
        <f t="shared" si="121"/>
        <v>0.29675822389893275</v>
      </c>
      <c r="AU231" s="16">
        <f t="shared" si="121"/>
        <v>0.51703025790458423</v>
      </c>
      <c r="AV231" s="16">
        <f t="shared" ref="AV231" si="122">TTEST(AV100:AV145,AV146:AV179,2,2)</f>
        <v>0.3545157491402624</v>
      </c>
      <c r="AW231" s="16">
        <f t="shared" si="121"/>
        <v>0.2472475879714954</v>
      </c>
      <c r="AX231" s="16">
        <f>TTEST(AX100:AX145,AX146:AX179,2,2)</f>
        <v>2.5771072900983235E-18</v>
      </c>
      <c r="BO231" s="17" t="s">
        <v>1306</v>
      </c>
      <c r="BP231" s="17">
        <f>COUNTIF(BP181:BP210,"*")-BP230</f>
        <v>17</v>
      </c>
      <c r="BQ231" s="17">
        <f t="shared" ref="BQ231:BQ235" si="123">BP231/$BP$235</f>
        <v>0.56666666666666665</v>
      </c>
      <c r="BR231" s="41"/>
      <c r="BS231" s="41"/>
      <c r="BT231" s="41"/>
      <c r="BU231" s="41"/>
      <c r="BV231" s="41"/>
      <c r="BW231" s="43"/>
      <c r="BZ231" s="18"/>
      <c r="CA231" s="18"/>
      <c r="CB231" s="18"/>
      <c r="CC231" s="18"/>
      <c r="CD231" s="18"/>
      <c r="CE231" s="18"/>
      <c r="CF231" s="18"/>
      <c r="CG231" s="18"/>
      <c r="CH231" s="18"/>
      <c r="CI231" s="18"/>
      <c r="CJ231" s="18"/>
      <c r="CK231" s="18"/>
      <c r="CL231" s="18"/>
      <c r="CM231" s="18"/>
      <c r="CN231" s="18"/>
      <c r="CO231" s="18"/>
      <c r="CP231" s="18"/>
      <c r="CQ231" s="18"/>
    </row>
    <row r="232" spans="1:95" ht="17" thickBot="1">
      <c r="AM232" s="26"/>
      <c r="BO232" s="12" t="s">
        <v>1137</v>
      </c>
      <c r="BP232" s="12">
        <f>COUNTIF(BP181:BP210,"=positive")</f>
        <v>4</v>
      </c>
      <c r="BQ232" s="12">
        <f t="shared" si="123"/>
        <v>0.13333333333333333</v>
      </c>
      <c r="BR232" s="41"/>
      <c r="BS232" s="41"/>
      <c r="BT232" s="41"/>
      <c r="BU232" s="41"/>
      <c r="BV232" s="41"/>
      <c r="BW232" s="43"/>
      <c r="BX232"/>
      <c r="BY232"/>
    </row>
    <row r="233" spans="1:95" ht="17" thickTop="1">
      <c r="BO233" s="12" t="s">
        <v>1138</v>
      </c>
      <c r="BP233" s="12">
        <f>COUNTIF(BP181:BP210,"=negative")</f>
        <v>9</v>
      </c>
      <c r="BQ233" s="12">
        <f t="shared" si="123"/>
        <v>0.3</v>
      </c>
      <c r="BR233" s="41"/>
      <c r="BS233" s="41"/>
      <c r="BT233" s="41"/>
      <c r="BU233" s="41"/>
      <c r="BV233" s="41"/>
      <c r="BW233" s="43"/>
      <c r="BX233"/>
      <c r="BY233"/>
    </row>
    <row r="234" spans="1:95">
      <c r="C234" t="s">
        <v>366</v>
      </c>
      <c r="D234">
        <f>COUNTIF($E$3:$E$179,"=no_education")</f>
        <v>1</v>
      </c>
      <c r="E234">
        <f>D234/$B$216</f>
        <v>5.6497175141242938E-3</v>
      </c>
      <c r="BO234" s="12" t="s">
        <v>1141</v>
      </c>
      <c r="BP234" s="12">
        <f>COUNTIF(BP181:BP210, "=balanced")</f>
        <v>2</v>
      </c>
      <c r="BQ234" s="12">
        <f t="shared" si="123"/>
        <v>6.6666666666666666E-2</v>
      </c>
      <c r="BR234" s="41"/>
      <c r="BS234" s="41"/>
      <c r="BT234" s="41"/>
      <c r="BU234" s="41"/>
      <c r="BV234" s="41"/>
      <c r="BW234" s="43"/>
      <c r="BX234"/>
      <c r="BY234"/>
    </row>
    <row r="235" spans="1:95">
      <c r="C235" t="s">
        <v>82</v>
      </c>
      <c r="D235">
        <f>COUNTIF($E$3:$E$179,"=secondary")</f>
        <v>28</v>
      </c>
      <c r="E235">
        <f t="shared" ref="E235:E239" si="124">D235/$B$216</f>
        <v>0.15819209039548024</v>
      </c>
      <c r="BO235" s="12" t="s">
        <v>1307</v>
      </c>
      <c r="BP235" s="12">
        <f>BP230+BP231</f>
        <v>30</v>
      </c>
      <c r="BQ235" s="12">
        <f t="shared" si="123"/>
        <v>1</v>
      </c>
      <c r="BR235" s="41"/>
      <c r="BS235" s="41"/>
      <c r="BT235" s="41"/>
      <c r="BU235" s="41"/>
      <c r="BV235" s="41"/>
      <c r="BW235" s="43"/>
      <c r="BX235"/>
      <c r="BY235"/>
    </row>
    <row r="236" spans="1:95">
      <c r="C236" t="s">
        <v>144</v>
      </c>
      <c r="D236">
        <f>COUNTIF($E$3:$E$179,"=college")</f>
        <v>51</v>
      </c>
      <c r="E236">
        <f t="shared" si="124"/>
        <v>0.28813559322033899</v>
      </c>
      <c r="Z236" s="3" t="s">
        <v>1012</v>
      </c>
      <c r="BP236"/>
      <c r="BQ236"/>
      <c r="BX236"/>
      <c r="BY236"/>
    </row>
    <row r="237" spans="1:95">
      <c r="C237" t="s">
        <v>1334</v>
      </c>
      <c r="D237">
        <f>COUNTIF($E$3:$E$179,"=udergrad")</f>
        <v>54</v>
      </c>
      <c r="E237">
        <f t="shared" si="124"/>
        <v>0.30508474576271188</v>
      </c>
      <c r="Z237" s="4" t="s">
        <v>1013</v>
      </c>
      <c r="BP237"/>
      <c r="BQ237"/>
      <c r="BX237"/>
      <c r="BY237"/>
    </row>
    <row r="238" spans="1:95">
      <c r="C238" t="s">
        <v>55</v>
      </c>
      <c r="D238">
        <f>COUNTIF($E$3:$E$179,"=graduate")</f>
        <v>36</v>
      </c>
      <c r="E238">
        <f t="shared" si="124"/>
        <v>0.20338983050847459</v>
      </c>
      <c r="Z238" s="3" t="s">
        <v>1014</v>
      </c>
      <c r="BP238"/>
      <c r="BQ238"/>
      <c r="BX238"/>
      <c r="BY238"/>
    </row>
    <row r="239" spans="1:95">
      <c r="C239" t="s">
        <v>95</v>
      </c>
      <c r="D239">
        <f>COUNTIF($E$3:$E$179,"=PhD")</f>
        <v>7</v>
      </c>
      <c r="E239">
        <f t="shared" si="124"/>
        <v>3.954802259887006E-2</v>
      </c>
      <c r="Z239" s="3" t="s">
        <v>1015</v>
      </c>
      <c r="BP239"/>
      <c r="BQ239"/>
      <c r="BX239"/>
      <c r="BY239"/>
    </row>
    <row r="240" spans="1:95">
      <c r="Z240" s="3" t="s">
        <v>1016</v>
      </c>
      <c r="BP240"/>
      <c r="BQ240"/>
      <c r="BX240"/>
      <c r="BY240"/>
    </row>
    <row r="241" spans="3:77">
      <c r="C241" t="s">
        <v>1335</v>
      </c>
      <c r="D241" t="e">
        <f>count</f>
        <v>#NAME?</v>
      </c>
      <c r="Z241" s="3" t="s">
        <v>1017</v>
      </c>
      <c r="BP241"/>
      <c r="BQ241"/>
      <c r="BX241"/>
      <c r="BY241"/>
    </row>
    <row r="242" spans="3:77">
      <c r="Z242" s="3" t="s">
        <v>1018</v>
      </c>
      <c r="BP242"/>
      <c r="BQ242"/>
      <c r="BX242"/>
      <c r="BY242"/>
    </row>
    <row r="243" spans="3:77">
      <c r="Z243" s="3" t="s">
        <v>1019</v>
      </c>
      <c r="BP243"/>
      <c r="BQ243"/>
      <c r="BX243"/>
      <c r="BY243"/>
    </row>
    <row r="244" spans="3:77">
      <c r="Z244" s="3" t="s">
        <v>1020</v>
      </c>
      <c r="BP244"/>
      <c r="BQ244"/>
      <c r="BX244"/>
      <c r="BY244"/>
    </row>
    <row r="245" spans="3:77">
      <c r="Z245" s="3" t="s">
        <v>1021</v>
      </c>
      <c r="BP245"/>
      <c r="BQ245"/>
      <c r="BX245"/>
      <c r="BY245"/>
    </row>
    <row r="246" spans="3:77">
      <c r="Z246" s="3" t="s">
        <v>1022</v>
      </c>
      <c r="BP246"/>
      <c r="BQ246"/>
      <c r="BX246"/>
      <c r="BY246"/>
    </row>
    <row r="247" spans="3:77">
      <c r="Z247" s="3" t="s">
        <v>1023</v>
      </c>
      <c r="BP247"/>
      <c r="BQ247"/>
      <c r="BX247"/>
      <c r="BY247"/>
    </row>
    <row r="248" spans="3:77">
      <c r="Z248" s="3" t="s">
        <v>1024</v>
      </c>
      <c r="BP248"/>
      <c r="BQ248"/>
      <c r="BX248"/>
      <c r="BY248"/>
    </row>
    <row r="249" spans="3:77">
      <c r="Z249" s="4" t="s">
        <v>1025</v>
      </c>
      <c r="BP249"/>
      <c r="BQ249"/>
      <c r="BX249"/>
      <c r="BY249"/>
    </row>
    <row r="250" spans="3:77">
      <c r="Z250" s="3" t="s">
        <v>1026</v>
      </c>
      <c r="BP250"/>
      <c r="BQ250"/>
      <c r="BX250"/>
      <c r="BY250"/>
    </row>
    <row r="251" spans="3:77">
      <c r="Z251" s="4" t="s">
        <v>1027</v>
      </c>
      <c r="BP251"/>
      <c r="BQ251"/>
      <c r="BX251"/>
      <c r="BY251"/>
    </row>
    <row r="252" spans="3:77">
      <c r="Z252" s="3" t="s">
        <v>1028</v>
      </c>
      <c r="BP252"/>
      <c r="BQ252"/>
      <c r="BX252"/>
      <c r="BY252"/>
    </row>
    <row r="253" spans="3:77">
      <c r="Z253" s="3" t="s">
        <v>1029</v>
      </c>
      <c r="BP253"/>
      <c r="BQ253"/>
      <c r="BX253"/>
      <c r="BY253"/>
    </row>
    <row r="254" spans="3:77">
      <c r="Z254" s="3" t="s">
        <v>1030</v>
      </c>
      <c r="BP254"/>
      <c r="BQ254"/>
      <c r="BX254"/>
      <c r="BY254"/>
    </row>
    <row r="255" spans="3:77">
      <c r="Z255" s="3" t="s">
        <v>1031</v>
      </c>
      <c r="BP255"/>
      <c r="BQ255"/>
      <c r="BX255"/>
      <c r="BY255"/>
    </row>
    <row r="256" spans="3:77">
      <c r="Z256" s="3" t="s">
        <v>1032</v>
      </c>
      <c r="BP256"/>
      <c r="BQ256"/>
      <c r="BX256"/>
      <c r="BY256"/>
    </row>
    <row r="257" spans="26:77">
      <c r="Z257" s="3" t="s">
        <v>1033</v>
      </c>
      <c r="BP257"/>
      <c r="BQ257"/>
      <c r="BX257"/>
      <c r="BY257"/>
    </row>
    <row r="258" spans="26:77">
      <c r="Z258" s="3" t="s">
        <v>1034</v>
      </c>
      <c r="BP258"/>
      <c r="BQ258"/>
      <c r="BX258"/>
      <c r="BY258"/>
    </row>
    <row r="259" spans="26:77">
      <c r="Z259" s="3" t="s">
        <v>1035</v>
      </c>
      <c r="BP259"/>
      <c r="BQ259"/>
      <c r="BX259"/>
      <c r="BY259"/>
    </row>
    <row r="260" spans="26:77">
      <c r="Z260" s="3" t="s">
        <v>1036</v>
      </c>
      <c r="BP260"/>
      <c r="BQ260"/>
      <c r="BX260"/>
      <c r="BY260"/>
    </row>
    <row r="261" spans="26:77">
      <c r="Z261" s="4" t="s">
        <v>1037</v>
      </c>
      <c r="BP261"/>
      <c r="BQ261"/>
      <c r="BX261"/>
      <c r="BY261"/>
    </row>
    <row r="262" spans="26:77">
      <c r="Z262" s="3" t="s">
        <v>1038</v>
      </c>
      <c r="BP262"/>
      <c r="BQ262"/>
      <c r="BX262"/>
      <c r="BY262"/>
    </row>
    <row r="263" spans="26:77">
      <c r="BP263"/>
      <c r="BQ263"/>
      <c r="BX263"/>
      <c r="BY263"/>
    </row>
  </sheetData>
  <sortState xmlns:xlrd2="http://schemas.microsoft.com/office/spreadsheetml/2017/richdata2" ref="A181:CR212">
    <sortCondition ref="C181:C212"/>
  </sortState>
  <conditionalFormatting sqref="BF211:BH1048576 BF2:BH180 BF181:BF210 BI181:BJ210">
    <cfRule type="colorScale" priority="7">
      <colorScale>
        <cfvo type="min"/>
        <cfvo type="num" val="0.05"/>
        <color rgb="FFFF7128"/>
        <color rgb="FFFFEF9C"/>
      </colorScale>
    </cfRule>
    <cfRule type="colorScale" priority="8">
      <colorScale>
        <cfvo type="min"/>
        <cfvo type="num" val="0"/>
        <color rgb="FFFF7128"/>
        <color rgb="FFFFEF9C"/>
      </colorScale>
    </cfRule>
  </conditionalFormatting>
  <conditionalFormatting sqref="BZ3:CQ179">
    <cfRule type="cellIs" dxfId="5" priority="4" operator="equal">
      <formula>TRUE</formula>
    </cfRule>
    <cfRule type="colorScale" priority="5">
      <colorScale>
        <cfvo type="formula" val="TRUE"/>
        <cfvo type="formula" val="FALSE"/>
        <color rgb="FFFF7128"/>
        <color rgb="FFFFEF9C"/>
      </colorScale>
    </cfRule>
    <cfRule type="colorScale" priority="6">
      <colorScale>
        <cfvo type="min"/>
        <cfvo type="percentile" val="50"/>
        <cfvo type="max"/>
        <color rgb="FFF8696B"/>
        <color rgb="FFFFEB84"/>
        <color rgb="FF63BE7B"/>
      </colorScale>
    </cfRule>
  </conditionalFormatting>
  <conditionalFormatting sqref="Z221:AX224">
    <cfRule type="colorScale" priority="11">
      <colorScale>
        <cfvo type="min"/>
        <cfvo type="percentile" val="50"/>
        <cfvo type="max"/>
        <color rgb="FFF8696B"/>
        <color rgb="FFFFEB84"/>
        <color rgb="FF63BE7B"/>
      </colorScale>
    </cfRule>
  </conditionalFormatting>
  <conditionalFormatting sqref="Z229:AX231">
    <cfRule type="colorScale" priority="13">
      <colorScale>
        <cfvo type="min"/>
        <cfvo type="num" val="0.05"/>
        <color rgb="FFFF7128"/>
        <color rgb="FFFFEF9C"/>
      </colorScale>
    </cfRule>
  </conditionalFormatting>
  <conditionalFormatting sqref="BR3:BW179">
    <cfRule type="cellIs" dxfId="4" priority="1" operator="equal">
      <formula>TRUE</formula>
    </cfRule>
    <cfRule type="colorScale" priority="2">
      <colorScale>
        <cfvo type="formula" val="TRUE"/>
        <cfvo type="formula" val="FALSE"/>
        <color rgb="FFFF7128"/>
        <color rgb="FFFFEF9C"/>
      </colorScale>
    </cfRule>
    <cfRule type="colorScale" priority="3">
      <colorScale>
        <cfvo type="min"/>
        <cfvo type="percentile" val="50"/>
        <cfvo type="max"/>
        <color rgb="FFF8696B"/>
        <color rgb="FFFFEB84"/>
        <color rgb="FF63BE7B"/>
      </colorScale>
    </cfRule>
  </conditionalFormatting>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6476-05C7-5F43-94FD-D8CC48D25A3D}">
  <dimension ref="A1:J181"/>
  <sheetViews>
    <sheetView workbookViewId="0">
      <selection activeCell="M31" sqref="M31"/>
    </sheetView>
  </sheetViews>
  <sheetFormatPr baseColWidth="10" defaultRowHeight="16"/>
  <sheetData>
    <row r="1" spans="1:10">
      <c r="A1" t="s">
        <v>0</v>
      </c>
      <c r="C1" t="s">
        <v>44</v>
      </c>
    </row>
    <row r="2" spans="1:10">
      <c r="A2" t="s">
        <v>281</v>
      </c>
      <c r="B2">
        <v>1</v>
      </c>
      <c r="C2">
        <v>3</v>
      </c>
      <c r="D2">
        <f>B2/C2</f>
        <v>0.33333333333333331</v>
      </c>
      <c r="G2">
        <v>0.33333333333333331</v>
      </c>
      <c r="H2">
        <v>0.5</v>
      </c>
      <c r="I2">
        <v>1</v>
      </c>
      <c r="J2">
        <v>0.5</v>
      </c>
    </row>
    <row r="3" spans="1:10">
      <c r="A3" t="s">
        <v>281</v>
      </c>
      <c r="B3">
        <v>1</v>
      </c>
      <c r="C3">
        <v>4</v>
      </c>
      <c r="D3">
        <f t="shared" ref="D3:D66" si="0">B3/C3</f>
        <v>0.25</v>
      </c>
      <c r="G3">
        <v>0.25</v>
      </c>
      <c r="H3">
        <v>0.25</v>
      </c>
      <c r="I3">
        <v>0.33333333333333331</v>
      </c>
      <c r="J3">
        <v>0.33333333333333331</v>
      </c>
    </row>
    <row r="4" spans="1:10">
      <c r="A4" t="s">
        <v>281</v>
      </c>
      <c r="B4">
        <v>1</v>
      </c>
      <c r="C4">
        <v>5</v>
      </c>
      <c r="D4">
        <f t="shared" si="0"/>
        <v>0.2</v>
      </c>
      <c r="G4">
        <v>0.2</v>
      </c>
      <c r="H4">
        <v>1</v>
      </c>
      <c r="I4">
        <v>1</v>
      </c>
      <c r="J4">
        <v>0.66666666666666663</v>
      </c>
    </row>
    <row r="5" spans="1:10">
      <c r="A5" t="s">
        <v>281</v>
      </c>
      <c r="B5">
        <v>3</v>
      </c>
      <c r="C5">
        <v>5</v>
      </c>
      <c r="D5">
        <f t="shared" si="0"/>
        <v>0.6</v>
      </c>
      <c r="G5">
        <v>0.6</v>
      </c>
      <c r="H5">
        <v>1</v>
      </c>
      <c r="I5">
        <v>0.33333333333333331</v>
      </c>
      <c r="J5">
        <v>0.6</v>
      </c>
    </row>
    <row r="6" spans="1:10">
      <c r="A6" t="s">
        <v>281</v>
      </c>
      <c r="B6">
        <v>1</v>
      </c>
      <c r="C6">
        <v>5</v>
      </c>
      <c r="D6">
        <f t="shared" si="0"/>
        <v>0.2</v>
      </c>
      <c r="G6">
        <v>0.2</v>
      </c>
      <c r="H6">
        <v>1</v>
      </c>
      <c r="I6">
        <v>1</v>
      </c>
      <c r="J6">
        <v>1</v>
      </c>
    </row>
    <row r="7" spans="1:10">
      <c r="A7" t="s">
        <v>281</v>
      </c>
      <c r="B7">
        <v>1</v>
      </c>
      <c r="C7">
        <v>3</v>
      </c>
      <c r="D7">
        <f t="shared" si="0"/>
        <v>0.33333333333333331</v>
      </c>
      <c r="G7">
        <v>0.33333333333333331</v>
      </c>
      <c r="H7">
        <v>1</v>
      </c>
      <c r="I7">
        <v>0.33333333333333331</v>
      </c>
      <c r="J7">
        <v>0.5</v>
      </c>
    </row>
    <row r="8" spans="1:10">
      <c r="A8" t="s">
        <v>281</v>
      </c>
      <c r="B8">
        <v>1</v>
      </c>
      <c r="C8">
        <v>1</v>
      </c>
      <c r="D8">
        <f t="shared" si="0"/>
        <v>1</v>
      </c>
      <c r="G8">
        <v>1</v>
      </c>
      <c r="H8">
        <v>0.25</v>
      </c>
      <c r="I8">
        <v>1</v>
      </c>
      <c r="J8">
        <v>0.33333333333333331</v>
      </c>
    </row>
    <row r="9" spans="1:10">
      <c r="A9" t="s">
        <v>281</v>
      </c>
      <c r="B9">
        <v>1</v>
      </c>
      <c r="C9">
        <v>1</v>
      </c>
      <c r="D9">
        <f t="shared" si="0"/>
        <v>1</v>
      </c>
      <c r="G9">
        <v>1</v>
      </c>
      <c r="H9">
        <v>0.2</v>
      </c>
      <c r="I9">
        <v>1</v>
      </c>
      <c r="J9">
        <v>1</v>
      </c>
    </row>
    <row r="10" spans="1:10">
      <c r="A10" t="s">
        <v>281</v>
      </c>
      <c r="B10">
        <v>1</v>
      </c>
      <c r="C10">
        <v>3</v>
      </c>
      <c r="D10">
        <f t="shared" si="0"/>
        <v>0.33333333333333331</v>
      </c>
      <c r="G10">
        <v>0.33333333333333331</v>
      </c>
      <c r="H10">
        <v>0.5</v>
      </c>
      <c r="I10">
        <v>0.4</v>
      </c>
      <c r="J10">
        <v>0.5</v>
      </c>
    </row>
    <row r="11" spans="1:10">
      <c r="A11" t="s">
        <v>281</v>
      </c>
      <c r="B11">
        <v>1</v>
      </c>
      <c r="C11">
        <v>1</v>
      </c>
      <c r="D11">
        <f t="shared" si="0"/>
        <v>1</v>
      </c>
      <c r="G11">
        <v>1</v>
      </c>
      <c r="H11">
        <v>0.4</v>
      </c>
      <c r="I11">
        <v>0.5</v>
      </c>
      <c r="J11">
        <v>0</v>
      </c>
    </row>
    <row r="12" spans="1:10">
      <c r="A12" t="s">
        <v>281</v>
      </c>
      <c r="B12">
        <v>1</v>
      </c>
      <c r="C12">
        <v>1</v>
      </c>
      <c r="D12">
        <f t="shared" si="0"/>
        <v>1</v>
      </c>
      <c r="G12">
        <v>1</v>
      </c>
      <c r="H12">
        <v>1</v>
      </c>
      <c r="I12">
        <v>0</v>
      </c>
      <c r="J12">
        <v>0.5</v>
      </c>
    </row>
    <row r="13" spans="1:10">
      <c r="A13" t="s">
        <v>281</v>
      </c>
      <c r="B13">
        <v>4</v>
      </c>
      <c r="C13">
        <v>4</v>
      </c>
      <c r="D13">
        <f t="shared" si="0"/>
        <v>1</v>
      </c>
      <c r="G13">
        <v>1</v>
      </c>
      <c r="H13">
        <v>1</v>
      </c>
      <c r="I13">
        <v>0.25</v>
      </c>
      <c r="J13">
        <v>0.4</v>
      </c>
    </row>
    <row r="14" spans="1:10">
      <c r="A14" t="s">
        <v>281</v>
      </c>
      <c r="B14">
        <v>2</v>
      </c>
      <c r="C14">
        <v>4</v>
      </c>
      <c r="D14">
        <f t="shared" si="0"/>
        <v>0.5</v>
      </c>
      <c r="G14">
        <v>0.5</v>
      </c>
      <c r="H14">
        <v>1</v>
      </c>
      <c r="I14">
        <v>0.8</v>
      </c>
      <c r="J14">
        <v>0.2</v>
      </c>
    </row>
    <row r="15" spans="1:10">
      <c r="A15" t="s">
        <v>281</v>
      </c>
      <c r="B15">
        <v>1</v>
      </c>
      <c r="C15">
        <v>1</v>
      </c>
      <c r="D15">
        <f t="shared" si="0"/>
        <v>1</v>
      </c>
      <c r="G15">
        <v>1</v>
      </c>
      <c r="H15">
        <v>0</v>
      </c>
      <c r="I15">
        <v>1</v>
      </c>
      <c r="J15">
        <v>0.66666666666666663</v>
      </c>
    </row>
    <row r="16" spans="1:10">
      <c r="A16" t="s">
        <v>281</v>
      </c>
      <c r="B16">
        <v>0</v>
      </c>
      <c r="C16">
        <v>2</v>
      </c>
      <c r="D16">
        <f t="shared" si="0"/>
        <v>0</v>
      </c>
      <c r="G16">
        <v>0</v>
      </c>
      <c r="H16">
        <v>0.4</v>
      </c>
      <c r="I16">
        <v>1</v>
      </c>
      <c r="J16">
        <v>1</v>
      </c>
    </row>
    <row r="17" spans="1:10">
      <c r="A17" t="s">
        <v>281</v>
      </c>
      <c r="B17">
        <v>2</v>
      </c>
      <c r="C17">
        <v>5</v>
      </c>
      <c r="D17">
        <f t="shared" si="0"/>
        <v>0.4</v>
      </c>
      <c r="G17">
        <v>0.4</v>
      </c>
      <c r="H17">
        <v>1</v>
      </c>
      <c r="I17">
        <v>0.5</v>
      </c>
      <c r="J17">
        <v>1</v>
      </c>
    </row>
    <row r="18" spans="1:10">
      <c r="A18" t="s">
        <v>281</v>
      </c>
      <c r="B18">
        <v>3</v>
      </c>
      <c r="C18">
        <v>5</v>
      </c>
      <c r="D18">
        <f t="shared" si="0"/>
        <v>0.6</v>
      </c>
      <c r="G18">
        <v>0.6</v>
      </c>
      <c r="H18">
        <v>0.2</v>
      </c>
      <c r="I18">
        <v>0</v>
      </c>
      <c r="J18">
        <v>1</v>
      </c>
    </row>
    <row r="19" spans="1:10">
      <c r="A19" t="s">
        <v>281</v>
      </c>
      <c r="B19">
        <v>1</v>
      </c>
      <c r="C19">
        <v>5</v>
      </c>
      <c r="D19">
        <f t="shared" si="0"/>
        <v>0.2</v>
      </c>
      <c r="G19">
        <v>0.2</v>
      </c>
      <c r="H19">
        <v>0.66666666666666663</v>
      </c>
      <c r="I19">
        <v>0.4</v>
      </c>
      <c r="J19">
        <v>0.4</v>
      </c>
    </row>
    <row r="20" spans="1:10">
      <c r="A20" t="s">
        <v>281</v>
      </c>
      <c r="B20">
        <v>1</v>
      </c>
      <c r="C20">
        <v>1</v>
      </c>
      <c r="D20">
        <f t="shared" si="0"/>
        <v>1</v>
      </c>
      <c r="G20">
        <v>1</v>
      </c>
      <c r="H20">
        <v>1</v>
      </c>
      <c r="I20">
        <v>0.5</v>
      </c>
      <c r="J20">
        <v>0.2</v>
      </c>
    </row>
    <row r="21" spans="1:10">
      <c r="A21" t="s">
        <v>281</v>
      </c>
      <c r="B21">
        <v>3</v>
      </c>
      <c r="C21">
        <v>4</v>
      </c>
      <c r="D21">
        <f t="shared" si="0"/>
        <v>0.75</v>
      </c>
      <c r="G21">
        <v>0.75</v>
      </c>
      <c r="H21">
        <v>0.66666666666666663</v>
      </c>
      <c r="I21">
        <v>0.5</v>
      </c>
      <c r="J21">
        <v>0.2</v>
      </c>
    </row>
    <row r="22" spans="1:10">
      <c r="A22" t="s">
        <v>281</v>
      </c>
      <c r="B22">
        <v>1</v>
      </c>
      <c r="C22">
        <v>1</v>
      </c>
      <c r="D22">
        <f t="shared" si="0"/>
        <v>1</v>
      </c>
      <c r="G22">
        <v>1</v>
      </c>
      <c r="H22">
        <v>0</v>
      </c>
      <c r="I22">
        <v>0.5</v>
      </c>
      <c r="J22">
        <v>0.5</v>
      </c>
    </row>
    <row r="23" spans="1:10">
      <c r="A23" t="s">
        <v>281</v>
      </c>
      <c r="B23">
        <v>1</v>
      </c>
      <c r="C23">
        <v>4</v>
      </c>
      <c r="D23">
        <f t="shared" si="0"/>
        <v>0.25</v>
      </c>
      <c r="G23">
        <v>0.25</v>
      </c>
      <c r="H23">
        <v>0.25</v>
      </c>
      <c r="I23">
        <v>1</v>
      </c>
      <c r="J23">
        <v>1</v>
      </c>
    </row>
    <row r="24" spans="1:10">
      <c r="A24" t="s">
        <v>281</v>
      </c>
      <c r="B24">
        <v>1</v>
      </c>
      <c r="C24">
        <v>3</v>
      </c>
      <c r="D24">
        <f t="shared" si="0"/>
        <v>0.33333333333333331</v>
      </c>
      <c r="G24">
        <v>0.33333333333333331</v>
      </c>
      <c r="H24">
        <v>0.75</v>
      </c>
      <c r="I24">
        <v>0.33333333333333331</v>
      </c>
      <c r="J24">
        <v>0.75</v>
      </c>
    </row>
    <row r="25" spans="1:10">
      <c r="A25" t="s">
        <v>281</v>
      </c>
      <c r="B25">
        <v>1</v>
      </c>
      <c r="C25">
        <v>3</v>
      </c>
      <c r="D25">
        <f t="shared" si="0"/>
        <v>0.33333333333333331</v>
      </c>
      <c r="G25">
        <v>0.33333333333333331</v>
      </c>
      <c r="H25">
        <v>0.66666666666666663</v>
      </c>
      <c r="I25">
        <v>0.2</v>
      </c>
      <c r="J25">
        <v>1</v>
      </c>
    </row>
    <row r="26" spans="1:10">
      <c r="A26" t="s">
        <v>281</v>
      </c>
      <c r="B26">
        <v>0</v>
      </c>
      <c r="C26">
        <v>1</v>
      </c>
      <c r="D26">
        <f t="shared" si="0"/>
        <v>0</v>
      </c>
      <c r="G26">
        <v>0</v>
      </c>
      <c r="H26">
        <v>1</v>
      </c>
      <c r="I26">
        <v>0.2</v>
      </c>
      <c r="J26">
        <v>1</v>
      </c>
    </row>
    <row r="27" spans="1:10">
      <c r="A27" t="s">
        <v>281</v>
      </c>
      <c r="B27">
        <v>1</v>
      </c>
      <c r="C27">
        <v>4</v>
      </c>
      <c r="D27">
        <f t="shared" si="0"/>
        <v>0.25</v>
      </c>
      <c r="G27">
        <v>0.25</v>
      </c>
      <c r="H27">
        <v>1</v>
      </c>
      <c r="I27">
        <v>0.6</v>
      </c>
      <c r="J27">
        <v>0.25</v>
      </c>
    </row>
    <row r="28" spans="1:10">
      <c r="A28" t="s">
        <v>281</v>
      </c>
      <c r="B28">
        <v>2</v>
      </c>
      <c r="C28">
        <v>4</v>
      </c>
      <c r="D28">
        <f t="shared" si="0"/>
        <v>0.5</v>
      </c>
      <c r="G28">
        <v>0.5</v>
      </c>
      <c r="H28">
        <v>0.66666666666666663</v>
      </c>
      <c r="I28">
        <v>1</v>
      </c>
      <c r="J28">
        <v>1</v>
      </c>
    </row>
    <row r="29" spans="1:10">
      <c r="A29" t="s">
        <v>281</v>
      </c>
      <c r="B29">
        <v>2</v>
      </c>
      <c r="C29">
        <v>2</v>
      </c>
      <c r="D29">
        <f t="shared" si="0"/>
        <v>1</v>
      </c>
      <c r="G29">
        <v>1</v>
      </c>
      <c r="H29">
        <v>0.33333333333333331</v>
      </c>
      <c r="I29">
        <v>0</v>
      </c>
      <c r="J29">
        <v>1</v>
      </c>
    </row>
    <row r="30" spans="1:10">
      <c r="A30" t="s">
        <v>281</v>
      </c>
      <c r="B30">
        <v>3</v>
      </c>
      <c r="C30">
        <v>4</v>
      </c>
      <c r="D30">
        <f t="shared" si="0"/>
        <v>0.75</v>
      </c>
      <c r="G30">
        <v>0.75</v>
      </c>
      <c r="H30">
        <v>0</v>
      </c>
      <c r="I30">
        <v>0.2</v>
      </c>
      <c r="J30">
        <v>0</v>
      </c>
    </row>
    <row r="31" spans="1:10">
      <c r="A31" t="s">
        <v>281</v>
      </c>
      <c r="B31">
        <v>1</v>
      </c>
      <c r="C31">
        <v>2</v>
      </c>
      <c r="D31">
        <f t="shared" si="0"/>
        <v>0.5</v>
      </c>
      <c r="G31">
        <v>0.5</v>
      </c>
      <c r="H31">
        <v>1</v>
      </c>
      <c r="I31">
        <v>0.33333333333333331</v>
      </c>
      <c r="J31">
        <v>1</v>
      </c>
    </row>
    <row r="32" spans="1:10">
      <c r="A32" t="s">
        <v>281</v>
      </c>
      <c r="B32">
        <v>2</v>
      </c>
      <c r="C32">
        <v>2</v>
      </c>
      <c r="D32">
        <f t="shared" si="0"/>
        <v>1</v>
      </c>
      <c r="G32">
        <v>1</v>
      </c>
      <c r="H32">
        <v>0.75</v>
      </c>
      <c r="I32">
        <v>1</v>
      </c>
      <c r="J32">
        <v>0.5</v>
      </c>
    </row>
    <row r="33" spans="1:10">
      <c r="A33" t="s">
        <v>281</v>
      </c>
      <c r="B33">
        <v>1</v>
      </c>
      <c r="C33">
        <v>4</v>
      </c>
      <c r="D33">
        <f t="shared" si="0"/>
        <v>0.25</v>
      </c>
      <c r="G33">
        <v>0.25</v>
      </c>
      <c r="H33">
        <v>0.5</v>
      </c>
      <c r="I33">
        <v>0</v>
      </c>
      <c r="J33">
        <v>0.33333333333333331</v>
      </c>
    </row>
    <row r="34" spans="1:10">
      <c r="A34" t="s">
        <v>281</v>
      </c>
      <c r="B34">
        <v>1</v>
      </c>
      <c r="C34">
        <v>2</v>
      </c>
      <c r="D34">
        <f t="shared" si="0"/>
        <v>0.5</v>
      </c>
      <c r="G34">
        <v>0.5</v>
      </c>
      <c r="H34">
        <v>0.5</v>
      </c>
      <c r="I34">
        <v>1</v>
      </c>
    </row>
    <row r="35" spans="1:10">
      <c r="A35" t="s">
        <v>281</v>
      </c>
      <c r="B35">
        <v>1</v>
      </c>
      <c r="C35">
        <v>1</v>
      </c>
      <c r="D35">
        <f t="shared" si="0"/>
        <v>1</v>
      </c>
      <c r="G35">
        <v>1</v>
      </c>
      <c r="H35">
        <v>1</v>
      </c>
      <c r="I35">
        <v>1</v>
      </c>
    </row>
    <row r="36" spans="1:10">
      <c r="A36" t="s">
        <v>281</v>
      </c>
      <c r="B36">
        <v>3</v>
      </c>
      <c r="C36">
        <v>3</v>
      </c>
      <c r="D36">
        <f t="shared" si="0"/>
        <v>1</v>
      </c>
      <c r="G36">
        <v>1</v>
      </c>
      <c r="H36">
        <v>0.5</v>
      </c>
      <c r="I36">
        <v>0.2</v>
      </c>
    </row>
    <row r="37" spans="1:10">
      <c r="A37" t="s">
        <v>281</v>
      </c>
      <c r="B37">
        <v>2</v>
      </c>
      <c r="C37">
        <v>4</v>
      </c>
      <c r="D37">
        <f t="shared" si="0"/>
        <v>0.5</v>
      </c>
      <c r="G37">
        <v>0.5</v>
      </c>
      <c r="H37">
        <v>0.5</v>
      </c>
      <c r="I37">
        <v>1</v>
      </c>
    </row>
    <row r="38" spans="1:10">
      <c r="A38" t="s">
        <v>281</v>
      </c>
      <c r="B38">
        <v>1</v>
      </c>
      <c r="C38">
        <v>1</v>
      </c>
      <c r="D38">
        <f t="shared" si="0"/>
        <v>1</v>
      </c>
      <c r="G38">
        <v>1</v>
      </c>
      <c r="H38">
        <v>0.33333333333333331</v>
      </c>
      <c r="I38">
        <v>0.5</v>
      </c>
    </row>
    <row r="39" spans="1:10">
      <c r="A39" t="s">
        <v>281</v>
      </c>
      <c r="B39">
        <v>1</v>
      </c>
      <c r="C39">
        <v>2</v>
      </c>
      <c r="D39">
        <f t="shared" si="0"/>
        <v>0.5</v>
      </c>
      <c r="G39">
        <v>0.5</v>
      </c>
      <c r="H39">
        <v>0</v>
      </c>
      <c r="I39">
        <v>0.5</v>
      </c>
    </row>
    <row r="40" spans="1:10">
      <c r="A40" t="s">
        <v>281</v>
      </c>
      <c r="B40">
        <v>1</v>
      </c>
      <c r="C40">
        <v>2</v>
      </c>
      <c r="D40">
        <f t="shared" si="0"/>
        <v>0.5</v>
      </c>
      <c r="G40">
        <v>0.5</v>
      </c>
      <c r="H40">
        <v>1</v>
      </c>
      <c r="I40">
        <v>0.2</v>
      </c>
    </row>
    <row r="41" spans="1:10">
      <c r="A41" t="s">
        <v>281</v>
      </c>
      <c r="B41">
        <v>1</v>
      </c>
      <c r="C41">
        <v>2</v>
      </c>
      <c r="D41">
        <f t="shared" si="0"/>
        <v>0.5</v>
      </c>
      <c r="G41">
        <v>0.5</v>
      </c>
      <c r="H41">
        <v>0.66666666666666663</v>
      </c>
      <c r="I41">
        <v>0.33333333333333331</v>
      </c>
    </row>
    <row r="42" spans="1:10">
      <c r="A42" t="s">
        <v>281</v>
      </c>
      <c r="B42">
        <v>1</v>
      </c>
      <c r="C42">
        <v>5</v>
      </c>
      <c r="D42">
        <f t="shared" si="0"/>
        <v>0.2</v>
      </c>
      <c r="G42">
        <v>0.2</v>
      </c>
      <c r="H42">
        <v>0.33333333333333331</v>
      </c>
      <c r="I42">
        <v>0.5</v>
      </c>
    </row>
    <row r="43" spans="1:10">
      <c r="A43" t="s">
        <v>281</v>
      </c>
      <c r="B43">
        <v>1</v>
      </c>
      <c r="C43">
        <v>3</v>
      </c>
      <c r="D43">
        <f t="shared" si="0"/>
        <v>0.33333333333333331</v>
      </c>
      <c r="G43">
        <v>0.33333333333333331</v>
      </c>
      <c r="H43">
        <v>0.4</v>
      </c>
      <c r="I43">
        <v>1</v>
      </c>
    </row>
    <row r="44" spans="1:10">
      <c r="A44" t="s">
        <v>281</v>
      </c>
      <c r="B44">
        <v>2</v>
      </c>
      <c r="C44">
        <v>3</v>
      </c>
      <c r="D44">
        <f t="shared" si="0"/>
        <v>0.66666666666666663</v>
      </c>
      <c r="G44">
        <v>0.66666666666666663</v>
      </c>
      <c r="H44">
        <v>1</v>
      </c>
      <c r="I44">
        <v>0.33333333333333331</v>
      </c>
    </row>
    <row r="45" spans="1:10">
      <c r="A45" t="s">
        <v>281</v>
      </c>
      <c r="B45">
        <v>3</v>
      </c>
      <c r="C45">
        <v>3</v>
      </c>
      <c r="D45">
        <f t="shared" si="0"/>
        <v>1</v>
      </c>
      <c r="G45">
        <v>1</v>
      </c>
      <c r="H45">
        <v>0.5</v>
      </c>
      <c r="I45">
        <v>0.5</v>
      </c>
    </row>
    <row r="46" spans="1:10">
      <c r="A46" t="s">
        <v>281</v>
      </c>
      <c r="B46">
        <v>1</v>
      </c>
      <c r="C46">
        <v>1</v>
      </c>
      <c r="D46">
        <f t="shared" si="0"/>
        <v>1</v>
      </c>
      <c r="G46">
        <v>1</v>
      </c>
      <c r="H46">
        <v>0.33333333333333331</v>
      </c>
      <c r="I46">
        <v>1</v>
      </c>
    </row>
    <row r="47" spans="1:10">
      <c r="A47" t="s">
        <v>281</v>
      </c>
      <c r="B47">
        <v>1</v>
      </c>
      <c r="C47">
        <v>2</v>
      </c>
      <c r="D47">
        <f t="shared" si="0"/>
        <v>0.5</v>
      </c>
      <c r="G47">
        <v>0.5</v>
      </c>
      <c r="H47">
        <v>0.33333333333333331</v>
      </c>
    </row>
    <row r="48" spans="1:10">
      <c r="A48" t="s">
        <v>562</v>
      </c>
      <c r="B48">
        <v>2</v>
      </c>
      <c r="C48">
        <v>4</v>
      </c>
      <c r="D48">
        <f t="shared" si="0"/>
        <v>0.5</v>
      </c>
      <c r="H48">
        <v>0.2</v>
      </c>
    </row>
    <row r="49" spans="1:8">
      <c r="A49" t="s">
        <v>562</v>
      </c>
      <c r="B49">
        <v>1</v>
      </c>
      <c r="C49">
        <v>4</v>
      </c>
      <c r="D49">
        <f t="shared" si="0"/>
        <v>0.25</v>
      </c>
      <c r="H49">
        <v>0.66666666666666663</v>
      </c>
    </row>
    <row r="50" spans="1:8">
      <c r="A50" t="s">
        <v>562</v>
      </c>
      <c r="B50">
        <v>2</v>
      </c>
      <c r="C50">
        <v>2</v>
      </c>
      <c r="D50">
        <f t="shared" si="0"/>
        <v>1</v>
      </c>
    </row>
    <row r="51" spans="1:8">
      <c r="A51" t="s">
        <v>562</v>
      </c>
      <c r="B51">
        <v>1</v>
      </c>
      <c r="C51">
        <v>1</v>
      </c>
      <c r="D51">
        <f t="shared" si="0"/>
        <v>1</v>
      </c>
    </row>
    <row r="52" spans="1:8">
      <c r="A52" t="s">
        <v>562</v>
      </c>
      <c r="B52">
        <v>1</v>
      </c>
      <c r="C52">
        <v>1</v>
      </c>
      <c r="D52">
        <f t="shared" si="0"/>
        <v>1</v>
      </c>
    </row>
    <row r="53" spans="1:8">
      <c r="A53" t="s">
        <v>562</v>
      </c>
      <c r="B53">
        <v>1</v>
      </c>
      <c r="C53">
        <v>1</v>
      </c>
      <c r="D53">
        <f t="shared" si="0"/>
        <v>1</v>
      </c>
    </row>
    <row r="54" spans="1:8">
      <c r="A54" t="s">
        <v>562</v>
      </c>
      <c r="B54">
        <v>1</v>
      </c>
      <c r="C54">
        <v>4</v>
      </c>
      <c r="D54">
        <f t="shared" si="0"/>
        <v>0.25</v>
      </c>
    </row>
    <row r="55" spans="1:8">
      <c r="A55" t="s">
        <v>562</v>
      </c>
      <c r="B55">
        <v>1</v>
      </c>
      <c r="C55">
        <v>5</v>
      </c>
      <c r="D55">
        <f t="shared" si="0"/>
        <v>0.2</v>
      </c>
    </row>
    <row r="56" spans="1:8">
      <c r="A56" t="s">
        <v>562</v>
      </c>
      <c r="B56">
        <v>2</v>
      </c>
      <c r="C56">
        <v>4</v>
      </c>
      <c r="D56">
        <f t="shared" si="0"/>
        <v>0.5</v>
      </c>
    </row>
    <row r="57" spans="1:8">
      <c r="A57" t="s">
        <v>562</v>
      </c>
      <c r="B57">
        <v>2</v>
      </c>
      <c r="C57">
        <v>5</v>
      </c>
      <c r="D57">
        <f t="shared" si="0"/>
        <v>0.4</v>
      </c>
    </row>
    <row r="58" spans="1:8">
      <c r="A58" t="s">
        <v>562</v>
      </c>
      <c r="B58">
        <v>2</v>
      </c>
      <c r="C58">
        <v>2</v>
      </c>
      <c r="D58">
        <f t="shared" si="0"/>
        <v>1</v>
      </c>
    </row>
    <row r="59" spans="1:8">
      <c r="A59" t="s">
        <v>562</v>
      </c>
      <c r="B59">
        <v>2</v>
      </c>
      <c r="C59">
        <v>2</v>
      </c>
      <c r="D59">
        <f t="shared" si="0"/>
        <v>1</v>
      </c>
    </row>
    <row r="60" spans="1:8">
      <c r="A60" t="s">
        <v>562</v>
      </c>
      <c r="B60">
        <v>1</v>
      </c>
      <c r="C60">
        <v>1</v>
      </c>
      <c r="D60">
        <f t="shared" si="0"/>
        <v>1</v>
      </c>
    </row>
    <row r="61" spans="1:8">
      <c r="A61" t="s">
        <v>562</v>
      </c>
      <c r="B61">
        <v>0</v>
      </c>
      <c r="C61">
        <v>5</v>
      </c>
      <c r="D61">
        <f t="shared" si="0"/>
        <v>0</v>
      </c>
    </row>
    <row r="62" spans="1:8">
      <c r="A62" t="s">
        <v>562</v>
      </c>
      <c r="B62">
        <v>2</v>
      </c>
      <c r="C62">
        <v>5</v>
      </c>
      <c r="D62">
        <f t="shared" si="0"/>
        <v>0.4</v>
      </c>
    </row>
    <row r="63" spans="1:8">
      <c r="A63" t="s">
        <v>562</v>
      </c>
      <c r="B63">
        <v>1</v>
      </c>
      <c r="C63">
        <v>1</v>
      </c>
      <c r="D63">
        <f t="shared" si="0"/>
        <v>1</v>
      </c>
    </row>
    <row r="64" spans="1:8">
      <c r="A64" t="s">
        <v>562</v>
      </c>
      <c r="B64">
        <v>1</v>
      </c>
      <c r="C64">
        <v>5</v>
      </c>
      <c r="D64">
        <f t="shared" si="0"/>
        <v>0.2</v>
      </c>
    </row>
    <row r="65" spans="1:4">
      <c r="A65" t="s">
        <v>562</v>
      </c>
      <c r="B65">
        <v>2</v>
      </c>
      <c r="C65">
        <v>3</v>
      </c>
      <c r="D65">
        <f t="shared" si="0"/>
        <v>0.66666666666666663</v>
      </c>
    </row>
    <row r="66" spans="1:4">
      <c r="A66" t="s">
        <v>562</v>
      </c>
      <c r="B66">
        <v>2</v>
      </c>
      <c r="C66">
        <v>2</v>
      </c>
      <c r="D66">
        <f t="shared" si="0"/>
        <v>1</v>
      </c>
    </row>
    <row r="67" spans="1:4">
      <c r="A67" t="s">
        <v>562</v>
      </c>
      <c r="B67">
        <v>2</v>
      </c>
      <c r="C67">
        <v>3</v>
      </c>
      <c r="D67">
        <f t="shared" ref="D67:D130" si="1">B67/C67</f>
        <v>0.66666666666666663</v>
      </c>
    </row>
    <row r="68" spans="1:4">
      <c r="A68" t="s">
        <v>562</v>
      </c>
      <c r="B68">
        <v>0</v>
      </c>
      <c r="C68">
        <v>5</v>
      </c>
      <c r="D68">
        <f t="shared" si="1"/>
        <v>0</v>
      </c>
    </row>
    <row r="69" spans="1:4">
      <c r="A69" t="s">
        <v>562</v>
      </c>
      <c r="B69">
        <v>1</v>
      </c>
      <c r="C69">
        <v>4</v>
      </c>
      <c r="D69">
        <f t="shared" si="1"/>
        <v>0.25</v>
      </c>
    </row>
    <row r="70" spans="1:4">
      <c r="A70" t="s">
        <v>562</v>
      </c>
      <c r="B70">
        <v>3</v>
      </c>
      <c r="C70">
        <v>4</v>
      </c>
      <c r="D70">
        <f t="shared" si="1"/>
        <v>0.75</v>
      </c>
    </row>
    <row r="71" spans="1:4">
      <c r="A71" t="s">
        <v>562</v>
      </c>
      <c r="B71">
        <v>2</v>
      </c>
      <c r="C71">
        <v>3</v>
      </c>
      <c r="D71">
        <f t="shared" si="1"/>
        <v>0.66666666666666663</v>
      </c>
    </row>
    <row r="72" spans="1:4">
      <c r="A72" t="s">
        <v>562</v>
      </c>
      <c r="B72">
        <v>3</v>
      </c>
      <c r="C72">
        <v>3</v>
      </c>
      <c r="D72">
        <f t="shared" si="1"/>
        <v>1</v>
      </c>
    </row>
    <row r="73" spans="1:4">
      <c r="A73" t="s">
        <v>562</v>
      </c>
      <c r="B73">
        <v>1</v>
      </c>
      <c r="C73">
        <v>1</v>
      </c>
      <c r="D73">
        <f t="shared" si="1"/>
        <v>1</v>
      </c>
    </row>
    <row r="74" spans="1:4">
      <c r="A74" t="s">
        <v>562</v>
      </c>
      <c r="B74">
        <v>2</v>
      </c>
      <c r="C74">
        <v>3</v>
      </c>
      <c r="D74">
        <f t="shared" si="1"/>
        <v>0.66666666666666663</v>
      </c>
    </row>
    <row r="75" spans="1:4">
      <c r="A75" t="s">
        <v>562</v>
      </c>
      <c r="B75">
        <v>1</v>
      </c>
      <c r="C75">
        <v>3</v>
      </c>
      <c r="D75">
        <f t="shared" si="1"/>
        <v>0.33333333333333331</v>
      </c>
    </row>
    <row r="76" spans="1:4">
      <c r="A76" t="s">
        <v>562</v>
      </c>
      <c r="B76">
        <v>0</v>
      </c>
      <c r="C76">
        <v>1</v>
      </c>
      <c r="D76">
        <f t="shared" si="1"/>
        <v>0</v>
      </c>
    </row>
    <row r="77" spans="1:4">
      <c r="A77" t="s">
        <v>562</v>
      </c>
      <c r="B77">
        <v>2</v>
      </c>
      <c r="C77">
        <v>2</v>
      </c>
      <c r="D77">
        <f t="shared" si="1"/>
        <v>1</v>
      </c>
    </row>
    <row r="78" spans="1:4">
      <c r="A78" t="s">
        <v>562</v>
      </c>
      <c r="B78">
        <v>3</v>
      </c>
      <c r="C78">
        <v>4</v>
      </c>
      <c r="D78">
        <f t="shared" si="1"/>
        <v>0.75</v>
      </c>
    </row>
    <row r="79" spans="1:4">
      <c r="A79" t="s">
        <v>562</v>
      </c>
      <c r="B79">
        <v>1</v>
      </c>
      <c r="C79">
        <v>2</v>
      </c>
      <c r="D79">
        <f t="shared" si="1"/>
        <v>0.5</v>
      </c>
    </row>
    <row r="80" spans="1:4">
      <c r="A80" t="s">
        <v>562</v>
      </c>
      <c r="B80">
        <v>1</v>
      </c>
      <c r="C80">
        <v>2</v>
      </c>
      <c r="D80">
        <f t="shared" si="1"/>
        <v>0.5</v>
      </c>
    </row>
    <row r="81" spans="1:4">
      <c r="A81" t="s">
        <v>562</v>
      </c>
      <c r="B81">
        <v>1</v>
      </c>
      <c r="C81">
        <v>1</v>
      </c>
      <c r="D81">
        <f t="shared" si="1"/>
        <v>1</v>
      </c>
    </row>
    <row r="82" spans="1:4">
      <c r="A82" t="s">
        <v>562</v>
      </c>
      <c r="B82">
        <v>1</v>
      </c>
      <c r="C82">
        <v>2</v>
      </c>
      <c r="D82">
        <f t="shared" si="1"/>
        <v>0.5</v>
      </c>
    </row>
    <row r="83" spans="1:4">
      <c r="A83" t="s">
        <v>562</v>
      </c>
      <c r="B83">
        <v>1</v>
      </c>
      <c r="C83">
        <v>2</v>
      </c>
      <c r="D83">
        <f t="shared" si="1"/>
        <v>0.5</v>
      </c>
    </row>
    <row r="84" spans="1:4">
      <c r="A84" t="s">
        <v>562</v>
      </c>
      <c r="B84">
        <v>1</v>
      </c>
      <c r="C84">
        <v>3</v>
      </c>
      <c r="D84">
        <f t="shared" si="1"/>
        <v>0.33333333333333331</v>
      </c>
    </row>
    <row r="85" spans="1:4">
      <c r="A85" t="s">
        <v>562</v>
      </c>
      <c r="B85">
        <v>0</v>
      </c>
      <c r="C85">
        <v>5</v>
      </c>
      <c r="D85">
        <f t="shared" si="1"/>
        <v>0</v>
      </c>
    </row>
    <row r="86" spans="1:4">
      <c r="A86" t="s">
        <v>562</v>
      </c>
      <c r="B86">
        <v>2</v>
      </c>
      <c r="C86">
        <v>2</v>
      </c>
      <c r="D86">
        <f t="shared" si="1"/>
        <v>1</v>
      </c>
    </row>
    <row r="87" spans="1:4">
      <c r="A87" t="s">
        <v>562</v>
      </c>
      <c r="B87">
        <v>2</v>
      </c>
      <c r="C87">
        <v>3</v>
      </c>
      <c r="D87">
        <f t="shared" si="1"/>
        <v>0.66666666666666663</v>
      </c>
    </row>
    <row r="88" spans="1:4">
      <c r="A88" t="s">
        <v>562</v>
      </c>
      <c r="B88">
        <v>1</v>
      </c>
      <c r="C88">
        <v>3</v>
      </c>
      <c r="D88">
        <f t="shared" si="1"/>
        <v>0.33333333333333331</v>
      </c>
    </row>
    <row r="89" spans="1:4">
      <c r="A89" t="s">
        <v>562</v>
      </c>
      <c r="B89">
        <v>2</v>
      </c>
      <c r="C89">
        <v>5</v>
      </c>
      <c r="D89">
        <f t="shared" si="1"/>
        <v>0.4</v>
      </c>
    </row>
    <row r="90" spans="1:4">
      <c r="A90" t="s">
        <v>562</v>
      </c>
      <c r="B90">
        <v>3</v>
      </c>
      <c r="C90">
        <v>3</v>
      </c>
      <c r="D90">
        <f t="shared" si="1"/>
        <v>1</v>
      </c>
    </row>
    <row r="91" spans="1:4">
      <c r="A91" t="s">
        <v>562</v>
      </c>
      <c r="B91">
        <v>1</v>
      </c>
      <c r="C91">
        <v>2</v>
      </c>
      <c r="D91">
        <f t="shared" si="1"/>
        <v>0.5</v>
      </c>
    </row>
    <row r="92" spans="1:4">
      <c r="A92" t="s">
        <v>562</v>
      </c>
      <c r="B92">
        <v>1</v>
      </c>
      <c r="C92">
        <v>3</v>
      </c>
      <c r="D92">
        <f t="shared" si="1"/>
        <v>0.33333333333333331</v>
      </c>
    </row>
    <row r="93" spans="1:4">
      <c r="A93" t="s">
        <v>562</v>
      </c>
      <c r="B93">
        <v>1</v>
      </c>
      <c r="C93">
        <v>3</v>
      </c>
      <c r="D93">
        <f t="shared" si="1"/>
        <v>0.33333333333333331</v>
      </c>
    </row>
    <row r="94" spans="1:4">
      <c r="A94" t="s">
        <v>562</v>
      </c>
      <c r="B94">
        <v>1</v>
      </c>
      <c r="C94">
        <v>5</v>
      </c>
      <c r="D94">
        <f t="shared" si="1"/>
        <v>0.2</v>
      </c>
    </row>
    <row r="95" spans="1:4">
      <c r="A95" t="s">
        <v>562</v>
      </c>
      <c r="B95">
        <v>2</v>
      </c>
      <c r="C95">
        <v>3</v>
      </c>
      <c r="D95">
        <f t="shared" si="1"/>
        <v>0.66666666666666663</v>
      </c>
    </row>
    <row r="96" spans="1:4">
      <c r="A96" t="s">
        <v>802</v>
      </c>
      <c r="B96">
        <v>1</v>
      </c>
      <c r="C96">
        <v>1</v>
      </c>
      <c r="D96">
        <f t="shared" si="1"/>
        <v>1</v>
      </c>
    </row>
    <row r="97" spans="1:4">
      <c r="A97" t="s">
        <v>802</v>
      </c>
      <c r="B97">
        <v>1</v>
      </c>
      <c r="C97">
        <v>3</v>
      </c>
      <c r="D97">
        <f t="shared" si="1"/>
        <v>0.33333333333333331</v>
      </c>
    </row>
    <row r="98" spans="1:4">
      <c r="A98" t="s">
        <v>802</v>
      </c>
      <c r="B98">
        <v>1</v>
      </c>
      <c r="C98">
        <v>1</v>
      </c>
      <c r="D98">
        <f t="shared" si="1"/>
        <v>1</v>
      </c>
    </row>
    <row r="99" spans="1:4">
      <c r="A99" t="s">
        <v>802</v>
      </c>
      <c r="B99">
        <v>1</v>
      </c>
      <c r="C99">
        <v>3</v>
      </c>
      <c r="D99">
        <f t="shared" si="1"/>
        <v>0.33333333333333331</v>
      </c>
    </row>
    <row r="100" spans="1:4">
      <c r="A100" t="s">
        <v>802</v>
      </c>
      <c r="B100">
        <v>1</v>
      </c>
      <c r="C100">
        <v>1</v>
      </c>
      <c r="D100">
        <f t="shared" si="1"/>
        <v>1</v>
      </c>
    </row>
    <row r="101" spans="1:4">
      <c r="A101" t="s">
        <v>802</v>
      </c>
      <c r="B101">
        <v>1</v>
      </c>
      <c r="C101">
        <v>3</v>
      </c>
      <c r="D101">
        <f t="shared" si="1"/>
        <v>0.33333333333333331</v>
      </c>
    </row>
    <row r="102" spans="1:4">
      <c r="A102" t="s">
        <v>802</v>
      </c>
      <c r="B102">
        <v>1</v>
      </c>
      <c r="C102">
        <v>1</v>
      </c>
      <c r="D102">
        <f t="shared" si="1"/>
        <v>1</v>
      </c>
    </row>
    <row r="103" spans="1:4">
      <c r="A103" t="s">
        <v>802</v>
      </c>
      <c r="B103">
        <v>2</v>
      </c>
      <c r="C103">
        <v>2</v>
      </c>
      <c r="D103">
        <f t="shared" si="1"/>
        <v>1</v>
      </c>
    </row>
    <row r="104" spans="1:4">
      <c r="A104" t="s">
        <v>802</v>
      </c>
      <c r="B104">
        <v>2</v>
      </c>
      <c r="C104">
        <v>5</v>
      </c>
      <c r="D104">
        <f t="shared" si="1"/>
        <v>0.4</v>
      </c>
    </row>
    <row r="105" spans="1:4">
      <c r="A105" t="s">
        <v>802</v>
      </c>
      <c r="B105">
        <v>1</v>
      </c>
      <c r="C105">
        <v>2</v>
      </c>
      <c r="D105">
        <f t="shared" si="1"/>
        <v>0.5</v>
      </c>
    </row>
    <row r="106" spans="1:4">
      <c r="A106" t="s">
        <v>802</v>
      </c>
      <c r="B106">
        <v>0</v>
      </c>
      <c r="C106">
        <v>3</v>
      </c>
      <c r="D106">
        <f t="shared" si="1"/>
        <v>0</v>
      </c>
    </row>
    <row r="107" spans="1:4">
      <c r="A107" t="s">
        <v>802</v>
      </c>
      <c r="B107">
        <v>1</v>
      </c>
      <c r="C107">
        <v>4</v>
      </c>
      <c r="D107">
        <f t="shared" si="1"/>
        <v>0.25</v>
      </c>
    </row>
    <row r="108" spans="1:4">
      <c r="A108" t="s">
        <v>802</v>
      </c>
      <c r="B108">
        <v>4</v>
      </c>
      <c r="C108">
        <v>5</v>
      </c>
      <c r="D108">
        <f t="shared" si="1"/>
        <v>0.8</v>
      </c>
    </row>
    <row r="109" spans="1:4">
      <c r="A109" t="s">
        <v>802</v>
      </c>
      <c r="B109">
        <v>2</v>
      </c>
      <c r="C109">
        <v>2</v>
      </c>
      <c r="D109">
        <f t="shared" si="1"/>
        <v>1</v>
      </c>
    </row>
    <row r="110" spans="1:4">
      <c r="A110" t="s">
        <v>802</v>
      </c>
      <c r="B110">
        <v>1</v>
      </c>
      <c r="C110">
        <v>1</v>
      </c>
      <c r="D110">
        <f t="shared" si="1"/>
        <v>1</v>
      </c>
    </row>
    <row r="111" spans="1:4">
      <c r="A111" t="s">
        <v>802</v>
      </c>
      <c r="B111">
        <v>1</v>
      </c>
      <c r="C111">
        <v>2</v>
      </c>
      <c r="D111">
        <f t="shared" si="1"/>
        <v>0.5</v>
      </c>
    </row>
    <row r="112" spans="1:4">
      <c r="A112" t="s">
        <v>802</v>
      </c>
      <c r="B112">
        <v>0</v>
      </c>
      <c r="C112">
        <v>3</v>
      </c>
      <c r="D112">
        <f t="shared" si="1"/>
        <v>0</v>
      </c>
    </row>
    <row r="113" spans="1:4">
      <c r="A113" t="s">
        <v>802</v>
      </c>
      <c r="B113">
        <v>2</v>
      </c>
      <c r="C113">
        <v>5</v>
      </c>
      <c r="D113">
        <f t="shared" si="1"/>
        <v>0.4</v>
      </c>
    </row>
    <row r="114" spans="1:4">
      <c r="A114" t="s">
        <v>802</v>
      </c>
      <c r="B114">
        <v>1</v>
      </c>
      <c r="C114">
        <v>2</v>
      </c>
      <c r="D114">
        <f t="shared" si="1"/>
        <v>0.5</v>
      </c>
    </row>
    <row r="115" spans="1:4">
      <c r="A115" t="s">
        <v>802</v>
      </c>
      <c r="B115">
        <v>1</v>
      </c>
      <c r="C115">
        <v>2</v>
      </c>
      <c r="D115">
        <f t="shared" si="1"/>
        <v>0.5</v>
      </c>
    </row>
    <row r="116" spans="1:4">
      <c r="A116" t="s">
        <v>802</v>
      </c>
      <c r="B116">
        <v>1</v>
      </c>
      <c r="C116">
        <v>2</v>
      </c>
      <c r="D116">
        <f t="shared" si="1"/>
        <v>0.5</v>
      </c>
    </row>
    <row r="117" spans="1:4">
      <c r="A117" t="s">
        <v>802</v>
      </c>
      <c r="B117">
        <v>2</v>
      </c>
      <c r="C117">
        <v>2</v>
      </c>
      <c r="D117">
        <f t="shared" si="1"/>
        <v>1</v>
      </c>
    </row>
    <row r="118" spans="1:4">
      <c r="A118" t="s">
        <v>802</v>
      </c>
      <c r="B118">
        <v>1</v>
      </c>
      <c r="C118">
        <v>3</v>
      </c>
      <c r="D118">
        <f t="shared" si="1"/>
        <v>0.33333333333333331</v>
      </c>
    </row>
    <row r="119" spans="1:4">
      <c r="A119" t="s">
        <v>802</v>
      </c>
      <c r="B119">
        <v>1</v>
      </c>
      <c r="C119">
        <v>5</v>
      </c>
      <c r="D119">
        <f t="shared" si="1"/>
        <v>0.2</v>
      </c>
    </row>
    <row r="120" spans="1:4">
      <c r="A120" t="s">
        <v>802</v>
      </c>
      <c r="B120">
        <v>1</v>
      </c>
      <c r="C120">
        <v>5</v>
      </c>
      <c r="D120">
        <f t="shared" si="1"/>
        <v>0.2</v>
      </c>
    </row>
    <row r="121" spans="1:4">
      <c r="A121" t="s">
        <v>802</v>
      </c>
      <c r="B121">
        <v>3</v>
      </c>
      <c r="C121">
        <v>5</v>
      </c>
      <c r="D121">
        <f t="shared" si="1"/>
        <v>0.6</v>
      </c>
    </row>
    <row r="122" spans="1:4">
      <c r="A122" t="s">
        <v>802</v>
      </c>
      <c r="B122">
        <v>1</v>
      </c>
      <c r="C122">
        <v>1</v>
      </c>
      <c r="D122">
        <f t="shared" si="1"/>
        <v>1</v>
      </c>
    </row>
    <row r="123" spans="1:4">
      <c r="A123" t="s">
        <v>802</v>
      </c>
      <c r="B123">
        <v>0</v>
      </c>
      <c r="C123">
        <v>1</v>
      </c>
      <c r="D123">
        <f t="shared" si="1"/>
        <v>0</v>
      </c>
    </row>
    <row r="124" spans="1:4">
      <c r="A124" t="s">
        <v>802</v>
      </c>
      <c r="B124">
        <v>1</v>
      </c>
      <c r="C124">
        <v>5</v>
      </c>
      <c r="D124">
        <f t="shared" si="1"/>
        <v>0.2</v>
      </c>
    </row>
    <row r="125" spans="1:4">
      <c r="A125" t="s">
        <v>802</v>
      </c>
      <c r="B125">
        <v>1</v>
      </c>
      <c r="C125">
        <v>3</v>
      </c>
      <c r="D125">
        <f t="shared" si="1"/>
        <v>0.33333333333333331</v>
      </c>
    </row>
    <row r="126" spans="1:4">
      <c r="A126" t="s">
        <v>802</v>
      </c>
      <c r="B126">
        <v>2</v>
      </c>
      <c r="C126">
        <v>2</v>
      </c>
      <c r="D126">
        <f t="shared" si="1"/>
        <v>1</v>
      </c>
    </row>
    <row r="127" spans="1:4">
      <c r="A127" t="s">
        <v>802</v>
      </c>
      <c r="B127">
        <v>0</v>
      </c>
      <c r="C127">
        <v>2</v>
      </c>
      <c r="D127">
        <f t="shared" si="1"/>
        <v>0</v>
      </c>
    </row>
    <row r="128" spans="1:4">
      <c r="A128" t="s">
        <v>802</v>
      </c>
      <c r="B128">
        <v>1</v>
      </c>
      <c r="C128">
        <v>1</v>
      </c>
      <c r="D128">
        <f t="shared" si="1"/>
        <v>1</v>
      </c>
    </row>
    <row r="129" spans="1:4">
      <c r="A129" t="s">
        <v>802</v>
      </c>
      <c r="B129">
        <v>1</v>
      </c>
      <c r="C129">
        <v>1</v>
      </c>
      <c r="D129">
        <f t="shared" si="1"/>
        <v>1</v>
      </c>
    </row>
    <row r="130" spans="1:4">
      <c r="A130" t="s">
        <v>802</v>
      </c>
      <c r="B130">
        <v>1</v>
      </c>
      <c r="C130">
        <v>5</v>
      </c>
      <c r="D130">
        <f t="shared" si="1"/>
        <v>0.2</v>
      </c>
    </row>
    <row r="131" spans="1:4">
      <c r="A131" t="s">
        <v>802</v>
      </c>
      <c r="B131">
        <v>1</v>
      </c>
      <c r="C131">
        <v>1</v>
      </c>
      <c r="D131">
        <f t="shared" ref="D131:D172" si="2">B131/C131</f>
        <v>1</v>
      </c>
    </row>
    <row r="132" spans="1:4">
      <c r="A132" t="s">
        <v>802</v>
      </c>
      <c r="B132">
        <v>1</v>
      </c>
      <c r="C132">
        <v>2</v>
      </c>
      <c r="D132">
        <f t="shared" si="2"/>
        <v>0.5</v>
      </c>
    </row>
    <row r="133" spans="1:4">
      <c r="A133" t="s">
        <v>802</v>
      </c>
      <c r="B133">
        <v>2</v>
      </c>
      <c r="C133">
        <v>4</v>
      </c>
      <c r="D133">
        <f t="shared" si="2"/>
        <v>0.5</v>
      </c>
    </row>
    <row r="134" spans="1:4">
      <c r="A134" t="s">
        <v>802</v>
      </c>
      <c r="B134">
        <v>1</v>
      </c>
      <c r="C134">
        <v>5</v>
      </c>
      <c r="D134">
        <f t="shared" si="2"/>
        <v>0.2</v>
      </c>
    </row>
    <row r="135" spans="1:4">
      <c r="A135" t="s">
        <v>802</v>
      </c>
      <c r="B135">
        <v>1</v>
      </c>
      <c r="C135">
        <v>3</v>
      </c>
      <c r="D135">
        <f t="shared" si="2"/>
        <v>0.33333333333333331</v>
      </c>
    </row>
    <row r="136" spans="1:4">
      <c r="A136" t="s">
        <v>802</v>
      </c>
      <c r="B136">
        <v>2</v>
      </c>
      <c r="C136">
        <v>4</v>
      </c>
      <c r="D136">
        <f t="shared" si="2"/>
        <v>0.5</v>
      </c>
    </row>
    <row r="137" spans="1:4">
      <c r="A137" t="s">
        <v>802</v>
      </c>
      <c r="B137">
        <v>1</v>
      </c>
      <c r="C137">
        <v>1</v>
      </c>
      <c r="D137">
        <f t="shared" si="2"/>
        <v>1</v>
      </c>
    </row>
    <row r="138" spans="1:4">
      <c r="A138" t="s">
        <v>802</v>
      </c>
      <c r="B138">
        <v>1</v>
      </c>
      <c r="C138">
        <v>3</v>
      </c>
      <c r="D138">
        <f t="shared" si="2"/>
        <v>0.33333333333333331</v>
      </c>
    </row>
    <row r="139" spans="1:4">
      <c r="A139" t="s">
        <v>802</v>
      </c>
      <c r="B139">
        <v>2</v>
      </c>
      <c r="C139">
        <v>4</v>
      </c>
      <c r="D139">
        <f t="shared" si="2"/>
        <v>0.5</v>
      </c>
    </row>
    <row r="140" spans="1:4">
      <c r="A140" t="s">
        <v>802</v>
      </c>
      <c r="B140">
        <v>2</v>
      </c>
      <c r="C140">
        <v>2</v>
      </c>
      <c r="D140">
        <f t="shared" si="2"/>
        <v>1</v>
      </c>
    </row>
    <row r="141" spans="1:4">
      <c r="A141" t="s">
        <v>53</v>
      </c>
      <c r="B141">
        <v>1</v>
      </c>
      <c r="C141">
        <v>2</v>
      </c>
      <c r="D141">
        <f t="shared" si="2"/>
        <v>0.5</v>
      </c>
    </row>
    <row r="142" spans="1:4">
      <c r="A142" t="s">
        <v>53</v>
      </c>
      <c r="B142">
        <v>1</v>
      </c>
      <c r="C142">
        <v>3</v>
      </c>
      <c r="D142">
        <f t="shared" si="2"/>
        <v>0.33333333333333331</v>
      </c>
    </row>
    <row r="143" spans="1:4">
      <c r="A143" t="s">
        <v>53</v>
      </c>
      <c r="B143">
        <v>2</v>
      </c>
      <c r="C143">
        <v>3</v>
      </c>
      <c r="D143">
        <f t="shared" si="2"/>
        <v>0.66666666666666663</v>
      </c>
    </row>
    <row r="144" spans="1:4">
      <c r="A144" t="s">
        <v>53</v>
      </c>
      <c r="B144">
        <v>3</v>
      </c>
      <c r="C144">
        <v>5</v>
      </c>
      <c r="D144">
        <f t="shared" si="2"/>
        <v>0.6</v>
      </c>
    </row>
    <row r="145" spans="1:4">
      <c r="A145" t="s">
        <v>53</v>
      </c>
      <c r="B145">
        <v>2</v>
      </c>
      <c r="C145">
        <v>2</v>
      </c>
      <c r="D145">
        <f t="shared" si="2"/>
        <v>1</v>
      </c>
    </row>
    <row r="146" spans="1:4">
      <c r="A146" t="s">
        <v>53</v>
      </c>
      <c r="B146">
        <v>1</v>
      </c>
      <c r="C146">
        <v>2</v>
      </c>
      <c r="D146">
        <f t="shared" si="2"/>
        <v>0.5</v>
      </c>
    </row>
    <row r="147" spans="1:4">
      <c r="A147" t="s">
        <v>53</v>
      </c>
      <c r="B147">
        <v>1</v>
      </c>
      <c r="C147">
        <v>3</v>
      </c>
      <c r="D147">
        <f t="shared" si="2"/>
        <v>0.33333333333333331</v>
      </c>
    </row>
    <row r="148" spans="1:4">
      <c r="A148" t="s">
        <v>53</v>
      </c>
      <c r="B148">
        <v>1</v>
      </c>
      <c r="C148">
        <v>1</v>
      </c>
      <c r="D148">
        <f t="shared" si="2"/>
        <v>1</v>
      </c>
    </row>
    <row r="149" spans="1:4">
      <c r="A149" t="s">
        <v>53</v>
      </c>
      <c r="B149">
        <v>1</v>
      </c>
      <c r="C149">
        <v>2</v>
      </c>
      <c r="D149">
        <f t="shared" si="2"/>
        <v>0.5</v>
      </c>
    </row>
    <row r="150" spans="1:4">
      <c r="A150" t="s">
        <v>53</v>
      </c>
      <c r="B150">
        <v>0</v>
      </c>
      <c r="C150">
        <v>5</v>
      </c>
      <c r="D150">
        <f t="shared" si="2"/>
        <v>0</v>
      </c>
    </row>
    <row r="151" spans="1:4">
      <c r="A151" t="s">
        <v>53</v>
      </c>
      <c r="B151">
        <v>2</v>
      </c>
      <c r="C151">
        <v>4</v>
      </c>
      <c r="D151">
        <f t="shared" si="2"/>
        <v>0.5</v>
      </c>
    </row>
    <row r="152" spans="1:4">
      <c r="A152" t="s">
        <v>53</v>
      </c>
      <c r="B152">
        <v>2</v>
      </c>
      <c r="C152">
        <v>5</v>
      </c>
      <c r="D152">
        <f t="shared" si="2"/>
        <v>0.4</v>
      </c>
    </row>
    <row r="153" spans="1:4">
      <c r="A153" t="s">
        <v>53</v>
      </c>
      <c r="B153">
        <v>1</v>
      </c>
      <c r="C153">
        <v>5</v>
      </c>
      <c r="D153">
        <f t="shared" si="2"/>
        <v>0.2</v>
      </c>
    </row>
    <row r="154" spans="1:4">
      <c r="A154" t="s">
        <v>53</v>
      </c>
      <c r="B154">
        <v>2</v>
      </c>
      <c r="C154">
        <v>3</v>
      </c>
      <c r="D154">
        <f t="shared" si="2"/>
        <v>0.66666666666666663</v>
      </c>
    </row>
    <row r="155" spans="1:4">
      <c r="A155" t="s">
        <v>53</v>
      </c>
      <c r="B155">
        <v>2</v>
      </c>
      <c r="C155">
        <v>2</v>
      </c>
      <c r="D155">
        <f t="shared" si="2"/>
        <v>1</v>
      </c>
    </row>
    <row r="156" spans="1:4">
      <c r="A156" t="s">
        <v>53</v>
      </c>
      <c r="B156">
        <v>1</v>
      </c>
      <c r="C156">
        <v>1</v>
      </c>
      <c r="D156">
        <f t="shared" si="2"/>
        <v>1</v>
      </c>
    </row>
    <row r="157" spans="1:4">
      <c r="A157" t="s">
        <v>53</v>
      </c>
      <c r="B157">
        <v>1</v>
      </c>
      <c r="C157">
        <v>1</v>
      </c>
      <c r="D157">
        <f t="shared" si="2"/>
        <v>1</v>
      </c>
    </row>
    <row r="158" spans="1:4">
      <c r="A158" t="s">
        <v>53</v>
      </c>
      <c r="B158">
        <v>2</v>
      </c>
      <c r="C158">
        <v>5</v>
      </c>
      <c r="D158">
        <f t="shared" si="2"/>
        <v>0.4</v>
      </c>
    </row>
    <row r="159" spans="1:4">
      <c r="A159" t="s">
        <v>53</v>
      </c>
      <c r="B159">
        <v>1</v>
      </c>
      <c r="C159">
        <v>5</v>
      </c>
      <c r="D159">
        <f t="shared" si="2"/>
        <v>0.2</v>
      </c>
    </row>
    <row r="160" spans="1:4">
      <c r="A160" t="s">
        <v>53</v>
      </c>
      <c r="B160">
        <v>1</v>
      </c>
      <c r="C160">
        <v>5</v>
      </c>
      <c r="D160">
        <f t="shared" si="2"/>
        <v>0.2</v>
      </c>
    </row>
    <row r="161" spans="1:4">
      <c r="A161" t="s">
        <v>53</v>
      </c>
      <c r="B161">
        <v>1</v>
      </c>
      <c r="C161">
        <v>2</v>
      </c>
      <c r="D161">
        <f t="shared" si="2"/>
        <v>0.5</v>
      </c>
    </row>
    <row r="162" spans="1:4">
      <c r="A162" t="s">
        <v>53</v>
      </c>
      <c r="B162">
        <v>1</v>
      </c>
      <c r="C162">
        <v>1</v>
      </c>
      <c r="D162">
        <f t="shared" si="2"/>
        <v>1</v>
      </c>
    </row>
    <row r="163" spans="1:4">
      <c r="A163" t="s">
        <v>53</v>
      </c>
      <c r="B163">
        <v>3</v>
      </c>
      <c r="C163">
        <v>4</v>
      </c>
      <c r="D163">
        <f t="shared" si="2"/>
        <v>0.75</v>
      </c>
    </row>
    <row r="164" spans="1:4">
      <c r="A164" t="s">
        <v>53</v>
      </c>
      <c r="B164">
        <v>2</v>
      </c>
      <c r="C164">
        <v>2</v>
      </c>
      <c r="D164">
        <f t="shared" si="2"/>
        <v>1</v>
      </c>
    </row>
    <row r="165" spans="1:4">
      <c r="A165" t="s">
        <v>53</v>
      </c>
      <c r="B165">
        <v>1</v>
      </c>
      <c r="C165">
        <v>1</v>
      </c>
      <c r="D165">
        <f t="shared" si="2"/>
        <v>1</v>
      </c>
    </row>
    <row r="166" spans="1:4">
      <c r="A166" t="s">
        <v>53</v>
      </c>
      <c r="B166">
        <v>1</v>
      </c>
      <c r="C166">
        <v>4</v>
      </c>
      <c r="D166">
        <f t="shared" si="2"/>
        <v>0.25</v>
      </c>
    </row>
    <row r="167" spans="1:4">
      <c r="A167" t="s">
        <v>53</v>
      </c>
      <c r="B167">
        <v>1</v>
      </c>
      <c r="C167">
        <v>1</v>
      </c>
      <c r="D167">
        <f t="shared" si="2"/>
        <v>1</v>
      </c>
    </row>
    <row r="168" spans="1:4">
      <c r="A168" t="s">
        <v>53</v>
      </c>
      <c r="B168">
        <v>1</v>
      </c>
      <c r="C168">
        <v>1</v>
      </c>
      <c r="D168">
        <f t="shared" si="2"/>
        <v>1</v>
      </c>
    </row>
    <row r="169" spans="1:4">
      <c r="A169" t="s">
        <v>53</v>
      </c>
      <c r="B169">
        <v>0</v>
      </c>
      <c r="C169">
        <v>4</v>
      </c>
      <c r="D169">
        <f t="shared" si="2"/>
        <v>0</v>
      </c>
    </row>
    <row r="170" spans="1:4">
      <c r="A170" t="s">
        <v>53</v>
      </c>
      <c r="B170">
        <v>1</v>
      </c>
      <c r="C170">
        <v>1</v>
      </c>
      <c r="D170">
        <f t="shared" si="2"/>
        <v>1</v>
      </c>
    </row>
    <row r="171" spans="1:4">
      <c r="A171" t="s">
        <v>53</v>
      </c>
      <c r="B171">
        <v>1</v>
      </c>
      <c r="C171">
        <v>2</v>
      </c>
      <c r="D171">
        <f t="shared" si="2"/>
        <v>0.5</v>
      </c>
    </row>
    <row r="172" spans="1:4">
      <c r="A172" t="s">
        <v>53</v>
      </c>
      <c r="B172">
        <v>1</v>
      </c>
      <c r="C172">
        <v>3</v>
      </c>
      <c r="D172">
        <f t="shared" si="2"/>
        <v>0.33333333333333331</v>
      </c>
    </row>
    <row r="178" spans="1:1">
      <c r="A178" t="s">
        <v>1004</v>
      </c>
    </row>
    <row r="179" spans="1:1">
      <c r="A179" t="s">
        <v>562</v>
      </c>
    </row>
    <row r="180" spans="1:1">
      <c r="A180" t="s">
        <v>1005</v>
      </c>
    </row>
    <row r="181" spans="1:1">
      <c r="A181" t="s">
        <v>1006</v>
      </c>
    </row>
  </sheetData>
  <conditionalFormatting sqref="B1:B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FD35-A46E-F14A-8536-DE21399C7FD0}">
  <dimension ref="A1:CM276"/>
  <sheetViews>
    <sheetView topLeftCell="A211" workbookViewId="0">
      <selection activeCell="C230" sqref="C230"/>
    </sheetView>
  </sheetViews>
  <sheetFormatPr baseColWidth="10" defaultRowHeight="16"/>
  <cols>
    <col min="3" max="3" width="14.1640625" customWidth="1"/>
    <col min="4" max="4" width="0" hidden="1" customWidth="1"/>
    <col min="5" max="7" width="10.83203125" hidden="1" customWidth="1"/>
    <col min="8" max="8" width="10.83203125"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35" customWidth="1"/>
    <col min="32" max="43" width="5.5" customWidth="1"/>
    <col min="44" max="44" width="5.5" hidden="1" customWidth="1"/>
    <col min="45" max="45" width="5.5" customWidth="1"/>
    <col min="62" max="62" width="65.33203125" customWidth="1"/>
    <col min="63" max="63" width="31.83203125" style="5" hidden="1" customWidth="1"/>
    <col min="64" max="64" width="9" style="5" hidden="1" customWidth="1"/>
    <col min="65" max="70" width="9" style="11" hidden="1" customWidth="1"/>
    <col min="71" max="72" width="25" style="5" hidden="1" customWidth="1"/>
    <col min="73" max="73" width="10.83203125" style="11"/>
    <col min="74" max="90" width="9.5" style="11" customWidth="1"/>
  </cols>
  <sheetData>
    <row r="1" spans="1:91" ht="31" customHeight="1">
      <c r="V1" s="20"/>
      <c r="W1" s="20"/>
      <c r="X1" s="20"/>
      <c r="Y1" s="21" t="s">
        <v>1330</v>
      </c>
      <c r="Z1" s="20"/>
      <c r="AA1" s="20"/>
      <c r="AB1" s="20"/>
      <c r="AC1" s="20"/>
      <c r="AD1" s="31"/>
      <c r="AE1" s="30"/>
      <c r="AF1" s="22"/>
      <c r="AG1" s="23" t="s">
        <v>1331</v>
      </c>
      <c r="AH1" s="22"/>
      <c r="AI1" s="22"/>
      <c r="AJ1" s="22"/>
      <c r="AK1" s="22"/>
      <c r="AL1" s="27"/>
      <c r="AM1" s="25" t="s">
        <v>1332</v>
      </c>
      <c r="AN1" s="24"/>
      <c r="AO1" s="24"/>
      <c r="AP1" s="24"/>
      <c r="AQ1" s="32"/>
    </row>
    <row r="2" spans="1:91" s="13" customFormat="1" ht="21">
      <c r="D2" s="13" t="s">
        <v>1</v>
      </c>
      <c r="E2" s="13" t="s">
        <v>2</v>
      </c>
      <c r="F2" s="13" t="s">
        <v>3</v>
      </c>
      <c r="G2" s="13" t="s">
        <v>4</v>
      </c>
      <c r="H2" s="13" t="s">
        <v>5</v>
      </c>
      <c r="J2" s="13" t="s">
        <v>6</v>
      </c>
      <c r="K2" s="13" t="s">
        <v>7</v>
      </c>
      <c r="L2" s="13" t="s">
        <v>8</v>
      </c>
      <c r="M2" s="13" t="s">
        <v>9</v>
      </c>
      <c r="N2" s="13" t="s">
        <v>10</v>
      </c>
      <c r="O2" s="13" t="s">
        <v>11</v>
      </c>
      <c r="P2" s="13" t="s">
        <v>12</v>
      </c>
      <c r="Q2" s="13" t="s">
        <v>13</v>
      </c>
      <c r="R2" s="13" t="s">
        <v>14</v>
      </c>
      <c r="V2" s="20" t="s">
        <v>15</v>
      </c>
      <c r="W2" s="20" t="s">
        <v>19</v>
      </c>
      <c r="X2" s="20" t="s">
        <v>21</v>
      </c>
      <c r="Y2" s="20" t="s">
        <v>22</v>
      </c>
      <c r="Z2" s="20" t="s">
        <v>23</v>
      </c>
      <c r="AA2" s="20" t="s">
        <v>24</v>
      </c>
      <c r="AB2" s="20" t="s">
        <v>25</v>
      </c>
      <c r="AC2" s="20" t="s">
        <v>26</v>
      </c>
      <c r="AD2" s="31" t="s">
        <v>27</v>
      </c>
      <c r="AE2" s="30" t="s">
        <v>38</v>
      </c>
      <c r="AF2" s="22" t="s">
        <v>28</v>
      </c>
      <c r="AG2" s="22" t="s">
        <v>29</v>
      </c>
      <c r="AH2" s="22" t="s">
        <v>30</v>
      </c>
      <c r="AI2" s="22" t="s">
        <v>31</v>
      </c>
      <c r="AJ2" s="22" t="s">
        <v>32</v>
      </c>
      <c r="AK2" s="22" t="s">
        <v>33</v>
      </c>
      <c r="AL2" s="27" t="s">
        <v>34</v>
      </c>
      <c r="AM2" s="24" t="s">
        <v>16</v>
      </c>
      <c r="AN2" s="24" t="s">
        <v>17</v>
      </c>
      <c r="AO2" s="24" t="s">
        <v>18</v>
      </c>
      <c r="AP2" s="24" t="s">
        <v>35</v>
      </c>
      <c r="AQ2" s="32" t="s">
        <v>36</v>
      </c>
      <c r="AR2" s="13" t="s">
        <v>37</v>
      </c>
      <c r="AS2" s="13" t="s">
        <v>20</v>
      </c>
      <c r="AX2" s="13" t="s">
        <v>39</v>
      </c>
      <c r="AY2" s="13" t="s">
        <v>40</v>
      </c>
      <c r="AZ2" s="13" t="s">
        <v>41</v>
      </c>
      <c r="BA2" s="13" t="s">
        <v>42</v>
      </c>
      <c r="BB2" s="13" t="s">
        <v>1099</v>
      </c>
      <c r="BD2" s="13" t="s">
        <v>43</v>
      </c>
      <c r="BE2" s="13" t="s">
        <v>44</v>
      </c>
      <c r="BF2" s="13" t="s">
        <v>45</v>
      </c>
      <c r="BG2" s="13" t="s">
        <v>46</v>
      </c>
      <c r="BH2" s="13" t="s">
        <v>47</v>
      </c>
      <c r="BI2" s="13" t="s">
        <v>48</v>
      </c>
      <c r="BJ2" s="13" t="s">
        <v>49</v>
      </c>
      <c r="BK2" s="14" t="s">
        <v>1039</v>
      </c>
      <c r="BL2" s="14"/>
      <c r="BM2" s="11" t="s">
        <v>1144</v>
      </c>
      <c r="BN2" s="11" t="s">
        <v>1151</v>
      </c>
      <c r="BO2" s="11" t="s">
        <v>1333</v>
      </c>
      <c r="BP2" s="11" t="s">
        <v>1150</v>
      </c>
      <c r="BQ2" s="11" t="s">
        <v>1148</v>
      </c>
      <c r="BR2" s="11" t="s">
        <v>1163</v>
      </c>
      <c r="BS2" s="14"/>
      <c r="BT2" s="14"/>
      <c r="BU2" s="15" t="s">
        <v>1311</v>
      </c>
      <c r="BV2" s="15" t="s">
        <v>1309</v>
      </c>
      <c r="BW2" s="15" t="s">
        <v>1310</v>
      </c>
      <c r="BX2" s="15" t="s">
        <v>1312</v>
      </c>
      <c r="BY2" s="15" t="s">
        <v>1315</v>
      </c>
      <c r="BZ2" s="15" t="s">
        <v>1313</v>
      </c>
      <c r="CA2" s="15" t="s">
        <v>1314</v>
      </c>
      <c r="CB2" s="15" t="s">
        <v>1317</v>
      </c>
      <c r="CC2" s="15" t="s">
        <v>1154</v>
      </c>
      <c r="CD2" s="15" t="s">
        <v>1318</v>
      </c>
      <c r="CE2" s="15" t="s">
        <v>1323</v>
      </c>
      <c r="CF2" s="15" t="s">
        <v>1319</v>
      </c>
      <c r="CG2" s="15" t="s">
        <v>1316</v>
      </c>
      <c r="CH2" s="15" t="s">
        <v>1124</v>
      </c>
      <c r="CI2" s="15" t="s">
        <v>1320</v>
      </c>
      <c r="CJ2" s="15" t="s">
        <v>1321</v>
      </c>
      <c r="CK2" s="15" t="s">
        <v>1324</v>
      </c>
      <c r="CL2" s="15" t="s">
        <v>1325</v>
      </c>
      <c r="CM2" s="13" t="s">
        <v>50</v>
      </c>
    </row>
    <row r="3" spans="1:91">
      <c r="A3" t="s">
        <v>279</v>
      </c>
      <c r="B3" t="s">
        <v>280</v>
      </c>
      <c r="C3" t="s">
        <v>281</v>
      </c>
      <c r="D3" t="s">
        <v>70</v>
      </c>
      <c r="E3" t="s">
        <v>144</v>
      </c>
      <c r="F3" t="s">
        <v>56</v>
      </c>
      <c r="G3" t="s">
        <v>72</v>
      </c>
      <c r="H3" t="s">
        <v>227</v>
      </c>
      <c r="I3" t="str">
        <f>H3</f>
        <v>Denmark</v>
      </c>
      <c r="J3" t="s">
        <v>59</v>
      </c>
      <c r="K3" t="s">
        <v>60</v>
      </c>
      <c r="L3">
        <v>3</v>
      </c>
      <c r="M3">
        <v>2</v>
      </c>
      <c r="N3">
        <v>5</v>
      </c>
      <c r="O3">
        <v>2</v>
      </c>
      <c r="P3">
        <v>4</v>
      </c>
      <c r="Q3">
        <v>5</v>
      </c>
      <c r="R3">
        <v>2</v>
      </c>
      <c r="S3">
        <v>0</v>
      </c>
      <c r="U3">
        <v>4</v>
      </c>
      <c r="V3">
        <v>5</v>
      </c>
      <c r="W3">
        <v>5</v>
      </c>
      <c r="X3">
        <v>4</v>
      </c>
      <c r="Y3">
        <v>5</v>
      </c>
      <c r="Z3">
        <v>5</v>
      </c>
      <c r="AA3">
        <v>5</v>
      </c>
      <c r="AB3">
        <v>1</v>
      </c>
      <c r="AC3">
        <v>1</v>
      </c>
      <c r="AD3">
        <v>5</v>
      </c>
      <c r="AE3" s="35">
        <v>4</v>
      </c>
      <c r="AF3">
        <v>3</v>
      </c>
      <c r="AG3">
        <v>3</v>
      </c>
      <c r="AH3">
        <v>1</v>
      </c>
      <c r="AI3">
        <v>4</v>
      </c>
      <c r="AJ3">
        <v>4</v>
      </c>
      <c r="AK3">
        <v>3</v>
      </c>
      <c r="AL3">
        <v>4</v>
      </c>
      <c r="AM3">
        <v>3</v>
      </c>
      <c r="AN3">
        <v>3</v>
      </c>
      <c r="AO3">
        <v>3</v>
      </c>
      <c r="AP3">
        <v>2</v>
      </c>
      <c r="AQ3">
        <v>2</v>
      </c>
      <c r="AR3">
        <v>6</v>
      </c>
      <c r="AS3">
        <v>5</v>
      </c>
      <c r="AT3">
        <f t="shared" ref="AT3:AT34" si="0">AVERAGE(AE3,AF3,AG3,AH3,AI3,AJ3,AK3,AL3)</f>
        <v>3.25</v>
      </c>
      <c r="AU3">
        <f>IF(AT3&gt;3,1,0)</f>
        <v>1</v>
      </c>
      <c r="AV3">
        <f t="shared" ref="AV3:AV34" si="1">AVERAGE(AX5,V3,W3,X3:AB3,AD3)</f>
        <v>4.375</v>
      </c>
      <c r="AW3">
        <f>IF(AV3&gt;3, 1, 0)</f>
        <v>1</v>
      </c>
      <c r="AX3" t="s">
        <v>282</v>
      </c>
      <c r="AY3" t="s">
        <v>283</v>
      </c>
      <c r="AZ3" t="s">
        <v>284</v>
      </c>
      <c r="BA3">
        <v>1</v>
      </c>
      <c r="BC3">
        <f t="shared" ref="BC3:BC66" si="2">IF(BB3="",BA3,BB3)</f>
        <v>1</v>
      </c>
      <c r="BD3">
        <v>1</v>
      </c>
      <c r="BE3">
        <v>3</v>
      </c>
      <c r="BF3">
        <f>IF(BE3=1,0,1)</f>
        <v>1</v>
      </c>
      <c r="BG3" t="s">
        <v>285</v>
      </c>
      <c r="BH3" t="s">
        <v>286</v>
      </c>
      <c r="BI3">
        <v>6.0069444444444441E-3</v>
      </c>
      <c r="BJ3" t="s">
        <v>287</v>
      </c>
      <c r="BK3" s="5" t="s">
        <v>736</v>
      </c>
      <c r="BL3" s="5" t="s">
        <v>1144</v>
      </c>
      <c r="BM3" s="11" t="b">
        <f t="shared" ref="BM3:BR12" si="3">ISNUMBER(SEARCH(BM$2,$BL3))</f>
        <v>1</v>
      </c>
      <c r="BN3" s="11" t="b">
        <f t="shared" si="3"/>
        <v>0</v>
      </c>
      <c r="BO3" s="11" t="b">
        <f t="shared" si="3"/>
        <v>0</v>
      </c>
      <c r="BP3" s="11" t="b">
        <f t="shared" si="3"/>
        <v>0</v>
      </c>
      <c r="BQ3" s="11" t="b">
        <f t="shared" si="3"/>
        <v>0</v>
      </c>
      <c r="BR3" s="11" t="b">
        <f t="shared" si="3"/>
        <v>0</v>
      </c>
      <c r="BS3" s="5" t="s">
        <v>1040</v>
      </c>
      <c r="BU3" s="11" t="b">
        <f>ISNUMBER(SEARCH($BU$2,BS3))</f>
        <v>0</v>
      </c>
      <c r="BV3" s="11" t="e">
        <f>#REF!=ISNUMBER(SEARCH("NLU",BS3))</f>
        <v>#REF!</v>
      </c>
      <c r="BW3" s="11" t="b">
        <f t="shared" ref="BW3:CJ3" si="4">ISNUMBER(SEARCH(BW$2,$BS3))</f>
        <v>0</v>
      </c>
      <c r="BX3" s="11" t="b">
        <f t="shared" si="4"/>
        <v>0</v>
      </c>
      <c r="BY3" s="11" t="b">
        <f t="shared" si="4"/>
        <v>1</v>
      </c>
      <c r="BZ3" s="11" t="b">
        <f t="shared" si="4"/>
        <v>0</v>
      </c>
      <c r="CA3" s="11" t="b">
        <f t="shared" si="4"/>
        <v>0</v>
      </c>
      <c r="CB3" s="11" t="b">
        <f t="shared" si="4"/>
        <v>0</v>
      </c>
      <c r="CC3" s="11" t="b">
        <f t="shared" si="4"/>
        <v>0</v>
      </c>
      <c r="CD3" s="11" t="b">
        <f t="shared" si="4"/>
        <v>0</v>
      </c>
      <c r="CE3" s="11" t="b">
        <f t="shared" si="4"/>
        <v>0</v>
      </c>
      <c r="CF3" s="11" t="b">
        <f t="shared" si="4"/>
        <v>0</v>
      </c>
      <c r="CG3" s="11" t="b">
        <f t="shared" si="4"/>
        <v>0</v>
      </c>
      <c r="CH3" s="11" t="b">
        <f t="shared" si="4"/>
        <v>0</v>
      </c>
      <c r="CI3" s="11" t="b">
        <f t="shared" si="4"/>
        <v>0</v>
      </c>
      <c r="CJ3" s="11" t="b">
        <f t="shared" si="4"/>
        <v>0</v>
      </c>
      <c r="CK3" s="11" t="b">
        <f>ISNUMBER(SEARCH($CK$2,$BT3))</f>
        <v>0</v>
      </c>
      <c r="CL3" s="11" t="b">
        <f>ISNUMBER(SEARCH($CL$2,$BT3))</f>
        <v>0</v>
      </c>
      <c r="CM3" t="s">
        <v>92</v>
      </c>
    </row>
    <row r="4" spans="1:91">
      <c r="A4" t="s">
        <v>288</v>
      </c>
      <c r="B4" t="s">
        <v>289</v>
      </c>
      <c r="C4" t="s">
        <v>281</v>
      </c>
      <c r="D4" t="s">
        <v>70</v>
      </c>
      <c r="E4" t="s">
        <v>95</v>
      </c>
      <c r="F4" t="s">
        <v>56</v>
      </c>
      <c r="G4" t="s">
        <v>57</v>
      </c>
      <c r="H4" t="s">
        <v>109</v>
      </c>
      <c r="I4" t="str">
        <f t="shared" ref="I4:I67" si="5">H4</f>
        <v>UK</v>
      </c>
      <c r="J4" t="s">
        <v>74</v>
      </c>
      <c r="K4" t="s">
        <v>98</v>
      </c>
      <c r="L4">
        <v>4</v>
      </c>
      <c r="M4">
        <v>4</v>
      </c>
      <c r="N4">
        <v>4</v>
      </c>
      <c r="O4">
        <v>3</v>
      </c>
      <c r="P4">
        <v>1</v>
      </c>
      <c r="Q4">
        <v>4</v>
      </c>
      <c r="R4">
        <v>1</v>
      </c>
      <c r="S4">
        <v>1</v>
      </c>
      <c r="T4">
        <v>2</v>
      </c>
      <c r="V4">
        <v>0</v>
      </c>
      <c r="W4">
        <v>5</v>
      </c>
      <c r="X4">
        <v>6</v>
      </c>
      <c r="Y4">
        <v>6</v>
      </c>
      <c r="Z4">
        <v>6</v>
      </c>
      <c r="AA4">
        <v>6</v>
      </c>
      <c r="AB4">
        <v>0</v>
      </c>
      <c r="AC4">
        <v>6</v>
      </c>
      <c r="AD4">
        <v>0</v>
      </c>
      <c r="AE4" s="35">
        <v>1</v>
      </c>
      <c r="AF4">
        <v>6</v>
      </c>
      <c r="AG4">
        <v>4</v>
      </c>
      <c r="AH4">
        <v>0</v>
      </c>
      <c r="AI4">
        <v>6</v>
      </c>
      <c r="AJ4">
        <v>0</v>
      </c>
      <c r="AK4">
        <v>4</v>
      </c>
      <c r="AL4">
        <v>1</v>
      </c>
      <c r="AM4">
        <v>1</v>
      </c>
      <c r="AN4">
        <v>1</v>
      </c>
      <c r="AO4">
        <v>2</v>
      </c>
      <c r="AP4">
        <v>0</v>
      </c>
      <c r="AQ4">
        <v>1</v>
      </c>
      <c r="AR4">
        <v>6</v>
      </c>
      <c r="AS4">
        <v>5</v>
      </c>
      <c r="AT4">
        <f t="shared" si="0"/>
        <v>2.75</v>
      </c>
      <c r="AU4">
        <f t="shared" ref="AU4:AU67" si="6">IF(AT4&gt;3,1,0)</f>
        <v>0</v>
      </c>
      <c r="AV4">
        <f t="shared" si="1"/>
        <v>3.625</v>
      </c>
      <c r="AW4">
        <f t="shared" ref="AW4:AW67" si="7">IF(AV4&gt;3, 1, 0)</f>
        <v>1</v>
      </c>
      <c r="AX4" t="s">
        <v>282</v>
      </c>
      <c r="AY4" t="s">
        <v>290</v>
      </c>
      <c r="AZ4" t="s">
        <v>291</v>
      </c>
      <c r="BA4">
        <v>1</v>
      </c>
      <c r="BC4">
        <f t="shared" si="2"/>
        <v>1</v>
      </c>
      <c r="BD4">
        <v>1</v>
      </c>
      <c r="BE4">
        <v>4</v>
      </c>
      <c r="BF4">
        <f t="shared" ref="BF4:BF67" si="8">IF(BE4=1,0,1)</f>
        <v>1</v>
      </c>
      <c r="BG4" t="s">
        <v>292</v>
      </c>
      <c r="BH4" t="s">
        <v>286</v>
      </c>
      <c r="BI4">
        <v>4.9305555555555552E-3</v>
      </c>
      <c r="BK4" s="5" t="s">
        <v>1041</v>
      </c>
      <c r="BM4" s="11" t="b">
        <f t="shared" si="3"/>
        <v>0</v>
      </c>
      <c r="BN4" s="11" t="b">
        <f t="shared" si="3"/>
        <v>0</v>
      </c>
      <c r="BO4" s="11" t="b">
        <f t="shared" si="3"/>
        <v>0</v>
      </c>
      <c r="BP4" s="11" t="b">
        <f t="shared" si="3"/>
        <v>0</v>
      </c>
      <c r="BQ4" s="11" t="b">
        <f t="shared" si="3"/>
        <v>0</v>
      </c>
      <c r="BR4" s="11" t="b">
        <f t="shared" si="3"/>
        <v>0</v>
      </c>
      <c r="BU4" s="11" t="b">
        <f t="shared" ref="BU4:BU67" si="9">ISNUMBER(SEARCH($BU$2,BS4))</f>
        <v>0</v>
      </c>
      <c r="BV4" s="11" t="b">
        <f t="shared" ref="BV4:BV67" si="10">ISNUMBER(SEARCH("NLU",BS4))</f>
        <v>0</v>
      </c>
      <c r="BW4" s="11" t="b">
        <f t="shared" ref="BW4:CJ19" si="11">ISNUMBER(SEARCH(BW$2,$BS4))</f>
        <v>0</v>
      </c>
      <c r="BX4" s="11" t="b">
        <f t="shared" si="11"/>
        <v>0</v>
      </c>
      <c r="BY4" s="11" t="b">
        <f t="shared" si="11"/>
        <v>0</v>
      </c>
      <c r="BZ4" s="11" t="b">
        <f t="shared" si="11"/>
        <v>0</v>
      </c>
      <c r="CA4" s="11" t="b">
        <f t="shared" si="11"/>
        <v>0</v>
      </c>
      <c r="CB4" s="11" t="b">
        <f t="shared" si="11"/>
        <v>0</v>
      </c>
      <c r="CC4" s="11" t="b">
        <f t="shared" si="11"/>
        <v>0</v>
      </c>
      <c r="CD4" s="11" t="b">
        <f>ISNUMBER(SEARCH(CD$2,$BS4))</f>
        <v>0</v>
      </c>
      <c r="CE4" s="11" t="b">
        <f t="shared" si="11"/>
        <v>0</v>
      </c>
      <c r="CF4" s="11" t="b">
        <f t="shared" si="11"/>
        <v>0</v>
      </c>
      <c r="CG4" s="11" t="b">
        <f t="shared" si="11"/>
        <v>0</v>
      </c>
      <c r="CH4" s="11" t="b">
        <f t="shared" si="11"/>
        <v>0</v>
      </c>
      <c r="CI4" s="11" t="b">
        <f t="shared" si="11"/>
        <v>0</v>
      </c>
      <c r="CJ4" s="11" t="b">
        <f t="shared" ref="CJ4:CJ18" si="12">ISNUMBER(SEARCH(CJ$2,$BS4))</f>
        <v>0</v>
      </c>
      <c r="CK4" s="11" t="b">
        <f t="shared" ref="CK4:CK35" si="13">ISNUMBER(SEARCH($CK$2,BT4))</f>
        <v>0</v>
      </c>
      <c r="CL4" s="11" t="b">
        <f t="shared" ref="CL4:CL67" si="14">ISNUMBER(SEARCH($CL$2,$BT4))</f>
        <v>0</v>
      </c>
    </row>
    <row r="5" spans="1:91">
      <c r="A5" t="s">
        <v>293</v>
      </c>
      <c r="B5" t="s">
        <v>294</v>
      </c>
      <c r="C5" t="s">
        <v>281</v>
      </c>
      <c r="D5" t="s">
        <v>70</v>
      </c>
      <c r="E5" t="s">
        <v>55</v>
      </c>
      <c r="F5" t="s">
        <v>83</v>
      </c>
      <c r="G5" t="s">
        <v>124</v>
      </c>
      <c r="H5" t="s">
        <v>295</v>
      </c>
      <c r="I5" t="str">
        <f t="shared" si="5"/>
        <v>Do not wish to answer</v>
      </c>
      <c r="J5" t="s">
        <v>74</v>
      </c>
      <c r="K5" t="s">
        <v>296</v>
      </c>
      <c r="L5">
        <v>3</v>
      </c>
      <c r="M5">
        <v>4</v>
      </c>
      <c r="N5">
        <v>1</v>
      </c>
      <c r="O5">
        <v>1</v>
      </c>
      <c r="P5">
        <v>3</v>
      </c>
      <c r="Q5">
        <v>4</v>
      </c>
      <c r="R5">
        <v>0</v>
      </c>
      <c r="S5">
        <v>-1</v>
      </c>
      <c r="V5">
        <v>0</v>
      </c>
      <c r="W5">
        <v>1</v>
      </c>
      <c r="X5">
        <v>0</v>
      </c>
      <c r="Y5">
        <v>0</v>
      </c>
      <c r="Z5">
        <v>0</v>
      </c>
      <c r="AA5">
        <v>4</v>
      </c>
      <c r="AB5">
        <v>0</v>
      </c>
      <c r="AC5">
        <v>6</v>
      </c>
      <c r="AD5">
        <v>0</v>
      </c>
      <c r="AE5" s="35">
        <v>2</v>
      </c>
      <c r="AF5">
        <v>0</v>
      </c>
      <c r="AG5">
        <v>0</v>
      </c>
      <c r="AH5">
        <v>0</v>
      </c>
      <c r="AI5">
        <v>5</v>
      </c>
      <c r="AJ5">
        <v>1</v>
      </c>
      <c r="AK5">
        <v>0</v>
      </c>
      <c r="AL5">
        <v>0</v>
      </c>
      <c r="AM5">
        <v>2</v>
      </c>
      <c r="AN5">
        <v>1</v>
      </c>
      <c r="AO5">
        <v>1</v>
      </c>
      <c r="AP5">
        <v>1</v>
      </c>
      <c r="AQ5">
        <v>1</v>
      </c>
      <c r="AR5">
        <v>6</v>
      </c>
      <c r="AS5">
        <v>4</v>
      </c>
      <c r="AT5">
        <f t="shared" si="0"/>
        <v>1</v>
      </c>
      <c r="AU5">
        <f t="shared" si="6"/>
        <v>0</v>
      </c>
      <c r="AV5">
        <f t="shared" si="1"/>
        <v>0.625</v>
      </c>
      <c r="AW5">
        <f t="shared" si="7"/>
        <v>0</v>
      </c>
      <c r="AX5" t="s">
        <v>297</v>
      </c>
      <c r="AY5" t="s">
        <v>298</v>
      </c>
      <c r="AZ5" t="s">
        <v>299</v>
      </c>
      <c r="BA5">
        <v>1</v>
      </c>
      <c r="BC5">
        <f t="shared" si="2"/>
        <v>1</v>
      </c>
      <c r="BD5">
        <v>1</v>
      </c>
      <c r="BE5">
        <v>5</v>
      </c>
      <c r="BF5">
        <f t="shared" si="8"/>
        <v>1</v>
      </c>
      <c r="BG5" t="s">
        <v>300</v>
      </c>
      <c r="BH5" t="s">
        <v>301</v>
      </c>
      <c r="BI5">
        <v>4.8958333333333328E-3</v>
      </c>
      <c r="BJ5" t="s">
        <v>302</v>
      </c>
      <c r="BK5" s="5" t="s">
        <v>1042</v>
      </c>
      <c r="BM5" s="11" t="b">
        <f t="shared" si="3"/>
        <v>0</v>
      </c>
      <c r="BN5" s="11" t="b">
        <f t="shared" si="3"/>
        <v>0</v>
      </c>
      <c r="BO5" s="11" t="b">
        <f t="shared" si="3"/>
        <v>0</v>
      </c>
      <c r="BP5" s="11" t="b">
        <f t="shared" si="3"/>
        <v>0</v>
      </c>
      <c r="BQ5" s="11" t="b">
        <f t="shared" si="3"/>
        <v>0</v>
      </c>
      <c r="BR5" s="11" t="b">
        <f t="shared" si="3"/>
        <v>0</v>
      </c>
      <c r="BS5" s="5" t="s">
        <v>1076</v>
      </c>
      <c r="BT5" s="5" t="s">
        <v>1077</v>
      </c>
      <c r="BU5" s="11" t="b">
        <f t="shared" si="9"/>
        <v>0</v>
      </c>
      <c r="BV5" s="11" t="b">
        <f t="shared" si="10"/>
        <v>1</v>
      </c>
      <c r="BW5" s="11" t="b">
        <f t="shared" si="11"/>
        <v>1</v>
      </c>
      <c r="BX5" s="11" t="b">
        <f t="shared" si="11"/>
        <v>0</v>
      </c>
      <c r="BY5" s="11" t="b">
        <f t="shared" si="11"/>
        <v>0</v>
      </c>
      <c r="BZ5" s="11" t="b">
        <f t="shared" si="11"/>
        <v>1</v>
      </c>
      <c r="CA5" s="11" t="b">
        <f t="shared" si="11"/>
        <v>0</v>
      </c>
      <c r="CB5" s="11" t="b">
        <f t="shared" si="11"/>
        <v>0</v>
      </c>
      <c r="CC5" s="11" t="b">
        <f t="shared" si="11"/>
        <v>0</v>
      </c>
      <c r="CD5" s="11" t="b">
        <f t="shared" si="11"/>
        <v>0</v>
      </c>
      <c r="CE5" s="11" t="b">
        <f t="shared" si="11"/>
        <v>0</v>
      </c>
      <c r="CF5" s="11" t="b">
        <f t="shared" si="11"/>
        <v>0</v>
      </c>
      <c r="CG5" s="11" t="b">
        <f t="shared" si="11"/>
        <v>0</v>
      </c>
      <c r="CH5" s="11" t="b">
        <f t="shared" si="11"/>
        <v>0</v>
      </c>
      <c r="CI5" s="11" t="b">
        <f t="shared" si="11"/>
        <v>0</v>
      </c>
      <c r="CJ5" s="11" t="b">
        <f t="shared" si="12"/>
        <v>0</v>
      </c>
      <c r="CK5" s="11" t="b">
        <f t="shared" si="13"/>
        <v>0</v>
      </c>
      <c r="CL5" s="11" t="b">
        <f t="shared" si="14"/>
        <v>0</v>
      </c>
    </row>
    <row r="6" spans="1:91">
      <c r="A6" t="s">
        <v>303</v>
      </c>
      <c r="B6" t="s">
        <v>304</v>
      </c>
      <c r="C6" t="s">
        <v>281</v>
      </c>
      <c r="D6" t="s">
        <v>70</v>
      </c>
      <c r="E6" t="s">
        <v>144</v>
      </c>
      <c r="F6" t="s">
        <v>83</v>
      </c>
      <c r="G6" t="s">
        <v>96</v>
      </c>
      <c r="H6" t="s">
        <v>305</v>
      </c>
      <c r="I6" t="str">
        <f t="shared" si="5"/>
        <v>I'm Irish. I live in Ireland.</v>
      </c>
      <c r="J6" t="s">
        <v>74</v>
      </c>
      <c r="K6" t="s">
        <v>60</v>
      </c>
      <c r="L6">
        <v>2</v>
      </c>
      <c r="M6">
        <v>2</v>
      </c>
      <c r="N6">
        <v>5</v>
      </c>
      <c r="O6">
        <v>3</v>
      </c>
      <c r="P6">
        <v>5</v>
      </c>
      <c r="Q6">
        <v>5</v>
      </c>
      <c r="R6">
        <v>4</v>
      </c>
      <c r="S6">
        <v>0</v>
      </c>
      <c r="U6">
        <v>4</v>
      </c>
      <c r="V6">
        <v>3</v>
      </c>
      <c r="W6">
        <v>4</v>
      </c>
      <c r="X6">
        <v>5</v>
      </c>
      <c r="Y6">
        <v>5</v>
      </c>
      <c r="Z6">
        <v>5</v>
      </c>
      <c r="AA6">
        <v>6</v>
      </c>
      <c r="AB6">
        <v>4</v>
      </c>
      <c r="AC6">
        <v>1</v>
      </c>
      <c r="AD6">
        <v>5</v>
      </c>
      <c r="AE6" s="35">
        <v>2</v>
      </c>
      <c r="AF6">
        <v>3</v>
      </c>
      <c r="AG6">
        <v>4</v>
      </c>
      <c r="AH6">
        <v>2</v>
      </c>
      <c r="AI6">
        <v>6</v>
      </c>
      <c r="AJ6">
        <v>0</v>
      </c>
      <c r="AK6">
        <v>4</v>
      </c>
      <c r="AL6">
        <v>5</v>
      </c>
      <c r="AM6">
        <v>1</v>
      </c>
      <c r="AN6">
        <v>0</v>
      </c>
      <c r="AO6">
        <v>1</v>
      </c>
      <c r="AP6">
        <v>0</v>
      </c>
      <c r="AQ6">
        <v>0</v>
      </c>
      <c r="AR6">
        <v>6</v>
      </c>
      <c r="AS6">
        <v>6</v>
      </c>
      <c r="AT6">
        <f t="shared" si="0"/>
        <v>3.25</v>
      </c>
      <c r="AU6">
        <f t="shared" si="6"/>
        <v>1</v>
      </c>
      <c r="AV6">
        <f t="shared" si="1"/>
        <v>4.625</v>
      </c>
      <c r="AW6">
        <f t="shared" si="7"/>
        <v>1</v>
      </c>
      <c r="AX6" t="s">
        <v>297</v>
      </c>
      <c r="AY6" t="s">
        <v>245</v>
      </c>
      <c r="AZ6" t="s">
        <v>306</v>
      </c>
      <c r="BA6">
        <v>0</v>
      </c>
      <c r="BB6" t="s">
        <v>1100</v>
      </c>
      <c r="BC6" t="str">
        <f t="shared" si="2"/>
        <v>no dialog file</v>
      </c>
      <c r="BD6">
        <v>1</v>
      </c>
      <c r="BE6">
        <v>2</v>
      </c>
      <c r="BF6">
        <f t="shared" si="8"/>
        <v>1</v>
      </c>
      <c r="BG6" t="s">
        <v>307</v>
      </c>
      <c r="BH6" t="s">
        <v>308</v>
      </c>
      <c r="BI6">
        <v>1.4363425925925925E-2</v>
      </c>
      <c r="BJ6" t="s">
        <v>309</v>
      </c>
      <c r="BK6" s="5" t="s">
        <v>1051</v>
      </c>
      <c r="BL6" s="5" t="s">
        <v>1150</v>
      </c>
      <c r="BM6" s="11" t="b">
        <f t="shared" si="3"/>
        <v>0</v>
      </c>
      <c r="BN6" s="11" t="b">
        <f t="shared" si="3"/>
        <v>0</v>
      </c>
      <c r="BO6" s="11" t="b">
        <f t="shared" si="3"/>
        <v>0</v>
      </c>
      <c r="BP6" s="11" t="b">
        <f t="shared" si="3"/>
        <v>1</v>
      </c>
      <c r="BQ6" s="11" t="b">
        <f t="shared" si="3"/>
        <v>0</v>
      </c>
      <c r="BR6" s="11" t="b">
        <f t="shared" si="3"/>
        <v>0</v>
      </c>
      <c r="BS6" s="5" t="s">
        <v>1043</v>
      </c>
      <c r="BU6" s="11" t="b">
        <f t="shared" si="9"/>
        <v>0</v>
      </c>
      <c r="BV6" s="11" t="b">
        <f t="shared" si="10"/>
        <v>0</v>
      </c>
      <c r="BW6" s="11" t="b">
        <f t="shared" si="11"/>
        <v>0</v>
      </c>
      <c r="BX6" s="11" t="b">
        <f t="shared" si="11"/>
        <v>0</v>
      </c>
      <c r="BY6" s="11" t="b">
        <f t="shared" si="11"/>
        <v>0</v>
      </c>
      <c r="BZ6" s="11" t="b">
        <f t="shared" si="11"/>
        <v>0</v>
      </c>
      <c r="CA6" s="11" t="b">
        <f t="shared" si="11"/>
        <v>0</v>
      </c>
      <c r="CB6" s="11" t="b">
        <f t="shared" si="11"/>
        <v>0</v>
      </c>
      <c r="CC6" s="11" t="b">
        <f t="shared" si="11"/>
        <v>0</v>
      </c>
      <c r="CD6" s="11" t="b">
        <f t="shared" si="11"/>
        <v>0</v>
      </c>
      <c r="CE6" s="11" t="b">
        <f t="shared" si="11"/>
        <v>0</v>
      </c>
      <c r="CF6" s="11" t="b">
        <f t="shared" si="11"/>
        <v>0</v>
      </c>
      <c r="CG6" s="11" t="b">
        <f t="shared" si="11"/>
        <v>0</v>
      </c>
      <c r="CH6" s="11" t="b">
        <f t="shared" si="11"/>
        <v>0</v>
      </c>
      <c r="CI6" s="11" t="b">
        <f t="shared" si="11"/>
        <v>0</v>
      </c>
      <c r="CJ6" s="11" t="b">
        <f t="shared" si="12"/>
        <v>0</v>
      </c>
      <c r="CK6" s="11" t="b">
        <f t="shared" si="13"/>
        <v>0</v>
      </c>
      <c r="CL6" s="11" t="b">
        <f t="shared" si="14"/>
        <v>0</v>
      </c>
      <c r="CM6" t="s">
        <v>310</v>
      </c>
    </row>
    <row r="7" spans="1:91">
      <c r="A7" t="s">
        <v>311</v>
      </c>
      <c r="B7" t="s">
        <v>312</v>
      </c>
      <c r="C7" t="s">
        <v>281</v>
      </c>
      <c r="D7" t="s">
        <v>54</v>
      </c>
      <c r="E7" t="s">
        <v>82</v>
      </c>
      <c r="F7" t="s">
        <v>116</v>
      </c>
      <c r="G7" t="s">
        <v>96</v>
      </c>
      <c r="H7" t="s">
        <v>58</v>
      </c>
      <c r="I7" t="str">
        <f t="shared" si="5"/>
        <v>Portugal</v>
      </c>
      <c r="J7" t="s">
        <v>74</v>
      </c>
      <c r="K7" t="s">
        <v>60</v>
      </c>
      <c r="L7">
        <v>3</v>
      </c>
      <c r="M7">
        <v>3</v>
      </c>
      <c r="N7">
        <v>3</v>
      </c>
      <c r="O7">
        <v>3</v>
      </c>
      <c r="P7">
        <v>2</v>
      </c>
      <c r="Q7">
        <v>5</v>
      </c>
      <c r="R7">
        <v>3</v>
      </c>
      <c r="S7">
        <v>0</v>
      </c>
      <c r="U7">
        <v>5</v>
      </c>
      <c r="V7">
        <v>2</v>
      </c>
      <c r="W7">
        <v>2</v>
      </c>
      <c r="X7">
        <v>2</v>
      </c>
      <c r="Y7">
        <v>3</v>
      </c>
      <c r="Z7">
        <v>4</v>
      </c>
      <c r="AA7">
        <v>5</v>
      </c>
      <c r="AB7">
        <v>3</v>
      </c>
      <c r="AC7">
        <v>3</v>
      </c>
      <c r="AD7">
        <v>3</v>
      </c>
      <c r="AE7" s="35">
        <v>2</v>
      </c>
      <c r="AF7">
        <v>2</v>
      </c>
      <c r="AG7">
        <v>2</v>
      </c>
      <c r="AH7">
        <v>2</v>
      </c>
      <c r="AI7">
        <v>6</v>
      </c>
      <c r="AJ7">
        <v>3</v>
      </c>
      <c r="AK7">
        <v>4</v>
      </c>
      <c r="AL7">
        <v>3</v>
      </c>
      <c r="AM7">
        <v>3</v>
      </c>
      <c r="AN7">
        <v>3</v>
      </c>
      <c r="AO7">
        <v>3</v>
      </c>
      <c r="AP7">
        <v>3</v>
      </c>
      <c r="AQ7">
        <v>3</v>
      </c>
      <c r="AR7">
        <v>6</v>
      </c>
      <c r="AS7">
        <v>4</v>
      </c>
      <c r="AT7">
        <f t="shared" si="0"/>
        <v>3</v>
      </c>
      <c r="AU7">
        <f t="shared" si="6"/>
        <v>0</v>
      </c>
      <c r="AV7">
        <f t="shared" si="1"/>
        <v>3</v>
      </c>
      <c r="AW7">
        <f t="shared" si="7"/>
        <v>0</v>
      </c>
      <c r="AX7" t="s">
        <v>297</v>
      </c>
      <c r="AY7" t="s">
        <v>313</v>
      </c>
      <c r="AZ7" t="s">
        <v>314</v>
      </c>
      <c r="BA7">
        <v>3</v>
      </c>
      <c r="BC7">
        <f t="shared" si="2"/>
        <v>3</v>
      </c>
      <c r="BD7">
        <v>1</v>
      </c>
      <c r="BE7">
        <v>5</v>
      </c>
      <c r="BF7">
        <f t="shared" si="8"/>
        <v>1</v>
      </c>
      <c r="BG7" t="s">
        <v>315</v>
      </c>
      <c r="BH7" t="s">
        <v>316</v>
      </c>
      <c r="BI7">
        <v>7.0717592592592594E-3</v>
      </c>
      <c r="BJ7" t="s">
        <v>317</v>
      </c>
      <c r="BK7" s="5" t="s">
        <v>1044</v>
      </c>
      <c r="BM7" s="11" t="b">
        <f t="shared" si="3"/>
        <v>0</v>
      </c>
      <c r="BN7" s="11" t="b">
        <f t="shared" si="3"/>
        <v>0</v>
      </c>
      <c r="BO7" s="11" t="b">
        <f t="shared" si="3"/>
        <v>0</v>
      </c>
      <c r="BP7" s="11" t="b">
        <f t="shared" si="3"/>
        <v>0</v>
      </c>
      <c r="BQ7" s="11" t="b">
        <f t="shared" si="3"/>
        <v>0</v>
      </c>
      <c r="BR7" s="11" t="b">
        <f t="shared" si="3"/>
        <v>0</v>
      </c>
      <c r="BS7" s="5" t="s">
        <v>1045</v>
      </c>
      <c r="BT7" s="5" t="s">
        <v>1046</v>
      </c>
      <c r="BU7" s="11" t="b">
        <f t="shared" si="9"/>
        <v>0</v>
      </c>
      <c r="BV7" s="11" t="b">
        <f t="shared" si="10"/>
        <v>0</v>
      </c>
      <c r="BW7" s="11" t="b">
        <f t="shared" si="11"/>
        <v>0</v>
      </c>
      <c r="BX7" s="11" t="b">
        <f t="shared" si="11"/>
        <v>1</v>
      </c>
      <c r="BY7" s="11" t="b">
        <f t="shared" si="11"/>
        <v>0</v>
      </c>
      <c r="BZ7" s="11" t="b">
        <f t="shared" si="11"/>
        <v>0</v>
      </c>
      <c r="CA7" s="11" t="b">
        <f t="shared" si="11"/>
        <v>0</v>
      </c>
      <c r="CB7" s="11" t="b">
        <f t="shared" si="11"/>
        <v>0</v>
      </c>
      <c r="CC7" s="11" t="b">
        <f t="shared" si="11"/>
        <v>0</v>
      </c>
      <c r="CD7" s="11" t="b">
        <f t="shared" si="11"/>
        <v>0</v>
      </c>
      <c r="CE7" s="11" t="b">
        <f t="shared" si="11"/>
        <v>0</v>
      </c>
      <c r="CF7" s="11" t="b">
        <f t="shared" si="11"/>
        <v>0</v>
      </c>
      <c r="CG7" s="11" t="b">
        <f t="shared" si="11"/>
        <v>1</v>
      </c>
      <c r="CH7" s="11" t="b">
        <f t="shared" si="11"/>
        <v>0</v>
      </c>
      <c r="CI7" s="11" t="b">
        <f t="shared" si="11"/>
        <v>0</v>
      </c>
      <c r="CJ7" s="11" t="b">
        <f t="shared" si="12"/>
        <v>0</v>
      </c>
      <c r="CK7" s="11" t="b">
        <f t="shared" si="13"/>
        <v>0</v>
      </c>
      <c r="CL7" s="11" t="b">
        <f t="shared" si="14"/>
        <v>0</v>
      </c>
    </row>
    <row r="8" spans="1:91">
      <c r="A8" t="s">
        <v>318</v>
      </c>
      <c r="B8" t="s">
        <v>319</v>
      </c>
      <c r="C8" t="s">
        <v>281</v>
      </c>
      <c r="D8" t="s">
        <v>54</v>
      </c>
      <c r="E8" t="s">
        <v>82</v>
      </c>
      <c r="F8" t="s">
        <v>83</v>
      </c>
      <c r="G8" t="s">
        <v>57</v>
      </c>
      <c r="H8" t="s">
        <v>109</v>
      </c>
      <c r="I8" t="str">
        <f t="shared" si="5"/>
        <v>UK</v>
      </c>
      <c r="J8" t="s">
        <v>74</v>
      </c>
      <c r="K8" t="s">
        <v>98</v>
      </c>
      <c r="L8">
        <v>2</v>
      </c>
      <c r="M8">
        <v>3</v>
      </c>
      <c r="N8">
        <v>2</v>
      </c>
      <c r="O8">
        <v>0</v>
      </c>
      <c r="P8">
        <v>5</v>
      </c>
      <c r="Q8">
        <v>5</v>
      </c>
      <c r="R8">
        <v>4</v>
      </c>
      <c r="S8">
        <v>1</v>
      </c>
      <c r="T8">
        <v>2</v>
      </c>
      <c r="V8">
        <v>0</v>
      </c>
      <c r="W8">
        <v>6</v>
      </c>
      <c r="X8">
        <v>0</v>
      </c>
      <c r="Y8">
        <v>6</v>
      </c>
      <c r="Z8">
        <v>3</v>
      </c>
      <c r="AA8">
        <v>6</v>
      </c>
      <c r="AB8">
        <v>0</v>
      </c>
      <c r="AC8">
        <v>0</v>
      </c>
      <c r="AD8">
        <v>6</v>
      </c>
      <c r="AE8" s="35">
        <v>0</v>
      </c>
      <c r="AF8">
        <v>0</v>
      </c>
      <c r="AG8">
        <v>0</v>
      </c>
      <c r="AH8">
        <v>0</v>
      </c>
      <c r="AI8">
        <v>6</v>
      </c>
      <c r="AJ8">
        <v>0</v>
      </c>
      <c r="AK8">
        <v>6</v>
      </c>
      <c r="AL8">
        <v>3</v>
      </c>
      <c r="AM8">
        <v>1</v>
      </c>
      <c r="AN8">
        <v>0</v>
      </c>
      <c r="AO8">
        <v>0</v>
      </c>
      <c r="AP8">
        <v>0</v>
      </c>
      <c r="AQ8">
        <v>0</v>
      </c>
      <c r="AR8">
        <v>6</v>
      </c>
      <c r="AS8">
        <v>6</v>
      </c>
      <c r="AT8">
        <f t="shared" si="0"/>
        <v>1.875</v>
      </c>
      <c r="AU8">
        <f t="shared" si="6"/>
        <v>0</v>
      </c>
      <c r="AV8">
        <f t="shared" si="1"/>
        <v>3.375</v>
      </c>
      <c r="AW8">
        <f t="shared" si="7"/>
        <v>1</v>
      </c>
      <c r="AX8" t="s">
        <v>86</v>
      </c>
      <c r="AY8" t="s">
        <v>320</v>
      </c>
      <c r="AZ8" t="s">
        <v>321</v>
      </c>
      <c r="BA8">
        <v>1</v>
      </c>
      <c r="BC8">
        <f t="shared" si="2"/>
        <v>1</v>
      </c>
      <c r="BD8">
        <v>1</v>
      </c>
      <c r="BE8">
        <v>5</v>
      </c>
      <c r="BF8">
        <f t="shared" si="8"/>
        <v>1</v>
      </c>
      <c r="BG8" t="s">
        <v>106</v>
      </c>
      <c r="BH8" t="s">
        <v>90</v>
      </c>
      <c r="BI8">
        <v>3.7384259259259263E-3</v>
      </c>
      <c r="BJ8" t="s">
        <v>322</v>
      </c>
      <c r="BK8" s="5" t="s">
        <v>1042</v>
      </c>
      <c r="BM8" s="11" t="b">
        <f t="shared" si="3"/>
        <v>0</v>
      </c>
      <c r="BN8" s="11" t="b">
        <f t="shared" si="3"/>
        <v>0</v>
      </c>
      <c r="BO8" s="11" t="b">
        <f t="shared" si="3"/>
        <v>0</v>
      </c>
      <c r="BP8" s="11" t="b">
        <f t="shared" si="3"/>
        <v>0</v>
      </c>
      <c r="BQ8" s="11" t="b">
        <f t="shared" si="3"/>
        <v>0</v>
      </c>
      <c r="BR8" s="11" t="b">
        <f t="shared" si="3"/>
        <v>0</v>
      </c>
      <c r="BS8" s="5" t="s">
        <v>1047</v>
      </c>
      <c r="BT8" s="5" t="s">
        <v>1048</v>
      </c>
      <c r="BU8" s="11" t="b">
        <f t="shared" si="9"/>
        <v>0</v>
      </c>
      <c r="BV8" s="11" t="b">
        <f t="shared" si="10"/>
        <v>0</v>
      </c>
      <c r="BW8" s="11" t="b">
        <f t="shared" si="11"/>
        <v>1</v>
      </c>
      <c r="BX8" s="11" t="b">
        <f t="shared" si="11"/>
        <v>0</v>
      </c>
      <c r="BY8" s="11" t="b">
        <f t="shared" si="11"/>
        <v>0</v>
      </c>
      <c r="BZ8" s="11" t="b">
        <f t="shared" si="11"/>
        <v>0</v>
      </c>
      <c r="CA8" s="11" t="b">
        <f t="shared" si="11"/>
        <v>0</v>
      </c>
      <c r="CB8" s="11" t="b">
        <f t="shared" si="11"/>
        <v>0</v>
      </c>
      <c r="CC8" s="11" t="b">
        <f t="shared" si="11"/>
        <v>0</v>
      </c>
      <c r="CD8" s="11" t="b">
        <f t="shared" si="11"/>
        <v>0</v>
      </c>
      <c r="CE8" s="11" t="b">
        <f t="shared" si="11"/>
        <v>0</v>
      </c>
      <c r="CF8" s="11" t="b">
        <f t="shared" si="11"/>
        <v>0</v>
      </c>
      <c r="CG8" s="11" t="b">
        <f t="shared" si="11"/>
        <v>0</v>
      </c>
      <c r="CH8" s="11" t="b">
        <f t="shared" si="11"/>
        <v>0</v>
      </c>
      <c r="CI8" s="11" t="b">
        <f t="shared" si="11"/>
        <v>0</v>
      </c>
      <c r="CJ8" s="11" t="b">
        <f t="shared" si="12"/>
        <v>0</v>
      </c>
      <c r="CK8" s="11" t="b">
        <f t="shared" si="13"/>
        <v>0</v>
      </c>
      <c r="CL8" s="11" t="b">
        <f t="shared" si="14"/>
        <v>0</v>
      </c>
    </row>
    <row r="9" spans="1:91">
      <c r="A9" t="s">
        <v>323</v>
      </c>
      <c r="B9" t="s">
        <v>324</v>
      </c>
      <c r="C9" t="s">
        <v>281</v>
      </c>
      <c r="D9" t="s">
        <v>70</v>
      </c>
      <c r="E9" t="s">
        <v>144</v>
      </c>
      <c r="F9" t="s">
        <v>56</v>
      </c>
      <c r="G9" t="s">
        <v>72</v>
      </c>
      <c r="H9" t="s">
        <v>325</v>
      </c>
      <c r="I9" t="str">
        <f t="shared" si="5"/>
        <v>Germany</v>
      </c>
      <c r="J9" t="s">
        <v>59</v>
      </c>
      <c r="K9" t="s">
        <v>60</v>
      </c>
      <c r="L9">
        <v>1</v>
      </c>
      <c r="M9">
        <v>2</v>
      </c>
      <c r="N9">
        <v>2</v>
      </c>
      <c r="O9">
        <v>3</v>
      </c>
      <c r="P9">
        <v>4</v>
      </c>
      <c r="Q9">
        <v>4</v>
      </c>
      <c r="R9">
        <v>4</v>
      </c>
      <c r="S9">
        <v>0</v>
      </c>
      <c r="U9">
        <v>4</v>
      </c>
      <c r="V9">
        <v>4</v>
      </c>
      <c r="W9">
        <v>4</v>
      </c>
      <c r="X9">
        <v>3</v>
      </c>
      <c r="Y9">
        <v>5</v>
      </c>
      <c r="Z9">
        <v>4</v>
      </c>
      <c r="AA9">
        <v>6</v>
      </c>
      <c r="AB9">
        <v>3</v>
      </c>
      <c r="AC9">
        <v>3</v>
      </c>
      <c r="AD9">
        <v>3</v>
      </c>
      <c r="AE9" s="35">
        <v>5</v>
      </c>
      <c r="AF9">
        <v>5</v>
      </c>
      <c r="AG9">
        <v>3</v>
      </c>
      <c r="AH9">
        <v>3</v>
      </c>
      <c r="AI9">
        <v>5</v>
      </c>
      <c r="AJ9">
        <v>5</v>
      </c>
      <c r="AK9">
        <v>3</v>
      </c>
      <c r="AL9">
        <v>3</v>
      </c>
      <c r="AM9">
        <v>4</v>
      </c>
      <c r="AN9">
        <v>4</v>
      </c>
      <c r="AO9">
        <v>4</v>
      </c>
      <c r="AP9">
        <v>4</v>
      </c>
      <c r="AQ9">
        <v>4</v>
      </c>
      <c r="AR9">
        <v>6</v>
      </c>
      <c r="AS9">
        <v>4</v>
      </c>
      <c r="AT9">
        <f t="shared" si="0"/>
        <v>4</v>
      </c>
      <c r="AU9">
        <f t="shared" si="6"/>
        <v>1</v>
      </c>
      <c r="AV9">
        <f t="shared" si="1"/>
        <v>4</v>
      </c>
      <c r="AW9">
        <f t="shared" si="7"/>
        <v>1</v>
      </c>
      <c r="AX9" t="s">
        <v>282</v>
      </c>
      <c r="AY9" t="s">
        <v>326</v>
      </c>
      <c r="AZ9" t="s">
        <v>327</v>
      </c>
      <c r="BA9">
        <v>1</v>
      </c>
      <c r="BC9">
        <f t="shared" si="2"/>
        <v>1</v>
      </c>
      <c r="BD9">
        <v>1</v>
      </c>
      <c r="BE9">
        <v>3</v>
      </c>
      <c r="BF9">
        <f t="shared" si="8"/>
        <v>1</v>
      </c>
      <c r="BG9" t="s">
        <v>285</v>
      </c>
      <c r="BH9" t="s">
        <v>286</v>
      </c>
      <c r="BI9" s="1">
        <v>6.4699074074074069E-3</v>
      </c>
      <c r="BJ9" t="s">
        <v>328</v>
      </c>
      <c r="BK9" s="5" t="s">
        <v>1051</v>
      </c>
      <c r="BL9" s="5" t="s">
        <v>1145</v>
      </c>
      <c r="BM9" s="11" t="b">
        <f t="shared" si="3"/>
        <v>0</v>
      </c>
      <c r="BN9" s="11" t="b">
        <f t="shared" si="3"/>
        <v>0</v>
      </c>
      <c r="BO9" s="11" t="b">
        <f t="shared" si="3"/>
        <v>0</v>
      </c>
      <c r="BP9" s="11" t="b">
        <f t="shared" si="3"/>
        <v>0</v>
      </c>
      <c r="BQ9" s="11" t="b">
        <f t="shared" si="3"/>
        <v>0</v>
      </c>
      <c r="BR9" s="11" t="b">
        <f t="shared" si="3"/>
        <v>0</v>
      </c>
      <c r="BS9" s="5" t="s">
        <v>1049</v>
      </c>
      <c r="BU9" s="11" t="b">
        <f t="shared" si="9"/>
        <v>0</v>
      </c>
      <c r="BV9" s="11" t="b">
        <f t="shared" si="10"/>
        <v>1</v>
      </c>
      <c r="BW9" s="11" t="b">
        <f t="shared" si="11"/>
        <v>0</v>
      </c>
      <c r="BX9" s="11" t="b">
        <f t="shared" si="11"/>
        <v>0</v>
      </c>
      <c r="BY9" s="11" t="b">
        <f t="shared" si="11"/>
        <v>0</v>
      </c>
      <c r="BZ9" s="11" t="b">
        <f t="shared" si="11"/>
        <v>0</v>
      </c>
      <c r="CA9" s="11" t="b">
        <f t="shared" si="11"/>
        <v>0</v>
      </c>
      <c r="CB9" s="11" t="b">
        <f t="shared" si="11"/>
        <v>0</v>
      </c>
      <c r="CC9" s="11" t="b">
        <f t="shared" si="11"/>
        <v>0</v>
      </c>
      <c r="CD9" s="11" t="b">
        <f t="shared" si="11"/>
        <v>0</v>
      </c>
      <c r="CE9" s="11" t="b">
        <f t="shared" si="11"/>
        <v>0</v>
      </c>
      <c r="CF9" s="11" t="b">
        <f t="shared" si="11"/>
        <v>0</v>
      </c>
      <c r="CG9" s="11" t="b">
        <f t="shared" si="11"/>
        <v>0</v>
      </c>
      <c r="CH9" s="11" t="b">
        <f t="shared" si="11"/>
        <v>0</v>
      </c>
      <c r="CI9" s="11" t="b">
        <f t="shared" si="11"/>
        <v>0</v>
      </c>
      <c r="CJ9" s="11" t="b">
        <f t="shared" si="12"/>
        <v>0</v>
      </c>
      <c r="CK9" s="11" t="b">
        <f t="shared" si="13"/>
        <v>0</v>
      </c>
      <c r="CL9" s="11" t="b">
        <f t="shared" si="14"/>
        <v>0</v>
      </c>
    </row>
    <row r="10" spans="1:91">
      <c r="A10" t="s">
        <v>329</v>
      </c>
      <c r="B10" t="s">
        <v>330</v>
      </c>
      <c r="C10" t="s">
        <v>281</v>
      </c>
      <c r="D10" t="s">
        <v>54</v>
      </c>
      <c r="E10" t="s">
        <v>82</v>
      </c>
      <c r="F10" t="s">
        <v>116</v>
      </c>
      <c r="G10" t="s">
        <v>72</v>
      </c>
      <c r="H10" t="s">
        <v>58</v>
      </c>
      <c r="I10" t="str">
        <f t="shared" si="5"/>
        <v>Portugal</v>
      </c>
      <c r="J10" t="s">
        <v>74</v>
      </c>
      <c r="K10" t="s">
        <v>60</v>
      </c>
      <c r="L10">
        <v>2</v>
      </c>
      <c r="M10">
        <v>2</v>
      </c>
      <c r="N10">
        <v>5</v>
      </c>
      <c r="O10">
        <v>1</v>
      </c>
      <c r="P10">
        <v>6</v>
      </c>
      <c r="Q10">
        <v>5</v>
      </c>
      <c r="R10">
        <v>5</v>
      </c>
      <c r="S10">
        <v>0</v>
      </c>
      <c r="U10">
        <v>5</v>
      </c>
      <c r="V10">
        <v>2</v>
      </c>
      <c r="W10">
        <v>5</v>
      </c>
      <c r="X10">
        <v>2</v>
      </c>
      <c r="Y10">
        <v>4</v>
      </c>
      <c r="Z10">
        <v>5</v>
      </c>
      <c r="AA10">
        <v>5</v>
      </c>
      <c r="AB10">
        <v>1</v>
      </c>
      <c r="AC10">
        <v>4</v>
      </c>
      <c r="AD10">
        <v>2</v>
      </c>
      <c r="AE10" s="35">
        <v>4</v>
      </c>
      <c r="AF10">
        <v>5</v>
      </c>
      <c r="AG10">
        <v>2</v>
      </c>
      <c r="AH10">
        <v>3</v>
      </c>
      <c r="AI10">
        <v>2</v>
      </c>
      <c r="AJ10">
        <v>3</v>
      </c>
      <c r="AK10">
        <v>4</v>
      </c>
      <c r="AL10">
        <v>5</v>
      </c>
      <c r="AM10">
        <v>1</v>
      </c>
      <c r="AN10">
        <v>2</v>
      </c>
      <c r="AO10">
        <v>1</v>
      </c>
      <c r="AP10">
        <v>1</v>
      </c>
      <c r="AQ10">
        <v>1</v>
      </c>
      <c r="AR10">
        <v>6</v>
      </c>
      <c r="AS10">
        <v>6</v>
      </c>
      <c r="AT10">
        <f t="shared" si="0"/>
        <v>3.5</v>
      </c>
      <c r="AU10">
        <f t="shared" si="6"/>
        <v>1</v>
      </c>
      <c r="AV10">
        <f t="shared" si="1"/>
        <v>3.25</v>
      </c>
      <c r="AW10">
        <f t="shared" si="7"/>
        <v>1</v>
      </c>
      <c r="AX10" t="s">
        <v>86</v>
      </c>
      <c r="AY10" t="s">
        <v>331</v>
      </c>
      <c r="AZ10" t="s">
        <v>332</v>
      </c>
      <c r="BA10">
        <v>0</v>
      </c>
      <c r="BB10">
        <v>1</v>
      </c>
      <c r="BC10">
        <f t="shared" si="2"/>
        <v>1</v>
      </c>
      <c r="BD10">
        <v>1</v>
      </c>
      <c r="BE10">
        <v>1</v>
      </c>
      <c r="BF10">
        <f t="shared" si="8"/>
        <v>0</v>
      </c>
      <c r="BG10" t="s">
        <v>106</v>
      </c>
      <c r="BH10" t="s">
        <v>90</v>
      </c>
      <c r="BI10" s="1">
        <v>4.0046296296296297E-3</v>
      </c>
      <c r="BK10" s="5" t="s">
        <v>1041</v>
      </c>
      <c r="BM10" s="11" t="b">
        <f t="shared" si="3"/>
        <v>0</v>
      </c>
      <c r="BN10" s="11" t="b">
        <f t="shared" si="3"/>
        <v>0</v>
      </c>
      <c r="BO10" s="11" t="b">
        <f t="shared" si="3"/>
        <v>0</v>
      </c>
      <c r="BP10" s="11" t="b">
        <f t="shared" si="3"/>
        <v>0</v>
      </c>
      <c r="BQ10" s="11" t="b">
        <f t="shared" si="3"/>
        <v>0</v>
      </c>
      <c r="BR10" s="11" t="b">
        <f t="shared" si="3"/>
        <v>0</v>
      </c>
      <c r="BU10" s="11" t="b">
        <f t="shared" si="9"/>
        <v>0</v>
      </c>
      <c r="BV10" s="11" t="b">
        <f t="shared" si="10"/>
        <v>0</v>
      </c>
      <c r="BW10" s="11" t="b">
        <f t="shared" si="11"/>
        <v>0</v>
      </c>
      <c r="BX10" s="11" t="b">
        <f t="shared" si="11"/>
        <v>0</v>
      </c>
      <c r="BY10" s="11" t="b">
        <f t="shared" si="11"/>
        <v>0</v>
      </c>
      <c r="BZ10" s="11" t="b">
        <f t="shared" si="11"/>
        <v>0</v>
      </c>
      <c r="CA10" s="11" t="b">
        <f t="shared" si="11"/>
        <v>0</v>
      </c>
      <c r="CB10" s="11" t="b">
        <f t="shared" si="11"/>
        <v>0</v>
      </c>
      <c r="CC10" s="11" t="b">
        <f t="shared" si="11"/>
        <v>0</v>
      </c>
      <c r="CD10" s="11" t="b">
        <f t="shared" si="11"/>
        <v>0</v>
      </c>
      <c r="CE10" s="11" t="b">
        <f t="shared" si="11"/>
        <v>0</v>
      </c>
      <c r="CF10" s="11" t="b">
        <f t="shared" si="11"/>
        <v>0</v>
      </c>
      <c r="CG10" s="11" t="b">
        <f t="shared" si="11"/>
        <v>0</v>
      </c>
      <c r="CH10" s="11" t="b">
        <f t="shared" si="11"/>
        <v>0</v>
      </c>
      <c r="CI10" s="11" t="b">
        <f t="shared" si="11"/>
        <v>0</v>
      </c>
      <c r="CJ10" s="11" t="b">
        <f t="shared" si="12"/>
        <v>0</v>
      </c>
      <c r="CK10" s="11" t="b">
        <f t="shared" si="13"/>
        <v>0</v>
      </c>
      <c r="CL10" s="11" t="b">
        <f t="shared" si="14"/>
        <v>0</v>
      </c>
    </row>
    <row r="11" spans="1:91">
      <c r="A11" t="s">
        <v>333</v>
      </c>
      <c r="B11" t="s">
        <v>334</v>
      </c>
      <c r="C11" t="s">
        <v>281</v>
      </c>
      <c r="D11" t="s">
        <v>70</v>
      </c>
      <c r="E11" t="s">
        <v>144</v>
      </c>
      <c r="F11" t="s">
        <v>83</v>
      </c>
      <c r="G11" t="s">
        <v>72</v>
      </c>
      <c r="H11" t="s">
        <v>73</v>
      </c>
      <c r="I11" t="str">
        <f t="shared" si="5"/>
        <v>USA</v>
      </c>
      <c r="J11" t="s">
        <v>74</v>
      </c>
      <c r="K11" t="s">
        <v>60</v>
      </c>
      <c r="L11">
        <v>3</v>
      </c>
      <c r="M11">
        <v>3</v>
      </c>
      <c r="N11">
        <v>2</v>
      </c>
      <c r="O11">
        <v>4</v>
      </c>
      <c r="P11">
        <v>5</v>
      </c>
      <c r="Q11">
        <v>4</v>
      </c>
      <c r="R11">
        <v>5</v>
      </c>
      <c r="S11">
        <v>1</v>
      </c>
      <c r="T11">
        <v>3</v>
      </c>
      <c r="V11">
        <v>5</v>
      </c>
      <c r="W11">
        <v>5</v>
      </c>
      <c r="X11">
        <v>5</v>
      </c>
      <c r="Y11">
        <v>6</v>
      </c>
      <c r="Z11">
        <v>5</v>
      </c>
      <c r="AA11">
        <v>6</v>
      </c>
      <c r="AB11">
        <v>4</v>
      </c>
      <c r="AC11">
        <v>2</v>
      </c>
      <c r="AD11">
        <v>4</v>
      </c>
      <c r="AE11" s="35">
        <v>5</v>
      </c>
      <c r="AF11">
        <v>2</v>
      </c>
      <c r="AG11">
        <v>6</v>
      </c>
      <c r="AH11">
        <v>6</v>
      </c>
      <c r="AI11">
        <v>6</v>
      </c>
      <c r="AJ11">
        <v>6</v>
      </c>
      <c r="AK11">
        <v>6</v>
      </c>
      <c r="AL11">
        <v>5</v>
      </c>
      <c r="AM11">
        <v>6</v>
      </c>
      <c r="AN11">
        <v>6</v>
      </c>
      <c r="AO11">
        <v>6</v>
      </c>
      <c r="AP11">
        <v>6</v>
      </c>
      <c r="AQ11">
        <v>6</v>
      </c>
      <c r="AR11">
        <v>6</v>
      </c>
      <c r="AS11">
        <v>5</v>
      </c>
      <c r="AT11">
        <f t="shared" si="0"/>
        <v>5.25</v>
      </c>
      <c r="AU11">
        <f t="shared" si="6"/>
        <v>1</v>
      </c>
      <c r="AV11">
        <f t="shared" si="1"/>
        <v>5</v>
      </c>
      <c r="AW11">
        <f t="shared" si="7"/>
        <v>1</v>
      </c>
      <c r="AX11" t="s">
        <v>297</v>
      </c>
      <c r="AY11" t="s">
        <v>335</v>
      </c>
      <c r="AZ11" t="s">
        <v>336</v>
      </c>
      <c r="BA11">
        <v>1</v>
      </c>
      <c r="BC11">
        <f t="shared" si="2"/>
        <v>1</v>
      </c>
      <c r="BD11">
        <v>1</v>
      </c>
      <c r="BE11">
        <v>1</v>
      </c>
      <c r="BF11">
        <f t="shared" si="8"/>
        <v>0</v>
      </c>
      <c r="BG11" t="s">
        <v>300</v>
      </c>
      <c r="BH11" t="s">
        <v>301</v>
      </c>
      <c r="BI11" s="1">
        <v>4.1203703703703706E-3</v>
      </c>
      <c r="BJ11" t="s">
        <v>337</v>
      </c>
      <c r="BK11" s="5" t="s">
        <v>1051</v>
      </c>
      <c r="BL11" s="5" t="s">
        <v>1146</v>
      </c>
      <c r="BM11" s="11" t="b">
        <f t="shared" si="3"/>
        <v>0</v>
      </c>
      <c r="BN11" s="11" t="b">
        <f t="shared" si="3"/>
        <v>0</v>
      </c>
      <c r="BO11" s="11" t="b">
        <f t="shared" si="3"/>
        <v>0</v>
      </c>
      <c r="BP11" s="11" t="b">
        <f t="shared" si="3"/>
        <v>0</v>
      </c>
      <c r="BQ11" s="11" t="b">
        <f t="shared" si="3"/>
        <v>0</v>
      </c>
      <c r="BR11" s="11" t="b">
        <f t="shared" si="3"/>
        <v>0</v>
      </c>
      <c r="BS11" s="5" t="s">
        <v>1052</v>
      </c>
      <c r="BT11" s="5" t="s">
        <v>1053</v>
      </c>
      <c r="BU11" s="11" t="b">
        <f t="shared" si="9"/>
        <v>0</v>
      </c>
      <c r="BV11" s="11" t="b">
        <f t="shared" si="10"/>
        <v>0</v>
      </c>
      <c r="BW11" s="11" t="b">
        <f t="shared" si="11"/>
        <v>0</v>
      </c>
      <c r="BX11" s="11" t="b">
        <f t="shared" si="11"/>
        <v>0</v>
      </c>
      <c r="BY11" s="11" t="b">
        <f t="shared" si="11"/>
        <v>0</v>
      </c>
      <c r="BZ11" s="11" t="b">
        <f t="shared" si="11"/>
        <v>0</v>
      </c>
      <c r="CA11" s="11" t="b">
        <f t="shared" si="11"/>
        <v>0</v>
      </c>
      <c r="CB11" s="11" t="b">
        <f t="shared" si="11"/>
        <v>0</v>
      </c>
      <c r="CC11" s="11" t="b">
        <f t="shared" si="11"/>
        <v>0</v>
      </c>
      <c r="CD11" s="11" t="b">
        <f t="shared" si="11"/>
        <v>0</v>
      </c>
      <c r="CE11" s="11" t="b">
        <f t="shared" si="11"/>
        <v>0</v>
      </c>
      <c r="CF11" s="11" t="b">
        <f t="shared" si="11"/>
        <v>0</v>
      </c>
      <c r="CG11" s="11" t="b">
        <f t="shared" si="11"/>
        <v>1</v>
      </c>
      <c r="CH11" s="11" t="b">
        <f t="shared" si="11"/>
        <v>0</v>
      </c>
      <c r="CI11" s="11" t="b">
        <f t="shared" si="11"/>
        <v>0</v>
      </c>
      <c r="CJ11" s="11" t="b">
        <f t="shared" si="12"/>
        <v>0</v>
      </c>
      <c r="CK11" s="11" t="b">
        <f t="shared" si="13"/>
        <v>0</v>
      </c>
      <c r="CL11" s="11" t="b">
        <f t="shared" si="14"/>
        <v>0</v>
      </c>
      <c r="CM11" t="s">
        <v>338</v>
      </c>
    </row>
    <row r="12" spans="1:91">
      <c r="A12" t="s">
        <v>339</v>
      </c>
      <c r="B12" t="s">
        <v>340</v>
      </c>
      <c r="C12" t="s">
        <v>281</v>
      </c>
      <c r="D12" t="s">
        <v>54</v>
      </c>
      <c r="E12" t="s">
        <v>144</v>
      </c>
      <c r="F12" t="s">
        <v>116</v>
      </c>
      <c r="G12" t="s">
        <v>96</v>
      </c>
      <c r="H12" t="s">
        <v>125</v>
      </c>
      <c r="I12" t="str">
        <f t="shared" si="5"/>
        <v>United Kingdom</v>
      </c>
      <c r="J12" t="s">
        <v>74</v>
      </c>
      <c r="K12" t="s">
        <v>98</v>
      </c>
      <c r="L12">
        <v>4</v>
      </c>
      <c r="M12">
        <v>1</v>
      </c>
      <c r="N12">
        <v>5</v>
      </c>
      <c r="O12">
        <v>1</v>
      </c>
      <c r="P12">
        <v>3</v>
      </c>
      <c r="Q12">
        <v>4</v>
      </c>
      <c r="R12">
        <v>5</v>
      </c>
      <c r="S12">
        <v>1</v>
      </c>
      <c r="T12">
        <v>2</v>
      </c>
      <c r="V12">
        <v>4</v>
      </c>
      <c r="W12">
        <v>5</v>
      </c>
      <c r="X12">
        <v>4</v>
      </c>
      <c r="Y12">
        <v>3</v>
      </c>
      <c r="Z12">
        <v>2</v>
      </c>
      <c r="AA12">
        <v>5</v>
      </c>
      <c r="AB12">
        <v>2</v>
      </c>
      <c r="AC12">
        <v>4</v>
      </c>
      <c r="AD12">
        <v>2</v>
      </c>
      <c r="AE12" s="35">
        <v>5</v>
      </c>
      <c r="AF12">
        <v>5</v>
      </c>
      <c r="AG12">
        <v>1</v>
      </c>
      <c r="AH12">
        <v>5</v>
      </c>
      <c r="AI12">
        <v>6</v>
      </c>
      <c r="AJ12">
        <v>5</v>
      </c>
      <c r="AK12">
        <v>5</v>
      </c>
      <c r="AL12">
        <v>1</v>
      </c>
      <c r="AM12">
        <v>4</v>
      </c>
      <c r="AN12">
        <v>3</v>
      </c>
      <c r="AO12">
        <v>4</v>
      </c>
      <c r="AP12">
        <v>1</v>
      </c>
      <c r="AQ12">
        <v>1</v>
      </c>
      <c r="AR12">
        <v>6</v>
      </c>
      <c r="AS12">
        <v>5</v>
      </c>
      <c r="AT12">
        <f t="shared" si="0"/>
        <v>4.125</v>
      </c>
      <c r="AU12">
        <f t="shared" si="6"/>
        <v>1</v>
      </c>
      <c r="AV12">
        <f t="shared" si="1"/>
        <v>3.375</v>
      </c>
      <c r="AW12">
        <f t="shared" si="7"/>
        <v>1</v>
      </c>
      <c r="AX12" t="s">
        <v>341</v>
      </c>
      <c r="AY12" t="s">
        <v>342</v>
      </c>
      <c r="AZ12" t="s">
        <v>343</v>
      </c>
      <c r="BA12">
        <v>1</v>
      </c>
      <c r="BC12">
        <f t="shared" si="2"/>
        <v>1</v>
      </c>
      <c r="BD12">
        <v>1</v>
      </c>
      <c r="BE12">
        <v>3</v>
      </c>
      <c r="BF12">
        <f t="shared" si="8"/>
        <v>1</v>
      </c>
      <c r="BG12" t="s">
        <v>344</v>
      </c>
      <c r="BH12" t="s">
        <v>308</v>
      </c>
      <c r="BI12" s="1">
        <v>7.5000000000000006E-3</v>
      </c>
      <c r="BK12" s="5" t="s">
        <v>1041</v>
      </c>
      <c r="BM12" s="11" t="b">
        <f t="shared" si="3"/>
        <v>0</v>
      </c>
      <c r="BN12" s="11" t="b">
        <f t="shared" si="3"/>
        <v>0</v>
      </c>
      <c r="BO12" s="11" t="b">
        <f t="shared" si="3"/>
        <v>0</v>
      </c>
      <c r="BP12" s="11" t="b">
        <f t="shared" si="3"/>
        <v>0</v>
      </c>
      <c r="BQ12" s="11" t="b">
        <f t="shared" si="3"/>
        <v>0</v>
      </c>
      <c r="BR12" s="11" t="b">
        <f t="shared" si="3"/>
        <v>0</v>
      </c>
      <c r="BU12" s="11" t="b">
        <f t="shared" si="9"/>
        <v>0</v>
      </c>
      <c r="BV12" s="11" t="b">
        <f t="shared" si="10"/>
        <v>0</v>
      </c>
      <c r="BW12" s="11" t="b">
        <f t="shared" si="11"/>
        <v>0</v>
      </c>
      <c r="BX12" s="11" t="b">
        <f t="shared" si="11"/>
        <v>0</v>
      </c>
      <c r="BY12" s="11" t="b">
        <f t="shared" si="11"/>
        <v>0</v>
      </c>
      <c r="BZ12" s="11" t="b">
        <f t="shared" si="11"/>
        <v>0</v>
      </c>
      <c r="CA12" s="11" t="b">
        <f t="shared" si="11"/>
        <v>0</v>
      </c>
      <c r="CB12" s="11" t="b">
        <f t="shared" si="11"/>
        <v>0</v>
      </c>
      <c r="CC12" s="11" t="b">
        <f t="shared" si="11"/>
        <v>0</v>
      </c>
      <c r="CD12" s="11" t="b">
        <f t="shared" si="11"/>
        <v>0</v>
      </c>
      <c r="CE12" s="11" t="b">
        <f t="shared" si="11"/>
        <v>0</v>
      </c>
      <c r="CF12" s="11" t="b">
        <f t="shared" si="11"/>
        <v>0</v>
      </c>
      <c r="CG12" s="11" t="b">
        <f t="shared" si="11"/>
        <v>0</v>
      </c>
      <c r="CH12" s="11" t="b">
        <f t="shared" si="11"/>
        <v>0</v>
      </c>
      <c r="CI12" s="11" t="b">
        <f t="shared" si="11"/>
        <v>0</v>
      </c>
      <c r="CJ12" s="11" t="b">
        <f t="shared" si="12"/>
        <v>0</v>
      </c>
      <c r="CK12" s="11" t="b">
        <f t="shared" si="13"/>
        <v>0</v>
      </c>
      <c r="CL12" s="11" t="b">
        <f t="shared" si="14"/>
        <v>0</v>
      </c>
    </row>
    <row r="13" spans="1:91">
      <c r="A13" t="s">
        <v>345</v>
      </c>
      <c r="B13" t="s">
        <v>346</v>
      </c>
      <c r="C13" t="s">
        <v>281</v>
      </c>
      <c r="D13" t="s">
        <v>54</v>
      </c>
      <c r="E13" t="s">
        <v>144</v>
      </c>
      <c r="F13" t="s">
        <v>116</v>
      </c>
      <c r="G13" t="s">
        <v>347</v>
      </c>
      <c r="H13" t="s">
        <v>58</v>
      </c>
      <c r="I13" t="str">
        <f t="shared" si="5"/>
        <v>Portugal</v>
      </c>
      <c r="J13" t="s">
        <v>59</v>
      </c>
      <c r="K13" t="s">
        <v>60</v>
      </c>
      <c r="L13">
        <v>1</v>
      </c>
      <c r="M13">
        <v>6</v>
      </c>
      <c r="N13">
        <v>4</v>
      </c>
      <c r="O13">
        <v>1</v>
      </c>
      <c r="P13">
        <v>4</v>
      </c>
      <c r="Q13">
        <v>5</v>
      </c>
      <c r="R13">
        <v>4</v>
      </c>
      <c r="S13">
        <v>0</v>
      </c>
      <c r="U13">
        <v>5</v>
      </c>
      <c r="V13">
        <v>6</v>
      </c>
      <c r="W13">
        <v>6</v>
      </c>
      <c r="X13">
        <v>6</v>
      </c>
      <c r="Y13">
        <v>6</v>
      </c>
      <c r="Z13">
        <v>6</v>
      </c>
      <c r="AA13">
        <v>6</v>
      </c>
      <c r="AB13">
        <v>5</v>
      </c>
      <c r="AC13">
        <v>0</v>
      </c>
      <c r="AD13">
        <v>6</v>
      </c>
      <c r="AE13" s="35">
        <v>6</v>
      </c>
      <c r="AF13">
        <v>6</v>
      </c>
      <c r="AG13">
        <v>6</v>
      </c>
      <c r="AH13">
        <v>6</v>
      </c>
      <c r="AI13">
        <v>6</v>
      </c>
      <c r="AJ13">
        <v>6</v>
      </c>
      <c r="AK13">
        <v>6</v>
      </c>
      <c r="AL13">
        <v>6</v>
      </c>
      <c r="AM13">
        <v>4</v>
      </c>
      <c r="AN13">
        <v>4</v>
      </c>
      <c r="AO13">
        <v>4</v>
      </c>
      <c r="AP13">
        <v>4</v>
      </c>
      <c r="AQ13">
        <v>4</v>
      </c>
      <c r="AR13">
        <v>6</v>
      </c>
      <c r="AS13">
        <v>0</v>
      </c>
      <c r="AT13">
        <f t="shared" si="0"/>
        <v>6</v>
      </c>
      <c r="AU13">
        <f t="shared" si="6"/>
        <v>1</v>
      </c>
      <c r="AV13">
        <f t="shared" si="1"/>
        <v>5.875</v>
      </c>
      <c r="AW13">
        <f t="shared" si="7"/>
        <v>1</v>
      </c>
      <c r="AX13" t="s">
        <v>282</v>
      </c>
      <c r="AY13" t="s">
        <v>335</v>
      </c>
      <c r="AZ13" t="s">
        <v>348</v>
      </c>
      <c r="BA13">
        <v>1</v>
      </c>
      <c r="BC13">
        <f t="shared" si="2"/>
        <v>1</v>
      </c>
      <c r="BD13">
        <v>1</v>
      </c>
      <c r="BE13">
        <v>1</v>
      </c>
      <c r="BF13">
        <f t="shared" si="8"/>
        <v>0</v>
      </c>
      <c r="BG13" t="s">
        <v>292</v>
      </c>
      <c r="BH13" t="s">
        <v>286</v>
      </c>
      <c r="BI13" s="1">
        <v>5.3587962962962964E-3</v>
      </c>
      <c r="BJ13" t="s">
        <v>349</v>
      </c>
      <c r="BK13" s="5" t="s">
        <v>736</v>
      </c>
      <c r="BL13" s="5" t="s">
        <v>1147</v>
      </c>
      <c r="BM13" s="11" t="b">
        <f t="shared" ref="BM13:BR19" si="15">ISNUMBER(SEARCH(BM$2,$BL13))</f>
        <v>0</v>
      </c>
      <c r="BN13" s="11" t="b">
        <f t="shared" si="15"/>
        <v>0</v>
      </c>
      <c r="BO13" s="11" t="b">
        <f t="shared" si="15"/>
        <v>0</v>
      </c>
      <c r="BP13" s="11" t="b">
        <f t="shared" si="15"/>
        <v>0</v>
      </c>
      <c r="BQ13" s="11" t="b">
        <f t="shared" si="15"/>
        <v>1</v>
      </c>
      <c r="BR13" s="11" t="b">
        <f t="shared" si="15"/>
        <v>0</v>
      </c>
      <c r="BU13" s="11" t="b">
        <f t="shared" si="9"/>
        <v>0</v>
      </c>
      <c r="BV13" s="11" t="b">
        <f t="shared" si="10"/>
        <v>0</v>
      </c>
      <c r="BW13" s="11" t="b">
        <f t="shared" si="11"/>
        <v>0</v>
      </c>
      <c r="BX13" s="11" t="b">
        <f t="shared" si="11"/>
        <v>0</v>
      </c>
      <c r="BY13" s="11" t="b">
        <f t="shared" si="11"/>
        <v>0</v>
      </c>
      <c r="BZ13" s="11" t="b">
        <f t="shared" si="11"/>
        <v>0</v>
      </c>
      <c r="CA13" s="11" t="b">
        <f t="shared" si="11"/>
        <v>0</v>
      </c>
      <c r="CB13" s="11" t="b">
        <f t="shared" si="11"/>
        <v>0</v>
      </c>
      <c r="CC13" s="11" t="b">
        <f t="shared" si="11"/>
        <v>0</v>
      </c>
      <c r="CD13" s="11" t="b">
        <f t="shared" si="11"/>
        <v>0</v>
      </c>
      <c r="CE13" s="11" t="b">
        <f t="shared" si="11"/>
        <v>0</v>
      </c>
      <c r="CF13" s="11" t="b">
        <f t="shared" si="11"/>
        <v>0</v>
      </c>
      <c r="CG13" s="11" t="b">
        <f t="shared" si="11"/>
        <v>0</v>
      </c>
      <c r="CH13" s="11" t="b">
        <f t="shared" si="11"/>
        <v>0</v>
      </c>
      <c r="CI13" s="11" t="b">
        <f t="shared" si="11"/>
        <v>0</v>
      </c>
      <c r="CJ13" s="11" t="b">
        <f t="shared" si="12"/>
        <v>0</v>
      </c>
      <c r="CK13" s="11" t="b">
        <f t="shared" si="13"/>
        <v>0</v>
      </c>
      <c r="CL13" s="11" t="b">
        <f t="shared" si="14"/>
        <v>0</v>
      </c>
    </row>
    <row r="14" spans="1:91">
      <c r="A14" t="s">
        <v>350</v>
      </c>
      <c r="B14" t="s">
        <v>351</v>
      </c>
      <c r="C14" t="s">
        <v>281</v>
      </c>
      <c r="D14" t="s">
        <v>54</v>
      </c>
      <c r="E14" t="s">
        <v>82</v>
      </c>
      <c r="F14" t="s">
        <v>83</v>
      </c>
      <c r="G14" t="s">
        <v>124</v>
      </c>
      <c r="H14" t="s">
        <v>254</v>
      </c>
      <c r="I14" t="str">
        <f t="shared" si="5"/>
        <v>Poland</v>
      </c>
      <c r="J14" t="s">
        <v>59</v>
      </c>
      <c r="K14" t="s">
        <v>60</v>
      </c>
      <c r="L14">
        <v>0</v>
      </c>
      <c r="M14">
        <v>3</v>
      </c>
      <c r="N14">
        <v>1</v>
      </c>
      <c r="O14">
        <v>2</v>
      </c>
      <c r="P14">
        <v>1</v>
      </c>
      <c r="Q14">
        <v>3</v>
      </c>
      <c r="R14">
        <v>0</v>
      </c>
      <c r="S14">
        <v>0</v>
      </c>
      <c r="U14">
        <v>6</v>
      </c>
      <c r="V14">
        <v>2</v>
      </c>
      <c r="W14">
        <v>4</v>
      </c>
      <c r="X14">
        <v>4</v>
      </c>
      <c r="Y14">
        <v>4</v>
      </c>
      <c r="Z14">
        <v>4</v>
      </c>
      <c r="AA14">
        <v>4</v>
      </c>
      <c r="AB14">
        <v>3</v>
      </c>
      <c r="AC14">
        <v>3</v>
      </c>
      <c r="AD14">
        <v>3</v>
      </c>
      <c r="AE14" s="35">
        <v>2</v>
      </c>
      <c r="AF14">
        <v>2</v>
      </c>
      <c r="AG14">
        <v>2</v>
      </c>
      <c r="AH14">
        <v>2</v>
      </c>
      <c r="AI14">
        <v>2</v>
      </c>
      <c r="AJ14">
        <v>2</v>
      </c>
      <c r="AK14">
        <v>3</v>
      </c>
      <c r="AL14">
        <v>2</v>
      </c>
      <c r="AM14">
        <v>3</v>
      </c>
      <c r="AN14">
        <v>2</v>
      </c>
      <c r="AO14">
        <v>3</v>
      </c>
      <c r="AP14">
        <v>3</v>
      </c>
      <c r="AQ14">
        <v>1</v>
      </c>
      <c r="AR14">
        <v>6</v>
      </c>
      <c r="AS14">
        <v>2</v>
      </c>
      <c r="AT14">
        <f t="shared" si="0"/>
        <v>2.125</v>
      </c>
      <c r="AU14">
        <f t="shared" si="6"/>
        <v>0</v>
      </c>
      <c r="AV14">
        <f t="shared" si="1"/>
        <v>3.5</v>
      </c>
      <c r="AW14">
        <f t="shared" si="7"/>
        <v>1</v>
      </c>
      <c r="AX14" t="s">
        <v>86</v>
      </c>
      <c r="AY14" t="s">
        <v>352</v>
      </c>
      <c r="AZ14" t="s">
        <v>353</v>
      </c>
      <c r="BA14">
        <v>1</v>
      </c>
      <c r="BC14">
        <f t="shared" si="2"/>
        <v>1</v>
      </c>
      <c r="BD14">
        <v>1</v>
      </c>
      <c r="BE14">
        <v>1</v>
      </c>
      <c r="BF14">
        <f t="shared" si="8"/>
        <v>0</v>
      </c>
      <c r="BG14" t="s">
        <v>156</v>
      </c>
      <c r="BH14" t="s">
        <v>157</v>
      </c>
      <c r="BI14" s="1">
        <v>7.2106481481481475E-3</v>
      </c>
      <c r="BK14" s="5" t="s">
        <v>1041</v>
      </c>
      <c r="BM14" s="11" t="b">
        <f t="shared" si="15"/>
        <v>0</v>
      </c>
      <c r="BN14" s="11" t="b">
        <f t="shared" si="15"/>
        <v>0</v>
      </c>
      <c r="BO14" s="11" t="b">
        <f t="shared" si="15"/>
        <v>0</v>
      </c>
      <c r="BP14" s="11" t="b">
        <f t="shared" si="15"/>
        <v>0</v>
      </c>
      <c r="BQ14" s="11" t="b">
        <f t="shared" si="15"/>
        <v>0</v>
      </c>
      <c r="BR14" s="11" t="b">
        <f t="shared" si="15"/>
        <v>0</v>
      </c>
      <c r="BU14" s="11" t="b">
        <f t="shared" si="9"/>
        <v>0</v>
      </c>
      <c r="BV14" s="11" t="b">
        <f t="shared" si="10"/>
        <v>0</v>
      </c>
      <c r="BW14" s="11" t="b">
        <f t="shared" si="11"/>
        <v>0</v>
      </c>
      <c r="BX14" s="11" t="b">
        <f t="shared" si="11"/>
        <v>0</v>
      </c>
      <c r="BY14" s="11" t="b">
        <f t="shared" si="11"/>
        <v>0</v>
      </c>
      <c r="BZ14" s="11" t="b">
        <f t="shared" si="11"/>
        <v>0</v>
      </c>
      <c r="CA14" s="11" t="b">
        <f t="shared" si="11"/>
        <v>0</v>
      </c>
      <c r="CB14" s="11" t="b">
        <f t="shared" si="11"/>
        <v>0</v>
      </c>
      <c r="CC14" s="11" t="b">
        <f t="shared" si="11"/>
        <v>0</v>
      </c>
      <c r="CD14" s="11" t="b">
        <f t="shared" si="11"/>
        <v>0</v>
      </c>
      <c r="CE14" s="11" t="b">
        <f t="shared" si="11"/>
        <v>0</v>
      </c>
      <c r="CF14" s="11" t="b">
        <f t="shared" si="11"/>
        <v>0</v>
      </c>
      <c r="CG14" s="11" t="b">
        <f t="shared" si="11"/>
        <v>0</v>
      </c>
      <c r="CH14" s="11" t="b">
        <f t="shared" si="11"/>
        <v>0</v>
      </c>
      <c r="CI14" s="11" t="b">
        <f t="shared" si="11"/>
        <v>0</v>
      </c>
      <c r="CJ14" s="11" t="b">
        <f t="shared" si="12"/>
        <v>0</v>
      </c>
      <c r="CK14" s="11" t="b">
        <f t="shared" si="13"/>
        <v>0</v>
      </c>
      <c r="CL14" s="11" t="b">
        <f t="shared" si="14"/>
        <v>0</v>
      </c>
    </row>
    <row r="15" spans="1:91">
      <c r="A15" t="s">
        <v>354</v>
      </c>
      <c r="B15" t="s">
        <v>355</v>
      </c>
      <c r="C15" t="s">
        <v>281</v>
      </c>
      <c r="D15" t="s">
        <v>54</v>
      </c>
      <c r="E15" t="s">
        <v>144</v>
      </c>
      <c r="F15" t="s">
        <v>356</v>
      </c>
      <c r="G15" t="s">
        <v>72</v>
      </c>
      <c r="H15" t="s">
        <v>109</v>
      </c>
      <c r="I15" t="str">
        <f t="shared" si="5"/>
        <v>UK</v>
      </c>
      <c r="J15" t="s">
        <v>59</v>
      </c>
      <c r="K15" t="s">
        <v>98</v>
      </c>
      <c r="L15">
        <v>5</v>
      </c>
      <c r="M15">
        <v>3</v>
      </c>
      <c r="N15">
        <v>4</v>
      </c>
      <c r="O15">
        <v>2</v>
      </c>
      <c r="P15">
        <v>3</v>
      </c>
      <c r="Q15">
        <v>4</v>
      </c>
      <c r="R15">
        <v>3</v>
      </c>
      <c r="S15">
        <v>1</v>
      </c>
      <c r="T15">
        <v>2</v>
      </c>
      <c r="V15">
        <v>5</v>
      </c>
      <c r="W15">
        <v>4</v>
      </c>
      <c r="X15">
        <v>3</v>
      </c>
      <c r="Y15">
        <v>5</v>
      </c>
      <c r="Z15">
        <v>4</v>
      </c>
      <c r="AA15">
        <v>6</v>
      </c>
      <c r="AB15">
        <v>5</v>
      </c>
      <c r="AC15">
        <v>1</v>
      </c>
      <c r="AD15">
        <v>5</v>
      </c>
      <c r="AE15" s="35">
        <v>5</v>
      </c>
      <c r="AF15">
        <v>5</v>
      </c>
      <c r="AG15">
        <v>5</v>
      </c>
      <c r="AH15">
        <v>5</v>
      </c>
      <c r="AI15">
        <v>4</v>
      </c>
      <c r="AJ15">
        <v>5</v>
      </c>
      <c r="AK15">
        <v>5</v>
      </c>
      <c r="AL15">
        <v>6</v>
      </c>
      <c r="AM15">
        <v>5</v>
      </c>
      <c r="AN15">
        <v>5</v>
      </c>
      <c r="AO15">
        <v>6</v>
      </c>
      <c r="AP15">
        <v>6</v>
      </c>
      <c r="AQ15">
        <v>6</v>
      </c>
      <c r="AR15">
        <v>6</v>
      </c>
      <c r="AS15">
        <v>5</v>
      </c>
      <c r="AT15">
        <f t="shared" si="0"/>
        <v>5</v>
      </c>
      <c r="AU15">
        <f t="shared" si="6"/>
        <v>1</v>
      </c>
      <c r="AV15">
        <f t="shared" si="1"/>
        <v>4.625</v>
      </c>
      <c r="AW15">
        <f t="shared" si="7"/>
        <v>1</v>
      </c>
      <c r="AX15" t="s">
        <v>357</v>
      </c>
      <c r="AY15" t="s">
        <v>358</v>
      </c>
      <c r="AZ15" t="s">
        <v>359</v>
      </c>
      <c r="BA15">
        <v>4</v>
      </c>
      <c r="BC15">
        <f t="shared" si="2"/>
        <v>4</v>
      </c>
      <c r="BD15">
        <v>1</v>
      </c>
      <c r="BE15">
        <v>4</v>
      </c>
      <c r="BF15">
        <f t="shared" si="8"/>
        <v>1</v>
      </c>
      <c r="BG15" t="s">
        <v>360</v>
      </c>
      <c r="BH15" t="s">
        <v>361</v>
      </c>
      <c r="BI15" s="1">
        <v>4.3749999999999995E-3</v>
      </c>
      <c r="BJ15" t="s">
        <v>362</v>
      </c>
      <c r="BK15" s="5" t="s">
        <v>1042</v>
      </c>
      <c r="BM15" s="11" t="b">
        <f t="shared" si="15"/>
        <v>0</v>
      </c>
      <c r="BN15" s="11" t="b">
        <f t="shared" si="15"/>
        <v>0</v>
      </c>
      <c r="BO15" s="11" t="b">
        <f t="shared" si="15"/>
        <v>0</v>
      </c>
      <c r="BP15" s="11" t="b">
        <f t="shared" si="15"/>
        <v>0</v>
      </c>
      <c r="BQ15" s="11" t="b">
        <f t="shared" si="15"/>
        <v>0</v>
      </c>
      <c r="BR15" s="11" t="b">
        <f t="shared" si="15"/>
        <v>0</v>
      </c>
      <c r="BS15" s="5" t="s">
        <v>1054</v>
      </c>
      <c r="BU15" s="11" t="b">
        <f t="shared" si="9"/>
        <v>0</v>
      </c>
      <c r="BV15" s="11" t="b">
        <f t="shared" si="10"/>
        <v>1</v>
      </c>
      <c r="BW15" s="11" t="b">
        <f t="shared" si="11"/>
        <v>0</v>
      </c>
      <c r="BX15" s="11" t="b">
        <f t="shared" si="11"/>
        <v>0</v>
      </c>
      <c r="BY15" s="11" t="b">
        <f t="shared" si="11"/>
        <v>0</v>
      </c>
      <c r="BZ15" s="11" t="b">
        <f t="shared" si="11"/>
        <v>0</v>
      </c>
      <c r="CA15" s="11" t="b">
        <f t="shared" si="11"/>
        <v>0</v>
      </c>
      <c r="CB15" s="11" t="b">
        <f t="shared" si="11"/>
        <v>0</v>
      </c>
      <c r="CC15" s="11" t="b">
        <f t="shared" si="11"/>
        <v>0</v>
      </c>
      <c r="CD15" s="11" t="b">
        <f t="shared" si="11"/>
        <v>0</v>
      </c>
      <c r="CE15" s="11" t="b">
        <f t="shared" si="11"/>
        <v>0</v>
      </c>
      <c r="CF15" s="11" t="b">
        <f t="shared" si="11"/>
        <v>0</v>
      </c>
      <c r="CG15" s="11" t="b">
        <f t="shared" si="11"/>
        <v>0</v>
      </c>
      <c r="CH15" s="11" t="b">
        <f t="shared" si="11"/>
        <v>0</v>
      </c>
      <c r="CI15" s="11" t="b">
        <f t="shared" si="11"/>
        <v>0</v>
      </c>
      <c r="CJ15" s="11" t="b">
        <f t="shared" si="12"/>
        <v>0</v>
      </c>
      <c r="CK15" s="11" t="b">
        <f t="shared" si="13"/>
        <v>0</v>
      </c>
      <c r="CL15" s="11" t="b">
        <f t="shared" si="14"/>
        <v>0</v>
      </c>
      <c r="CM15" t="s">
        <v>363</v>
      </c>
    </row>
    <row r="16" spans="1:91">
      <c r="A16" t="s">
        <v>364</v>
      </c>
      <c r="B16" t="s">
        <v>365</v>
      </c>
      <c r="C16" t="s">
        <v>281</v>
      </c>
      <c r="D16" t="s">
        <v>54</v>
      </c>
      <c r="E16" t="s">
        <v>366</v>
      </c>
      <c r="F16" t="s">
        <v>83</v>
      </c>
      <c r="G16" t="s">
        <v>72</v>
      </c>
      <c r="H16" t="s">
        <v>84</v>
      </c>
      <c r="I16" t="str">
        <f t="shared" si="5"/>
        <v>United States</v>
      </c>
      <c r="J16" t="s">
        <v>74</v>
      </c>
      <c r="K16" t="s">
        <v>60</v>
      </c>
      <c r="L16">
        <v>1</v>
      </c>
      <c r="M16">
        <v>1</v>
      </c>
      <c r="N16">
        <v>1</v>
      </c>
      <c r="O16">
        <v>1</v>
      </c>
      <c r="P16">
        <v>1</v>
      </c>
      <c r="Q16">
        <v>5</v>
      </c>
      <c r="R16">
        <v>3</v>
      </c>
      <c r="S16">
        <v>1</v>
      </c>
      <c r="T16">
        <v>3</v>
      </c>
      <c r="V16">
        <v>6</v>
      </c>
      <c r="W16">
        <v>5</v>
      </c>
      <c r="X16">
        <v>6</v>
      </c>
      <c r="Y16">
        <v>6</v>
      </c>
      <c r="Z16">
        <v>5</v>
      </c>
      <c r="AA16">
        <v>5</v>
      </c>
      <c r="AB16">
        <v>5</v>
      </c>
      <c r="AC16">
        <v>0</v>
      </c>
      <c r="AD16">
        <v>6</v>
      </c>
      <c r="AE16" s="35">
        <v>5</v>
      </c>
      <c r="AF16">
        <v>5</v>
      </c>
      <c r="AG16">
        <v>5</v>
      </c>
      <c r="AH16">
        <v>5</v>
      </c>
      <c r="AI16">
        <v>6</v>
      </c>
      <c r="AJ16">
        <v>5</v>
      </c>
      <c r="AK16">
        <v>5</v>
      </c>
      <c r="AL16">
        <v>5</v>
      </c>
      <c r="AM16">
        <v>4</v>
      </c>
      <c r="AN16">
        <v>4</v>
      </c>
      <c r="AO16">
        <v>4</v>
      </c>
      <c r="AP16">
        <v>4</v>
      </c>
      <c r="AQ16">
        <v>5</v>
      </c>
      <c r="AR16">
        <v>6</v>
      </c>
      <c r="AS16">
        <v>3</v>
      </c>
      <c r="AT16">
        <f t="shared" si="0"/>
        <v>5.125</v>
      </c>
      <c r="AU16">
        <f t="shared" si="6"/>
        <v>1</v>
      </c>
      <c r="AV16">
        <f t="shared" si="1"/>
        <v>5.5</v>
      </c>
      <c r="AW16">
        <f t="shared" si="7"/>
        <v>1</v>
      </c>
      <c r="AX16" t="s">
        <v>282</v>
      </c>
      <c r="AY16" t="s">
        <v>367</v>
      </c>
      <c r="AZ16" t="s">
        <v>368</v>
      </c>
      <c r="BA16">
        <v>2</v>
      </c>
      <c r="BC16">
        <f t="shared" si="2"/>
        <v>2</v>
      </c>
      <c r="BD16">
        <v>1</v>
      </c>
      <c r="BE16">
        <v>4</v>
      </c>
      <c r="BF16">
        <f t="shared" si="8"/>
        <v>1</v>
      </c>
      <c r="BG16" t="s">
        <v>369</v>
      </c>
      <c r="BH16" t="s">
        <v>370</v>
      </c>
      <c r="BI16" s="1">
        <v>4.6180555555555558E-3</v>
      </c>
      <c r="BK16" s="5" t="s">
        <v>1041</v>
      </c>
      <c r="BM16" s="11" t="b">
        <f t="shared" si="15"/>
        <v>0</v>
      </c>
      <c r="BN16" s="11" t="b">
        <f t="shared" si="15"/>
        <v>0</v>
      </c>
      <c r="BO16" s="11" t="b">
        <f t="shared" si="15"/>
        <v>0</v>
      </c>
      <c r="BP16" s="11" t="b">
        <f t="shared" si="15"/>
        <v>0</v>
      </c>
      <c r="BQ16" s="11" t="b">
        <f t="shared" si="15"/>
        <v>0</v>
      </c>
      <c r="BR16" s="11" t="b">
        <f t="shared" si="15"/>
        <v>0</v>
      </c>
      <c r="BU16" s="11" t="b">
        <f t="shared" si="9"/>
        <v>0</v>
      </c>
      <c r="BV16" s="11" t="b">
        <f t="shared" si="10"/>
        <v>0</v>
      </c>
      <c r="BW16" s="11" t="b">
        <f t="shared" si="11"/>
        <v>0</v>
      </c>
      <c r="BX16" s="11" t="b">
        <f t="shared" si="11"/>
        <v>0</v>
      </c>
      <c r="BY16" s="11" t="b">
        <f t="shared" si="11"/>
        <v>0</v>
      </c>
      <c r="BZ16" s="11" t="b">
        <f t="shared" si="11"/>
        <v>0</v>
      </c>
      <c r="CA16" s="11" t="b">
        <f t="shared" si="11"/>
        <v>0</v>
      </c>
      <c r="CB16" s="11" t="b">
        <f t="shared" si="11"/>
        <v>0</v>
      </c>
      <c r="CC16" s="11" t="b">
        <f t="shared" si="11"/>
        <v>0</v>
      </c>
      <c r="CD16" s="11" t="b">
        <f t="shared" si="11"/>
        <v>0</v>
      </c>
      <c r="CE16" s="11" t="b">
        <f t="shared" si="11"/>
        <v>0</v>
      </c>
      <c r="CF16" s="11" t="b">
        <f t="shared" si="11"/>
        <v>0</v>
      </c>
      <c r="CG16" s="11" t="b">
        <f t="shared" si="11"/>
        <v>0</v>
      </c>
      <c r="CH16" s="11" t="b">
        <f t="shared" si="11"/>
        <v>0</v>
      </c>
      <c r="CI16" s="11" t="b">
        <f t="shared" si="11"/>
        <v>0</v>
      </c>
      <c r="CJ16" s="11" t="b">
        <f t="shared" si="12"/>
        <v>0</v>
      </c>
      <c r="CK16" s="11" t="b">
        <f t="shared" si="13"/>
        <v>0</v>
      </c>
      <c r="CL16" s="11" t="b">
        <f t="shared" si="14"/>
        <v>0</v>
      </c>
    </row>
    <row r="17" spans="1:91">
      <c r="A17" t="s">
        <v>371</v>
      </c>
      <c r="B17" t="s">
        <v>372</v>
      </c>
      <c r="C17" t="s">
        <v>281</v>
      </c>
      <c r="D17" t="s">
        <v>70</v>
      </c>
      <c r="E17" t="s">
        <v>71</v>
      </c>
      <c r="F17" t="s">
        <v>132</v>
      </c>
      <c r="G17" t="s">
        <v>96</v>
      </c>
      <c r="H17" t="s">
        <v>125</v>
      </c>
      <c r="I17" t="str">
        <f t="shared" si="5"/>
        <v>United Kingdom</v>
      </c>
      <c r="J17" t="s">
        <v>74</v>
      </c>
      <c r="K17" t="s">
        <v>98</v>
      </c>
      <c r="L17">
        <v>3</v>
      </c>
      <c r="M17">
        <v>4</v>
      </c>
      <c r="N17">
        <v>5</v>
      </c>
      <c r="O17">
        <v>3</v>
      </c>
      <c r="P17">
        <v>5</v>
      </c>
      <c r="Q17">
        <v>4</v>
      </c>
      <c r="R17">
        <v>1</v>
      </c>
      <c r="S17">
        <v>1</v>
      </c>
      <c r="T17">
        <v>2</v>
      </c>
      <c r="V17">
        <v>4</v>
      </c>
      <c r="W17">
        <v>4</v>
      </c>
      <c r="X17">
        <v>4</v>
      </c>
      <c r="Y17">
        <v>4</v>
      </c>
      <c r="Z17">
        <v>3</v>
      </c>
      <c r="AA17">
        <v>5</v>
      </c>
      <c r="AB17">
        <v>3</v>
      </c>
      <c r="AC17">
        <v>2</v>
      </c>
      <c r="AD17">
        <v>4</v>
      </c>
      <c r="AE17" s="35">
        <v>4</v>
      </c>
      <c r="AF17">
        <v>4</v>
      </c>
      <c r="AG17">
        <v>1</v>
      </c>
      <c r="AH17">
        <v>3</v>
      </c>
      <c r="AI17">
        <v>5</v>
      </c>
      <c r="AJ17">
        <v>3</v>
      </c>
      <c r="AK17">
        <v>4</v>
      </c>
      <c r="AL17">
        <v>3</v>
      </c>
      <c r="AM17">
        <v>1</v>
      </c>
      <c r="AN17">
        <v>2</v>
      </c>
      <c r="AO17">
        <v>2</v>
      </c>
      <c r="AP17">
        <v>2</v>
      </c>
      <c r="AQ17">
        <v>2</v>
      </c>
      <c r="AR17">
        <v>6</v>
      </c>
      <c r="AS17">
        <v>4</v>
      </c>
      <c r="AT17">
        <f t="shared" si="0"/>
        <v>3.375</v>
      </c>
      <c r="AU17">
        <f t="shared" si="6"/>
        <v>1</v>
      </c>
      <c r="AV17">
        <f t="shared" si="1"/>
        <v>3.875</v>
      </c>
      <c r="AW17">
        <f t="shared" si="7"/>
        <v>1</v>
      </c>
      <c r="AX17" t="s">
        <v>282</v>
      </c>
      <c r="AY17" t="s">
        <v>87</v>
      </c>
      <c r="AZ17" t="s">
        <v>284</v>
      </c>
      <c r="BA17">
        <v>1</v>
      </c>
      <c r="BC17">
        <f t="shared" si="2"/>
        <v>1</v>
      </c>
      <c r="BD17">
        <v>1</v>
      </c>
      <c r="BE17">
        <v>1</v>
      </c>
      <c r="BF17">
        <f t="shared" si="8"/>
        <v>0</v>
      </c>
      <c r="BG17" t="s">
        <v>292</v>
      </c>
      <c r="BH17" t="s">
        <v>286</v>
      </c>
      <c r="BI17" s="1">
        <v>4.5717592592592589E-3</v>
      </c>
      <c r="BK17" s="5" t="s">
        <v>1041</v>
      </c>
      <c r="BM17" s="11" t="b">
        <f t="shared" si="15"/>
        <v>0</v>
      </c>
      <c r="BN17" s="11" t="b">
        <f t="shared" si="15"/>
        <v>0</v>
      </c>
      <c r="BO17" s="11" t="b">
        <f t="shared" si="15"/>
        <v>0</v>
      </c>
      <c r="BP17" s="11" t="b">
        <f t="shared" si="15"/>
        <v>0</v>
      </c>
      <c r="BQ17" s="11" t="b">
        <f t="shared" si="15"/>
        <v>0</v>
      </c>
      <c r="BR17" s="11" t="b">
        <f t="shared" si="15"/>
        <v>0</v>
      </c>
      <c r="BU17" s="11" t="b">
        <f t="shared" si="9"/>
        <v>0</v>
      </c>
      <c r="BV17" s="11" t="b">
        <f t="shared" si="10"/>
        <v>0</v>
      </c>
      <c r="BW17" s="11" t="b">
        <f t="shared" si="11"/>
        <v>0</v>
      </c>
      <c r="BX17" s="11" t="b">
        <f t="shared" si="11"/>
        <v>0</v>
      </c>
      <c r="BY17" s="11" t="b">
        <f t="shared" si="11"/>
        <v>0</v>
      </c>
      <c r="BZ17" s="11" t="b">
        <f t="shared" si="11"/>
        <v>0</v>
      </c>
      <c r="CA17" s="11" t="b">
        <f t="shared" si="11"/>
        <v>0</v>
      </c>
      <c r="CB17" s="11" t="b">
        <f t="shared" si="11"/>
        <v>0</v>
      </c>
      <c r="CC17" s="11" t="b">
        <f t="shared" si="11"/>
        <v>0</v>
      </c>
      <c r="CD17" s="11" t="b">
        <f t="shared" si="11"/>
        <v>0</v>
      </c>
      <c r="CE17" s="11" t="b">
        <f t="shared" si="11"/>
        <v>0</v>
      </c>
      <c r="CF17" s="11" t="b">
        <f t="shared" si="11"/>
        <v>0</v>
      </c>
      <c r="CG17" s="11" t="b">
        <f t="shared" si="11"/>
        <v>0</v>
      </c>
      <c r="CH17" s="11" t="b">
        <f t="shared" si="11"/>
        <v>0</v>
      </c>
      <c r="CI17" s="11" t="b">
        <f t="shared" si="11"/>
        <v>0</v>
      </c>
      <c r="CJ17" s="11" t="b">
        <f t="shared" si="12"/>
        <v>0</v>
      </c>
      <c r="CK17" s="11" t="b">
        <f t="shared" si="13"/>
        <v>0</v>
      </c>
      <c r="CL17" s="11" t="b">
        <f t="shared" si="14"/>
        <v>0</v>
      </c>
    </row>
    <row r="18" spans="1:91">
      <c r="A18" t="s">
        <v>373</v>
      </c>
      <c r="B18" t="s">
        <v>374</v>
      </c>
      <c r="C18" t="s">
        <v>281</v>
      </c>
      <c r="D18" t="s">
        <v>70</v>
      </c>
      <c r="E18" t="s">
        <v>82</v>
      </c>
      <c r="F18" t="s">
        <v>56</v>
      </c>
      <c r="G18" t="s">
        <v>124</v>
      </c>
      <c r="H18" t="s">
        <v>97</v>
      </c>
      <c r="I18" t="str">
        <f t="shared" si="5"/>
        <v>uk</v>
      </c>
      <c r="J18" t="s">
        <v>59</v>
      </c>
      <c r="K18" t="s">
        <v>98</v>
      </c>
      <c r="L18">
        <v>1</v>
      </c>
      <c r="M18">
        <v>4</v>
      </c>
      <c r="N18">
        <v>1</v>
      </c>
      <c r="O18">
        <v>4</v>
      </c>
      <c r="P18">
        <v>3</v>
      </c>
      <c r="Q18">
        <v>3</v>
      </c>
      <c r="R18">
        <v>3</v>
      </c>
      <c r="S18">
        <v>1</v>
      </c>
      <c r="T18">
        <v>2</v>
      </c>
      <c r="V18">
        <v>0</v>
      </c>
      <c r="W18">
        <v>4</v>
      </c>
      <c r="X18">
        <v>0</v>
      </c>
      <c r="Y18">
        <v>4</v>
      </c>
      <c r="Z18">
        <v>4</v>
      </c>
      <c r="AA18">
        <v>5</v>
      </c>
      <c r="AB18">
        <v>2</v>
      </c>
      <c r="AC18">
        <v>4</v>
      </c>
      <c r="AD18">
        <v>2</v>
      </c>
      <c r="AE18" s="35">
        <v>0</v>
      </c>
      <c r="AF18">
        <v>3</v>
      </c>
      <c r="AG18">
        <v>0</v>
      </c>
      <c r="AH18">
        <v>0</v>
      </c>
      <c r="AI18">
        <v>6</v>
      </c>
      <c r="AJ18">
        <v>0</v>
      </c>
      <c r="AK18">
        <v>2</v>
      </c>
      <c r="AL18">
        <v>0</v>
      </c>
      <c r="AM18">
        <v>0</v>
      </c>
      <c r="AN18">
        <v>0</v>
      </c>
      <c r="AO18">
        <v>0</v>
      </c>
      <c r="AP18">
        <v>0</v>
      </c>
      <c r="AQ18">
        <v>0</v>
      </c>
      <c r="AR18">
        <v>6</v>
      </c>
      <c r="AS18">
        <v>6</v>
      </c>
      <c r="AT18">
        <f t="shared" si="0"/>
        <v>1.375</v>
      </c>
      <c r="AU18">
        <f t="shared" si="6"/>
        <v>0</v>
      </c>
      <c r="AV18">
        <f t="shared" si="1"/>
        <v>2.625</v>
      </c>
      <c r="AW18">
        <f t="shared" si="7"/>
        <v>0</v>
      </c>
      <c r="AX18" t="s">
        <v>375</v>
      </c>
      <c r="AY18" t="s">
        <v>376</v>
      </c>
      <c r="AZ18" t="s">
        <v>377</v>
      </c>
      <c r="BA18">
        <v>0</v>
      </c>
      <c r="BB18">
        <v>0</v>
      </c>
      <c r="BC18">
        <f t="shared" si="2"/>
        <v>0</v>
      </c>
      <c r="BD18">
        <v>1</v>
      </c>
      <c r="BE18">
        <v>2</v>
      </c>
      <c r="BF18">
        <f t="shared" si="8"/>
        <v>1</v>
      </c>
      <c r="BG18" t="s">
        <v>378</v>
      </c>
      <c r="BH18" t="s">
        <v>379</v>
      </c>
      <c r="BI18" s="1">
        <v>2.8124999999999995E-3</v>
      </c>
      <c r="BJ18" t="s">
        <v>92</v>
      </c>
      <c r="BK18" s="5" t="s">
        <v>1041</v>
      </c>
      <c r="BM18" s="11" t="b">
        <f t="shared" si="15"/>
        <v>0</v>
      </c>
      <c r="BN18" s="11" t="b">
        <f t="shared" si="15"/>
        <v>0</v>
      </c>
      <c r="BO18" s="11" t="b">
        <f t="shared" si="15"/>
        <v>0</v>
      </c>
      <c r="BP18" s="11" t="b">
        <f t="shared" si="15"/>
        <v>0</v>
      </c>
      <c r="BQ18" s="11" t="b">
        <f t="shared" si="15"/>
        <v>0</v>
      </c>
      <c r="BR18" s="11" t="b">
        <f t="shared" si="15"/>
        <v>0</v>
      </c>
      <c r="BU18" s="11" t="b">
        <f t="shared" si="9"/>
        <v>0</v>
      </c>
      <c r="BV18" s="11" t="b">
        <f t="shared" si="10"/>
        <v>0</v>
      </c>
      <c r="BW18" s="11" t="b">
        <f t="shared" si="11"/>
        <v>0</v>
      </c>
      <c r="BX18" s="11" t="b">
        <f t="shared" si="11"/>
        <v>0</v>
      </c>
      <c r="BY18" s="11" t="b">
        <f t="shared" si="11"/>
        <v>0</v>
      </c>
      <c r="BZ18" s="11" t="b">
        <f t="shared" si="11"/>
        <v>0</v>
      </c>
      <c r="CA18" s="11" t="b">
        <f t="shared" si="11"/>
        <v>0</v>
      </c>
      <c r="CB18" s="11" t="b">
        <f t="shared" si="11"/>
        <v>0</v>
      </c>
      <c r="CC18" s="11" t="b">
        <f t="shared" si="11"/>
        <v>0</v>
      </c>
      <c r="CD18" s="11" t="b">
        <f t="shared" si="11"/>
        <v>0</v>
      </c>
      <c r="CE18" s="11" t="b">
        <f t="shared" si="11"/>
        <v>0</v>
      </c>
      <c r="CF18" s="11" t="b">
        <f t="shared" si="11"/>
        <v>0</v>
      </c>
      <c r="CG18" s="11" t="b">
        <f t="shared" si="11"/>
        <v>0</v>
      </c>
      <c r="CH18" s="11" t="b">
        <f t="shared" si="11"/>
        <v>0</v>
      </c>
      <c r="CI18" s="11" t="b">
        <f t="shared" si="11"/>
        <v>0</v>
      </c>
      <c r="CJ18" s="11" t="b">
        <f t="shared" si="12"/>
        <v>0</v>
      </c>
      <c r="CK18" s="11" t="b">
        <f t="shared" si="13"/>
        <v>0</v>
      </c>
      <c r="CL18" s="11" t="b">
        <f t="shared" si="14"/>
        <v>0</v>
      </c>
      <c r="CM18" t="s">
        <v>380</v>
      </c>
    </row>
    <row r="19" spans="1:91">
      <c r="A19" t="s">
        <v>381</v>
      </c>
      <c r="B19" t="s">
        <v>382</v>
      </c>
      <c r="C19" t="s">
        <v>281</v>
      </c>
      <c r="D19" t="s">
        <v>54</v>
      </c>
      <c r="E19" t="s">
        <v>55</v>
      </c>
      <c r="F19" t="s">
        <v>56</v>
      </c>
      <c r="G19" t="s">
        <v>96</v>
      </c>
      <c r="H19" t="s">
        <v>383</v>
      </c>
      <c r="I19" t="str">
        <f t="shared" si="5"/>
        <v>Belgium</v>
      </c>
      <c r="J19" t="s">
        <v>74</v>
      </c>
      <c r="K19" t="s">
        <v>60</v>
      </c>
      <c r="L19">
        <v>4</v>
      </c>
      <c r="M19">
        <v>2</v>
      </c>
      <c r="N19">
        <v>3</v>
      </c>
      <c r="O19">
        <v>3</v>
      </c>
      <c r="P19">
        <v>4</v>
      </c>
      <c r="Q19">
        <v>5</v>
      </c>
      <c r="R19">
        <v>3</v>
      </c>
      <c r="S19">
        <v>0</v>
      </c>
      <c r="U19">
        <v>4</v>
      </c>
      <c r="V19">
        <v>1</v>
      </c>
      <c r="W19">
        <v>5</v>
      </c>
      <c r="X19">
        <v>0</v>
      </c>
      <c r="Y19">
        <v>2</v>
      </c>
      <c r="Z19">
        <v>0</v>
      </c>
      <c r="AA19">
        <v>5</v>
      </c>
      <c r="AB19">
        <v>3</v>
      </c>
      <c r="AC19">
        <v>6</v>
      </c>
      <c r="AD19">
        <v>0</v>
      </c>
      <c r="AE19" s="35">
        <v>4</v>
      </c>
      <c r="AF19">
        <v>3</v>
      </c>
      <c r="AG19">
        <v>0</v>
      </c>
      <c r="AH19">
        <v>0</v>
      </c>
      <c r="AI19">
        <v>5</v>
      </c>
      <c r="AJ19">
        <v>4</v>
      </c>
      <c r="AK19">
        <v>4</v>
      </c>
      <c r="AL19">
        <v>4</v>
      </c>
      <c r="AM19">
        <v>3</v>
      </c>
      <c r="AN19">
        <v>3</v>
      </c>
      <c r="AO19">
        <v>4</v>
      </c>
      <c r="AP19">
        <v>1</v>
      </c>
      <c r="AQ19">
        <v>2</v>
      </c>
      <c r="AR19">
        <v>6</v>
      </c>
      <c r="AS19">
        <v>6</v>
      </c>
      <c r="AT19">
        <f t="shared" si="0"/>
        <v>3</v>
      </c>
      <c r="AU19">
        <f t="shared" si="6"/>
        <v>0</v>
      </c>
      <c r="AV19">
        <f t="shared" si="1"/>
        <v>2</v>
      </c>
      <c r="AW19">
        <f t="shared" si="7"/>
        <v>0</v>
      </c>
      <c r="AX19" t="s">
        <v>341</v>
      </c>
      <c r="AY19" t="s">
        <v>384</v>
      </c>
      <c r="AZ19" t="s">
        <v>385</v>
      </c>
      <c r="BA19">
        <v>2</v>
      </c>
      <c r="BC19">
        <f t="shared" si="2"/>
        <v>2</v>
      </c>
      <c r="BD19">
        <v>5</v>
      </c>
      <c r="BE19">
        <v>5</v>
      </c>
      <c r="BF19">
        <f t="shared" si="8"/>
        <v>1</v>
      </c>
      <c r="BG19" t="s">
        <v>386</v>
      </c>
      <c r="BH19" t="s">
        <v>387</v>
      </c>
      <c r="BI19" s="1">
        <v>4.7685185185185183E-3</v>
      </c>
      <c r="BJ19" t="s">
        <v>388</v>
      </c>
      <c r="BK19" s="5" t="s">
        <v>1042</v>
      </c>
      <c r="BM19" s="11" t="b">
        <f t="shared" si="15"/>
        <v>0</v>
      </c>
      <c r="BN19" s="11" t="b">
        <f t="shared" si="15"/>
        <v>0</v>
      </c>
      <c r="BO19" s="11" t="b">
        <f t="shared" si="15"/>
        <v>0</v>
      </c>
      <c r="BP19" s="11" t="b">
        <f t="shared" si="15"/>
        <v>0</v>
      </c>
      <c r="BQ19" s="11" t="b">
        <f t="shared" si="15"/>
        <v>0</v>
      </c>
      <c r="BR19" s="11" t="b">
        <f t="shared" si="15"/>
        <v>0</v>
      </c>
      <c r="BS19" s="5" t="s">
        <v>1054</v>
      </c>
      <c r="BU19" s="11" t="b">
        <f t="shared" si="9"/>
        <v>0</v>
      </c>
      <c r="BV19" s="11" t="b">
        <f t="shared" si="10"/>
        <v>1</v>
      </c>
      <c r="BW19" s="11" t="b">
        <f t="shared" si="11"/>
        <v>0</v>
      </c>
      <c r="BX19" s="11" t="b">
        <f t="shared" si="11"/>
        <v>0</v>
      </c>
      <c r="BY19" s="11" t="b">
        <f t="shared" si="11"/>
        <v>0</v>
      </c>
      <c r="BZ19" s="11" t="b">
        <f t="shared" si="11"/>
        <v>0</v>
      </c>
      <c r="CA19" s="11" t="b">
        <f t="shared" si="11"/>
        <v>0</v>
      </c>
      <c r="CB19" s="11" t="b">
        <f t="shared" si="11"/>
        <v>0</v>
      </c>
      <c r="CC19" s="11" t="b">
        <f t="shared" si="11"/>
        <v>0</v>
      </c>
      <c r="CD19" s="11" t="b">
        <f t="shared" si="11"/>
        <v>0</v>
      </c>
      <c r="CE19" s="11" t="b">
        <f t="shared" si="11"/>
        <v>0</v>
      </c>
      <c r="CF19" s="11" t="b">
        <f t="shared" si="11"/>
        <v>0</v>
      </c>
      <c r="CG19" s="11" t="b">
        <f t="shared" si="11"/>
        <v>0</v>
      </c>
      <c r="CH19" s="11" t="b">
        <f t="shared" si="11"/>
        <v>0</v>
      </c>
      <c r="CI19" s="11" t="b">
        <f t="shared" si="11"/>
        <v>0</v>
      </c>
      <c r="CJ19" s="11" t="b">
        <f t="shared" si="11"/>
        <v>0</v>
      </c>
      <c r="CK19" s="11" t="b">
        <f t="shared" si="13"/>
        <v>0</v>
      </c>
      <c r="CL19" s="11" t="b">
        <f t="shared" si="14"/>
        <v>0</v>
      </c>
    </row>
    <row r="20" spans="1:91">
      <c r="A20" t="s">
        <v>389</v>
      </c>
      <c r="B20" t="s">
        <v>390</v>
      </c>
      <c r="C20" t="s">
        <v>281</v>
      </c>
      <c r="D20" t="s">
        <v>70</v>
      </c>
      <c r="E20" t="s">
        <v>55</v>
      </c>
      <c r="F20" t="s">
        <v>56</v>
      </c>
      <c r="G20" t="s">
        <v>72</v>
      </c>
      <c r="H20" t="s">
        <v>391</v>
      </c>
      <c r="I20" t="str">
        <f t="shared" si="5"/>
        <v>Canada</v>
      </c>
      <c r="J20" t="s">
        <v>59</v>
      </c>
      <c r="K20" t="s">
        <v>60</v>
      </c>
      <c r="L20">
        <v>4</v>
      </c>
      <c r="M20">
        <v>1</v>
      </c>
      <c r="N20">
        <v>3</v>
      </c>
      <c r="O20">
        <v>2</v>
      </c>
      <c r="P20">
        <v>3</v>
      </c>
      <c r="Q20">
        <v>2</v>
      </c>
      <c r="R20">
        <v>4</v>
      </c>
      <c r="S20">
        <v>0</v>
      </c>
      <c r="U20">
        <v>4</v>
      </c>
      <c r="V20">
        <v>5</v>
      </c>
      <c r="W20">
        <v>4</v>
      </c>
      <c r="X20">
        <v>4</v>
      </c>
      <c r="Y20">
        <v>6</v>
      </c>
      <c r="Z20">
        <v>5</v>
      </c>
      <c r="AA20">
        <v>6</v>
      </c>
      <c r="AB20">
        <v>5</v>
      </c>
      <c r="AC20">
        <v>2</v>
      </c>
      <c r="AD20">
        <v>4</v>
      </c>
      <c r="AE20" s="35">
        <v>5</v>
      </c>
      <c r="AF20">
        <v>5</v>
      </c>
      <c r="AG20">
        <v>6</v>
      </c>
      <c r="AH20">
        <v>5</v>
      </c>
      <c r="AI20">
        <v>6</v>
      </c>
      <c r="AJ20">
        <v>6</v>
      </c>
      <c r="AK20">
        <v>6</v>
      </c>
      <c r="AL20">
        <v>0</v>
      </c>
      <c r="AM20">
        <v>6</v>
      </c>
      <c r="AN20">
        <v>6</v>
      </c>
      <c r="AO20">
        <v>6</v>
      </c>
      <c r="AP20">
        <v>6</v>
      </c>
      <c r="AQ20">
        <v>6</v>
      </c>
      <c r="AR20">
        <v>6</v>
      </c>
      <c r="AS20">
        <v>6</v>
      </c>
      <c r="AT20">
        <f t="shared" si="0"/>
        <v>4.875</v>
      </c>
      <c r="AU20">
        <f t="shared" si="6"/>
        <v>1</v>
      </c>
      <c r="AV20">
        <f t="shared" si="1"/>
        <v>4.875</v>
      </c>
      <c r="AW20">
        <f t="shared" si="7"/>
        <v>1</v>
      </c>
      <c r="AX20" t="s">
        <v>86</v>
      </c>
      <c r="AY20" t="s">
        <v>392</v>
      </c>
      <c r="AZ20" t="s">
        <v>393</v>
      </c>
      <c r="BA20">
        <v>3</v>
      </c>
      <c r="BC20">
        <f t="shared" si="2"/>
        <v>3</v>
      </c>
      <c r="BD20">
        <v>1</v>
      </c>
      <c r="BE20">
        <v>5</v>
      </c>
      <c r="BF20">
        <f t="shared" si="8"/>
        <v>1</v>
      </c>
      <c r="BG20" t="s">
        <v>106</v>
      </c>
      <c r="BH20" t="s">
        <v>90</v>
      </c>
      <c r="BI20" s="1">
        <v>8.0787037037037043E-3</v>
      </c>
      <c r="BJ20" t="s">
        <v>394</v>
      </c>
      <c r="BK20" s="5" t="s">
        <v>736</v>
      </c>
      <c r="BL20" s="5" t="s">
        <v>1148</v>
      </c>
      <c r="BM20" s="11" t="b">
        <f t="shared" ref="BM20:BP39" si="16">ISNUMBER(SEARCH(BM$2,$BL20))</f>
        <v>0</v>
      </c>
      <c r="BN20" s="11" t="b">
        <f t="shared" si="16"/>
        <v>0</v>
      </c>
      <c r="BO20" s="11" t="b">
        <f t="shared" si="16"/>
        <v>0</v>
      </c>
      <c r="BP20" s="11" t="b">
        <f t="shared" si="16"/>
        <v>0</v>
      </c>
      <c r="BQ20" s="11" t="b">
        <f t="shared" ref="BQ20:BR83" si="17">ISNUMBER(SEARCH(BQ$2,$BL20))</f>
        <v>1</v>
      </c>
      <c r="BR20" s="11" t="b">
        <f t="shared" si="17"/>
        <v>0</v>
      </c>
      <c r="BU20" s="11" t="b">
        <f t="shared" si="9"/>
        <v>0</v>
      </c>
      <c r="BV20" s="11" t="b">
        <f t="shared" si="10"/>
        <v>0</v>
      </c>
      <c r="BW20" s="11" t="b">
        <f t="shared" ref="BW20:CJ38" si="18">ISNUMBER(SEARCH(BW$2,$BS20))</f>
        <v>0</v>
      </c>
      <c r="BX20" s="11" t="b">
        <f t="shared" si="18"/>
        <v>0</v>
      </c>
      <c r="BY20" s="11" t="b">
        <f t="shared" si="18"/>
        <v>0</v>
      </c>
      <c r="BZ20" s="11" t="b">
        <f t="shared" si="18"/>
        <v>0</v>
      </c>
      <c r="CA20" s="11" t="b">
        <f t="shared" si="18"/>
        <v>0</v>
      </c>
      <c r="CB20" s="11" t="b">
        <f t="shared" si="18"/>
        <v>0</v>
      </c>
      <c r="CC20" s="11" t="b">
        <f t="shared" si="18"/>
        <v>0</v>
      </c>
      <c r="CD20" s="11" t="b">
        <f t="shared" si="18"/>
        <v>0</v>
      </c>
      <c r="CE20" s="11" t="b">
        <f t="shared" si="18"/>
        <v>0</v>
      </c>
      <c r="CF20" s="11" t="b">
        <f t="shared" si="18"/>
        <v>0</v>
      </c>
      <c r="CG20" s="11" t="b">
        <f t="shared" si="18"/>
        <v>0</v>
      </c>
      <c r="CH20" s="11" t="b">
        <f t="shared" si="18"/>
        <v>0</v>
      </c>
      <c r="CI20" s="11" t="b">
        <f t="shared" si="18"/>
        <v>0</v>
      </c>
      <c r="CJ20" s="11" t="b">
        <f t="shared" si="18"/>
        <v>0</v>
      </c>
      <c r="CK20" s="11" t="b">
        <f t="shared" si="13"/>
        <v>0</v>
      </c>
      <c r="CL20" s="11" t="b">
        <f t="shared" si="14"/>
        <v>0</v>
      </c>
    </row>
    <row r="21" spans="1:91">
      <c r="A21" t="s">
        <v>395</v>
      </c>
      <c r="B21" t="s">
        <v>396</v>
      </c>
      <c r="C21" t="s">
        <v>281</v>
      </c>
      <c r="D21" t="s">
        <v>81</v>
      </c>
      <c r="E21" t="s">
        <v>71</v>
      </c>
      <c r="F21" t="s">
        <v>132</v>
      </c>
      <c r="G21" t="s">
        <v>124</v>
      </c>
      <c r="H21" t="s">
        <v>109</v>
      </c>
      <c r="I21" t="str">
        <f t="shared" si="5"/>
        <v>UK</v>
      </c>
      <c r="J21" t="s">
        <v>74</v>
      </c>
      <c r="K21" t="s">
        <v>98</v>
      </c>
      <c r="L21">
        <v>1</v>
      </c>
      <c r="M21">
        <v>1</v>
      </c>
      <c r="N21">
        <v>1</v>
      </c>
      <c r="O21">
        <v>0</v>
      </c>
      <c r="P21">
        <v>2</v>
      </c>
      <c r="Q21">
        <v>2</v>
      </c>
      <c r="R21">
        <v>2</v>
      </c>
      <c r="S21">
        <v>1</v>
      </c>
      <c r="T21">
        <v>2</v>
      </c>
      <c r="V21">
        <v>2</v>
      </c>
      <c r="W21">
        <v>5</v>
      </c>
      <c r="X21">
        <v>5</v>
      </c>
      <c r="Y21">
        <v>5</v>
      </c>
      <c r="Z21">
        <v>3</v>
      </c>
      <c r="AA21">
        <v>5</v>
      </c>
      <c r="AB21">
        <v>3</v>
      </c>
      <c r="AC21">
        <v>2</v>
      </c>
      <c r="AD21">
        <v>4</v>
      </c>
      <c r="AE21" s="35">
        <v>5</v>
      </c>
      <c r="AF21">
        <v>5</v>
      </c>
      <c r="AG21">
        <v>3</v>
      </c>
      <c r="AH21">
        <v>2</v>
      </c>
      <c r="AI21">
        <v>6</v>
      </c>
      <c r="AJ21">
        <v>5</v>
      </c>
      <c r="AK21">
        <v>4</v>
      </c>
      <c r="AL21">
        <v>5</v>
      </c>
      <c r="AM21">
        <v>4</v>
      </c>
      <c r="AN21">
        <v>5</v>
      </c>
      <c r="AO21">
        <v>4</v>
      </c>
      <c r="AP21">
        <v>4</v>
      </c>
      <c r="AQ21">
        <v>4</v>
      </c>
      <c r="AR21">
        <v>6</v>
      </c>
      <c r="AS21">
        <v>5</v>
      </c>
      <c r="AT21">
        <f t="shared" si="0"/>
        <v>4.375</v>
      </c>
      <c r="AU21">
        <f t="shared" si="6"/>
        <v>1</v>
      </c>
      <c r="AV21">
        <f t="shared" si="1"/>
        <v>4</v>
      </c>
      <c r="AW21">
        <f t="shared" si="7"/>
        <v>1</v>
      </c>
      <c r="AX21" t="s">
        <v>297</v>
      </c>
      <c r="AY21" t="s">
        <v>228</v>
      </c>
      <c r="AZ21" t="s">
        <v>397</v>
      </c>
      <c r="BA21">
        <v>0</v>
      </c>
      <c r="BB21">
        <v>1</v>
      </c>
      <c r="BC21">
        <f t="shared" si="2"/>
        <v>1</v>
      </c>
      <c r="BD21">
        <v>3</v>
      </c>
      <c r="BE21">
        <v>5</v>
      </c>
      <c r="BF21">
        <f t="shared" si="8"/>
        <v>1</v>
      </c>
      <c r="BG21" t="s">
        <v>398</v>
      </c>
      <c r="BH21" t="s">
        <v>399</v>
      </c>
      <c r="BI21" s="1">
        <v>1.0104166666666668E-2</v>
      </c>
      <c r="BJ21" t="s">
        <v>400</v>
      </c>
      <c r="BK21" s="5" t="s">
        <v>1042</v>
      </c>
      <c r="BM21" s="11" t="b">
        <f t="shared" si="16"/>
        <v>0</v>
      </c>
      <c r="BN21" s="11" t="b">
        <f t="shared" si="16"/>
        <v>0</v>
      </c>
      <c r="BO21" s="11" t="b">
        <f t="shared" si="16"/>
        <v>0</v>
      </c>
      <c r="BP21" s="11" t="b">
        <f t="shared" si="16"/>
        <v>0</v>
      </c>
      <c r="BQ21" s="11" t="b">
        <f t="shared" si="17"/>
        <v>0</v>
      </c>
      <c r="BR21" s="11" t="b">
        <f t="shared" si="17"/>
        <v>0</v>
      </c>
      <c r="BS21" s="5" t="s">
        <v>1055</v>
      </c>
      <c r="BU21" s="11" t="b">
        <f t="shared" si="9"/>
        <v>0</v>
      </c>
      <c r="BV21" s="11" t="b">
        <f t="shared" si="10"/>
        <v>0</v>
      </c>
      <c r="BW21" s="11" t="b">
        <f t="shared" si="18"/>
        <v>0</v>
      </c>
      <c r="BX21" s="11" t="b">
        <f t="shared" si="18"/>
        <v>0</v>
      </c>
      <c r="BY21" s="11" t="b">
        <f t="shared" si="18"/>
        <v>0</v>
      </c>
      <c r="BZ21" s="11" t="b">
        <f t="shared" si="18"/>
        <v>0</v>
      </c>
      <c r="CA21" s="11" t="b">
        <f t="shared" si="18"/>
        <v>0</v>
      </c>
      <c r="CB21" s="11" t="b">
        <f t="shared" si="18"/>
        <v>1</v>
      </c>
      <c r="CC21" s="11" t="b">
        <f t="shared" si="18"/>
        <v>0</v>
      </c>
      <c r="CD21" s="11" t="b">
        <f t="shared" si="18"/>
        <v>0</v>
      </c>
      <c r="CE21" s="11" t="b">
        <f t="shared" si="18"/>
        <v>1</v>
      </c>
      <c r="CF21" s="11" t="b">
        <f t="shared" si="18"/>
        <v>0</v>
      </c>
      <c r="CG21" s="11" t="b">
        <f t="shared" si="18"/>
        <v>0</v>
      </c>
      <c r="CH21" s="11" t="b">
        <f t="shared" si="18"/>
        <v>0</v>
      </c>
      <c r="CI21" s="11" t="b">
        <f t="shared" si="18"/>
        <v>0</v>
      </c>
      <c r="CJ21" s="11" t="b">
        <f t="shared" si="18"/>
        <v>0</v>
      </c>
      <c r="CK21" s="11" t="b">
        <f t="shared" si="13"/>
        <v>0</v>
      </c>
      <c r="CL21" s="11" t="b">
        <f t="shared" si="14"/>
        <v>0</v>
      </c>
      <c r="CM21" t="s">
        <v>401</v>
      </c>
    </row>
    <row r="22" spans="1:91">
      <c r="A22" t="s">
        <v>402</v>
      </c>
      <c r="B22" t="s">
        <v>403</v>
      </c>
      <c r="C22" t="s">
        <v>281</v>
      </c>
      <c r="D22" t="s">
        <v>54</v>
      </c>
      <c r="E22" t="s">
        <v>144</v>
      </c>
      <c r="F22" t="s">
        <v>222</v>
      </c>
      <c r="G22" t="s">
        <v>72</v>
      </c>
      <c r="H22" t="s">
        <v>254</v>
      </c>
      <c r="I22" t="str">
        <f t="shared" si="5"/>
        <v>Poland</v>
      </c>
      <c r="J22" t="s">
        <v>59</v>
      </c>
      <c r="K22" t="s">
        <v>103</v>
      </c>
      <c r="L22">
        <v>1</v>
      </c>
      <c r="M22">
        <v>2</v>
      </c>
      <c r="N22">
        <v>1</v>
      </c>
      <c r="O22">
        <v>4</v>
      </c>
      <c r="P22">
        <v>3</v>
      </c>
      <c r="Q22">
        <v>4</v>
      </c>
      <c r="R22">
        <v>2</v>
      </c>
      <c r="S22">
        <v>0</v>
      </c>
      <c r="U22">
        <v>6</v>
      </c>
      <c r="V22">
        <v>4</v>
      </c>
      <c r="W22">
        <v>3</v>
      </c>
      <c r="X22">
        <v>5</v>
      </c>
      <c r="Y22">
        <v>3</v>
      </c>
      <c r="Z22">
        <v>5</v>
      </c>
      <c r="AA22">
        <v>5</v>
      </c>
      <c r="AB22">
        <v>4</v>
      </c>
      <c r="AC22">
        <v>3</v>
      </c>
      <c r="AD22">
        <v>3</v>
      </c>
      <c r="AE22" s="35">
        <v>4</v>
      </c>
      <c r="AF22">
        <v>3</v>
      </c>
      <c r="AG22">
        <v>2</v>
      </c>
      <c r="AH22">
        <v>5</v>
      </c>
      <c r="AI22">
        <v>5</v>
      </c>
      <c r="AJ22">
        <v>5</v>
      </c>
      <c r="AK22">
        <v>3</v>
      </c>
      <c r="AL22">
        <v>4</v>
      </c>
      <c r="AM22">
        <v>4</v>
      </c>
      <c r="AN22">
        <v>4</v>
      </c>
      <c r="AO22">
        <v>3</v>
      </c>
      <c r="AP22">
        <v>4</v>
      </c>
      <c r="AQ22">
        <v>3</v>
      </c>
      <c r="AR22">
        <v>6</v>
      </c>
      <c r="AS22">
        <v>2</v>
      </c>
      <c r="AT22">
        <f t="shared" si="0"/>
        <v>3.875</v>
      </c>
      <c r="AU22">
        <f t="shared" si="6"/>
        <v>1</v>
      </c>
      <c r="AV22">
        <f t="shared" si="1"/>
        <v>4</v>
      </c>
      <c r="AW22">
        <f t="shared" si="7"/>
        <v>1</v>
      </c>
      <c r="AX22" t="s">
        <v>145</v>
      </c>
      <c r="AY22" t="s">
        <v>192</v>
      </c>
      <c r="AZ22" t="s">
        <v>404</v>
      </c>
      <c r="BA22">
        <v>1</v>
      </c>
      <c r="BC22">
        <f t="shared" si="2"/>
        <v>1</v>
      </c>
      <c r="BD22">
        <v>1</v>
      </c>
      <c r="BE22">
        <v>1</v>
      </c>
      <c r="BF22">
        <f t="shared" si="8"/>
        <v>0</v>
      </c>
      <c r="BG22" t="s">
        <v>405</v>
      </c>
      <c r="BH22" t="s">
        <v>149</v>
      </c>
      <c r="BI22" s="1">
        <v>2.9976851851851848E-3</v>
      </c>
      <c r="BK22" s="5" t="s">
        <v>1041</v>
      </c>
      <c r="BM22" s="11" t="b">
        <f t="shared" si="16"/>
        <v>0</v>
      </c>
      <c r="BN22" s="11" t="b">
        <f t="shared" si="16"/>
        <v>0</v>
      </c>
      <c r="BO22" s="11" t="b">
        <f t="shared" si="16"/>
        <v>0</v>
      </c>
      <c r="BP22" s="11" t="b">
        <f t="shared" si="16"/>
        <v>0</v>
      </c>
      <c r="BQ22" s="11" t="b">
        <f t="shared" si="17"/>
        <v>0</v>
      </c>
      <c r="BR22" s="11" t="b">
        <f t="shared" si="17"/>
        <v>0</v>
      </c>
      <c r="BU22" s="11" t="b">
        <f t="shared" si="9"/>
        <v>0</v>
      </c>
      <c r="BV22" s="11" t="b">
        <f t="shared" si="10"/>
        <v>0</v>
      </c>
      <c r="BW22" s="11" t="b">
        <f t="shared" si="18"/>
        <v>0</v>
      </c>
      <c r="BX22" s="11" t="b">
        <f t="shared" si="18"/>
        <v>0</v>
      </c>
      <c r="BY22" s="11" t="b">
        <f t="shared" si="18"/>
        <v>0</v>
      </c>
      <c r="BZ22" s="11" t="b">
        <f t="shared" si="18"/>
        <v>0</v>
      </c>
      <c r="CA22" s="11" t="b">
        <f t="shared" si="18"/>
        <v>0</v>
      </c>
      <c r="CB22" s="11" t="b">
        <f t="shared" si="18"/>
        <v>0</v>
      </c>
      <c r="CC22" s="11" t="b">
        <f t="shared" si="18"/>
        <v>0</v>
      </c>
      <c r="CD22" s="11" t="b">
        <f t="shared" si="18"/>
        <v>0</v>
      </c>
      <c r="CE22" s="11" t="b">
        <f t="shared" si="18"/>
        <v>0</v>
      </c>
      <c r="CF22" s="11" t="b">
        <f t="shared" si="18"/>
        <v>0</v>
      </c>
      <c r="CG22" s="11" t="b">
        <f t="shared" si="18"/>
        <v>0</v>
      </c>
      <c r="CH22" s="11" t="b">
        <f t="shared" si="18"/>
        <v>0</v>
      </c>
      <c r="CI22" s="11" t="b">
        <f t="shared" si="18"/>
        <v>0</v>
      </c>
      <c r="CJ22" s="11" t="b">
        <f t="shared" si="18"/>
        <v>0</v>
      </c>
      <c r="CK22" s="11" t="b">
        <f t="shared" si="13"/>
        <v>0</v>
      </c>
      <c r="CL22" s="11" t="b">
        <f t="shared" si="14"/>
        <v>0</v>
      </c>
    </row>
    <row r="23" spans="1:91">
      <c r="A23" t="s">
        <v>406</v>
      </c>
      <c r="B23" t="s">
        <v>407</v>
      </c>
      <c r="C23" t="s">
        <v>281</v>
      </c>
      <c r="D23" t="s">
        <v>54</v>
      </c>
      <c r="E23" t="s">
        <v>144</v>
      </c>
      <c r="F23" t="s">
        <v>83</v>
      </c>
      <c r="G23" t="s">
        <v>124</v>
      </c>
      <c r="H23" t="s">
        <v>58</v>
      </c>
      <c r="I23" t="str">
        <f t="shared" si="5"/>
        <v>Portugal</v>
      </c>
      <c r="J23" t="s">
        <v>59</v>
      </c>
      <c r="K23" t="s">
        <v>60</v>
      </c>
      <c r="L23">
        <v>2</v>
      </c>
      <c r="M23">
        <v>2</v>
      </c>
      <c r="N23">
        <v>2</v>
      </c>
      <c r="O23">
        <v>4</v>
      </c>
      <c r="P23">
        <v>3</v>
      </c>
      <c r="Q23">
        <v>4</v>
      </c>
      <c r="R23">
        <v>2</v>
      </c>
      <c r="S23">
        <v>0</v>
      </c>
      <c r="U23">
        <v>5</v>
      </c>
      <c r="V23">
        <v>5</v>
      </c>
      <c r="W23">
        <v>6</v>
      </c>
      <c r="X23">
        <v>6</v>
      </c>
      <c r="Y23">
        <v>6</v>
      </c>
      <c r="Z23">
        <v>6</v>
      </c>
      <c r="AA23">
        <v>6</v>
      </c>
      <c r="AB23">
        <v>5</v>
      </c>
      <c r="AC23">
        <v>1</v>
      </c>
      <c r="AD23">
        <v>5</v>
      </c>
      <c r="AE23" s="35">
        <v>5</v>
      </c>
      <c r="AF23">
        <v>6</v>
      </c>
      <c r="AG23">
        <v>6</v>
      </c>
      <c r="AH23">
        <v>6</v>
      </c>
      <c r="AI23">
        <v>6</v>
      </c>
      <c r="AJ23">
        <v>6</v>
      </c>
      <c r="AK23">
        <v>6</v>
      </c>
      <c r="AL23">
        <v>5</v>
      </c>
      <c r="AM23">
        <v>4</v>
      </c>
      <c r="AN23">
        <v>4</v>
      </c>
      <c r="AO23">
        <v>6</v>
      </c>
      <c r="AP23">
        <v>5</v>
      </c>
      <c r="AQ23">
        <v>4</v>
      </c>
      <c r="AR23">
        <v>6</v>
      </c>
      <c r="AS23">
        <v>6</v>
      </c>
      <c r="AT23">
        <f t="shared" si="0"/>
        <v>5.75</v>
      </c>
      <c r="AU23">
        <f t="shared" si="6"/>
        <v>1</v>
      </c>
      <c r="AV23">
        <f t="shared" si="1"/>
        <v>5.625</v>
      </c>
      <c r="AW23">
        <f t="shared" si="7"/>
        <v>1</v>
      </c>
      <c r="AX23" t="s">
        <v>282</v>
      </c>
      <c r="AY23" t="s">
        <v>408</v>
      </c>
      <c r="AZ23" t="s">
        <v>409</v>
      </c>
      <c r="BA23">
        <v>3</v>
      </c>
      <c r="BC23">
        <f t="shared" si="2"/>
        <v>3</v>
      </c>
      <c r="BD23">
        <v>1</v>
      </c>
      <c r="BE23">
        <v>4</v>
      </c>
      <c r="BF23">
        <f t="shared" si="8"/>
        <v>1</v>
      </c>
      <c r="BG23" t="s">
        <v>292</v>
      </c>
      <c r="BH23" t="s">
        <v>286</v>
      </c>
      <c r="BI23" s="1">
        <v>6.9907407407407409E-3</v>
      </c>
      <c r="BK23" s="5" t="s">
        <v>1041</v>
      </c>
      <c r="BM23" s="11" t="b">
        <f t="shared" si="16"/>
        <v>0</v>
      </c>
      <c r="BN23" s="11" t="b">
        <f t="shared" si="16"/>
        <v>0</v>
      </c>
      <c r="BO23" s="11" t="b">
        <f t="shared" si="16"/>
        <v>0</v>
      </c>
      <c r="BP23" s="11" t="b">
        <f t="shared" si="16"/>
        <v>0</v>
      </c>
      <c r="BQ23" s="11" t="b">
        <f t="shared" si="17"/>
        <v>0</v>
      </c>
      <c r="BR23" s="11" t="b">
        <f t="shared" si="17"/>
        <v>0</v>
      </c>
      <c r="BU23" s="11" t="b">
        <f t="shared" si="9"/>
        <v>0</v>
      </c>
      <c r="BV23" s="11" t="b">
        <f t="shared" si="10"/>
        <v>0</v>
      </c>
      <c r="BW23" s="11" t="b">
        <f t="shared" si="18"/>
        <v>0</v>
      </c>
      <c r="BX23" s="11" t="b">
        <f t="shared" si="18"/>
        <v>0</v>
      </c>
      <c r="BY23" s="11" t="b">
        <f t="shared" si="18"/>
        <v>0</v>
      </c>
      <c r="BZ23" s="11" t="b">
        <f t="shared" si="18"/>
        <v>0</v>
      </c>
      <c r="CA23" s="11" t="b">
        <f t="shared" si="18"/>
        <v>0</v>
      </c>
      <c r="CB23" s="11" t="b">
        <f t="shared" si="18"/>
        <v>0</v>
      </c>
      <c r="CC23" s="11" t="b">
        <f t="shared" si="18"/>
        <v>0</v>
      </c>
      <c r="CD23" s="11" t="b">
        <f t="shared" si="18"/>
        <v>0</v>
      </c>
      <c r="CE23" s="11" t="b">
        <f t="shared" si="18"/>
        <v>0</v>
      </c>
      <c r="CF23" s="11" t="b">
        <f t="shared" si="18"/>
        <v>0</v>
      </c>
      <c r="CG23" s="11" t="b">
        <f t="shared" si="18"/>
        <v>0</v>
      </c>
      <c r="CH23" s="11" t="b">
        <f t="shared" si="18"/>
        <v>0</v>
      </c>
      <c r="CI23" s="11" t="b">
        <f t="shared" si="18"/>
        <v>0</v>
      </c>
      <c r="CJ23" s="11" t="b">
        <f t="shared" si="18"/>
        <v>0</v>
      </c>
      <c r="CK23" s="11" t="b">
        <f t="shared" si="13"/>
        <v>0</v>
      </c>
      <c r="CL23" s="11" t="b">
        <f t="shared" si="14"/>
        <v>0</v>
      </c>
    </row>
    <row r="24" spans="1:91">
      <c r="A24" t="s">
        <v>410</v>
      </c>
      <c r="B24" t="s">
        <v>411</v>
      </c>
      <c r="C24" t="s">
        <v>281</v>
      </c>
      <c r="D24" t="s">
        <v>81</v>
      </c>
      <c r="E24" t="s">
        <v>55</v>
      </c>
      <c r="F24" t="s">
        <v>83</v>
      </c>
      <c r="G24" t="s">
        <v>72</v>
      </c>
      <c r="H24" t="s">
        <v>73</v>
      </c>
      <c r="I24" t="str">
        <f t="shared" si="5"/>
        <v>USA</v>
      </c>
      <c r="J24" t="s">
        <v>74</v>
      </c>
      <c r="K24" t="s">
        <v>60</v>
      </c>
      <c r="L24">
        <v>5</v>
      </c>
      <c r="M24">
        <v>4</v>
      </c>
      <c r="N24">
        <v>3</v>
      </c>
      <c r="O24">
        <v>3</v>
      </c>
      <c r="P24">
        <v>4</v>
      </c>
      <c r="Q24">
        <v>4</v>
      </c>
      <c r="R24">
        <v>4</v>
      </c>
      <c r="S24">
        <v>1</v>
      </c>
      <c r="T24">
        <v>3</v>
      </c>
      <c r="V24">
        <v>2</v>
      </c>
      <c r="W24">
        <v>6</v>
      </c>
      <c r="X24">
        <v>3</v>
      </c>
      <c r="Y24">
        <v>4</v>
      </c>
      <c r="Z24">
        <v>5</v>
      </c>
      <c r="AA24">
        <v>6</v>
      </c>
      <c r="AB24">
        <v>3</v>
      </c>
      <c r="AC24">
        <v>2</v>
      </c>
      <c r="AD24">
        <v>4</v>
      </c>
      <c r="AE24" s="35">
        <v>6</v>
      </c>
      <c r="AF24">
        <v>1</v>
      </c>
      <c r="AG24">
        <v>5</v>
      </c>
      <c r="AH24">
        <v>5</v>
      </c>
      <c r="AI24">
        <v>6</v>
      </c>
      <c r="AJ24">
        <v>6</v>
      </c>
      <c r="AK24">
        <v>6</v>
      </c>
      <c r="AL24">
        <v>5</v>
      </c>
      <c r="AM24">
        <v>3</v>
      </c>
      <c r="AN24">
        <v>6</v>
      </c>
      <c r="AO24">
        <v>6</v>
      </c>
      <c r="AP24">
        <v>5</v>
      </c>
      <c r="AQ24">
        <v>5</v>
      </c>
      <c r="AR24">
        <v>6</v>
      </c>
      <c r="AS24">
        <v>5</v>
      </c>
      <c r="AT24">
        <f t="shared" si="0"/>
        <v>5</v>
      </c>
      <c r="AU24">
        <f t="shared" si="6"/>
        <v>1</v>
      </c>
      <c r="AV24">
        <f t="shared" si="1"/>
        <v>4.125</v>
      </c>
      <c r="AW24">
        <f t="shared" si="7"/>
        <v>1</v>
      </c>
      <c r="AX24" t="s">
        <v>297</v>
      </c>
      <c r="AY24" t="s">
        <v>110</v>
      </c>
      <c r="AZ24" t="s">
        <v>412</v>
      </c>
      <c r="BA24">
        <v>1</v>
      </c>
      <c r="BC24">
        <f t="shared" si="2"/>
        <v>1</v>
      </c>
      <c r="BD24">
        <v>1</v>
      </c>
      <c r="BE24">
        <v>1</v>
      </c>
      <c r="BF24">
        <f t="shared" si="8"/>
        <v>0</v>
      </c>
      <c r="BG24" t="s">
        <v>300</v>
      </c>
      <c r="BH24" t="s">
        <v>301</v>
      </c>
      <c r="BI24" s="1">
        <v>4.6527777777777774E-3</v>
      </c>
      <c r="BJ24" t="s">
        <v>413</v>
      </c>
      <c r="BK24" s="5" t="s">
        <v>736</v>
      </c>
      <c r="BL24" s="5" t="s">
        <v>1144</v>
      </c>
      <c r="BM24" s="11" t="b">
        <f t="shared" si="16"/>
        <v>1</v>
      </c>
      <c r="BN24" s="11" t="b">
        <f t="shared" si="16"/>
        <v>0</v>
      </c>
      <c r="BO24" s="11" t="b">
        <f t="shared" si="16"/>
        <v>0</v>
      </c>
      <c r="BP24" s="11" t="b">
        <f t="shared" si="16"/>
        <v>0</v>
      </c>
      <c r="BQ24" s="11" t="b">
        <f t="shared" si="17"/>
        <v>0</v>
      </c>
      <c r="BR24" s="11" t="b">
        <f t="shared" si="17"/>
        <v>0</v>
      </c>
      <c r="BU24" s="11" t="b">
        <f t="shared" si="9"/>
        <v>0</v>
      </c>
      <c r="BV24" s="11" t="b">
        <f t="shared" si="10"/>
        <v>0</v>
      </c>
      <c r="BW24" s="11" t="b">
        <f t="shared" si="18"/>
        <v>0</v>
      </c>
      <c r="BX24" s="11" t="b">
        <f t="shared" si="18"/>
        <v>0</v>
      </c>
      <c r="BY24" s="11" t="b">
        <f t="shared" si="18"/>
        <v>0</v>
      </c>
      <c r="BZ24" s="11" t="b">
        <f t="shared" si="18"/>
        <v>0</v>
      </c>
      <c r="CA24" s="11" t="b">
        <f t="shared" si="18"/>
        <v>0</v>
      </c>
      <c r="CB24" s="11" t="b">
        <f t="shared" si="18"/>
        <v>0</v>
      </c>
      <c r="CC24" s="11" t="b">
        <f t="shared" si="18"/>
        <v>0</v>
      </c>
      <c r="CD24" s="11" t="b">
        <f t="shared" si="18"/>
        <v>0</v>
      </c>
      <c r="CE24" s="11" t="b">
        <f t="shared" si="18"/>
        <v>0</v>
      </c>
      <c r="CF24" s="11" t="b">
        <f t="shared" si="18"/>
        <v>0</v>
      </c>
      <c r="CG24" s="11" t="b">
        <f t="shared" si="18"/>
        <v>0</v>
      </c>
      <c r="CH24" s="11" t="b">
        <f t="shared" si="18"/>
        <v>0</v>
      </c>
      <c r="CI24" s="11" t="b">
        <f t="shared" si="18"/>
        <v>0</v>
      </c>
      <c r="CJ24" s="11" t="b">
        <f t="shared" si="18"/>
        <v>0</v>
      </c>
      <c r="CK24" s="11" t="b">
        <f t="shared" si="13"/>
        <v>0</v>
      </c>
      <c r="CL24" s="11" t="b">
        <f t="shared" si="14"/>
        <v>0</v>
      </c>
    </row>
    <row r="25" spans="1:91">
      <c r="A25" t="s">
        <v>414</v>
      </c>
      <c r="B25" t="s">
        <v>415</v>
      </c>
      <c r="C25" t="s">
        <v>281</v>
      </c>
      <c r="D25" t="s">
        <v>54</v>
      </c>
      <c r="E25" t="s">
        <v>144</v>
      </c>
      <c r="F25" t="s">
        <v>56</v>
      </c>
      <c r="G25" t="s">
        <v>72</v>
      </c>
      <c r="H25" t="s">
        <v>109</v>
      </c>
      <c r="I25" t="str">
        <f t="shared" si="5"/>
        <v>UK</v>
      </c>
      <c r="J25" t="s">
        <v>74</v>
      </c>
      <c r="K25" t="s">
        <v>98</v>
      </c>
      <c r="L25">
        <v>0</v>
      </c>
      <c r="M25">
        <v>5</v>
      </c>
      <c r="N25">
        <v>0</v>
      </c>
      <c r="O25">
        <v>5</v>
      </c>
      <c r="P25">
        <v>0</v>
      </c>
      <c r="Q25">
        <v>5</v>
      </c>
      <c r="R25">
        <v>0</v>
      </c>
      <c r="S25">
        <v>1</v>
      </c>
      <c r="T25">
        <v>2</v>
      </c>
      <c r="V25">
        <v>0</v>
      </c>
      <c r="W25">
        <v>6</v>
      </c>
      <c r="X25">
        <v>6</v>
      </c>
      <c r="Y25">
        <v>6</v>
      </c>
      <c r="Z25">
        <v>6</v>
      </c>
      <c r="AA25">
        <v>6</v>
      </c>
      <c r="AB25">
        <v>4</v>
      </c>
      <c r="AC25">
        <v>4</v>
      </c>
      <c r="AD25">
        <v>2</v>
      </c>
      <c r="AE25" s="35">
        <v>0</v>
      </c>
      <c r="AF25">
        <v>6</v>
      </c>
      <c r="AG25">
        <v>6</v>
      </c>
      <c r="AH25">
        <v>2</v>
      </c>
      <c r="AI25">
        <v>6</v>
      </c>
      <c r="AJ25">
        <v>0</v>
      </c>
      <c r="AK25">
        <v>6</v>
      </c>
      <c r="AL25">
        <v>0</v>
      </c>
      <c r="AM25">
        <v>0</v>
      </c>
      <c r="AN25">
        <v>0</v>
      </c>
      <c r="AO25">
        <v>0</v>
      </c>
      <c r="AP25">
        <v>0</v>
      </c>
      <c r="AQ25">
        <v>0</v>
      </c>
      <c r="AR25">
        <v>6</v>
      </c>
      <c r="AS25">
        <v>6</v>
      </c>
      <c r="AT25">
        <f t="shared" si="0"/>
        <v>3.25</v>
      </c>
      <c r="AU25">
        <f t="shared" si="6"/>
        <v>1</v>
      </c>
      <c r="AV25">
        <f t="shared" si="1"/>
        <v>4.5</v>
      </c>
      <c r="AW25">
        <f t="shared" si="7"/>
        <v>1</v>
      </c>
      <c r="AX25" t="s">
        <v>86</v>
      </c>
      <c r="AY25" t="s">
        <v>416</v>
      </c>
      <c r="AZ25" t="s">
        <v>417</v>
      </c>
      <c r="BA25">
        <v>1</v>
      </c>
      <c r="BC25">
        <f t="shared" si="2"/>
        <v>1</v>
      </c>
      <c r="BD25">
        <v>1</v>
      </c>
      <c r="BE25">
        <v>4</v>
      </c>
      <c r="BF25">
        <f t="shared" si="8"/>
        <v>1</v>
      </c>
      <c r="BG25" t="s">
        <v>156</v>
      </c>
      <c r="BH25" t="s">
        <v>157</v>
      </c>
      <c r="BI25" s="1">
        <v>2.3611111111111111E-3</v>
      </c>
      <c r="BK25" s="5" t="s">
        <v>1041</v>
      </c>
      <c r="BM25" s="11" t="b">
        <f t="shared" si="16"/>
        <v>0</v>
      </c>
      <c r="BN25" s="11" t="b">
        <f t="shared" si="16"/>
        <v>0</v>
      </c>
      <c r="BO25" s="11" t="b">
        <f t="shared" si="16"/>
        <v>0</v>
      </c>
      <c r="BP25" s="11" t="b">
        <f t="shared" si="16"/>
        <v>0</v>
      </c>
      <c r="BQ25" s="11" t="b">
        <f t="shared" si="17"/>
        <v>0</v>
      </c>
      <c r="BR25" s="11" t="b">
        <f t="shared" si="17"/>
        <v>0</v>
      </c>
      <c r="BU25" s="11" t="b">
        <f t="shared" si="9"/>
        <v>0</v>
      </c>
      <c r="BV25" s="11" t="b">
        <f t="shared" si="10"/>
        <v>0</v>
      </c>
      <c r="BW25" s="11" t="b">
        <f t="shared" si="18"/>
        <v>0</v>
      </c>
      <c r="BX25" s="11" t="b">
        <f t="shared" si="18"/>
        <v>0</v>
      </c>
      <c r="BY25" s="11" t="b">
        <f t="shared" si="18"/>
        <v>0</v>
      </c>
      <c r="BZ25" s="11" t="b">
        <f t="shared" si="18"/>
        <v>0</v>
      </c>
      <c r="CA25" s="11" t="b">
        <f t="shared" si="18"/>
        <v>0</v>
      </c>
      <c r="CB25" s="11" t="b">
        <f t="shared" si="18"/>
        <v>0</v>
      </c>
      <c r="CC25" s="11" t="b">
        <f t="shared" si="18"/>
        <v>0</v>
      </c>
      <c r="CD25" s="11" t="b">
        <f t="shared" si="18"/>
        <v>0</v>
      </c>
      <c r="CE25" s="11" t="b">
        <f t="shared" si="18"/>
        <v>0</v>
      </c>
      <c r="CF25" s="11" t="b">
        <f t="shared" si="18"/>
        <v>0</v>
      </c>
      <c r="CG25" s="11" t="b">
        <f t="shared" si="18"/>
        <v>0</v>
      </c>
      <c r="CH25" s="11" t="b">
        <f t="shared" si="18"/>
        <v>0</v>
      </c>
      <c r="CI25" s="11" t="b">
        <f t="shared" si="18"/>
        <v>0</v>
      </c>
      <c r="CJ25" s="11" t="b">
        <f t="shared" si="18"/>
        <v>0</v>
      </c>
      <c r="CK25" s="11" t="b">
        <f t="shared" si="13"/>
        <v>0</v>
      </c>
      <c r="CL25" s="11" t="b">
        <f t="shared" si="14"/>
        <v>0</v>
      </c>
    </row>
    <row r="26" spans="1:91">
      <c r="A26" t="s">
        <v>418</v>
      </c>
      <c r="B26" t="s">
        <v>419</v>
      </c>
      <c r="C26" t="s">
        <v>281</v>
      </c>
      <c r="D26" t="s">
        <v>70</v>
      </c>
      <c r="E26" t="s">
        <v>71</v>
      </c>
      <c r="F26" t="s">
        <v>56</v>
      </c>
      <c r="G26" t="s">
        <v>72</v>
      </c>
      <c r="H26" t="s">
        <v>420</v>
      </c>
      <c r="I26" t="str">
        <f t="shared" si="5"/>
        <v>london</v>
      </c>
      <c r="J26" t="s">
        <v>59</v>
      </c>
      <c r="K26" t="s">
        <v>98</v>
      </c>
      <c r="L26">
        <v>5</v>
      </c>
      <c r="M26">
        <v>3</v>
      </c>
      <c r="N26">
        <v>4</v>
      </c>
      <c r="O26">
        <v>3</v>
      </c>
      <c r="P26">
        <v>3</v>
      </c>
      <c r="Q26">
        <v>2</v>
      </c>
      <c r="R26">
        <v>5</v>
      </c>
      <c r="S26">
        <v>1</v>
      </c>
      <c r="T26">
        <v>2</v>
      </c>
      <c r="V26">
        <v>5</v>
      </c>
      <c r="W26">
        <v>4</v>
      </c>
      <c r="X26">
        <v>3</v>
      </c>
      <c r="Y26">
        <v>6</v>
      </c>
      <c r="Z26">
        <v>6</v>
      </c>
      <c r="AA26">
        <v>5</v>
      </c>
      <c r="AB26">
        <v>6</v>
      </c>
      <c r="AC26">
        <v>2</v>
      </c>
      <c r="AD26">
        <v>4</v>
      </c>
      <c r="AE26" s="35">
        <v>5</v>
      </c>
      <c r="AF26">
        <v>5</v>
      </c>
      <c r="AG26">
        <v>5</v>
      </c>
      <c r="AH26">
        <v>6</v>
      </c>
      <c r="AI26">
        <v>4</v>
      </c>
      <c r="AJ26">
        <v>4</v>
      </c>
      <c r="AK26">
        <v>5</v>
      </c>
      <c r="AL26">
        <v>5</v>
      </c>
      <c r="AM26">
        <v>5</v>
      </c>
      <c r="AN26">
        <v>5</v>
      </c>
      <c r="AO26">
        <v>5</v>
      </c>
      <c r="AP26">
        <v>3</v>
      </c>
      <c r="AQ26">
        <v>5</v>
      </c>
      <c r="AR26">
        <v>6</v>
      </c>
      <c r="AS26">
        <v>1</v>
      </c>
      <c r="AT26">
        <f t="shared" si="0"/>
        <v>4.875</v>
      </c>
      <c r="AU26">
        <f t="shared" si="6"/>
        <v>1</v>
      </c>
      <c r="AV26">
        <f t="shared" si="1"/>
        <v>4.875</v>
      </c>
      <c r="AW26">
        <f t="shared" si="7"/>
        <v>1</v>
      </c>
      <c r="AX26" t="s">
        <v>145</v>
      </c>
      <c r="AY26" t="s">
        <v>421</v>
      </c>
      <c r="AZ26" t="s">
        <v>422</v>
      </c>
      <c r="BA26">
        <v>1</v>
      </c>
      <c r="BC26">
        <f t="shared" si="2"/>
        <v>1</v>
      </c>
      <c r="BD26">
        <v>1</v>
      </c>
      <c r="BE26">
        <v>3</v>
      </c>
      <c r="BF26">
        <f t="shared" si="8"/>
        <v>1</v>
      </c>
      <c r="BG26" t="s">
        <v>148</v>
      </c>
      <c r="BH26" t="s">
        <v>149</v>
      </c>
      <c r="BI26" s="1">
        <v>5.1273148148148146E-3</v>
      </c>
      <c r="BJ26" t="s">
        <v>423</v>
      </c>
      <c r="BK26" s="5" t="s">
        <v>736</v>
      </c>
      <c r="BL26" s="5" t="s">
        <v>1149</v>
      </c>
      <c r="BM26" s="11" t="b">
        <f t="shared" si="16"/>
        <v>0</v>
      </c>
      <c r="BN26" s="11" t="b">
        <f t="shared" si="16"/>
        <v>0</v>
      </c>
      <c r="BO26" s="11" t="b">
        <f t="shared" si="16"/>
        <v>0</v>
      </c>
      <c r="BP26" s="11" t="b">
        <f t="shared" si="16"/>
        <v>0</v>
      </c>
      <c r="BQ26" s="11" t="b">
        <f t="shared" si="17"/>
        <v>0</v>
      </c>
      <c r="BR26" s="11" t="b">
        <f t="shared" si="17"/>
        <v>0</v>
      </c>
      <c r="BU26" s="11" t="b">
        <f t="shared" si="9"/>
        <v>0</v>
      </c>
      <c r="BV26" s="11" t="b">
        <f t="shared" si="10"/>
        <v>0</v>
      </c>
      <c r="BW26" s="11" t="b">
        <f t="shared" si="18"/>
        <v>0</v>
      </c>
      <c r="BX26" s="11" t="b">
        <f t="shared" si="18"/>
        <v>0</v>
      </c>
      <c r="BY26" s="11" t="b">
        <f t="shared" si="18"/>
        <v>0</v>
      </c>
      <c r="BZ26" s="11" t="b">
        <f t="shared" si="18"/>
        <v>0</v>
      </c>
      <c r="CA26" s="11" t="b">
        <f t="shared" si="18"/>
        <v>0</v>
      </c>
      <c r="CB26" s="11" t="b">
        <f t="shared" si="18"/>
        <v>0</v>
      </c>
      <c r="CC26" s="11" t="b">
        <f t="shared" si="18"/>
        <v>0</v>
      </c>
      <c r="CD26" s="11" t="b">
        <f t="shared" si="18"/>
        <v>0</v>
      </c>
      <c r="CE26" s="11" t="b">
        <f t="shared" si="18"/>
        <v>0</v>
      </c>
      <c r="CF26" s="11" t="b">
        <f t="shared" si="18"/>
        <v>0</v>
      </c>
      <c r="CG26" s="11" t="b">
        <f t="shared" si="18"/>
        <v>0</v>
      </c>
      <c r="CH26" s="11" t="b">
        <f t="shared" si="18"/>
        <v>0</v>
      </c>
      <c r="CI26" s="11" t="b">
        <f t="shared" si="18"/>
        <v>0</v>
      </c>
      <c r="CJ26" s="11" t="b">
        <f t="shared" si="18"/>
        <v>0</v>
      </c>
      <c r="CK26" s="11" t="b">
        <f t="shared" si="13"/>
        <v>0</v>
      </c>
      <c r="CL26" s="11" t="b">
        <f t="shared" si="14"/>
        <v>0</v>
      </c>
      <c r="CM26" t="s">
        <v>424</v>
      </c>
    </row>
    <row r="27" spans="1:91">
      <c r="A27" t="s">
        <v>425</v>
      </c>
      <c r="B27" t="s">
        <v>426</v>
      </c>
      <c r="C27" t="s">
        <v>281</v>
      </c>
      <c r="D27" t="s">
        <v>54</v>
      </c>
      <c r="E27" t="s">
        <v>144</v>
      </c>
      <c r="F27" t="s">
        <v>116</v>
      </c>
      <c r="G27" t="s">
        <v>96</v>
      </c>
      <c r="H27" t="s">
        <v>125</v>
      </c>
      <c r="I27" t="str">
        <f t="shared" si="5"/>
        <v>United Kingdom</v>
      </c>
      <c r="J27" t="s">
        <v>74</v>
      </c>
      <c r="K27" t="s">
        <v>98</v>
      </c>
      <c r="L27">
        <v>5</v>
      </c>
      <c r="M27">
        <v>3</v>
      </c>
      <c r="N27">
        <v>4</v>
      </c>
      <c r="O27">
        <v>3</v>
      </c>
      <c r="P27">
        <v>5</v>
      </c>
      <c r="Q27">
        <v>5</v>
      </c>
      <c r="R27">
        <v>3</v>
      </c>
      <c r="S27">
        <v>1</v>
      </c>
      <c r="T27">
        <v>2</v>
      </c>
      <c r="V27">
        <v>5</v>
      </c>
      <c r="W27">
        <v>5</v>
      </c>
      <c r="X27">
        <v>5</v>
      </c>
      <c r="Y27">
        <v>6</v>
      </c>
      <c r="Z27">
        <v>5</v>
      </c>
      <c r="AA27">
        <v>6</v>
      </c>
      <c r="AB27">
        <v>5</v>
      </c>
      <c r="AC27">
        <v>1</v>
      </c>
      <c r="AD27">
        <v>5</v>
      </c>
      <c r="AE27" s="35">
        <v>4</v>
      </c>
      <c r="AF27">
        <v>2</v>
      </c>
      <c r="AG27">
        <v>3</v>
      </c>
      <c r="AH27">
        <v>4</v>
      </c>
      <c r="AI27">
        <v>6</v>
      </c>
      <c r="AJ27">
        <v>5</v>
      </c>
      <c r="AK27">
        <v>5</v>
      </c>
      <c r="AL27">
        <v>3</v>
      </c>
      <c r="AM27">
        <v>3</v>
      </c>
      <c r="AN27">
        <v>2</v>
      </c>
      <c r="AO27">
        <v>4</v>
      </c>
      <c r="AP27">
        <v>3</v>
      </c>
      <c r="AQ27">
        <v>4</v>
      </c>
      <c r="AR27">
        <v>6</v>
      </c>
      <c r="AS27">
        <v>6</v>
      </c>
      <c r="AT27">
        <f t="shared" si="0"/>
        <v>4</v>
      </c>
      <c r="AU27">
        <f t="shared" si="6"/>
        <v>1</v>
      </c>
      <c r="AV27">
        <f t="shared" si="1"/>
        <v>5.25</v>
      </c>
      <c r="AW27">
        <f t="shared" si="7"/>
        <v>1</v>
      </c>
      <c r="AX27" t="s">
        <v>297</v>
      </c>
      <c r="AY27" t="s">
        <v>104</v>
      </c>
      <c r="AZ27" t="s">
        <v>427</v>
      </c>
      <c r="BA27">
        <v>1</v>
      </c>
      <c r="BC27">
        <f t="shared" si="2"/>
        <v>1</v>
      </c>
      <c r="BD27">
        <v>1</v>
      </c>
      <c r="BE27">
        <v>3</v>
      </c>
      <c r="BF27">
        <f t="shared" si="8"/>
        <v>1</v>
      </c>
      <c r="BG27" t="s">
        <v>300</v>
      </c>
      <c r="BH27" t="s">
        <v>301</v>
      </c>
      <c r="BI27" s="1">
        <v>6.5046296296296302E-3</v>
      </c>
      <c r="BJ27" t="s">
        <v>428</v>
      </c>
      <c r="BK27" s="5" t="s">
        <v>736</v>
      </c>
      <c r="BL27" s="5" t="s">
        <v>1150</v>
      </c>
      <c r="BM27" s="11" t="b">
        <f t="shared" si="16"/>
        <v>0</v>
      </c>
      <c r="BN27" s="11" t="b">
        <f t="shared" si="16"/>
        <v>0</v>
      </c>
      <c r="BO27" s="11" t="b">
        <f t="shared" si="16"/>
        <v>0</v>
      </c>
      <c r="BP27" s="11" t="b">
        <f t="shared" si="16"/>
        <v>1</v>
      </c>
      <c r="BQ27" s="11" t="b">
        <f t="shared" si="17"/>
        <v>0</v>
      </c>
      <c r="BR27" s="11" t="b">
        <f t="shared" si="17"/>
        <v>0</v>
      </c>
      <c r="BS27" s="5" t="s">
        <v>1057</v>
      </c>
      <c r="BU27" s="11" t="b">
        <f t="shared" si="9"/>
        <v>1</v>
      </c>
      <c r="BV27" s="11" t="b">
        <f t="shared" si="10"/>
        <v>1</v>
      </c>
      <c r="BW27" s="11" t="b">
        <f t="shared" si="18"/>
        <v>0</v>
      </c>
      <c r="BX27" s="11" t="b">
        <f t="shared" si="18"/>
        <v>0</v>
      </c>
      <c r="BY27" s="11" t="b">
        <f t="shared" si="18"/>
        <v>0</v>
      </c>
      <c r="BZ27" s="11" t="b">
        <f t="shared" si="18"/>
        <v>0</v>
      </c>
      <c r="CA27" s="11" t="b">
        <f t="shared" si="18"/>
        <v>0</v>
      </c>
      <c r="CB27" s="11" t="b">
        <f t="shared" si="18"/>
        <v>0</v>
      </c>
      <c r="CC27" s="11" t="b">
        <f t="shared" si="18"/>
        <v>0</v>
      </c>
      <c r="CD27" s="11" t="b">
        <f t="shared" si="18"/>
        <v>0</v>
      </c>
      <c r="CE27" s="11" t="b">
        <f t="shared" si="18"/>
        <v>0</v>
      </c>
      <c r="CF27" s="11" t="b">
        <f t="shared" si="18"/>
        <v>0</v>
      </c>
      <c r="CG27" s="11" t="b">
        <f t="shared" si="18"/>
        <v>0</v>
      </c>
      <c r="CH27" s="11" t="b">
        <f t="shared" si="18"/>
        <v>0</v>
      </c>
      <c r="CI27" s="11" t="b">
        <f t="shared" si="18"/>
        <v>0</v>
      </c>
      <c r="CJ27" s="11" t="b">
        <f t="shared" si="18"/>
        <v>0</v>
      </c>
      <c r="CK27" s="11" t="b">
        <f t="shared" si="13"/>
        <v>0</v>
      </c>
      <c r="CL27" s="11" t="b">
        <f t="shared" si="14"/>
        <v>0</v>
      </c>
      <c r="CM27" t="s">
        <v>429</v>
      </c>
    </row>
    <row r="28" spans="1:91">
      <c r="A28" t="s">
        <v>430</v>
      </c>
      <c r="B28" t="s">
        <v>431</v>
      </c>
      <c r="C28" t="s">
        <v>281</v>
      </c>
      <c r="D28" t="s">
        <v>70</v>
      </c>
      <c r="E28" t="s">
        <v>55</v>
      </c>
      <c r="F28" t="s">
        <v>56</v>
      </c>
      <c r="G28" t="s">
        <v>72</v>
      </c>
      <c r="H28" t="s">
        <v>432</v>
      </c>
      <c r="I28" t="str">
        <f t="shared" si="5"/>
        <v>Uruguay</v>
      </c>
      <c r="J28" t="s">
        <v>59</v>
      </c>
      <c r="K28" t="s">
        <v>60</v>
      </c>
      <c r="L28">
        <v>1</v>
      </c>
      <c r="M28">
        <v>2</v>
      </c>
      <c r="N28">
        <v>1</v>
      </c>
      <c r="O28">
        <v>2</v>
      </c>
      <c r="P28">
        <v>3</v>
      </c>
      <c r="Q28">
        <v>4</v>
      </c>
      <c r="R28">
        <v>1</v>
      </c>
      <c r="S28">
        <v>0</v>
      </c>
      <c r="U28">
        <v>4</v>
      </c>
      <c r="V28">
        <v>2</v>
      </c>
      <c r="W28">
        <v>0</v>
      </c>
      <c r="X28">
        <v>1</v>
      </c>
      <c r="Y28">
        <v>4</v>
      </c>
      <c r="Z28">
        <v>5</v>
      </c>
      <c r="AA28">
        <v>5</v>
      </c>
      <c r="AB28">
        <v>1</v>
      </c>
      <c r="AC28">
        <v>5</v>
      </c>
      <c r="AD28">
        <v>1</v>
      </c>
      <c r="AE28" s="35">
        <v>3</v>
      </c>
      <c r="AF28">
        <v>1</v>
      </c>
      <c r="AG28">
        <v>1</v>
      </c>
      <c r="AH28">
        <v>1</v>
      </c>
      <c r="AI28">
        <v>5</v>
      </c>
      <c r="AJ28">
        <v>2</v>
      </c>
      <c r="AK28">
        <v>0</v>
      </c>
      <c r="AL28">
        <v>2</v>
      </c>
      <c r="AM28">
        <v>1</v>
      </c>
      <c r="AN28">
        <v>1</v>
      </c>
      <c r="AO28">
        <v>2</v>
      </c>
      <c r="AP28">
        <v>1</v>
      </c>
      <c r="AQ28">
        <v>1</v>
      </c>
      <c r="AR28">
        <v>6</v>
      </c>
      <c r="AS28">
        <v>5</v>
      </c>
      <c r="AT28">
        <f t="shared" si="0"/>
        <v>1.875</v>
      </c>
      <c r="AU28">
        <f t="shared" si="6"/>
        <v>0</v>
      </c>
      <c r="AV28">
        <f t="shared" si="1"/>
        <v>2.375</v>
      </c>
      <c r="AW28">
        <f t="shared" si="7"/>
        <v>0</v>
      </c>
      <c r="AX28" t="s">
        <v>86</v>
      </c>
      <c r="AY28" t="s">
        <v>433</v>
      </c>
      <c r="AZ28" t="s">
        <v>434</v>
      </c>
      <c r="BA28">
        <v>0</v>
      </c>
      <c r="BB28">
        <v>0</v>
      </c>
      <c r="BC28">
        <f t="shared" si="2"/>
        <v>0</v>
      </c>
      <c r="BD28">
        <v>1</v>
      </c>
      <c r="BE28">
        <v>1</v>
      </c>
      <c r="BF28">
        <f t="shared" si="8"/>
        <v>0</v>
      </c>
      <c r="BG28" t="s">
        <v>174</v>
      </c>
      <c r="BH28" t="s">
        <v>157</v>
      </c>
      <c r="BI28" s="1">
        <v>4.2592592592592595E-3</v>
      </c>
      <c r="BJ28" t="s">
        <v>435</v>
      </c>
      <c r="BK28" s="5" t="s">
        <v>1042</v>
      </c>
      <c r="BM28" s="11" t="b">
        <f t="shared" si="16"/>
        <v>0</v>
      </c>
      <c r="BN28" s="11" t="b">
        <f t="shared" si="16"/>
        <v>0</v>
      </c>
      <c r="BO28" s="11" t="b">
        <f t="shared" si="16"/>
        <v>0</v>
      </c>
      <c r="BP28" s="11" t="b">
        <f t="shared" si="16"/>
        <v>0</v>
      </c>
      <c r="BQ28" s="11" t="b">
        <f t="shared" si="17"/>
        <v>0</v>
      </c>
      <c r="BR28" s="11" t="b">
        <f t="shared" si="17"/>
        <v>0</v>
      </c>
      <c r="BS28" s="5" t="s">
        <v>1050</v>
      </c>
      <c r="BT28" s="5" t="s">
        <v>1058</v>
      </c>
      <c r="BU28" s="11" t="b">
        <f t="shared" si="9"/>
        <v>0</v>
      </c>
      <c r="BV28" s="11" t="b">
        <f t="shared" si="10"/>
        <v>1</v>
      </c>
      <c r="BW28" s="11" t="b">
        <f t="shared" si="18"/>
        <v>0</v>
      </c>
      <c r="BX28" s="11" t="b">
        <f t="shared" si="18"/>
        <v>0</v>
      </c>
      <c r="BY28" s="11" t="b">
        <f t="shared" si="18"/>
        <v>0</v>
      </c>
      <c r="BZ28" s="11" t="b">
        <f t="shared" si="18"/>
        <v>1</v>
      </c>
      <c r="CA28" s="11" t="b">
        <f t="shared" si="18"/>
        <v>0</v>
      </c>
      <c r="CB28" s="11" t="b">
        <f t="shared" si="18"/>
        <v>0</v>
      </c>
      <c r="CC28" s="11" t="b">
        <f t="shared" si="18"/>
        <v>0</v>
      </c>
      <c r="CD28" s="11" t="b">
        <f t="shared" si="18"/>
        <v>0</v>
      </c>
      <c r="CE28" s="11" t="b">
        <f t="shared" si="18"/>
        <v>0</v>
      </c>
      <c r="CF28" s="11" t="b">
        <f t="shared" si="18"/>
        <v>0</v>
      </c>
      <c r="CG28" s="11" t="b">
        <f t="shared" si="18"/>
        <v>0</v>
      </c>
      <c r="CH28" s="11" t="b">
        <f t="shared" si="18"/>
        <v>0</v>
      </c>
      <c r="CI28" s="11" t="b">
        <f t="shared" si="18"/>
        <v>0</v>
      </c>
      <c r="CJ28" s="11" t="b">
        <f t="shared" si="18"/>
        <v>0</v>
      </c>
      <c r="CK28" s="11" t="b">
        <f t="shared" si="13"/>
        <v>0</v>
      </c>
      <c r="CL28" s="11" t="b">
        <f t="shared" si="14"/>
        <v>0</v>
      </c>
    </row>
    <row r="29" spans="1:91">
      <c r="A29" t="s">
        <v>436</v>
      </c>
      <c r="B29" t="s">
        <v>437</v>
      </c>
      <c r="C29" t="s">
        <v>281</v>
      </c>
      <c r="D29" t="s">
        <v>70</v>
      </c>
      <c r="E29" t="s">
        <v>144</v>
      </c>
      <c r="F29" t="s">
        <v>56</v>
      </c>
      <c r="G29" t="s">
        <v>96</v>
      </c>
      <c r="H29" t="s">
        <v>244</v>
      </c>
      <c r="I29" t="str">
        <f t="shared" si="5"/>
        <v>Uk</v>
      </c>
      <c r="J29" t="s">
        <v>74</v>
      </c>
      <c r="K29" t="s">
        <v>98</v>
      </c>
      <c r="L29">
        <v>2</v>
      </c>
      <c r="M29">
        <v>4</v>
      </c>
      <c r="N29">
        <v>4</v>
      </c>
      <c r="O29">
        <v>2</v>
      </c>
      <c r="P29">
        <v>6</v>
      </c>
      <c r="Q29">
        <v>4</v>
      </c>
      <c r="R29">
        <v>4</v>
      </c>
      <c r="S29">
        <v>1</v>
      </c>
      <c r="T29">
        <v>2</v>
      </c>
      <c r="V29">
        <v>4</v>
      </c>
      <c r="W29">
        <v>6</v>
      </c>
      <c r="X29">
        <v>3</v>
      </c>
      <c r="Y29">
        <v>5</v>
      </c>
      <c r="Z29">
        <v>4</v>
      </c>
      <c r="AA29">
        <v>6</v>
      </c>
      <c r="AB29">
        <v>5</v>
      </c>
      <c r="AC29">
        <v>4</v>
      </c>
      <c r="AD29">
        <v>2</v>
      </c>
      <c r="AE29" s="35">
        <v>2</v>
      </c>
      <c r="AF29">
        <v>6</v>
      </c>
      <c r="AG29">
        <v>4</v>
      </c>
      <c r="AH29">
        <v>3</v>
      </c>
      <c r="AI29">
        <v>6</v>
      </c>
      <c r="AJ29">
        <v>3</v>
      </c>
      <c r="AK29">
        <v>2</v>
      </c>
      <c r="AL29">
        <v>3</v>
      </c>
      <c r="AM29">
        <v>0</v>
      </c>
      <c r="AN29">
        <v>0</v>
      </c>
      <c r="AO29">
        <v>0</v>
      </c>
      <c r="AP29">
        <v>0</v>
      </c>
      <c r="AQ29">
        <v>0</v>
      </c>
      <c r="AR29">
        <v>6</v>
      </c>
      <c r="AS29">
        <v>6</v>
      </c>
      <c r="AT29">
        <f t="shared" si="0"/>
        <v>3.625</v>
      </c>
      <c r="AU29">
        <f t="shared" si="6"/>
        <v>1</v>
      </c>
      <c r="AV29">
        <f t="shared" si="1"/>
        <v>4.375</v>
      </c>
      <c r="AW29">
        <f t="shared" si="7"/>
        <v>1</v>
      </c>
      <c r="AX29" t="s">
        <v>86</v>
      </c>
      <c r="AY29" t="s">
        <v>438</v>
      </c>
      <c r="AZ29" t="s">
        <v>439</v>
      </c>
      <c r="BA29">
        <v>1</v>
      </c>
      <c r="BC29">
        <f t="shared" si="2"/>
        <v>1</v>
      </c>
      <c r="BD29">
        <v>1</v>
      </c>
      <c r="BE29">
        <v>4</v>
      </c>
      <c r="BF29">
        <f t="shared" si="8"/>
        <v>1</v>
      </c>
      <c r="BG29" t="s">
        <v>106</v>
      </c>
      <c r="BH29" t="s">
        <v>90</v>
      </c>
      <c r="BI29" s="1">
        <v>4.3749999999999995E-3</v>
      </c>
      <c r="BJ29" t="s">
        <v>440</v>
      </c>
      <c r="BK29" s="5" t="s">
        <v>1042</v>
      </c>
      <c r="BM29" s="11" t="b">
        <f t="shared" si="16"/>
        <v>0</v>
      </c>
      <c r="BN29" s="11" t="b">
        <f t="shared" si="16"/>
        <v>0</v>
      </c>
      <c r="BO29" s="11" t="b">
        <f t="shared" si="16"/>
        <v>0</v>
      </c>
      <c r="BP29" s="11" t="b">
        <f t="shared" si="16"/>
        <v>0</v>
      </c>
      <c r="BQ29" s="11" t="b">
        <f t="shared" si="17"/>
        <v>0</v>
      </c>
      <c r="BR29" s="11" t="b">
        <f t="shared" si="17"/>
        <v>0</v>
      </c>
      <c r="BS29" s="5" t="s">
        <v>1047</v>
      </c>
      <c r="BT29" s="5" t="s">
        <v>1059</v>
      </c>
      <c r="BU29" s="11" t="b">
        <f t="shared" si="9"/>
        <v>0</v>
      </c>
      <c r="BV29" s="11" t="b">
        <f t="shared" si="10"/>
        <v>0</v>
      </c>
      <c r="BW29" s="11" t="b">
        <f t="shared" si="18"/>
        <v>1</v>
      </c>
      <c r="BX29" s="11" t="b">
        <f t="shared" si="18"/>
        <v>0</v>
      </c>
      <c r="BY29" s="11" t="b">
        <f t="shared" si="18"/>
        <v>0</v>
      </c>
      <c r="BZ29" s="11" t="b">
        <f t="shared" si="18"/>
        <v>0</v>
      </c>
      <c r="CA29" s="11" t="b">
        <f t="shared" si="18"/>
        <v>0</v>
      </c>
      <c r="CB29" s="11" t="b">
        <f t="shared" si="18"/>
        <v>0</v>
      </c>
      <c r="CC29" s="11" t="b">
        <f t="shared" si="18"/>
        <v>0</v>
      </c>
      <c r="CD29" s="11" t="b">
        <f t="shared" si="18"/>
        <v>0</v>
      </c>
      <c r="CE29" s="11" t="b">
        <f t="shared" si="18"/>
        <v>0</v>
      </c>
      <c r="CF29" s="11" t="b">
        <f t="shared" si="18"/>
        <v>0</v>
      </c>
      <c r="CG29" s="11" t="b">
        <f t="shared" si="18"/>
        <v>0</v>
      </c>
      <c r="CH29" s="11" t="b">
        <f t="shared" si="18"/>
        <v>0</v>
      </c>
      <c r="CI29" s="11" t="b">
        <f t="shared" si="18"/>
        <v>0</v>
      </c>
      <c r="CJ29" s="11" t="b">
        <f t="shared" si="18"/>
        <v>0</v>
      </c>
      <c r="CK29" s="11" t="b">
        <f t="shared" si="13"/>
        <v>0</v>
      </c>
      <c r="CL29" s="11" t="b">
        <f t="shared" si="14"/>
        <v>0</v>
      </c>
    </row>
    <row r="30" spans="1:91">
      <c r="A30" t="s">
        <v>441</v>
      </c>
      <c r="B30" t="s">
        <v>442</v>
      </c>
      <c r="C30" t="s">
        <v>281</v>
      </c>
      <c r="D30" t="s">
        <v>54</v>
      </c>
      <c r="E30" t="s">
        <v>71</v>
      </c>
      <c r="F30" t="s">
        <v>116</v>
      </c>
      <c r="G30" t="s">
        <v>96</v>
      </c>
      <c r="H30" t="s">
        <v>443</v>
      </c>
      <c r="I30" t="str">
        <f t="shared" si="5"/>
        <v xml:space="preserve">Portugal </v>
      </c>
      <c r="J30" t="s">
        <v>74</v>
      </c>
      <c r="K30" t="s">
        <v>444</v>
      </c>
      <c r="L30">
        <v>3</v>
      </c>
      <c r="M30">
        <v>2</v>
      </c>
      <c r="N30">
        <v>2</v>
      </c>
      <c r="O30">
        <v>1</v>
      </c>
      <c r="P30">
        <v>6</v>
      </c>
      <c r="Q30">
        <v>5</v>
      </c>
      <c r="R30">
        <v>6</v>
      </c>
      <c r="S30">
        <v>0</v>
      </c>
      <c r="U30">
        <v>5</v>
      </c>
      <c r="V30">
        <v>4</v>
      </c>
      <c r="W30">
        <v>6</v>
      </c>
      <c r="X30">
        <v>6</v>
      </c>
      <c r="Y30">
        <v>6</v>
      </c>
      <c r="Z30">
        <v>5</v>
      </c>
      <c r="AA30">
        <v>6</v>
      </c>
      <c r="AB30">
        <v>5</v>
      </c>
      <c r="AC30">
        <v>1</v>
      </c>
      <c r="AD30">
        <v>5</v>
      </c>
      <c r="AE30" s="35">
        <v>5</v>
      </c>
      <c r="AF30">
        <v>6</v>
      </c>
      <c r="AG30">
        <v>5</v>
      </c>
      <c r="AH30">
        <v>5</v>
      </c>
      <c r="AI30">
        <v>6</v>
      </c>
      <c r="AJ30">
        <v>6</v>
      </c>
      <c r="AK30">
        <v>3</v>
      </c>
      <c r="AL30">
        <v>1</v>
      </c>
      <c r="AM30">
        <v>4</v>
      </c>
      <c r="AN30">
        <v>4</v>
      </c>
      <c r="AO30">
        <v>3</v>
      </c>
      <c r="AP30">
        <v>4</v>
      </c>
      <c r="AQ30">
        <v>6</v>
      </c>
      <c r="AR30">
        <v>6</v>
      </c>
      <c r="AS30">
        <v>6</v>
      </c>
      <c r="AT30">
        <f t="shared" si="0"/>
        <v>4.625</v>
      </c>
      <c r="AU30">
        <f t="shared" si="6"/>
        <v>1</v>
      </c>
      <c r="AV30">
        <f t="shared" si="1"/>
        <v>5.375</v>
      </c>
      <c r="AW30">
        <f t="shared" si="7"/>
        <v>1</v>
      </c>
      <c r="AX30" t="s">
        <v>375</v>
      </c>
      <c r="AY30" t="s">
        <v>445</v>
      </c>
      <c r="AZ30" t="s">
        <v>446</v>
      </c>
      <c r="BA30">
        <v>2</v>
      </c>
      <c r="BC30">
        <f t="shared" si="2"/>
        <v>2</v>
      </c>
      <c r="BD30">
        <v>1</v>
      </c>
      <c r="BE30">
        <v>4</v>
      </c>
      <c r="BF30">
        <f t="shared" si="8"/>
        <v>1</v>
      </c>
      <c r="BG30" t="s">
        <v>378</v>
      </c>
      <c r="BH30" t="s">
        <v>379</v>
      </c>
      <c r="BI30" s="1">
        <v>1.042824074074074E-2</v>
      </c>
      <c r="BJ30" t="s">
        <v>447</v>
      </c>
      <c r="BK30" s="5" t="s">
        <v>1051</v>
      </c>
      <c r="BM30" s="11" t="b">
        <f t="shared" si="16"/>
        <v>0</v>
      </c>
      <c r="BN30" s="11" t="b">
        <f t="shared" si="16"/>
        <v>0</v>
      </c>
      <c r="BO30" s="11" t="b">
        <f t="shared" si="16"/>
        <v>0</v>
      </c>
      <c r="BP30" s="11" t="b">
        <f t="shared" si="16"/>
        <v>0</v>
      </c>
      <c r="BQ30" s="11" t="b">
        <f t="shared" si="17"/>
        <v>0</v>
      </c>
      <c r="BR30" s="11" t="b">
        <f t="shared" si="17"/>
        <v>0</v>
      </c>
      <c r="BS30" s="5" t="s">
        <v>1054</v>
      </c>
      <c r="BT30" s="5" t="s">
        <v>1060</v>
      </c>
      <c r="BU30" s="11" t="b">
        <f t="shared" si="9"/>
        <v>0</v>
      </c>
      <c r="BV30" s="11" t="b">
        <f t="shared" si="10"/>
        <v>1</v>
      </c>
      <c r="BW30" s="11" t="b">
        <f t="shared" si="18"/>
        <v>0</v>
      </c>
      <c r="BX30" s="11" t="b">
        <f t="shared" si="18"/>
        <v>0</v>
      </c>
      <c r="BY30" s="11" t="b">
        <f t="shared" si="18"/>
        <v>0</v>
      </c>
      <c r="BZ30" s="11" t="b">
        <f t="shared" si="18"/>
        <v>0</v>
      </c>
      <c r="CA30" s="11" t="b">
        <f t="shared" si="18"/>
        <v>0</v>
      </c>
      <c r="CB30" s="11" t="b">
        <f t="shared" si="18"/>
        <v>0</v>
      </c>
      <c r="CC30" s="11" t="b">
        <f t="shared" si="18"/>
        <v>0</v>
      </c>
      <c r="CD30" s="11" t="b">
        <f t="shared" si="18"/>
        <v>0</v>
      </c>
      <c r="CE30" s="11" t="b">
        <f t="shared" si="18"/>
        <v>0</v>
      </c>
      <c r="CF30" s="11" t="b">
        <f t="shared" si="18"/>
        <v>0</v>
      </c>
      <c r="CG30" s="11" t="b">
        <f t="shared" si="18"/>
        <v>0</v>
      </c>
      <c r="CH30" s="11" t="b">
        <f t="shared" si="18"/>
        <v>0</v>
      </c>
      <c r="CI30" s="11" t="b">
        <f t="shared" si="18"/>
        <v>0</v>
      </c>
      <c r="CJ30" s="11" t="b">
        <f t="shared" si="18"/>
        <v>0</v>
      </c>
      <c r="CK30" s="11" t="b">
        <f t="shared" si="13"/>
        <v>0</v>
      </c>
      <c r="CL30" s="11" t="b">
        <f t="shared" si="14"/>
        <v>0</v>
      </c>
    </row>
    <row r="31" spans="1:91">
      <c r="A31" t="s">
        <v>448</v>
      </c>
      <c r="B31" t="s">
        <v>449</v>
      </c>
      <c r="C31" t="s">
        <v>281</v>
      </c>
      <c r="D31" t="s">
        <v>54</v>
      </c>
      <c r="E31" t="s">
        <v>55</v>
      </c>
      <c r="F31" t="s">
        <v>116</v>
      </c>
      <c r="G31" t="s">
        <v>72</v>
      </c>
      <c r="H31" t="s">
        <v>450</v>
      </c>
      <c r="I31" t="str">
        <f t="shared" si="5"/>
        <v>london</v>
      </c>
      <c r="J31" t="s">
        <v>59</v>
      </c>
      <c r="K31" t="s">
        <v>98</v>
      </c>
      <c r="L31">
        <v>4</v>
      </c>
      <c r="M31">
        <v>3</v>
      </c>
      <c r="N31">
        <v>4</v>
      </c>
      <c r="O31">
        <v>2</v>
      </c>
      <c r="P31">
        <v>5</v>
      </c>
      <c r="Q31">
        <v>2</v>
      </c>
      <c r="R31">
        <v>3</v>
      </c>
      <c r="S31">
        <v>1</v>
      </c>
      <c r="T31">
        <v>2</v>
      </c>
      <c r="V31">
        <v>4</v>
      </c>
      <c r="W31">
        <v>5</v>
      </c>
      <c r="X31">
        <v>4</v>
      </c>
      <c r="Y31">
        <v>5</v>
      </c>
      <c r="Z31">
        <v>5</v>
      </c>
      <c r="AA31">
        <v>6</v>
      </c>
      <c r="AB31">
        <v>3</v>
      </c>
      <c r="AC31">
        <v>3</v>
      </c>
      <c r="AD31">
        <v>3</v>
      </c>
      <c r="AE31" s="35">
        <v>2</v>
      </c>
      <c r="AF31">
        <v>5</v>
      </c>
      <c r="AG31">
        <v>3</v>
      </c>
      <c r="AH31">
        <v>3</v>
      </c>
      <c r="AI31">
        <v>6</v>
      </c>
      <c r="AJ31">
        <v>5</v>
      </c>
      <c r="AK31">
        <v>3</v>
      </c>
      <c r="AL31">
        <v>3</v>
      </c>
      <c r="AM31">
        <v>3</v>
      </c>
      <c r="AN31">
        <v>4</v>
      </c>
      <c r="AO31">
        <v>4</v>
      </c>
      <c r="AP31">
        <v>4</v>
      </c>
      <c r="AQ31">
        <v>4</v>
      </c>
      <c r="AR31">
        <v>6</v>
      </c>
      <c r="AS31">
        <v>5</v>
      </c>
      <c r="AT31">
        <f t="shared" si="0"/>
        <v>3.75</v>
      </c>
      <c r="AU31">
        <f t="shared" si="6"/>
        <v>1</v>
      </c>
      <c r="AV31">
        <f t="shared" si="1"/>
        <v>4.375</v>
      </c>
      <c r="AW31">
        <f t="shared" si="7"/>
        <v>1</v>
      </c>
      <c r="AX31" t="s">
        <v>145</v>
      </c>
      <c r="AY31" t="s">
        <v>451</v>
      </c>
      <c r="AZ31" t="s">
        <v>452</v>
      </c>
      <c r="BA31">
        <v>2</v>
      </c>
      <c r="BC31">
        <f t="shared" si="2"/>
        <v>2</v>
      </c>
      <c r="BD31">
        <v>1</v>
      </c>
      <c r="BE31">
        <v>2</v>
      </c>
      <c r="BF31">
        <f t="shared" si="8"/>
        <v>1</v>
      </c>
      <c r="BG31" t="s">
        <v>453</v>
      </c>
      <c r="BH31" t="s">
        <v>149</v>
      </c>
      <c r="BI31" s="1">
        <v>4.1782407407407402E-3</v>
      </c>
      <c r="BK31" s="5" t="s">
        <v>1041</v>
      </c>
      <c r="BM31" s="11" t="b">
        <f t="shared" si="16"/>
        <v>0</v>
      </c>
      <c r="BN31" s="11" t="b">
        <f t="shared" si="16"/>
        <v>0</v>
      </c>
      <c r="BO31" s="11" t="b">
        <f t="shared" si="16"/>
        <v>0</v>
      </c>
      <c r="BP31" s="11" t="b">
        <f t="shared" si="16"/>
        <v>0</v>
      </c>
      <c r="BQ31" s="11" t="b">
        <f t="shared" si="17"/>
        <v>0</v>
      </c>
      <c r="BR31" s="11" t="b">
        <f t="shared" si="17"/>
        <v>0</v>
      </c>
      <c r="BU31" s="11" t="b">
        <f t="shared" si="9"/>
        <v>0</v>
      </c>
      <c r="BV31" s="11" t="b">
        <f t="shared" si="10"/>
        <v>0</v>
      </c>
      <c r="BW31" s="11" t="b">
        <f t="shared" si="18"/>
        <v>0</v>
      </c>
      <c r="BX31" s="11" t="b">
        <f t="shared" si="18"/>
        <v>0</v>
      </c>
      <c r="BY31" s="11" t="b">
        <f t="shared" si="18"/>
        <v>0</v>
      </c>
      <c r="BZ31" s="11" t="b">
        <f t="shared" si="18"/>
        <v>0</v>
      </c>
      <c r="CA31" s="11" t="b">
        <f t="shared" si="18"/>
        <v>0</v>
      </c>
      <c r="CB31" s="11" t="b">
        <f t="shared" si="18"/>
        <v>0</v>
      </c>
      <c r="CC31" s="11" t="b">
        <f t="shared" si="18"/>
        <v>0</v>
      </c>
      <c r="CD31" s="11" t="b">
        <f t="shared" si="18"/>
        <v>0</v>
      </c>
      <c r="CE31" s="11" t="b">
        <f t="shared" si="18"/>
        <v>0</v>
      </c>
      <c r="CF31" s="11" t="b">
        <f t="shared" si="18"/>
        <v>0</v>
      </c>
      <c r="CG31" s="11" t="b">
        <f t="shared" si="18"/>
        <v>0</v>
      </c>
      <c r="CH31" s="11" t="b">
        <f t="shared" si="18"/>
        <v>0</v>
      </c>
      <c r="CI31" s="11" t="b">
        <f t="shared" si="18"/>
        <v>0</v>
      </c>
      <c r="CJ31" s="11" t="b">
        <f t="shared" si="18"/>
        <v>0</v>
      </c>
      <c r="CK31" s="11" t="b">
        <f t="shared" si="13"/>
        <v>0</v>
      </c>
      <c r="CL31" s="11" t="b">
        <f t="shared" si="14"/>
        <v>0</v>
      </c>
    </row>
    <row r="32" spans="1:91">
      <c r="A32" t="s">
        <v>454</v>
      </c>
      <c r="B32" t="s">
        <v>455</v>
      </c>
      <c r="C32" t="s">
        <v>281</v>
      </c>
      <c r="D32" t="s">
        <v>70</v>
      </c>
      <c r="E32" t="s">
        <v>71</v>
      </c>
      <c r="F32" t="s">
        <v>56</v>
      </c>
      <c r="G32" t="s">
        <v>96</v>
      </c>
      <c r="H32" t="s">
        <v>254</v>
      </c>
      <c r="I32" t="str">
        <f t="shared" si="5"/>
        <v>Poland</v>
      </c>
      <c r="J32" t="s">
        <v>59</v>
      </c>
      <c r="K32" t="s">
        <v>60</v>
      </c>
      <c r="L32">
        <v>5</v>
      </c>
      <c r="M32">
        <v>0</v>
      </c>
      <c r="N32">
        <v>5</v>
      </c>
      <c r="O32">
        <v>0</v>
      </c>
      <c r="P32">
        <v>6</v>
      </c>
      <c r="Q32">
        <v>3</v>
      </c>
      <c r="R32">
        <v>6</v>
      </c>
      <c r="S32">
        <v>0</v>
      </c>
      <c r="U32">
        <v>6</v>
      </c>
      <c r="V32">
        <v>5</v>
      </c>
      <c r="W32">
        <v>6</v>
      </c>
      <c r="X32">
        <v>6</v>
      </c>
      <c r="Y32">
        <v>6</v>
      </c>
      <c r="Z32">
        <v>6</v>
      </c>
      <c r="AA32">
        <v>6</v>
      </c>
      <c r="AB32">
        <v>6</v>
      </c>
      <c r="AC32">
        <v>0</v>
      </c>
      <c r="AD32">
        <v>6</v>
      </c>
      <c r="AE32" s="35">
        <v>5</v>
      </c>
      <c r="AF32">
        <v>6</v>
      </c>
      <c r="AG32">
        <v>6</v>
      </c>
      <c r="AH32">
        <v>6</v>
      </c>
      <c r="AI32">
        <v>6</v>
      </c>
      <c r="AJ32">
        <v>6</v>
      </c>
      <c r="AK32">
        <v>6</v>
      </c>
      <c r="AL32">
        <v>5</v>
      </c>
      <c r="AM32">
        <v>5</v>
      </c>
      <c r="AN32">
        <v>6</v>
      </c>
      <c r="AO32">
        <v>6</v>
      </c>
      <c r="AP32">
        <v>6</v>
      </c>
      <c r="AQ32">
        <v>6</v>
      </c>
      <c r="AR32">
        <v>6</v>
      </c>
      <c r="AS32">
        <v>6</v>
      </c>
      <c r="AT32">
        <f t="shared" si="0"/>
        <v>5.75</v>
      </c>
      <c r="AU32">
        <f t="shared" si="6"/>
        <v>1</v>
      </c>
      <c r="AV32">
        <f t="shared" si="1"/>
        <v>5.875</v>
      </c>
      <c r="AW32">
        <f t="shared" si="7"/>
        <v>1</v>
      </c>
      <c r="AX32" t="s">
        <v>86</v>
      </c>
      <c r="AY32" t="s">
        <v>456</v>
      </c>
      <c r="AZ32" t="s">
        <v>457</v>
      </c>
      <c r="BA32">
        <v>3</v>
      </c>
      <c r="BC32">
        <f t="shared" si="2"/>
        <v>3</v>
      </c>
      <c r="BD32">
        <v>4</v>
      </c>
      <c r="BE32">
        <v>4</v>
      </c>
      <c r="BF32">
        <f t="shared" si="8"/>
        <v>1</v>
      </c>
      <c r="BG32" t="s">
        <v>458</v>
      </c>
      <c r="BH32" t="s">
        <v>459</v>
      </c>
      <c r="BI32" s="1">
        <v>8.2754629629629619E-3</v>
      </c>
      <c r="BK32" s="5" t="s">
        <v>1041</v>
      </c>
      <c r="BM32" s="11" t="b">
        <f t="shared" si="16"/>
        <v>0</v>
      </c>
      <c r="BN32" s="11" t="b">
        <f t="shared" si="16"/>
        <v>0</v>
      </c>
      <c r="BO32" s="11" t="b">
        <f t="shared" si="16"/>
        <v>0</v>
      </c>
      <c r="BP32" s="11" t="b">
        <f t="shared" si="16"/>
        <v>0</v>
      </c>
      <c r="BQ32" s="11" t="b">
        <f t="shared" si="17"/>
        <v>0</v>
      </c>
      <c r="BR32" s="11" t="b">
        <f t="shared" si="17"/>
        <v>0</v>
      </c>
      <c r="BU32" s="11" t="b">
        <f t="shared" si="9"/>
        <v>0</v>
      </c>
      <c r="BV32" s="11" t="b">
        <f t="shared" si="10"/>
        <v>0</v>
      </c>
      <c r="BW32" s="11" t="b">
        <f t="shared" si="18"/>
        <v>0</v>
      </c>
      <c r="BX32" s="11" t="b">
        <f t="shared" si="18"/>
        <v>0</v>
      </c>
      <c r="BY32" s="11" t="b">
        <f t="shared" si="18"/>
        <v>0</v>
      </c>
      <c r="BZ32" s="11" t="b">
        <f t="shared" si="18"/>
        <v>0</v>
      </c>
      <c r="CA32" s="11" t="b">
        <f t="shared" si="18"/>
        <v>0</v>
      </c>
      <c r="CB32" s="11" t="b">
        <f t="shared" si="18"/>
        <v>0</v>
      </c>
      <c r="CC32" s="11" t="b">
        <f t="shared" si="18"/>
        <v>0</v>
      </c>
      <c r="CD32" s="11" t="b">
        <f t="shared" si="18"/>
        <v>0</v>
      </c>
      <c r="CE32" s="11" t="b">
        <f t="shared" si="18"/>
        <v>0</v>
      </c>
      <c r="CF32" s="11" t="b">
        <f t="shared" si="18"/>
        <v>0</v>
      </c>
      <c r="CG32" s="11" t="b">
        <f t="shared" si="18"/>
        <v>0</v>
      </c>
      <c r="CH32" s="11" t="b">
        <f t="shared" si="18"/>
        <v>0</v>
      </c>
      <c r="CI32" s="11" t="b">
        <f t="shared" si="18"/>
        <v>0</v>
      </c>
      <c r="CJ32" s="11" t="b">
        <f t="shared" si="18"/>
        <v>0</v>
      </c>
      <c r="CK32" s="11" t="b">
        <f t="shared" si="13"/>
        <v>0</v>
      </c>
      <c r="CL32" s="11" t="b">
        <f t="shared" si="14"/>
        <v>0</v>
      </c>
    </row>
    <row r="33" spans="1:91">
      <c r="A33" t="s">
        <v>460</v>
      </c>
      <c r="B33" t="s">
        <v>461</v>
      </c>
      <c r="C33" t="s">
        <v>281</v>
      </c>
      <c r="D33" t="s">
        <v>54</v>
      </c>
      <c r="E33" t="s">
        <v>144</v>
      </c>
      <c r="F33" t="s">
        <v>116</v>
      </c>
      <c r="G33" t="s">
        <v>72</v>
      </c>
      <c r="H33" t="s">
        <v>125</v>
      </c>
      <c r="I33" t="str">
        <f t="shared" si="5"/>
        <v>United Kingdom</v>
      </c>
      <c r="J33" t="s">
        <v>59</v>
      </c>
      <c r="K33" t="s">
        <v>98</v>
      </c>
      <c r="L33">
        <v>1</v>
      </c>
      <c r="M33">
        <v>3</v>
      </c>
      <c r="N33">
        <v>3</v>
      </c>
      <c r="O33">
        <v>3</v>
      </c>
      <c r="P33">
        <v>4</v>
      </c>
      <c r="Q33">
        <v>5</v>
      </c>
      <c r="R33">
        <v>3</v>
      </c>
      <c r="S33">
        <v>1</v>
      </c>
      <c r="T33">
        <v>2</v>
      </c>
      <c r="V33">
        <v>1</v>
      </c>
      <c r="W33">
        <v>5</v>
      </c>
      <c r="X33">
        <v>1</v>
      </c>
      <c r="Y33">
        <v>5</v>
      </c>
      <c r="Z33">
        <v>4</v>
      </c>
      <c r="AA33">
        <v>5</v>
      </c>
      <c r="AB33">
        <v>2</v>
      </c>
      <c r="AC33">
        <v>3</v>
      </c>
      <c r="AD33">
        <v>3</v>
      </c>
      <c r="AE33" s="35">
        <v>5</v>
      </c>
      <c r="AF33">
        <v>4</v>
      </c>
      <c r="AG33">
        <v>5</v>
      </c>
      <c r="AH33">
        <v>5</v>
      </c>
      <c r="AI33">
        <v>6</v>
      </c>
      <c r="AJ33">
        <v>6</v>
      </c>
      <c r="AK33">
        <v>6</v>
      </c>
      <c r="AL33">
        <v>2</v>
      </c>
      <c r="AM33">
        <v>5</v>
      </c>
      <c r="AN33">
        <v>4</v>
      </c>
      <c r="AO33">
        <v>5</v>
      </c>
      <c r="AP33">
        <v>5</v>
      </c>
      <c r="AQ33">
        <v>5</v>
      </c>
      <c r="AR33">
        <v>6</v>
      </c>
      <c r="AS33">
        <v>5</v>
      </c>
      <c r="AT33">
        <f t="shared" si="0"/>
        <v>4.875</v>
      </c>
      <c r="AU33">
        <f t="shared" si="6"/>
        <v>1</v>
      </c>
      <c r="AV33">
        <f t="shared" si="1"/>
        <v>3.25</v>
      </c>
      <c r="AW33">
        <f t="shared" si="7"/>
        <v>1</v>
      </c>
      <c r="AX33" t="s">
        <v>145</v>
      </c>
      <c r="AY33" t="s">
        <v>166</v>
      </c>
      <c r="AZ33" t="s">
        <v>462</v>
      </c>
      <c r="BA33">
        <v>1</v>
      </c>
      <c r="BC33">
        <f t="shared" si="2"/>
        <v>1</v>
      </c>
      <c r="BD33">
        <v>1</v>
      </c>
      <c r="BE33">
        <v>2</v>
      </c>
      <c r="BF33">
        <f t="shared" si="8"/>
        <v>1</v>
      </c>
      <c r="BG33" t="s">
        <v>463</v>
      </c>
      <c r="BH33" t="s">
        <v>149</v>
      </c>
      <c r="BI33" s="1">
        <v>2.5347222222222221E-3</v>
      </c>
      <c r="BJ33" t="s">
        <v>464</v>
      </c>
      <c r="BK33" s="5" t="s">
        <v>1042</v>
      </c>
      <c r="BM33" s="11" t="b">
        <f t="shared" si="16"/>
        <v>0</v>
      </c>
      <c r="BN33" s="11" t="b">
        <f t="shared" si="16"/>
        <v>0</v>
      </c>
      <c r="BO33" s="11" t="b">
        <f t="shared" si="16"/>
        <v>0</v>
      </c>
      <c r="BP33" s="11" t="b">
        <f t="shared" si="16"/>
        <v>0</v>
      </c>
      <c r="BQ33" s="11" t="b">
        <f t="shared" si="17"/>
        <v>0</v>
      </c>
      <c r="BR33" s="11" t="b">
        <f t="shared" si="17"/>
        <v>0</v>
      </c>
      <c r="BS33" s="5" t="s">
        <v>1054</v>
      </c>
      <c r="BU33" s="11" t="b">
        <f t="shared" si="9"/>
        <v>0</v>
      </c>
      <c r="BV33" s="11" t="b">
        <f t="shared" si="10"/>
        <v>1</v>
      </c>
      <c r="BW33" s="11" t="b">
        <f t="shared" si="18"/>
        <v>0</v>
      </c>
      <c r="BX33" s="11" t="b">
        <f t="shared" si="18"/>
        <v>0</v>
      </c>
      <c r="BY33" s="11" t="b">
        <f t="shared" si="18"/>
        <v>0</v>
      </c>
      <c r="BZ33" s="11" t="b">
        <f t="shared" si="18"/>
        <v>0</v>
      </c>
      <c r="CA33" s="11" t="b">
        <f t="shared" si="18"/>
        <v>0</v>
      </c>
      <c r="CB33" s="11" t="b">
        <f t="shared" si="18"/>
        <v>0</v>
      </c>
      <c r="CC33" s="11" t="b">
        <f t="shared" si="18"/>
        <v>0</v>
      </c>
      <c r="CD33" s="11" t="b">
        <f t="shared" si="18"/>
        <v>0</v>
      </c>
      <c r="CE33" s="11" t="b">
        <f t="shared" si="18"/>
        <v>0</v>
      </c>
      <c r="CF33" s="11" t="b">
        <f t="shared" si="18"/>
        <v>0</v>
      </c>
      <c r="CG33" s="11" t="b">
        <f t="shared" si="18"/>
        <v>0</v>
      </c>
      <c r="CH33" s="11" t="b">
        <f t="shared" si="18"/>
        <v>0</v>
      </c>
      <c r="CI33" s="11" t="b">
        <f t="shared" si="18"/>
        <v>0</v>
      </c>
      <c r="CJ33" s="11" t="b">
        <f t="shared" si="18"/>
        <v>0</v>
      </c>
      <c r="CK33" s="11" t="b">
        <f t="shared" si="13"/>
        <v>0</v>
      </c>
      <c r="CL33" s="11" t="b">
        <f t="shared" si="14"/>
        <v>0</v>
      </c>
      <c r="CM33" t="s">
        <v>465</v>
      </c>
    </row>
    <row r="34" spans="1:91">
      <c r="A34" t="s">
        <v>466</v>
      </c>
      <c r="B34" t="s">
        <v>467</v>
      </c>
      <c r="C34" t="s">
        <v>281</v>
      </c>
      <c r="D34" t="s">
        <v>70</v>
      </c>
      <c r="E34" t="s">
        <v>144</v>
      </c>
      <c r="F34" t="s">
        <v>56</v>
      </c>
      <c r="G34" t="s">
        <v>96</v>
      </c>
      <c r="H34" t="s">
        <v>244</v>
      </c>
      <c r="I34" t="str">
        <f t="shared" si="5"/>
        <v>Uk</v>
      </c>
      <c r="J34" t="s">
        <v>59</v>
      </c>
      <c r="K34" t="s">
        <v>98</v>
      </c>
      <c r="L34">
        <v>3</v>
      </c>
      <c r="M34">
        <v>4</v>
      </c>
      <c r="N34">
        <v>4</v>
      </c>
      <c r="O34">
        <v>4</v>
      </c>
      <c r="P34">
        <v>5</v>
      </c>
      <c r="Q34">
        <v>5</v>
      </c>
      <c r="R34">
        <v>3</v>
      </c>
      <c r="S34">
        <v>1</v>
      </c>
      <c r="T34">
        <v>2</v>
      </c>
      <c r="V34">
        <v>4</v>
      </c>
      <c r="W34">
        <v>6</v>
      </c>
      <c r="X34">
        <v>1</v>
      </c>
      <c r="Y34">
        <v>5</v>
      </c>
      <c r="Z34">
        <v>5</v>
      </c>
      <c r="AA34">
        <v>6</v>
      </c>
      <c r="AB34">
        <v>4</v>
      </c>
      <c r="AC34">
        <v>0</v>
      </c>
      <c r="AD34">
        <v>6</v>
      </c>
      <c r="AE34" s="35">
        <v>1</v>
      </c>
      <c r="AF34">
        <v>2</v>
      </c>
      <c r="AG34">
        <v>3</v>
      </c>
      <c r="AH34">
        <v>3</v>
      </c>
      <c r="AI34">
        <v>6</v>
      </c>
      <c r="AJ34">
        <v>3</v>
      </c>
      <c r="AK34">
        <v>5</v>
      </c>
      <c r="AL34">
        <v>2</v>
      </c>
      <c r="AM34">
        <v>1</v>
      </c>
      <c r="AN34">
        <v>1</v>
      </c>
      <c r="AO34">
        <v>1</v>
      </c>
      <c r="AP34">
        <v>1</v>
      </c>
      <c r="AQ34">
        <v>1</v>
      </c>
      <c r="AR34">
        <v>6</v>
      </c>
      <c r="AS34">
        <v>5</v>
      </c>
      <c r="AT34">
        <f t="shared" si="0"/>
        <v>3.125</v>
      </c>
      <c r="AU34">
        <f t="shared" si="6"/>
        <v>1</v>
      </c>
      <c r="AV34">
        <f t="shared" si="1"/>
        <v>4.625</v>
      </c>
      <c r="AW34">
        <f t="shared" si="7"/>
        <v>1</v>
      </c>
      <c r="AX34" t="s">
        <v>86</v>
      </c>
      <c r="AY34" t="s">
        <v>270</v>
      </c>
      <c r="AZ34" t="s">
        <v>468</v>
      </c>
      <c r="BA34">
        <v>2</v>
      </c>
      <c r="BC34">
        <f t="shared" si="2"/>
        <v>2</v>
      </c>
      <c r="BD34">
        <v>1</v>
      </c>
      <c r="BE34">
        <v>2</v>
      </c>
      <c r="BF34">
        <f t="shared" si="8"/>
        <v>1</v>
      </c>
      <c r="BG34" t="s">
        <v>469</v>
      </c>
      <c r="BH34" t="s">
        <v>90</v>
      </c>
      <c r="BI34" s="1">
        <v>5.8449074074074072E-3</v>
      </c>
      <c r="BJ34" t="s">
        <v>470</v>
      </c>
      <c r="BK34" s="5" t="s">
        <v>1042</v>
      </c>
      <c r="BM34" s="11" t="b">
        <f t="shared" si="16"/>
        <v>0</v>
      </c>
      <c r="BN34" s="11" t="b">
        <f t="shared" si="16"/>
        <v>0</v>
      </c>
      <c r="BO34" s="11" t="b">
        <f t="shared" si="16"/>
        <v>0</v>
      </c>
      <c r="BP34" s="11" t="b">
        <f t="shared" si="16"/>
        <v>0</v>
      </c>
      <c r="BQ34" s="11" t="b">
        <f t="shared" si="17"/>
        <v>0</v>
      </c>
      <c r="BR34" s="11" t="b">
        <f t="shared" si="17"/>
        <v>0</v>
      </c>
      <c r="BS34" s="5" t="s">
        <v>1061</v>
      </c>
      <c r="BT34" s="5" t="s">
        <v>1062</v>
      </c>
      <c r="BU34" s="11" t="b">
        <f t="shared" si="9"/>
        <v>0</v>
      </c>
      <c r="BV34" s="11" t="b">
        <f t="shared" si="10"/>
        <v>1</v>
      </c>
      <c r="BW34" s="11" t="b">
        <f t="shared" si="18"/>
        <v>1</v>
      </c>
      <c r="BX34" s="11" t="b">
        <f t="shared" si="18"/>
        <v>0</v>
      </c>
      <c r="BY34" s="11" t="b">
        <f t="shared" si="18"/>
        <v>0</v>
      </c>
      <c r="BZ34" s="11" t="b">
        <f t="shared" si="18"/>
        <v>0</v>
      </c>
      <c r="CA34" s="11" t="b">
        <f t="shared" si="18"/>
        <v>0</v>
      </c>
      <c r="CB34" s="11" t="b">
        <f t="shared" si="18"/>
        <v>0</v>
      </c>
      <c r="CC34" s="11" t="b">
        <f t="shared" si="18"/>
        <v>0</v>
      </c>
      <c r="CD34" s="11" t="b">
        <f t="shared" si="18"/>
        <v>0</v>
      </c>
      <c r="CE34" s="11" t="b">
        <f t="shared" si="18"/>
        <v>0</v>
      </c>
      <c r="CF34" s="11" t="b">
        <f t="shared" si="18"/>
        <v>0</v>
      </c>
      <c r="CG34" s="11" t="b">
        <f t="shared" si="18"/>
        <v>0</v>
      </c>
      <c r="CH34" s="11" t="b">
        <f t="shared" si="18"/>
        <v>0</v>
      </c>
      <c r="CI34" s="11" t="b">
        <f t="shared" si="18"/>
        <v>0</v>
      </c>
      <c r="CJ34" s="11" t="b">
        <f t="shared" si="18"/>
        <v>0</v>
      </c>
      <c r="CK34" s="11" t="b">
        <f t="shared" si="13"/>
        <v>0</v>
      </c>
      <c r="CL34" s="11" t="b">
        <f t="shared" si="14"/>
        <v>1</v>
      </c>
    </row>
    <row r="35" spans="1:91">
      <c r="A35" t="s">
        <v>471</v>
      </c>
      <c r="B35" t="s">
        <v>472</v>
      </c>
      <c r="C35" t="s">
        <v>281</v>
      </c>
      <c r="D35" t="s">
        <v>54</v>
      </c>
      <c r="E35" t="s">
        <v>71</v>
      </c>
      <c r="F35" t="s">
        <v>83</v>
      </c>
      <c r="G35" t="s">
        <v>96</v>
      </c>
      <c r="H35" t="s">
        <v>84</v>
      </c>
      <c r="I35" t="str">
        <f t="shared" si="5"/>
        <v>United States</v>
      </c>
      <c r="J35" t="s">
        <v>59</v>
      </c>
      <c r="K35" t="s">
        <v>60</v>
      </c>
      <c r="L35">
        <v>1</v>
      </c>
      <c r="M35">
        <v>1</v>
      </c>
      <c r="N35">
        <v>1</v>
      </c>
      <c r="O35">
        <v>1</v>
      </c>
      <c r="P35">
        <v>3</v>
      </c>
      <c r="Q35">
        <v>2</v>
      </c>
      <c r="R35">
        <v>2</v>
      </c>
      <c r="S35">
        <v>1</v>
      </c>
      <c r="T35">
        <v>3</v>
      </c>
      <c r="V35">
        <v>3</v>
      </c>
      <c r="W35">
        <v>2</v>
      </c>
      <c r="X35">
        <v>3</v>
      </c>
      <c r="Y35">
        <v>3</v>
      </c>
      <c r="Z35">
        <v>3</v>
      </c>
      <c r="AA35">
        <v>3</v>
      </c>
      <c r="AB35">
        <v>4</v>
      </c>
      <c r="AC35">
        <v>3</v>
      </c>
      <c r="AD35">
        <v>3</v>
      </c>
      <c r="AE35" s="35">
        <v>5</v>
      </c>
      <c r="AF35">
        <v>4</v>
      </c>
      <c r="AG35">
        <v>5</v>
      </c>
      <c r="AH35">
        <v>4</v>
      </c>
      <c r="AI35">
        <v>4</v>
      </c>
      <c r="AJ35">
        <v>4</v>
      </c>
      <c r="AK35">
        <v>4</v>
      </c>
      <c r="AL35">
        <v>3</v>
      </c>
      <c r="AM35">
        <v>4</v>
      </c>
      <c r="AN35">
        <v>4</v>
      </c>
      <c r="AO35">
        <v>4</v>
      </c>
      <c r="AP35">
        <v>4</v>
      </c>
      <c r="AQ35">
        <v>3</v>
      </c>
      <c r="AR35">
        <v>6</v>
      </c>
      <c r="AS35">
        <v>3</v>
      </c>
      <c r="AT35">
        <f t="shared" ref="AT35:AT66" si="19">AVERAGE(AE35,AF35,AG35,AH35,AI35,AJ35,AK35,AL35)</f>
        <v>4.125</v>
      </c>
      <c r="AU35">
        <f t="shared" si="6"/>
        <v>1</v>
      </c>
      <c r="AV35">
        <f t="shared" ref="AV35:AV66" si="20">AVERAGE(AX37,V35,W35,X35:AB35,AD35)</f>
        <v>3</v>
      </c>
      <c r="AW35">
        <f t="shared" si="7"/>
        <v>0</v>
      </c>
      <c r="AX35" t="s">
        <v>86</v>
      </c>
      <c r="AY35" t="s">
        <v>473</v>
      </c>
      <c r="AZ35" t="s">
        <v>474</v>
      </c>
      <c r="BA35">
        <v>1</v>
      </c>
      <c r="BC35">
        <f t="shared" si="2"/>
        <v>1</v>
      </c>
      <c r="BD35">
        <v>2</v>
      </c>
      <c r="BE35">
        <v>4</v>
      </c>
      <c r="BF35">
        <f t="shared" si="8"/>
        <v>1</v>
      </c>
      <c r="BG35" t="s">
        <v>475</v>
      </c>
      <c r="BH35" t="s">
        <v>476</v>
      </c>
      <c r="BI35" s="1">
        <v>4.6527777777777774E-3</v>
      </c>
      <c r="BJ35" t="s">
        <v>477</v>
      </c>
      <c r="BK35" s="5" t="s">
        <v>736</v>
      </c>
      <c r="BL35" s="5" t="s">
        <v>1151</v>
      </c>
      <c r="BM35" s="11" t="b">
        <f t="shared" si="16"/>
        <v>0</v>
      </c>
      <c r="BN35" s="11" t="b">
        <f t="shared" si="16"/>
        <v>1</v>
      </c>
      <c r="BO35" s="11" t="b">
        <f t="shared" si="16"/>
        <v>0</v>
      </c>
      <c r="BP35" s="11" t="b">
        <f t="shared" si="16"/>
        <v>0</v>
      </c>
      <c r="BQ35" s="11" t="b">
        <f t="shared" si="17"/>
        <v>0</v>
      </c>
      <c r="BR35" s="11" t="b">
        <f t="shared" si="17"/>
        <v>0</v>
      </c>
      <c r="BU35" s="11" t="b">
        <f t="shared" si="9"/>
        <v>0</v>
      </c>
      <c r="BV35" s="11" t="b">
        <f t="shared" si="10"/>
        <v>0</v>
      </c>
      <c r="BW35" s="11" t="b">
        <f t="shared" si="18"/>
        <v>0</v>
      </c>
      <c r="BX35" s="11" t="b">
        <f t="shared" si="18"/>
        <v>0</v>
      </c>
      <c r="BY35" s="11" t="b">
        <f t="shared" si="18"/>
        <v>0</v>
      </c>
      <c r="BZ35" s="11" t="b">
        <f t="shared" si="18"/>
        <v>0</v>
      </c>
      <c r="CA35" s="11" t="b">
        <f t="shared" si="18"/>
        <v>0</v>
      </c>
      <c r="CB35" s="11" t="b">
        <f t="shared" si="18"/>
        <v>0</v>
      </c>
      <c r="CC35" s="11" t="b">
        <f t="shared" si="18"/>
        <v>0</v>
      </c>
      <c r="CD35" s="11" t="b">
        <f t="shared" si="18"/>
        <v>0</v>
      </c>
      <c r="CE35" s="11" t="b">
        <f t="shared" si="18"/>
        <v>0</v>
      </c>
      <c r="CF35" s="11" t="b">
        <f t="shared" si="18"/>
        <v>0</v>
      </c>
      <c r="CG35" s="11" t="b">
        <f t="shared" si="18"/>
        <v>0</v>
      </c>
      <c r="CH35" s="11" t="b">
        <f t="shared" si="18"/>
        <v>0</v>
      </c>
      <c r="CI35" s="11" t="b">
        <f t="shared" si="18"/>
        <v>0</v>
      </c>
      <c r="CJ35" s="11" t="b">
        <f t="shared" si="18"/>
        <v>0</v>
      </c>
      <c r="CK35" s="11" t="b">
        <f t="shared" si="13"/>
        <v>0</v>
      </c>
      <c r="CL35" s="11" t="b">
        <f t="shared" si="14"/>
        <v>0</v>
      </c>
      <c r="CM35" t="s">
        <v>429</v>
      </c>
    </row>
    <row r="36" spans="1:91">
      <c r="A36" t="s">
        <v>478</v>
      </c>
      <c r="B36" t="s">
        <v>479</v>
      </c>
      <c r="C36" t="s">
        <v>281</v>
      </c>
      <c r="D36" t="s">
        <v>70</v>
      </c>
      <c r="E36" t="s">
        <v>71</v>
      </c>
      <c r="F36" t="s">
        <v>56</v>
      </c>
      <c r="G36" t="s">
        <v>96</v>
      </c>
      <c r="H36" t="s">
        <v>480</v>
      </c>
      <c r="I36" t="str">
        <f t="shared" si="5"/>
        <v>M√©xico</v>
      </c>
      <c r="J36" t="s">
        <v>59</v>
      </c>
      <c r="K36" t="s">
        <v>60</v>
      </c>
      <c r="L36">
        <v>3</v>
      </c>
      <c r="M36">
        <v>3</v>
      </c>
      <c r="N36">
        <v>3</v>
      </c>
      <c r="O36">
        <v>4</v>
      </c>
      <c r="P36">
        <v>4</v>
      </c>
      <c r="Q36">
        <v>3</v>
      </c>
      <c r="R36">
        <v>3</v>
      </c>
      <c r="S36">
        <v>0</v>
      </c>
      <c r="U36">
        <v>4</v>
      </c>
      <c r="V36">
        <v>4</v>
      </c>
      <c r="W36">
        <v>5</v>
      </c>
      <c r="X36">
        <v>6</v>
      </c>
      <c r="Y36">
        <v>6</v>
      </c>
      <c r="Z36">
        <v>6</v>
      </c>
      <c r="AA36">
        <v>6</v>
      </c>
      <c r="AB36">
        <v>6</v>
      </c>
      <c r="AC36">
        <v>2</v>
      </c>
      <c r="AD36">
        <v>4</v>
      </c>
      <c r="AE36" s="35">
        <v>5</v>
      </c>
      <c r="AF36">
        <v>6</v>
      </c>
      <c r="AG36">
        <v>5</v>
      </c>
      <c r="AH36">
        <v>4</v>
      </c>
      <c r="AI36">
        <v>6</v>
      </c>
      <c r="AJ36">
        <v>4</v>
      </c>
      <c r="AK36">
        <v>5</v>
      </c>
      <c r="AL36">
        <v>6</v>
      </c>
      <c r="AM36">
        <v>5</v>
      </c>
      <c r="AN36">
        <v>5</v>
      </c>
      <c r="AO36">
        <v>5</v>
      </c>
      <c r="AP36">
        <v>5</v>
      </c>
      <c r="AQ36">
        <v>5</v>
      </c>
      <c r="AR36">
        <v>6</v>
      </c>
      <c r="AS36">
        <v>6</v>
      </c>
      <c r="AT36">
        <f t="shared" si="19"/>
        <v>5.125</v>
      </c>
      <c r="AU36">
        <f t="shared" si="6"/>
        <v>1</v>
      </c>
      <c r="AV36">
        <f t="shared" si="20"/>
        <v>5.375</v>
      </c>
      <c r="AW36">
        <f t="shared" si="7"/>
        <v>1</v>
      </c>
      <c r="AX36" t="s">
        <v>86</v>
      </c>
      <c r="AY36" t="s">
        <v>481</v>
      </c>
      <c r="AZ36" t="s">
        <v>482</v>
      </c>
      <c r="BA36">
        <v>1</v>
      </c>
      <c r="BC36">
        <f t="shared" si="2"/>
        <v>1</v>
      </c>
      <c r="BD36">
        <v>1</v>
      </c>
      <c r="BE36">
        <v>2</v>
      </c>
      <c r="BF36">
        <f t="shared" si="8"/>
        <v>1</v>
      </c>
      <c r="BG36" t="s">
        <v>106</v>
      </c>
      <c r="BH36" t="s">
        <v>90</v>
      </c>
      <c r="BI36" s="1">
        <v>7.905092592592592E-3</v>
      </c>
      <c r="BJ36" t="s">
        <v>483</v>
      </c>
      <c r="BK36" s="5" t="s">
        <v>1044</v>
      </c>
      <c r="BM36" s="11" t="b">
        <f t="shared" si="16"/>
        <v>0</v>
      </c>
      <c r="BN36" s="11" t="b">
        <f t="shared" si="16"/>
        <v>0</v>
      </c>
      <c r="BO36" s="11" t="b">
        <f t="shared" si="16"/>
        <v>0</v>
      </c>
      <c r="BP36" s="11" t="b">
        <f t="shared" si="16"/>
        <v>0</v>
      </c>
      <c r="BQ36" s="11" t="b">
        <f t="shared" si="17"/>
        <v>0</v>
      </c>
      <c r="BR36" s="11" t="b">
        <f t="shared" si="17"/>
        <v>0</v>
      </c>
      <c r="BU36" s="11" t="b">
        <f t="shared" si="9"/>
        <v>0</v>
      </c>
      <c r="BV36" s="11" t="b">
        <f t="shared" si="10"/>
        <v>0</v>
      </c>
      <c r="BW36" s="11" t="b">
        <f t="shared" si="18"/>
        <v>0</v>
      </c>
      <c r="BX36" s="11" t="b">
        <f t="shared" si="18"/>
        <v>0</v>
      </c>
      <c r="BY36" s="11" t="b">
        <f t="shared" si="18"/>
        <v>0</v>
      </c>
      <c r="BZ36" s="11" t="b">
        <f t="shared" si="18"/>
        <v>0</v>
      </c>
      <c r="CA36" s="11" t="b">
        <f t="shared" si="18"/>
        <v>0</v>
      </c>
      <c r="CB36" s="11" t="b">
        <f t="shared" si="18"/>
        <v>0</v>
      </c>
      <c r="CC36" s="11" t="b">
        <f t="shared" si="18"/>
        <v>0</v>
      </c>
      <c r="CD36" s="11" t="b">
        <f t="shared" si="18"/>
        <v>0</v>
      </c>
      <c r="CE36" s="11" t="b">
        <f t="shared" si="18"/>
        <v>0</v>
      </c>
      <c r="CF36" s="11" t="b">
        <f t="shared" si="18"/>
        <v>0</v>
      </c>
      <c r="CG36" s="11" t="b">
        <f t="shared" si="18"/>
        <v>0</v>
      </c>
      <c r="CH36" s="11" t="b">
        <f t="shared" si="18"/>
        <v>0</v>
      </c>
      <c r="CI36" s="11" t="b">
        <f t="shared" si="18"/>
        <v>0</v>
      </c>
      <c r="CJ36" s="11" t="b">
        <f t="shared" si="18"/>
        <v>0</v>
      </c>
      <c r="CK36" s="11" t="b">
        <f t="shared" ref="CK36:CK68" si="21">ISNUMBER(SEARCH($CK$2,BT36))</f>
        <v>0</v>
      </c>
      <c r="CL36" s="11" t="b">
        <f t="shared" si="14"/>
        <v>0</v>
      </c>
      <c r="CM36" t="s">
        <v>484</v>
      </c>
    </row>
    <row r="37" spans="1:91">
      <c r="A37" t="s">
        <v>485</v>
      </c>
      <c r="B37" t="s">
        <v>486</v>
      </c>
      <c r="C37" t="s">
        <v>281</v>
      </c>
      <c r="D37" t="s">
        <v>70</v>
      </c>
      <c r="E37" t="s">
        <v>144</v>
      </c>
      <c r="F37" t="s">
        <v>56</v>
      </c>
      <c r="G37" t="s">
        <v>96</v>
      </c>
      <c r="H37" t="s">
        <v>58</v>
      </c>
      <c r="I37" t="str">
        <f t="shared" si="5"/>
        <v>Portugal</v>
      </c>
      <c r="J37" t="s">
        <v>59</v>
      </c>
      <c r="K37" t="s">
        <v>60</v>
      </c>
      <c r="L37">
        <v>4</v>
      </c>
      <c r="M37">
        <v>5</v>
      </c>
      <c r="N37">
        <v>4</v>
      </c>
      <c r="O37">
        <v>3</v>
      </c>
      <c r="P37">
        <v>4</v>
      </c>
      <c r="Q37">
        <v>4</v>
      </c>
      <c r="R37">
        <v>5</v>
      </c>
      <c r="S37">
        <v>0</v>
      </c>
      <c r="U37">
        <v>5</v>
      </c>
      <c r="V37">
        <v>5</v>
      </c>
      <c r="W37">
        <v>6</v>
      </c>
      <c r="X37">
        <v>4</v>
      </c>
      <c r="Y37">
        <v>5</v>
      </c>
      <c r="Z37">
        <v>6</v>
      </c>
      <c r="AA37">
        <v>6</v>
      </c>
      <c r="AB37">
        <v>5</v>
      </c>
      <c r="AC37">
        <v>0</v>
      </c>
      <c r="AD37">
        <v>6</v>
      </c>
      <c r="AE37" s="35">
        <v>6</v>
      </c>
      <c r="AF37">
        <v>6</v>
      </c>
      <c r="AG37">
        <v>5</v>
      </c>
      <c r="AH37">
        <v>4</v>
      </c>
      <c r="AI37">
        <v>6</v>
      </c>
      <c r="AJ37">
        <v>6</v>
      </c>
      <c r="AK37">
        <v>5</v>
      </c>
      <c r="AL37">
        <v>4</v>
      </c>
      <c r="AM37">
        <v>5</v>
      </c>
      <c r="AN37">
        <v>5</v>
      </c>
      <c r="AO37">
        <v>5</v>
      </c>
      <c r="AP37">
        <v>5</v>
      </c>
      <c r="AQ37">
        <v>5</v>
      </c>
      <c r="AR37">
        <v>6</v>
      </c>
      <c r="AS37">
        <v>6</v>
      </c>
      <c r="AT37">
        <f t="shared" si="19"/>
        <v>5.25</v>
      </c>
      <c r="AU37">
        <f t="shared" si="6"/>
        <v>1</v>
      </c>
      <c r="AV37">
        <f t="shared" si="20"/>
        <v>5.375</v>
      </c>
      <c r="AW37">
        <f t="shared" si="7"/>
        <v>1</v>
      </c>
      <c r="AX37" t="s">
        <v>61</v>
      </c>
      <c r="AY37" t="s">
        <v>473</v>
      </c>
      <c r="AZ37" t="s">
        <v>487</v>
      </c>
      <c r="BA37">
        <v>1</v>
      </c>
      <c r="BC37">
        <f t="shared" si="2"/>
        <v>1</v>
      </c>
      <c r="BD37">
        <v>1</v>
      </c>
      <c r="BE37">
        <v>1</v>
      </c>
      <c r="BF37">
        <f t="shared" si="8"/>
        <v>0</v>
      </c>
      <c r="BG37" t="s">
        <v>64</v>
      </c>
      <c r="BH37" t="s">
        <v>65</v>
      </c>
      <c r="BI37" s="1">
        <v>2.4421296296296296E-3</v>
      </c>
      <c r="BJ37" t="s">
        <v>488</v>
      </c>
      <c r="BK37" s="5" t="s">
        <v>1041</v>
      </c>
      <c r="BM37" s="11" t="b">
        <f t="shared" si="16"/>
        <v>0</v>
      </c>
      <c r="BN37" s="11" t="b">
        <f t="shared" si="16"/>
        <v>0</v>
      </c>
      <c r="BO37" s="11" t="b">
        <f t="shared" si="16"/>
        <v>0</v>
      </c>
      <c r="BP37" s="11" t="b">
        <f t="shared" si="16"/>
        <v>0</v>
      </c>
      <c r="BQ37" s="11" t="b">
        <f t="shared" si="17"/>
        <v>0</v>
      </c>
      <c r="BR37" s="11" t="b">
        <f t="shared" si="17"/>
        <v>0</v>
      </c>
      <c r="BU37" s="11" t="b">
        <f t="shared" si="9"/>
        <v>0</v>
      </c>
      <c r="BV37" s="11" t="b">
        <f t="shared" si="10"/>
        <v>0</v>
      </c>
      <c r="BW37" s="11" t="b">
        <f t="shared" si="18"/>
        <v>0</v>
      </c>
      <c r="BX37" s="11" t="b">
        <f t="shared" si="18"/>
        <v>0</v>
      </c>
      <c r="BY37" s="11" t="b">
        <f t="shared" si="18"/>
        <v>0</v>
      </c>
      <c r="BZ37" s="11" t="b">
        <f t="shared" si="18"/>
        <v>0</v>
      </c>
      <c r="CA37" s="11" t="b">
        <f t="shared" si="18"/>
        <v>0</v>
      </c>
      <c r="CB37" s="11" t="b">
        <f t="shared" si="18"/>
        <v>0</v>
      </c>
      <c r="CC37" s="11" t="b">
        <f t="shared" si="18"/>
        <v>0</v>
      </c>
      <c r="CD37" s="11" t="b">
        <f t="shared" si="18"/>
        <v>0</v>
      </c>
      <c r="CE37" s="11" t="b">
        <f t="shared" si="18"/>
        <v>0</v>
      </c>
      <c r="CF37" s="11" t="b">
        <f t="shared" si="18"/>
        <v>0</v>
      </c>
      <c r="CG37" s="11" t="b">
        <f t="shared" si="18"/>
        <v>0</v>
      </c>
      <c r="CH37" s="11" t="b">
        <f t="shared" si="18"/>
        <v>0</v>
      </c>
      <c r="CI37" s="11" t="b">
        <f t="shared" si="18"/>
        <v>0</v>
      </c>
      <c r="CJ37" s="11" t="b">
        <f t="shared" si="18"/>
        <v>0</v>
      </c>
      <c r="CK37" s="11" t="b">
        <f t="shared" si="21"/>
        <v>0</v>
      </c>
      <c r="CL37" s="11" t="b">
        <f t="shared" si="14"/>
        <v>0</v>
      </c>
      <c r="CM37" t="s">
        <v>489</v>
      </c>
    </row>
    <row r="38" spans="1:91">
      <c r="A38" t="s">
        <v>490</v>
      </c>
      <c r="B38" t="s">
        <v>491</v>
      </c>
      <c r="C38" t="s">
        <v>281</v>
      </c>
      <c r="D38" t="s">
        <v>54</v>
      </c>
      <c r="E38" t="s">
        <v>144</v>
      </c>
      <c r="F38" t="s">
        <v>83</v>
      </c>
      <c r="G38" t="s">
        <v>96</v>
      </c>
      <c r="H38" t="s">
        <v>492</v>
      </c>
      <c r="I38" t="str">
        <f t="shared" si="5"/>
        <v>Estonia</v>
      </c>
      <c r="J38" t="s">
        <v>493</v>
      </c>
      <c r="K38" t="s">
        <v>60</v>
      </c>
      <c r="L38">
        <v>3</v>
      </c>
      <c r="M38">
        <v>4</v>
      </c>
      <c r="N38">
        <v>4</v>
      </c>
      <c r="O38">
        <v>2</v>
      </c>
      <c r="P38">
        <v>4</v>
      </c>
      <c r="Q38">
        <v>5</v>
      </c>
      <c r="R38">
        <v>3</v>
      </c>
      <c r="S38">
        <v>0</v>
      </c>
      <c r="U38">
        <v>4</v>
      </c>
      <c r="V38">
        <v>6</v>
      </c>
      <c r="W38">
        <v>6</v>
      </c>
      <c r="X38">
        <v>6</v>
      </c>
      <c r="Y38">
        <v>6</v>
      </c>
      <c r="Z38">
        <v>4</v>
      </c>
      <c r="AA38">
        <v>6</v>
      </c>
      <c r="AB38">
        <v>4</v>
      </c>
      <c r="AC38">
        <v>1</v>
      </c>
      <c r="AD38">
        <v>5</v>
      </c>
      <c r="AE38" s="35">
        <v>6</v>
      </c>
      <c r="AF38">
        <v>4</v>
      </c>
      <c r="AG38">
        <v>6</v>
      </c>
      <c r="AH38">
        <v>6</v>
      </c>
      <c r="AI38">
        <v>5</v>
      </c>
      <c r="AJ38">
        <v>6</v>
      </c>
      <c r="AK38">
        <v>4</v>
      </c>
      <c r="AL38">
        <v>5</v>
      </c>
      <c r="AM38">
        <v>4</v>
      </c>
      <c r="AN38">
        <v>6</v>
      </c>
      <c r="AO38">
        <v>6</v>
      </c>
      <c r="AP38">
        <v>5</v>
      </c>
      <c r="AQ38">
        <v>6</v>
      </c>
      <c r="AR38">
        <v>6</v>
      </c>
      <c r="AS38">
        <v>6</v>
      </c>
      <c r="AT38">
        <f t="shared" si="19"/>
        <v>5.25</v>
      </c>
      <c r="AU38">
        <f t="shared" si="6"/>
        <v>1</v>
      </c>
      <c r="AV38">
        <f t="shared" si="20"/>
        <v>5.375</v>
      </c>
      <c r="AW38">
        <f t="shared" si="7"/>
        <v>1</v>
      </c>
      <c r="AX38" t="s">
        <v>86</v>
      </c>
      <c r="AY38" t="s">
        <v>267</v>
      </c>
      <c r="AZ38" t="s">
        <v>494</v>
      </c>
      <c r="BA38">
        <v>3</v>
      </c>
      <c r="BC38">
        <f t="shared" si="2"/>
        <v>3</v>
      </c>
      <c r="BD38">
        <v>1</v>
      </c>
      <c r="BE38">
        <v>3</v>
      </c>
      <c r="BF38">
        <f t="shared" si="8"/>
        <v>1</v>
      </c>
      <c r="BG38" t="s">
        <v>168</v>
      </c>
      <c r="BH38" t="s">
        <v>90</v>
      </c>
      <c r="BI38" s="1">
        <v>2.8819444444444444E-3</v>
      </c>
      <c r="BJ38" t="s">
        <v>495</v>
      </c>
      <c r="BK38" s="5" t="s">
        <v>1044</v>
      </c>
      <c r="BM38" s="11" t="b">
        <f t="shared" si="16"/>
        <v>0</v>
      </c>
      <c r="BN38" s="11" t="b">
        <f t="shared" si="16"/>
        <v>0</v>
      </c>
      <c r="BO38" s="11" t="b">
        <f t="shared" si="16"/>
        <v>0</v>
      </c>
      <c r="BP38" s="11" t="b">
        <f t="shared" si="16"/>
        <v>0</v>
      </c>
      <c r="BQ38" s="11" t="b">
        <f t="shared" si="17"/>
        <v>0</v>
      </c>
      <c r="BR38" s="11" t="b">
        <f t="shared" si="17"/>
        <v>0</v>
      </c>
      <c r="BS38" s="5" t="s">
        <v>1063</v>
      </c>
      <c r="BU38" s="11" t="b">
        <f t="shared" si="9"/>
        <v>0</v>
      </c>
      <c r="BV38" s="11" t="b">
        <f t="shared" si="10"/>
        <v>0</v>
      </c>
      <c r="BW38" s="11" t="b">
        <f t="shared" si="18"/>
        <v>0</v>
      </c>
      <c r="BX38" s="11" t="b">
        <f t="shared" si="18"/>
        <v>0</v>
      </c>
      <c r="BY38" s="11" t="b">
        <f t="shared" si="18"/>
        <v>0</v>
      </c>
      <c r="BZ38" s="11" t="b">
        <f t="shared" ref="BW38:CJ56" si="22">ISNUMBER(SEARCH(BZ$2,$BS38))</f>
        <v>0</v>
      </c>
      <c r="CA38" s="11" t="b">
        <f t="shared" si="22"/>
        <v>0</v>
      </c>
      <c r="CB38" s="11" t="b">
        <f t="shared" si="22"/>
        <v>0</v>
      </c>
      <c r="CC38" s="11" t="b">
        <f t="shared" si="22"/>
        <v>0</v>
      </c>
      <c r="CD38" s="11" t="b">
        <f t="shared" si="22"/>
        <v>0</v>
      </c>
      <c r="CE38" s="11" t="b">
        <f t="shared" si="22"/>
        <v>0</v>
      </c>
      <c r="CF38" s="11" t="b">
        <f t="shared" si="22"/>
        <v>0</v>
      </c>
      <c r="CG38" s="11" t="b">
        <f t="shared" si="22"/>
        <v>0</v>
      </c>
      <c r="CH38" s="11" t="b">
        <f t="shared" si="22"/>
        <v>0</v>
      </c>
      <c r="CI38" s="11" t="b">
        <f t="shared" si="22"/>
        <v>1</v>
      </c>
      <c r="CJ38" s="11" t="b">
        <f t="shared" si="22"/>
        <v>0</v>
      </c>
      <c r="CK38" s="11" t="b">
        <f t="shared" si="21"/>
        <v>0</v>
      </c>
      <c r="CL38" s="11" t="b">
        <f t="shared" si="14"/>
        <v>0</v>
      </c>
    </row>
    <row r="39" spans="1:91">
      <c r="A39" t="s">
        <v>496</v>
      </c>
      <c r="B39" t="s">
        <v>497</v>
      </c>
      <c r="C39" t="s">
        <v>281</v>
      </c>
      <c r="D39" t="s">
        <v>54</v>
      </c>
      <c r="E39" t="s">
        <v>82</v>
      </c>
      <c r="F39" t="s">
        <v>56</v>
      </c>
      <c r="G39" t="s">
        <v>72</v>
      </c>
      <c r="H39" t="s">
        <v>133</v>
      </c>
      <c r="I39" t="str">
        <f t="shared" si="5"/>
        <v>Hungary</v>
      </c>
      <c r="J39" t="s">
        <v>59</v>
      </c>
      <c r="K39" t="s">
        <v>60</v>
      </c>
      <c r="L39">
        <v>4</v>
      </c>
      <c r="M39">
        <v>5</v>
      </c>
      <c r="N39">
        <v>5</v>
      </c>
      <c r="O39">
        <v>3</v>
      </c>
      <c r="P39">
        <v>3</v>
      </c>
      <c r="Q39">
        <v>4</v>
      </c>
      <c r="R39">
        <v>5</v>
      </c>
      <c r="S39">
        <v>0</v>
      </c>
      <c r="U39">
        <v>4</v>
      </c>
      <c r="V39">
        <v>6</v>
      </c>
      <c r="W39">
        <v>6</v>
      </c>
      <c r="X39">
        <v>6</v>
      </c>
      <c r="Y39">
        <v>6</v>
      </c>
      <c r="Z39">
        <v>6</v>
      </c>
      <c r="AA39">
        <v>6</v>
      </c>
      <c r="AB39">
        <v>6</v>
      </c>
      <c r="AC39">
        <v>0</v>
      </c>
      <c r="AD39">
        <v>6</v>
      </c>
      <c r="AE39" s="35">
        <v>5</v>
      </c>
      <c r="AF39">
        <v>6</v>
      </c>
      <c r="AG39">
        <v>6</v>
      </c>
      <c r="AH39">
        <v>6</v>
      </c>
      <c r="AI39">
        <v>6</v>
      </c>
      <c r="AJ39">
        <v>6</v>
      </c>
      <c r="AK39">
        <v>6</v>
      </c>
      <c r="AL39">
        <v>6</v>
      </c>
      <c r="AM39">
        <v>6</v>
      </c>
      <c r="AN39">
        <v>6</v>
      </c>
      <c r="AO39">
        <v>6</v>
      </c>
      <c r="AP39">
        <v>6</v>
      </c>
      <c r="AQ39">
        <v>6</v>
      </c>
      <c r="AR39">
        <v>6</v>
      </c>
      <c r="AS39">
        <v>6</v>
      </c>
      <c r="AT39">
        <f t="shared" si="19"/>
        <v>5.875</v>
      </c>
      <c r="AU39">
        <f t="shared" si="6"/>
        <v>1</v>
      </c>
      <c r="AV39">
        <f t="shared" si="20"/>
        <v>6</v>
      </c>
      <c r="AW39">
        <f t="shared" si="7"/>
        <v>1</v>
      </c>
      <c r="AX39" t="s">
        <v>61</v>
      </c>
      <c r="AY39" t="s">
        <v>110</v>
      </c>
      <c r="AZ39" t="s">
        <v>111</v>
      </c>
      <c r="BA39">
        <v>2</v>
      </c>
      <c r="BC39">
        <f t="shared" si="2"/>
        <v>2</v>
      </c>
      <c r="BD39">
        <v>2</v>
      </c>
      <c r="BE39">
        <v>4</v>
      </c>
      <c r="BF39">
        <f t="shared" si="8"/>
        <v>1</v>
      </c>
      <c r="BG39" t="s">
        <v>498</v>
      </c>
      <c r="BH39" t="s">
        <v>236</v>
      </c>
      <c r="BK39" s="5" t="s">
        <v>1041</v>
      </c>
      <c r="BM39" s="11" t="b">
        <f t="shared" si="16"/>
        <v>0</v>
      </c>
      <c r="BN39" s="11" t="b">
        <f t="shared" si="16"/>
        <v>0</v>
      </c>
      <c r="BO39" s="11" t="b">
        <f t="shared" si="16"/>
        <v>0</v>
      </c>
      <c r="BP39" s="11" t="b">
        <f t="shared" si="16"/>
        <v>0</v>
      </c>
      <c r="BQ39" s="11" t="b">
        <f t="shared" si="17"/>
        <v>0</v>
      </c>
      <c r="BR39" s="11" t="b">
        <f t="shared" si="17"/>
        <v>0</v>
      </c>
      <c r="BU39" s="11" t="b">
        <f t="shared" si="9"/>
        <v>0</v>
      </c>
      <c r="BV39" s="11" t="b">
        <f t="shared" si="10"/>
        <v>0</v>
      </c>
      <c r="BW39" s="11" t="b">
        <f t="shared" si="22"/>
        <v>0</v>
      </c>
      <c r="BX39" s="11" t="b">
        <f t="shared" si="22"/>
        <v>0</v>
      </c>
      <c r="BY39" s="11" t="b">
        <f t="shared" si="22"/>
        <v>0</v>
      </c>
      <c r="BZ39" s="11" t="b">
        <f t="shared" si="22"/>
        <v>0</v>
      </c>
      <c r="CA39" s="11" t="b">
        <f t="shared" si="22"/>
        <v>0</v>
      </c>
      <c r="CB39" s="11" t="b">
        <f t="shared" si="22"/>
        <v>0</v>
      </c>
      <c r="CC39" s="11" t="b">
        <f t="shared" si="22"/>
        <v>0</v>
      </c>
      <c r="CD39" s="11" t="b">
        <f t="shared" si="22"/>
        <v>0</v>
      </c>
      <c r="CE39" s="11" t="b">
        <f t="shared" si="22"/>
        <v>0</v>
      </c>
      <c r="CF39" s="11" t="b">
        <f t="shared" si="22"/>
        <v>0</v>
      </c>
      <c r="CG39" s="11" t="b">
        <f t="shared" si="22"/>
        <v>0</v>
      </c>
      <c r="CH39" s="11" t="b">
        <f t="shared" si="22"/>
        <v>0</v>
      </c>
      <c r="CI39" s="11" t="b">
        <f t="shared" si="22"/>
        <v>0</v>
      </c>
      <c r="CJ39" s="11" t="b">
        <f t="shared" si="22"/>
        <v>0</v>
      </c>
      <c r="CK39" s="11" t="b">
        <f t="shared" si="21"/>
        <v>0</v>
      </c>
      <c r="CL39" s="11" t="b">
        <f t="shared" si="14"/>
        <v>0</v>
      </c>
    </row>
    <row r="40" spans="1:91">
      <c r="A40" t="s">
        <v>499</v>
      </c>
      <c r="B40" t="s">
        <v>500</v>
      </c>
      <c r="C40" t="s">
        <v>281</v>
      </c>
      <c r="D40" t="s">
        <v>54</v>
      </c>
      <c r="E40" t="s">
        <v>55</v>
      </c>
      <c r="F40" t="s">
        <v>56</v>
      </c>
      <c r="G40" t="s">
        <v>96</v>
      </c>
      <c r="H40" t="s">
        <v>58</v>
      </c>
      <c r="I40" t="str">
        <f t="shared" si="5"/>
        <v>Portugal</v>
      </c>
      <c r="J40" t="s">
        <v>74</v>
      </c>
      <c r="K40" t="s">
        <v>60</v>
      </c>
      <c r="L40">
        <v>0</v>
      </c>
      <c r="M40">
        <v>4</v>
      </c>
      <c r="N40">
        <v>4</v>
      </c>
      <c r="O40">
        <v>3</v>
      </c>
      <c r="P40">
        <v>0</v>
      </c>
      <c r="Q40">
        <v>5</v>
      </c>
      <c r="R40">
        <v>3</v>
      </c>
      <c r="S40">
        <v>0</v>
      </c>
      <c r="U40">
        <v>5</v>
      </c>
      <c r="V40">
        <v>5</v>
      </c>
      <c r="W40">
        <v>6</v>
      </c>
      <c r="X40">
        <v>6</v>
      </c>
      <c r="Y40">
        <v>6</v>
      </c>
      <c r="Z40">
        <v>5</v>
      </c>
      <c r="AA40">
        <v>6</v>
      </c>
      <c r="AB40">
        <v>5</v>
      </c>
      <c r="AC40">
        <v>0</v>
      </c>
      <c r="AD40">
        <v>6</v>
      </c>
      <c r="AE40" s="35">
        <v>4</v>
      </c>
      <c r="AF40">
        <v>6</v>
      </c>
      <c r="AG40">
        <v>5</v>
      </c>
      <c r="AH40">
        <v>4</v>
      </c>
      <c r="AI40">
        <v>5</v>
      </c>
      <c r="AJ40">
        <v>4</v>
      </c>
      <c r="AK40">
        <v>5</v>
      </c>
      <c r="AL40">
        <v>4</v>
      </c>
      <c r="AM40">
        <v>3</v>
      </c>
      <c r="AN40">
        <v>3</v>
      </c>
      <c r="AO40">
        <v>4</v>
      </c>
      <c r="AP40">
        <v>3</v>
      </c>
      <c r="AQ40">
        <v>3</v>
      </c>
      <c r="AR40">
        <v>6</v>
      </c>
      <c r="AS40">
        <v>6</v>
      </c>
      <c r="AT40">
        <f t="shared" si="19"/>
        <v>4.625</v>
      </c>
      <c r="AU40">
        <f t="shared" si="6"/>
        <v>1</v>
      </c>
      <c r="AV40">
        <f t="shared" si="20"/>
        <v>5.625</v>
      </c>
      <c r="AW40">
        <f t="shared" si="7"/>
        <v>1</v>
      </c>
      <c r="AX40" t="s">
        <v>501</v>
      </c>
      <c r="AY40" t="s">
        <v>502</v>
      </c>
      <c r="AZ40" t="s">
        <v>503</v>
      </c>
      <c r="BA40">
        <v>1</v>
      </c>
      <c r="BC40">
        <f t="shared" si="2"/>
        <v>1</v>
      </c>
      <c r="BD40">
        <v>3</v>
      </c>
      <c r="BE40">
        <v>1</v>
      </c>
      <c r="BF40">
        <f t="shared" si="8"/>
        <v>0</v>
      </c>
      <c r="BG40" t="s">
        <v>504</v>
      </c>
      <c r="BH40" t="s">
        <v>505</v>
      </c>
      <c r="BI40" s="1">
        <v>5.7291666666666671E-3</v>
      </c>
      <c r="BJ40" t="s">
        <v>506</v>
      </c>
      <c r="BK40" s="5" t="s">
        <v>736</v>
      </c>
      <c r="BL40" s="5" t="s">
        <v>1152</v>
      </c>
      <c r="BM40" s="11" t="b">
        <f t="shared" ref="BM40:BP59" si="23">ISNUMBER(SEARCH(BM$2,$BL40))</f>
        <v>0</v>
      </c>
      <c r="BN40" s="11" t="b">
        <f t="shared" si="23"/>
        <v>0</v>
      </c>
      <c r="BO40" s="11" t="b">
        <f t="shared" si="23"/>
        <v>0</v>
      </c>
      <c r="BP40" s="11" t="b">
        <f t="shared" si="23"/>
        <v>0</v>
      </c>
      <c r="BQ40" s="11" t="b">
        <f t="shared" si="17"/>
        <v>0</v>
      </c>
      <c r="BR40" s="11" t="b">
        <f t="shared" si="17"/>
        <v>0</v>
      </c>
      <c r="BU40" s="11" t="b">
        <f t="shared" si="9"/>
        <v>0</v>
      </c>
      <c r="BV40" s="11" t="b">
        <f t="shared" si="10"/>
        <v>0</v>
      </c>
      <c r="BW40" s="11" t="b">
        <f t="shared" si="22"/>
        <v>0</v>
      </c>
      <c r="BX40" s="11" t="b">
        <f t="shared" si="22"/>
        <v>0</v>
      </c>
      <c r="BY40" s="11" t="b">
        <f t="shared" si="22"/>
        <v>0</v>
      </c>
      <c r="BZ40" s="11" t="b">
        <f t="shared" si="22"/>
        <v>0</v>
      </c>
      <c r="CA40" s="11" t="b">
        <f t="shared" si="22"/>
        <v>0</v>
      </c>
      <c r="CB40" s="11" t="b">
        <f t="shared" si="22"/>
        <v>0</v>
      </c>
      <c r="CC40" s="11" t="b">
        <f t="shared" si="22"/>
        <v>0</v>
      </c>
      <c r="CD40" s="11" t="b">
        <f t="shared" si="22"/>
        <v>0</v>
      </c>
      <c r="CE40" s="11" t="b">
        <f t="shared" si="22"/>
        <v>0</v>
      </c>
      <c r="CF40" s="11" t="b">
        <f t="shared" si="22"/>
        <v>0</v>
      </c>
      <c r="CG40" s="11" t="b">
        <f t="shared" si="22"/>
        <v>0</v>
      </c>
      <c r="CH40" s="11" t="b">
        <f t="shared" si="22"/>
        <v>0</v>
      </c>
      <c r="CI40" s="11" t="b">
        <f t="shared" si="22"/>
        <v>0</v>
      </c>
      <c r="CJ40" s="11" t="b">
        <f t="shared" si="22"/>
        <v>0</v>
      </c>
      <c r="CK40" s="11" t="b">
        <f t="shared" si="21"/>
        <v>0</v>
      </c>
      <c r="CL40" s="11" t="b">
        <f t="shared" si="14"/>
        <v>0</v>
      </c>
      <c r="CM40" t="s">
        <v>507</v>
      </c>
    </row>
    <row r="41" spans="1:91">
      <c r="A41" t="s">
        <v>508</v>
      </c>
      <c r="B41" t="s">
        <v>509</v>
      </c>
      <c r="C41" t="s">
        <v>281</v>
      </c>
      <c r="D41" t="s">
        <v>81</v>
      </c>
      <c r="E41" t="s">
        <v>82</v>
      </c>
      <c r="F41" t="s">
        <v>83</v>
      </c>
      <c r="G41" t="s">
        <v>96</v>
      </c>
      <c r="H41" t="s">
        <v>510</v>
      </c>
      <c r="I41" t="str">
        <f t="shared" si="5"/>
        <v>England</v>
      </c>
      <c r="J41" t="s">
        <v>74</v>
      </c>
      <c r="K41" t="s">
        <v>60</v>
      </c>
      <c r="L41">
        <v>3</v>
      </c>
      <c r="M41">
        <v>3</v>
      </c>
      <c r="N41">
        <v>4</v>
      </c>
      <c r="O41">
        <v>1</v>
      </c>
      <c r="P41">
        <v>5</v>
      </c>
      <c r="Q41">
        <v>4</v>
      </c>
      <c r="R41">
        <v>6</v>
      </c>
      <c r="S41">
        <v>1</v>
      </c>
      <c r="T41">
        <v>2</v>
      </c>
      <c r="V41">
        <v>5</v>
      </c>
      <c r="W41">
        <v>5</v>
      </c>
      <c r="X41">
        <v>3</v>
      </c>
      <c r="Y41">
        <v>3</v>
      </c>
      <c r="Z41">
        <v>4</v>
      </c>
      <c r="AA41">
        <v>5</v>
      </c>
      <c r="AB41">
        <v>4</v>
      </c>
      <c r="AC41">
        <v>0</v>
      </c>
      <c r="AD41">
        <v>6</v>
      </c>
      <c r="AE41" s="35">
        <v>2</v>
      </c>
      <c r="AF41">
        <v>1</v>
      </c>
      <c r="AG41">
        <v>4</v>
      </c>
      <c r="AH41">
        <v>3</v>
      </c>
      <c r="AI41">
        <v>4</v>
      </c>
      <c r="AJ41">
        <v>4</v>
      </c>
      <c r="AK41">
        <v>4</v>
      </c>
      <c r="AL41">
        <v>4</v>
      </c>
      <c r="AM41">
        <v>5</v>
      </c>
      <c r="AN41">
        <v>4</v>
      </c>
      <c r="AO41">
        <v>5</v>
      </c>
      <c r="AP41">
        <v>4</v>
      </c>
      <c r="AQ41">
        <v>4</v>
      </c>
      <c r="AR41">
        <v>6</v>
      </c>
      <c r="AS41">
        <v>4</v>
      </c>
      <c r="AT41">
        <f t="shared" si="19"/>
        <v>3.25</v>
      </c>
      <c r="AU41">
        <f t="shared" si="6"/>
        <v>1</v>
      </c>
      <c r="AV41">
        <f t="shared" si="20"/>
        <v>4.375</v>
      </c>
      <c r="AW41">
        <f t="shared" si="7"/>
        <v>1</v>
      </c>
      <c r="AX41" t="s">
        <v>282</v>
      </c>
      <c r="AY41" t="s">
        <v>511</v>
      </c>
      <c r="AZ41" t="s">
        <v>512</v>
      </c>
      <c r="BA41">
        <v>1</v>
      </c>
      <c r="BC41">
        <f t="shared" si="2"/>
        <v>1</v>
      </c>
      <c r="BD41">
        <v>1</v>
      </c>
      <c r="BE41">
        <v>2</v>
      </c>
      <c r="BF41">
        <f t="shared" si="8"/>
        <v>1</v>
      </c>
      <c r="BG41" t="s">
        <v>285</v>
      </c>
      <c r="BH41" t="s">
        <v>286</v>
      </c>
      <c r="BI41" s="1">
        <v>5.0115740740740737E-3</v>
      </c>
      <c r="BJ41" t="s">
        <v>513</v>
      </c>
      <c r="BK41" s="5" t="s">
        <v>736</v>
      </c>
      <c r="BL41" s="5" t="s">
        <v>1159</v>
      </c>
      <c r="BM41" s="11" t="b">
        <f t="shared" si="23"/>
        <v>0</v>
      </c>
      <c r="BN41" s="11" t="b">
        <f t="shared" si="23"/>
        <v>0</v>
      </c>
      <c r="BO41" s="11" t="b">
        <f t="shared" si="23"/>
        <v>1</v>
      </c>
      <c r="BP41" s="11" t="b">
        <f t="shared" si="23"/>
        <v>0</v>
      </c>
      <c r="BQ41" s="11" t="b">
        <f t="shared" si="17"/>
        <v>0</v>
      </c>
      <c r="BR41" s="11" t="b">
        <f t="shared" si="17"/>
        <v>0</v>
      </c>
      <c r="BU41" s="11" t="b">
        <f t="shared" si="9"/>
        <v>0</v>
      </c>
      <c r="BV41" s="11" t="b">
        <f t="shared" si="10"/>
        <v>0</v>
      </c>
      <c r="BW41" s="11" t="b">
        <f t="shared" si="22"/>
        <v>0</v>
      </c>
      <c r="BX41" s="11" t="b">
        <f t="shared" si="22"/>
        <v>0</v>
      </c>
      <c r="BY41" s="11" t="b">
        <f t="shared" si="22"/>
        <v>0</v>
      </c>
      <c r="BZ41" s="11" t="b">
        <f t="shared" si="22"/>
        <v>0</v>
      </c>
      <c r="CA41" s="11" t="b">
        <f t="shared" si="22"/>
        <v>0</v>
      </c>
      <c r="CB41" s="11" t="b">
        <f t="shared" si="22"/>
        <v>0</v>
      </c>
      <c r="CC41" s="11" t="b">
        <f t="shared" si="22"/>
        <v>0</v>
      </c>
      <c r="CD41" s="11" t="b">
        <f t="shared" si="22"/>
        <v>0</v>
      </c>
      <c r="CE41" s="11" t="b">
        <f t="shared" si="22"/>
        <v>0</v>
      </c>
      <c r="CF41" s="11" t="b">
        <f t="shared" si="22"/>
        <v>0</v>
      </c>
      <c r="CG41" s="11" t="b">
        <f t="shared" si="22"/>
        <v>0</v>
      </c>
      <c r="CH41" s="11" t="b">
        <f t="shared" si="22"/>
        <v>0</v>
      </c>
      <c r="CI41" s="11" t="b">
        <f t="shared" si="22"/>
        <v>0</v>
      </c>
      <c r="CJ41" s="11" t="b">
        <f t="shared" si="22"/>
        <v>0</v>
      </c>
      <c r="CK41" s="11" t="b">
        <f t="shared" si="21"/>
        <v>0</v>
      </c>
      <c r="CL41" s="11" t="b">
        <f t="shared" si="14"/>
        <v>0</v>
      </c>
      <c r="CM41" t="s">
        <v>514</v>
      </c>
    </row>
    <row r="42" spans="1:91">
      <c r="A42" t="s">
        <v>515</v>
      </c>
      <c r="B42" t="s">
        <v>516</v>
      </c>
      <c r="C42" t="s">
        <v>281</v>
      </c>
      <c r="D42" t="s">
        <v>70</v>
      </c>
      <c r="E42" t="s">
        <v>71</v>
      </c>
      <c r="F42" t="s">
        <v>56</v>
      </c>
      <c r="G42" t="s">
        <v>124</v>
      </c>
      <c r="H42" t="s">
        <v>125</v>
      </c>
      <c r="I42" t="str">
        <f t="shared" si="5"/>
        <v>United Kingdom</v>
      </c>
      <c r="J42" t="s">
        <v>59</v>
      </c>
      <c r="K42" t="s">
        <v>98</v>
      </c>
      <c r="L42">
        <v>4</v>
      </c>
      <c r="M42">
        <v>4</v>
      </c>
      <c r="N42">
        <v>5</v>
      </c>
      <c r="O42">
        <v>4</v>
      </c>
      <c r="P42">
        <v>5</v>
      </c>
      <c r="Q42">
        <v>5</v>
      </c>
      <c r="R42">
        <v>5</v>
      </c>
      <c r="S42">
        <v>1</v>
      </c>
      <c r="T42">
        <v>3</v>
      </c>
      <c r="V42">
        <v>6</v>
      </c>
      <c r="W42">
        <v>6</v>
      </c>
      <c r="X42">
        <v>5</v>
      </c>
      <c r="Y42">
        <v>6</v>
      </c>
      <c r="Z42">
        <v>5</v>
      </c>
      <c r="AA42">
        <v>6</v>
      </c>
      <c r="AB42">
        <v>5</v>
      </c>
      <c r="AC42">
        <v>1</v>
      </c>
      <c r="AD42">
        <v>5</v>
      </c>
      <c r="AE42" s="35">
        <v>5</v>
      </c>
      <c r="AF42">
        <v>6</v>
      </c>
      <c r="AG42">
        <v>5</v>
      </c>
      <c r="AH42">
        <v>5</v>
      </c>
      <c r="AI42">
        <v>6</v>
      </c>
      <c r="AJ42">
        <v>5</v>
      </c>
      <c r="AK42">
        <v>5</v>
      </c>
      <c r="AL42">
        <v>5</v>
      </c>
      <c r="AM42">
        <v>5</v>
      </c>
      <c r="AN42">
        <v>5</v>
      </c>
      <c r="AO42">
        <v>5</v>
      </c>
      <c r="AP42">
        <v>5</v>
      </c>
      <c r="AQ42">
        <v>5</v>
      </c>
      <c r="AR42">
        <v>6</v>
      </c>
      <c r="AS42">
        <v>5</v>
      </c>
      <c r="AT42">
        <f t="shared" si="19"/>
        <v>5.25</v>
      </c>
      <c r="AU42">
        <f t="shared" si="6"/>
        <v>1</v>
      </c>
      <c r="AV42">
        <f t="shared" si="20"/>
        <v>5.5</v>
      </c>
      <c r="AW42">
        <f t="shared" si="7"/>
        <v>1</v>
      </c>
      <c r="AX42" t="s">
        <v>61</v>
      </c>
      <c r="AY42" t="s">
        <v>110</v>
      </c>
      <c r="AZ42" t="s">
        <v>111</v>
      </c>
      <c r="BA42">
        <v>1</v>
      </c>
      <c r="BC42">
        <f t="shared" si="2"/>
        <v>1</v>
      </c>
      <c r="BD42">
        <v>1</v>
      </c>
      <c r="BE42">
        <v>2</v>
      </c>
      <c r="BF42">
        <f t="shared" si="8"/>
        <v>1</v>
      </c>
      <c r="BG42" t="s">
        <v>64</v>
      </c>
      <c r="BH42" t="s">
        <v>65</v>
      </c>
      <c r="BI42" s="1">
        <v>4.3749999999999995E-3</v>
      </c>
      <c r="BJ42" t="s">
        <v>517</v>
      </c>
      <c r="BK42" s="5" t="s">
        <v>736</v>
      </c>
      <c r="BL42" s="5" t="s">
        <v>1153</v>
      </c>
      <c r="BM42" s="11" t="b">
        <f t="shared" si="23"/>
        <v>0</v>
      </c>
      <c r="BN42" s="11" t="b">
        <f t="shared" si="23"/>
        <v>0</v>
      </c>
      <c r="BO42" s="11" t="b">
        <f t="shared" si="23"/>
        <v>0</v>
      </c>
      <c r="BP42" s="11" t="b">
        <f t="shared" si="23"/>
        <v>0</v>
      </c>
      <c r="BQ42" s="11" t="b">
        <f t="shared" si="17"/>
        <v>0</v>
      </c>
      <c r="BR42" s="11" t="b">
        <f t="shared" si="17"/>
        <v>0</v>
      </c>
      <c r="BS42" s="5" t="s">
        <v>1056</v>
      </c>
      <c r="BU42" s="11" t="b">
        <f t="shared" si="9"/>
        <v>1</v>
      </c>
      <c r="BV42" s="11" t="b">
        <f t="shared" si="10"/>
        <v>1</v>
      </c>
      <c r="BW42" s="11" t="b">
        <f t="shared" si="22"/>
        <v>0</v>
      </c>
      <c r="BX42" s="11" t="b">
        <f t="shared" si="22"/>
        <v>0</v>
      </c>
      <c r="BY42" s="11" t="b">
        <f t="shared" si="22"/>
        <v>0</v>
      </c>
      <c r="BZ42" s="11" t="b">
        <f t="shared" si="22"/>
        <v>0</v>
      </c>
      <c r="CA42" s="11" t="b">
        <f t="shared" si="22"/>
        <v>0</v>
      </c>
      <c r="CB42" s="11" t="b">
        <f t="shared" si="22"/>
        <v>0</v>
      </c>
      <c r="CC42" s="11" t="b">
        <f t="shared" si="22"/>
        <v>0</v>
      </c>
      <c r="CD42" s="11" t="b">
        <f t="shared" si="22"/>
        <v>0</v>
      </c>
      <c r="CE42" s="11" t="b">
        <f t="shared" si="22"/>
        <v>0</v>
      </c>
      <c r="CF42" s="11" t="b">
        <f t="shared" si="22"/>
        <v>0</v>
      </c>
      <c r="CG42" s="11" t="b">
        <f t="shared" si="22"/>
        <v>0</v>
      </c>
      <c r="CH42" s="11" t="b">
        <f t="shared" si="22"/>
        <v>0</v>
      </c>
      <c r="CI42" s="11" t="b">
        <f t="shared" si="22"/>
        <v>0</v>
      </c>
      <c r="CJ42" s="11" t="b">
        <f t="shared" si="22"/>
        <v>0</v>
      </c>
      <c r="CK42" s="11" t="b">
        <f t="shared" si="21"/>
        <v>0</v>
      </c>
      <c r="CL42" s="11" t="b">
        <f t="shared" si="14"/>
        <v>0</v>
      </c>
      <c r="CM42" t="s">
        <v>518</v>
      </c>
    </row>
    <row r="43" spans="1:91">
      <c r="A43" t="s">
        <v>519</v>
      </c>
      <c r="B43" t="s">
        <v>520</v>
      </c>
      <c r="C43" t="s">
        <v>281</v>
      </c>
      <c r="D43" t="s">
        <v>70</v>
      </c>
      <c r="E43" t="s">
        <v>71</v>
      </c>
      <c r="F43" t="s">
        <v>56</v>
      </c>
      <c r="G43" t="s">
        <v>96</v>
      </c>
      <c r="H43" t="s">
        <v>521</v>
      </c>
      <c r="I43" t="str">
        <f t="shared" si="5"/>
        <v>Winshester</v>
      </c>
      <c r="J43" t="s">
        <v>59</v>
      </c>
      <c r="K43" t="s">
        <v>98</v>
      </c>
      <c r="L43">
        <v>5</v>
      </c>
      <c r="M43">
        <v>3</v>
      </c>
      <c r="N43">
        <v>4</v>
      </c>
      <c r="O43">
        <v>4</v>
      </c>
      <c r="P43">
        <v>3</v>
      </c>
      <c r="Q43">
        <v>5</v>
      </c>
      <c r="R43">
        <v>0</v>
      </c>
      <c r="S43">
        <v>1</v>
      </c>
      <c r="T43">
        <v>2</v>
      </c>
      <c r="V43">
        <v>5</v>
      </c>
      <c r="W43">
        <v>2</v>
      </c>
      <c r="X43">
        <v>5</v>
      </c>
      <c r="Y43">
        <v>5</v>
      </c>
      <c r="Z43">
        <v>5</v>
      </c>
      <c r="AA43">
        <v>6</v>
      </c>
      <c r="AB43">
        <v>5</v>
      </c>
      <c r="AC43">
        <v>1</v>
      </c>
      <c r="AD43">
        <v>5</v>
      </c>
      <c r="AE43" s="35">
        <v>3</v>
      </c>
      <c r="AF43">
        <v>1</v>
      </c>
      <c r="AG43">
        <v>3</v>
      </c>
      <c r="AH43">
        <v>3</v>
      </c>
      <c r="AI43">
        <v>4</v>
      </c>
      <c r="AJ43">
        <v>3</v>
      </c>
      <c r="AK43">
        <v>4</v>
      </c>
      <c r="AL43">
        <v>5</v>
      </c>
      <c r="AM43">
        <v>3</v>
      </c>
      <c r="AN43">
        <v>4</v>
      </c>
      <c r="AO43">
        <v>4</v>
      </c>
      <c r="AP43">
        <v>4</v>
      </c>
      <c r="AQ43">
        <v>4</v>
      </c>
      <c r="AR43">
        <v>6</v>
      </c>
      <c r="AS43">
        <v>6</v>
      </c>
      <c r="AT43">
        <f t="shared" si="19"/>
        <v>3.25</v>
      </c>
      <c r="AU43">
        <f t="shared" si="6"/>
        <v>1</v>
      </c>
      <c r="AV43">
        <f t="shared" si="20"/>
        <v>4.75</v>
      </c>
      <c r="AW43">
        <f t="shared" si="7"/>
        <v>1</v>
      </c>
      <c r="AX43" t="s">
        <v>86</v>
      </c>
      <c r="AY43" t="s">
        <v>522</v>
      </c>
      <c r="AZ43" t="s">
        <v>523</v>
      </c>
      <c r="BA43">
        <v>1</v>
      </c>
      <c r="BC43">
        <f t="shared" si="2"/>
        <v>1</v>
      </c>
      <c r="BD43">
        <v>1</v>
      </c>
      <c r="BE43">
        <v>2</v>
      </c>
      <c r="BF43">
        <f t="shared" si="8"/>
        <v>1</v>
      </c>
      <c r="BG43" t="s">
        <v>524</v>
      </c>
      <c r="BH43" t="s">
        <v>157</v>
      </c>
      <c r="BI43" s="1">
        <v>3.5532407407407405E-3</v>
      </c>
      <c r="BK43" s="5" t="s">
        <v>1041</v>
      </c>
      <c r="BM43" s="11" t="b">
        <f t="shared" si="23"/>
        <v>0</v>
      </c>
      <c r="BN43" s="11" t="b">
        <f t="shared" si="23"/>
        <v>0</v>
      </c>
      <c r="BO43" s="11" t="b">
        <f t="shared" si="23"/>
        <v>0</v>
      </c>
      <c r="BP43" s="11" t="b">
        <f t="shared" si="23"/>
        <v>0</v>
      </c>
      <c r="BQ43" s="11" t="b">
        <f t="shared" si="17"/>
        <v>0</v>
      </c>
      <c r="BR43" s="11" t="b">
        <f t="shared" si="17"/>
        <v>0</v>
      </c>
      <c r="BU43" s="11" t="b">
        <f t="shared" si="9"/>
        <v>0</v>
      </c>
      <c r="BV43" s="11" t="b">
        <f t="shared" si="10"/>
        <v>0</v>
      </c>
      <c r="BW43" s="11" t="b">
        <f t="shared" si="22"/>
        <v>0</v>
      </c>
      <c r="BX43" s="11" t="b">
        <f t="shared" si="22"/>
        <v>0</v>
      </c>
      <c r="BY43" s="11" t="b">
        <f t="shared" si="22"/>
        <v>0</v>
      </c>
      <c r="BZ43" s="11" t="b">
        <f t="shared" si="22"/>
        <v>0</v>
      </c>
      <c r="CA43" s="11" t="b">
        <f t="shared" si="22"/>
        <v>0</v>
      </c>
      <c r="CB43" s="11" t="b">
        <f t="shared" si="22"/>
        <v>0</v>
      </c>
      <c r="CC43" s="11" t="b">
        <f t="shared" si="22"/>
        <v>0</v>
      </c>
      <c r="CD43" s="11" t="b">
        <f t="shared" si="22"/>
        <v>0</v>
      </c>
      <c r="CE43" s="11" t="b">
        <f t="shared" si="22"/>
        <v>0</v>
      </c>
      <c r="CF43" s="11" t="b">
        <f t="shared" si="22"/>
        <v>0</v>
      </c>
      <c r="CG43" s="11" t="b">
        <f t="shared" si="22"/>
        <v>0</v>
      </c>
      <c r="CH43" s="11" t="b">
        <f t="shared" si="22"/>
        <v>0</v>
      </c>
      <c r="CI43" s="11" t="b">
        <f t="shared" si="22"/>
        <v>0</v>
      </c>
      <c r="CJ43" s="11" t="b">
        <f t="shared" si="22"/>
        <v>0</v>
      </c>
      <c r="CK43" s="11" t="b">
        <f t="shared" si="21"/>
        <v>0</v>
      </c>
      <c r="CL43" s="11" t="b">
        <f t="shared" si="14"/>
        <v>0</v>
      </c>
    </row>
    <row r="44" spans="1:91">
      <c r="A44" t="s">
        <v>525</v>
      </c>
      <c r="B44" t="s">
        <v>526</v>
      </c>
      <c r="C44" t="s">
        <v>281</v>
      </c>
      <c r="D44" t="s">
        <v>54</v>
      </c>
      <c r="E44" t="s">
        <v>71</v>
      </c>
      <c r="F44" t="s">
        <v>116</v>
      </c>
      <c r="G44" t="s">
        <v>72</v>
      </c>
      <c r="H44" t="s">
        <v>58</v>
      </c>
      <c r="I44" t="str">
        <f t="shared" si="5"/>
        <v>Portugal</v>
      </c>
      <c r="J44" t="s">
        <v>59</v>
      </c>
      <c r="K44" t="s">
        <v>60</v>
      </c>
      <c r="L44">
        <v>3</v>
      </c>
      <c r="M44">
        <v>3</v>
      </c>
      <c r="N44">
        <v>5</v>
      </c>
      <c r="O44">
        <v>4</v>
      </c>
      <c r="P44">
        <v>5</v>
      </c>
      <c r="Q44">
        <v>5</v>
      </c>
      <c r="R44">
        <v>4</v>
      </c>
      <c r="S44">
        <v>0</v>
      </c>
      <c r="U44">
        <v>5</v>
      </c>
      <c r="V44">
        <v>5</v>
      </c>
      <c r="W44">
        <v>6</v>
      </c>
      <c r="X44">
        <v>6</v>
      </c>
      <c r="Y44">
        <v>6</v>
      </c>
      <c r="Z44">
        <v>6</v>
      </c>
      <c r="AA44">
        <v>6</v>
      </c>
      <c r="AB44">
        <v>5</v>
      </c>
      <c r="AC44">
        <v>0</v>
      </c>
      <c r="AD44">
        <v>6</v>
      </c>
      <c r="AE44" s="35">
        <v>5</v>
      </c>
      <c r="AF44">
        <v>5</v>
      </c>
      <c r="AG44">
        <v>4</v>
      </c>
      <c r="AH44">
        <v>6</v>
      </c>
      <c r="AI44">
        <v>6</v>
      </c>
      <c r="AJ44">
        <v>5</v>
      </c>
      <c r="AK44">
        <v>5</v>
      </c>
      <c r="AL44">
        <v>4</v>
      </c>
      <c r="AM44">
        <v>5</v>
      </c>
      <c r="AN44">
        <v>5</v>
      </c>
      <c r="AO44">
        <v>6</v>
      </c>
      <c r="AP44">
        <v>5</v>
      </c>
      <c r="AQ44">
        <v>5</v>
      </c>
      <c r="AR44">
        <v>6</v>
      </c>
      <c r="AS44">
        <v>2</v>
      </c>
      <c r="AT44">
        <f t="shared" si="19"/>
        <v>5</v>
      </c>
      <c r="AU44">
        <f t="shared" si="6"/>
        <v>1</v>
      </c>
      <c r="AV44">
        <f t="shared" si="20"/>
        <v>5.75</v>
      </c>
      <c r="AW44">
        <f t="shared" si="7"/>
        <v>1</v>
      </c>
      <c r="AX44" t="s">
        <v>282</v>
      </c>
      <c r="AY44" t="s">
        <v>267</v>
      </c>
      <c r="AZ44" t="s">
        <v>527</v>
      </c>
      <c r="BA44">
        <v>1</v>
      </c>
      <c r="BC44">
        <f t="shared" si="2"/>
        <v>1</v>
      </c>
      <c r="BD44">
        <v>1</v>
      </c>
      <c r="BE44">
        <v>5</v>
      </c>
      <c r="BF44">
        <f t="shared" si="8"/>
        <v>1</v>
      </c>
      <c r="BG44" t="s">
        <v>292</v>
      </c>
      <c r="BH44" t="s">
        <v>286</v>
      </c>
      <c r="BI44" s="1">
        <v>8.2407407407407412E-3</v>
      </c>
      <c r="BJ44" t="s">
        <v>528</v>
      </c>
      <c r="BK44" s="5" t="s">
        <v>1042</v>
      </c>
      <c r="BM44" s="11" t="b">
        <f t="shared" si="23"/>
        <v>0</v>
      </c>
      <c r="BN44" s="11" t="b">
        <f t="shared" si="23"/>
        <v>0</v>
      </c>
      <c r="BO44" s="11" t="b">
        <f t="shared" si="23"/>
        <v>0</v>
      </c>
      <c r="BP44" s="11" t="b">
        <f t="shared" si="23"/>
        <v>0</v>
      </c>
      <c r="BQ44" s="11" t="b">
        <f t="shared" si="17"/>
        <v>0</v>
      </c>
      <c r="BR44" s="11" t="b">
        <f t="shared" si="17"/>
        <v>0</v>
      </c>
      <c r="BS44" s="5" t="s">
        <v>1064</v>
      </c>
      <c r="BT44" s="5" t="s">
        <v>1062</v>
      </c>
      <c r="BU44" s="11" t="b">
        <f t="shared" si="9"/>
        <v>0</v>
      </c>
      <c r="BV44" s="11" t="b">
        <f t="shared" si="10"/>
        <v>1</v>
      </c>
      <c r="BW44" s="11" t="b">
        <f t="shared" si="22"/>
        <v>1</v>
      </c>
      <c r="BX44" s="11" t="b">
        <f t="shared" si="22"/>
        <v>0</v>
      </c>
      <c r="BY44" s="11" t="b">
        <f t="shared" si="22"/>
        <v>0</v>
      </c>
      <c r="BZ44" s="11" t="b">
        <f t="shared" si="22"/>
        <v>0</v>
      </c>
      <c r="CA44" s="11" t="b">
        <f t="shared" si="22"/>
        <v>0</v>
      </c>
      <c r="CB44" s="11" t="b">
        <f t="shared" si="22"/>
        <v>0</v>
      </c>
      <c r="CC44" s="11" t="b">
        <f t="shared" si="22"/>
        <v>0</v>
      </c>
      <c r="CD44" s="11" t="b">
        <f t="shared" si="22"/>
        <v>0</v>
      </c>
      <c r="CE44" s="11" t="b">
        <f t="shared" si="22"/>
        <v>0</v>
      </c>
      <c r="CF44" s="11" t="b">
        <f t="shared" si="22"/>
        <v>0</v>
      </c>
      <c r="CG44" s="11" t="b">
        <f t="shared" si="22"/>
        <v>0</v>
      </c>
      <c r="CH44" s="11" t="b">
        <f t="shared" si="22"/>
        <v>0</v>
      </c>
      <c r="CI44" s="11" t="b">
        <f t="shared" si="22"/>
        <v>0</v>
      </c>
      <c r="CJ44" s="11" t="b">
        <f t="shared" si="22"/>
        <v>0</v>
      </c>
      <c r="CK44" s="11" t="b">
        <f t="shared" si="21"/>
        <v>0</v>
      </c>
      <c r="CL44" s="11" t="b">
        <f t="shared" si="14"/>
        <v>1</v>
      </c>
    </row>
    <row r="45" spans="1:91">
      <c r="A45" t="s">
        <v>529</v>
      </c>
      <c r="B45" t="s">
        <v>530</v>
      </c>
      <c r="C45" t="s">
        <v>281</v>
      </c>
      <c r="D45" t="s">
        <v>54</v>
      </c>
      <c r="E45" t="s">
        <v>71</v>
      </c>
      <c r="F45" t="s">
        <v>116</v>
      </c>
      <c r="G45" t="s">
        <v>72</v>
      </c>
      <c r="H45" t="s">
        <v>58</v>
      </c>
      <c r="I45" t="str">
        <f t="shared" si="5"/>
        <v>Portugal</v>
      </c>
      <c r="J45" t="s">
        <v>59</v>
      </c>
      <c r="K45" t="s">
        <v>60</v>
      </c>
      <c r="L45">
        <v>0</v>
      </c>
      <c r="M45">
        <v>4</v>
      </c>
      <c r="N45">
        <v>3</v>
      </c>
      <c r="O45">
        <v>3</v>
      </c>
      <c r="P45">
        <v>0</v>
      </c>
      <c r="Q45">
        <v>4</v>
      </c>
      <c r="R45">
        <v>5</v>
      </c>
      <c r="S45">
        <v>0</v>
      </c>
      <c r="U45">
        <v>5</v>
      </c>
      <c r="V45">
        <v>0</v>
      </c>
      <c r="W45">
        <v>2</v>
      </c>
      <c r="X45">
        <v>1</v>
      </c>
      <c r="Y45">
        <v>2</v>
      </c>
      <c r="Z45">
        <v>3</v>
      </c>
      <c r="AA45">
        <v>2</v>
      </c>
      <c r="AB45">
        <v>1</v>
      </c>
      <c r="AC45">
        <v>5</v>
      </c>
      <c r="AD45">
        <v>1</v>
      </c>
      <c r="AE45" s="35">
        <v>2</v>
      </c>
      <c r="AF45">
        <v>4</v>
      </c>
      <c r="AG45">
        <v>3</v>
      </c>
      <c r="AH45">
        <v>1</v>
      </c>
      <c r="AI45">
        <v>4</v>
      </c>
      <c r="AJ45">
        <v>3</v>
      </c>
      <c r="AK45">
        <v>5</v>
      </c>
      <c r="AL45">
        <v>4</v>
      </c>
      <c r="AM45">
        <v>1</v>
      </c>
      <c r="AN45">
        <v>2</v>
      </c>
      <c r="AO45">
        <v>2</v>
      </c>
      <c r="AP45">
        <v>2</v>
      </c>
      <c r="AQ45">
        <v>2</v>
      </c>
      <c r="AR45">
        <v>6</v>
      </c>
      <c r="AS45">
        <v>2</v>
      </c>
      <c r="AT45">
        <f t="shared" si="19"/>
        <v>3.25</v>
      </c>
      <c r="AU45">
        <f t="shared" si="6"/>
        <v>1</v>
      </c>
      <c r="AV45">
        <f t="shared" si="20"/>
        <v>1.5</v>
      </c>
      <c r="AW45">
        <f t="shared" si="7"/>
        <v>0</v>
      </c>
      <c r="AX45" t="s">
        <v>297</v>
      </c>
      <c r="AY45" t="s">
        <v>216</v>
      </c>
      <c r="AZ45" t="s">
        <v>531</v>
      </c>
      <c r="BA45">
        <v>0</v>
      </c>
      <c r="BB45" t="s">
        <v>1100</v>
      </c>
      <c r="BC45" t="str">
        <f t="shared" si="2"/>
        <v>no dialog file</v>
      </c>
      <c r="BD45">
        <v>3</v>
      </c>
      <c r="BE45">
        <v>5</v>
      </c>
      <c r="BF45">
        <f t="shared" si="8"/>
        <v>1</v>
      </c>
      <c r="BG45" t="s">
        <v>532</v>
      </c>
      <c r="BH45" t="s">
        <v>399</v>
      </c>
      <c r="BI45" s="1">
        <v>5.8449074074074072E-3</v>
      </c>
      <c r="BJ45" t="s">
        <v>533</v>
      </c>
      <c r="BK45" s="5" t="s">
        <v>1042</v>
      </c>
      <c r="BM45" s="11" t="b">
        <f t="shared" si="23"/>
        <v>0</v>
      </c>
      <c r="BN45" s="11" t="b">
        <f t="shared" si="23"/>
        <v>0</v>
      </c>
      <c r="BO45" s="11" t="b">
        <f t="shared" si="23"/>
        <v>0</v>
      </c>
      <c r="BP45" s="11" t="b">
        <f t="shared" si="23"/>
        <v>0</v>
      </c>
      <c r="BQ45" s="11" t="b">
        <f t="shared" si="17"/>
        <v>0</v>
      </c>
      <c r="BR45" s="11" t="b">
        <f t="shared" si="17"/>
        <v>0</v>
      </c>
      <c r="BU45" s="11" t="b">
        <f t="shared" si="9"/>
        <v>0</v>
      </c>
      <c r="BV45" s="11" t="b">
        <f t="shared" si="10"/>
        <v>0</v>
      </c>
      <c r="BW45" s="11" t="b">
        <f t="shared" si="22"/>
        <v>0</v>
      </c>
      <c r="BX45" s="11" t="b">
        <f t="shared" si="22"/>
        <v>0</v>
      </c>
      <c r="BY45" s="11" t="b">
        <f t="shared" si="22"/>
        <v>0</v>
      </c>
      <c r="BZ45" s="11" t="b">
        <f t="shared" si="22"/>
        <v>0</v>
      </c>
      <c r="CA45" s="11" t="b">
        <f t="shared" si="22"/>
        <v>0</v>
      </c>
      <c r="CB45" s="11" t="b">
        <f t="shared" si="22"/>
        <v>0</v>
      </c>
      <c r="CC45" s="11" t="b">
        <f t="shared" si="22"/>
        <v>0</v>
      </c>
      <c r="CD45" s="11" t="b">
        <f t="shared" si="22"/>
        <v>0</v>
      </c>
      <c r="CE45" s="11" t="b">
        <f t="shared" si="22"/>
        <v>0</v>
      </c>
      <c r="CF45" s="11" t="b">
        <f t="shared" si="22"/>
        <v>0</v>
      </c>
      <c r="CG45" s="11" t="b">
        <f t="shared" si="22"/>
        <v>0</v>
      </c>
      <c r="CH45" s="11" t="b">
        <f t="shared" si="22"/>
        <v>0</v>
      </c>
      <c r="CI45" s="11" t="b">
        <f t="shared" si="22"/>
        <v>0</v>
      </c>
      <c r="CJ45" s="11" t="b">
        <f t="shared" si="22"/>
        <v>0</v>
      </c>
      <c r="CK45" s="11" t="b">
        <f t="shared" si="21"/>
        <v>0</v>
      </c>
      <c r="CL45" s="11" t="b">
        <f t="shared" si="14"/>
        <v>0</v>
      </c>
    </row>
    <row r="46" spans="1:91">
      <c r="A46" t="s">
        <v>534</v>
      </c>
      <c r="B46" t="s">
        <v>535</v>
      </c>
      <c r="C46" t="s">
        <v>281</v>
      </c>
      <c r="D46" t="s">
        <v>54</v>
      </c>
      <c r="E46" t="s">
        <v>82</v>
      </c>
      <c r="F46" t="s">
        <v>56</v>
      </c>
      <c r="G46" t="s">
        <v>96</v>
      </c>
      <c r="H46" t="s">
        <v>58</v>
      </c>
      <c r="I46" t="str">
        <f t="shared" si="5"/>
        <v>Portugal</v>
      </c>
      <c r="J46" t="s">
        <v>59</v>
      </c>
      <c r="K46" t="s">
        <v>60</v>
      </c>
      <c r="L46">
        <v>3</v>
      </c>
      <c r="M46">
        <v>2</v>
      </c>
      <c r="N46">
        <v>5</v>
      </c>
      <c r="O46">
        <v>2</v>
      </c>
      <c r="P46">
        <v>3</v>
      </c>
      <c r="Q46">
        <v>5</v>
      </c>
      <c r="R46">
        <v>5</v>
      </c>
      <c r="S46">
        <v>0</v>
      </c>
      <c r="U46">
        <v>5</v>
      </c>
      <c r="V46">
        <v>6</v>
      </c>
      <c r="W46">
        <v>6</v>
      </c>
      <c r="X46">
        <v>6</v>
      </c>
      <c r="Y46">
        <v>6</v>
      </c>
      <c r="Z46">
        <v>6</v>
      </c>
      <c r="AA46">
        <v>6</v>
      </c>
      <c r="AB46">
        <v>3</v>
      </c>
      <c r="AC46">
        <v>0</v>
      </c>
      <c r="AD46">
        <v>6</v>
      </c>
      <c r="AE46" s="35">
        <v>6</v>
      </c>
      <c r="AF46">
        <v>6</v>
      </c>
      <c r="AG46">
        <v>6</v>
      </c>
      <c r="AH46">
        <v>5</v>
      </c>
      <c r="AI46">
        <v>6</v>
      </c>
      <c r="AJ46">
        <v>6</v>
      </c>
      <c r="AK46">
        <v>6</v>
      </c>
      <c r="AL46">
        <v>3</v>
      </c>
      <c r="AM46">
        <v>6</v>
      </c>
      <c r="AN46">
        <v>6</v>
      </c>
      <c r="AO46">
        <v>6</v>
      </c>
      <c r="AP46">
        <v>6</v>
      </c>
      <c r="AQ46">
        <v>6</v>
      </c>
      <c r="AR46">
        <v>6</v>
      </c>
      <c r="AS46">
        <v>3</v>
      </c>
      <c r="AT46">
        <f t="shared" si="19"/>
        <v>5.5</v>
      </c>
      <c r="AU46">
        <f t="shared" si="6"/>
        <v>1</v>
      </c>
      <c r="AV46">
        <f t="shared" si="20"/>
        <v>5.625</v>
      </c>
      <c r="AW46">
        <f t="shared" si="7"/>
        <v>1</v>
      </c>
      <c r="AX46" t="s">
        <v>61</v>
      </c>
      <c r="AY46" t="s">
        <v>536</v>
      </c>
      <c r="AZ46" t="s">
        <v>537</v>
      </c>
      <c r="BA46">
        <v>1</v>
      </c>
      <c r="BC46">
        <f t="shared" si="2"/>
        <v>1</v>
      </c>
      <c r="BD46">
        <v>1</v>
      </c>
      <c r="BE46">
        <v>3</v>
      </c>
      <c r="BF46">
        <f t="shared" si="8"/>
        <v>1</v>
      </c>
      <c r="BG46" t="s">
        <v>538</v>
      </c>
      <c r="BH46" t="s">
        <v>65</v>
      </c>
      <c r="BI46" s="1">
        <v>4.5254629629629629E-3</v>
      </c>
      <c r="BJ46" t="s">
        <v>539</v>
      </c>
      <c r="BK46" s="5" t="s">
        <v>736</v>
      </c>
      <c r="BL46" s="5" t="s">
        <v>1148</v>
      </c>
      <c r="BM46" s="11" t="b">
        <f t="shared" si="23"/>
        <v>0</v>
      </c>
      <c r="BN46" s="11" t="b">
        <f t="shared" si="23"/>
        <v>0</v>
      </c>
      <c r="BO46" s="11" t="b">
        <f t="shared" si="23"/>
        <v>0</v>
      </c>
      <c r="BP46" s="11" t="b">
        <f t="shared" si="23"/>
        <v>0</v>
      </c>
      <c r="BQ46" s="11" t="b">
        <f t="shared" si="17"/>
        <v>1</v>
      </c>
      <c r="BR46" s="11" t="b">
        <f t="shared" si="17"/>
        <v>0</v>
      </c>
      <c r="BU46" s="11" t="b">
        <f t="shared" si="9"/>
        <v>0</v>
      </c>
      <c r="BV46" s="11" t="b">
        <f t="shared" si="10"/>
        <v>0</v>
      </c>
      <c r="BW46" s="11" t="b">
        <f t="shared" si="22"/>
        <v>0</v>
      </c>
      <c r="BX46" s="11" t="b">
        <f t="shared" si="22"/>
        <v>0</v>
      </c>
      <c r="BY46" s="11" t="b">
        <f t="shared" si="22"/>
        <v>0</v>
      </c>
      <c r="BZ46" s="11" t="b">
        <f t="shared" si="22"/>
        <v>0</v>
      </c>
      <c r="CA46" s="11" t="b">
        <f t="shared" si="22"/>
        <v>0</v>
      </c>
      <c r="CB46" s="11" t="b">
        <f t="shared" si="22"/>
        <v>0</v>
      </c>
      <c r="CC46" s="11" t="b">
        <f t="shared" si="22"/>
        <v>0</v>
      </c>
      <c r="CD46" s="11" t="b">
        <f t="shared" si="22"/>
        <v>0</v>
      </c>
      <c r="CE46" s="11" t="b">
        <f t="shared" si="22"/>
        <v>0</v>
      </c>
      <c r="CF46" s="11" t="b">
        <f t="shared" si="22"/>
        <v>0</v>
      </c>
      <c r="CG46" s="11" t="b">
        <f t="shared" si="22"/>
        <v>0</v>
      </c>
      <c r="CH46" s="11" t="b">
        <f t="shared" si="22"/>
        <v>0</v>
      </c>
      <c r="CI46" s="11" t="b">
        <f t="shared" si="22"/>
        <v>0</v>
      </c>
      <c r="CJ46" s="11" t="b">
        <f t="shared" si="22"/>
        <v>0</v>
      </c>
      <c r="CK46" s="11" t="b">
        <f t="shared" si="21"/>
        <v>0</v>
      </c>
      <c r="CL46" s="11" t="b">
        <f t="shared" si="14"/>
        <v>0</v>
      </c>
      <c r="CM46" t="s">
        <v>540</v>
      </c>
    </row>
    <row r="47" spans="1:91">
      <c r="A47" t="s">
        <v>541</v>
      </c>
      <c r="B47" t="s">
        <v>542</v>
      </c>
      <c r="C47" t="s">
        <v>281</v>
      </c>
      <c r="D47" t="s">
        <v>70</v>
      </c>
      <c r="E47" t="s">
        <v>55</v>
      </c>
      <c r="F47" t="s">
        <v>543</v>
      </c>
      <c r="G47" t="s">
        <v>96</v>
      </c>
      <c r="H47" t="s">
        <v>544</v>
      </c>
      <c r="I47" t="str">
        <f t="shared" si="5"/>
        <v xml:space="preserve">The Netherlands </v>
      </c>
      <c r="J47" t="s">
        <v>74</v>
      </c>
      <c r="K47" t="s">
        <v>60</v>
      </c>
      <c r="L47">
        <v>4</v>
      </c>
      <c r="M47">
        <v>3</v>
      </c>
      <c r="N47">
        <v>4</v>
      </c>
      <c r="O47">
        <v>2</v>
      </c>
      <c r="P47">
        <v>3</v>
      </c>
      <c r="Q47">
        <v>4</v>
      </c>
      <c r="R47">
        <v>3</v>
      </c>
      <c r="S47">
        <v>0</v>
      </c>
      <c r="U47">
        <v>4</v>
      </c>
      <c r="V47">
        <v>5</v>
      </c>
      <c r="W47">
        <v>5</v>
      </c>
      <c r="X47">
        <v>4</v>
      </c>
      <c r="Y47">
        <v>3</v>
      </c>
      <c r="Z47">
        <v>5</v>
      </c>
      <c r="AA47">
        <v>6</v>
      </c>
      <c r="AB47">
        <v>3</v>
      </c>
      <c r="AC47">
        <v>3</v>
      </c>
      <c r="AD47">
        <v>3</v>
      </c>
      <c r="AE47" s="35">
        <v>6</v>
      </c>
      <c r="AF47">
        <v>3</v>
      </c>
      <c r="AG47">
        <v>4</v>
      </c>
      <c r="AH47">
        <v>5</v>
      </c>
      <c r="AI47">
        <v>6</v>
      </c>
      <c r="AJ47">
        <v>6</v>
      </c>
      <c r="AK47">
        <v>5</v>
      </c>
      <c r="AL47">
        <v>5</v>
      </c>
      <c r="AM47">
        <v>4</v>
      </c>
      <c r="AN47">
        <v>3</v>
      </c>
      <c r="AO47">
        <v>4</v>
      </c>
      <c r="AP47">
        <v>4</v>
      </c>
      <c r="AQ47">
        <v>5</v>
      </c>
      <c r="AR47">
        <v>6</v>
      </c>
      <c r="AS47">
        <v>6</v>
      </c>
      <c r="AT47">
        <f t="shared" si="19"/>
        <v>5</v>
      </c>
      <c r="AU47">
        <f t="shared" si="6"/>
        <v>1</v>
      </c>
      <c r="AV47">
        <f t="shared" si="20"/>
        <v>4.25</v>
      </c>
      <c r="AW47">
        <f t="shared" si="7"/>
        <v>1</v>
      </c>
      <c r="AX47" t="s">
        <v>297</v>
      </c>
      <c r="AY47" t="s">
        <v>104</v>
      </c>
      <c r="AZ47" t="s">
        <v>427</v>
      </c>
      <c r="BA47">
        <v>2</v>
      </c>
      <c r="BC47">
        <f t="shared" si="2"/>
        <v>2</v>
      </c>
      <c r="BD47">
        <v>1</v>
      </c>
      <c r="BE47">
        <v>3</v>
      </c>
      <c r="BF47">
        <f t="shared" si="8"/>
        <v>1</v>
      </c>
      <c r="BG47" t="s">
        <v>545</v>
      </c>
      <c r="BH47" t="s">
        <v>301</v>
      </c>
      <c r="BI47" s="1">
        <v>5.8101851851851856E-3</v>
      </c>
      <c r="BJ47" t="s">
        <v>546</v>
      </c>
      <c r="BK47" s="5" t="s">
        <v>736</v>
      </c>
      <c r="BM47" s="11" t="b">
        <f t="shared" si="23"/>
        <v>0</v>
      </c>
      <c r="BN47" s="11" t="b">
        <f t="shared" si="23"/>
        <v>0</v>
      </c>
      <c r="BO47" s="11" t="b">
        <f t="shared" si="23"/>
        <v>0</v>
      </c>
      <c r="BP47" s="11" t="b">
        <f t="shared" si="23"/>
        <v>0</v>
      </c>
      <c r="BQ47" s="11" t="b">
        <f t="shared" si="17"/>
        <v>0</v>
      </c>
      <c r="BR47" s="11" t="b">
        <f t="shared" si="17"/>
        <v>0</v>
      </c>
      <c r="BU47" s="11" t="b">
        <f t="shared" si="9"/>
        <v>0</v>
      </c>
      <c r="BV47" s="11" t="b">
        <f t="shared" si="10"/>
        <v>0</v>
      </c>
      <c r="BW47" s="11" t="b">
        <f t="shared" si="22"/>
        <v>0</v>
      </c>
      <c r="BX47" s="11" t="b">
        <f t="shared" si="22"/>
        <v>0</v>
      </c>
      <c r="BY47" s="11" t="b">
        <f t="shared" si="22"/>
        <v>0</v>
      </c>
      <c r="BZ47" s="11" t="b">
        <f t="shared" si="22"/>
        <v>0</v>
      </c>
      <c r="CA47" s="11" t="b">
        <f t="shared" si="22"/>
        <v>0</v>
      </c>
      <c r="CB47" s="11" t="b">
        <f t="shared" si="22"/>
        <v>0</v>
      </c>
      <c r="CC47" s="11" t="b">
        <f t="shared" si="22"/>
        <v>0</v>
      </c>
      <c r="CD47" s="11" t="b">
        <f t="shared" si="22"/>
        <v>0</v>
      </c>
      <c r="CE47" s="11" t="b">
        <f t="shared" si="22"/>
        <v>0</v>
      </c>
      <c r="CF47" s="11" t="b">
        <f t="shared" si="22"/>
        <v>0</v>
      </c>
      <c r="CG47" s="11" t="b">
        <f t="shared" si="22"/>
        <v>0</v>
      </c>
      <c r="CH47" s="11" t="b">
        <f t="shared" si="22"/>
        <v>0</v>
      </c>
      <c r="CI47" s="11" t="b">
        <f t="shared" si="22"/>
        <v>0</v>
      </c>
      <c r="CJ47" s="11" t="b">
        <f t="shared" si="22"/>
        <v>0</v>
      </c>
      <c r="CK47" s="11" t="b">
        <f t="shared" si="21"/>
        <v>0</v>
      </c>
      <c r="CL47" s="11" t="b">
        <f t="shared" si="14"/>
        <v>0</v>
      </c>
    </row>
    <row r="48" spans="1:91">
      <c r="A48" t="s">
        <v>547</v>
      </c>
      <c r="B48" t="s">
        <v>548</v>
      </c>
      <c r="C48" t="s">
        <v>281</v>
      </c>
      <c r="D48" t="s">
        <v>81</v>
      </c>
      <c r="E48" t="s">
        <v>144</v>
      </c>
      <c r="F48" t="s">
        <v>83</v>
      </c>
      <c r="G48" t="s">
        <v>96</v>
      </c>
      <c r="H48" t="s">
        <v>109</v>
      </c>
      <c r="I48" t="str">
        <f t="shared" si="5"/>
        <v>UK</v>
      </c>
      <c r="J48" t="s">
        <v>74</v>
      </c>
      <c r="K48" t="s">
        <v>98</v>
      </c>
      <c r="L48">
        <v>4</v>
      </c>
      <c r="M48">
        <v>3</v>
      </c>
      <c r="N48">
        <v>5</v>
      </c>
      <c r="O48">
        <v>2</v>
      </c>
      <c r="P48">
        <v>5</v>
      </c>
      <c r="Q48">
        <v>4</v>
      </c>
      <c r="R48">
        <v>4</v>
      </c>
      <c r="S48">
        <v>1</v>
      </c>
      <c r="T48">
        <v>2</v>
      </c>
      <c r="V48">
        <v>5</v>
      </c>
      <c r="W48">
        <v>5</v>
      </c>
      <c r="X48">
        <v>4</v>
      </c>
      <c r="Y48">
        <v>6</v>
      </c>
      <c r="Z48">
        <v>5</v>
      </c>
      <c r="AA48">
        <v>6</v>
      </c>
      <c r="AB48">
        <v>4</v>
      </c>
      <c r="AC48">
        <v>0</v>
      </c>
      <c r="AD48">
        <v>6</v>
      </c>
      <c r="AE48" s="35">
        <v>5</v>
      </c>
      <c r="AF48">
        <v>4</v>
      </c>
      <c r="AG48">
        <v>4</v>
      </c>
      <c r="AH48">
        <v>4</v>
      </c>
      <c r="AI48">
        <v>6</v>
      </c>
      <c r="AJ48">
        <v>6</v>
      </c>
      <c r="AK48">
        <v>6</v>
      </c>
      <c r="AL48">
        <v>5</v>
      </c>
      <c r="AM48">
        <v>3</v>
      </c>
      <c r="AN48">
        <v>4</v>
      </c>
      <c r="AO48">
        <v>4</v>
      </c>
      <c r="AP48">
        <v>3</v>
      </c>
      <c r="AQ48">
        <v>4</v>
      </c>
      <c r="AR48">
        <v>6</v>
      </c>
      <c r="AS48">
        <v>6</v>
      </c>
      <c r="AT48">
        <f t="shared" si="19"/>
        <v>5</v>
      </c>
      <c r="AU48">
        <f t="shared" si="6"/>
        <v>1</v>
      </c>
      <c r="AV48">
        <f t="shared" si="20"/>
        <v>5.125</v>
      </c>
      <c r="AW48">
        <f t="shared" si="7"/>
        <v>1</v>
      </c>
      <c r="AX48" t="s">
        <v>86</v>
      </c>
      <c r="AY48" t="s">
        <v>392</v>
      </c>
      <c r="AZ48" t="s">
        <v>393</v>
      </c>
      <c r="BA48">
        <v>3</v>
      </c>
      <c r="BC48">
        <f t="shared" si="2"/>
        <v>3</v>
      </c>
      <c r="BD48">
        <v>1</v>
      </c>
      <c r="BE48">
        <v>3</v>
      </c>
      <c r="BF48">
        <f t="shared" si="8"/>
        <v>1</v>
      </c>
      <c r="BG48" t="s">
        <v>106</v>
      </c>
      <c r="BH48" t="s">
        <v>90</v>
      </c>
      <c r="BI48" s="1">
        <v>2.6620370370370374E-3</v>
      </c>
      <c r="BJ48" t="s">
        <v>549</v>
      </c>
      <c r="BK48" s="5" t="s">
        <v>736</v>
      </c>
      <c r="BL48" s="5" t="s">
        <v>1144</v>
      </c>
      <c r="BM48" s="11" t="b">
        <f t="shared" si="23"/>
        <v>1</v>
      </c>
      <c r="BN48" s="11" t="b">
        <f t="shared" si="23"/>
        <v>0</v>
      </c>
      <c r="BO48" s="11" t="b">
        <f t="shared" si="23"/>
        <v>0</v>
      </c>
      <c r="BP48" s="11" t="b">
        <f t="shared" si="23"/>
        <v>0</v>
      </c>
      <c r="BQ48" s="11" t="b">
        <f t="shared" si="17"/>
        <v>0</v>
      </c>
      <c r="BR48" s="11" t="b">
        <f t="shared" si="17"/>
        <v>0</v>
      </c>
      <c r="BU48" s="11" t="b">
        <f t="shared" si="9"/>
        <v>0</v>
      </c>
      <c r="BV48" s="11" t="b">
        <f t="shared" si="10"/>
        <v>0</v>
      </c>
      <c r="BW48" s="11" t="b">
        <f t="shared" si="22"/>
        <v>0</v>
      </c>
      <c r="BX48" s="11" t="b">
        <f t="shared" si="22"/>
        <v>0</v>
      </c>
      <c r="BY48" s="11" t="b">
        <f t="shared" si="22"/>
        <v>0</v>
      </c>
      <c r="BZ48" s="11" t="b">
        <f t="shared" si="22"/>
        <v>0</v>
      </c>
      <c r="CA48" s="11" t="b">
        <f t="shared" si="22"/>
        <v>0</v>
      </c>
      <c r="CB48" s="11" t="b">
        <f t="shared" si="22"/>
        <v>0</v>
      </c>
      <c r="CC48" s="11" t="b">
        <f t="shared" si="22"/>
        <v>0</v>
      </c>
      <c r="CD48" s="11" t="b">
        <f t="shared" si="22"/>
        <v>0</v>
      </c>
      <c r="CE48" s="11" t="b">
        <f t="shared" si="22"/>
        <v>0</v>
      </c>
      <c r="CF48" s="11" t="b">
        <f t="shared" si="22"/>
        <v>0</v>
      </c>
      <c r="CG48" s="11" t="b">
        <f t="shared" si="22"/>
        <v>0</v>
      </c>
      <c r="CH48" s="11" t="b">
        <f t="shared" si="22"/>
        <v>0</v>
      </c>
      <c r="CI48" s="11" t="b">
        <f t="shared" si="22"/>
        <v>0</v>
      </c>
      <c r="CJ48" s="11" t="b">
        <f t="shared" si="22"/>
        <v>0</v>
      </c>
      <c r="CK48" s="11" t="b">
        <f t="shared" si="21"/>
        <v>0</v>
      </c>
      <c r="CL48" s="11" t="b">
        <f t="shared" si="14"/>
        <v>0</v>
      </c>
      <c r="CM48" t="s">
        <v>169</v>
      </c>
    </row>
    <row r="49" spans="1:91">
      <c r="A49" t="s">
        <v>550</v>
      </c>
      <c r="B49" t="s">
        <v>551</v>
      </c>
      <c r="C49" t="s">
        <v>281</v>
      </c>
      <c r="D49" t="s">
        <v>70</v>
      </c>
      <c r="E49" t="s">
        <v>71</v>
      </c>
      <c r="F49" t="s">
        <v>116</v>
      </c>
      <c r="G49" t="s">
        <v>96</v>
      </c>
      <c r="H49" t="s">
        <v>84</v>
      </c>
      <c r="I49" t="str">
        <f t="shared" si="5"/>
        <v>United States</v>
      </c>
      <c r="J49" t="s">
        <v>74</v>
      </c>
      <c r="K49" t="s">
        <v>60</v>
      </c>
      <c r="L49">
        <v>3</v>
      </c>
      <c r="M49">
        <v>1</v>
      </c>
      <c r="N49">
        <v>3</v>
      </c>
      <c r="O49">
        <v>2</v>
      </c>
      <c r="P49">
        <v>4</v>
      </c>
      <c r="Q49">
        <v>4</v>
      </c>
      <c r="R49">
        <v>3</v>
      </c>
      <c r="S49">
        <v>1</v>
      </c>
      <c r="T49">
        <v>3</v>
      </c>
      <c r="V49">
        <v>2</v>
      </c>
      <c r="W49">
        <v>3</v>
      </c>
      <c r="X49">
        <v>2</v>
      </c>
      <c r="Y49">
        <v>5</v>
      </c>
      <c r="Z49">
        <v>5</v>
      </c>
      <c r="AA49">
        <v>5</v>
      </c>
      <c r="AB49">
        <v>3</v>
      </c>
      <c r="AC49">
        <v>4</v>
      </c>
      <c r="AD49">
        <v>2</v>
      </c>
      <c r="AE49" s="35">
        <v>6</v>
      </c>
      <c r="AF49">
        <v>4</v>
      </c>
      <c r="AG49">
        <v>3</v>
      </c>
      <c r="AH49">
        <v>4</v>
      </c>
      <c r="AI49">
        <v>5</v>
      </c>
      <c r="AJ49">
        <v>5</v>
      </c>
      <c r="AK49">
        <v>5</v>
      </c>
      <c r="AL49">
        <v>6</v>
      </c>
      <c r="AM49">
        <v>5</v>
      </c>
      <c r="AN49">
        <v>4</v>
      </c>
      <c r="AO49">
        <v>4</v>
      </c>
      <c r="AP49">
        <v>4</v>
      </c>
      <c r="AQ49">
        <v>4</v>
      </c>
      <c r="AR49">
        <v>6</v>
      </c>
      <c r="AS49">
        <v>6</v>
      </c>
      <c r="AT49">
        <f t="shared" si="19"/>
        <v>4.75</v>
      </c>
      <c r="AU49">
        <f t="shared" si="6"/>
        <v>1</v>
      </c>
      <c r="AV49">
        <f t="shared" si="20"/>
        <v>3.375</v>
      </c>
      <c r="AW49">
        <f t="shared" si="7"/>
        <v>1</v>
      </c>
      <c r="AX49" t="s">
        <v>297</v>
      </c>
      <c r="AY49" t="s">
        <v>552</v>
      </c>
      <c r="AZ49" t="s">
        <v>412</v>
      </c>
      <c r="BA49">
        <v>1</v>
      </c>
      <c r="BC49">
        <f t="shared" si="2"/>
        <v>1</v>
      </c>
      <c r="BD49">
        <v>1</v>
      </c>
      <c r="BE49">
        <v>1</v>
      </c>
      <c r="BF49">
        <f t="shared" si="8"/>
        <v>0</v>
      </c>
      <c r="BG49" t="s">
        <v>553</v>
      </c>
      <c r="BH49" t="s">
        <v>301</v>
      </c>
      <c r="BI49" s="1">
        <v>4.1319444444444442E-3</v>
      </c>
      <c r="BK49" s="5" t="s">
        <v>1041</v>
      </c>
      <c r="BM49" s="11" t="b">
        <f t="shared" si="23"/>
        <v>0</v>
      </c>
      <c r="BN49" s="11" t="b">
        <f t="shared" si="23"/>
        <v>0</v>
      </c>
      <c r="BO49" s="11" t="b">
        <f t="shared" si="23"/>
        <v>0</v>
      </c>
      <c r="BP49" s="11" t="b">
        <f t="shared" si="23"/>
        <v>0</v>
      </c>
      <c r="BQ49" s="11" t="b">
        <f t="shared" si="17"/>
        <v>0</v>
      </c>
      <c r="BR49" s="11" t="b">
        <f t="shared" si="17"/>
        <v>0</v>
      </c>
      <c r="BU49" s="11" t="b">
        <f t="shared" si="9"/>
        <v>0</v>
      </c>
      <c r="BV49" s="11" t="b">
        <f t="shared" si="10"/>
        <v>0</v>
      </c>
      <c r="BW49" s="11" t="b">
        <f t="shared" si="22"/>
        <v>0</v>
      </c>
      <c r="BX49" s="11" t="b">
        <f t="shared" si="22"/>
        <v>0</v>
      </c>
      <c r="BY49" s="11" t="b">
        <f t="shared" si="22"/>
        <v>0</v>
      </c>
      <c r="BZ49" s="11" t="b">
        <f t="shared" si="22"/>
        <v>0</v>
      </c>
      <c r="CA49" s="11" t="b">
        <f t="shared" si="22"/>
        <v>0</v>
      </c>
      <c r="CB49" s="11" t="b">
        <f t="shared" si="22"/>
        <v>0</v>
      </c>
      <c r="CC49" s="11" t="b">
        <f t="shared" si="22"/>
        <v>0</v>
      </c>
      <c r="CD49" s="11" t="b">
        <f t="shared" si="22"/>
        <v>0</v>
      </c>
      <c r="CE49" s="11" t="b">
        <f t="shared" si="22"/>
        <v>0</v>
      </c>
      <c r="CF49" s="11" t="b">
        <f t="shared" si="22"/>
        <v>0</v>
      </c>
      <c r="CG49" s="11" t="b">
        <f t="shared" si="22"/>
        <v>0</v>
      </c>
      <c r="CH49" s="11" t="b">
        <f t="shared" si="22"/>
        <v>0</v>
      </c>
      <c r="CI49" s="11" t="b">
        <f t="shared" si="22"/>
        <v>0</v>
      </c>
      <c r="CJ49" s="11" t="b">
        <f t="shared" si="22"/>
        <v>0</v>
      </c>
      <c r="CK49" s="11" t="b">
        <f t="shared" si="21"/>
        <v>0</v>
      </c>
      <c r="CL49" s="11" t="b">
        <f t="shared" si="14"/>
        <v>0</v>
      </c>
    </row>
    <row r="50" spans="1:91">
      <c r="A50" t="s">
        <v>554</v>
      </c>
      <c r="B50" t="s">
        <v>555</v>
      </c>
      <c r="C50" t="s">
        <v>281</v>
      </c>
      <c r="D50" t="s">
        <v>70</v>
      </c>
      <c r="E50" t="s">
        <v>71</v>
      </c>
      <c r="F50" t="s">
        <v>56</v>
      </c>
      <c r="G50" t="s">
        <v>96</v>
      </c>
      <c r="H50" t="s">
        <v>125</v>
      </c>
      <c r="I50" t="str">
        <f t="shared" si="5"/>
        <v>United Kingdom</v>
      </c>
      <c r="J50" t="s">
        <v>59</v>
      </c>
      <c r="K50" t="s">
        <v>98</v>
      </c>
      <c r="L50">
        <v>4</v>
      </c>
      <c r="M50">
        <v>4</v>
      </c>
      <c r="N50">
        <v>4</v>
      </c>
      <c r="O50">
        <v>3</v>
      </c>
      <c r="P50">
        <v>5</v>
      </c>
      <c r="Q50">
        <v>5</v>
      </c>
      <c r="R50">
        <v>6</v>
      </c>
      <c r="S50">
        <v>1</v>
      </c>
      <c r="T50">
        <v>2</v>
      </c>
      <c r="V50">
        <v>2</v>
      </c>
      <c r="W50">
        <v>1</v>
      </c>
      <c r="X50">
        <v>1</v>
      </c>
      <c r="Y50">
        <v>4</v>
      </c>
      <c r="Z50">
        <v>4</v>
      </c>
      <c r="AA50">
        <v>4</v>
      </c>
      <c r="AB50">
        <v>0</v>
      </c>
      <c r="AC50">
        <v>6</v>
      </c>
      <c r="AD50">
        <v>0</v>
      </c>
      <c r="AE50" s="35">
        <v>4</v>
      </c>
      <c r="AF50">
        <v>4</v>
      </c>
      <c r="AG50">
        <v>4</v>
      </c>
      <c r="AH50">
        <v>4</v>
      </c>
      <c r="AI50">
        <v>4</v>
      </c>
      <c r="AJ50">
        <v>4</v>
      </c>
      <c r="AK50">
        <v>4</v>
      </c>
      <c r="AL50">
        <v>4</v>
      </c>
      <c r="AM50">
        <v>3</v>
      </c>
      <c r="AN50">
        <v>4</v>
      </c>
      <c r="AO50">
        <v>4</v>
      </c>
      <c r="AP50">
        <v>3</v>
      </c>
      <c r="AQ50">
        <v>3</v>
      </c>
      <c r="AR50">
        <v>6</v>
      </c>
      <c r="AS50">
        <v>4</v>
      </c>
      <c r="AT50">
        <f t="shared" si="19"/>
        <v>4</v>
      </c>
      <c r="AU50">
        <f t="shared" si="6"/>
        <v>1</v>
      </c>
      <c r="AV50">
        <f t="shared" si="20"/>
        <v>2</v>
      </c>
      <c r="AW50">
        <f t="shared" si="7"/>
        <v>0</v>
      </c>
      <c r="AX50" t="s">
        <v>86</v>
      </c>
      <c r="AY50" t="s">
        <v>556</v>
      </c>
      <c r="AZ50" t="s">
        <v>557</v>
      </c>
      <c r="BA50">
        <v>0</v>
      </c>
      <c r="BB50">
        <v>1</v>
      </c>
      <c r="BC50">
        <f t="shared" si="2"/>
        <v>1</v>
      </c>
      <c r="BD50">
        <v>1</v>
      </c>
      <c r="BE50">
        <v>2</v>
      </c>
      <c r="BF50">
        <f t="shared" si="8"/>
        <v>1</v>
      </c>
      <c r="BG50" t="s">
        <v>106</v>
      </c>
      <c r="BH50" t="s">
        <v>90</v>
      </c>
      <c r="BI50" s="1">
        <v>7.0254629629629634E-3</v>
      </c>
      <c r="BJ50" t="s">
        <v>558</v>
      </c>
      <c r="BK50" s="5" t="s">
        <v>1042</v>
      </c>
      <c r="BM50" s="11" t="b">
        <f t="shared" si="23"/>
        <v>0</v>
      </c>
      <c r="BN50" s="11" t="b">
        <f t="shared" si="23"/>
        <v>0</v>
      </c>
      <c r="BO50" s="11" t="b">
        <f t="shared" si="23"/>
        <v>0</v>
      </c>
      <c r="BP50" s="11" t="b">
        <f t="shared" si="23"/>
        <v>0</v>
      </c>
      <c r="BQ50" s="11" t="b">
        <f t="shared" si="17"/>
        <v>0</v>
      </c>
      <c r="BR50" s="11" t="b">
        <f t="shared" si="17"/>
        <v>0</v>
      </c>
      <c r="BS50" s="5" t="s">
        <v>1065</v>
      </c>
      <c r="BU50" s="11" t="b">
        <f t="shared" si="9"/>
        <v>0</v>
      </c>
      <c r="BV50" s="11" t="b">
        <f t="shared" si="10"/>
        <v>0</v>
      </c>
      <c r="BW50" s="11" t="b">
        <f t="shared" si="22"/>
        <v>0</v>
      </c>
      <c r="BX50" s="11" t="b">
        <f t="shared" si="22"/>
        <v>0</v>
      </c>
      <c r="BY50" s="11" t="b">
        <f t="shared" si="22"/>
        <v>0</v>
      </c>
      <c r="BZ50" s="11" t="b">
        <f t="shared" si="22"/>
        <v>0</v>
      </c>
      <c r="CA50" s="11" t="b">
        <f t="shared" si="22"/>
        <v>0</v>
      </c>
      <c r="CB50" s="11" t="b">
        <f t="shared" si="22"/>
        <v>0</v>
      </c>
      <c r="CC50" s="11" t="b">
        <f t="shared" si="22"/>
        <v>0</v>
      </c>
      <c r="CD50" s="11" t="b">
        <f t="shared" si="22"/>
        <v>0</v>
      </c>
      <c r="CE50" s="11" t="b">
        <f t="shared" si="22"/>
        <v>0</v>
      </c>
      <c r="CF50" s="11" t="b">
        <f t="shared" si="22"/>
        <v>0</v>
      </c>
      <c r="CG50" s="11" t="b">
        <f t="shared" si="22"/>
        <v>0</v>
      </c>
      <c r="CH50" s="11" t="b">
        <f t="shared" si="22"/>
        <v>0</v>
      </c>
      <c r="CI50" s="11" t="b">
        <f t="shared" si="22"/>
        <v>0</v>
      </c>
      <c r="CJ50" s="11" t="b">
        <f t="shared" si="22"/>
        <v>1</v>
      </c>
      <c r="CK50" s="11" t="b">
        <f t="shared" si="21"/>
        <v>0</v>
      </c>
      <c r="CL50" s="11" t="b">
        <f t="shared" si="14"/>
        <v>0</v>
      </c>
      <c r="CM50" t="s">
        <v>559</v>
      </c>
    </row>
    <row r="51" spans="1:91">
      <c r="A51" t="s">
        <v>560</v>
      </c>
      <c r="B51" t="s">
        <v>561</v>
      </c>
      <c r="C51" t="s">
        <v>562</v>
      </c>
      <c r="D51" t="s">
        <v>54</v>
      </c>
      <c r="E51" t="s">
        <v>144</v>
      </c>
      <c r="F51" t="s">
        <v>116</v>
      </c>
      <c r="G51" t="s">
        <v>72</v>
      </c>
      <c r="H51" t="s">
        <v>204</v>
      </c>
      <c r="I51" t="str">
        <f t="shared" si="5"/>
        <v>Spain</v>
      </c>
      <c r="J51" t="s">
        <v>74</v>
      </c>
      <c r="K51" t="s">
        <v>60</v>
      </c>
      <c r="L51">
        <v>3</v>
      </c>
      <c r="M51">
        <v>1</v>
      </c>
      <c r="N51">
        <v>2</v>
      </c>
      <c r="O51">
        <v>1</v>
      </c>
      <c r="P51">
        <v>3</v>
      </c>
      <c r="Q51">
        <v>4</v>
      </c>
      <c r="R51">
        <v>3</v>
      </c>
      <c r="S51">
        <v>0</v>
      </c>
      <c r="U51">
        <v>4</v>
      </c>
      <c r="V51">
        <v>5</v>
      </c>
      <c r="W51">
        <v>5</v>
      </c>
      <c r="X51">
        <v>5</v>
      </c>
      <c r="Y51">
        <v>6</v>
      </c>
      <c r="Z51">
        <v>5</v>
      </c>
      <c r="AA51">
        <v>5</v>
      </c>
      <c r="AB51">
        <v>5</v>
      </c>
      <c r="AC51">
        <v>2</v>
      </c>
      <c r="AD51">
        <v>4</v>
      </c>
      <c r="AE51" s="35">
        <v>5</v>
      </c>
      <c r="AF51">
        <v>5</v>
      </c>
      <c r="AG51">
        <v>5</v>
      </c>
      <c r="AH51">
        <v>4</v>
      </c>
      <c r="AI51">
        <v>6</v>
      </c>
      <c r="AJ51">
        <v>5</v>
      </c>
      <c r="AK51">
        <v>5</v>
      </c>
      <c r="AL51">
        <v>4</v>
      </c>
      <c r="AM51">
        <v>5</v>
      </c>
      <c r="AN51">
        <v>5</v>
      </c>
      <c r="AO51">
        <v>5</v>
      </c>
      <c r="AP51">
        <v>5</v>
      </c>
      <c r="AQ51">
        <v>5</v>
      </c>
      <c r="AR51">
        <v>6</v>
      </c>
      <c r="AS51">
        <v>3</v>
      </c>
      <c r="AT51">
        <f t="shared" si="19"/>
        <v>4.875</v>
      </c>
      <c r="AU51">
        <f t="shared" si="6"/>
        <v>1</v>
      </c>
      <c r="AV51">
        <f t="shared" si="20"/>
        <v>5</v>
      </c>
      <c r="AW51">
        <f t="shared" si="7"/>
        <v>1</v>
      </c>
      <c r="AX51" t="s">
        <v>61</v>
      </c>
      <c r="AY51" t="s">
        <v>552</v>
      </c>
      <c r="AZ51" t="s">
        <v>563</v>
      </c>
      <c r="BA51">
        <v>2</v>
      </c>
      <c r="BC51">
        <f t="shared" si="2"/>
        <v>2</v>
      </c>
      <c r="BD51">
        <v>2</v>
      </c>
      <c r="BE51">
        <v>4</v>
      </c>
      <c r="BF51">
        <f t="shared" si="8"/>
        <v>1</v>
      </c>
      <c r="BG51" t="s">
        <v>564</v>
      </c>
      <c r="BH51" t="s">
        <v>236</v>
      </c>
      <c r="BI51" s="1">
        <v>4.6759259259259263E-3</v>
      </c>
      <c r="BJ51" t="s">
        <v>565</v>
      </c>
      <c r="BK51" s="5" t="s">
        <v>736</v>
      </c>
      <c r="BL51" s="5" t="s">
        <v>1144</v>
      </c>
      <c r="BM51" s="11" t="b">
        <f t="shared" si="23"/>
        <v>1</v>
      </c>
      <c r="BN51" s="11" t="b">
        <f t="shared" si="23"/>
        <v>0</v>
      </c>
      <c r="BO51" s="11" t="b">
        <f t="shared" si="23"/>
        <v>0</v>
      </c>
      <c r="BP51" s="11" t="b">
        <f t="shared" si="23"/>
        <v>0</v>
      </c>
      <c r="BQ51" s="11" t="b">
        <f t="shared" si="17"/>
        <v>0</v>
      </c>
      <c r="BR51" s="11" t="b">
        <f t="shared" si="17"/>
        <v>0</v>
      </c>
      <c r="BU51" s="11" t="b">
        <f t="shared" si="9"/>
        <v>0</v>
      </c>
      <c r="BV51" s="11" t="b">
        <f t="shared" si="10"/>
        <v>0</v>
      </c>
      <c r="BW51" s="11" t="b">
        <f t="shared" si="22"/>
        <v>0</v>
      </c>
      <c r="BX51" s="11" t="b">
        <f t="shared" si="22"/>
        <v>0</v>
      </c>
      <c r="BY51" s="11" t="b">
        <f t="shared" si="22"/>
        <v>0</v>
      </c>
      <c r="BZ51" s="11" t="b">
        <f t="shared" si="22"/>
        <v>0</v>
      </c>
      <c r="CA51" s="11" t="b">
        <f t="shared" si="22"/>
        <v>0</v>
      </c>
      <c r="CB51" s="11" t="b">
        <f t="shared" si="22"/>
        <v>0</v>
      </c>
      <c r="CC51" s="11" t="b">
        <f t="shared" si="22"/>
        <v>0</v>
      </c>
      <c r="CD51" s="11" t="b">
        <f t="shared" si="22"/>
        <v>0</v>
      </c>
      <c r="CE51" s="11" t="b">
        <f t="shared" si="22"/>
        <v>0</v>
      </c>
      <c r="CF51" s="11" t="b">
        <f t="shared" si="22"/>
        <v>0</v>
      </c>
      <c r="CG51" s="11" t="b">
        <f t="shared" si="22"/>
        <v>0</v>
      </c>
      <c r="CH51" s="11" t="b">
        <f t="shared" si="22"/>
        <v>0</v>
      </c>
      <c r="CI51" s="11" t="b">
        <f t="shared" si="22"/>
        <v>0</v>
      </c>
      <c r="CJ51" s="11" t="b">
        <f t="shared" si="22"/>
        <v>0</v>
      </c>
      <c r="CK51" s="11" t="b">
        <f t="shared" si="21"/>
        <v>0</v>
      </c>
      <c r="CL51" s="11" t="b">
        <f t="shared" si="14"/>
        <v>0</v>
      </c>
    </row>
    <row r="52" spans="1:91">
      <c r="A52" t="s">
        <v>566</v>
      </c>
      <c r="B52" t="s">
        <v>567</v>
      </c>
      <c r="C52" t="s">
        <v>562</v>
      </c>
      <c r="D52" t="s">
        <v>70</v>
      </c>
      <c r="E52" t="s">
        <v>71</v>
      </c>
      <c r="F52" t="s">
        <v>56</v>
      </c>
      <c r="G52" t="s">
        <v>96</v>
      </c>
      <c r="H52" t="s">
        <v>97</v>
      </c>
      <c r="I52" t="str">
        <f t="shared" si="5"/>
        <v>uk</v>
      </c>
      <c r="J52" t="s">
        <v>74</v>
      </c>
      <c r="K52" t="s">
        <v>98</v>
      </c>
      <c r="L52">
        <v>3</v>
      </c>
      <c r="M52">
        <v>4</v>
      </c>
      <c r="N52">
        <v>3</v>
      </c>
      <c r="O52">
        <v>4</v>
      </c>
      <c r="P52">
        <v>6</v>
      </c>
      <c r="Q52">
        <v>2</v>
      </c>
      <c r="R52">
        <v>2</v>
      </c>
      <c r="S52">
        <v>1</v>
      </c>
      <c r="T52">
        <v>2</v>
      </c>
      <c r="V52">
        <v>6</v>
      </c>
      <c r="W52">
        <v>6</v>
      </c>
      <c r="X52">
        <v>6</v>
      </c>
      <c r="Y52">
        <v>6</v>
      </c>
      <c r="Z52">
        <v>6</v>
      </c>
      <c r="AA52">
        <v>6</v>
      </c>
      <c r="AB52">
        <v>6</v>
      </c>
      <c r="AC52">
        <v>0</v>
      </c>
      <c r="AD52">
        <v>6</v>
      </c>
      <c r="AE52" s="35">
        <v>3</v>
      </c>
      <c r="AF52">
        <v>5</v>
      </c>
      <c r="AG52">
        <v>4</v>
      </c>
      <c r="AH52">
        <v>3</v>
      </c>
      <c r="AI52">
        <v>6</v>
      </c>
      <c r="AJ52">
        <v>6</v>
      </c>
      <c r="AK52">
        <v>6</v>
      </c>
      <c r="AL52">
        <v>4</v>
      </c>
      <c r="AM52">
        <v>6</v>
      </c>
      <c r="AN52">
        <v>5</v>
      </c>
      <c r="AO52">
        <v>6</v>
      </c>
      <c r="AP52">
        <v>2</v>
      </c>
      <c r="AQ52">
        <v>5</v>
      </c>
      <c r="AR52">
        <v>6</v>
      </c>
      <c r="AS52">
        <v>6</v>
      </c>
      <c r="AT52">
        <f t="shared" si="19"/>
        <v>4.625</v>
      </c>
      <c r="AU52">
        <f t="shared" si="6"/>
        <v>1</v>
      </c>
      <c r="AV52">
        <f t="shared" si="20"/>
        <v>6</v>
      </c>
      <c r="AW52">
        <f t="shared" si="7"/>
        <v>1</v>
      </c>
      <c r="AX52" t="s">
        <v>297</v>
      </c>
      <c r="AY52" t="s">
        <v>335</v>
      </c>
      <c r="AZ52" t="s">
        <v>336</v>
      </c>
      <c r="BA52">
        <v>1</v>
      </c>
      <c r="BC52">
        <f t="shared" si="2"/>
        <v>1</v>
      </c>
      <c r="BD52">
        <v>1</v>
      </c>
      <c r="BE52">
        <v>4</v>
      </c>
      <c r="BF52">
        <f t="shared" si="8"/>
        <v>1</v>
      </c>
      <c r="BG52" t="s">
        <v>545</v>
      </c>
      <c r="BH52" t="s">
        <v>301</v>
      </c>
      <c r="BI52" s="1">
        <v>1.2812499999999999E-2</v>
      </c>
      <c r="BJ52" t="s">
        <v>568</v>
      </c>
      <c r="BK52" s="5" t="s">
        <v>736</v>
      </c>
      <c r="BL52" s="5" t="s">
        <v>1146</v>
      </c>
      <c r="BM52" s="11" t="b">
        <f t="shared" si="23"/>
        <v>0</v>
      </c>
      <c r="BN52" s="11" t="b">
        <f t="shared" si="23"/>
        <v>0</v>
      </c>
      <c r="BO52" s="11" t="b">
        <f t="shared" si="23"/>
        <v>0</v>
      </c>
      <c r="BP52" s="11" t="b">
        <f t="shared" si="23"/>
        <v>0</v>
      </c>
      <c r="BQ52" s="11" t="b">
        <f t="shared" si="17"/>
        <v>0</v>
      </c>
      <c r="BR52" s="11" t="b">
        <f t="shared" si="17"/>
        <v>0</v>
      </c>
      <c r="BU52" s="11" t="b">
        <f t="shared" si="9"/>
        <v>0</v>
      </c>
      <c r="BV52" s="11" t="b">
        <f t="shared" si="10"/>
        <v>0</v>
      </c>
      <c r="BW52" s="11" t="b">
        <f t="shared" si="22"/>
        <v>0</v>
      </c>
      <c r="BX52" s="11" t="b">
        <f t="shared" si="22"/>
        <v>0</v>
      </c>
      <c r="BY52" s="11" t="b">
        <f t="shared" si="22"/>
        <v>0</v>
      </c>
      <c r="BZ52" s="11" t="b">
        <f t="shared" si="22"/>
        <v>0</v>
      </c>
      <c r="CA52" s="11" t="b">
        <f t="shared" si="22"/>
        <v>0</v>
      </c>
      <c r="CB52" s="11" t="b">
        <f t="shared" si="22"/>
        <v>0</v>
      </c>
      <c r="CC52" s="11" t="b">
        <f t="shared" si="22"/>
        <v>0</v>
      </c>
      <c r="CD52" s="11" t="b">
        <f t="shared" si="22"/>
        <v>0</v>
      </c>
      <c r="CE52" s="11" t="b">
        <f t="shared" si="22"/>
        <v>0</v>
      </c>
      <c r="CF52" s="11" t="b">
        <f t="shared" si="22"/>
        <v>0</v>
      </c>
      <c r="CG52" s="11" t="b">
        <f t="shared" si="22"/>
        <v>0</v>
      </c>
      <c r="CH52" s="11" t="b">
        <f t="shared" si="22"/>
        <v>0</v>
      </c>
      <c r="CI52" s="11" t="b">
        <f t="shared" si="22"/>
        <v>0</v>
      </c>
      <c r="CJ52" s="11" t="b">
        <f t="shared" si="22"/>
        <v>0</v>
      </c>
      <c r="CK52" s="11" t="b">
        <f t="shared" si="21"/>
        <v>0</v>
      </c>
      <c r="CL52" s="11" t="b">
        <f t="shared" si="14"/>
        <v>0</v>
      </c>
      <c r="CM52" t="s">
        <v>568</v>
      </c>
    </row>
    <row r="53" spans="1:91">
      <c r="A53" t="s">
        <v>569</v>
      </c>
      <c r="B53" t="s">
        <v>570</v>
      </c>
      <c r="C53" t="s">
        <v>562</v>
      </c>
      <c r="D53" t="s">
        <v>54</v>
      </c>
      <c r="E53" t="s">
        <v>71</v>
      </c>
      <c r="F53" t="s">
        <v>116</v>
      </c>
      <c r="G53" t="s">
        <v>96</v>
      </c>
      <c r="H53" t="s">
        <v>58</v>
      </c>
      <c r="I53" t="str">
        <f t="shared" si="5"/>
        <v>Portugal</v>
      </c>
      <c r="J53" t="s">
        <v>74</v>
      </c>
      <c r="K53" t="s">
        <v>60</v>
      </c>
      <c r="L53">
        <v>5</v>
      </c>
      <c r="M53">
        <v>4</v>
      </c>
      <c r="N53">
        <v>5</v>
      </c>
      <c r="O53">
        <v>3</v>
      </c>
      <c r="P53">
        <v>5</v>
      </c>
      <c r="Q53">
        <v>5</v>
      </c>
      <c r="R53">
        <v>5</v>
      </c>
      <c r="S53">
        <v>0</v>
      </c>
      <c r="U53">
        <v>5</v>
      </c>
      <c r="V53">
        <v>5</v>
      </c>
      <c r="W53">
        <v>6</v>
      </c>
      <c r="X53">
        <v>5</v>
      </c>
      <c r="Y53">
        <v>6</v>
      </c>
      <c r="Z53">
        <v>5</v>
      </c>
      <c r="AA53">
        <v>5</v>
      </c>
      <c r="AB53">
        <v>4</v>
      </c>
      <c r="AC53">
        <v>0</v>
      </c>
      <c r="AD53">
        <v>6</v>
      </c>
      <c r="AE53" s="35">
        <v>6</v>
      </c>
      <c r="AF53">
        <v>4</v>
      </c>
      <c r="AG53">
        <v>5</v>
      </c>
      <c r="AH53">
        <v>5</v>
      </c>
      <c r="AI53">
        <v>6</v>
      </c>
      <c r="AJ53">
        <v>5</v>
      </c>
      <c r="AK53">
        <v>6</v>
      </c>
      <c r="AL53">
        <v>4</v>
      </c>
      <c r="AM53">
        <v>5</v>
      </c>
      <c r="AN53">
        <v>6</v>
      </c>
      <c r="AO53">
        <v>5</v>
      </c>
      <c r="AP53">
        <v>5</v>
      </c>
      <c r="AQ53">
        <v>5</v>
      </c>
      <c r="AR53">
        <v>6</v>
      </c>
      <c r="AS53">
        <v>3</v>
      </c>
      <c r="AT53">
        <f t="shared" si="19"/>
        <v>5.125</v>
      </c>
      <c r="AU53">
        <f t="shared" si="6"/>
        <v>1</v>
      </c>
      <c r="AV53">
        <f t="shared" si="20"/>
        <v>5.25</v>
      </c>
      <c r="AW53">
        <f t="shared" si="7"/>
        <v>1</v>
      </c>
      <c r="AX53" t="s">
        <v>282</v>
      </c>
      <c r="AY53" t="s">
        <v>198</v>
      </c>
      <c r="AZ53" t="s">
        <v>571</v>
      </c>
      <c r="BA53">
        <v>2</v>
      </c>
      <c r="BC53">
        <f t="shared" si="2"/>
        <v>2</v>
      </c>
      <c r="BD53">
        <v>1</v>
      </c>
      <c r="BE53">
        <v>2</v>
      </c>
      <c r="BF53">
        <f t="shared" si="8"/>
        <v>1</v>
      </c>
      <c r="BG53" t="s">
        <v>369</v>
      </c>
      <c r="BH53" t="s">
        <v>370</v>
      </c>
      <c r="BI53" s="1">
        <v>4.0856481481481481E-3</v>
      </c>
      <c r="BK53" s="5" t="s">
        <v>1041</v>
      </c>
      <c r="BM53" s="11" t="b">
        <f t="shared" si="23"/>
        <v>0</v>
      </c>
      <c r="BN53" s="11" t="b">
        <f t="shared" si="23"/>
        <v>0</v>
      </c>
      <c r="BO53" s="11" t="b">
        <f t="shared" si="23"/>
        <v>0</v>
      </c>
      <c r="BP53" s="11" t="b">
        <f t="shared" si="23"/>
        <v>0</v>
      </c>
      <c r="BQ53" s="11" t="b">
        <f t="shared" si="17"/>
        <v>0</v>
      </c>
      <c r="BR53" s="11" t="b">
        <f t="shared" si="17"/>
        <v>0</v>
      </c>
      <c r="BU53" s="11" t="b">
        <f t="shared" si="9"/>
        <v>0</v>
      </c>
      <c r="BV53" s="11" t="b">
        <f t="shared" si="10"/>
        <v>0</v>
      </c>
      <c r="BW53" s="11" t="b">
        <f t="shared" si="22"/>
        <v>0</v>
      </c>
      <c r="BX53" s="11" t="b">
        <f t="shared" si="22"/>
        <v>0</v>
      </c>
      <c r="BY53" s="11" t="b">
        <f t="shared" si="22"/>
        <v>0</v>
      </c>
      <c r="BZ53" s="11" t="b">
        <f t="shared" si="22"/>
        <v>0</v>
      </c>
      <c r="CA53" s="11" t="b">
        <f t="shared" si="22"/>
        <v>0</v>
      </c>
      <c r="CB53" s="11" t="b">
        <f t="shared" si="22"/>
        <v>0</v>
      </c>
      <c r="CC53" s="11" t="b">
        <f t="shared" si="22"/>
        <v>0</v>
      </c>
      <c r="CD53" s="11" t="b">
        <f t="shared" si="22"/>
        <v>0</v>
      </c>
      <c r="CE53" s="11" t="b">
        <f t="shared" si="22"/>
        <v>0</v>
      </c>
      <c r="CF53" s="11" t="b">
        <f t="shared" si="22"/>
        <v>0</v>
      </c>
      <c r="CG53" s="11" t="b">
        <f t="shared" si="22"/>
        <v>0</v>
      </c>
      <c r="CH53" s="11" t="b">
        <f t="shared" si="22"/>
        <v>0</v>
      </c>
      <c r="CI53" s="11" t="b">
        <f t="shared" si="22"/>
        <v>0</v>
      </c>
      <c r="CJ53" s="11" t="b">
        <f t="shared" si="22"/>
        <v>0</v>
      </c>
      <c r="CK53" s="11" t="b">
        <f t="shared" si="21"/>
        <v>0</v>
      </c>
      <c r="CL53" s="11" t="b">
        <f t="shared" si="14"/>
        <v>0</v>
      </c>
    </row>
    <row r="54" spans="1:91">
      <c r="A54" t="s">
        <v>572</v>
      </c>
      <c r="B54" t="s">
        <v>573</v>
      </c>
      <c r="C54" t="s">
        <v>562</v>
      </c>
      <c r="D54" t="s">
        <v>70</v>
      </c>
      <c r="E54" t="s">
        <v>55</v>
      </c>
      <c r="F54" t="s">
        <v>56</v>
      </c>
      <c r="G54" t="s">
        <v>72</v>
      </c>
      <c r="H54" t="s">
        <v>58</v>
      </c>
      <c r="I54" t="str">
        <f t="shared" si="5"/>
        <v>Portugal</v>
      </c>
      <c r="J54" t="s">
        <v>59</v>
      </c>
      <c r="K54" t="s">
        <v>60</v>
      </c>
      <c r="L54">
        <v>2</v>
      </c>
      <c r="M54">
        <v>2</v>
      </c>
      <c r="N54">
        <v>3</v>
      </c>
      <c r="O54">
        <v>3</v>
      </c>
      <c r="P54">
        <v>4</v>
      </c>
      <c r="Q54">
        <v>5</v>
      </c>
      <c r="R54">
        <v>5</v>
      </c>
      <c r="S54">
        <v>0</v>
      </c>
      <c r="U54">
        <v>5</v>
      </c>
      <c r="V54">
        <v>3</v>
      </c>
      <c r="W54">
        <v>5</v>
      </c>
      <c r="X54">
        <v>0</v>
      </c>
      <c r="Y54">
        <v>3</v>
      </c>
      <c r="Z54">
        <v>0</v>
      </c>
      <c r="AA54">
        <v>3</v>
      </c>
      <c r="AB54">
        <v>0</v>
      </c>
      <c r="AC54">
        <v>0</v>
      </c>
      <c r="AD54">
        <v>6</v>
      </c>
      <c r="AE54" s="35">
        <v>4</v>
      </c>
      <c r="AF54">
        <v>3</v>
      </c>
      <c r="AG54">
        <v>5</v>
      </c>
      <c r="AH54">
        <v>3</v>
      </c>
      <c r="AI54">
        <v>6</v>
      </c>
      <c r="AJ54">
        <v>4</v>
      </c>
      <c r="AK54">
        <v>3</v>
      </c>
      <c r="AL54">
        <v>3</v>
      </c>
      <c r="AM54">
        <v>4</v>
      </c>
      <c r="AN54">
        <v>4</v>
      </c>
      <c r="AO54">
        <v>4</v>
      </c>
      <c r="AP54">
        <v>4</v>
      </c>
      <c r="AQ54">
        <v>3</v>
      </c>
      <c r="AR54">
        <v>6</v>
      </c>
      <c r="AS54">
        <v>0</v>
      </c>
      <c r="AT54">
        <f t="shared" si="19"/>
        <v>3.875</v>
      </c>
      <c r="AU54">
        <f t="shared" si="6"/>
        <v>1</v>
      </c>
      <c r="AV54">
        <f t="shared" si="20"/>
        <v>2.5</v>
      </c>
      <c r="AW54">
        <f t="shared" si="7"/>
        <v>0</v>
      </c>
      <c r="AX54" t="s">
        <v>297</v>
      </c>
      <c r="AY54" t="s">
        <v>139</v>
      </c>
      <c r="AZ54" t="s">
        <v>412</v>
      </c>
      <c r="BA54">
        <v>1</v>
      </c>
      <c r="BC54">
        <f t="shared" si="2"/>
        <v>1</v>
      </c>
      <c r="BD54">
        <v>1</v>
      </c>
      <c r="BE54">
        <v>1</v>
      </c>
      <c r="BF54">
        <f t="shared" si="8"/>
        <v>0</v>
      </c>
      <c r="BG54" t="s">
        <v>574</v>
      </c>
      <c r="BH54" t="s">
        <v>301</v>
      </c>
      <c r="BI54" s="1">
        <v>2.1874999999999998E-3</v>
      </c>
      <c r="BJ54" t="s">
        <v>575</v>
      </c>
      <c r="BK54" s="5" t="s">
        <v>736</v>
      </c>
      <c r="BL54" s="5" t="s">
        <v>1154</v>
      </c>
      <c r="BM54" s="11" t="b">
        <f t="shared" si="23"/>
        <v>0</v>
      </c>
      <c r="BN54" s="11" t="b">
        <f t="shared" si="23"/>
        <v>0</v>
      </c>
      <c r="BO54" s="11" t="b">
        <f t="shared" si="23"/>
        <v>0</v>
      </c>
      <c r="BP54" s="11" t="b">
        <f t="shared" si="23"/>
        <v>0</v>
      </c>
      <c r="BQ54" s="11" t="b">
        <f t="shared" si="17"/>
        <v>0</v>
      </c>
      <c r="BR54" s="11" t="b">
        <f t="shared" si="17"/>
        <v>0</v>
      </c>
      <c r="BS54" s="5" t="s">
        <v>1066</v>
      </c>
      <c r="BU54" s="11" t="b">
        <f t="shared" si="9"/>
        <v>1</v>
      </c>
      <c r="BV54" s="11" t="b">
        <f t="shared" si="10"/>
        <v>0</v>
      </c>
      <c r="BW54" s="11" t="b">
        <f t="shared" si="22"/>
        <v>0</v>
      </c>
      <c r="BX54" s="11" t="b">
        <f t="shared" si="22"/>
        <v>0</v>
      </c>
      <c r="BY54" s="11" t="b">
        <f t="shared" si="22"/>
        <v>0</v>
      </c>
      <c r="BZ54" s="11" t="b">
        <f t="shared" si="22"/>
        <v>0</v>
      </c>
      <c r="CA54" s="11" t="b">
        <f t="shared" si="22"/>
        <v>0</v>
      </c>
      <c r="CB54" s="11" t="b">
        <f t="shared" si="22"/>
        <v>0</v>
      </c>
      <c r="CC54" s="11" t="b">
        <f t="shared" si="22"/>
        <v>1</v>
      </c>
      <c r="CD54" s="11" t="b">
        <f t="shared" si="22"/>
        <v>0</v>
      </c>
      <c r="CE54" s="11" t="b">
        <f t="shared" si="22"/>
        <v>0</v>
      </c>
      <c r="CF54" s="11" t="b">
        <f t="shared" si="22"/>
        <v>0</v>
      </c>
      <c r="CG54" s="11" t="b">
        <f t="shared" si="22"/>
        <v>0</v>
      </c>
      <c r="CH54" s="11" t="b">
        <f t="shared" si="22"/>
        <v>0</v>
      </c>
      <c r="CI54" s="11" t="b">
        <f t="shared" si="22"/>
        <v>0</v>
      </c>
      <c r="CJ54" s="11" t="b">
        <f t="shared" si="22"/>
        <v>0</v>
      </c>
      <c r="CK54" s="11" t="b">
        <f t="shared" si="21"/>
        <v>0</v>
      </c>
      <c r="CL54" s="11" t="b">
        <f t="shared" si="14"/>
        <v>0</v>
      </c>
      <c r="CM54" t="s">
        <v>151</v>
      </c>
    </row>
    <row r="55" spans="1:91">
      <c r="A55" t="s">
        <v>576</v>
      </c>
      <c r="B55" t="s">
        <v>577</v>
      </c>
      <c r="C55" t="s">
        <v>562</v>
      </c>
      <c r="D55" t="s">
        <v>54</v>
      </c>
      <c r="E55" t="s">
        <v>144</v>
      </c>
      <c r="F55" t="s">
        <v>56</v>
      </c>
      <c r="G55" t="s">
        <v>124</v>
      </c>
      <c r="H55" t="s">
        <v>510</v>
      </c>
      <c r="I55" t="str">
        <f t="shared" si="5"/>
        <v>England</v>
      </c>
      <c r="J55" t="s">
        <v>59</v>
      </c>
      <c r="K55" t="s">
        <v>98</v>
      </c>
      <c r="L55">
        <v>4</v>
      </c>
      <c r="M55">
        <v>3</v>
      </c>
      <c r="N55">
        <v>4</v>
      </c>
      <c r="O55">
        <v>4</v>
      </c>
      <c r="P55">
        <v>5</v>
      </c>
      <c r="Q55">
        <v>3</v>
      </c>
      <c r="R55">
        <v>4</v>
      </c>
      <c r="S55">
        <v>1</v>
      </c>
      <c r="T55">
        <v>2</v>
      </c>
      <c r="V55">
        <v>4</v>
      </c>
      <c r="W55">
        <v>4</v>
      </c>
      <c r="X55">
        <v>4</v>
      </c>
      <c r="Y55">
        <v>4</v>
      </c>
      <c r="Z55">
        <v>4</v>
      </c>
      <c r="AA55">
        <v>4</v>
      </c>
      <c r="AB55">
        <v>4</v>
      </c>
      <c r="AC55">
        <v>4</v>
      </c>
      <c r="AD55">
        <v>2</v>
      </c>
      <c r="AE55" s="35">
        <v>4</v>
      </c>
      <c r="AF55">
        <v>3</v>
      </c>
      <c r="AG55">
        <v>4</v>
      </c>
      <c r="AH55">
        <v>4</v>
      </c>
      <c r="AI55">
        <v>5</v>
      </c>
      <c r="AJ55">
        <v>5</v>
      </c>
      <c r="AK55">
        <v>5</v>
      </c>
      <c r="AL55">
        <v>4</v>
      </c>
      <c r="AM55">
        <v>4</v>
      </c>
      <c r="AN55">
        <v>5</v>
      </c>
      <c r="AO55">
        <v>5</v>
      </c>
      <c r="AP55">
        <v>5</v>
      </c>
      <c r="AQ55">
        <v>5</v>
      </c>
      <c r="AR55">
        <v>6</v>
      </c>
      <c r="AS55">
        <v>2</v>
      </c>
      <c r="AT55">
        <f t="shared" si="19"/>
        <v>4.25</v>
      </c>
      <c r="AU55">
        <f t="shared" si="6"/>
        <v>1</v>
      </c>
      <c r="AV55">
        <f t="shared" si="20"/>
        <v>3.75</v>
      </c>
      <c r="AW55">
        <f t="shared" si="7"/>
        <v>1</v>
      </c>
      <c r="AX55" t="s">
        <v>282</v>
      </c>
      <c r="AY55" t="s">
        <v>228</v>
      </c>
      <c r="AZ55" t="s">
        <v>571</v>
      </c>
      <c r="BA55">
        <v>1</v>
      </c>
      <c r="BC55">
        <f t="shared" si="2"/>
        <v>1</v>
      </c>
      <c r="BD55">
        <v>1</v>
      </c>
      <c r="BE55">
        <v>1</v>
      </c>
      <c r="BF55">
        <f t="shared" si="8"/>
        <v>0</v>
      </c>
      <c r="BG55" t="s">
        <v>292</v>
      </c>
      <c r="BH55" t="s">
        <v>286</v>
      </c>
      <c r="BI55" s="1">
        <v>2.3611111111111111E-3</v>
      </c>
      <c r="BK55" s="5" t="s">
        <v>1041</v>
      </c>
      <c r="BM55" s="11" t="b">
        <f t="shared" si="23"/>
        <v>0</v>
      </c>
      <c r="BN55" s="11" t="b">
        <f t="shared" si="23"/>
        <v>0</v>
      </c>
      <c r="BO55" s="11" t="b">
        <f t="shared" si="23"/>
        <v>0</v>
      </c>
      <c r="BP55" s="11" t="b">
        <f t="shared" si="23"/>
        <v>0</v>
      </c>
      <c r="BQ55" s="11" t="b">
        <f t="shared" si="17"/>
        <v>0</v>
      </c>
      <c r="BR55" s="11" t="b">
        <f t="shared" si="17"/>
        <v>0</v>
      </c>
      <c r="BU55" s="11" t="b">
        <f t="shared" si="9"/>
        <v>0</v>
      </c>
      <c r="BV55" s="11" t="b">
        <f t="shared" si="10"/>
        <v>0</v>
      </c>
      <c r="BW55" s="11" t="b">
        <f t="shared" si="22"/>
        <v>0</v>
      </c>
      <c r="BX55" s="11" t="b">
        <f t="shared" si="22"/>
        <v>0</v>
      </c>
      <c r="BY55" s="11" t="b">
        <f t="shared" si="22"/>
        <v>0</v>
      </c>
      <c r="BZ55" s="11" t="b">
        <f t="shared" si="22"/>
        <v>0</v>
      </c>
      <c r="CA55" s="11" t="b">
        <f t="shared" si="22"/>
        <v>0</v>
      </c>
      <c r="CB55" s="11" t="b">
        <f t="shared" si="22"/>
        <v>0</v>
      </c>
      <c r="CC55" s="11" t="b">
        <f t="shared" si="22"/>
        <v>0</v>
      </c>
      <c r="CD55" s="11" t="b">
        <f t="shared" si="22"/>
        <v>0</v>
      </c>
      <c r="CE55" s="11" t="b">
        <f t="shared" si="22"/>
        <v>0</v>
      </c>
      <c r="CF55" s="11" t="b">
        <f t="shared" si="22"/>
        <v>0</v>
      </c>
      <c r="CG55" s="11" t="b">
        <f t="shared" si="22"/>
        <v>0</v>
      </c>
      <c r="CH55" s="11" t="b">
        <f t="shared" si="22"/>
        <v>0</v>
      </c>
      <c r="CI55" s="11" t="b">
        <f t="shared" si="22"/>
        <v>0</v>
      </c>
      <c r="CJ55" s="11" t="b">
        <f t="shared" si="22"/>
        <v>0</v>
      </c>
      <c r="CK55" s="11" t="b">
        <f t="shared" si="21"/>
        <v>0</v>
      </c>
      <c r="CL55" s="11" t="b">
        <f t="shared" si="14"/>
        <v>0</v>
      </c>
    </row>
    <row r="56" spans="1:91">
      <c r="A56" t="s">
        <v>578</v>
      </c>
      <c r="B56" t="s">
        <v>579</v>
      </c>
      <c r="C56" t="s">
        <v>562</v>
      </c>
      <c r="D56" t="s">
        <v>81</v>
      </c>
      <c r="E56" t="s">
        <v>55</v>
      </c>
      <c r="F56" t="s">
        <v>56</v>
      </c>
      <c r="G56" t="s">
        <v>72</v>
      </c>
      <c r="H56" t="s">
        <v>84</v>
      </c>
      <c r="I56" t="str">
        <f t="shared" si="5"/>
        <v>United States</v>
      </c>
      <c r="J56" t="s">
        <v>74</v>
      </c>
      <c r="K56" t="s">
        <v>60</v>
      </c>
      <c r="L56">
        <v>5</v>
      </c>
      <c r="M56">
        <v>4</v>
      </c>
      <c r="N56">
        <v>5</v>
      </c>
      <c r="O56">
        <v>1</v>
      </c>
      <c r="P56">
        <v>3</v>
      </c>
      <c r="Q56">
        <v>2</v>
      </c>
      <c r="R56">
        <v>4</v>
      </c>
      <c r="S56">
        <v>1</v>
      </c>
      <c r="T56">
        <v>3</v>
      </c>
      <c r="V56">
        <v>5</v>
      </c>
      <c r="W56">
        <v>3</v>
      </c>
      <c r="X56">
        <v>5</v>
      </c>
      <c r="Y56">
        <v>4</v>
      </c>
      <c r="Z56">
        <v>2</v>
      </c>
      <c r="AA56">
        <v>5</v>
      </c>
      <c r="AB56">
        <v>4</v>
      </c>
      <c r="AC56">
        <v>5</v>
      </c>
      <c r="AD56">
        <v>1</v>
      </c>
      <c r="AE56" s="35">
        <v>5</v>
      </c>
      <c r="AF56">
        <v>3</v>
      </c>
      <c r="AG56">
        <v>4</v>
      </c>
      <c r="AH56">
        <v>6</v>
      </c>
      <c r="AI56">
        <v>4</v>
      </c>
      <c r="AJ56">
        <v>5</v>
      </c>
      <c r="AK56">
        <v>3</v>
      </c>
      <c r="AL56">
        <v>5</v>
      </c>
      <c r="AM56">
        <v>3</v>
      </c>
      <c r="AN56">
        <v>3</v>
      </c>
      <c r="AO56">
        <v>4</v>
      </c>
      <c r="AP56">
        <v>3</v>
      </c>
      <c r="AQ56">
        <v>4</v>
      </c>
      <c r="AR56">
        <v>6</v>
      </c>
      <c r="AS56">
        <v>4</v>
      </c>
      <c r="AT56">
        <f t="shared" si="19"/>
        <v>4.375</v>
      </c>
      <c r="AU56">
        <f t="shared" si="6"/>
        <v>1</v>
      </c>
      <c r="AV56">
        <f t="shared" si="20"/>
        <v>3.625</v>
      </c>
      <c r="AW56">
        <f t="shared" si="7"/>
        <v>1</v>
      </c>
      <c r="AX56" t="s">
        <v>61</v>
      </c>
      <c r="AY56" t="s">
        <v>580</v>
      </c>
      <c r="AZ56" t="s">
        <v>581</v>
      </c>
      <c r="BA56">
        <v>0</v>
      </c>
      <c r="BB56">
        <v>1</v>
      </c>
      <c r="BC56">
        <f t="shared" si="2"/>
        <v>1</v>
      </c>
      <c r="BD56">
        <v>1</v>
      </c>
      <c r="BE56">
        <v>1</v>
      </c>
      <c r="BF56">
        <f t="shared" si="8"/>
        <v>0</v>
      </c>
      <c r="BG56" t="s">
        <v>64</v>
      </c>
      <c r="BH56" t="s">
        <v>65</v>
      </c>
      <c r="BI56" s="1">
        <v>2.7662037037037034E-3</v>
      </c>
      <c r="BJ56" t="s">
        <v>582</v>
      </c>
      <c r="BK56" s="5" t="s">
        <v>1042</v>
      </c>
      <c r="BM56" s="11" t="b">
        <f t="shared" si="23"/>
        <v>0</v>
      </c>
      <c r="BN56" s="11" t="b">
        <f t="shared" si="23"/>
        <v>0</v>
      </c>
      <c r="BO56" s="11" t="b">
        <f t="shared" si="23"/>
        <v>0</v>
      </c>
      <c r="BP56" s="11" t="b">
        <f t="shared" si="23"/>
        <v>0</v>
      </c>
      <c r="BQ56" s="11" t="b">
        <f t="shared" si="17"/>
        <v>0</v>
      </c>
      <c r="BR56" s="11" t="b">
        <f t="shared" si="17"/>
        <v>0</v>
      </c>
      <c r="BS56" s="5" t="s">
        <v>1067</v>
      </c>
      <c r="BU56" s="11" t="b">
        <f t="shared" si="9"/>
        <v>0</v>
      </c>
      <c r="BV56" s="11" t="b">
        <f t="shared" si="10"/>
        <v>0</v>
      </c>
      <c r="BW56" s="11" t="b">
        <f t="shared" si="22"/>
        <v>0</v>
      </c>
      <c r="BX56" s="11" t="b">
        <f t="shared" si="22"/>
        <v>0</v>
      </c>
      <c r="BY56" s="11" t="b">
        <f t="shared" si="22"/>
        <v>0</v>
      </c>
      <c r="BZ56" s="11" t="b">
        <f t="shared" si="22"/>
        <v>0</v>
      </c>
      <c r="CA56" s="11" t="b">
        <f t="shared" si="22"/>
        <v>0</v>
      </c>
      <c r="CB56" s="11" t="b">
        <f t="shared" si="22"/>
        <v>0</v>
      </c>
      <c r="CC56" s="11" t="b">
        <f t="shared" ref="CC56:CJ74" si="24">ISNUMBER(SEARCH(CC$2,$BS56))</f>
        <v>0</v>
      </c>
      <c r="CD56" s="11" t="b">
        <f t="shared" si="24"/>
        <v>1</v>
      </c>
      <c r="CE56" s="11" t="b">
        <f t="shared" si="24"/>
        <v>0</v>
      </c>
      <c r="CF56" s="11" t="b">
        <f t="shared" si="24"/>
        <v>0</v>
      </c>
      <c r="CG56" s="11" t="b">
        <f t="shared" si="24"/>
        <v>0</v>
      </c>
      <c r="CH56" s="11" t="b">
        <f t="shared" si="24"/>
        <v>0</v>
      </c>
      <c r="CI56" s="11" t="b">
        <f t="shared" si="24"/>
        <v>0</v>
      </c>
      <c r="CJ56" s="11" t="b">
        <f t="shared" si="24"/>
        <v>0</v>
      </c>
      <c r="CK56" s="11" t="b">
        <f t="shared" si="21"/>
        <v>0</v>
      </c>
      <c r="CL56" s="11" t="b">
        <f t="shared" si="14"/>
        <v>0</v>
      </c>
    </row>
    <row r="57" spans="1:91">
      <c r="A57" t="s">
        <v>583</v>
      </c>
      <c r="B57" t="s">
        <v>584</v>
      </c>
      <c r="C57" t="s">
        <v>562</v>
      </c>
      <c r="D57" t="s">
        <v>70</v>
      </c>
      <c r="E57" t="s">
        <v>71</v>
      </c>
      <c r="F57" t="s">
        <v>56</v>
      </c>
      <c r="G57" t="s">
        <v>72</v>
      </c>
      <c r="H57" t="s">
        <v>125</v>
      </c>
      <c r="I57" t="str">
        <f t="shared" si="5"/>
        <v>United Kingdom</v>
      </c>
      <c r="J57" t="s">
        <v>74</v>
      </c>
      <c r="K57" t="s">
        <v>98</v>
      </c>
      <c r="L57">
        <v>0</v>
      </c>
      <c r="M57">
        <v>4</v>
      </c>
      <c r="N57">
        <v>4</v>
      </c>
      <c r="O57">
        <v>1</v>
      </c>
      <c r="P57">
        <v>6</v>
      </c>
      <c r="Q57">
        <v>5</v>
      </c>
      <c r="R57">
        <v>6</v>
      </c>
      <c r="S57">
        <v>1</v>
      </c>
      <c r="T57">
        <v>2</v>
      </c>
      <c r="V57">
        <v>2</v>
      </c>
      <c r="W57">
        <v>5</v>
      </c>
      <c r="X57">
        <v>2</v>
      </c>
      <c r="Y57">
        <v>6</v>
      </c>
      <c r="Z57">
        <v>2</v>
      </c>
      <c r="AA57">
        <v>5</v>
      </c>
      <c r="AB57">
        <v>2</v>
      </c>
      <c r="AC57">
        <v>5</v>
      </c>
      <c r="AD57">
        <v>1</v>
      </c>
      <c r="AE57" s="35">
        <v>2</v>
      </c>
      <c r="AF57">
        <v>5</v>
      </c>
      <c r="AG57">
        <v>3</v>
      </c>
      <c r="AH57">
        <v>2</v>
      </c>
      <c r="AI57">
        <v>5</v>
      </c>
      <c r="AJ57">
        <v>1</v>
      </c>
      <c r="AK57">
        <v>4</v>
      </c>
      <c r="AL57">
        <v>0</v>
      </c>
      <c r="AM57">
        <v>1</v>
      </c>
      <c r="AN57">
        <v>1</v>
      </c>
      <c r="AO57">
        <v>2</v>
      </c>
      <c r="AP57">
        <v>2</v>
      </c>
      <c r="AQ57">
        <v>1</v>
      </c>
      <c r="AR57">
        <v>6</v>
      </c>
      <c r="AS57">
        <v>0</v>
      </c>
      <c r="AT57">
        <f t="shared" si="19"/>
        <v>2.75</v>
      </c>
      <c r="AU57">
        <f t="shared" si="6"/>
        <v>0</v>
      </c>
      <c r="AV57">
        <f t="shared" si="20"/>
        <v>3.125</v>
      </c>
      <c r="AW57">
        <f t="shared" si="7"/>
        <v>1</v>
      </c>
      <c r="AX57" t="s">
        <v>86</v>
      </c>
      <c r="AY57" t="s">
        <v>585</v>
      </c>
      <c r="AZ57" t="s">
        <v>586</v>
      </c>
      <c r="BA57">
        <v>1</v>
      </c>
      <c r="BC57">
        <f t="shared" si="2"/>
        <v>1</v>
      </c>
      <c r="BD57">
        <v>2</v>
      </c>
      <c r="BE57">
        <v>4</v>
      </c>
      <c r="BF57">
        <f t="shared" si="8"/>
        <v>1</v>
      </c>
      <c r="BG57" t="s">
        <v>587</v>
      </c>
      <c r="BH57" t="s">
        <v>476</v>
      </c>
      <c r="BI57" s="1">
        <v>3.2638888888888891E-3</v>
      </c>
      <c r="BK57" s="5" t="s">
        <v>1041</v>
      </c>
      <c r="BM57" s="11" t="b">
        <f t="shared" si="23"/>
        <v>0</v>
      </c>
      <c r="BN57" s="11" t="b">
        <f t="shared" si="23"/>
        <v>0</v>
      </c>
      <c r="BO57" s="11" t="b">
        <f t="shared" si="23"/>
        <v>0</v>
      </c>
      <c r="BP57" s="11" t="b">
        <f t="shared" si="23"/>
        <v>0</v>
      </c>
      <c r="BQ57" s="11" t="b">
        <f t="shared" si="17"/>
        <v>0</v>
      </c>
      <c r="BR57" s="11" t="b">
        <f t="shared" si="17"/>
        <v>0</v>
      </c>
      <c r="BU57" s="11" t="b">
        <f t="shared" si="9"/>
        <v>0</v>
      </c>
      <c r="BV57" s="11" t="b">
        <f t="shared" si="10"/>
        <v>0</v>
      </c>
      <c r="BW57" s="11" t="b">
        <f t="shared" ref="BW57:CJ75" si="25">ISNUMBER(SEARCH(BW$2,$BS57))</f>
        <v>0</v>
      </c>
      <c r="BX57" s="11" t="b">
        <f t="shared" si="25"/>
        <v>0</v>
      </c>
      <c r="BY57" s="11" t="b">
        <f t="shared" si="25"/>
        <v>0</v>
      </c>
      <c r="BZ57" s="11" t="b">
        <f t="shared" si="25"/>
        <v>0</v>
      </c>
      <c r="CA57" s="11" t="b">
        <f t="shared" si="25"/>
        <v>0</v>
      </c>
      <c r="CB57" s="11" t="b">
        <f t="shared" si="25"/>
        <v>0</v>
      </c>
      <c r="CC57" s="11" t="b">
        <f t="shared" si="25"/>
        <v>0</v>
      </c>
      <c r="CD57" s="11" t="b">
        <f t="shared" si="25"/>
        <v>0</v>
      </c>
      <c r="CE57" s="11" t="b">
        <f t="shared" si="25"/>
        <v>0</v>
      </c>
      <c r="CF57" s="11" t="b">
        <f t="shared" si="25"/>
        <v>0</v>
      </c>
      <c r="CG57" s="11" t="b">
        <f t="shared" si="25"/>
        <v>0</v>
      </c>
      <c r="CH57" s="11" t="b">
        <f t="shared" si="25"/>
        <v>0</v>
      </c>
      <c r="CI57" s="11" t="b">
        <f t="shared" si="25"/>
        <v>0</v>
      </c>
      <c r="CJ57" s="11" t="b">
        <f t="shared" si="24"/>
        <v>0</v>
      </c>
      <c r="CK57" s="11" t="b">
        <f t="shared" si="21"/>
        <v>0</v>
      </c>
      <c r="CL57" s="11" t="b">
        <f t="shared" si="14"/>
        <v>0</v>
      </c>
    </row>
    <row r="58" spans="1:91">
      <c r="A58" t="s">
        <v>588</v>
      </c>
      <c r="B58" t="s">
        <v>589</v>
      </c>
      <c r="C58" t="s">
        <v>562</v>
      </c>
      <c r="D58" t="s">
        <v>54</v>
      </c>
      <c r="E58" t="s">
        <v>71</v>
      </c>
      <c r="F58" t="s">
        <v>222</v>
      </c>
      <c r="G58" t="s">
        <v>72</v>
      </c>
      <c r="H58" t="s">
        <v>254</v>
      </c>
      <c r="I58" t="str">
        <f t="shared" si="5"/>
        <v>Poland</v>
      </c>
      <c r="J58" t="s">
        <v>59</v>
      </c>
      <c r="K58" t="s">
        <v>60</v>
      </c>
      <c r="L58">
        <v>1</v>
      </c>
      <c r="M58">
        <v>4</v>
      </c>
      <c r="N58">
        <v>2</v>
      </c>
      <c r="O58">
        <v>3</v>
      </c>
      <c r="P58">
        <v>6</v>
      </c>
      <c r="Q58">
        <v>4</v>
      </c>
      <c r="R58">
        <v>4</v>
      </c>
      <c r="S58">
        <v>0</v>
      </c>
      <c r="U58">
        <v>6</v>
      </c>
      <c r="V58">
        <v>5</v>
      </c>
      <c r="W58">
        <v>4</v>
      </c>
      <c r="X58">
        <v>4</v>
      </c>
      <c r="Y58">
        <v>5</v>
      </c>
      <c r="Z58">
        <v>5</v>
      </c>
      <c r="AA58">
        <v>5</v>
      </c>
      <c r="AB58">
        <v>4</v>
      </c>
      <c r="AC58">
        <v>1</v>
      </c>
      <c r="AD58">
        <v>5</v>
      </c>
      <c r="AE58" s="35">
        <v>4</v>
      </c>
      <c r="AF58">
        <v>3</v>
      </c>
      <c r="AG58">
        <v>5</v>
      </c>
      <c r="AH58">
        <v>4</v>
      </c>
      <c r="AI58">
        <v>6</v>
      </c>
      <c r="AJ58">
        <v>4</v>
      </c>
      <c r="AK58">
        <v>4</v>
      </c>
      <c r="AL58">
        <v>5</v>
      </c>
      <c r="AM58">
        <v>5</v>
      </c>
      <c r="AN58">
        <v>5</v>
      </c>
      <c r="AO58">
        <v>5</v>
      </c>
      <c r="AP58">
        <v>5</v>
      </c>
      <c r="AQ58">
        <v>5</v>
      </c>
      <c r="AR58">
        <v>6</v>
      </c>
      <c r="AS58">
        <v>2</v>
      </c>
      <c r="AT58">
        <f t="shared" si="19"/>
        <v>4.375</v>
      </c>
      <c r="AU58">
        <f t="shared" si="6"/>
        <v>1</v>
      </c>
      <c r="AV58">
        <f t="shared" si="20"/>
        <v>4.625</v>
      </c>
      <c r="AW58">
        <f t="shared" si="7"/>
        <v>1</v>
      </c>
      <c r="AX58" t="s">
        <v>86</v>
      </c>
      <c r="AY58" t="s">
        <v>590</v>
      </c>
      <c r="AZ58" t="s">
        <v>591</v>
      </c>
      <c r="BA58">
        <v>1</v>
      </c>
      <c r="BC58">
        <f t="shared" si="2"/>
        <v>1</v>
      </c>
      <c r="BD58">
        <v>1</v>
      </c>
      <c r="BE58">
        <v>5</v>
      </c>
      <c r="BF58">
        <f t="shared" si="8"/>
        <v>1</v>
      </c>
      <c r="BG58" t="s">
        <v>168</v>
      </c>
      <c r="BH58" t="s">
        <v>90</v>
      </c>
      <c r="BI58" s="1">
        <v>8.9583333333333338E-3</v>
      </c>
      <c r="BJ58" t="s">
        <v>592</v>
      </c>
      <c r="BK58" s="5" t="s">
        <v>1042</v>
      </c>
      <c r="BM58" s="11" t="b">
        <f t="shared" si="23"/>
        <v>0</v>
      </c>
      <c r="BN58" s="11" t="b">
        <f t="shared" si="23"/>
        <v>0</v>
      </c>
      <c r="BO58" s="11" t="b">
        <f t="shared" si="23"/>
        <v>0</v>
      </c>
      <c r="BP58" s="11" t="b">
        <f t="shared" si="23"/>
        <v>0</v>
      </c>
      <c r="BQ58" s="11" t="b">
        <f t="shared" si="17"/>
        <v>0</v>
      </c>
      <c r="BR58" s="11" t="b">
        <f t="shared" si="17"/>
        <v>0</v>
      </c>
      <c r="BS58" s="5" t="s">
        <v>1068</v>
      </c>
      <c r="BT58" s="5" t="s">
        <v>1069</v>
      </c>
      <c r="BU58" s="11" t="b">
        <f t="shared" si="9"/>
        <v>0</v>
      </c>
      <c r="BV58" s="11" t="b">
        <f t="shared" si="10"/>
        <v>0</v>
      </c>
      <c r="BW58" s="11" t="b">
        <f t="shared" si="25"/>
        <v>0</v>
      </c>
      <c r="BX58" s="11" t="b">
        <f t="shared" si="25"/>
        <v>0</v>
      </c>
      <c r="BY58" s="11" t="b">
        <f t="shared" si="25"/>
        <v>0</v>
      </c>
      <c r="BZ58" s="11" t="b">
        <f t="shared" si="25"/>
        <v>0</v>
      </c>
      <c r="CA58" s="11" t="b">
        <f t="shared" si="25"/>
        <v>1</v>
      </c>
      <c r="CB58" s="11" t="b">
        <f t="shared" si="25"/>
        <v>0</v>
      </c>
      <c r="CC58" s="11" t="b">
        <f t="shared" si="25"/>
        <v>0</v>
      </c>
      <c r="CD58" s="11" t="b">
        <f t="shared" si="25"/>
        <v>0</v>
      </c>
      <c r="CE58" s="11" t="b">
        <f t="shared" si="25"/>
        <v>0</v>
      </c>
      <c r="CF58" s="11" t="b">
        <f t="shared" si="25"/>
        <v>0</v>
      </c>
      <c r="CG58" s="11" t="b">
        <f t="shared" si="25"/>
        <v>0</v>
      </c>
      <c r="CH58" s="11" t="b">
        <f t="shared" si="25"/>
        <v>0</v>
      </c>
      <c r="CI58" s="11" t="b">
        <f t="shared" si="25"/>
        <v>0</v>
      </c>
      <c r="CJ58" s="11" t="b">
        <f t="shared" si="24"/>
        <v>0</v>
      </c>
      <c r="CK58" s="11" t="b">
        <f t="shared" si="21"/>
        <v>0</v>
      </c>
      <c r="CL58" s="11" t="b">
        <f t="shared" si="14"/>
        <v>0</v>
      </c>
    </row>
    <row r="59" spans="1:91">
      <c r="A59" t="s">
        <v>593</v>
      </c>
      <c r="B59" t="s">
        <v>594</v>
      </c>
      <c r="C59" t="s">
        <v>562</v>
      </c>
      <c r="D59" t="s">
        <v>54</v>
      </c>
      <c r="E59" t="s">
        <v>82</v>
      </c>
      <c r="F59" t="s">
        <v>116</v>
      </c>
      <c r="G59" t="s">
        <v>72</v>
      </c>
      <c r="H59" t="s">
        <v>58</v>
      </c>
      <c r="I59" t="str">
        <f t="shared" si="5"/>
        <v>Portugal</v>
      </c>
      <c r="J59" t="s">
        <v>59</v>
      </c>
      <c r="K59" t="s">
        <v>60</v>
      </c>
      <c r="L59">
        <v>1</v>
      </c>
      <c r="M59">
        <v>5</v>
      </c>
      <c r="N59">
        <v>3</v>
      </c>
      <c r="O59">
        <v>4</v>
      </c>
      <c r="P59">
        <v>6</v>
      </c>
      <c r="Q59">
        <v>6</v>
      </c>
      <c r="R59">
        <v>5</v>
      </c>
      <c r="S59">
        <v>0</v>
      </c>
      <c r="U59">
        <v>5</v>
      </c>
      <c r="V59">
        <v>2</v>
      </c>
      <c r="W59">
        <v>1</v>
      </c>
      <c r="X59">
        <v>2</v>
      </c>
      <c r="Y59">
        <v>2</v>
      </c>
      <c r="Z59">
        <v>2</v>
      </c>
      <c r="AA59">
        <v>5</v>
      </c>
      <c r="AB59">
        <v>4</v>
      </c>
      <c r="AC59">
        <v>2</v>
      </c>
      <c r="AD59">
        <v>4</v>
      </c>
      <c r="AE59" s="35">
        <v>4</v>
      </c>
      <c r="AF59">
        <v>1</v>
      </c>
      <c r="AG59">
        <v>1</v>
      </c>
      <c r="AH59">
        <v>1</v>
      </c>
      <c r="AI59">
        <v>5</v>
      </c>
      <c r="AJ59">
        <v>4</v>
      </c>
      <c r="AK59">
        <v>4</v>
      </c>
      <c r="AL59">
        <v>4</v>
      </c>
      <c r="AM59">
        <v>3</v>
      </c>
      <c r="AN59">
        <v>2</v>
      </c>
      <c r="AO59">
        <v>3</v>
      </c>
      <c r="AP59">
        <v>5</v>
      </c>
      <c r="AQ59">
        <v>3</v>
      </c>
      <c r="AR59">
        <v>6</v>
      </c>
      <c r="AS59">
        <v>2</v>
      </c>
      <c r="AT59">
        <f t="shared" si="19"/>
        <v>3</v>
      </c>
      <c r="AU59">
        <f t="shared" si="6"/>
        <v>0</v>
      </c>
      <c r="AV59">
        <f t="shared" si="20"/>
        <v>2.75</v>
      </c>
      <c r="AW59">
        <f t="shared" si="7"/>
        <v>0</v>
      </c>
      <c r="AX59" t="s">
        <v>282</v>
      </c>
      <c r="AY59" t="s">
        <v>595</v>
      </c>
      <c r="AZ59" t="s">
        <v>596</v>
      </c>
      <c r="BA59">
        <v>2</v>
      </c>
      <c r="BC59">
        <f t="shared" si="2"/>
        <v>2</v>
      </c>
      <c r="BD59">
        <v>1</v>
      </c>
      <c r="BE59">
        <v>4</v>
      </c>
      <c r="BF59">
        <f t="shared" si="8"/>
        <v>1</v>
      </c>
      <c r="BG59" t="s">
        <v>292</v>
      </c>
      <c r="BH59" t="s">
        <v>286</v>
      </c>
      <c r="BI59" s="1">
        <v>3.1828703703703702E-3</v>
      </c>
      <c r="BK59" s="5" t="s">
        <v>1041</v>
      </c>
      <c r="BM59" s="11" t="b">
        <f t="shared" si="23"/>
        <v>0</v>
      </c>
      <c r="BN59" s="11" t="b">
        <f t="shared" si="23"/>
        <v>0</v>
      </c>
      <c r="BO59" s="11" t="b">
        <f t="shared" si="23"/>
        <v>0</v>
      </c>
      <c r="BP59" s="11" t="b">
        <f t="shared" si="23"/>
        <v>0</v>
      </c>
      <c r="BQ59" s="11" t="b">
        <f t="shared" si="17"/>
        <v>0</v>
      </c>
      <c r="BR59" s="11" t="b">
        <f t="shared" si="17"/>
        <v>0</v>
      </c>
      <c r="BU59" s="11" t="b">
        <f t="shared" si="9"/>
        <v>0</v>
      </c>
      <c r="BV59" s="11" t="b">
        <f t="shared" si="10"/>
        <v>0</v>
      </c>
      <c r="BW59" s="11" t="b">
        <f t="shared" si="25"/>
        <v>0</v>
      </c>
      <c r="BX59" s="11" t="b">
        <f t="shared" si="25"/>
        <v>0</v>
      </c>
      <c r="BY59" s="11" t="b">
        <f t="shared" si="25"/>
        <v>0</v>
      </c>
      <c r="BZ59" s="11" t="b">
        <f t="shared" si="25"/>
        <v>0</v>
      </c>
      <c r="CA59" s="11" t="b">
        <f t="shared" si="25"/>
        <v>0</v>
      </c>
      <c r="CB59" s="11" t="b">
        <f t="shared" si="25"/>
        <v>0</v>
      </c>
      <c r="CC59" s="11" t="b">
        <f t="shared" si="25"/>
        <v>0</v>
      </c>
      <c r="CD59" s="11" t="b">
        <f t="shared" si="25"/>
        <v>0</v>
      </c>
      <c r="CE59" s="11" t="b">
        <f t="shared" si="25"/>
        <v>0</v>
      </c>
      <c r="CF59" s="11" t="b">
        <f t="shared" si="25"/>
        <v>0</v>
      </c>
      <c r="CG59" s="11" t="b">
        <f t="shared" si="25"/>
        <v>0</v>
      </c>
      <c r="CH59" s="11" t="b">
        <f t="shared" si="25"/>
        <v>0</v>
      </c>
      <c r="CI59" s="11" t="b">
        <f t="shared" si="25"/>
        <v>0</v>
      </c>
      <c r="CJ59" s="11" t="b">
        <f t="shared" si="24"/>
        <v>0</v>
      </c>
      <c r="CK59" s="11" t="b">
        <f t="shared" si="21"/>
        <v>0</v>
      </c>
      <c r="CL59" s="11" t="b">
        <f t="shared" si="14"/>
        <v>0</v>
      </c>
    </row>
    <row r="60" spans="1:91">
      <c r="A60" t="s">
        <v>597</v>
      </c>
      <c r="B60" t="s">
        <v>598</v>
      </c>
      <c r="C60" t="s">
        <v>562</v>
      </c>
      <c r="D60" t="s">
        <v>70</v>
      </c>
      <c r="E60" t="s">
        <v>144</v>
      </c>
      <c r="F60" t="s">
        <v>83</v>
      </c>
      <c r="G60" t="s">
        <v>96</v>
      </c>
      <c r="H60" t="s">
        <v>599</v>
      </c>
      <c r="I60" t="str">
        <f t="shared" si="5"/>
        <v>i was born here??</v>
      </c>
      <c r="J60" t="s">
        <v>59</v>
      </c>
      <c r="K60" t="s">
        <v>98</v>
      </c>
      <c r="L60">
        <v>5</v>
      </c>
      <c r="M60">
        <v>3</v>
      </c>
      <c r="N60">
        <v>5</v>
      </c>
      <c r="O60">
        <v>3</v>
      </c>
      <c r="P60">
        <v>5</v>
      </c>
      <c r="Q60">
        <v>4</v>
      </c>
      <c r="R60">
        <v>2</v>
      </c>
      <c r="S60">
        <v>1</v>
      </c>
      <c r="T60">
        <v>2</v>
      </c>
      <c r="V60">
        <v>1</v>
      </c>
      <c r="W60">
        <v>2</v>
      </c>
      <c r="X60">
        <v>1</v>
      </c>
      <c r="Y60">
        <v>1</v>
      </c>
      <c r="Z60">
        <v>3</v>
      </c>
      <c r="AA60">
        <v>4</v>
      </c>
      <c r="AB60">
        <v>2</v>
      </c>
      <c r="AC60">
        <v>4</v>
      </c>
      <c r="AD60">
        <v>2</v>
      </c>
      <c r="AE60" s="35">
        <v>1</v>
      </c>
      <c r="AF60">
        <v>1</v>
      </c>
      <c r="AG60">
        <v>2</v>
      </c>
      <c r="AH60">
        <v>0</v>
      </c>
      <c r="AI60">
        <v>5</v>
      </c>
      <c r="AJ60">
        <v>3</v>
      </c>
      <c r="AK60">
        <v>5</v>
      </c>
      <c r="AL60">
        <v>3</v>
      </c>
      <c r="AM60">
        <v>3</v>
      </c>
      <c r="AN60">
        <v>3</v>
      </c>
      <c r="AO60">
        <v>3</v>
      </c>
      <c r="AP60">
        <v>2</v>
      </c>
      <c r="AQ60">
        <v>2</v>
      </c>
      <c r="AR60">
        <v>6</v>
      </c>
      <c r="AS60">
        <v>2</v>
      </c>
      <c r="AT60">
        <f t="shared" si="19"/>
        <v>2.5</v>
      </c>
      <c r="AU60">
        <f t="shared" si="6"/>
        <v>0</v>
      </c>
      <c r="AV60">
        <f t="shared" si="20"/>
        <v>2</v>
      </c>
      <c r="AW60">
        <f t="shared" si="7"/>
        <v>0</v>
      </c>
      <c r="AX60" t="s">
        <v>282</v>
      </c>
      <c r="AY60" t="s">
        <v>358</v>
      </c>
      <c r="AZ60" t="s">
        <v>527</v>
      </c>
      <c r="BA60">
        <v>2</v>
      </c>
      <c r="BC60">
        <f t="shared" si="2"/>
        <v>2</v>
      </c>
      <c r="BD60">
        <v>2</v>
      </c>
      <c r="BE60">
        <v>5</v>
      </c>
      <c r="BF60">
        <f t="shared" si="8"/>
        <v>1</v>
      </c>
      <c r="BG60" t="s">
        <v>600</v>
      </c>
      <c r="BH60" t="s">
        <v>601</v>
      </c>
      <c r="BI60" s="1">
        <v>4.6874999999999998E-3</v>
      </c>
      <c r="BJ60" t="s">
        <v>602</v>
      </c>
      <c r="BK60" s="5" t="s">
        <v>1042</v>
      </c>
      <c r="BM60" s="11" t="b">
        <f t="shared" ref="BM60:BP79" si="26">ISNUMBER(SEARCH(BM$2,$BL60))</f>
        <v>0</v>
      </c>
      <c r="BN60" s="11" t="b">
        <f t="shared" si="26"/>
        <v>0</v>
      </c>
      <c r="BO60" s="11" t="b">
        <f t="shared" si="26"/>
        <v>0</v>
      </c>
      <c r="BP60" s="11" t="b">
        <f t="shared" si="26"/>
        <v>0</v>
      </c>
      <c r="BQ60" s="11" t="b">
        <f t="shared" si="17"/>
        <v>0</v>
      </c>
      <c r="BR60" s="11" t="b">
        <f t="shared" si="17"/>
        <v>0</v>
      </c>
      <c r="BS60" s="5" t="s">
        <v>1061</v>
      </c>
      <c r="BT60" s="5" t="s">
        <v>1070</v>
      </c>
      <c r="BU60" s="11" t="b">
        <f t="shared" si="9"/>
        <v>0</v>
      </c>
      <c r="BV60" s="11" t="b">
        <f t="shared" si="10"/>
        <v>1</v>
      </c>
      <c r="BW60" s="11" t="b">
        <f t="shared" si="25"/>
        <v>1</v>
      </c>
      <c r="BX60" s="11" t="b">
        <f t="shared" si="25"/>
        <v>0</v>
      </c>
      <c r="BY60" s="11" t="b">
        <f t="shared" si="25"/>
        <v>0</v>
      </c>
      <c r="BZ60" s="11" t="b">
        <f t="shared" si="25"/>
        <v>0</v>
      </c>
      <c r="CA60" s="11" t="b">
        <f t="shared" si="25"/>
        <v>0</v>
      </c>
      <c r="CB60" s="11" t="b">
        <f t="shared" si="25"/>
        <v>0</v>
      </c>
      <c r="CC60" s="11" t="b">
        <f t="shared" si="25"/>
        <v>0</v>
      </c>
      <c r="CD60" s="11" t="b">
        <f t="shared" si="25"/>
        <v>0</v>
      </c>
      <c r="CE60" s="11" t="b">
        <f t="shared" si="25"/>
        <v>0</v>
      </c>
      <c r="CF60" s="11" t="b">
        <f t="shared" si="25"/>
        <v>0</v>
      </c>
      <c r="CG60" s="11" t="b">
        <f t="shared" si="25"/>
        <v>0</v>
      </c>
      <c r="CH60" s="11" t="b">
        <f t="shared" si="25"/>
        <v>0</v>
      </c>
      <c r="CI60" s="11" t="b">
        <f t="shared" si="25"/>
        <v>0</v>
      </c>
      <c r="CJ60" s="11" t="b">
        <f t="shared" si="24"/>
        <v>0</v>
      </c>
      <c r="CK60" s="11" t="b">
        <f t="shared" si="21"/>
        <v>0</v>
      </c>
      <c r="CL60" s="11" t="b">
        <f t="shared" si="14"/>
        <v>0</v>
      </c>
    </row>
    <row r="61" spans="1:91">
      <c r="A61" t="s">
        <v>603</v>
      </c>
      <c r="B61" t="s">
        <v>604</v>
      </c>
      <c r="C61" t="s">
        <v>562</v>
      </c>
      <c r="D61" t="s">
        <v>70</v>
      </c>
      <c r="E61" t="s">
        <v>55</v>
      </c>
      <c r="F61" t="s">
        <v>56</v>
      </c>
      <c r="G61" t="s">
        <v>72</v>
      </c>
      <c r="H61" t="s">
        <v>254</v>
      </c>
      <c r="I61" t="str">
        <f t="shared" si="5"/>
        <v>Poland</v>
      </c>
      <c r="J61" t="s">
        <v>59</v>
      </c>
      <c r="K61" t="s">
        <v>444</v>
      </c>
      <c r="L61">
        <v>3</v>
      </c>
      <c r="M61">
        <v>2</v>
      </c>
      <c r="N61">
        <v>3</v>
      </c>
      <c r="O61">
        <v>4</v>
      </c>
      <c r="P61">
        <v>4</v>
      </c>
      <c r="Q61">
        <v>5</v>
      </c>
      <c r="R61">
        <v>3</v>
      </c>
      <c r="S61">
        <v>0</v>
      </c>
      <c r="U61">
        <v>6</v>
      </c>
      <c r="V61">
        <v>5</v>
      </c>
      <c r="W61">
        <v>4</v>
      </c>
      <c r="X61">
        <v>5</v>
      </c>
      <c r="Y61">
        <v>4</v>
      </c>
      <c r="Z61">
        <v>5</v>
      </c>
      <c r="AA61">
        <v>6</v>
      </c>
      <c r="AB61">
        <v>4</v>
      </c>
      <c r="AC61">
        <v>1</v>
      </c>
      <c r="AD61">
        <v>5</v>
      </c>
      <c r="AE61" s="35">
        <v>5</v>
      </c>
      <c r="AF61">
        <v>5</v>
      </c>
      <c r="AG61">
        <v>6</v>
      </c>
      <c r="AH61">
        <v>6</v>
      </c>
      <c r="AI61">
        <v>6</v>
      </c>
      <c r="AJ61">
        <v>6</v>
      </c>
      <c r="AK61">
        <v>4</v>
      </c>
      <c r="AL61">
        <v>3</v>
      </c>
      <c r="AM61">
        <v>6</v>
      </c>
      <c r="AN61">
        <v>6</v>
      </c>
      <c r="AO61">
        <v>6</v>
      </c>
      <c r="AP61">
        <v>6</v>
      </c>
      <c r="AQ61">
        <v>6</v>
      </c>
      <c r="AR61">
        <v>6</v>
      </c>
      <c r="AS61">
        <v>2</v>
      </c>
      <c r="AT61">
        <f t="shared" si="19"/>
        <v>5.125</v>
      </c>
      <c r="AU61">
        <f t="shared" si="6"/>
        <v>1</v>
      </c>
      <c r="AV61">
        <f t="shared" si="20"/>
        <v>4.75</v>
      </c>
      <c r="AW61">
        <f t="shared" si="7"/>
        <v>1</v>
      </c>
      <c r="AX61" t="s">
        <v>282</v>
      </c>
      <c r="AY61" t="s">
        <v>367</v>
      </c>
      <c r="AZ61" t="s">
        <v>368</v>
      </c>
      <c r="BA61">
        <v>0</v>
      </c>
      <c r="BB61">
        <v>2</v>
      </c>
      <c r="BC61">
        <f t="shared" si="2"/>
        <v>2</v>
      </c>
      <c r="BD61">
        <v>1</v>
      </c>
      <c r="BE61">
        <v>2</v>
      </c>
      <c r="BF61">
        <f t="shared" si="8"/>
        <v>1</v>
      </c>
      <c r="BG61" t="s">
        <v>292</v>
      </c>
      <c r="BH61" t="s">
        <v>286</v>
      </c>
      <c r="BI61" s="1">
        <v>9.3055555555555548E-3</v>
      </c>
      <c r="BJ61" t="s">
        <v>605</v>
      </c>
      <c r="BK61" s="5" t="s">
        <v>1051</v>
      </c>
      <c r="BM61" s="11" t="b">
        <f t="shared" si="26"/>
        <v>0</v>
      </c>
      <c r="BN61" s="11" t="b">
        <f t="shared" si="26"/>
        <v>0</v>
      </c>
      <c r="BO61" s="11" t="b">
        <f t="shared" si="26"/>
        <v>0</v>
      </c>
      <c r="BP61" s="11" t="b">
        <f t="shared" si="26"/>
        <v>0</v>
      </c>
      <c r="BQ61" s="11" t="b">
        <f t="shared" si="17"/>
        <v>0</v>
      </c>
      <c r="BR61" s="11" t="b">
        <f t="shared" si="17"/>
        <v>0</v>
      </c>
      <c r="BS61" s="5" t="s">
        <v>1071</v>
      </c>
      <c r="BU61" s="11" t="b">
        <f t="shared" si="9"/>
        <v>0</v>
      </c>
      <c r="BV61" s="11" t="b">
        <f t="shared" si="10"/>
        <v>0</v>
      </c>
      <c r="BW61" s="11" t="b">
        <f t="shared" si="25"/>
        <v>0</v>
      </c>
      <c r="BX61" s="11" t="b">
        <f t="shared" si="25"/>
        <v>0</v>
      </c>
      <c r="BY61" s="11" t="b">
        <f t="shared" si="25"/>
        <v>0</v>
      </c>
      <c r="BZ61" s="11" t="b">
        <f t="shared" si="25"/>
        <v>0</v>
      </c>
      <c r="CA61" s="11" t="b">
        <f t="shared" si="25"/>
        <v>0</v>
      </c>
      <c r="CB61" s="11" t="b">
        <f t="shared" si="25"/>
        <v>0</v>
      </c>
      <c r="CC61" s="11" t="b">
        <f t="shared" si="25"/>
        <v>1</v>
      </c>
      <c r="CD61" s="11" t="b">
        <f t="shared" si="25"/>
        <v>0</v>
      </c>
      <c r="CE61" s="11" t="b">
        <f t="shared" si="25"/>
        <v>0</v>
      </c>
      <c r="CF61" s="11" t="b">
        <f t="shared" si="25"/>
        <v>0</v>
      </c>
      <c r="CG61" s="11" t="b">
        <f t="shared" si="25"/>
        <v>0</v>
      </c>
      <c r="CH61" s="11" t="b">
        <f t="shared" si="25"/>
        <v>0</v>
      </c>
      <c r="CI61" s="11" t="b">
        <f t="shared" si="25"/>
        <v>0</v>
      </c>
      <c r="CJ61" s="11" t="b">
        <f t="shared" si="24"/>
        <v>0</v>
      </c>
      <c r="CK61" s="11" t="b">
        <f t="shared" si="21"/>
        <v>0</v>
      </c>
      <c r="CL61" s="11" t="b">
        <f t="shared" si="14"/>
        <v>0</v>
      </c>
      <c r="CM61" t="s">
        <v>92</v>
      </c>
    </row>
    <row r="62" spans="1:91">
      <c r="A62" t="s">
        <v>606</v>
      </c>
      <c r="B62" t="s">
        <v>607</v>
      </c>
      <c r="C62" t="s">
        <v>562</v>
      </c>
      <c r="D62" t="s">
        <v>54</v>
      </c>
      <c r="E62" t="s">
        <v>71</v>
      </c>
      <c r="F62" t="s">
        <v>116</v>
      </c>
      <c r="G62" t="s">
        <v>72</v>
      </c>
      <c r="H62" t="s">
        <v>608</v>
      </c>
      <c r="I62" t="str">
        <f t="shared" si="5"/>
        <v>greece</v>
      </c>
      <c r="J62" t="s">
        <v>74</v>
      </c>
      <c r="K62" t="s">
        <v>60</v>
      </c>
      <c r="L62">
        <v>3</v>
      </c>
      <c r="M62">
        <v>4</v>
      </c>
      <c r="N62">
        <v>3</v>
      </c>
      <c r="O62">
        <v>3</v>
      </c>
      <c r="P62">
        <v>5</v>
      </c>
      <c r="Q62">
        <v>4</v>
      </c>
      <c r="R62">
        <v>5</v>
      </c>
      <c r="S62">
        <v>0</v>
      </c>
      <c r="U62">
        <v>4</v>
      </c>
      <c r="V62">
        <v>6</v>
      </c>
      <c r="W62">
        <v>6</v>
      </c>
      <c r="X62">
        <v>6</v>
      </c>
      <c r="Y62">
        <v>6</v>
      </c>
      <c r="Z62">
        <v>6</v>
      </c>
      <c r="AA62">
        <v>6</v>
      </c>
      <c r="AB62">
        <v>5</v>
      </c>
      <c r="AC62">
        <v>1</v>
      </c>
      <c r="AD62">
        <v>5</v>
      </c>
      <c r="AE62" s="35">
        <v>6</v>
      </c>
      <c r="AF62">
        <v>6</v>
      </c>
      <c r="AG62">
        <v>6</v>
      </c>
      <c r="AH62">
        <v>6</v>
      </c>
      <c r="AI62">
        <v>6</v>
      </c>
      <c r="AJ62">
        <v>6</v>
      </c>
      <c r="AK62">
        <v>6</v>
      </c>
      <c r="AL62">
        <v>6</v>
      </c>
      <c r="AM62">
        <v>6</v>
      </c>
      <c r="AN62">
        <v>6</v>
      </c>
      <c r="AO62">
        <v>6</v>
      </c>
      <c r="AP62">
        <v>6</v>
      </c>
      <c r="AQ62">
        <v>6</v>
      </c>
      <c r="AR62">
        <v>6</v>
      </c>
      <c r="AS62">
        <v>4</v>
      </c>
      <c r="AT62">
        <f t="shared" si="19"/>
        <v>6</v>
      </c>
      <c r="AU62">
        <f t="shared" si="6"/>
        <v>1</v>
      </c>
      <c r="AV62">
        <f t="shared" si="20"/>
        <v>5.75</v>
      </c>
      <c r="AW62">
        <f t="shared" si="7"/>
        <v>1</v>
      </c>
      <c r="AX62" t="s">
        <v>282</v>
      </c>
      <c r="AY62" t="s">
        <v>609</v>
      </c>
      <c r="AZ62" t="s">
        <v>610</v>
      </c>
      <c r="BA62">
        <v>0</v>
      </c>
      <c r="BB62">
        <v>2</v>
      </c>
      <c r="BC62">
        <f t="shared" si="2"/>
        <v>2</v>
      </c>
      <c r="BD62">
        <v>1</v>
      </c>
      <c r="BE62">
        <v>2</v>
      </c>
      <c r="BF62">
        <f t="shared" si="8"/>
        <v>1</v>
      </c>
      <c r="BG62" t="s">
        <v>292</v>
      </c>
      <c r="BH62" t="s">
        <v>286</v>
      </c>
      <c r="BI62" t="s">
        <v>611</v>
      </c>
      <c r="BJ62" t="s">
        <v>612</v>
      </c>
      <c r="BK62" s="5" t="s">
        <v>736</v>
      </c>
      <c r="BL62" s="5" t="s">
        <v>1151</v>
      </c>
      <c r="BM62" s="11" t="b">
        <f t="shared" si="26"/>
        <v>0</v>
      </c>
      <c r="BN62" s="11" t="b">
        <f t="shared" si="26"/>
        <v>1</v>
      </c>
      <c r="BO62" s="11" t="b">
        <f t="shared" si="26"/>
        <v>0</v>
      </c>
      <c r="BP62" s="11" t="b">
        <f t="shared" si="26"/>
        <v>0</v>
      </c>
      <c r="BQ62" s="11" t="b">
        <f t="shared" si="17"/>
        <v>0</v>
      </c>
      <c r="BR62" s="11" t="b">
        <f t="shared" si="17"/>
        <v>0</v>
      </c>
      <c r="BU62" s="11" t="b">
        <f t="shared" si="9"/>
        <v>0</v>
      </c>
      <c r="BV62" s="11" t="b">
        <f t="shared" si="10"/>
        <v>0</v>
      </c>
      <c r="BW62" s="11" t="b">
        <f t="shared" si="25"/>
        <v>0</v>
      </c>
      <c r="BX62" s="11" t="b">
        <f t="shared" si="25"/>
        <v>0</v>
      </c>
      <c r="BY62" s="11" t="b">
        <f t="shared" si="25"/>
        <v>0</v>
      </c>
      <c r="BZ62" s="11" t="b">
        <f t="shared" si="25"/>
        <v>0</v>
      </c>
      <c r="CA62" s="11" t="b">
        <f t="shared" si="25"/>
        <v>0</v>
      </c>
      <c r="CB62" s="11" t="b">
        <f t="shared" si="25"/>
        <v>0</v>
      </c>
      <c r="CC62" s="11" t="b">
        <f t="shared" si="25"/>
        <v>0</v>
      </c>
      <c r="CD62" s="11" t="b">
        <f t="shared" si="25"/>
        <v>0</v>
      </c>
      <c r="CE62" s="11" t="b">
        <f t="shared" si="25"/>
        <v>0</v>
      </c>
      <c r="CF62" s="11" t="b">
        <f t="shared" si="25"/>
        <v>0</v>
      </c>
      <c r="CG62" s="11" t="b">
        <f t="shared" si="25"/>
        <v>0</v>
      </c>
      <c r="CH62" s="11" t="b">
        <f t="shared" si="25"/>
        <v>0</v>
      </c>
      <c r="CI62" s="11" t="b">
        <f t="shared" si="25"/>
        <v>0</v>
      </c>
      <c r="CJ62" s="11" t="b">
        <f t="shared" si="24"/>
        <v>0</v>
      </c>
      <c r="CK62" s="11" t="b">
        <f t="shared" si="21"/>
        <v>0</v>
      </c>
      <c r="CL62" s="11" t="b">
        <f t="shared" si="14"/>
        <v>0</v>
      </c>
    </row>
    <row r="63" spans="1:91">
      <c r="A63" t="s">
        <v>613</v>
      </c>
      <c r="B63" t="s">
        <v>614</v>
      </c>
      <c r="C63" t="s">
        <v>562</v>
      </c>
      <c r="D63" t="s">
        <v>54</v>
      </c>
      <c r="E63" t="s">
        <v>144</v>
      </c>
      <c r="F63" t="s">
        <v>116</v>
      </c>
      <c r="G63" t="s">
        <v>57</v>
      </c>
      <c r="H63" t="s">
        <v>254</v>
      </c>
      <c r="I63" t="str">
        <f t="shared" si="5"/>
        <v>Poland</v>
      </c>
      <c r="J63" t="s">
        <v>59</v>
      </c>
      <c r="K63" t="s">
        <v>60</v>
      </c>
      <c r="L63">
        <v>3</v>
      </c>
      <c r="M63">
        <v>1</v>
      </c>
      <c r="N63">
        <v>3</v>
      </c>
      <c r="O63">
        <v>2</v>
      </c>
      <c r="P63">
        <v>1</v>
      </c>
      <c r="Q63">
        <v>3</v>
      </c>
      <c r="R63">
        <v>1</v>
      </c>
      <c r="S63">
        <v>0</v>
      </c>
      <c r="U63">
        <v>6</v>
      </c>
      <c r="V63">
        <v>6</v>
      </c>
      <c r="W63">
        <v>6</v>
      </c>
      <c r="X63">
        <v>4</v>
      </c>
      <c r="Y63">
        <v>4</v>
      </c>
      <c r="Z63">
        <v>6</v>
      </c>
      <c r="AA63">
        <v>6</v>
      </c>
      <c r="AB63">
        <v>5</v>
      </c>
      <c r="AC63">
        <v>2</v>
      </c>
      <c r="AD63">
        <v>4</v>
      </c>
      <c r="AE63" s="35">
        <v>5</v>
      </c>
      <c r="AF63">
        <v>3</v>
      </c>
      <c r="AG63">
        <v>4</v>
      </c>
      <c r="AH63">
        <v>4</v>
      </c>
      <c r="AI63">
        <v>4</v>
      </c>
      <c r="AJ63">
        <v>4</v>
      </c>
      <c r="AK63">
        <v>4</v>
      </c>
      <c r="AL63">
        <v>4</v>
      </c>
      <c r="AM63">
        <v>4</v>
      </c>
      <c r="AN63">
        <v>2</v>
      </c>
      <c r="AO63">
        <v>3</v>
      </c>
      <c r="AP63">
        <v>4</v>
      </c>
      <c r="AQ63">
        <v>4</v>
      </c>
      <c r="AR63">
        <v>6</v>
      </c>
      <c r="AS63">
        <v>2</v>
      </c>
      <c r="AT63">
        <f t="shared" si="19"/>
        <v>4</v>
      </c>
      <c r="AU63">
        <f t="shared" si="6"/>
        <v>1</v>
      </c>
      <c r="AV63">
        <f t="shared" si="20"/>
        <v>5.125</v>
      </c>
      <c r="AW63">
        <f t="shared" si="7"/>
        <v>1</v>
      </c>
      <c r="AX63" t="s">
        <v>145</v>
      </c>
      <c r="AY63" t="s">
        <v>615</v>
      </c>
      <c r="AZ63" t="s">
        <v>616</v>
      </c>
      <c r="BA63">
        <v>1</v>
      </c>
      <c r="BC63">
        <f t="shared" si="2"/>
        <v>1</v>
      </c>
      <c r="BD63">
        <v>1</v>
      </c>
      <c r="BE63">
        <v>1</v>
      </c>
      <c r="BF63">
        <f t="shared" si="8"/>
        <v>0</v>
      </c>
      <c r="BG63" t="s">
        <v>453</v>
      </c>
      <c r="BH63" t="s">
        <v>149</v>
      </c>
      <c r="BI63" s="1">
        <v>1.9444444444444442E-3</v>
      </c>
      <c r="BK63" s="5" t="s">
        <v>1041</v>
      </c>
      <c r="BM63" s="11" t="b">
        <f t="shared" si="26"/>
        <v>0</v>
      </c>
      <c r="BN63" s="11" t="b">
        <f t="shared" si="26"/>
        <v>0</v>
      </c>
      <c r="BO63" s="11" t="b">
        <f t="shared" si="26"/>
        <v>0</v>
      </c>
      <c r="BP63" s="11" t="b">
        <f t="shared" si="26"/>
        <v>0</v>
      </c>
      <c r="BQ63" s="11" t="b">
        <f t="shared" si="17"/>
        <v>0</v>
      </c>
      <c r="BR63" s="11" t="b">
        <f t="shared" si="17"/>
        <v>0</v>
      </c>
      <c r="BU63" s="11" t="b">
        <f t="shared" si="9"/>
        <v>0</v>
      </c>
      <c r="BV63" s="11" t="b">
        <f t="shared" si="10"/>
        <v>0</v>
      </c>
      <c r="BW63" s="11" t="b">
        <f t="shared" si="25"/>
        <v>0</v>
      </c>
      <c r="BX63" s="11" t="b">
        <f t="shared" si="25"/>
        <v>0</v>
      </c>
      <c r="BY63" s="11" t="b">
        <f t="shared" si="25"/>
        <v>0</v>
      </c>
      <c r="BZ63" s="11" t="b">
        <f t="shared" si="25"/>
        <v>0</v>
      </c>
      <c r="CA63" s="11" t="b">
        <f t="shared" si="25"/>
        <v>0</v>
      </c>
      <c r="CB63" s="11" t="b">
        <f t="shared" si="25"/>
        <v>0</v>
      </c>
      <c r="CC63" s="11" t="b">
        <f t="shared" si="25"/>
        <v>0</v>
      </c>
      <c r="CD63" s="11" t="b">
        <f t="shared" si="25"/>
        <v>0</v>
      </c>
      <c r="CE63" s="11" t="b">
        <f t="shared" si="25"/>
        <v>0</v>
      </c>
      <c r="CF63" s="11" t="b">
        <f t="shared" si="25"/>
        <v>0</v>
      </c>
      <c r="CG63" s="11" t="b">
        <f t="shared" si="25"/>
        <v>0</v>
      </c>
      <c r="CH63" s="11" t="b">
        <f t="shared" si="25"/>
        <v>0</v>
      </c>
      <c r="CI63" s="11" t="b">
        <f t="shared" si="25"/>
        <v>0</v>
      </c>
      <c r="CJ63" s="11" t="b">
        <f t="shared" si="24"/>
        <v>0</v>
      </c>
      <c r="CK63" s="11" t="b">
        <f t="shared" si="21"/>
        <v>0</v>
      </c>
      <c r="CL63" s="11" t="b">
        <f t="shared" si="14"/>
        <v>0</v>
      </c>
    </row>
    <row r="64" spans="1:91">
      <c r="A64" t="s">
        <v>617</v>
      </c>
      <c r="B64" t="s">
        <v>618</v>
      </c>
      <c r="C64" t="s">
        <v>562</v>
      </c>
      <c r="D64" t="s">
        <v>54</v>
      </c>
      <c r="E64" t="s">
        <v>82</v>
      </c>
      <c r="F64" t="s">
        <v>116</v>
      </c>
      <c r="G64" t="s">
        <v>57</v>
      </c>
      <c r="H64" t="s">
        <v>58</v>
      </c>
      <c r="I64" t="str">
        <f t="shared" si="5"/>
        <v>Portugal</v>
      </c>
      <c r="J64" t="s">
        <v>59</v>
      </c>
      <c r="K64" t="s">
        <v>60</v>
      </c>
      <c r="L64">
        <v>0</v>
      </c>
      <c r="M64">
        <v>3</v>
      </c>
      <c r="N64">
        <v>0</v>
      </c>
      <c r="O64">
        <v>2</v>
      </c>
      <c r="P64">
        <v>0</v>
      </c>
      <c r="Q64">
        <v>3</v>
      </c>
      <c r="R64">
        <v>2</v>
      </c>
      <c r="S64">
        <v>0</v>
      </c>
      <c r="U64">
        <v>5</v>
      </c>
      <c r="V64">
        <v>2</v>
      </c>
      <c r="W64">
        <v>5</v>
      </c>
      <c r="X64">
        <v>6</v>
      </c>
      <c r="Y64">
        <v>6</v>
      </c>
      <c r="Z64">
        <v>5</v>
      </c>
      <c r="AA64">
        <v>6</v>
      </c>
      <c r="AB64">
        <v>2</v>
      </c>
      <c r="AC64">
        <v>4</v>
      </c>
      <c r="AD64">
        <v>2</v>
      </c>
      <c r="AE64" s="35">
        <v>0</v>
      </c>
      <c r="AF64">
        <v>5</v>
      </c>
      <c r="AG64">
        <v>2</v>
      </c>
      <c r="AH64">
        <v>1</v>
      </c>
      <c r="AI64">
        <v>6</v>
      </c>
      <c r="AJ64">
        <v>1</v>
      </c>
      <c r="AK64">
        <v>5</v>
      </c>
      <c r="AL64">
        <v>4</v>
      </c>
      <c r="AM64">
        <v>0</v>
      </c>
      <c r="AN64">
        <v>0</v>
      </c>
      <c r="AO64">
        <v>0</v>
      </c>
      <c r="AP64">
        <v>0</v>
      </c>
      <c r="AQ64">
        <v>1</v>
      </c>
      <c r="AR64">
        <v>6</v>
      </c>
      <c r="AS64">
        <v>0</v>
      </c>
      <c r="AT64">
        <f t="shared" si="19"/>
        <v>3</v>
      </c>
      <c r="AU64">
        <f t="shared" si="6"/>
        <v>0</v>
      </c>
      <c r="AV64">
        <f t="shared" si="20"/>
        <v>4.25</v>
      </c>
      <c r="AW64">
        <f t="shared" si="7"/>
        <v>1</v>
      </c>
      <c r="AX64" t="s">
        <v>297</v>
      </c>
      <c r="AY64" t="s">
        <v>619</v>
      </c>
      <c r="AZ64" t="s">
        <v>620</v>
      </c>
      <c r="BA64">
        <v>0</v>
      </c>
      <c r="BB64">
        <v>0</v>
      </c>
      <c r="BC64">
        <f t="shared" si="2"/>
        <v>0</v>
      </c>
      <c r="BD64">
        <v>2</v>
      </c>
      <c r="BE64">
        <v>5</v>
      </c>
      <c r="BF64">
        <f t="shared" si="8"/>
        <v>1</v>
      </c>
      <c r="BG64" t="s">
        <v>621</v>
      </c>
      <c r="BH64" t="s">
        <v>622</v>
      </c>
      <c r="BI64" s="1">
        <v>5.3356481481481484E-3</v>
      </c>
      <c r="BJ64" t="s">
        <v>623</v>
      </c>
      <c r="BK64" s="5" t="s">
        <v>736</v>
      </c>
      <c r="BL64" s="5" t="s">
        <v>1154</v>
      </c>
      <c r="BM64" s="11" t="b">
        <f t="shared" si="26"/>
        <v>0</v>
      </c>
      <c r="BN64" s="11" t="b">
        <f t="shared" si="26"/>
        <v>0</v>
      </c>
      <c r="BO64" s="11" t="b">
        <f t="shared" si="26"/>
        <v>0</v>
      </c>
      <c r="BP64" s="11" t="b">
        <f t="shared" si="26"/>
        <v>0</v>
      </c>
      <c r="BQ64" s="11" t="b">
        <f t="shared" si="17"/>
        <v>0</v>
      </c>
      <c r="BR64" s="11" t="b">
        <f t="shared" si="17"/>
        <v>0</v>
      </c>
      <c r="BS64" s="5" t="s">
        <v>1066</v>
      </c>
      <c r="BU64" s="11" t="b">
        <f t="shared" si="9"/>
        <v>1</v>
      </c>
      <c r="BV64" s="11" t="b">
        <f t="shared" si="10"/>
        <v>0</v>
      </c>
      <c r="BW64" s="11" t="b">
        <f t="shared" si="25"/>
        <v>0</v>
      </c>
      <c r="BX64" s="11" t="b">
        <f t="shared" si="25"/>
        <v>0</v>
      </c>
      <c r="BY64" s="11" t="b">
        <f t="shared" si="25"/>
        <v>0</v>
      </c>
      <c r="BZ64" s="11" t="b">
        <f t="shared" si="25"/>
        <v>0</v>
      </c>
      <c r="CA64" s="11" t="b">
        <f t="shared" si="25"/>
        <v>0</v>
      </c>
      <c r="CB64" s="11" t="b">
        <f t="shared" si="25"/>
        <v>0</v>
      </c>
      <c r="CC64" s="11" t="b">
        <f t="shared" si="25"/>
        <v>1</v>
      </c>
      <c r="CD64" s="11" t="b">
        <f t="shared" si="25"/>
        <v>0</v>
      </c>
      <c r="CE64" s="11" t="b">
        <f t="shared" si="25"/>
        <v>0</v>
      </c>
      <c r="CF64" s="11" t="b">
        <f t="shared" si="25"/>
        <v>0</v>
      </c>
      <c r="CG64" s="11" t="b">
        <f t="shared" si="25"/>
        <v>0</v>
      </c>
      <c r="CH64" s="11" t="b">
        <f t="shared" si="25"/>
        <v>0</v>
      </c>
      <c r="CI64" s="11" t="b">
        <f t="shared" si="25"/>
        <v>0</v>
      </c>
      <c r="CJ64" s="11" t="b">
        <f t="shared" si="24"/>
        <v>0</v>
      </c>
      <c r="CK64" s="11" t="b">
        <f t="shared" si="21"/>
        <v>0</v>
      </c>
      <c r="CL64" s="11" t="b">
        <f t="shared" si="14"/>
        <v>0</v>
      </c>
      <c r="CM64" t="s">
        <v>624</v>
      </c>
    </row>
    <row r="65" spans="1:91">
      <c r="A65" t="s">
        <v>625</v>
      </c>
      <c r="B65" t="s">
        <v>626</v>
      </c>
      <c r="C65" t="s">
        <v>562</v>
      </c>
      <c r="D65" t="s">
        <v>70</v>
      </c>
      <c r="E65" t="s">
        <v>71</v>
      </c>
      <c r="F65" t="s">
        <v>56</v>
      </c>
      <c r="G65" t="s">
        <v>96</v>
      </c>
      <c r="H65" t="s">
        <v>58</v>
      </c>
      <c r="I65" t="str">
        <f t="shared" si="5"/>
        <v>Portugal</v>
      </c>
      <c r="J65" t="s">
        <v>59</v>
      </c>
      <c r="K65" t="s">
        <v>60</v>
      </c>
      <c r="L65">
        <v>1</v>
      </c>
      <c r="M65">
        <v>5</v>
      </c>
      <c r="N65">
        <v>4</v>
      </c>
      <c r="O65">
        <v>3</v>
      </c>
      <c r="P65">
        <v>5</v>
      </c>
      <c r="Q65">
        <v>5</v>
      </c>
      <c r="R65">
        <v>2</v>
      </c>
      <c r="S65">
        <v>0</v>
      </c>
      <c r="U65">
        <v>5</v>
      </c>
      <c r="V65">
        <v>4</v>
      </c>
      <c r="W65">
        <v>5</v>
      </c>
      <c r="X65">
        <v>4</v>
      </c>
      <c r="Y65">
        <v>6</v>
      </c>
      <c r="Z65">
        <v>1</v>
      </c>
      <c r="AA65">
        <v>3</v>
      </c>
      <c r="AB65">
        <v>1</v>
      </c>
      <c r="AC65">
        <v>6</v>
      </c>
      <c r="AD65">
        <v>0</v>
      </c>
      <c r="AE65" s="35">
        <v>5</v>
      </c>
      <c r="AF65">
        <v>6</v>
      </c>
      <c r="AG65">
        <v>4</v>
      </c>
      <c r="AH65">
        <v>4</v>
      </c>
      <c r="AI65">
        <v>5</v>
      </c>
      <c r="AJ65">
        <v>6</v>
      </c>
      <c r="AK65">
        <v>0</v>
      </c>
      <c r="AL65">
        <v>0</v>
      </c>
      <c r="AM65">
        <v>6</v>
      </c>
      <c r="AN65">
        <v>6</v>
      </c>
      <c r="AO65">
        <v>6</v>
      </c>
      <c r="AP65">
        <v>6</v>
      </c>
      <c r="AQ65">
        <v>6</v>
      </c>
      <c r="AR65">
        <v>6</v>
      </c>
      <c r="AS65">
        <v>0</v>
      </c>
      <c r="AT65">
        <f t="shared" si="19"/>
        <v>3.75</v>
      </c>
      <c r="AU65">
        <f t="shared" si="6"/>
        <v>1</v>
      </c>
      <c r="AV65">
        <f t="shared" si="20"/>
        <v>3</v>
      </c>
      <c r="AW65">
        <f t="shared" si="7"/>
        <v>0</v>
      </c>
      <c r="AX65" t="s">
        <v>61</v>
      </c>
      <c r="AY65" t="s">
        <v>627</v>
      </c>
      <c r="AZ65" t="s">
        <v>628</v>
      </c>
      <c r="BA65">
        <v>2</v>
      </c>
      <c r="BC65">
        <f t="shared" si="2"/>
        <v>2</v>
      </c>
      <c r="BD65">
        <v>2</v>
      </c>
      <c r="BE65">
        <v>5</v>
      </c>
      <c r="BF65">
        <f t="shared" si="8"/>
        <v>1</v>
      </c>
      <c r="BG65" t="s">
        <v>629</v>
      </c>
      <c r="BH65" t="s">
        <v>630</v>
      </c>
      <c r="BI65" s="1">
        <v>1.1087962962962964E-2</v>
      </c>
      <c r="BJ65" t="s">
        <v>631</v>
      </c>
      <c r="BK65" s="5" t="s">
        <v>1042</v>
      </c>
      <c r="BM65" s="11" t="b">
        <f t="shared" si="26"/>
        <v>0</v>
      </c>
      <c r="BN65" s="11" t="b">
        <f t="shared" si="26"/>
        <v>0</v>
      </c>
      <c r="BO65" s="11" t="b">
        <f t="shared" si="26"/>
        <v>0</v>
      </c>
      <c r="BP65" s="11" t="b">
        <f t="shared" si="26"/>
        <v>0</v>
      </c>
      <c r="BQ65" s="11" t="b">
        <f t="shared" si="17"/>
        <v>0</v>
      </c>
      <c r="BR65" s="11" t="b">
        <f t="shared" si="17"/>
        <v>0</v>
      </c>
      <c r="BS65" s="5" t="s">
        <v>1047</v>
      </c>
      <c r="BT65" s="5" t="s">
        <v>1072</v>
      </c>
      <c r="BU65" s="11" t="b">
        <f t="shared" si="9"/>
        <v>0</v>
      </c>
      <c r="BV65" s="11" t="b">
        <f t="shared" si="10"/>
        <v>0</v>
      </c>
      <c r="BW65" s="11" t="b">
        <f t="shared" si="25"/>
        <v>1</v>
      </c>
      <c r="BX65" s="11" t="b">
        <f t="shared" si="25"/>
        <v>0</v>
      </c>
      <c r="BY65" s="11" t="b">
        <f t="shared" si="25"/>
        <v>0</v>
      </c>
      <c r="BZ65" s="11" t="b">
        <f t="shared" si="25"/>
        <v>0</v>
      </c>
      <c r="CA65" s="11" t="b">
        <f t="shared" si="25"/>
        <v>0</v>
      </c>
      <c r="CB65" s="11" t="b">
        <f t="shared" si="25"/>
        <v>0</v>
      </c>
      <c r="CC65" s="11" t="b">
        <f t="shared" si="25"/>
        <v>0</v>
      </c>
      <c r="CD65" s="11" t="b">
        <f t="shared" si="25"/>
        <v>0</v>
      </c>
      <c r="CE65" s="11" t="b">
        <f t="shared" si="25"/>
        <v>0</v>
      </c>
      <c r="CF65" s="11" t="b">
        <f t="shared" si="25"/>
        <v>0</v>
      </c>
      <c r="CG65" s="11" t="b">
        <f t="shared" si="25"/>
        <v>0</v>
      </c>
      <c r="CH65" s="11" t="b">
        <f t="shared" si="25"/>
        <v>0</v>
      </c>
      <c r="CI65" s="11" t="b">
        <f t="shared" si="25"/>
        <v>0</v>
      </c>
      <c r="CJ65" s="11" t="b">
        <f t="shared" si="24"/>
        <v>0</v>
      </c>
      <c r="CK65" s="11" t="b">
        <f t="shared" si="21"/>
        <v>0</v>
      </c>
      <c r="CL65" s="11" t="b">
        <f t="shared" si="14"/>
        <v>0</v>
      </c>
    </row>
    <row r="66" spans="1:91">
      <c r="A66" t="s">
        <v>632</v>
      </c>
      <c r="B66" t="s">
        <v>633</v>
      </c>
      <c r="C66" t="s">
        <v>562</v>
      </c>
      <c r="D66" t="s">
        <v>70</v>
      </c>
      <c r="E66" t="s">
        <v>71</v>
      </c>
      <c r="F66" t="s">
        <v>56</v>
      </c>
      <c r="G66" t="s">
        <v>72</v>
      </c>
      <c r="H66" t="s">
        <v>109</v>
      </c>
      <c r="I66" t="str">
        <f t="shared" si="5"/>
        <v>UK</v>
      </c>
      <c r="J66" t="s">
        <v>59</v>
      </c>
      <c r="K66" t="s">
        <v>98</v>
      </c>
      <c r="L66">
        <v>2</v>
      </c>
      <c r="M66">
        <v>3</v>
      </c>
      <c r="N66">
        <v>2</v>
      </c>
      <c r="O66">
        <v>3</v>
      </c>
      <c r="P66">
        <v>1</v>
      </c>
      <c r="Q66">
        <v>3</v>
      </c>
      <c r="R66">
        <v>5</v>
      </c>
      <c r="S66">
        <v>1</v>
      </c>
      <c r="T66">
        <v>2</v>
      </c>
      <c r="V66">
        <v>4</v>
      </c>
      <c r="W66">
        <v>4</v>
      </c>
      <c r="X66">
        <v>3</v>
      </c>
      <c r="Y66">
        <v>4</v>
      </c>
      <c r="Z66">
        <v>4</v>
      </c>
      <c r="AA66">
        <v>4</v>
      </c>
      <c r="AB66">
        <v>4</v>
      </c>
      <c r="AC66">
        <v>2</v>
      </c>
      <c r="AD66">
        <v>4</v>
      </c>
      <c r="AE66" s="35">
        <v>4</v>
      </c>
      <c r="AF66">
        <v>1</v>
      </c>
      <c r="AG66">
        <v>5</v>
      </c>
      <c r="AH66">
        <v>5</v>
      </c>
      <c r="AI66">
        <v>5</v>
      </c>
      <c r="AJ66">
        <v>4</v>
      </c>
      <c r="AK66">
        <v>3</v>
      </c>
      <c r="AL66">
        <v>4</v>
      </c>
      <c r="AM66">
        <v>2</v>
      </c>
      <c r="AN66">
        <v>4</v>
      </c>
      <c r="AO66">
        <v>4</v>
      </c>
      <c r="AP66">
        <v>4</v>
      </c>
      <c r="AQ66">
        <v>5</v>
      </c>
      <c r="AR66">
        <v>6</v>
      </c>
      <c r="AS66">
        <v>1</v>
      </c>
      <c r="AT66">
        <f t="shared" si="19"/>
        <v>3.875</v>
      </c>
      <c r="AU66">
        <f t="shared" si="6"/>
        <v>1</v>
      </c>
      <c r="AV66">
        <f t="shared" si="20"/>
        <v>3.875</v>
      </c>
      <c r="AW66">
        <f t="shared" si="7"/>
        <v>1</v>
      </c>
      <c r="AX66" t="s">
        <v>86</v>
      </c>
      <c r="AY66" t="s">
        <v>634</v>
      </c>
      <c r="AZ66" t="s">
        <v>635</v>
      </c>
      <c r="BA66">
        <v>0</v>
      </c>
      <c r="BB66">
        <v>1</v>
      </c>
      <c r="BC66">
        <f t="shared" si="2"/>
        <v>1</v>
      </c>
      <c r="BD66">
        <v>1</v>
      </c>
      <c r="BE66">
        <v>1</v>
      </c>
      <c r="BF66">
        <f t="shared" si="8"/>
        <v>0</v>
      </c>
      <c r="BG66" t="s">
        <v>106</v>
      </c>
      <c r="BH66" t="s">
        <v>90</v>
      </c>
      <c r="BI66" s="1">
        <v>5.115740740740741E-3</v>
      </c>
      <c r="BJ66" t="s">
        <v>636</v>
      </c>
      <c r="BK66" s="5" t="s">
        <v>736</v>
      </c>
      <c r="BL66" s="5" t="s">
        <v>1155</v>
      </c>
      <c r="BM66" s="11" t="b">
        <f t="shared" si="26"/>
        <v>0</v>
      </c>
      <c r="BN66" s="11" t="b">
        <f t="shared" si="26"/>
        <v>0</v>
      </c>
      <c r="BO66" s="11" t="b">
        <f t="shared" si="26"/>
        <v>0</v>
      </c>
      <c r="BP66" s="11" t="b">
        <f t="shared" si="26"/>
        <v>0</v>
      </c>
      <c r="BQ66" s="11" t="b">
        <f t="shared" si="17"/>
        <v>0</v>
      </c>
      <c r="BR66" s="11" t="b">
        <f t="shared" si="17"/>
        <v>0</v>
      </c>
      <c r="BU66" s="11" t="b">
        <f t="shared" si="9"/>
        <v>0</v>
      </c>
      <c r="BV66" s="11" t="b">
        <f t="shared" si="10"/>
        <v>0</v>
      </c>
      <c r="BW66" s="11" t="b">
        <f t="shared" si="25"/>
        <v>0</v>
      </c>
      <c r="BX66" s="11" t="b">
        <f t="shared" si="25"/>
        <v>0</v>
      </c>
      <c r="BY66" s="11" t="b">
        <f t="shared" si="25"/>
        <v>0</v>
      </c>
      <c r="BZ66" s="11" t="b">
        <f t="shared" si="25"/>
        <v>0</v>
      </c>
      <c r="CA66" s="11" t="b">
        <f t="shared" si="25"/>
        <v>0</v>
      </c>
      <c r="CB66" s="11" t="b">
        <f t="shared" si="25"/>
        <v>0</v>
      </c>
      <c r="CC66" s="11" t="b">
        <f t="shared" si="25"/>
        <v>0</v>
      </c>
      <c r="CD66" s="11" t="b">
        <f t="shared" si="25"/>
        <v>0</v>
      </c>
      <c r="CE66" s="11" t="b">
        <f t="shared" si="25"/>
        <v>0</v>
      </c>
      <c r="CF66" s="11" t="b">
        <f t="shared" si="25"/>
        <v>0</v>
      </c>
      <c r="CG66" s="11" t="b">
        <f t="shared" si="25"/>
        <v>0</v>
      </c>
      <c r="CH66" s="11" t="b">
        <f t="shared" si="25"/>
        <v>0</v>
      </c>
      <c r="CI66" s="11" t="b">
        <f t="shared" si="25"/>
        <v>0</v>
      </c>
      <c r="CJ66" s="11" t="b">
        <f t="shared" si="24"/>
        <v>0</v>
      </c>
      <c r="CK66" s="11" t="b">
        <f t="shared" si="21"/>
        <v>0</v>
      </c>
      <c r="CL66" s="11" t="b">
        <f t="shared" si="14"/>
        <v>0</v>
      </c>
      <c r="CM66" t="s">
        <v>637</v>
      </c>
    </row>
    <row r="67" spans="1:91">
      <c r="A67" t="s">
        <v>638</v>
      </c>
      <c r="B67" t="s">
        <v>639</v>
      </c>
      <c r="C67" t="s">
        <v>562</v>
      </c>
      <c r="D67" t="s">
        <v>54</v>
      </c>
      <c r="E67" t="s">
        <v>71</v>
      </c>
      <c r="F67" t="s">
        <v>56</v>
      </c>
      <c r="G67" t="s">
        <v>96</v>
      </c>
      <c r="H67" t="s">
        <v>640</v>
      </c>
      <c r="I67" t="str">
        <f t="shared" si="5"/>
        <v>Latvia</v>
      </c>
      <c r="J67" t="s">
        <v>74</v>
      </c>
      <c r="K67" t="s">
        <v>60</v>
      </c>
      <c r="L67">
        <v>1</v>
      </c>
      <c r="M67">
        <v>2</v>
      </c>
      <c r="N67">
        <v>4</v>
      </c>
      <c r="O67">
        <v>2</v>
      </c>
      <c r="P67">
        <v>4</v>
      </c>
      <c r="Q67">
        <v>4</v>
      </c>
      <c r="R67">
        <v>3</v>
      </c>
      <c r="S67">
        <v>0</v>
      </c>
      <c r="U67">
        <v>4</v>
      </c>
      <c r="V67">
        <v>0</v>
      </c>
      <c r="W67">
        <v>1</v>
      </c>
      <c r="X67">
        <v>2</v>
      </c>
      <c r="Y67">
        <v>4</v>
      </c>
      <c r="Z67">
        <v>4</v>
      </c>
      <c r="AA67">
        <v>5</v>
      </c>
      <c r="AB67">
        <v>2</v>
      </c>
      <c r="AC67">
        <v>5</v>
      </c>
      <c r="AD67">
        <v>1</v>
      </c>
      <c r="AE67" s="35">
        <v>0</v>
      </c>
      <c r="AF67">
        <v>0</v>
      </c>
      <c r="AG67">
        <v>0</v>
      </c>
      <c r="AH67">
        <v>0</v>
      </c>
      <c r="AI67">
        <v>4</v>
      </c>
      <c r="AJ67">
        <v>0</v>
      </c>
      <c r="AK67">
        <v>2</v>
      </c>
      <c r="AL67">
        <v>0</v>
      </c>
      <c r="AM67">
        <v>0</v>
      </c>
      <c r="AN67">
        <v>0</v>
      </c>
      <c r="AO67">
        <v>0</v>
      </c>
      <c r="AP67">
        <v>0</v>
      </c>
      <c r="AQ67">
        <v>0</v>
      </c>
      <c r="AR67">
        <v>6</v>
      </c>
      <c r="AS67">
        <v>1</v>
      </c>
      <c r="AT67">
        <f t="shared" ref="AT67:AT98" si="27">AVERAGE(AE67,AF67,AG67,AH67,AI67,AJ67,AK67,AL67)</f>
        <v>0.75</v>
      </c>
      <c r="AU67">
        <f t="shared" si="6"/>
        <v>0</v>
      </c>
      <c r="AV67">
        <f t="shared" ref="AV67:AV98" si="28">AVERAGE(AX69,V67,W67,X67:AB67,AD67)</f>
        <v>2.375</v>
      </c>
      <c r="AW67">
        <f t="shared" si="7"/>
        <v>0</v>
      </c>
      <c r="AX67" t="s">
        <v>341</v>
      </c>
      <c r="AY67" t="s">
        <v>110</v>
      </c>
      <c r="AZ67" t="s">
        <v>641</v>
      </c>
      <c r="BA67">
        <v>0</v>
      </c>
      <c r="BB67">
        <v>1</v>
      </c>
      <c r="BC67">
        <f t="shared" ref="BC67:BC113" si="29">IF(BB67="",BA67,BB67)</f>
        <v>1</v>
      </c>
      <c r="BD67">
        <v>1</v>
      </c>
      <c r="BE67">
        <v>5</v>
      </c>
      <c r="BF67">
        <f t="shared" si="8"/>
        <v>1</v>
      </c>
      <c r="BG67" t="s">
        <v>307</v>
      </c>
      <c r="BH67" t="s">
        <v>308</v>
      </c>
      <c r="BI67" s="1">
        <v>5.4629629629629637E-3</v>
      </c>
      <c r="BJ67" t="s">
        <v>642</v>
      </c>
      <c r="BK67" s="5" t="s">
        <v>1042</v>
      </c>
      <c r="BM67" s="11" t="b">
        <f t="shared" si="26"/>
        <v>0</v>
      </c>
      <c r="BN67" s="11" t="b">
        <f t="shared" si="26"/>
        <v>0</v>
      </c>
      <c r="BO67" s="11" t="b">
        <f t="shared" si="26"/>
        <v>0</v>
      </c>
      <c r="BP67" s="11" t="b">
        <f t="shared" si="26"/>
        <v>0</v>
      </c>
      <c r="BQ67" s="11" t="b">
        <f t="shared" si="17"/>
        <v>0</v>
      </c>
      <c r="BR67" s="11" t="b">
        <f t="shared" si="17"/>
        <v>0</v>
      </c>
      <c r="BS67" s="5" t="s">
        <v>1047</v>
      </c>
      <c r="BT67" s="5" t="s">
        <v>1073</v>
      </c>
      <c r="BU67" s="11" t="b">
        <f t="shared" si="9"/>
        <v>0</v>
      </c>
      <c r="BV67" s="11" t="b">
        <f t="shared" si="10"/>
        <v>0</v>
      </c>
      <c r="BW67" s="11" t="b">
        <f t="shared" si="25"/>
        <v>1</v>
      </c>
      <c r="BX67" s="11" t="b">
        <f t="shared" si="25"/>
        <v>0</v>
      </c>
      <c r="BY67" s="11" t="b">
        <f t="shared" si="25"/>
        <v>0</v>
      </c>
      <c r="BZ67" s="11" t="b">
        <f t="shared" si="25"/>
        <v>0</v>
      </c>
      <c r="CA67" s="11" t="b">
        <f t="shared" si="25"/>
        <v>0</v>
      </c>
      <c r="CB67" s="11" t="b">
        <f t="shared" si="25"/>
        <v>0</v>
      </c>
      <c r="CC67" s="11" t="b">
        <f t="shared" si="25"/>
        <v>0</v>
      </c>
      <c r="CD67" s="11" t="b">
        <f t="shared" si="25"/>
        <v>0</v>
      </c>
      <c r="CE67" s="11" t="b">
        <f t="shared" si="25"/>
        <v>0</v>
      </c>
      <c r="CF67" s="11" t="b">
        <f t="shared" si="25"/>
        <v>0</v>
      </c>
      <c r="CG67" s="11" t="b">
        <f t="shared" si="25"/>
        <v>0</v>
      </c>
      <c r="CH67" s="11" t="b">
        <f t="shared" si="25"/>
        <v>0</v>
      </c>
      <c r="CI67" s="11" t="b">
        <f t="shared" si="25"/>
        <v>0</v>
      </c>
      <c r="CJ67" s="11" t="b">
        <f t="shared" si="24"/>
        <v>0</v>
      </c>
      <c r="CK67" s="11" t="b">
        <f t="shared" si="21"/>
        <v>1</v>
      </c>
      <c r="CL67" s="11" t="b">
        <f t="shared" si="14"/>
        <v>0</v>
      </c>
    </row>
    <row r="68" spans="1:91">
      <c r="A68" t="s">
        <v>643</v>
      </c>
      <c r="B68" t="s">
        <v>644</v>
      </c>
      <c r="C68" t="s">
        <v>562</v>
      </c>
      <c r="D68" t="s">
        <v>54</v>
      </c>
      <c r="E68" t="s">
        <v>55</v>
      </c>
      <c r="F68" t="s">
        <v>56</v>
      </c>
      <c r="G68" t="s">
        <v>96</v>
      </c>
      <c r="H68" t="s">
        <v>383</v>
      </c>
      <c r="I68" t="str">
        <f t="shared" ref="I68:I131" si="30">H68</f>
        <v>Belgium</v>
      </c>
      <c r="J68" t="s">
        <v>74</v>
      </c>
      <c r="K68" t="s">
        <v>60</v>
      </c>
      <c r="L68">
        <v>5</v>
      </c>
      <c r="M68">
        <v>1</v>
      </c>
      <c r="N68">
        <v>5</v>
      </c>
      <c r="O68">
        <v>1</v>
      </c>
      <c r="P68">
        <v>4</v>
      </c>
      <c r="Q68">
        <v>4</v>
      </c>
      <c r="R68">
        <v>5</v>
      </c>
      <c r="S68">
        <v>0</v>
      </c>
      <c r="U68">
        <v>4</v>
      </c>
      <c r="V68">
        <v>5</v>
      </c>
      <c r="W68">
        <v>5</v>
      </c>
      <c r="X68">
        <v>5</v>
      </c>
      <c r="Y68">
        <v>6</v>
      </c>
      <c r="Z68">
        <v>5</v>
      </c>
      <c r="AA68">
        <v>6</v>
      </c>
      <c r="AB68">
        <v>5</v>
      </c>
      <c r="AC68">
        <v>1</v>
      </c>
      <c r="AD68">
        <v>5</v>
      </c>
      <c r="AE68" s="35">
        <v>4</v>
      </c>
      <c r="AF68">
        <v>5</v>
      </c>
      <c r="AG68">
        <v>5</v>
      </c>
      <c r="AH68">
        <v>3</v>
      </c>
      <c r="AI68">
        <v>5</v>
      </c>
      <c r="AJ68">
        <v>5</v>
      </c>
      <c r="AK68">
        <v>4</v>
      </c>
      <c r="AL68">
        <v>3</v>
      </c>
      <c r="AM68">
        <v>4</v>
      </c>
      <c r="AN68">
        <v>4</v>
      </c>
      <c r="AO68">
        <v>4</v>
      </c>
      <c r="AP68">
        <v>4</v>
      </c>
      <c r="AQ68">
        <v>4</v>
      </c>
      <c r="AR68">
        <v>6</v>
      </c>
      <c r="AS68">
        <v>1</v>
      </c>
      <c r="AT68">
        <f t="shared" si="27"/>
        <v>4.25</v>
      </c>
      <c r="AU68">
        <f t="shared" ref="AU68:AU131" si="31">IF(AT68&gt;3,1,0)</f>
        <v>1</v>
      </c>
      <c r="AV68">
        <f t="shared" si="28"/>
        <v>5.25</v>
      </c>
      <c r="AW68">
        <f t="shared" ref="AW68:AW131" si="32">IF(AV68&gt;3, 1, 0)</f>
        <v>1</v>
      </c>
      <c r="AX68" t="s">
        <v>282</v>
      </c>
      <c r="AY68" t="s">
        <v>645</v>
      </c>
      <c r="AZ68" t="s">
        <v>646</v>
      </c>
      <c r="BA68">
        <v>2</v>
      </c>
      <c r="BC68">
        <f t="shared" si="29"/>
        <v>2</v>
      </c>
      <c r="BD68">
        <v>2</v>
      </c>
      <c r="BE68">
        <v>3</v>
      </c>
      <c r="BF68">
        <f t="shared" ref="BF68:BF131" si="33">IF(BE68=1,0,1)</f>
        <v>1</v>
      </c>
      <c r="BG68" t="s">
        <v>647</v>
      </c>
      <c r="BH68" t="s">
        <v>601</v>
      </c>
      <c r="BI68" s="1">
        <v>5.0462962962962961E-3</v>
      </c>
      <c r="BJ68" t="s">
        <v>648</v>
      </c>
      <c r="BK68" s="5" t="s">
        <v>1041</v>
      </c>
      <c r="BM68" s="11" t="b">
        <f t="shared" si="26"/>
        <v>0</v>
      </c>
      <c r="BN68" s="11" t="b">
        <f t="shared" si="26"/>
        <v>0</v>
      </c>
      <c r="BO68" s="11" t="b">
        <f t="shared" si="26"/>
        <v>0</v>
      </c>
      <c r="BP68" s="11" t="b">
        <f t="shared" si="26"/>
        <v>0</v>
      </c>
      <c r="BQ68" s="11" t="b">
        <f t="shared" si="17"/>
        <v>0</v>
      </c>
      <c r="BR68" s="11" t="b">
        <f t="shared" si="17"/>
        <v>0</v>
      </c>
      <c r="BU68" s="11" t="b">
        <f t="shared" ref="BU68:BU131" si="34">ISNUMBER(SEARCH($BU$2,BS68))</f>
        <v>0</v>
      </c>
      <c r="BV68" s="11" t="b">
        <f t="shared" ref="BV68:BV131" si="35">ISNUMBER(SEARCH("NLU",BS68))</f>
        <v>0</v>
      </c>
      <c r="BW68" s="11" t="b">
        <f t="shared" si="25"/>
        <v>0</v>
      </c>
      <c r="BX68" s="11" t="b">
        <f t="shared" si="25"/>
        <v>0</v>
      </c>
      <c r="BY68" s="11" t="b">
        <f t="shared" si="25"/>
        <v>0</v>
      </c>
      <c r="BZ68" s="11" t="b">
        <f t="shared" si="25"/>
        <v>0</v>
      </c>
      <c r="CA68" s="11" t="b">
        <f t="shared" si="25"/>
        <v>0</v>
      </c>
      <c r="CB68" s="11" t="b">
        <f t="shared" si="25"/>
        <v>0</v>
      </c>
      <c r="CC68" s="11" t="b">
        <f t="shared" si="25"/>
        <v>0</v>
      </c>
      <c r="CD68" s="11" t="b">
        <f t="shared" si="25"/>
        <v>0</v>
      </c>
      <c r="CE68" s="11" t="b">
        <f t="shared" si="25"/>
        <v>0</v>
      </c>
      <c r="CF68" s="11" t="b">
        <f t="shared" si="25"/>
        <v>0</v>
      </c>
      <c r="CG68" s="11" t="b">
        <f t="shared" si="25"/>
        <v>0</v>
      </c>
      <c r="CH68" s="11" t="b">
        <f t="shared" si="25"/>
        <v>0</v>
      </c>
      <c r="CI68" s="11" t="b">
        <f t="shared" si="25"/>
        <v>0</v>
      </c>
      <c r="CJ68" s="11" t="b">
        <f t="shared" si="24"/>
        <v>0</v>
      </c>
      <c r="CK68" s="11" t="b">
        <f t="shared" si="21"/>
        <v>0</v>
      </c>
      <c r="CL68" s="11" t="b">
        <f t="shared" ref="CL68:CL131" si="36">ISNUMBER(SEARCH($CL$2,$BT68))</f>
        <v>0</v>
      </c>
    </row>
    <row r="69" spans="1:91">
      <c r="A69" t="s">
        <v>649</v>
      </c>
      <c r="B69" t="s">
        <v>650</v>
      </c>
      <c r="C69" t="s">
        <v>562</v>
      </c>
      <c r="D69" t="s">
        <v>81</v>
      </c>
      <c r="E69" t="s">
        <v>95</v>
      </c>
      <c r="F69" t="s">
        <v>56</v>
      </c>
      <c r="G69" t="s">
        <v>72</v>
      </c>
      <c r="H69" t="s">
        <v>651</v>
      </c>
      <c r="I69" t="str">
        <f t="shared" si="30"/>
        <v>Patras, Greece.</v>
      </c>
      <c r="J69" t="s">
        <v>59</v>
      </c>
      <c r="K69" t="s">
        <v>60</v>
      </c>
      <c r="L69">
        <v>3</v>
      </c>
      <c r="M69">
        <v>2</v>
      </c>
      <c r="N69">
        <v>3</v>
      </c>
      <c r="O69">
        <v>2</v>
      </c>
      <c r="P69">
        <v>5</v>
      </c>
      <c r="Q69">
        <v>4</v>
      </c>
      <c r="R69">
        <v>5</v>
      </c>
      <c r="S69">
        <v>0</v>
      </c>
      <c r="U69">
        <v>4</v>
      </c>
      <c r="V69">
        <v>6</v>
      </c>
      <c r="W69">
        <v>6</v>
      </c>
      <c r="X69">
        <v>6</v>
      </c>
      <c r="Y69">
        <v>6</v>
      </c>
      <c r="Z69">
        <v>6</v>
      </c>
      <c r="AA69">
        <v>6</v>
      </c>
      <c r="AB69">
        <v>4</v>
      </c>
      <c r="AC69">
        <v>0</v>
      </c>
      <c r="AD69">
        <v>6</v>
      </c>
      <c r="AE69" s="35">
        <v>6</v>
      </c>
      <c r="AF69">
        <v>4</v>
      </c>
      <c r="AG69">
        <v>6</v>
      </c>
      <c r="AH69">
        <v>6</v>
      </c>
      <c r="AI69">
        <v>6</v>
      </c>
      <c r="AJ69">
        <v>6</v>
      </c>
      <c r="AK69">
        <v>5</v>
      </c>
      <c r="AL69">
        <v>4</v>
      </c>
      <c r="AM69">
        <v>6</v>
      </c>
      <c r="AN69">
        <v>6</v>
      </c>
      <c r="AO69">
        <v>6</v>
      </c>
      <c r="AP69">
        <v>6</v>
      </c>
      <c r="AQ69">
        <v>6</v>
      </c>
      <c r="AR69">
        <v>6</v>
      </c>
      <c r="AS69">
        <v>3</v>
      </c>
      <c r="AT69">
        <f t="shared" si="27"/>
        <v>5.375</v>
      </c>
      <c r="AU69">
        <f t="shared" si="31"/>
        <v>1</v>
      </c>
      <c r="AV69">
        <f t="shared" si="28"/>
        <v>5.75</v>
      </c>
      <c r="AW69">
        <f t="shared" si="32"/>
        <v>1</v>
      </c>
      <c r="AX69" t="s">
        <v>61</v>
      </c>
      <c r="AY69" t="s">
        <v>652</v>
      </c>
      <c r="AZ69" t="s">
        <v>653</v>
      </c>
      <c r="BA69">
        <v>2</v>
      </c>
      <c r="BC69">
        <f t="shared" si="29"/>
        <v>2</v>
      </c>
      <c r="BD69">
        <v>1</v>
      </c>
      <c r="BE69">
        <v>2</v>
      </c>
      <c r="BF69">
        <f t="shared" si="33"/>
        <v>1</v>
      </c>
      <c r="BG69" t="s">
        <v>181</v>
      </c>
      <c r="BH69" t="s">
        <v>65</v>
      </c>
      <c r="BI69" s="1">
        <v>8.6921296296296312E-3</v>
      </c>
      <c r="BJ69" t="s">
        <v>654</v>
      </c>
      <c r="BK69" s="5" t="s">
        <v>736</v>
      </c>
      <c r="BL69" s="5" t="s">
        <v>1151</v>
      </c>
      <c r="BM69" s="11" t="b">
        <f t="shared" si="26"/>
        <v>0</v>
      </c>
      <c r="BN69" s="11" t="b">
        <f t="shared" si="26"/>
        <v>1</v>
      </c>
      <c r="BO69" s="11" t="b">
        <f t="shared" si="26"/>
        <v>0</v>
      </c>
      <c r="BP69" s="11" t="b">
        <f t="shared" si="26"/>
        <v>0</v>
      </c>
      <c r="BQ69" s="11" t="b">
        <f t="shared" si="17"/>
        <v>0</v>
      </c>
      <c r="BR69" s="11" t="b">
        <f t="shared" si="17"/>
        <v>0</v>
      </c>
      <c r="BU69" s="11" t="b">
        <f t="shared" si="34"/>
        <v>0</v>
      </c>
      <c r="BV69" s="11" t="b">
        <f t="shared" si="35"/>
        <v>0</v>
      </c>
      <c r="BW69" s="11" t="b">
        <f t="shared" si="25"/>
        <v>0</v>
      </c>
      <c r="BX69" s="11" t="b">
        <f t="shared" si="25"/>
        <v>0</v>
      </c>
      <c r="BY69" s="11" t="b">
        <f t="shared" si="25"/>
        <v>0</v>
      </c>
      <c r="BZ69" s="11" t="b">
        <f t="shared" si="25"/>
        <v>0</v>
      </c>
      <c r="CA69" s="11" t="b">
        <f t="shared" si="25"/>
        <v>0</v>
      </c>
      <c r="CB69" s="11" t="b">
        <f t="shared" si="25"/>
        <v>0</v>
      </c>
      <c r="CC69" s="11" t="b">
        <f t="shared" si="25"/>
        <v>0</v>
      </c>
      <c r="CD69" s="11" t="b">
        <f t="shared" si="25"/>
        <v>0</v>
      </c>
      <c r="CE69" s="11" t="b">
        <f t="shared" si="25"/>
        <v>0</v>
      </c>
      <c r="CF69" s="11" t="b">
        <f t="shared" si="25"/>
        <v>0</v>
      </c>
      <c r="CG69" s="11" t="b">
        <f t="shared" si="25"/>
        <v>0</v>
      </c>
      <c r="CH69" s="11" t="b">
        <f t="shared" si="25"/>
        <v>0</v>
      </c>
      <c r="CI69" s="11" t="b">
        <f t="shared" si="25"/>
        <v>0</v>
      </c>
      <c r="CJ69" s="11" t="b">
        <f t="shared" si="24"/>
        <v>0</v>
      </c>
      <c r="CK69" s="11" t="b">
        <f t="shared" ref="CK69:CK132" si="37">ISNUMBER(SEARCH($CK$2,BT69))</f>
        <v>0</v>
      </c>
      <c r="CL69" s="11" t="b">
        <f t="shared" si="36"/>
        <v>0</v>
      </c>
      <c r="CM69" t="s">
        <v>655</v>
      </c>
    </row>
    <row r="70" spans="1:91">
      <c r="A70" t="s">
        <v>656</v>
      </c>
      <c r="B70" t="s">
        <v>657</v>
      </c>
      <c r="C70" t="s">
        <v>562</v>
      </c>
      <c r="D70" t="s">
        <v>54</v>
      </c>
      <c r="E70" t="s">
        <v>71</v>
      </c>
      <c r="F70" t="s">
        <v>83</v>
      </c>
      <c r="G70" t="s">
        <v>96</v>
      </c>
      <c r="H70" t="s">
        <v>658</v>
      </c>
      <c r="I70" t="str">
        <f t="shared" si="30"/>
        <v>Bulgaria</v>
      </c>
      <c r="J70" t="s">
        <v>74</v>
      </c>
      <c r="K70" t="s">
        <v>444</v>
      </c>
      <c r="L70">
        <v>3</v>
      </c>
      <c r="M70">
        <v>3</v>
      </c>
      <c r="N70">
        <v>4</v>
      </c>
      <c r="O70">
        <v>3</v>
      </c>
      <c r="P70">
        <v>4</v>
      </c>
      <c r="Q70">
        <v>4</v>
      </c>
      <c r="R70">
        <v>1</v>
      </c>
      <c r="S70">
        <v>0</v>
      </c>
      <c r="U70">
        <v>4</v>
      </c>
      <c r="V70">
        <v>2</v>
      </c>
      <c r="W70">
        <v>5</v>
      </c>
      <c r="X70">
        <v>3</v>
      </c>
      <c r="Y70">
        <v>1</v>
      </c>
      <c r="Z70">
        <v>4</v>
      </c>
      <c r="AA70">
        <v>5</v>
      </c>
      <c r="AB70">
        <v>3</v>
      </c>
      <c r="AC70">
        <v>2</v>
      </c>
      <c r="AD70">
        <v>4</v>
      </c>
      <c r="AE70" s="35">
        <v>2</v>
      </c>
      <c r="AF70">
        <v>5</v>
      </c>
      <c r="AG70">
        <v>4</v>
      </c>
      <c r="AH70">
        <v>4</v>
      </c>
      <c r="AI70">
        <v>6</v>
      </c>
      <c r="AJ70">
        <v>5</v>
      </c>
      <c r="AK70">
        <v>4</v>
      </c>
      <c r="AL70">
        <v>1</v>
      </c>
      <c r="AM70">
        <v>5</v>
      </c>
      <c r="AN70">
        <v>6</v>
      </c>
      <c r="AO70">
        <v>6</v>
      </c>
      <c r="AP70">
        <v>6</v>
      </c>
      <c r="AQ70">
        <v>6</v>
      </c>
      <c r="AR70">
        <v>6</v>
      </c>
      <c r="AS70">
        <v>4</v>
      </c>
      <c r="AT70">
        <f t="shared" si="27"/>
        <v>3.875</v>
      </c>
      <c r="AU70">
        <f t="shared" si="31"/>
        <v>1</v>
      </c>
      <c r="AV70">
        <f t="shared" si="28"/>
        <v>3.375</v>
      </c>
      <c r="AW70">
        <f t="shared" si="32"/>
        <v>1</v>
      </c>
      <c r="AX70" t="s">
        <v>86</v>
      </c>
      <c r="AY70" t="s">
        <v>659</v>
      </c>
      <c r="AZ70" t="s">
        <v>660</v>
      </c>
      <c r="BA70">
        <v>2</v>
      </c>
      <c r="BC70">
        <f t="shared" si="29"/>
        <v>2</v>
      </c>
      <c r="BD70">
        <v>1</v>
      </c>
      <c r="BE70">
        <v>3</v>
      </c>
      <c r="BF70">
        <f t="shared" si="33"/>
        <v>1</v>
      </c>
      <c r="BG70" t="s">
        <v>661</v>
      </c>
      <c r="BH70" t="s">
        <v>157</v>
      </c>
      <c r="BI70" s="1">
        <v>4.2476851851851851E-3</v>
      </c>
      <c r="BJ70" t="s">
        <v>662</v>
      </c>
      <c r="BK70" s="5" t="s">
        <v>1042</v>
      </c>
      <c r="BM70" s="11" t="b">
        <f t="shared" si="26"/>
        <v>0</v>
      </c>
      <c r="BN70" s="11" t="b">
        <f t="shared" si="26"/>
        <v>0</v>
      </c>
      <c r="BO70" s="11" t="b">
        <f t="shared" si="26"/>
        <v>0</v>
      </c>
      <c r="BP70" s="11" t="b">
        <f t="shared" si="26"/>
        <v>0</v>
      </c>
      <c r="BQ70" s="11" t="b">
        <f t="shared" si="17"/>
        <v>0</v>
      </c>
      <c r="BR70" s="11" t="b">
        <f t="shared" si="17"/>
        <v>0</v>
      </c>
      <c r="BS70" s="5" t="s">
        <v>1074</v>
      </c>
      <c r="BT70" s="5" t="s">
        <v>1075</v>
      </c>
      <c r="BU70" s="11" t="b">
        <f t="shared" si="34"/>
        <v>0</v>
      </c>
      <c r="BV70" s="11" t="b">
        <f t="shared" si="35"/>
        <v>1</v>
      </c>
      <c r="BW70" s="11" t="b">
        <f t="shared" si="25"/>
        <v>1</v>
      </c>
      <c r="BX70" s="11" t="b">
        <f t="shared" si="25"/>
        <v>0</v>
      </c>
      <c r="BY70" s="11" t="b">
        <f t="shared" si="25"/>
        <v>0</v>
      </c>
      <c r="BZ70" s="11" t="b">
        <f t="shared" si="25"/>
        <v>0</v>
      </c>
      <c r="CA70" s="11" t="b">
        <f t="shared" si="25"/>
        <v>0</v>
      </c>
      <c r="CB70" s="11" t="b">
        <f t="shared" si="25"/>
        <v>0</v>
      </c>
      <c r="CC70" s="11" t="b">
        <f t="shared" si="25"/>
        <v>0</v>
      </c>
      <c r="CD70" s="11" t="b">
        <f t="shared" si="25"/>
        <v>0</v>
      </c>
      <c r="CE70" s="11" t="b">
        <f t="shared" si="25"/>
        <v>0</v>
      </c>
      <c r="CF70" s="11" t="b">
        <f t="shared" si="25"/>
        <v>0</v>
      </c>
      <c r="CG70" s="11" t="b">
        <f t="shared" si="25"/>
        <v>0</v>
      </c>
      <c r="CH70" s="11" t="b">
        <f t="shared" si="25"/>
        <v>0</v>
      </c>
      <c r="CI70" s="11" t="b">
        <f t="shared" si="25"/>
        <v>0</v>
      </c>
      <c r="CJ70" s="11" t="b">
        <f t="shared" si="24"/>
        <v>0</v>
      </c>
      <c r="CK70" s="11" t="b">
        <f t="shared" si="37"/>
        <v>0</v>
      </c>
      <c r="CL70" s="11" t="b">
        <f t="shared" si="36"/>
        <v>0</v>
      </c>
      <c r="CM70" t="s">
        <v>663</v>
      </c>
    </row>
    <row r="71" spans="1:91">
      <c r="A71" t="s">
        <v>664</v>
      </c>
      <c r="B71" t="s">
        <v>665</v>
      </c>
      <c r="C71" t="s">
        <v>562</v>
      </c>
      <c r="D71" t="s">
        <v>54</v>
      </c>
      <c r="E71" t="s">
        <v>82</v>
      </c>
      <c r="F71" t="s">
        <v>56</v>
      </c>
      <c r="G71" t="s">
        <v>57</v>
      </c>
      <c r="H71" t="s">
        <v>666</v>
      </c>
      <c r="I71" t="str">
        <f t="shared" si="30"/>
        <v>Scotland</v>
      </c>
      <c r="J71" t="s">
        <v>74</v>
      </c>
      <c r="K71" t="s">
        <v>98</v>
      </c>
      <c r="L71">
        <v>1</v>
      </c>
      <c r="M71">
        <v>4</v>
      </c>
      <c r="N71">
        <v>1</v>
      </c>
      <c r="O71">
        <v>4</v>
      </c>
      <c r="P71">
        <v>0</v>
      </c>
      <c r="Q71">
        <v>4</v>
      </c>
      <c r="R71">
        <v>1</v>
      </c>
      <c r="S71">
        <v>1</v>
      </c>
      <c r="T71">
        <v>2</v>
      </c>
      <c r="V71">
        <v>0</v>
      </c>
      <c r="W71">
        <v>6</v>
      </c>
      <c r="X71">
        <v>1</v>
      </c>
      <c r="Y71">
        <v>3</v>
      </c>
      <c r="Z71">
        <v>3</v>
      </c>
      <c r="AA71">
        <v>6</v>
      </c>
      <c r="AB71">
        <v>0</v>
      </c>
      <c r="AC71">
        <v>6</v>
      </c>
      <c r="AD71">
        <v>0</v>
      </c>
      <c r="AE71" s="35">
        <v>0</v>
      </c>
      <c r="AF71">
        <v>3</v>
      </c>
      <c r="AG71">
        <v>0</v>
      </c>
      <c r="AH71">
        <v>0</v>
      </c>
      <c r="AI71">
        <v>6</v>
      </c>
      <c r="AJ71">
        <v>0</v>
      </c>
      <c r="AK71">
        <v>2</v>
      </c>
      <c r="AL71">
        <v>3</v>
      </c>
      <c r="AM71">
        <v>0</v>
      </c>
      <c r="AN71">
        <v>0</v>
      </c>
      <c r="AO71">
        <v>0</v>
      </c>
      <c r="AP71">
        <v>0</v>
      </c>
      <c r="AQ71">
        <v>0</v>
      </c>
      <c r="AR71">
        <v>6</v>
      </c>
      <c r="AS71">
        <v>5</v>
      </c>
      <c r="AT71">
        <f t="shared" si="27"/>
        <v>1.75</v>
      </c>
      <c r="AU71">
        <f t="shared" si="31"/>
        <v>0</v>
      </c>
      <c r="AV71">
        <f t="shared" si="28"/>
        <v>2.375</v>
      </c>
      <c r="AW71">
        <f t="shared" si="32"/>
        <v>0</v>
      </c>
      <c r="AX71" t="s">
        <v>61</v>
      </c>
      <c r="AY71" t="s">
        <v>667</v>
      </c>
      <c r="AZ71" t="s">
        <v>668</v>
      </c>
      <c r="BA71">
        <v>0</v>
      </c>
      <c r="BB71">
        <v>0</v>
      </c>
      <c r="BC71">
        <f t="shared" si="29"/>
        <v>0</v>
      </c>
      <c r="BD71">
        <v>2</v>
      </c>
      <c r="BE71">
        <v>5</v>
      </c>
      <c r="BF71">
        <f t="shared" si="33"/>
        <v>1</v>
      </c>
      <c r="BG71" t="s">
        <v>669</v>
      </c>
      <c r="BH71" t="s">
        <v>630</v>
      </c>
      <c r="BI71" s="1">
        <v>5.208333333333333E-3</v>
      </c>
      <c r="BK71" s="5" t="s">
        <v>1041</v>
      </c>
      <c r="BM71" s="11" t="b">
        <f t="shared" si="26"/>
        <v>0</v>
      </c>
      <c r="BN71" s="11" t="b">
        <f t="shared" si="26"/>
        <v>0</v>
      </c>
      <c r="BO71" s="11" t="b">
        <f t="shared" si="26"/>
        <v>0</v>
      </c>
      <c r="BP71" s="11" t="b">
        <f t="shared" si="26"/>
        <v>0</v>
      </c>
      <c r="BQ71" s="11" t="b">
        <f t="shared" si="17"/>
        <v>0</v>
      </c>
      <c r="BR71" s="11" t="b">
        <f t="shared" si="17"/>
        <v>0</v>
      </c>
      <c r="BU71" s="11" t="b">
        <f t="shared" si="34"/>
        <v>0</v>
      </c>
      <c r="BV71" s="11" t="b">
        <f t="shared" si="35"/>
        <v>0</v>
      </c>
      <c r="BW71" s="11" t="b">
        <f t="shared" si="25"/>
        <v>0</v>
      </c>
      <c r="BX71" s="11" t="b">
        <f t="shared" si="25"/>
        <v>0</v>
      </c>
      <c r="BY71" s="11" t="b">
        <f t="shared" si="25"/>
        <v>0</v>
      </c>
      <c r="BZ71" s="11" t="b">
        <f t="shared" si="25"/>
        <v>0</v>
      </c>
      <c r="CA71" s="11" t="b">
        <f t="shared" si="25"/>
        <v>0</v>
      </c>
      <c r="CB71" s="11" t="b">
        <f t="shared" si="25"/>
        <v>0</v>
      </c>
      <c r="CC71" s="11" t="b">
        <f t="shared" si="25"/>
        <v>0</v>
      </c>
      <c r="CD71" s="11" t="b">
        <f t="shared" si="25"/>
        <v>0</v>
      </c>
      <c r="CE71" s="11" t="b">
        <f t="shared" si="25"/>
        <v>0</v>
      </c>
      <c r="CF71" s="11" t="b">
        <f t="shared" si="25"/>
        <v>0</v>
      </c>
      <c r="CG71" s="11" t="b">
        <f t="shared" si="25"/>
        <v>0</v>
      </c>
      <c r="CH71" s="11" t="b">
        <f t="shared" si="25"/>
        <v>0</v>
      </c>
      <c r="CI71" s="11" t="b">
        <f t="shared" si="25"/>
        <v>0</v>
      </c>
      <c r="CJ71" s="11" t="b">
        <f t="shared" si="24"/>
        <v>0</v>
      </c>
      <c r="CK71" s="11" t="b">
        <f t="shared" si="37"/>
        <v>0</v>
      </c>
      <c r="CL71" s="11" t="b">
        <f t="shared" si="36"/>
        <v>0</v>
      </c>
    </row>
    <row r="72" spans="1:91">
      <c r="A72" t="s">
        <v>670</v>
      </c>
      <c r="B72" t="s">
        <v>671</v>
      </c>
      <c r="C72" t="s">
        <v>562</v>
      </c>
      <c r="D72" t="s">
        <v>54</v>
      </c>
      <c r="E72" t="s">
        <v>55</v>
      </c>
      <c r="F72" t="s">
        <v>56</v>
      </c>
      <c r="G72" t="s">
        <v>96</v>
      </c>
      <c r="H72" t="s">
        <v>58</v>
      </c>
      <c r="I72" t="str">
        <f t="shared" si="30"/>
        <v>Portugal</v>
      </c>
      <c r="J72" t="s">
        <v>59</v>
      </c>
      <c r="K72" t="s">
        <v>60</v>
      </c>
      <c r="L72">
        <v>0</v>
      </c>
      <c r="M72">
        <v>2</v>
      </c>
      <c r="N72">
        <v>2</v>
      </c>
      <c r="O72">
        <v>3</v>
      </c>
      <c r="P72">
        <v>4</v>
      </c>
      <c r="Q72">
        <v>5</v>
      </c>
      <c r="R72">
        <v>4</v>
      </c>
      <c r="S72">
        <v>0</v>
      </c>
      <c r="U72">
        <v>5</v>
      </c>
      <c r="V72">
        <v>3</v>
      </c>
      <c r="W72">
        <v>6</v>
      </c>
      <c r="X72">
        <v>4</v>
      </c>
      <c r="Y72">
        <v>5</v>
      </c>
      <c r="Z72">
        <v>5</v>
      </c>
      <c r="AA72">
        <v>5</v>
      </c>
      <c r="AB72">
        <v>3</v>
      </c>
      <c r="AC72">
        <v>1</v>
      </c>
      <c r="AD72">
        <v>5</v>
      </c>
      <c r="AE72" s="35">
        <v>5</v>
      </c>
      <c r="AF72">
        <v>6</v>
      </c>
      <c r="AG72">
        <v>5</v>
      </c>
      <c r="AH72">
        <v>3</v>
      </c>
      <c r="AI72">
        <v>6</v>
      </c>
      <c r="AJ72">
        <v>6</v>
      </c>
      <c r="AK72">
        <v>5</v>
      </c>
      <c r="AL72">
        <v>5</v>
      </c>
      <c r="AM72">
        <v>4</v>
      </c>
      <c r="AN72">
        <v>5</v>
      </c>
      <c r="AO72">
        <v>4</v>
      </c>
      <c r="AP72">
        <v>5</v>
      </c>
      <c r="AQ72">
        <v>4</v>
      </c>
      <c r="AR72">
        <v>6</v>
      </c>
      <c r="AS72">
        <v>1</v>
      </c>
      <c r="AT72">
        <f t="shared" si="27"/>
        <v>5.125</v>
      </c>
      <c r="AU72">
        <f t="shared" si="31"/>
        <v>1</v>
      </c>
      <c r="AV72">
        <f t="shared" si="28"/>
        <v>4.5</v>
      </c>
      <c r="AW72">
        <f t="shared" si="32"/>
        <v>1</v>
      </c>
      <c r="AX72" t="s">
        <v>61</v>
      </c>
      <c r="AY72" t="s">
        <v>672</v>
      </c>
      <c r="AZ72" t="s">
        <v>673</v>
      </c>
      <c r="BA72">
        <v>1</v>
      </c>
      <c r="BC72">
        <f t="shared" si="29"/>
        <v>1</v>
      </c>
      <c r="BD72">
        <v>2</v>
      </c>
      <c r="BE72">
        <v>4</v>
      </c>
      <c r="BF72">
        <f t="shared" si="33"/>
        <v>1</v>
      </c>
      <c r="BG72" t="s">
        <v>674</v>
      </c>
      <c r="BH72" t="s">
        <v>630</v>
      </c>
      <c r="BI72" s="1">
        <v>4.31712962962963E-3</v>
      </c>
      <c r="BK72" s="5" t="s">
        <v>1041</v>
      </c>
      <c r="BM72" s="11" t="b">
        <f t="shared" si="26"/>
        <v>0</v>
      </c>
      <c r="BN72" s="11" t="b">
        <f t="shared" si="26"/>
        <v>0</v>
      </c>
      <c r="BO72" s="11" t="b">
        <f t="shared" si="26"/>
        <v>0</v>
      </c>
      <c r="BP72" s="11" t="b">
        <f t="shared" si="26"/>
        <v>0</v>
      </c>
      <c r="BQ72" s="11" t="b">
        <f t="shared" si="17"/>
        <v>0</v>
      </c>
      <c r="BR72" s="11" t="b">
        <f t="shared" si="17"/>
        <v>0</v>
      </c>
      <c r="BU72" s="11" t="b">
        <f t="shared" si="34"/>
        <v>0</v>
      </c>
      <c r="BV72" s="11" t="b">
        <f t="shared" si="35"/>
        <v>0</v>
      </c>
      <c r="BW72" s="11" t="b">
        <f t="shared" si="25"/>
        <v>0</v>
      </c>
      <c r="BX72" s="11" t="b">
        <f t="shared" si="25"/>
        <v>0</v>
      </c>
      <c r="BY72" s="11" t="b">
        <f t="shared" si="25"/>
        <v>0</v>
      </c>
      <c r="BZ72" s="11" t="b">
        <f t="shared" si="25"/>
        <v>0</v>
      </c>
      <c r="CA72" s="11" t="b">
        <f t="shared" si="25"/>
        <v>0</v>
      </c>
      <c r="CB72" s="11" t="b">
        <f t="shared" si="25"/>
        <v>0</v>
      </c>
      <c r="CC72" s="11" t="b">
        <f t="shared" si="25"/>
        <v>0</v>
      </c>
      <c r="CD72" s="11" t="b">
        <f t="shared" si="25"/>
        <v>0</v>
      </c>
      <c r="CE72" s="11" t="b">
        <f t="shared" si="25"/>
        <v>0</v>
      </c>
      <c r="CF72" s="11" t="b">
        <f t="shared" si="25"/>
        <v>0</v>
      </c>
      <c r="CG72" s="11" t="b">
        <f t="shared" si="25"/>
        <v>0</v>
      </c>
      <c r="CH72" s="11" t="b">
        <f t="shared" si="25"/>
        <v>0</v>
      </c>
      <c r="CI72" s="11" t="b">
        <f t="shared" si="25"/>
        <v>0</v>
      </c>
      <c r="CJ72" s="11" t="b">
        <f t="shared" si="24"/>
        <v>0</v>
      </c>
      <c r="CK72" s="11" t="b">
        <f t="shared" si="37"/>
        <v>0</v>
      </c>
      <c r="CL72" s="11" t="b">
        <f t="shared" si="36"/>
        <v>0</v>
      </c>
    </row>
    <row r="73" spans="1:91">
      <c r="A73" t="s">
        <v>675</v>
      </c>
      <c r="B73" t="s">
        <v>676</v>
      </c>
      <c r="C73" t="s">
        <v>562</v>
      </c>
      <c r="D73" t="s">
        <v>70</v>
      </c>
      <c r="E73" t="s">
        <v>55</v>
      </c>
      <c r="F73" t="s">
        <v>56</v>
      </c>
      <c r="G73" t="s">
        <v>57</v>
      </c>
      <c r="H73" t="s">
        <v>133</v>
      </c>
      <c r="I73" t="str">
        <f t="shared" si="30"/>
        <v>Hungary</v>
      </c>
      <c r="J73" t="s">
        <v>59</v>
      </c>
      <c r="K73" t="s">
        <v>60</v>
      </c>
      <c r="L73">
        <v>0</v>
      </c>
      <c r="M73">
        <v>3</v>
      </c>
      <c r="N73">
        <v>3</v>
      </c>
      <c r="O73">
        <v>2</v>
      </c>
      <c r="P73">
        <v>3</v>
      </c>
      <c r="Q73">
        <v>4</v>
      </c>
      <c r="R73">
        <v>4</v>
      </c>
      <c r="S73">
        <v>0</v>
      </c>
      <c r="U73">
        <v>4</v>
      </c>
      <c r="V73">
        <v>6</v>
      </c>
      <c r="W73">
        <v>6</v>
      </c>
      <c r="X73">
        <v>6</v>
      </c>
      <c r="Y73">
        <v>6</v>
      </c>
      <c r="Z73">
        <v>6</v>
      </c>
      <c r="AA73">
        <v>6</v>
      </c>
      <c r="AB73">
        <v>6</v>
      </c>
      <c r="AC73">
        <v>0</v>
      </c>
      <c r="AD73">
        <v>6</v>
      </c>
      <c r="AE73" s="35">
        <v>5</v>
      </c>
      <c r="AF73">
        <v>6</v>
      </c>
      <c r="AG73">
        <v>4</v>
      </c>
      <c r="AH73">
        <v>5</v>
      </c>
      <c r="AI73">
        <v>6</v>
      </c>
      <c r="AJ73">
        <v>5</v>
      </c>
      <c r="AK73">
        <v>6</v>
      </c>
      <c r="AL73">
        <v>4</v>
      </c>
      <c r="AM73">
        <v>4</v>
      </c>
      <c r="AN73">
        <v>4</v>
      </c>
      <c r="AO73">
        <v>4</v>
      </c>
      <c r="AP73">
        <v>4</v>
      </c>
      <c r="AQ73">
        <v>4</v>
      </c>
      <c r="AR73">
        <v>6</v>
      </c>
      <c r="AS73">
        <v>3</v>
      </c>
      <c r="AT73">
        <f t="shared" si="27"/>
        <v>5.125</v>
      </c>
      <c r="AU73">
        <f t="shared" si="31"/>
        <v>1</v>
      </c>
      <c r="AV73">
        <f t="shared" si="28"/>
        <v>6</v>
      </c>
      <c r="AW73">
        <f t="shared" si="32"/>
        <v>1</v>
      </c>
      <c r="AX73" t="s">
        <v>61</v>
      </c>
      <c r="AY73" t="s">
        <v>326</v>
      </c>
      <c r="AZ73" t="s">
        <v>677</v>
      </c>
      <c r="BA73">
        <v>3</v>
      </c>
      <c r="BC73">
        <f t="shared" si="29"/>
        <v>3</v>
      </c>
      <c r="BD73">
        <v>1</v>
      </c>
      <c r="BE73">
        <v>4</v>
      </c>
      <c r="BF73">
        <f t="shared" si="33"/>
        <v>1</v>
      </c>
      <c r="BG73" t="s">
        <v>64</v>
      </c>
      <c r="BH73" t="s">
        <v>65</v>
      </c>
      <c r="BI73" t="s">
        <v>678</v>
      </c>
      <c r="BK73" s="5" t="s">
        <v>736</v>
      </c>
      <c r="BL73" s="5" t="s">
        <v>1156</v>
      </c>
      <c r="BM73" s="11" t="b">
        <f t="shared" si="26"/>
        <v>0</v>
      </c>
      <c r="BN73" s="11" t="b">
        <f t="shared" si="26"/>
        <v>0</v>
      </c>
      <c r="BO73" s="11" t="b">
        <f t="shared" si="26"/>
        <v>0</v>
      </c>
      <c r="BP73" s="11" t="b">
        <f t="shared" si="26"/>
        <v>0</v>
      </c>
      <c r="BQ73" s="11" t="b">
        <f t="shared" si="17"/>
        <v>0</v>
      </c>
      <c r="BR73" s="11" t="b">
        <f t="shared" si="17"/>
        <v>0</v>
      </c>
      <c r="BU73" s="11" t="b">
        <f t="shared" si="34"/>
        <v>0</v>
      </c>
      <c r="BV73" s="11" t="b">
        <f t="shared" si="35"/>
        <v>0</v>
      </c>
      <c r="BW73" s="11" t="b">
        <f t="shared" si="25"/>
        <v>0</v>
      </c>
      <c r="BX73" s="11" t="b">
        <f t="shared" si="25"/>
        <v>0</v>
      </c>
      <c r="BY73" s="11" t="b">
        <f t="shared" si="25"/>
        <v>0</v>
      </c>
      <c r="BZ73" s="11" t="b">
        <f t="shared" si="25"/>
        <v>0</v>
      </c>
      <c r="CA73" s="11" t="b">
        <f t="shared" si="25"/>
        <v>0</v>
      </c>
      <c r="CB73" s="11" t="b">
        <f t="shared" si="25"/>
        <v>0</v>
      </c>
      <c r="CC73" s="11" t="b">
        <f t="shared" si="25"/>
        <v>0</v>
      </c>
      <c r="CD73" s="11" t="b">
        <f t="shared" si="25"/>
        <v>0</v>
      </c>
      <c r="CE73" s="11" t="b">
        <f t="shared" si="25"/>
        <v>0</v>
      </c>
      <c r="CF73" s="11" t="b">
        <f t="shared" si="25"/>
        <v>0</v>
      </c>
      <c r="CG73" s="11" t="b">
        <f t="shared" si="25"/>
        <v>0</v>
      </c>
      <c r="CH73" s="11" t="b">
        <f t="shared" si="25"/>
        <v>0</v>
      </c>
      <c r="CI73" s="11" t="b">
        <f t="shared" si="25"/>
        <v>0</v>
      </c>
      <c r="CJ73" s="11" t="b">
        <f t="shared" si="24"/>
        <v>0</v>
      </c>
      <c r="CK73" s="11" t="b">
        <f t="shared" si="37"/>
        <v>0</v>
      </c>
      <c r="CL73" s="11" t="b">
        <f t="shared" si="36"/>
        <v>0</v>
      </c>
    </row>
    <row r="74" spans="1:91">
      <c r="A74" t="s">
        <v>679</v>
      </c>
      <c r="B74" t="s">
        <v>680</v>
      </c>
      <c r="C74" t="s">
        <v>562</v>
      </c>
      <c r="D74" t="s">
        <v>54</v>
      </c>
      <c r="E74" t="s">
        <v>55</v>
      </c>
      <c r="F74" t="s">
        <v>56</v>
      </c>
      <c r="G74" t="s">
        <v>96</v>
      </c>
      <c r="H74" t="s">
        <v>254</v>
      </c>
      <c r="I74" t="str">
        <f t="shared" si="30"/>
        <v>Poland</v>
      </c>
      <c r="J74" t="s">
        <v>59</v>
      </c>
      <c r="K74" t="s">
        <v>60</v>
      </c>
      <c r="L74">
        <v>2</v>
      </c>
      <c r="M74">
        <v>3</v>
      </c>
      <c r="N74">
        <v>1</v>
      </c>
      <c r="O74">
        <v>3</v>
      </c>
      <c r="P74">
        <v>1</v>
      </c>
      <c r="Q74">
        <v>2</v>
      </c>
      <c r="R74">
        <v>2</v>
      </c>
      <c r="S74">
        <v>0</v>
      </c>
      <c r="U74">
        <v>6</v>
      </c>
      <c r="V74">
        <v>6</v>
      </c>
      <c r="W74">
        <v>6</v>
      </c>
      <c r="X74">
        <v>6</v>
      </c>
      <c r="Y74">
        <v>5</v>
      </c>
      <c r="Z74">
        <v>6</v>
      </c>
      <c r="AA74">
        <v>6</v>
      </c>
      <c r="AB74">
        <v>6</v>
      </c>
      <c r="AC74">
        <v>0</v>
      </c>
      <c r="AD74">
        <v>6</v>
      </c>
      <c r="AE74" s="35">
        <v>4</v>
      </c>
      <c r="AF74">
        <v>4</v>
      </c>
      <c r="AG74">
        <v>5</v>
      </c>
      <c r="AH74">
        <v>5</v>
      </c>
      <c r="AI74">
        <v>6</v>
      </c>
      <c r="AJ74">
        <v>5</v>
      </c>
      <c r="AK74">
        <v>5</v>
      </c>
      <c r="AL74">
        <v>3</v>
      </c>
      <c r="AM74">
        <v>5</v>
      </c>
      <c r="AN74">
        <v>5</v>
      </c>
      <c r="AO74">
        <v>6</v>
      </c>
      <c r="AP74">
        <v>4</v>
      </c>
      <c r="AQ74">
        <v>5</v>
      </c>
      <c r="AR74">
        <v>6</v>
      </c>
      <c r="AS74">
        <v>2</v>
      </c>
      <c r="AT74">
        <f t="shared" si="27"/>
        <v>4.625</v>
      </c>
      <c r="AU74">
        <f t="shared" si="31"/>
        <v>1</v>
      </c>
      <c r="AV74">
        <f t="shared" si="28"/>
        <v>5.875</v>
      </c>
      <c r="AW74">
        <f t="shared" si="32"/>
        <v>1</v>
      </c>
      <c r="AX74" t="s">
        <v>282</v>
      </c>
      <c r="AY74" t="s">
        <v>255</v>
      </c>
      <c r="AZ74" t="s">
        <v>681</v>
      </c>
      <c r="BA74">
        <v>2</v>
      </c>
      <c r="BC74">
        <f t="shared" si="29"/>
        <v>2</v>
      </c>
      <c r="BD74">
        <v>1</v>
      </c>
      <c r="BE74">
        <v>3</v>
      </c>
      <c r="BF74">
        <f t="shared" si="33"/>
        <v>1</v>
      </c>
      <c r="BG74" t="s">
        <v>292</v>
      </c>
      <c r="BH74" t="s">
        <v>286</v>
      </c>
      <c r="BI74" s="1">
        <v>4.8726851851851856E-3</v>
      </c>
      <c r="BK74" s="5" t="s">
        <v>1041</v>
      </c>
      <c r="BM74" s="11" t="b">
        <f t="shared" si="26"/>
        <v>0</v>
      </c>
      <c r="BN74" s="11" t="b">
        <f t="shared" si="26"/>
        <v>0</v>
      </c>
      <c r="BO74" s="11" t="b">
        <f t="shared" si="26"/>
        <v>0</v>
      </c>
      <c r="BP74" s="11" t="b">
        <f t="shared" si="26"/>
        <v>0</v>
      </c>
      <c r="BQ74" s="11" t="b">
        <f t="shared" si="17"/>
        <v>0</v>
      </c>
      <c r="BR74" s="11" t="b">
        <f t="shared" si="17"/>
        <v>0</v>
      </c>
      <c r="BU74" s="11" t="b">
        <f t="shared" si="34"/>
        <v>0</v>
      </c>
      <c r="BV74" s="11" t="b">
        <f t="shared" si="35"/>
        <v>0</v>
      </c>
      <c r="BW74" s="11" t="b">
        <f t="shared" si="25"/>
        <v>0</v>
      </c>
      <c r="BX74" s="11" t="b">
        <f t="shared" si="25"/>
        <v>0</v>
      </c>
      <c r="BY74" s="11" t="b">
        <f t="shared" si="25"/>
        <v>0</v>
      </c>
      <c r="BZ74" s="11" t="b">
        <f t="shared" si="25"/>
        <v>0</v>
      </c>
      <c r="CA74" s="11" t="b">
        <f t="shared" si="25"/>
        <v>0</v>
      </c>
      <c r="CB74" s="11" t="b">
        <f t="shared" si="25"/>
        <v>0</v>
      </c>
      <c r="CC74" s="11" t="b">
        <f t="shared" si="25"/>
        <v>0</v>
      </c>
      <c r="CD74" s="11" t="b">
        <f t="shared" si="25"/>
        <v>0</v>
      </c>
      <c r="CE74" s="11" t="b">
        <f t="shared" si="25"/>
        <v>0</v>
      </c>
      <c r="CF74" s="11" t="b">
        <f t="shared" si="25"/>
        <v>0</v>
      </c>
      <c r="CG74" s="11" t="b">
        <f t="shared" si="25"/>
        <v>0</v>
      </c>
      <c r="CH74" s="11" t="b">
        <f t="shared" si="25"/>
        <v>0</v>
      </c>
      <c r="CI74" s="11" t="b">
        <f t="shared" si="25"/>
        <v>0</v>
      </c>
      <c r="CJ74" s="11" t="b">
        <f t="shared" si="24"/>
        <v>0</v>
      </c>
      <c r="CK74" s="11" t="b">
        <f t="shared" si="37"/>
        <v>0</v>
      </c>
      <c r="CL74" s="11" t="b">
        <f t="shared" si="36"/>
        <v>0</v>
      </c>
    </row>
    <row r="75" spans="1:91">
      <c r="A75" t="s">
        <v>682</v>
      </c>
      <c r="B75" t="s">
        <v>683</v>
      </c>
      <c r="C75" t="s">
        <v>562</v>
      </c>
      <c r="D75" t="s">
        <v>54</v>
      </c>
      <c r="E75" t="s">
        <v>144</v>
      </c>
      <c r="F75" t="s">
        <v>132</v>
      </c>
      <c r="G75" t="s">
        <v>96</v>
      </c>
      <c r="H75" t="s">
        <v>109</v>
      </c>
      <c r="I75" t="str">
        <f t="shared" si="30"/>
        <v>UK</v>
      </c>
      <c r="J75" t="s">
        <v>74</v>
      </c>
      <c r="K75" t="s">
        <v>60</v>
      </c>
      <c r="L75">
        <v>5</v>
      </c>
      <c r="M75">
        <v>4</v>
      </c>
      <c r="N75">
        <v>4</v>
      </c>
      <c r="O75">
        <v>3</v>
      </c>
      <c r="P75">
        <v>5</v>
      </c>
      <c r="Q75">
        <v>4</v>
      </c>
      <c r="R75">
        <v>4</v>
      </c>
      <c r="S75">
        <v>1</v>
      </c>
      <c r="T75">
        <v>2</v>
      </c>
      <c r="V75">
        <v>5</v>
      </c>
      <c r="W75">
        <v>3</v>
      </c>
      <c r="X75">
        <v>4</v>
      </c>
      <c r="Y75">
        <v>5</v>
      </c>
      <c r="Z75">
        <v>4</v>
      </c>
      <c r="AA75">
        <v>5</v>
      </c>
      <c r="AB75">
        <v>4</v>
      </c>
      <c r="AC75">
        <v>0</v>
      </c>
      <c r="AD75">
        <v>6</v>
      </c>
      <c r="AE75" s="35">
        <v>5</v>
      </c>
      <c r="AF75">
        <v>4</v>
      </c>
      <c r="AG75">
        <v>5</v>
      </c>
      <c r="AH75">
        <v>3</v>
      </c>
      <c r="AI75">
        <v>5</v>
      </c>
      <c r="AJ75">
        <v>5</v>
      </c>
      <c r="AK75">
        <v>1</v>
      </c>
      <c r="AL75">
        <v>4</v>
      </c>
      <c r="AM75">
        <v>6</v>
      </c>
      <c r="AN75">
        <v>6</v>
      </c>
      <c r="AO75">
        <v>6</v>
      </c>
      <c r="AP75">
        <v>6</v>
      </c>
      <c r="AQ75">
        <v>6</v>
      </c>
      <c r="AR75">
        <v>6</v>
      </c>
      <c r="AS75">
        <v>1</v>
      </c>
      <c r="AT75">
        <f t="shared" si="27"/>
        <v>4</v>
      </c>
      <c r="AU75">
        <f t="shared" si="31"/>
        <v>1</v>
      </c>
      <c r="AV75">
        <f t="shared" si="28"/>
        <v>4.5</v>
      </c>
      <c r="AW75">
        <f t="shared" si="32"/>
        <v>1</v>
      </c>
      <c r="AX75" t="s">
        <v>297</v>
      </c>
      <c r="AY75" t="s">
        <v>684</v>
      </c>
      <c r="AZ75" t="s">
        <v>397</v>
      </c>
      <c r="BA75">
        <v>3</v>
      </c>
      <c r="BC75">
        <f t="shared" si="29"/>
        <v>3</v>
      </c>
      <c r="BD75">
        <v>1</v>
      </c>
      <c r="BE75">
        <v>3</v>
      </c>
      <c r="BF75">
        <f t="shared" si="33"/>
        <v>1</v>
      </c>
      <c r="BG75" t="s">
        <v>685</v>
      </c>
      <c r="BH75" t="s">
        <v>301</v>
      </c>
      <c r="BI75" s="1">
        <v>8.7499999999999991E-3</v>
      </c>
      <c r="BJ75" t="s">
        <v>686</v>
      </c>
      <c r="BK75" s="5" t="s">
        <v>1042</v>
      </c>
      <c r="BM75" s="11" t="b">
        <f t="shared" si="26"/>
        <v>0</v>
      </c>
      <c r="BN75" s="11" t="b">
        <f t="shared" si="26"/>
        <v>0</v>
      </c>
      <c r="BO75" s="11" t="b">
        <f t="shared" si="26"/>
        <v>0</v>
      </c>
      <c r="BP75" s="11" t="b">
        <f t="shared" si="26"/>
        <v>0</v>
      </c>
      <c r="BQ75" s="11" t="b">
        <f t="shared" si="17"/>
        <v>0</v>
      </c>
      <c r="BR75" s="11" t="b">
        <f t="shared" si="17"/>
        <v>0</v>
      </c>
      <c r="BS75" s="5" t="s">
        <v>1068</v>
      </c>
      <c r="BT75" s="5" t="s">
        <v>1078</v>
      </c>
      <c r="BU75" s="11" t="b">
        <f t="shared" si="34"/>
        <v>0</v>
      </c>
      <c r="BV75" s="11" t="b">
        <f t="shared" si="35"/>
        <v>0</v>
      </c>
      <c r="BW75" s="11" t="b">
        <f t="shared" si="25"/>
        <v>0</v>
      </c>
      <c r="BX75" s="11" t="b">
        <f t="shared" si="25"/>
        <v>0</v>
      </c>
      <c r="BY75" s="11" t="b">
        <f t="shared" si="25"/>
        <v>0</v>
      </c>
      <c r="BZ75" s="11" t="b">
        <f t="shared" si="25"/>
        <v>0</v>
      </c>
      <c r="CA75" s="11" t="b">
        <f t="shared" si="25"/>
        <v>1</v>
      </c>
      <c r="CB75" s="11" t="b">
        <f t="shared" si="25"/>
        <v>0</v>
      </c>
      <c r="CC75" s="11" t="b">
        <f t="shared" si="25"/>
        <v>0</v>
      </c>
      <c r="CD75" s="11" t="b">
        <f t="shared" si="25"/>
        <v>0</v>
      </c>
      <c r="CE75" s="11" t="b">
        <f t="shared" si="25"/>
        <v>0</v>
      </c>
      <c r="CF75" s="11" t="b">
        <f t="shared" si="25"/>
        <v>0</v>
      </c>
      <c r="CG75" s="11" t="b">
        <f t="shared" si="25"/>
        <v>0</v>
      </c>
      <c r="CH75" s="11" t="b">
        <f t="shared" si="25"/>
        <v>0</v>
      </c>
      <c r="CI75" s="11" t="b">
        <f t="shared" si="25"/>
        <v>0</v>
      </c>
      <c r="CJ75" s="11" t="b">
        <f t="shared" si="25"/>
        <v>0</v>
      </c>
      <c r="CK75" s="11" t="b">
        <f t="shared" si="37"/>
        <v>0</v>
      </c>
      <c r="CL75" s="11" t="b">
        <f t="shared" si="36"/>
        <v>0</v>
      </c>
      <c r="CM75" t="s">
        <v>687</v>
      </c>
    </row>
    <row r="76" spans="1:91">
      <c r="A76" t="s">
        <v>688</v>
      </c>
      <c r="B76" t="s">
        <v>689</v>
      </c>
      <c r="C76" t="s">
        <v>562</v>
      </c>
      <c r="D76" t="s">
        <v>70</v>
      </c>
      <c r="E76" t="s">
        <v>95</v>
      </c>
      <c r="F76" t="s">
        <v>56</v>
      </c>
      <c r="G76" t="s">
        <v>124</v>
      </c>
      <c r="H76" t="s">
        <v>73</v>
      </c>
      <c r="I76" t="str">
        <f t="shared" si="30"/>
        <v>USA</v>
      </c>
      <c r="J76" t="s">
        <v>74</v>
      </c>
      <c r="K76" t="s">
        <v>60</v>
      </c>
      <c r="L76">
        <v>1</v>
      </c>
      <c r="M76">
        <v>1</v>
      </c>
      <c r="N76">
        <v>1</v>
      </c>
      <c r="O76">
        <v>3</v>
      </c>
      <c r="P76">
        <v>1</v>
      </c>
      <c r="Q76">
        <v>3</v>
      </c>
      <c r="R76">
        <v>2</v>
      </c>
      <c r="S76">
        <v>1</v>
      </c>
      <c r="T76">
        <v>3</v>
      </c>
      <c r="V76">
        <v>3</v>
      </c>
      <c r="W76">
        <v>5</v>
      </c>
      <c r="X76">
        <v>6</v>
      </c>
      <c r="Y76">
        <v>6</v>
      </c>
      <c r="Z76">
        <v>5</v>
      </c>
      <c r="AA76">
        <v>5</v>
      </c>
      <c r="AB76">
        <v>5</v>
      </c>
      <c r="AC76">
        <v>0</v>
      </c>
      <c r="AD76">
        <v>6</v>
      </c>
      <c r="AE76" s="35">
        <v>4</v>
      </c>
      <c r="AF76">
        <v>3</v>
      </c>
      <c r="AG76">
        <v>4</v>
      </c>
      <c r="AH76">
        <v>4</v>
      </c>
      <c r="AI76">
        <v>6</v>
      </c>
      <c r="AJ76">
        <v>6</v>
      </c>
      <c r="AK76">
        <v>6</v>
      </c>
      <c r="AL76">
        <v>5</v>
      </c>
      <c r="AM76">
        <v>3</v>
      </c>
      <c r="AN76">
        <v>4</v>
      </c>
      <c r="AO76">
        <v>4</v>
      </c>
      <c r="AP76">
        <v>4</v>
      </c>
      <c r="AQ76">
        <v>3</v>
      </c>
      <c r="AR76">
        <v>6</v>
      </c>
      <c r="AS76">
        <v>5</v>
      </c>
      <c r="AT76">
        <f t="shared" si="27"/>
        <v>4.75</v>
      </c>
      <c r="AU76">
        <f t="shared" si="31"/>
        <v>1</v>
      </c>
      <c r="AV76">
        <f t="shared" si="28"/>
        <v>5.125</v>
      </c>
      <c r="AW76">
        <f t="shared" si="32"/>
        <v>1</v>
      </c>
      <c r="AX76" t="s">
        <v>297</v>
      </c>
      <c r="AY76" t="s">
        <v>408</v>
      </c>
      <c r="AZ76" t="s">
        <v>690</v>
      </c>
      <c r="BA76">
        <v>0</v>
      </c>
      <c r="BB76">
        <v>1</v>
      </c>
      <c r="BC76">
        <f t="shared" si="29"/>
        <v>1</v>
      </c>
      <c r="BD76">
        <v>1</v>
      </c>
      <c r="BE76">
        <v>1</v>
      </c>
      <c r="BF76">
        <f t="shared" si="33"/>
        <v>0</v>
      </c>
      <c r="BG76" t="s">
        <v>300</v>
      </c>
      <c r="BH76" t="s">
        <v>301</v>
      </c>
      <c r="BI76" s="1">
        <v>1.736111111111111E-3</v>
      </c>
      <c r="BJ76" t="s">
        <v>691</v>
      </c>
      <c r="BK76" s="5" t="s">
        <v>1042</v>
      </c>
      <c r="BM76" s="11" t="b">
        <f t="shared" si="26"/>
        <v>0</v>
      </c>
      <c r="BN76" s="11" t="b">
        <f t="shared" si="26"/>
        <v>0</v>
      </c>
      <c r="BO76" s="11" t="b">
        <f t="shared" si="26"/>
        <v>0</v>
      </c>
      <c r="BP76" s="11" t="b">
        <f t="shared" si="26"/>
        <v>0</v>
      </c>
      <c r="BQ76" s="11" t="b">
        <f t="shared" si="17"/>
        <v>0</v>
      </c>
      <c r="BR76" s="11" t="b">
        <f t="shared" si="17"/>
        <v>0</v>
      </c>
      <c r="BS76" s="5" t="s">
        <v>1045</v>
      </c>
      <c r="BT76" s="5" t="s">
        <v>1073</v>
      </c>
      <c r="BU76" s="11" t="b">
        <f t="shared" si="34"/>
        <v>0</v>
      </c>
      <c r="BV76" s="11" t="b">
        <f t="shared" si="35"/>
        <v>0</v>
      </c>
      <c r="BW76" s="11" t="b">
        <f t="shared" ref="BW76:CJ94" si="38">ISNUMBER(SEARCH(BW$2,$BS76))</f>
        <v>0</v>
      </c>
      <c r="BX76" s="11" t="b">
        <f t="shared" si="38"/>
        <v>1</v>
      </c>
      <c r="BY76" s="11" t="b">
        <f t="shared" si="38"/>
        <v>0</v>
      </c>
      <c r="BZ76" s="11" t="b">
        <f t="shared" si="38"/>
        <v>0</v>
      </c>
      <c r="CA76" s="11" t="b">
        <f t="shared" si="38"/>
        <v>0</v>
      </c>
      <c r="CB76" s="11" t="b">
        <f t="shared" si="38"/>
        <v>0</v>
      </c>
      <c r="CC76" s="11" t="b">
        <f t="shared" si="38"/>
        <v>0</v>
      </c>
      <c r="CD76" s="11" t="b">
        <f t="shared" si="38"/>
        <v>0</v>
      </c>
      <c r="CE76" s="11" t="b">
        <f t="shared" si="38"/>
        <v>0</v>
      </c>
      <c r="CF76" s="11" t="b">
        <f t="shared" si="38"/>
        <v>0</v>
      </c>
      <c r="CG76" s="11" t="b">
        <f t="shared" si="38"/>
        <v>1</v>
      </c>
      <c r="CH76" s="11" t="b">
        <f t="shared" si="38"/>
        <v>0</v>
      </c>
      <c r="CI76" s="11" t="b">
        <f t="shared" si="38"/>
        <v>0</v>
      </c>
      <c r="CJ76" s="11" t="b">
        <f t="shared" si="38"/>
        <v>0</v>
      </c>
      <c r="CK76" s="11" t="b">
        <f t="shared" si="37"/>
        <v>1</v>
      </c>
      <c r="CL76" s="11" t="b">
        <f t="shared" si="36"/>
        <v>0</v>
      </c>
      <c r="CM76" t="s">
        <v>692</v>
      </c>
    </row>
    <row r="77" spans="1:91">
      <c r="A77" t="s">
        <v>693</v>
      </c>
      <c r="B77" t="s">
        <v>694</v>
      </c>
      <c r="C77" t="s">
        <v>562</v>
      </c>
      <c r="D77" t="s">
        <v>81</v>
      </c>
      <c r="E77" t="s">
        <v>71</v>
      </c>
      <c r="F77" t="s">
        <v>132</v>
      </c>
      <c r="G77" t="s">
        <v>124</v>
      </c>
      <c r="H77" t="s">
        <v>109</v>
      </c>
      <c r="I77" t="str">
        <f t="shared" si="30"/>
        <v>UK</v>
      </c>
      <c r="J77" t="s">
        <v>74</v>
      </c>
      <c r="K77" t="s">
        <v>98</v>
      </c>
      <c r="L77">
        <v>1</v>
      </c>
      <c r="M77">
        <v>2</v>
      </c>
      <c r="N77">
        <v>6</v>
      </c>
      <c r="O77">
        <v>3</v>
      </c>
      <c r="P77">
        <v>2</v>
      </c>
      <c r="Q77">
        <v>1</v>
      </c>
      <c r="R77">
        <v>1</v>
      </c>
      <c r="S77">
        <v>1</v>
      </c>
      <c r="T77">
        <v>2</v>
      </c>
      <c r="V77">
        <v>4</v>
      </c>
      <c r="W77">
        <v>6</v>
      </c>
      <c r="X77">
        <v>4</v>
      </c>
      <c r="Y77">
        <v>5</v>
      </c>
      <c r="Z77">
        <v>4</v>
      </c>
      <c r="AA77">
        <v>5</v>
      </c>
      <c r="AB77">
        <v>4</v>
      </c>
      <c r="AC77">
        <v>2</v>
      </c>
      <c r="AD77">
        <v>4</v>
      </c>
      <c r="AE77" s="35">
        <v>4</v>
      </c>
      <c r="AF77">
        <v>2</v>
      </c>
      <c r="AG77">
        <v>2</v>
      </c>
      <c r="AH77">
        <v>1</v>
      </c>
      <c r="AI77">
        <v>6</v>
      </c>
      <c r="AJ77">
        <v>3</v>
      </c>
      <c r="AK77">
        <v>6</v>
      </c>
      <c r="AL77">
        <v>1</v>
      </c>
      <c r="AM77">
        <v>3</v>
      </c>
      <c r="AN77">
        <v>3</v>
      </c>
      <c r="AO77">
        <v>3</v>
      </c>
      <c r="AP77">
        <v>3</v>
      </c>
      <c r="AQ77">
        <v>3</v>
      </c>
      <c r="AR77">
        <v>6</v>
      </c>
      <c r="AS77">
        <v>1</v>
      </c>
      <c r="AT77">
        <f t="shared" si="27"/>
        <v>3.125</v>
      </c>
      <c r="AU77">
        <f t="shared" si="31"/>
        <v>1</v>
      </c>
      <c r="AV77">
        <f t="shared" si="28"/>
        <v>4.5</v>
      </c>
      <c r="AW77">
        <f t="shared" si="32"/>
        <v>1</v>
      </c>
      <c r="AX77" t="s">
        <v>297</v>
      </c>
      <c r="AY77" t="s">
        <v>384</v>
      </c>
      <c r="AZ77" t="s">
        <v>695</v>
      </c>
      <c r="BA77">
        <v>2</v>
      </c>
      <c r="BC77">
        <f t="shared" si="29"/>
        <v>2</v>
      </c>
      <c r="BD77">
        <v>2</v>
      </c>
      <c r="BE77">
        <v>3</v>
      </c>
      <c r="BF77">
        <f t="shared" si="33"/>
        <v>1</v>
      </c>
      <c r="BG77" t="s">
        <v>696</v>
      </c>
      <c r="BH77" t="s">
        <v>622</v>
      </c>
      <c r="BI77" s="1">
        <v>8.1597222222222227E-3</v>
      </c>
      <c r="BJ77" t="s">
        <v>697</v>
      </c>
      <c r="BK77" s="5" t="s">
        <v>1051</v>
      </c>
      <c r="BM77" s="11" t="b">
        <f t="shared" si="26"/>
        <v>0</v>
      </c>
      <c r="BN77" s="11" t="b">
        <f t="shared" si="26"/>
        <v>0</v>
      </c>
      <c r="BO77" s="11" t="b">
        <f t="shared" si="26"/>
        <v>0</v>
      </c>
      <c r="BP77" s="11" t="b">
        <f t="shared" si="26"/>
        <v>0</v>
      </c>
      <c r="BQ77" s="11" t="b">
        <f t="shared" si="17"/>
        <v>0</v>
      </c>
      <c r="BR77" s="11" t="b">
        <f t="shared" si="17"/>
        <v>0</v>
      </c>
      <c r="BS77" s="5" t="s">
        <v>1068</v>
      </c>
      <c r="BT77" s="5" t="s">
        <v>1079</v>
      </c>
      <c r="BU77" s="11" t="b">
        <f t="shared" si="34"/>
        <v>0</v>
      </c>
      <c r="BV77" s="11" t="b">
        <f t="shared" si="35"/>
        <v>0</v>
      </c>
      <c r="BW77" s="11" t="b">
        <f t="shared" si="38"/>
        <v>0</v>
      </c>
      <c r="BX77" s="11" t="b">
        <f t="shared" si="38"/>
        <v>0</v>
      </c>
      <c r="BY77" s="11" t="b">
        <f t="shared" si="38"/>
        <v>0</v>
      </c>
      <c r="BZ77" s="11" t="b">
        <f t="shared" si="38"/>
        <v>0</v>
      </c>
      <c r="CA77" s="11" t="b">
        <f t="shared" si="38"/>
        <v>1</v>
      </c>
      <c r="CB77" s="11" t="b">
        <f t="shared" si="38"/>
        <v>0</v>
      </c>
      <c r="CC77" s="11" t="b">
        <f t="shared" si="38"/>
        <v>0</v>
      </c>
      <c r="CD77" s="11" t="b">
        <f t="shared" si="38"/>
        <v>0</v>
      </c>
      <c r="CE77" s="11" t="b">
        <f t="shared" si="38"/>
        <v>0</v>
      </c>
      <c r="CF77" s="11" t="b">
        <f t="shared" si="38"/>
        <v>0</v>
      </c>
      <c r="CG77" s="11" t="b">
        <f t="shared" si="38"/>
        <v>0</v>
      </c>
      <c r="CH77" s="11" t="b">
        <f t="shared" si="38"/>
        <v>0</v>
      </c>
      <c r="CI77" s="11" t="b">
        <f t="shared" si="38"/>
        <v>0</v>
      </c>
      <c r="CJ77" s="11" t="b">
        <f t="shared" si="38"/>
        <v>0</v>
      </c>
      <c r="CK77" s="11" t="b">
        <f t="shared" si="37"/>
        <v>0</v>
      </c>
      <c r="CL77" s="11" t="b">
        <f t="shared" si="36"/>
        <v>0</v>
      </c>
    </row>
    <row r="78" spans="1:91">
      <c r="A78" t="s">
        <v>698</v>
      </c>
      <c r="B78" t="s">
        <v>699</v>
      </c>
      <c r="C78" t="s">
        <v>562</v>
      </c>
      <c r="D78" t="s">
        <v>54</v>
      </c>
      <c r="E78" t="s">
        <v>82</v>
      </c>
      <c r="F78" t="s">
        <v>116</v>
      </c>
      <c r="G78" t="s">
        <v>72</v>
      </c>
      <c r="H78" t="s">
        <v>254</v>
      </c>
      <c r="I78" t="str">
        <f t="shared" si="30"/>
        <v>Poland</v>
      </c>
      <c r="J78" t="s">
        <v>74</v>
      </c>
      <c r="K78" t="s">
        <v>60</v>
      </c>
      <c r="L78">
        <v>1</v>
      </c>
      <c r="M78">
        <v>0</v>
      </c>
      <c r="N78">
        <v>2</v>
      </c>
      <c r="O78">
        <v>2</v>
      </c>
      <c r="P78">
        <v>3</v>
      </c>
      <c r="Q78">
        <v>4</v>
      </c>
      <c r="R78">
        <v>2</v>
      </c>
      <c r="S78">
        <v>0</v>
      </c>
      <c r="U78">
        <v>6</v>
      </c>
      <c r="V78">
        <v>5</v>
      </c>
      <c r="W78">
        <v>5</v>
      </c>
      <c r="X78">
        <v>5</v>
      </c>
      <c r="Y78">
        <v>5</v>
      </c>
      <c r="Z78">
        <v>5</v>
      </c>
      <c r="AA78">
        <v>5</v>
      </c>
      <c r="AB78">
        <v>5</v>
      </c>
      <c r="AC78">
        <v>2</v>
      </c>
      <c r="AD78">
        <v>4</v>
      </c>
      <c r="AE78" s="35">
        <v>4</v>
      </c>
      <c r="AF78">
        <v>4</v>
      </c>
      <c r="AG78">
        <v>5</v>
      </c>
      <c r="AH78">
        <v>3</v>
      </c>
      <c r="AI78">
        <v>3</v>
      </c>
      <c r="AJ78">
        <v>4</v>
      </c>
      <c r="AK78">
        <v>4</v>
      </c>
      <c r="AL78">
        <v>4</v>
      </c>
      <c r="AM78">
        <v>4</v>
      </c>
      <c r="AN78">
        <v>4</v>
      </c>
      <c r="AO78">
        <v>4</v>
      </c>
      <c r="AP78">
        <v>2</v>
      </c>
      <c r="AQ78">
        <v>4</v>
      </c>
      <c r="AR78">
        <v>6</v>
      </c>
      <c r="AS78">
        <v>3</v>
      </c>
      <c r="AT78">
        <f t="shared" si="27"/>
        <v>3.875</v>
      </c>
      <c r="AU78">
        <f t="shared" si="31"/>
        <v>1</v>
      </c>
      <c r="AV78">
        <f t="shared" si="28"/>
        <v>4.875</v>
      </c>
      <c r="AW78">
        <f t="shared" si="32"/>
        <v>1</v>
      </c>
      <c r="AX78" t="s">
        <v>86</v>
      </c>
      <c r="AY78" t="s">
        <v>87</v>
      </c>
      <c r="AZ78" t="s">
        <v>88</v>
      </c>
      <c r="BA78">
        <v>1</v>
      </c>
      <c r="BC78">
        <f t="shared" si="29"/>
        <v>1</v>
      </c>
      <c r="BD78">
        <v>1</v>
      </c>
      <c r="BE78">
        <v>3</v>
      </c>
      <c r="BF78">
        <f t="shared" si="33"/>
        <v>1</v>
      </c>
      <c r="BG78" t="s">
        <v>106</v>
      </c>
      <c r="BH78" t="s">
        <v>90</v>
      </c>
      <c r="BI78" s="1">
        <v>4.2476851851851851E-3</v>
      </c>
      <c r="BK78" s="5" t="s">
        <v>1041</v>
      </c>
      <c r="BM78" s="11" t="b">
        <f t="shared" si="26"/>
        <v>0</v>
      </c>
      <c r="BN78" s="11" t="b">
        <f t="shared" si="26"/>
        <v>0</v>
      </c>
      <c r="BO78" s="11" t="b">
        <f t="shared" si="26"/>
        <v>0</v>
      </c>
      <c r="BP78" s="11" t="b">
        <f t="shared" si="26"/>
        <v>0</v>
      </c>
      <c r="BQ78" s="11" t="b">
        <f t="shared" si="17"/>
        <v>0</v>
      </c>
      <c r="BR78" s="11" t="b">
        <f t="shared" si="17"/>
        <v>0</v>
      </c>
      <c r="BU78" s="11" t="b">
        <f t="shared" si="34"/>
        <v>0</v>
      </c>
      <c r="BV78" s="11" t="b">
        <f t="shared" si="35"/>
        <v>0</v>
      </c>
      <c r="BW78" s="11" t="b">
        <f t="shared" si="38"/>
        <v>0</v>
      </c>
      <c r="BX78" s="11" t="b">
        <f t="shared" si="38"/>
        <v>0</v>
      </c>
      <c r="BY78" s="11" t="b">
        <f t="shared" si="38"/>
        <v>0</v>
      </c>
      <c r="BZ78" s="11" t="b">
        <f t="shared" si="38"/>
        <v>0</v>
      </c>
      <c r="CA78" s="11" t="b">
        <f t="shared" si="38"/>
        <v>0</v>
      </c>
      <c r="CB78" s="11" t="b">
        <f t="shared" si="38"/>
        <v>0</v>
      </c>
      <c r="CC78" s="11" t="b">
        <f t="shared" si="38"/>
        <v>0</v>
      </c>
      <c r="CD78" s="11" t="b">
        <f t="shared" si="38"/>
        <v>0</v>
      </c>
      <c r="CE78" s="11" t="b">
        <f t="shared" si="38"/>
        <v>0</v>
      </c>
      <c r="CF78" s="11" t="b">
        <f t="shared" si="38"/>
        <v>0</v>
      </c>
      <c r="CG78" s="11" t="b">
        <f t="shared" si="38"/>
        <v>0</v>
      </c>
      <c r="CH78" s="11" t="b">
        <f t="shared" si="38"/>
        <v>0</v>
      </c>
      <c r="CI78" s="11" t="b">
        <f t="shared" si="38"/>
        <v>0</v>
      </c>
      <c r="CJ78" s="11" t="b">
        <f t="shared" si="38"/>
        <v>0</v>
      </c>
      <c r="CK78" s="11" t="b">
        <f t="shared" si="37"/>
        <v>0</v>
      </c>
      <c r="CL78" s="11" t="b">
        <f t="shared" si="36"/>
        <v>0</v>
      </c>
    </row>
    <row r="79" spans="1:91">
      <c r="A79" t="s">
        <v>700</v>
      </c>
      <c r="B79" t="s">
        <v>701</v>
      </c>
      <c r="C79" t="s">
        <v>562</v>
      </c>
      <c r="D79" t="s">
        <v>54</v>
      </c>
      <c r="E79" t="s">
        <v>71</v>
      </c>
      <c r="F79" t="s">
        <v>132</v>
      </c>
      <c r="G79" t="s">
        <v>72</v>
      </c>
      <c r="H79" t="s">
        <v>702</v>
      </c>
      <c r="I79" t="str">
        <f t="shared" si="30"/>
        <v>Finland</v>
      </c>
      <c r="J79" t="s">
        <v>59</v>
      </c>
      <c r="K79" t="s">
        <v>60</v>
      </c>
      <c r="L79">
        <v>2</v>
      </c>
      <c r="M79">
        <v>2</v>
      </c>
      <c r="N79">
        <v>1</v>
      </c>
      <c r="O79">
        <v>3</v>
      </c>
      <c r="P79">
        <v>2</v>
      </c>
      <c r="Q79">
        <v>2</v>
      </c>
      <c r="R79">
        <v>3</v>
      </c>
      <c r="S79">
        <v>0</v>
      </c>
      <c r="U79">
        <v>4</v>
      </c>
      <c r="V79">
        <v>6</v>
      </c>
      <c r="W79">
        <v>6</v>
      </c>
      <c r="X79">
        <v>5</v>
      </c>
      <c r="Y79">
        <v>6</v>
      </c>
      <c r="Z79">
        <v>5</v>
      </c>
      <c r="AA79">
        <v>5</v>
      </c>
      <c r="AB79">
        <v>4</v>
      </c>
      <c r="AC79">
        <v>3</v>
      </c>
      <c r="AD79">
        <v>3</v>
      </c>
      <c r="AE79" s="35">
        <v>4</v>
      </c>
      <c r="AF79">
        <v>5</v>
      </c>
      <c r="AG79">
        <v>5</v>
      </c>
      <c r="AH79">
        <v>5</v>
      </c>
      <c r="AI79">
        <v>5</v>
      </c>
      <c r="AJ79">
        <v>5</v>
      </c>
      <c r="AK79">
        <v>6</v>
      </c>
      <c r="AL79">
        <v>5</v>
      </c>
      <c r="AM79">
        <v>3</v>
      </c>
      <c r="AN79">
        <v>3</v>
      </c>
      <c r="AO79">
        <v>4</v>
      </c>
      <c r="AP79">
        <v>3</v>
      </c>
      <c r="AQ79">
        <v>4</v>
      </c>
      <c r="AR79">
        <v>6</v>
      </c>
      <c r="AS79">
        <v>4</v>
      </c>
      <c r="AT79">
        <f t="shared" si="27"/>
        <v>5</v>
      </c>
      <c r="AU79">
        <f t="shared" si="31"/>
        <v>1</v>
      </c>
      <c r="AV79">
        <f t="shared" si="28"/>
        <v>5</v>
      </c>
      <c r="AW79">
        <f t="shared" si="32"/>
        <v>1</v>
      </c>
      <c r="AX79" t="s">
        <v>375</v>
      </c>
      <c r="AY79" t="s">
        <v>634</v>
      </c>
      <c r="AZ79" t="s">
        <v>703</v>
      </c>
      <c r="BA79">
        <v>0</v>
      </c>
      <c r="BB79">
        <v>0</v>
      </c>
      <c r="BC79">
        <f t="shared" si="29"/>
        <v>0</v>
      </c>
      <c r="BD79">
        <v>1</v>
      </c>
      <c r="BE79">
        <v>1</v>
      </c>
      <c r="BF79">
        <f t="shared" si="33"/>
        <v>0</v>
      </c>
      <c r="BG79" t="s">
        <v>704</v>
      </c>
      <c r="BH79" t="s">
        <v>379</v>
      </c>
      <c r="BI79" s="1">
        <v>8.3449074074074085E-3</v>
      </c>
      <c r="BJ79" t="s">
        <v>705</v>
      </c>
      <c r="BK79" s="5" t="s">
        <v>1051</v>
      </c>
      <c r="BM79" s="11" t="b">
        <f t="shared" si="26"/>
        <v>0</v>
      </c>
      <c r="BN79" s="11" t="b">
        <f t="shared" si="26"/>
        <v>0</v>
      </c>
      <c r="BO79" s="11" t="b">
        <f t="shared" si="26"/>
        <v>0</v>
      </c>
      <c r="BP79" s="11" t="b">
        <f t="shared" si="26"/>
        <v>0</v>
      </c>
      <c r="BQ79" s="11" t="b">
        <f t="shared" si="17"/>
        <v>0</v>
      </c>
      <c r="BR79" s="11" t="b">
        <f t="shared" si="17"/>
        <v>0</v>
      </c>
      <c r="BS79" s="5" t="s">
        <v>1080</v>
      </c>
      <c r="BU79" s="11" t="b">
        <f t="shared" si="34"/>
        <v>1</v>
      </c>
      <c r="BV79" s="11" t="b">
        <f t="shared" si="35"/>
        <v>1</v>
      </c>
      <c r="BW79" s="11" t="b">
        <f t="shared" si="38"/>
        <v>0</v>
      </c>
      <c r="BX79" s="11" t="b">
        <f t="shared" si="38"/>
        <v>0</v>
      </c>
      <c r="BY79" s="11" t="b">
        <f t="shared" si="38"/>
        <v>0</v>
      </c>
      <c r="BZ79" s="11" t="b">
        <f t="shared" si="38"/>
        <v>0</v>
      </c>
      <c r="CA79" s="11" t="b">
        <f t="shared" si="38"/>
        <v>0</v>
      </c>
      <c r="CB79" s="11" t="b">
        <f t="shared" si="38"/>
        <v>0</v>
      </c>
      <c r="CC79" s="11" t="b">
        <f t="shared" si="38"/>
        <v>0</v>
      </c>
      <c r="CD79" s="11" t="b">
        <f t="shared" si="38"/>
        <v>1</v>
      </c>
      <c r="CE79" s="11" t="b">
        <f t="shared" si="38"/>
        <v>0</v>
      </c>
      <c r="CF79" s="11" t="b">
        <f t="shared" si="38"/>
        <v>0</v>
      </c>
      <c r="CG79" s="11" t="b">
        <f t="shared" si="38"/>
        <v>0</v>
      </c>
      <c r="CH79" s="11" t="b">
        <f t="shared" si="38"/>
        <v>0</v>
      </c>
      <c r="CI79" s="11" t="b">
        <f t="shared" si="38"/>
        <v>0</v>
      </c>
      <c r="CJ79" s="11" t="b">
        <f t="shared" si="38"/>
        <v>0</v>
      </c>
      <c r="CK79" s="11" t="b">
        <f t="shared" si="37"/>
        <v>0</v>
      </c>
      <c r="CL79" s="11" t="b">
        <f t="shared" si="36"/>
        <v>0</v>
      </c>
    </row>
    <row r="80" spans="1:91">
      <c r="A80" t="s">
        <v>706</v>
      </c>
      <c r="B80" t="s">
        <v>707</v>
      </c>
      <c r="C80" t="s">
        <v>562</v>
      </c>
      <c r="D80" t="s">
        <v>54</v>
      </c>
      <c r="E80" t="s">
        <v>144</v>
      </c>
      <c r="F80" t="s">
        <v>116</v>
      </c>
      <c r="G80" t="s">
        <v>72</v>
      </c>
      <c r="H80" t="s">
        <v>125</v>
      </c>
      <c r="I80" t="str">
        <f t="shared" si="30"/>
        <v>United Kingdom</v>
      </c>
      <c r="J80" t="s">
        <v>74</v>
      </c>
      <c r="K80" t="s">
        <v>98</v>
      </c>
      <c r="L80">
        <v>2</v>
      </c>
      <c r="M80">
        <v>4</v>
      </c>
      <c r="N80">
        <v>3</v>
      </c>
      <c r="O80">
        <v>4</v>
      </c>
      <c r="P80">
        <v>4</v>
      </c>
      <c r="Q80">
        <v>4</v>
      </c>
      <c r="R80">
        <v>4</v>
      </c>
      <c r="S80">
        <v>1</v>
      </c>
      <c r="T80">
        <v>2</v>
      </c>
      <c r="V80">
        <v>5</v>
      </c>
      <c r="W80">
        <v>5</v>
      </c>
      <c r="X80">
        <v>4</v>
      </c>
      <c r="Y80">
        <v>5</v>
      </c>
      <c r="Z80">
        <v>5</v>
      </c>
      <c r="AA80">
        <v>6</v>
      </c>
      <c r="AB80">
        <v>6</v>
      </c>
      <c r="AC80">
        <v>1</v>
      </c>
      <c r="AD80">
        <v>5</v>
      </c>
      <c r="AE80" s="35">
        <v>5</v>
      </c>
      <c r="AF80">
        <v>3</v>
      </c>
      <c r="AG80">
        <v>3</v>
      </c>
      <c r="AH80">
        <v>1</v>
      </c>
      <c r="AI80">
        <v>5</v>
      </c>
      <c r="AJ80">
        <v>4</v>
      </c>
      <c r="AK80">
        <v>2</v>
      </c>
      <c r="AL80">
        <v>4</v>
      </c>
      <c r="AM80">
        <v>3</v>
      </c>
      <c r="AN80">
        <v>3</v>
      </c>
      <c r="AO80">
        <v>2</v>
      </c>
      <c r="AP80">
        <v>3</v>
      </c>
      <c r="AQ80">
        <v>3</v>
      </c>
      <c r="AR80">
        <v>6</v>
      </c>
      <c r="AS80">
        <v>1</v>
      </c>
      <c r="AT80">
        <f t="shared" si="27"/>
        <v>3.375</v>
      </c>
      <c r="AU80">
        <f t="shared" si="31"/>
        <v>1</v>
      </c>
      <c r="AV80">
        <f t="shared" si="28"/>
        <v>5.125</v>
      </c>
      <c r="AW80">
        <f t="shared" si="32"/>
        <v>1</v>
      </c>
      <c r="AX80" t="s">
        <v>501</v>
      </c>
      <c r="AY80" t="s">
        <v>672</v>
      </c>
      <c r="AZ80" t="s">
        <v>708</v>
      </c>
      <c r="BA80">
        <v>0</v>
      </c>
      <c r="BB80">
        <v>2</v>
      </c>
      <c r="BC80">
        <f t="shared" si="29"/>
        <v>2</v>
      </c>
      <c r="BD80">
        <v>4</v>
      </c>
      <c r="BE80">
        <v>2</v>
      </c>
      <c r="BF80">
        <f t="shared" si="33"/>
        <v>1</v>
      </c>
      <c r="BG80" t="s">
        <v>709</v>
      </c>
      <c r="BH80" t="s">
        <v>710</v>
      </c>
      <c r="BI80" s="1">
        <v>4.2013888888888891E-3</v>
      </c>
      <c r="BJ80" t="s">
        <v>711</v>
      </c>
      <c r="BK80" s="5" t="s">
        <v>736</v>
      </c>
      <c r="BL80" s="5" t="s">
        <v>1157</v>
      </c>
      <c r="BM80" s="11" t="b">
        <f t="shared" ref="BM80:BP99" si="39">ISNUMBER(SEARCH(BM$2,$BL80))</f>
        <v>1</v>
      </c>
      <c r="BN80" s="11" t="b">
        <f t="shared" si="39"/>
        <v>0</v>
      </c>
      <c r="BO80" s="11" t="b">
        <f t="shared" si="39"/>
        <v>0</v>
      </c>
      <c r="BP80" s="11" t="b">
        <f t="shared" si="39"/>
        <v>0</v>
      </c>
      <c r="BQ80" s="11" t="b">
        <f t="shared" si="17"/>
        <v>0</v>
      </c>
      <c r="BR80" s="11" t="b">
        <f t="shared" si="17"/>
        <v>0</v>
      </c>
      <c r="BU80" s="11" t="b">
        <f t="shared" si="34"/>
        <v>0</v>
      </c>
      <c r="BV80" s="11" t="b">
        <f t="shared" si="35"/>
        <v>0</v>
      </c>
      <c r="BW80" s="11" t="b">
        <f t="shared" si="38"/>
        <v>0</v>
      </c>
      <c r="BX80" s="11" t="b">
        <f t="shared" si="38"/>
        <v>0</v>
      </c>
      <c r="BY80" s="11" t="b">
        <f t="shared" si="38"/>
        <v>0</v>
      </c>
      <c r="BZ80" s="11" t="b">
        <f t="shared" si="38"/>
        <v>0</v>
      </c>
      <c r="CA80" s="11" t="b">
        <f t="shared" si="38"/>
        <v>0</v>
      </c>
      <c r="CB80" s="11" t="b">
        <f t="shared" si="38"/>
        <v>0</v>
      </c>
      <c r="CC80" s="11" t="b">
        <f t="shared" si="38"/>
        <v>0</v>
      </c>
      <c r="CD80" s="11" t="b">
        <f t="shared" si="38"/>
        <v>0</v>
      </c>
      <c r="CE80" s="11" t="b">
        <f t="shared" si="38"/>
        <v>0</v>
      </c>
      <c r="CF80" s="11" t="b">
        <f t="shared" si="38"/>
        <v>0</v>
      </c>
      <c r="CG80" s="11" t="b">
        <f t="shared" si="38"/>
        <v>0</v>
      </c>
      <c r="CH80" s="11" t="b">
        <f t="shared" si="38"/>
        <v>0</v>
      </c>
      <c r="CI80" s="11" t="b">
        <f t="shared" si="38"/>
        <v>0</v>
      </c>
      <c r="CJ80" s="11" t="b">
        <f t="shared" si="38"/>
        <v>0</v>
      </c>
      <c r="CK80" s="11" t="b">
        <f t="shared" si="37"/>
        <v>0</v>
      </c>
      <c r="CL80" s="11" t="b">
        <f t="shared" si="36"/>
        <v>0</v>
      </c>
    </row>
    <row r="81" spans="1:91">
      <c r="A81" t="s">
        <v>712</v>
      </c>
      <c r="B81" t="s">
        <v>713</v>
      </c>
      <c r="C81" t="s">
        <v>562</v>
      </c>
      <c r="D81" t="s">
        <v>54</v>
      </c>
      <c r="E81" t="s">
        <v>55</v>
      </c>
      <c r="F81" t="s">
        <v>83</v>
      </c>
      <c r="G81" t="s">
        <v>96</v>
      </c>
      <c r="H81" t="s">
        <v>58</v>
      </c>
      <c r="I81" t="str">
        <f t="shared" si="30"/>
        <v>Portugal</v>
      </c>
      <c r="J81" t="s">
        <v>74</v>
      </c>
      <c r="K81" t="s">
        <v>103</v>
      </c>
      <c r="L81">
        <v>3</v>
      </c>
      <c r="M81">
        <v>2</v>
      </c>
      <c r="N81">
        <v>3</v>
      </c>
      <c r="O81">
        <v>2</v>
      </c>
      <c r="P81">
        <v>2</v>
      </c>
      <c r="Q81">
        <v>5</v>
      </c>
      <c r="R81">
        <v>3</v>
      </c>
      <c r="S81">
        <v>0</v>
      </c>
      <c r="U81">
        <v>5</v>
      </c>
      <c r="V81">
        <v>4</v>
      </c>
      <c r="W81">
        <v>5</v>
      </c>
      <c r="X81">
        <v>4</v>
      </c>
      <c r="Y81">
        <v>4</v>
      </c>
      <c r="Z81">
        <v>2</v>
      </c>
      <c r="AA81">
        <v>4</v>
      </c>
      <c r="AB81">
        <v>3</v>
      </c>
      <c r="AC81">
        <v>2</v>
      </c>
      <c r="AD81">
        <v>4</v>
      </c>
      <c r="AE81" s="35">
        <v>4</v>
      </c>
      <c r="AF81">
        <v>1</v>
      </c>
      <c r="AG81">
        <v>4</v>
      </c>
      <c r="AH81">
        <v>2</v>
      </c>
      <c r="AI81">
        <v>5</v>
      </c>
      <c r="AJ81">
        <v>4</v>
      </c>
      <c r="AK81">
        <v>5</v>
      </c>
      <c r="AL81">
        <v>1</v>
      </c>
      <c r="AM81">
        <v>4</v>
      </c>
      <c r="AN81">
        <v>4</v>
      </c>
      <c r="AO81">
        <v>4</v>
      </c>
      <c r="AP81">
        <v>4</v>
      </c>
      <c r="AQ81">
        <v>4</v>
      </c>
      <c r="AR81">
        <v>6</v>
      </c>
      <c r="AS81">
        <v>0</v>
      </c>
      <c r="AT81">
        <f t="shared" si="27"/>
        <v>3.25</v>
      </c>
      <c r="AU81">
        <f t="shared" si="31"/>
        <v>1</v>
      </c>
      <c r="AV81">
        <f t="shared" si="28"/>
        <v>3.75</v>
      </c>
      <c r="AW81">
        <f t="shared" si="32"/>
        <v>1</v>
      </c>
      <c r="AX81" t="s">
        <v>61</v>
      </c>
      <c r="AY81" t="s">
        <v>277</v>
      </c>
      <c r="AZ81" t="s">
        <v>714</v>
      </c>
      <c r="BA81">
        <v>3</v>
      </c>
      <c r="BC81">
        <f t="shared" si="29"/>
        <v>3</v>
      </c>
      <c r="BD81">
        <v>1</v>
      </c>
      <c r="BE81">
        <v>4</v>
      </c>
      <c r="BF81">
        <f t="shared" si="33"/>
        <v>1</v>
      </c>
      <c r="BG81" t="s">
        <v>715</v>
      </c>
      <c r="BH81" t="s">
        <v>65</v>
      </c>
      <c r="BI81" s="1">
        <v>3.9699074074074072E-3</v>
      </c>
      <c r="BK81" s="5" t="s">
        <v>1041</v>
      </c>
      <c r="BM81" s="11" t="b">
        <f t="shared" si="39"/>
        <v>0</v>
      </c>
      <c r="BN81" s="11" t="b">
        <f t="shared" si="39"/>
        <v>0</v>
      </c>
      <c r="BO81" s="11" t="b">
        <f t="shared" si="39"/>
        <v>0</v>
      </c>
      <c r="BP81" s="11" t="b">
        <f t="shared" si="39"/>
        <v>0</v>
      </c>
      <c r="BQ81" s="11" t="b">
        <f t="shared" si="17"/>
        <v>0</v>
      </c>
      <c r="BR81" s="11" t="b">
        <f t="shared" si="17"/>
        <v>0</v>
      </c>
      <c r="BU81" s="11" t="b">
        <f t="shared" si="34"/>
        <v>0</v>
      </c>
      <c r="BV81" s="11" t="b">
        <f t="shared" si="35"/>
        <v>0</v>
      </c>
      <c r="BW81" s="11" t="b">
        <f t="shared" si="38"/>
        <v>0</v>
      </c>
      <c r="BX81" s="11" t="b">
        <f t="shared" si="38"/>
        <v>0</v>
      </c>
      <c r="BY81" s="11" t="b">
        <f t="shared" si="38"/>
        <v>0</v>
      </c>
      <c r="BZ81" s="11" t="b">
        <f t="shared" si="38"/>
        <v>0</v>
      </c>
      <c r="CA81" s="11" t="b">
        <f t="shared" si="38"/>
        <v>0</v>
      </c>
      <c r="CB81" s="11" t="b">
        <f t="shared" si="38"/>
        <v>0</v>
      </c>
      <c r="CC81" s="11" t="b">
        <f t="shared" si="38"/>
        <v>0</v>
      </c>
      <c r="CD81" s="11" t="b">
        <f t="shared" si="38"/>
        <v>0</v>
      </c>
      <c r="CE81" s="11" t="b">
        <f t="shared" si="38"/>
        <v>0</v>
      </c>
      <c r="CF81" s="11" t="b">
        <f t="shared" si="38"/>
        <v>0</v>
      </c>
      <c r="CG81" s="11" t="b">
        <f t="shared" si="38"/>
        <v>0</v>
      </c>
      <c r="CH81" s="11" t="b">
        <f t="shared" si="38"/>
        <v>0</v>
      </c>
      <c r="CI81" s="11" t="b">
        <f t="shared" si="38"/>
        <v>0</v>
      </c>
      <c r="CJ81" s="11" t="b">
        <f t="shared" si="38"/>
        <v>0</v>
      </c>
      <c r="CK81" s="11" t="b">
        <f t="shared" si="37"/>
        <v>0</v>
      </c>
      <c r="CL81" s="11" t="b">
        <f t="shared" si="36"/>
        <v>0</v>
      </c>
    </row>
    <row r="82" spans="1:91">
      <c r="A82" t="s">
        <v>716</v>
      </c>
      <c r="B82" t="s">
        <v>717</v>
      </c>
      <c r="C82" t="s">
        <v>562</v>
      </c>
      <c r="D82" t="s">
        <v>70</v>
      </c>
      <c r="E82" t="s">
        <v>144</v>
      </c>
      <c r="F82" t="s">
        <v>56</v>
      </c>
      <c r="G82" t="s">
        <v>72</v>
      </c>
      <c r="H82" t="s">
        <v>718</v>
      </c>
      <c r="I82" t="str">
        <f t="shared" si="30"/>
        <v>Portuguese</v>
      </c>
      <c r="J82" t="s">
        <v>59</v>
      </c>
      <c r="K82" t="s">
        <v>296</v>
      </c>
      <c r="L82">
        <v>1</v>
      </c>
      <c r="M82">
        <v>3</v>
      </c>
      <c r="N82">
        <v>2</v>
      </c>
      <c r="O82">
        <v>3</v>
      </c>
      <c r="P82">
        <v>2</v>
      </c>
      <c r="Q82">
        <v>5</v>
      </c>
      <c r="R82">
        <v>3</v>
      </c>
      <c r="S82">
        <v>0</v>
      </c>
      <c r="U82">
        <v>5</v>
      </c>
      <c r="V82">
        <v>2</v>
      </c>
      <c r="W82">
        <v>3</v>
      </c>
      <c r="X82">
        <v>4</v>
      </c>
      <c r="Y82">
        <v>4</v>
      </c>
      <c r="Z82">
        <v>3</v>
      </c>
      <c r="AA82">
        <v>4</v>
      </c>
      <c r="AB82">
        <v>2</v>
      </c>
      <c r="AC82">
        <v>2</v>
      </c>
      <c r="AD82">
        <v>4</v>
      </c>
      <c r="AE82" s="35">
        <v>2</v>
      </c>
      <c r="AF82">
        <v>3</v>
      </c>
      <c r="AG82">
        <v>1</v>
      </c>
      <c r="AH82">
        <v>3</v>
      </c>
      <c r="AI82">
        <v>4</v>
      </c>
      <c r="AJ82">
        <v>3</v>
      </c>
      <c r="AK82">
        <v>1</v>
      </c>
      <c r="AL82">
        <v>1</v>
      </c>
      <c r="AM82">
        <v>1</v>
      </c>
      <c r="AN82">
        <v>3</v>
      </c>
      <c r="AO82">
        <v>3</v>
      </c>
      <c r="AP82">
        <v>4</v>
      </c>
      <c r="AQ82">
        <v>4</v>
      </c>
      <c r="AR82">
        <v>6</v>
      </c>
      <c r="AS82">
        <v>1</v>
      </c>
      <c r="AT82">
        <f t="shared" si="27"/>
        <v>2.25</v>
      </c>
      <c r="AU82">
        <f t="shared" si="31"/>
        <v>0</v>
      </c>
      <c r="AV82">
        <f t="shared" si="28"/>
        <v>3.25</v>
      </c>
      <c r="AW82">
        <f t="shared" si="32"/>
        <v>1</v>
      </c>
      <c r="AX82" t="s">
        <v>145</v>
      </c>
      <c r="AY82" t="s">
        <v>719</v>
      </c>
      <c r="AZ82" t="s">
        <v>720</v>
      </c>
      <c r="BA82">
        <v>0</v>
      </c>
      <c r="BB82">
        <v>1</v>
      </c>
      <c r="BC82">
        <f t="shared" si="29"/>
        <v>1</v>
      </c>
      <c r="BD82">
        <v>1</v>
      </c>
      <c r="BE82">
        <v>2</v>
      </c>
      <c r="BF82">
        <f t="shared" si="33"/>
        <v>1</v>
      </c>
      <c r="BG82" t="s">
        <v>453</v>
      </c>
      <c r="BH82" t="s">
        <v>149</v>
      </c>
      <c r="BI82" s="1">
        <v>3.3333333333333335E-3</v>
      </c>
      <c r="BJ82" t="s">
        <v>721</v>
      </c>
      <c r="BK82" s="5" t="s">
        <v>1041</v>
      </c>
      <c r="BM82" s="11" t="b">
        <f t="shared" si="39"/>
        <v>0</v>
      </c>
      <c r="BN82" s="11" t="b">
        <f t="shared" si="39"/>
        <v>0</v>
      </c>
      <c r="BO82" s="11" t="b">
        <f t="shared" si="39"/>
        <v>0</v>
      </c>
      <c r="BP82" s="11" t="b">
        <f t="shared" si="39"/>
        <v>0</v>
      </c>
      <c r="BQ82" s="11" t="b">
        <f t="shared" si="17"/>
        <v>0</v>
      </c>
      <c r="BR82" s="11" t="b">
        <f t="shared" si="17"/>
        <v>0</v>
      </c>
      <c r="BU82" s="11" t="b">
        <f t="shared" si="34"/>
        <v>0</v>
      </c>
      <c r="BV82" s="11" t="b">
        <f t="shared" si="35"/>
        <v>0</v>
      </c>
      <c r="BW82" s="11" t="b">
        <f t="shared" si="38"/>
        <v>0</v>
      </c>
      <c r="BX82" s="11" t="b">
        <f t="shared" si="38"/>
        <v>0</v>
      </c>
      <c r="BY82" s="11" t="b">
        <f t="shared" si="38"/>
        <v>0</v>
      </c>
      <c r="BZ82" s="11" t="b">
        <f t="shared" si="38"/>
        <v>0</v>
      </c>
      <c r="CA82" s="11" t="b">
        <f t="shared" si="38"/>
        <v>0</v>
      </c>
      <c r="CB82" s="11" t="b">
        <f t="shared" si="38"/>
        <v>0</v>
      </c>
      <c r="CC82" s="11" t="b">
        <f t="shared" si="38"/>
        <v>0</v>
      </c>
      <c r="CD82" s="11" t="b">
        <f t="shared" si="38"/>
        <v>0</v>
      </c>
      <c r="CE82" s="11" t="b">
        <f t="shared" si="38"/>
        <v>0</v>
      </c>
      <c r="CF82" s="11" t="b">
        <f t="shared" si="38"/>
        <v>0</v>
      </c>
      <c r="CG82" s="11" t="b">
        <f t="shared" si="38"/>
        <v>0</v>
      </c>
      <c r="CH82" s="11" t="b">
        <f t="shared" si="38"/>
        <v>0</v>
      </c>
      <c r="CI82" s="11" t="b">
        <f t="shared" si="38"/>
        <v>0</v>
      </c>
      <c r="CJ82" s="11" t="b">
        <f t="shared" si="38"/>
        <v>0</v>
      </c>
      <c r="CK82" s="11" t="b">
        <f t="shared" si="37"/>
        <v>0</v>
      </c>
      <c r="CL82" s="11" t="b">
        <f t="shared" si="36"/>
        <v>0</v>
      </c>
      <c r="CM82" t="s">
        <v>722</v>
      </c>
    </row>
    <row r="83" spans="1:91">
      <c r="A83" t="s">
        <v>723</v>
      </c>
      <c r="B83" t="s">
        <v>724</v>
      </c>
      <c r="C83" t="s">
        <v>562</v>
      </c>
      <c r="D83" t="s">
        <v>70</v>
      </c>
      <c r="E83" t="s">
        <v>95</v>
      </c>
      <c r="F83" t="s">
        <v>56</v>
      </c>
      <c r="G83" t="s">
        <v>347</v>
      </c>
      <c r="H83" t="s">
        <v>725</v>
      </c>
      <c r="I83" t="str">
        <f t="shared" si="30"/>
        <v>france</v>
      </c>
      <c r="J83" t="s">
        <v>59</v>
      </c>
      <c r="K83" t="s">
        <v>60</v>
      </c>
      <c r="L83">
        <v>3</v>
      </c>
      <c r="M83">
        <v>1</v>
      </c>
      <c r="N83">
        <v>3</v>
      </c>
      <c r="O83">
        <v>1</v>
      </c>
      <c r="P83">
        <v>4</v>
      </c>
      <c r="Q83">
        <v>4</v>
      </c>
      <c r="R83">
        <v>1</v>
      </c>
      <c r="S83">
        <v>0</v>
      </c>
      <c r="U83">
        <v>4</v>
      </c>
      <c r="V83">
        <v>5</v>
      </c>
      <c r="W83">
        <v>5</v>
      </c>
      <c r="X83">
        <v>4</v>
      </c>
      <c r="Y83">
        <v>5</v>
      </c>
      <c r="Z83">
        <v>5</v>
      </c>
      <c r="AA83">
        <v>6</v>
      </c>
      <c r="AB83">
        <v>4</v>
      </c>
      <c r="AC83">
        <v>2</v>
      </c>
      <c r="AD83">
        <v>4</v>
      </c>
      <c r="AE83" s="35">
        <v>5</v>
      </c>
      <c r="AF83">
        <v>5</v>
      </c>
      <c r="AG83">
        <v>5</v>
      </c>
      <c r="AH83">
        <v>3</v>
      </c>
      <c r="AI83">
        <v>6</v>
      </c>
      <c r="AJ83">
        <v>5</v>
      </c>
      <c r="AK83">
        <v>4</v>
      </c>
      <c r="AL83">
        <v>4</v>
      </c>
      <c r="AM83">
        <v>2</v>
      </c>
      <c r="AN83">
        <v>3</v>
      </c>
      <c r="AO83">
        <v>4</v>
      </c>
      <c r="AP83">
        <v>2</v>
      </c>
      <c r="AQ83">
        <v>2</v>
      </c>
      <c r="AR83">
        <v>6</v>
      </c>
      <c r="AS83">
        <v>2</v>
      </c>
      <c r="AT83">
        <f t="shared" si="27"/>
        <v>4.625</v>
      </c>
      <c r="AU83">
        <f t="shared" si="31"/>
        <v>1</v>
      </c>
      <c r="AV83">
        <f t="shared" si="28"/>
        <v>4.75</v>
      </c>
      <c r="AW83">
        <f t="shared" si="32"/>
        <v>1</v>
      </c>
      <c r="AX83" t="s">
        <v>297</v>
      </c>
      <c r="AY83" t="s">
        <v>358</v>
      </c>
      <c r="AZ83" t="s">
        <v>427</v>
      </c>
      <c r="BA83">
        <v>0</v>
      </c>
      <c r="BB83">
        <v>1</v>
      </c>
      <c r="BC83">
        <f t="shared" si="29"/>
        <v>1</v>
      </c>
      <c r="BD83">
        <v>1</v>
      </c>
      <c r="BE83">
        <v>2</v>
      </c>
      <c r="BF83">
        <f t="shared" si="33"/>
        <v>1</v>
      </c>
      <c r="BG83" t="s">
        <v>300</v>
      </c>
      <c r="BH83" t="s">
        <v>301</v>
      </c>
      <c r="BI83" s="1">
        <v>3.5185185185185185E-3</v>
      </c>
      <c r="BJ83" t="s">
        <v>726</v>
      </c>
      <c r="BK83" s="5" t="s">
        <v>1042</v>
      </c>
      <c r="BM83" s="11" t="b">
        <f t="shared" si="39"/>
        <v>0</v>
      </c>
      <c r="BN83" s="11" t="b">
        <f t="shared" si="39"/>
        <v>0</v>
      </c>
      <c r="BO83" s="11" t="b">
        <f t="shared" si="39"/>
        <v>0</v>
      </c>
      <c r="BP83" s="11" t="b">
        <f t="shared" si="39"/>
        <v>0</v>
      </c>
      <c r="BQ83" s="11" t="b">
        <f t="shared" si="17"/>
        <v>0</v>
      </c>
      <c r="BR83" s="11" t="b">
        <f t="shared" si="17"/>
        <v>0</v>
      </c>
      <c r="BS83" s="5" t="s">
        <v>1045</v>
      </c>
      <c r="BT83" s="5" t="s">
        <v>1073</v>
      </c>
      <c r="BU83" s="11" t="b">
        <f t="shared" si="34"/>
        <v>0</v>
      </c>
      <c r="BV83" s="11" t="b">
        <f t="shared" si="35"/>
        <v>0</v>
      </c>
      <c r="BW83" s="11" t="b">
        <f t="shared" si="38"/>
        <v>0</v>
      </c>
      <c r="BX83" s="11" t="b">
        <f t="shared" si="38"/>
        <v>1</v>
      </c>
      <c r="BY83" s="11" t="b">
        <f t="shared" si="38"/>
        <v>0</v>
      </c>
      <c r="BZ83" s="11" t="b">
        <f t="shared" si="38"/>
        <v>0</v>
      </c>
      <c r="CA83" s="11" t="b">
        <f t="shared" si="38"/>
        <v>0</v>
      </c>
      <c r="CB83" s="11" t="b">
        <f t="shared" si="38"/>
        <v>0</v>
      </c>
      <c r="CC83" s="11" t="b">
        <f t="shared" si="38"/>
        <v>0</v>
      </c>
      <c r="CD83" s="11" t="b">
        <f t="shared" si="38"/>
        <v>0</v>
      </c>
      <c r="CE83" s="11" t="b">
        <f t="shared" si="38"/>
        <v>0</v>
      </c>
      <c r="CF83" s="11" t="b">
        <f t="shared" si="38"/>
        <v>0</v>
      </c>
      <c r="CG83" s="11" t="b">
        <f t="shared" si="38"/>
        <v>1</v>
      </c>
      <c r="CH83" s="11" t="b">
        <f t="shared" si="38"/>
        <v>0</v>
      </c>
      <c r="CI83" s="11" t="b">
        <f t="shared" si="38"/>
        <v>0</v>
      </c>
      <c r="CJ83" s="11" t="b">
        <f t="shared" si="38"/>
        <v>0</v>
      </c>
      <c r="CK83" s="11" t="b">
        <f t="shared" si="37"/>
        <v>1</v>
      </c>
      <c r="CL83" s="11" t="b">
        <f t="shared" si="36"/>
        <v>0</v>
      </c>
      <c r="CM83" t="s">
        <v>727</v>
      </c>
    </row>
    <row r="84" spans="1:91">
      <c r="A84" t="s">
        <v>728</v>
      </c>
      <c r="B84" t="s">
        <v>729</v>
      </c>
      <c r="C84" t="s">
        <v>562</v>
      </c>
      <c r="D84" t="s">
        <v>70</v>
      </c>
      <c r="E84" t="s">
        <v>144</v>
      </c>
      <c r="F84" t="s">
        <v>56</v>
      </c>
      <c r="G84" t="s">
        <v>72</v>
      </c>
      <c r="H84" t="s">
        <v>84</v>
      </c>
      <c r="I84" t="str">
        <f t="shared" si="30"/>
        <v>United States</v>
      </c>
      <c r="J84" t="s">
        <v>59</v>
      </c>
      <c r="K84" t="s">
        <v>60</v>
      </c>
      <c r="L84">
        <v>1</v>
      </c>
      <c r="M84">
        <v>1</v>
      </c>
      <c r="N84">
        <v>0</v>
      </c>
      <c r="O84">
        <v>1</v>
      </c>
      <c r="P84">
        <v>2</v>
      </c>
      <c r="Q84">
        <v>2</v>
      </c>
      <c r="R84">
        <v>2</v>
      </c>
      <c r="S84">
        <v>1</v>
      </c>
      <c r="T84">
        <v>3</v>
      </c>
      <c r="V84">
        <v>4</v>
      </c>
      <c r="W84">
        <v>4</v>
      </c>
      <c r="X84">
        <v>3</v>
      </c>
      <c r="Y84">
        <v>3</v>
      </c>
      <c r="Z84">
        <v>3</v>
      </c>
      <c r="AA84">
        <v>3</v>
      </c>
      <c r="AB84">
        <v>3</v>
      </c>
      <c r="AC84">
        <v>1</v>
      </c>
      <c r="AD84">
        <v>5</v>
      </c>
      <c r="AE84" s="35">
        <v>5</v>
      </c>
      <c r="AF84">
        <v>5</v>
      </c>
      <c r="AG84">
        <v>5</v>
      </c>
      <c r="AH84">
        <v>5</v>
      </c>
      <c r="AI84">
        <v>5</v>
      </c>
      <c r="AJ84">
        <v>5</v>
      </c>
      <c r="AK84">
        <v>4</v>
      </c>
      <c r="AL84">
        <v>4</v>
      </c>
      <c r="AM84">
        <v>5</v>
      </c>
      <c r="AN84">
        <v>5</v>
      </c>
      <c r="AO84">
        <v>5</v>
      </c>
      <c r="AP84">
        <v>5</v>
      </c>
      <c r="AQ84">
        <v>5</v>
      </c>
      <c r="AR84">
        <v>6</v>
      </c>
      <c r="AS84">
        <v>1</v>
      </c>
      <c r="AT84">
        <f t="shared" si="27"/>
        <v>4.75</v>
      </c>
      <c r="AU84">
        <f t="shared" si="31"/>
        <v>1</v>
      </c>
      <c r="AV84">
        <f t="shared" si="28"/>
        <v>3.5</v>
      </c>
      <c r="AW84">
        <f t="shared" si="32"/>
        <v>1</v>
      </c>
      <c r="AX84" t="s">
        <v>61</v>
      </c>
      <c r="AY84" t="s">
        <v>126</v>
      </c>
      <c r="AZ84" t="s">
        <v>127</v>
      </c>
      <c r="BA84">
        <v>1</v>
      </c>
      <c r="BC84">
        <f t="shared" si="29"/>
        <v>1</v>
      </c>
      <c r="BD84">
        <v>1</v>
      </c>
      <c r="BE84">
        <v>1</v>
      </c>
      <c r="BF84">
        <f t="shared" si="33"/>
        <v>0</v>
      </c>
      <c r="BG84" t="s">
        <v>64</v>
      </c>
      <c r="BH84" t="s">
        <v>65</v>
      </c>
      <c r="BI84" s="1">
        <v>2.7314814814814819E-3</v>
      </c>
      <c r="BJ84" t="s">
        <v>730</v>
      </c>
      <c r="BK84" s="5" t="s">
        <v>736</v>
      </c>
      <c r="BL84" s="5" t="s">
        <v>1158</v>
      </c>
      <c r="BM84" s="11" t="b">
        <f t="shared" si="39"/>
        <v>1</v>
      </c>
      <c r="BN84" s="11" t="b">
        <f t="shared" si="39"/>
        <v>0</v>
      </c>
      <c r="BO84" s="11" t="b">
        <f t="shared" si="39"/>
        <v>0</v>
      </c>
      <c r="BP84" s="11" t="b">
        <f t="shared" si="39"/>
        <v>0</v>
      </c>
      <c r="BQ84" s="11" t="b">
        <f t="shared" ref="BQ84:BR103" si="40">ISNUMBER(SEARCH(BQ$2,$BL84))</f>
        <v>0</v>
      </c>
      <c r="BR84" s="11" t="b">
        <f t="shared" si="40"/>
        <v>0</v>
      </c>
      <c r="BU84" s="11" t="b">
        <f t="shared" si="34"/>
        <v>0</v>
      </c>
      <c r="BV84" s="11" t="b">
        <f t="shared" si="35"/>
        <v>0</v>
      </c>
      <c r="BW84" s="11" t="b">
        <f t="shared" si="38"/>
        <v>0</v>
      </c>
      <c r="BX84" s="11" t="b">
        <f t="shared" si="38"/>
        <v>0</v>
      </c>
      <c r="BY84" s="11" t="b">
        <f t="shared" si="38"/>
        <v>0</v>
      </c>
      <c r="BZ84" s="11" t="b">
        <f t="shared" si="38"/>
        <v>0</v>
      </c>
      <c r="CA84" s="11" t="b">
        <f t="shared" si="38"/>
        <v>0</v>
      </c>
      <c r="CB84" s="11" t="b">
        <f t="shared" si="38"/>
        <v>0</v>
      </c>
      <c r="CC84" s="11" t="b">
        <f t="shared" si="38"/>
        <v>0</v>
      </c>
      <c r="CD84" s="11" t="b">
        <f t="shared" si="38"/>
        <v>0</v>
      </c>
      <c r="CE84" s="11" t="b">
        <f t="shared" si="38"/>
        <v>0</v>
      </c>
      <c r="CF84" s="11" t="b">
        <f t="shared" si="38"/>
        <v>0</v>
      </c>
      <c r="CG84" s="11" t="b">
        <f t="shared" si="38"/>
        <v>0</v>
      </c>
      <c r="CH84" s="11" t="b">
        <f t="shared" si="38"/>
        <v>0</v>
      </c>
      <c r="CI84" s="11" t="b">
        <f t="shared" si="38"/>
        <v>0</v>
      </c>
      <c r="CJ84" s="11" t="b">
        <f t="shared" si="38"/>
        <v>0</v>
      </c>
      <c r="CK84" s="11" t="b">
        <f t="shared" si="37"/>
        <v>0</v>
      </c>
      <c r="CL84" s="11" t="b">
        <f t="shared" si="36"/>
        <v>0</v>
      </c>
    </row>
    <row r="85" spans="1:91">
      <c r="A85" t="s">
        <v>731</v>
      </c>
      <c r="B85" t="s">
        <v>732</v>
      </c>
      <c r="C85" t="s">
        <v>562</v>
      </c>
      <c r="D85" t="s">
        <v>70</v>
      </c>
      <c r="E85" t="s">
        <v>144</v>
      </c>
      <c r="F85" t="s">
        <v>56</v>
      </c>
      <c r="G85" t="s">
        <v>96</v>
      </c>
      <c r="H85" t="s">
        <v>658</v>
      </c>
      <c r="I85" t="str">
        <f t="shared" si="30"/>
        <v>Bulgaria</v>
      </c>
      <c r="J85" t="s">
        <v>74</v>
      </c>
      <c r="K85" t="s">
        <v>85</v>
      </c>
      <c r="L85">
        <v>4</v>
      </c>
      <c r="M85">
        <v>1</v>
      </c>
      <c r="N85">
        <v>3</v>
      </c>
      <c r="O85">
        <v>1</v>
      </c>
      <c r="P85">
        <v>5</v>
      </c>
      <c r="Q85">
        <v>0</v>
      </c>
      <c r="R85">
        <v>5</v>
      </c>
      <c r="S85">
        <v>0</v>
      </c>
      <c r="U85">
        <v>4</v>
      </c>
      <c r="V85">
        <v>5</v>
      </c>
      <c r="W85">
        <v>6</v>
      </c>
      <c r="X85">
        <v>5</v>
      </c>
      <c r="Y85">
        <v>5</v>
      </c>
      <c r="Z85">
        <v>6</v>
      </c>
      <c r="AA85">
        <v>5</v>
      </c>
      <c r="AB85">
        <v>4</v>
      </c>
      <c r="AC85">
        <v>4</v>
      </c>
      <c r="AD85">
        <v>2</v>
      </c>
      <c r="AE85" s="35">
        <v>5</v>
      </c>
      <c r="AF85">
        <v>5</v>
      </c>
      <c r="AG85">
        <v>5</v>
      </c>
      <c r="AH85">
        <v>5</v>
      </c>
      <c r="AI85">
        <v>6</v>
      </c>
      <c r="AJ85">
        <v>5</v>
      </c>
      <c r="AK85">
        <v>4</v>
      </c>
      <c r="AL85">
        <v>5</v>
      </c>
      <c r="AM85">
        <v>6</v>
      </c>
      <c r="AN85">
        <v>5</v>
      </c>
      <c r="AO85">
        <v>5</v>
      </c>
      <c r="AP85">
        <v>6</v>
      </c>
      <c r="AQ85">
        <v>5</v>
      </c>
      <c r="AR85">
        <v>6</v>
      </c>
      <c r="AS85">
        <v>5</v>
      </c>
      <c r="AT85">
        <f t="shared" si="27"/>
        <v>5</v>
      </c>
      <c r="AU85">
        <f t="shared" si="31"/>
        <v>1</v>
      </c>
      <c r="AV85">
        <f t="shared" si="28"/>
        <v>4.75</v>
      </c>
      <c r="AW85">
        <f t="shared" si="32"/>
        <v>1</v>
      </c>
      <c r="AX85" t="s">
        <v>61</v>
      </c>
      <c r="AY85" t="s">
        <v>733</v>
      </c>
      <c r="AZ85" t="s">
        <v>734</v>
      </c>
      <c r="BA85">
        <v>0</v>
      </c>
      <c r="BB85">
        <v>1</v>
      </c>
      <c r="BC85">
        <f t="shared" si="29"/>
        <v>1</v>
      </c>
      <c r="BD85">
        <v>1</v>
      </c>
      <c r="BE85">
        <v>2</v>
      </c>
      <c r="BF85">
        <f t="shared" si="33"/>
        <v>1</v>
      </c>
      <c r="BG85" t="s">
        <v>64</v>
      </c>
      <c r="BH85" t="s">
        <v>65</v>
      </c>
      <c r="BI85" s="1">
        <v>3.4375E-3</v>
      </c>
      <c r="BJ85" t="s">
        <v>735</v>
      </c>
      <c r="BK85" s="5" t="s">
        <v>1044</v>
      </c>
      <c r="BM85" s="11" t="b">
        <f t="shared" si="39"/>
        <v>0</v>
      </c>
      <c r="BN85" s="11" t="b">
        <f t="shared" si="39"/>
        <v>0</v>
      </c>
      <c r="BO85" s="11" t="b">
        <f t="shared" si="39"/>
        <v>0</v>
      </c>
      <c r="BP85" s="11" t="b">
        <f t="shared" si="39"/>
        <v>0</v>
      </c>
      <c r="BQ85" s="11" t="b">
        <f t="shared" si="40"/>
        <v>0</v>
      </c>
      <c r="BR85" s="11" t="b">
        <f t="shared" si="40"/>
        <v>0</v>
      </c>
      <c r="BU85" s="11" t="b">
        <f t="shared" si="34"/>
        <v>0</v>
      </c>
      <c r="BV85" s="11" t="b">
        <f t="shared" si="35"/>
        <v>0</v>
      </c>
      <c r="BW85" s="11" t="b">
        <f t="shared" si="38"/>
        <v>0</v>
      </c>
      <c r="BX85" s="11" t="b">
        <f t="shared" si="38"/>
        <v>0</v>
      </c>
      <c r="BY85" s="11" t="b">
        <f t="shared" si="38"/>
        <v>0</v>
      </c>
      <c r="BZ85" s="11" t="b">
        <f t="shared" si="38"/>
        <v>0</v>
      </c>
      <c r="CA85" s="11" t="b">
        <f t="shared" si="38"/>
        <v>0</v>
      </c>
      <c r="CB85" s="11" t="b">
        <f t="shared" si="38"/>
        <v>0</v>
      </c>
      <c r="CC85" s="11" t="b">
        <f t="shared" si="38"/>
        <v>0</v>
      </c>
      <c r="CD85" s="11" t="b">
        <f t="shared" si="38"/>
        <v>0</v>
      </c>
      <c r="CE85" s="11" t="b">
        <f t="shared" si="38"/>
        <v>0</v>
      </c>
      <c r="CF85" s="11" t="b">
        <f t="shared" si="38"/>
        <v>0</v>
      </c>
      <c r="CG85" s="11" t="b">
        <f t="shared" si="38"/>
        <v>0</v>
      </c>
      <c r="CH85" s="11" t="b">
        <f t="shared" si="38"/>
        <v>0</v>
      </c>
      <c r="CI85" s="11" t="b">
        <f t="shared" si="38"/>
        <v>0</v>
      </c>
      <c r="CJ85" s="11" t="b">
        <f t="shared" si="38"/>
        <v>0</v>
      </c>
      <c r="CK85" s="11" t="b">
        <f t="shared" si="37"/>
        <v>0</v>
      </c>
      <c r="CL85" s="11" t="b">
        <f t="shared" si="36"/>
        <v>0</v>
      </c>
      <c r="CM85" t="s">
        <v>736</v>
      </c>
    </row>
    <row r="86" spans="1:91">
      <c r="A86" t="s">
        <v>737</v>
      </c>
      <c r="B86" t="s">
        <v>738</v>
      </c>
      <c r="C86" t="s">
        <v>562</v>
      </c>
      <c r="D86" t="s">
        <v>54</v>
      </c>
      <c r="E86" t="s">
        <v>144</v>
      </c>
      <c r="F86" t="s">
        <v>83</v>
      </c>
      <c r="G86" t="s">
        <v>96</v>
      </c>
      <c r="H86" t="s">
        <v>510</v>
      </c>
      <c r="I86" t="str">
        <f t="shared" si="30"/>
        <v>England</v>
      </c>
      <c r="J86" t="s">
        <v>74</v>
      </c>
      <c r="K86" t="s">
        <v>98</v>
      </c>
      <c r="L86">
        <v>3</v>
      </c>
      <c r="M86">
        <v>3</v>
      </c>
      <c r="N86">
        <v>4</v>
      </c>
      <c r="O86">
        <v>2</v>
      </c>
      <c r="P86">
        <v>3</v>
      </c>
      <c r="Q86">
        <v>3</v>
      </c>
      <c r="R86">
        <v>3</v>
      </c>
      <c r="S86">
        <v>1</v>
      </c>
      <c r="T86">
        <v>2</v>
      </c>
      <c r="V86">
        <v>4</v>
      </c>
      <c r="W86">
        <v>6</v>
      </c>
      <c r="X86">
        <v>4</v>
      </c>
      <c r="Y86">
        <v>6</v>
      </c>
      <c r="Z86">
        <v>4</v>
      </c>
      <c r="AA86">
        <v>6</v>
      </c>
      <c r="AB86">
        <v>3</v>
      </c>
      <c r="AC86">
        <v>4</v>
      </c>
      <c r="AD86">
        <v>2</v>
      </c>
      <c r="AE86" s="35">
        <v>5</v>
      </c>
      <c r="AF86">
        <v>6</v>
      </c>
      <c r="AG86">
        <v>6</v>
      </c>
      <c r="AH86">
        <v>6</v>
      </c>
      <c r="AI86">
        <v>6</v>
      </c>
      <c r="AJ86">
        <v>6</v>
      </c>
      <c r="AK86">
        <v>5</v>
      </c>
      <c r="AL86">
        <v>4</v>
      </c>
      <c r="AM86">
        <v>6</v>
      </c>
      <c r="AN86">
        <v>3</v>
      </c>
      <c r="AO86">
        <v>5</v>
      </c>
      <c r="AP86">
        <v>3</v>
      </c>
      <c r="AQ86">
        <v>6</v>
      </c>
      <c r="AR86">
        <v>6</v>
      </c>
      <c r="AS86">
        <v>2</v>
      </c>
      <c r="AT86">
        <f t="shared" si="27"/>
        <v>5.5</v>
      </c>
      <c r="AU86">
        <f t="shared" si="31"/>
        <v>1</v>
      </c>
      <c r="AV86">
        <f t="shared" si="28"/>
        <v>4.375</v>
      </c>
      <c r="AW86">
        <f t="shared" si="32"/>
        <v>1</v>
      </c>
      <c r="AX86" t="s">
        <v>61</v>
      </c>
      <c r="AY86" t="s">
        <v>245</v>
      </c>
      <c r="AZ86" t="s">
        <v>246</v>
      </c>
      <c r="BA86">
        <v>1</v>
      </c>
      <c r="BC86">
        <f t="shared" si="29"/>
        <v>1</v>
      </c>
      <c r="BD86">
        <v>1</v>
      </c>
      <c r="BE86">
        <v>2</v>
      </c>
      <c r="BF86">
        <f t="shared" si="33"/>
        <v>1</v>
      </c>
      <c r="BG86" t="s">
        <v>181</v>
      </c>
      <c r="BH86" t="s">
        <v>65</v>
      </c>
      <c r="BI86" s="1">
        <v>2.8240740740740739E-3</v>
      </c>
      <c r="BJ86" t="s">
        <v>429</v>
      </c>
      <c r="BK86" s="5" t="s">
        <v>1041</v>
      </c>
      <c r="BM86" s="11" t="b">
        <f t="shared" si="39"/>
        <v>0</v>
      </c>
      <c r="BN86" s="11" t="b">
        <f t="shared" si="39"/>
        <v>0</v>
      </c>
      <c r="BO86" s="11" t="b">
        <f t="shared" si="39"/>
        <v>0</v>
      </c>
      <c r="BP86" s="11" t="b">
        <f t="shared" si="39"/>
        <v>0</v>
      </c>
      <c r="BQ86" s="11" t="b">
        <f t="shared" si="40"/>
        <v>0</v>
      </c>
      <c r="BR86" s="11" t="b">
        <f t="shared" si="40"/>
        <v>0</v>
      </c>
      <c r="BU86" s="11" t="b">
        <f t="shared" si="34"/>
        <v>0</v>
      </c>
      <c r="BV86" s="11" t="b">
        <f t="shared" si="35"/>
        <v>0</v>
      </c>
      <c r="BW86" s="11" t="b">
        <f t="shared" si="38"/>
        <v>0</v>
      </c>
      <c r="BX86" s="11" t="b">
        <f t="shared" si="38"/>
        <v>0</v>
      </c>
      <c r="BY86" s="11" t="b">
        <f t="shared" si="38"/>
        <v>0</v>
      </c>
      <c r="BZ86" s="11" t="b">
        <f t="shared" si="38"/>
        <v>0</v>
      </c>
      <c r="CA86" s="11" t="b">
        <f t="shared" si="38"/>
        <v>0</v>
      </c>
      <c r="CB86" s="11" t="b">
        <f t="shared" si="38"/>
        <v>0</v>
      </c>
      <c r="CC86" s="11" t="b">
        <f t="shared" si="38"/>
        <v>0</v>
      </c>
      <c r="CD86" s="11" t="b">
        <f t="shared" si="38"/>
        <v>0</v>
      </c>
      <c r="CE86" s="11" t="b">
        <f t="shared" si="38"/>
        <v>0</v>
      </c>
      <c r="CF86" s="11" t="b">
        <f t="shared" si="38"/>
        <v>0</v>
      </c>
      <c r="CG86" s="11" t="b">
        <f t="shared" si="38"/>
        <v>0</v>
      </c>
      <c r="CH86" s="11" t="b">
        <f t="shared" si="38"/>
        <v>0</v>
      </c>
      <c r="CI86" s="11" t="b">
        <f t="shared" si="38"/>
        <v>0</v>
      </c>
      <c r="CJ86" s="11" t="b">
        <f t="shared" si="38"/>
        <v>0</v>
      </c>
      <c r="CK86" s="11" t="b">
        <f t="shared" si="37"/>
        <v>0</v>
      </c>
      <c r="CL86" s="11" t="b">
        <f t="shared" si="36"/>
        <v>0</v>
      </c>
      <c r="CM86" t="s">
        <v>429</v>
      </c>
    </row>
    <row r="87" spans="1:91">
      <c r="A87" t="s">
        <v>739</v>
      </c>
      <c r="B87" t="s">
        <v>740</v>
      </c>
      <c r="C87" t="s">
        <v>562</v>
      </c>
      <c r="D87" t="s">
        <v>70</v>
      </c>
      <c r="E87" t="s">
        <v>55</v>
      </c>
      <c r="F87" t="s">
        <v>56</v>
      </c>
      <c r="G87" t="s">
        <v>72</v>
      </c>
      <c r="H87" t="s">
        <v>125</v>
      </c>
      <c r="I87" t="str">
        <f t="shared" si="30"/>
        <v>United Kingdom</v>
      </c>
      <c r="J87" t="s">
        <v>59</v>
      </c>
      <c r="K87" t="s">
        <v>98</v>
      </c>
      <c r="L87">
        <v>4</v>
      </c>
      <c r="M87">
        <v>4</v>
      </c>
      <c r="N87">
        <v>5</v>
      </c>
      <c r="O87">
        <v>4</v>
      </c>
      <c r="P87">
        <v>5</v>
      </c>
      <c r="Q87">
        <v>5</v>
      </c>
      <c r="R87">
        <v>5</v>
      </c>
      <c r="S87">
        <v>1</v>
      </c>
      <c r="T87">
        <v>2</v>
      </c>
      <c r="V87">
        <v>1</v>
      </c>
      <c r="W87">
        <v>2</v>
      </c>
      <c r="X87">
        <v>1</v>
      </c>
      <c r="Y87">
        <v>3</v>
      </c>
      <c r="Z87">
        <v>2</v>
      </c>
      <c r="AA87">
        <v>4</v>
      </c>
      <c r="AB87">
        <v>1</v>
      </c>
      <c r="AC87">
        <v>2</v>
      </c>
      <c r="AD87">
        <v>4</v>
      </c>
      <c r="AE87" s="35">
        <v>3</v>
      </c>
      <c r="AF87">
        <v>4</v>
      </c>
      <c r="AG87">
        <v>2</v>
      </c>
      <c r="AH87">
        <v>3</v>
      </c>
      <c r="AI87">
        <v>3</v>
      </c>
      <c r="AJ87">
        <v>3</v>
      </c>
      <c r="AK87">
        <v>3</v>
      </c>
      <c r="AL87">
        <v>4</v>
      </c>
      <c r="AM87">
        <v>3</v>
      </c>
      <c r="AN87">
        <v>3</v>
      </c>
      <c r="AO87">
        <v>3</v>
      </c>
      <c r="AP87">
        <v>3</v>
      </c>
      <c r="AQ87">
        <v>3</v>
      </c>
      <c r="AR87">
        <v>6</v>
      </c>
      <c r="AS87">
        <v>2</v>
      </c>
      <c r="AT87">
        <f t="shared" si="27"/>
        <v>3.125</v>
      </c>
      <c r="AU87">
        <f t="shared" si="31"/>
        <v>1</v>
      </c>
      <c r="AV87">
        <f t="shared" si="28"/>
        <v>2.25</v>
      </c>
      <c r="AW87">
        <f t="shared" si="32"/>
        <v>0</v>
      </c>
      <c r="AX87" t="s">
        <v>297</v>
      </c>
      <c r="AY87" t="s">
        <v>110</v>
      </c>
      <c r="AZ87" t="s">
        <v>412</v>
      </c>
      <c r="BA87">
        <v>0</v>
      </c>
      <c r="BB87" t="s">
        <v>1101</v>
      </c>
      <c r="BC87" t="str">
        <f t="shared" si="29"/>
        <v>NA</v>
      </c>
      <c r="BD87">
        <v>11</v>
      </c>
      <c r="BE87">
        <v>0</v>
      </c>
      <c r="BF87">
        <f t="shared" si="33"/>
        <v>1</v>
      </c>
      <c r="BG87" t="s">
        <v>741</v>
      </c>
      <c r="BH87" t="s">
        <v>742</v>
      </c>
      <c r="BI87" s="1">
        <v>2.4768518518518516E-3</v>
      </c>
      <c r="BJ87" t="s">
        <v>743</v>
      </c>
      <c r="BK87" s="5" t="s">
        <v>1082</v>
      </c>
      <c r="BM87" s="11" t="b">
        <f t="shared" si="39"/>
        <v>0</v>
      </c>
      <c r="BN87" s="11" t="b">
        <f t="shared" si="39"/>
        <v>0</v>
      </c>
      <c r="BO87" s="11" t="b">
        <f t="shared" si="39"/>
        <v>0</v>
      </c>
      <c r="BP87" s="11" t="b">
        <f t="shared" si="39"/>
        <v>0</v>
      </c>
      <c r="BQ87" s="11" t="b">
        <f t="shared" si="40"/>
        <v>0</v>
      </c>
      <c r="BR87" s="11" t="b">
        <f t="shared" si="40"/>
        <v>0</v>
      </c>
      <c r="BS87" s="5" t="s">
        <v>1081</v>
      </c>
      <c r="BU87" s="11" t="b">
        <f t="shared" si="34"/>
        <v>0</v>
      </c>
      <c r="BV87" s="11" t="b">
        <f t="shared" si="35"/>
        <v>1</v>
      </c>
      <c r="BW87" s="11" t="b">
        <f t="shared" si="38"/>
        <v>0</v>
      </c>
      <c r="BX87" s="11" t="b">
        <f t="shared" si="38"/>
        <v>0</v>
      </c>
      <c r="BY87" s="11" t="b">
        <f t="shared" si="38"/>
        <v>0</v>
      </c>
      <c r="BZ87" s="11" t="b">
        <f t="shared" si="38"/>
        <v>0</v>
      </c>
      <c r="CA87" s="11" t="b">
        <f t="shared" si="38"/>
        <v>0</v>
      </c>
      <c r="CB87" s="11" t="b">
        <f t="shared" si="38"/>
        <v>0</v>
      </c>
      <c r="CC87" s="11" t="b">
        <f t="shared" si="38"/>
        <v>0</v>
      </c>
      <c r="CD87" s="11" t="b">
        <f t="shared" si="38"/>
        <v>0</v>
      </c>
      <c r="CE87" s="11" t="b">
        <f t="shared" si="38"/>
        <v>0</v>
      </c>
      <c r="CF87" s="11" t="b">
        <f t="shared" si="38"/>
        <v>0</v>
      </c>
      <c r="CG87" s="11" t="b">
        <f t="shared" si="38"/>
        <v>0</v>
      </c>
      <c r="CH87" s="11" t="b">
        <f t="shared" si="38"/>
        <v>0</v>
      </c>
      <c r="CI87" s="11" t="b">
        <f t="shared" si="38"/>
        <v>0</v>
      </c>
      <c r="CJ87" s="11" t="b">
        <f t="shared" si="38"/>
        <v>0</v>
      </c>
      <c r="CK87" s="11" t="b">
        <f t="shared" si="37"/>
        <v>0</v>
      </c>
      <c r="CL87" s="11" t="b">
        <f t="shared" si="36"/>
        <v>0</v>
      </c>
    </row>
    <row r="88" spans="1:91">
      <c r="A88" t="s">
        <v>744</v>
      </c>
      <c r="B88" t="s">
        <v>745</v>
      </c>
      <c r="C88" t="s">
        <v>562</v>
      </c>
      <c r="D88" t="s">
        <v>54</v>
      </c>
      <c r="E88" t="s">
        <v>144</v>
      </c>
      <c r="F88" t="s">
        <v>132</v>
      </c>
      <c r="G88" t="s">
        <v>72</v>
      </c>
      <c r="H88" t="s">
        <v>125</v>
      </c>
      <c r="I88" t="str">
        <f t="shared" si="30"/>
        <v>United Kingdom</v>
      </c>
      <c r="J88" t="s">
        <v>59</v>
      </c>
      <c r="K88" t="s">
        <v>98</v>
      </c>
      <c r="L88">
        <v>5</v>
      </c>
      <c r="M88">
        <v>2</v>
      </c>
      <c r="N88">
        <v>4</v>
      </c>
      <c r="O88">
        <v>4</v>
      </c>
      <c r="P88">
        <v>4</v>
      </c>
      <c r="Q88">
        <v>5</v>
      </c>
      <c r="R88">
        <v>4</v>
      </c>
      <c r="S88">
        <v>1</v>
      </c>
      <c r="T88">
        <v>2</v>
      </c>
      <c r="V88">
        <v>5</v>
      </c>
      <c r="W88">
        <v>5</v>
      </c>
      <c r="X88">
        <v>5</v>
      </c>
      <c r="Y88">
        <v>6</v>
      </c>
      <c r="Z88">
        <v>6</v>
      </c>
      <c r="AA88">
        <v>6</v>
      </c>
      <c r="AB88">
        <v>6</v>
      </c>
      <c r="AC88">
        <v>3</v>
      </c>
      <c r="AD88">
        <v>3</v>
      </c>
      <c r="AE88" s="35">
        <v>6</v>
      </c>
      <c r="AF88">
        <v>5</v>
      </c>
      <c r="AG88">
        <v>5</v>
      </c>
      <c r="AH88">
        <v>5</v>
      </c>
      <c r="AI88">
        <v>6</v>
      </c>
      <c r="AJ88">
        <v>5</v>
      </c>
      <c r="AK88">
        <v>5</v>
      </c>
      <c r="AL88">
        <v>5</v>
      </c>
      <c r="AM88">
        <v>5</v>
      </c>
      <c r="AN88">
        <v>5</v>
      </c>
      <c r="AO88">
        <v>6</v>
      </c>
      <c r="AP88">
        <v>5</v>
      </c>
      <c r="AQ88">
        <v>5</v>
      </c>
      <c r="AR88">
        <v>6</v>
      </c>
      <c r="AS88">
        <v>6</v>
      </c>
      <c r="AT88">
        <f t="shared" si="27"/>
        <v>5.25</v>
      </c>
      <c r="AU88">
        <f t="shared" si="31"/>
        <v>1</v>
      </c>
      <c r="AV88">
        <f t="shared" si="28"/>
        <v>5.25</v>
      </c>
      <c r="AW88">
        <f t="shared" si="32"/>
        <v>1</v>
      </c>
      <c r="AX88" t="s">
        <v>282</v>
      </c>
      <c r="AY88" t="s">
        <v>746</v>
      </c>
      <c r="AZ88" t="s">
        <v>284</v>
      </c>
      <c r="BA88">
        <v>1</v>
      </c>
      <c r="BC88">
        <f t="shared" si="29"/>
        <v>1</v>
      </c>
      <c r="BD88">
        <v>1</v>
      </c>
      <c r="BE88">
        <v>3</v>
      </c>
      <c r="BF88">
        <f t="shared" si="33"/>
        <v>1</v>
      </c>
      <c r="BG88" t="s">
        <v>285</v>
      </c>
      <c r="BH88" t="s">
        <v>286</v>
      </c>
      <c r="BI88" s="1">
        <v>6.828703703703704E-3</v>
      </c>
      <c r="BJ88" t="s">
        <v>747</v>
      </c>
      <c r="BK88" s="5" t="s">
        <v>1041</v>
      </c>
      <c r="BM88" s="11" t="b">
        <f t="shared" si="39"/>
        <v>0</v>
      </c>
      <c r="BN88" s="11" t="b">
        <f t="shared" si="39"/>
        <v>0</v>
      </c>
      <c r="BO88" s="11" t="b">
        <f t="shared" si="39"/>
        <v>0</v>
      </c>
      <c r="BP88" s="11" t="b">
        <f t="shared" si="39"/>
        <v>0</v>
      </c>
      <c r="BQ88" s="11" t="b">
        <f t="shared" si="40"/>
        <v>0</v>
      </c>
      <c r="BR88" s="11" t="b">
        <f t="shared" si="40"/>
        <v>0</v>
      </c>
      <c r="BU88" s="11" t="b">
        <f t="shared" si="34"/>
        <v>0</v>
      </c>
      <c r="BV88" s="11" t="b">
        <f t="shared" si="35"/>
        <v>0</v>
      </c>
      <c r="BW88" s="11" t="b">
        <f t="shared" si="38"/>
        <v>0</v>
      </c>
      <c r="BX88" s="11" t="b">
        <f t="shared" si="38"/>
        <v>0</v>
      </c>
      <c r="BY88" s="11" t="b">
        <f t="shared" si="38"/>
        <v>0</v>
      </c>
      <c r="BZ88" s="11" t="b">
        <f t="shared" si="38"/>
        <v>0</v>
      </c>
      <c r="CA88" s="11" t="b">
        <f t="shared" si="38"/>
        <v>0</v>
      </c>
      <c r="CB88" s="11" t="b">
        <f t="shared" si="38"/>
        <v>0</v>
      </c>
      <c r="CC88" s="11" t="b">
        <f t="shared" si="38"/>
        <v>0</v>
      </c>
      <c r="CD88" s="11" t="b">
        <f t="shared" si="38"/>
        <v>0</v>
      </c>
      <c r="CE88" s="11" t="b">
        <f t="shared" si="38"/>
        <v>0</v>
      </c>
      <c r="CF88" s="11" t="b">
        <f t="shared" si="38"/>
        <v>0</v>
      </c>
      <c r="CG88" s="11" t="b">
        <f t="shared" si="38"/>
        <v>0</v>
      </c>
      <c r="CH88" s="11" t="b">
        <f t="shared" si="38"/>
        <v>0</v>
      </c>
      <c r="CI88" s="11" t="b">
        <f t="shared" si="38"/>
        <v>0</v>
      </c>
      <c r="CJ88" s="11" t="b">
        <f t="shared" si="38"/>
        <v>0</v>
      </c>
      <c r="CK88" s="11" t="b">
        <f t="shared" si="37"/>
        <v>0</v>
      </c>
      <c r="CL88" s="11" t="b">
        <f t="shared" si="36"/>
        <v>0</v>
      </c>
      <c r="CM88" t="s">
        <v>748</v>
      </c>
    </row>
    <row r="89" spans="1:91">
      <c r="A89" t="s">
        <v>749</v>
      </c>
      <c r="B89" t="s">
        <v>750</v>
      </c>
      <c r="C89" t="s">
        <v>562</v>
      </c>
      <c r="D89" t="s">
        <v>70</v>
      </c>
      <c r="E89" t="s">
        <v>144</v>
      </c>
      <c r="F89" t="s">
        <v>56</v>
      </c>
      <c r="G89" t="s">
        <v>96</v>
      </c>
      <c r="H89" t="s">
        <v>125</v>
      </c>
      <c r="I89" t="str">
        <f t="shared" si="30"/>
        <v>United Kingdom</v>
      </c>
      <c r="J89" t="s">
        <v>59</v>
      </c>
      <c r="K89" t="s">
        <v>98</v>
      </c>
      <c r="L89">
        <v>4</v>
      </c>
      <c r="M89">
        <v>4</v>
      </c>
      <c r="N89">
        <v>4</v>
      </c>
      <c r="O89">
        <v>4</v>
      </c>
      <c r="P89">
        <v>3</v>
      </c>
      <c r="Q89">
        <v>4</v>
      </c>
      <c r="R89">
        <v>1</v>
      </c>
      <c r="S89">
        <v>1</v>
      </c>
      <c r="T89">
        <v>2</v>
      </c>
      <c r="V89">
        <v>1</v>
      </c>
      <c r="W89">
        <v>6</v>
      </c>
      <c r="X89">
        <v>2</v>
      </c>
      <c r="Y89">
        <v>4</v>
      </c>
      <c r="Z89">
        <v>4</v>
      </c>
      <c r="AA89">
        <v>4</v>
      </c>
      <c r="AB89">
        <v>3</v>
      </c>
      <c r="AC89">
        <v>2</v>
      </c>
      <c r="AD89">
        <v>4</v>
      </c>
      <c r="AE89" s="35">
        <v>4</v>
      </c>
      <c r="AF89">
        <v>0</v>
      </c>
      <c r="AG89">
        <v>5</v>
      </c>
      <c r="AH89">
        <v>1</v>
      </c>
      <c r="AI89">
        <v>6</v>
      </c>
      <c r="AJ89">
        <v>2</v>
      </c>
      <c r="AK89">
        <v>6</v>
      </c>
      <c r="AL89">
        <v>4</v>
      </c>
      <c r="AM89">
        <v>1</v>
      </c>
      <c r="AN89">
        <v>1</v>
      </c>
      <c r="AO89">
        <v>3</v>
      </c>
      <c r="AP89">
        <v>1</v>
      </c>
      <c r="AQ89">
        <v>1</v>
      </c>
      <c r="AR89">
        <v>6</v>
      </c>
      <c r="AS89">
        <v>4</v>
      </c>
      <c r="AT89">
        <f t="shared" si="27"/>
        <v>3.5</v>
      </c>
      <c r="AU89">
        <f t="shared" si="31"/>
        <v>1</v>
      </c>
      <c r="AV89">
        <f t="shared" si="28"/>
        <v>3.5</v>
      </c>
      <c r="AW89">
        <f t="shared" si="32"/>
        <v>1</v>
      </c>
      <c r="AX89" t="s">
        <v>86</v>
      </c>
      <c r="AY89" t="s">
        <v>160</v>
      </c>
      <c r="AZ89" t="s">
        <v>161</v>
      </c>
      <c r="BA89">
        <v>0</v>
      </c>
      <c r="BB89">
        <v>0</v>
      </c>
      <c r="BC89">
        <f t="shared" si="29"/>
        <v>0</v>
      </c>
      <c r="BD89">
        <v>2</v>
      </c>
      <c r="BE89">
        <v>5</v>
      </c>
      <c r="BF89">
        <f t="shared" si="33"/>
        <v>1</v>
      </c>
      <c r="BG89" t="s">
        <v>751</v>
      </c>
      <c r="BH89" t="s">
        <v>752</v>
      </c>
      <c r="BI89" s="1">
        <v>7.789351851851852E-3</v>
      </c>
      <c r="BJ89" t="s">
        <v>753</v>
      </c>
      <c r="BK89" s="5" t="s">
        <v>1051</v>
      </c>
      <c r="BL89" s="5" t="s">
        <v>1159</v>
      </c>
      <c r="BM89" s="11" t="b">
        <f t="shared" si="39"/>
        <v>0</v>
      </c>
      <c r="BN89" s="11" t="b">
        <f t="shared" si="39"/>
        <v>0</v>
      </c>
      <c r="BO89" s="11" t="b">
        <f t="shared" si="39"/>
        <v>1</v>
      </c>
      <c r="BP89" s="11" t="b">
        <f t="shared" si="39"/>
        <v>0</v>
      </c>
      <c r="BQ89" s="11" t="b">
        <f t="shared" si="40"/>
        <v>0</v>
      </c>
      <c r="BR89" s="11" t="b">
        <f t="shared" si="40"/>
        <v>0</v>
      </c>
      <c r="BS89" s="5" t="s">
        <v>1083</v>
      </c>
      <c r="BU89" s="11" t="b">
        <f t="shared" si="34"/>
        <v>0</v>
      </c>
      <c r="BV89" s="11" t="b">
        <f t="shared" si="35"/>
        <v>0</v>
      </c>
      <c r="BW89" s="11" t="b">
        <f t="shared" si="38"/>
        <v>0</v>
      </c>
      <c r="BX89" s="11" t="b">
        <f t="shared" si="38"/>
        <v>1</v>
      </c>
      <c r="BY89" s="11" t="b">
        <f t="shared" si="38"/>
        <v>0</v>
      </c>
      <c r="BZ89" s="11" t="b">
        <f t="shared" si="38"/>
        <v>0</v>
      </c>
      <c r="CA89" s="11" t="b">
        <f t="shared" si="38"/>
        <v>0</v>
      </c>
      <c r="CB89" s="11" t="b">
        <f t="shared" si="38"/>
        <v>0</v>
      </c>
      <c r="CC89" s="11" t="b">
        <f t="shared" si="38"/>
        <v>0</v>
      </c>
      <c r="CD89" s="11" t="b">
        <f t="shared" si="38"/>
        <v>0</v>
      </c>
      <c r="CE89" s="11" t="b">
        <f t="shared" si="38"/>
        <v>0</v>
      </c>
      <c r="CF89" s="11" t="b">
        <f t="shared" si="38"/>
        <v>0</v>
      </c>
      <c r="CG89" s="11" t="b">
        <f t="shared" si="38"/>
        <v>1</v>
      </c>
      <c r="CH89" s="11" t="b">
        <f t="shared" si="38"/>
        <v>0</v>
      </c>
      <c r="CI89" s="11" t="b">
        <f t="shared" si="38"/>
        <v>0</v>
      </c>
      <c r="CJ89" s="11" t="b">
        <f t="shared" si="38"/>
        <v>0</v>
      </c>
      <c r="CK89" s="11" t="b">
        <f t="shared" si="37"/>
        <v>0</v>
      </c>
      <c r="CL89" s="11" t="b">
        <f t="shared" si="36"/>
        <v>0</v>
      </c>
    </row>
    <row r="90" spans="1:91">
      <c r="A90" t="s">
        <v>754</v>
      </c>
      <c r="B90" t="s">
        <v>755</v>
      </c>
      <c r="C90" t="s">
        <v>562</v>
      </c>
      <c r="D90" t="s">
        <v>54</v>
      </c>
      <c r="E90" t="s">
        <v>55</v>
      </c>
      <c r="F90" t="s">
        <v>56</v>
      </c>
      <c r="G90" t="s">
        <v>124</v>
      </c>
      <c r="H90" t="s">
        <v>84</v>
      </c>
      <c r="I90" t="str">
        <f t="shared" si="30"/>
        <v>United States</v>
      </c>
      <c r="J90" t="s">
        <v>74</v>
      </c>
      <c r="K90" t="s">
        <v>60</v>
      </c>
      <c r="L90">
        <v>3</v>
      </c>
      <c r="M90">
        <v>1</v>
      </c>
      <c r="N90">
        <v>0</v>
      </c>
      <c r="O90">
        <v>2</v>
      </c>
      <c r="P90">
        <v>0</v>
      </c>
      <c r="Q90">
        <v>3</v>
      </c>
      <c r="R90">
        <v>3</v>
      </c>
      <c r="S90">
        <v>1</v>
      </c>
      <c r="T90">
        <v>3</v>
      </c>
      <c r="V90">
        <v>3</v>
      </c>
      <c r="W90">
        <v>4</v>
      </c>
      <c r="X90">
        <v>4</v>
      </c>
      <c r="Y90">
        <v>4</v>
      </c>
      <c r="Z90">
        <v>4</v>
      </c>
      <c r="AA90">
        <v>5</v>
      </c>
      <c r="AB90">
        <v>4</v>
      </c>
      <c r="AC90">
        <v>3</v>
      </c>
      <c r="AD90">
        <v>3</v>
      </c>
      <c r="AE90" s="35">
        <v>4</v>
      </c>
      <c r="AF90">
        <v>3</v>
      </c>
      <c r="AG90">
        <v>4</v>
      </c>
      <c r="AH90">
        <v>3</v>
      </c>
      <c r="AI90">
        <v>2</v>
      </c>
      <c r="AJ90">
        <v>3</v>
      </c>
      <c r="AK90">
        <v>1</v>
      </c>
      <c r="AL90">
        <v>1</v>
      </c>
      <c r="AM90">
        <v>5</v>
      </c>
      <c r="AN90">
        <v>3</v>
      </c>
      <c r="AO90">
        <v>5</v>
      </c>
      <c r="AP90">
        <v>4</v>
      </c>
      <c r="AQ90">
        <v>4</v>
      </c>
      <c r="AR90">
        <v>6</v>
      </c>
      <c r="AS90">
        <v>1</v>
      </c>
      <c r="AT90">
        <f t="shared" si="27"/>
        <v>2.625</v>
      </c>
      <c r="AU90">
        <f t="shared" si="31"/>
        <v>0</v>
      </c>
      <c r="AV90">
        <f t="shared" si="28"/>
        <v>3.875</v>
      </c>
      <c r="AW90">
        <f t="shared" si="32"/>
        <v>1</v>
      </c>
      <c r="AX90" t="s">
        <v>86</v>
      </c>
      <c r="AY90" t="s">
        <v>367</v>
      </c>
      <c r="AZ90" t="s">
        <v>756</v>
      </c>
      <c r="BA90">
        <v>2</v>
      </c>
      <c r="BC90">
        <f t="shared" si="29"/>
        <v>2</v>
      </c>
      <c r="BD90">
        <v>1</v>
      </c>
      <c r="BE90">
        <v>2</v>
      </c>
      <c r="BF90">
        <f t="shared" si="33"/>
        <v>1</v>
      </c>
      <c r="BG90" t="s">
        <v>757</v>
      </c>
      <c r="BH90" t="s">
        <v>157</v>
      </c>
      <c r="BI90" s="1">
        <v>2.2916666666666667E-3</v>
      </c>
      <c r="BJ90" t="s">
        <v>758</v>
      </c>
      <c r="BK90" s="5" t="s">
        <v>1042</v>
      </c>
      <c r="BM90" s="11" t="b">
        <f t="shared" si="39"/>
        <v>0</v>
      </c>
      <c r="BN90" s="11" t="b">
        <f t="shared" si="39"/>
        <v>0</v>
      </c>
      <c r="BO90" s="11" t="b">
        <f t="shared" si="39"/>
        <v>0</v>
      </c>
      <c r="BP90" s="11" t="b">
        <f t="shared" si="39"/>
        <v>0</v>
      </c>
      <c r="BQ90" s="11" t="b">
        <f t="shared" si="40"/>
        <v>0</v>
      </c>
      <c r="BR90" s="11" t="b">
        <f t="shared" si="40"/>
        <v>0</v>
      </c>
      <c r="BS90" s="5" t="s">
        <v>1084</v>
      </c>
      <c r="BU90" s="11" t="b">
        <f t="shared" si="34"/>
        <v>0</v>
      </c>
      <c r="BV90" s="11" t="b">
        <f t="shared" si="35"/>
        <v>0</v>
      </c>
      <c r="BW90" s="11" t="b">
        <f t="shared" si="38"/>
        <v>0</v>
      </c>
      <c r="BX90" s="11" t="b">
        <f t="shared" si="38"/>
        <v>0</v>
      </c>
      <c r="BY90" s="11" t="b">
        <f t="shared" si="38"/>
        <v>0</v>
      </c>
      <c r="BZ90" s="11" t="b">
        <f t="shared" si="38"/>
        <v>0</v>
      </c>
      <c r="CA90" s="11" t="b">
        <f t="shared" si="38"/>
        <v>0</v>
      </c>
      <c r="CB90" s="11" t="b">
        <f t="shared" si="38"/>
        <v>0</v>
      </c>
      <c r="CC90" s="11" t="b">
        <f t="shared" si="38"/>
        <v>0</v>
      </c>
      <c r="CD90" s="11" t="b">
        <f t="shared" si="38"/>
        <v>0</v>
      </c>
      <c r="CE90" s="11" t="b">
        <f t="shared" si="38"/>
        <v>0</v>
      </c>
      <c r="CF90" s="11" t="b">
        <f t="shared" si="38"/>
        <v>1</v>
      </c>
      <c r="CG90" s="11" t="b">
        <f t="shared" si="38"/>
        <v>0</v>
      </c>
      <c r="CH90" s="11" t="b">
        <f t="shared" si="38"/>
        <v>0</v>
      </c>
      <c r="CI90" s="11" t="b">
        <f t="shared" si="38"/>
        <v>0</v>
      </c>
      <c r="CJ90" s="11" t="b">
        <f t="shared" si="38"/>
        <v>0</v>
      </c>
      <c r="CK90" s="11" t="b">
        <f t="shared" si="37"/>
        <v>0</v>
      </c>
      <c r="CL90" s="11" t="b">
        <f t="shared" si="36"/>
        <v>0</v>
      </c>
    </row>
    <row r="91" spans="1:91">
      <c r="A91" t="s">
        <v>759</v>
      </c>
      <c r="B91" t="s">
        <v>760</v>
      </c>
      <c r="C91" t="s">
        <v>562</v>
      </c>
      <c r="D91" t="s">
        <v>70</v>
      </c>
      <c r="E91" t="s">
        <v>55</v>
      </c>
      <c r="F91" t="s">
        <v>56</v>
      </c>
      <c r="G91" t="s">
        <v>72</v>
      </c>
      <c r="H91" t="s">
        <v>443</v>
      </c>
      <c r="I91" t="str">
        <f t="shared" si="30"/>
        <v xml:space="preserve">Portugal </v>
      </c>
      <c r="J91" t="s">
        <v>74</v>
      </c>
      <c r="K91" t="s">
        <v>60</v>
      </c>
      <c r="L91">
        <v>3</v>
      </c>
      <c r="M91">
        <v>4</v>
      </c>
      <c r="N91">
        <v>5</v>
      </c>
      <c r="O91">
        <v>1</v>
      </c>
      <c r="P91">
        <v>3</v>
      </c>
      <c r="Q91">
        <v>4</v>
      </c>
      <c r="R91">
        <v>1</v>
      </c>
      <c r="S91">
        <v>0</v>
      </c>
      <c r="U91">
        <v>5</v>
      </c>
      <c r="V91">
        <v>2</v>
      </c>
      <c r="W91">
        <v>6</v>
      </c>
      <c r="X91">
        <v>3</v>
      </c>
      <c r="Y91">
        <v>6</v>
      </c>
      <c r="Z91">
        <v>3</v>
      </c>
      <c r="AA91">
        <v>5</v>
      </c>
      <c r="AB91">
        <v>4</v>
      </c>
      <c r="AC91">
        <v>2</v>
      </c>
      <c r="AD91">
        <v>4</v>
      </c>
      <c r="AE91" s="35">
        <v>2</v>
      </c>
      <c r="AF91">
        <v>5</v>
      </c>
      <c r="AG91">
        <v>5</v>
      </c>
      <c r="AH91">
        <v>4</v>
      </c>
      <c r="AI91">
        <v>6</v>
      </c>
      <c r="AJ91">
        <v>6</v>
      </c>
      <c r="AK91">
        <v>5</v>
      </c>
      <c r="AL91">
        <v>0</v>
      </c>
      <c r="AM91">
        <v>6</v>
      </c>
      <c r="AN91">
        <v>6</v>
      </c>
      <c r="AO91">
        <v>6</v>
      </c>
      <c r="AP91">
        <v>6</v>
      </c>
      <c r="AQ91">
        <v>6</v>
      </c>
      <c r="AR91">
        <v>6</v>
      </c>
      <c r="AS91">
        <v>0</v>
      </c>
      <c r="AT91">
        <f t="shared" si="27"/>
        <v>4.125</v>
      </c>
      <c r="AU91">
        <f t="shared" si="31"/>
        <v>1</v>
      </c>
      <c r="AV91">
        <f t="shared" si="28"/>
        <v>4.125</v>
      </c>
      <c r="AW91">
        <f t="shared" si="32"/>
        <v>1</v>
      </c>
      <c r="AX91" t="s">
        <v>282</v>
      </c>
      <c r="AY91" t="s">
        <v>746</v>
      </c>
      <c r="AZ91" t="s">
        <v>284</v>
      </c>
      <c r="BA91">
        <v>2</v>
      </c>
      <c r="BC91">
        <f t="shared" si="29"/>
        <v>2</v>
      </c>
      <c r="BD91">
        <v>1</v>
      </c>
      <c r="BE91">
        <v>3</v>
      </c>
      <c r="BF91">
        <f t="shared" si="33"/>
        <v>1</v>
      </c>
      <c r="BG91" t="s">
        <v>761</v>
      </c>
      <c r="BH91" t="s">
        <v>370</v>
      </c>
      <c r="BI91" s="1">
        <v>4.2939814814814811E-3</v>
      </c>
      <c r="BK91" s="5" t="s">
        <v>1041</v>
      </c>
      <c r="BM91" s="11" t="b">
        <f t="shared" si="39"/>
        <v>0</v>
      </c>
      <c r="BN91" s="11" t="b">
        <f t="shared" si="39"/>
        <v>0</v>
      </c>
      <c r="BO91" s="11" t="b">
        <f t="shared" si="39"/>
        <v>0</v>
      </c>
      <c r="BP91" s="11" t="b">
        <f t="shared" si="39"/>
        <v>0</v>
      </c>
      <c r="BQ91" s="11" t="b">
        <f t="shared" si="40"/>
        <v>0</v>
      </c>
      <c r="BR91" s="11" t="b">
        <f t="shared" si="40"/>
        <v>0</v>
      </c>
      <c r="BU91" s="11" t="b">
        <f t="shared" si="34"/>
        <v>0</v>
      </c>
      <c r="BV91" s="11" t="b">
        <f t="shared" si="35"/>
        <v>0</v>
      </c>
      <c r="BW91" s="11" t="b">
        <f t="shared" si="38"/>
        <v>0</v>
      </c>
      <c r="BX91" s="11" t="b">
        <f t="shared" si="38"/>
        <v>0</v>
      </c>
      <c r="BY91" s="11" t="b">
        <f t="shared" si="38"/>
        <v>0</v>
      </c>
      <c r="BZ91" s="11" t="b">
        <f t="shared" si="38"/>
        <v>0</v>
      </c>
      <c r="CA91" s="11" t="b">
        <f t="shared" si="38"/>
        <v>0</v>
      </c>
      <c r="CB91" s="11" t="b">
        <f t="shared" si="38"/>
        <v>0</v>
      </c>
      <c r="CC91" s="11" t="b">
        <f t="shared" si="38"/>
        <v>0</v>
      </c>
      <c r="CD91" s="11" t="b">
        <f t="shared" si="38"/>
        <v>0</v>
      </c>
      <c r="CE91" s="11" t="b">
        <f t="shared" si="38"/>
        <v>0</v>
      </c>
      <c r="CF91" s="11" t="b">
        <f t="shared" si="38"/>
        <v>0</v>
      </c>
      <c r="CG91" s="11" t="b">
        <f t="shared" si="38"/>
        <v>0</v>
      </c>
      <c r="CH91" s="11" t="b">
        <f t="shared" si="38"/>
        <v>0</v>
      </c>
      <c r="CI91" s="11" t="b">
        <f t="shared" si="38"/>
        <v>0</v>
      </c>
      <c r="CJ91" s="11" t="b">
        <f t="shared" si="38"/>
        <v>0</v>
      </c>
      <c r="CK91" s="11" t="b">
        <f t="shared" si="37"/>
        <v>0</v>
      </c>
      <c r="CL91" s="11" t="b">
        <f t="shared" si="36"/>
        <v>0</v>
      </c>
    </row>
    <row r="92" spans="1:91">
      <c r="A92" t="s">
        <v>762</v>
      </c>
      <c r="B92" t="s">
        <v>763</v>
      </c>
      <c r="C92" t="s">
        <v>562</v>
      </c>
      <c r="D92" t="s">
        <v>54</v>
      </c>
      <c r="E92" t="s">
        <v>71</v>
      </c>
      <c r="F92" t="s">
        <v>83</v>
      </c>
      <c r="G92" t="s">
        <v>96</v>
      </c>
      <c r="H92" t="s">
        <v>84</v>
      </c>
      <c r="I92" t="str">
        <f t="shared" si="30"/>
        <v>United States</v>
      </c>
      <c r="J92" t="s">
        <v>74</v>
      </c>
      <c r="K92" t="s">
        <v>60</v>
      </c>
      <c r="L92">
        <v>4</v>
      </c>
      <c r="M92">
        <v>4</v>
      </c>
      <c r="N92">
        <v>3</v>
      </c>
      <c r="O92">
        <v>4</v>
      </c>
      <c r="P92">
        <v>4</v>
      </c>
      <c r="Q92">
        <v>4</v>
      </c>
      <c r="R92">
        <v>3</v>
      </c>
      <c r="S92">
        <v>1</v>
      </c>
      <c r="T92">
        <v>3</v>
      </c>
      <c r="V92">
        <v>4</v>
      </c>
      <c r="W92">
        <v>5</v>
      </c>
      <c r="X92">
        <v>4</v>
      </c>
      <c r="Y92">
        <v>4</v>
      </c>
      <c r="Z92">
        <v>4</v>
      </c>
      <c r="AA92">
        <v>4</v>
      </c>
      <c r="AB92">
        <v>4</v>
      </c>
      <c r="AC92">
        <v>2</v>
      </c>
      <c r="AD92">
        <v>4</v>
      </c>
      <c r="AE92" s="35">
        <v>4</v>
      </c>
      <c r="AF92">
        <v>4</v>
      </c>
      <c r="AG92">
        <v>3</v>
      </c>
      <c r="AH92">
        <v>4</v>
      </c>
      <c r="AI92">
        <v>5</v>
      </c>
      <c r="AJ92">
        <v>5</v>
      </c>
      <c r="AK92">
        <v>4</v>
      </c>
      <c r="AL92">
        <v>2</v>
      </c>
      <c r="AM92">
        <v>2</v>
      </c>
      <c r="AN92">
        <v>2</v>
      </c>
      <c r="AO92">
        <v>2</v>
      </c>
      <c r="AP92">
        <v>2</v>
      </c>
      <c r="AQ92">
        <v>2</v>
      </c>
      <c r="AR92">
        <v>6</v>
      </c>
      <c r="AS92">
        <v>2</v>
      </c>
      <c r="AT92">
        <f t="shared" si="27"/>
        <v>3.875</v>
      </c>
      <c r="AU92">
        <f t="shared" si="31"/>
        <v>1</v>
      </c>
      <c r="AV92">
        <f t="shared" si="28"/>
        <v>4.125</v>
      </c>
      <c r="AW92">
        <f t="shared" si="32"/>
        <v>1</v>
      </c>
      <c r="AX92" t="s">
        <v>61</v>
      </c>
      <c r="AY92" t="s">
        <v>270</v>
      </c>
      <c r="AZ92" t="s">
        <v>271</v>
      </c>
      <c r="BA92">
        <v>1</v>
      </c>
      <c r="BC92">
        <f t="shared" si="29"/>
        <v>1</v>
      </c>
      <c r="BD92">
        <v>1</v>
      </c>
      <c r="BE92">
        <v>3</v>
      </c>
      <c r="BF92">
        <f t="shared" si="33"/>
        <v>1</v>
      </c>
      <c r="BG92" t="s">
        <v>764</v>
      </c>
      <c r="BH92" t="s">
        <v>65</v>
      </c>
      <c r="BI92" s="1">
        <v>4.3749999999999995E-3</v>
      </c>
      <c r="BJ92" t="s">
        <v>765</v>
      </c>
      <c r="BK92" s="5" t="s">
        <v>1042</v>
      </c>
      <c r="BM92" s="11" t="b">
        <f t="shared" si="39"/>
        <v>0</v>
      </c>
      <c r="BN92" s="11" t="b">
        <f t="shared" si="39"/>
        <v>0</v>
      </c>
      <c r="BO92" s="11" t="b">
        <f t="shared" si="39"/>
        <v>0</v>
      </c>
      <c r="BP92" s="11" t="b">
        <f t="shared" si="39"/>
        <v>0</v>
      </c>
      <c r="BQ92" s="11" t="b">
        <f t="shared" si="40"/>
        <v>0</v>
      </c>
      <c r="BR92" s="11" t="b">
        <f t="shared" si="40"/>
        <v>0</v>
      </c>
      <c r="BS92" s="5" t="s">
        <v>1086</v>
      </c>
      <c r="BT92" s="5" t="s">
        <v>1062</v>
      </c>
      <c r="BU92" s="11" t="b">
        <f t="shared" si="34"/>
        <v>0</v>
      </c>
      <c r="BV92" s="11" t="b">
        <f t="shared" si="35"/>
        <v>1</v>
      </c>
      <c r="BW92" s="11" t="b">
        <f t="shared" si="38"/>
        <v>1</v>
      </c>
      <c r="BX92" s="11" t="b">
        <f t="shared" si="38"/>
        <v>1</v>
      </c>
      <c r="BY92" s="11" t="b">
        <f t="shared" si="38"/>
        <v>0</v>
      </c>
      <c r="BZ92" s="11" t="b">
        <f t="shared" si="38"/>
        <v>0</v>
      </c>
      <c r="CA92" s="11" t="b">
        <f t="shared" si="38"/>
        <v>0</v>
      </c>
      <c r="CB92" s="11" t="b">
        <f t="shared" si="38"/>
        <v>0</v>
      </c>
      <c r="CC92" s="11" t="b">
        <f t="shared" si="38"/>
        <v>0</v>
      </c>
      <c r="CD92" s="11" t="b">
        <f t="shared" si="38"/>
        <v>0</v>
      </c>
      <c r="CE92" s="11" t="b">
        <f t="shared" si="38"/>
        <v>0</v>
      </c>
      <c r="CF92" s="11" t="b">
        <f t="shared" si="38"/>
        <v>0</v>
      </c>
      <c r="CG92" s="11" t="b">
        <f t="shared" si="38"/>
        <v>1</v>
      </c>
      <c r="CH92" s="11" t="b">
        <f t="shared" si="38"/>
        <v>0</v>
      </c>
      <c r="CI92" s="11" t="b">
        <f t="shared" si="38"/>
        <v>0</v>
      </c>
      <c r="CJ92" s="11" t="b">
        <f t="shared" si="38"/>
        <v>0</v>
      </c>
      <c r="CK92" s="11" t="b">
        <f t="shared" si="37"/>
        <v>0</v>
      </c>
      <c r="CL92" s="11" t="b">
        <f t="shared" si="36"/>
        <v>1</v>
      </c>
      <c r="CM92" t="s">
        <v>92</v>
      </c>
    </row>
    <row r="93" spans="1:91">
      <c r="A93" t="s">
        <v>766</v>
      </c>
      <c r="B93" t="s">
        <v>767</v>
      </c>
      <c r="C93" t="s">
        <v>562</v>
      </c>
      <c r="D93" t="s">
        <v>70</v>
      </c>
      <c r="E93" t="s">
        <v>55</v>
      </c>
      <c r="F93" t="s">
        <v>56</v>
      </c>
      <c r="G93" t="s">
        <v>96</v>
      </c>
      <c r="H93" t="s">
        <v>109</v>
      </c>
      <c r="I93" t="str">
        <f t="shared" si="30"/>
        <v>UK</v>
      </c>
      <c r="J93" t="s">
        <v>493</v>
      </c>
      <c r="K93" t="s">
        <v>98</v>
      </c>
      <c r="L93">
        <v>4</v>
      </c>
      <c r="M93">
        <v>2</v>
      </c>
      <c r="N93">
        <v>5</v>
      </c>
      <c r="O93">
        <v>3</v>
      </c>
      <c r="P93">
        <v>5</v>
      </c>
      <c r="Q93">
        <v>3</v>
      </c>
      <c r="R93">
        <v>4</v>
      </c>
      <c r="S93">
        <v>1</v>
      </c>
      <c r="T93">
        <v>2</v>
      </c>
      <c r="V93">
        <v>1</v>
      </c>
      <c r="W93">
        <v>1</v>
      </c>
      <c r="X93">
        <v>0</v>
      </c>
      <c r="Y93">
        <v>0</v>
      </c>
      <c r="Z93">
        <v>0</v>
      </c>
      <c r="AA93">
        <v>0</v>
      </c>
      <c r="AB93">
        <v>0</v>
      </c>
      <c r="AC93">
        <v>6</v>
      </c>
      <c r="AD93">
        <v>0</v>
      </c>
      <c r="AE93" s="35">
        <v>0</v>
      </c>
      <c r="AF93">
        <v>2</v>
      </c>
      <c r="AG93">
        <v>0</v>
      </c>
      <c r="AH93">
        <v>0</v>
      </c>
      <c r="AI93">
        <v>5</v>
      </c>
      <c r="AJ93">
        <v>3</v>
      </c>
      <c r="AK93">
        <v>4</v>
      </c>
      <c r="AL93">
        <v>4</v>
      </c>
      <c r="AM93">
        <v>0</v>
      </c>
      <c r="AN93">
        <v>0</v>
      </c>
      <c r="AO93">
        <v>0</v>
      </c>
      <c r="AP93">
        <v>0</v>
      </c>
      <c r="AQ93">
        <v>0</v>
      </c>
      <c r="AR93">
        <v>6</v>
      </c>
      <c r="AS93">
        <v>0</v>
      </c>
      <c r="AT93">
        <f t="shared" si="27"/>
        <v>2.25</v>
      </c>
      <c r="AU93">
        <f t="shared" si="31"/>
        <v>0</v>
      </c>
      <c r="AV93">
        <f t="shared" si="28"/>
        <v>0.25</v>
      </c>
      <c r="AW93">
        <f t="shared" si="32"/>
        <v>0</v>
      </c>
      <c r="AX93" t="s">
        <v>375</v>
      </c>
      <c r="AY93" t="s">
        <v>392</v>
      </c>
      <c r="AZ93" t="s">
        <v>768</v>
      </c>
      <c r="BA93">
        <v>2</v>
      </c>
      <c r="BC93">
        <f t="shared" si="29"/>
        <v>2</v>
      </c>
      <c r="BD93">
        <v>1</v>
      </c>
      <c r="BE93">
        <v>5</v>
      </c>
      <c r="BF93">
        <f t="shared" si="33"/>
        <v>1</v>
      </c>
      <c r="BG93" t="s">
        <v>704</v>
      </c>
      <c r="BH93" t="s">
        <v>379</v>
      </c>
      <c r="BI93" s="1">
        <v>3.8888888888888883E-3</v>
      </c>
      <c r="BK93" s="5" t="s">
        <v>1041</v>
      </c>
      <c r="BM93" s="11" t="b">
        <f t="shared" si="39"/>
        <v>0</v>
      </c>
      <c r="BN93" s="11" t="b">
        <f t="shared" si="39"/>
        <v>0</v>
      </c>
      <c r="BO93" s="11" t="b">
        <f t="shared" si="39"/>
        <v>0</v>
      </c>
      <c r="BP93" s="11" t="b">
        <f t="shared" si="39"/>
        <v>0</v>
      </c>
      <c r="BQ93" s="11" t="b">
        <f t="shared" si="40"/>
        <v>0</v>
      </c>
      <c r="BR93" s="11" t="b">
        <f t="shared" si="40"/>
        <v>0</v>
      </c>
      <c r="BU93" s="11" t="b">
        <f t="shared" si="34"/>
        <v>0</v>
      </c>
      <c r="BV93" s="11" t="b">
        <f t="shared" si="35"/>
        <v>0</v>
      </c>
      <c r="BW93" s="11" t="b">
        <f t="shared" si="38"/>
        <v>0</v>
      </c>
      <c r="BX93" s="11" t="b">
        <f t="shared" si="38"/>
        <v>0</v>
      </c>
      <c r="BY93" s="11" t="b">
        <f t="shared" si="38"/>
        <v>0</v>
      </c>
      <c r="BZ93" s="11" t="b">
        <f t="shared" si="38"/>
        <v>0</v>
      </c>
      <c r="CA93" s="11" t="b">
        <f t="shared" si="38"/>
        <v>0</v>
      </c>
      <c r="CB93" s="11" t="b">
        <f t="shared" si="38"/>
        <v>0</v>
      </c>
      <c r="CC93" s="11" t="b">
        <f t="shared" si="38"/>
        <v>0</v>
      </c>
      <c r="CD93" s="11" t="b">
        <f t="shared" si="38"/>
        <v>0</v>
      </c>
      <c r="CE93" s="11" t="b">
        <f t="shared" si="38"/>
        <v>0</v>
      </c>
      <c r="CF93" s="11" t="b">
        <f t="shared" si="38"/>
        <v>0</v>
      </c>
      <c r="CG93" s="11" t="b">
        <f t="shared" si="38"/>
        <v>0</v>
      </c>
      <c r="CH93" s="11" t="b">
        <f t="shared" si="38"/>
        <v>0</v>
      </c>
      <c r="CI93" s="11" t="b">
        <f t="shared" si="38"/>
        <v>0</v>
      </c>
      <c r="CJ93" s="11" t="b">
        <f t="shared" si="38"/>
        <v>0</v>
      </c>
      <c r="CK93" s="11" t="b">
        <f t="shared" si="37"/>
        <v>0</v>
      </c>
      <c r="CL93" s="11" t="b">
        <f t="shared" si="36"/>
        <v>0</v>
      </c>
      <c r="CM93" t="s">
        <v>769</v>
      </c>
    </row>
    <row r="94" spans="1:91">
      <c r="A94" t="s">
        <v>770</v>
      </c>
      <c r="B94" t="s">
        <v>771</v>
      </c>
      <c r="C94" t="s">
        <v>562</v>
      </c>
      <c r="D94" t="s">
        <v>70</v>
      </c>
      <c r="E94" t="s">
        <v>144</v>
      </c>
      <c r="F94" t="s">
        <v>56</v>
      </c>
      <c r="G94" t="s">
        <v>72</v>
      </c>
      <c r="H94" t="s">
        <v>772</v>
      </c>
      <c r="I94" t="str">
        <f t="shared" si="30"/>
        <v>Brazil</v>
      </c>
      <c r="J94" t="s">
        <v>74</v>
      </c>
      <c r="K94" t="s">
        <v>60</v>
      </c>
      <c r="L94">
        <v>5</v>
      </c>
      <c r="M94">
        <v>3</v>
      </c>
      <c r="N94">
        <v>4</v>
      </c>
      <c r="O94">
        <v>3</v>
      </c>
      <c r="P94">
        <v>5</v>
      </c>
      <c r="Q94">
        <v>5</v>
      </c>
      <c r="R94">
        <v>4</v>
      </c>
      <c r="S94">
        <v>0</v>
      </c>
      <c r="U94">
        <v>4</v>
      </c>
      <c r="V94">
        <v>6</v>
      </c>
      <c r="W94">
        <v>6</v>
      </c>
      <c r="X94">
        <v>6</v>
      </c>
      <c r="Y94">
        <v>6</v>
      </c>
      <c r="Z94">
        <v>6</v>
      </c>
      <c r="AA94">
        <v>6</v>
      </c>
      <c r="AB94">
        <v>5</v>
      </c>
      <c r="AC94">
        <v>0</v>
      </c>
      <c r="AD94">
        <v>6</v>
      </c>
      <c r="AE94" s="35">
        <v>5</v>
      </c>
      <c r="AF94">
        <v>6</v>
      </c>
      <c r="AG94">
        <v>6</v>
      </c>
      <c r="AH94">
        <v>6</v>
      </c>
      <c r="AI94">
        <v>6</v>
      </c>
      <c r="AJ94">
        <v>6</v>
      </c>
      <c r="AK94">
        <v>6</v>
      </c>
      <c r="AL94">
        <v>5</v>
      </c>
      <c r="AM94">
        <v>6</v>
      </c>
      <c r="AN94">
        <v>6</v>
      </c>
      <c r="AO94">
        <v>6</v>
      </c>
      <c r="AP94">
        <v>6</v>
      </c>
      <c r="AQ94">
        <v>6</v>
      </c>
      <c r="AR94">
        <v>6</v>
      </c>
      <c r="AS94">
        <v>2</v>
      </c>
      <c r="AT94">
        <f t="shared" si="27"/>
        <v>5.75</v>
      </c>
      <c r="AU94">
        <f t="shared" si="31"/>
        <v>1</v>
      </c>
      <c r="AV94">
        <f t="shared" si="28"/>
        <v>5.875</v>
      </c>
      <c r="AW94">
        <f t="shared" si="32"/>
        <v>1</v>
      </c>
      <c r="AX94" t="s">
        <v>61</v>
      </c>
      <c r="AY94" t="s">
        <v>552</v>
      </c>
      <c r="AZ94" t="s">
        <v>563</v>
      </c>
      <c r="BA94">
        <v>0</v>
      </c>
      <c r="BB94">
        <v>3</v>
      </c>
      <c r="BC94">
        <f t="shared" si="29"/>
        <v>3</v>
      </c>
      <c r="BD94">
        <v>1</v>
      </c>
      <c r="BE94">
        <v>3</v>
      </c>
      <c r="BF94">
        <f t="shared" si="33"/>
        <v>1</v>
      </c>
      <c r="BG94" t="s">
        <v>181</v>
      </c>
      <c r="BH94" t="s">
        <v>65</v>
      </c>
      <c r="BI94" s="1">
        <v>8.611111111111111E-3</v>
      </c>
      <c r="BJ94" t="s">
        <v>773</v>
      </c>
      <c r="BK94" s="5" t="s">
        <v>1041</v>
      </c>
      <c r="BM94" s="11" t="b">
        <f t="shared" si="39"/>
        <v>0</v>
      </c>
      <c r="BN94" s="11" t="b">
        <f t="shared" si="39"/>
        <v>0</v>
      </c>
      <c r="BO94" s="11" t="b">
        <f t="shared" si="39"/>
        <v>0</v>
      </c>
      <c r="BP94" s="11" t="b">
        <f t="shared" si="39"/>
        <v>0</v>
      </c>
      <c r="BQ94" s="11" t="b">
        <f t="shared" si="40"/>
        <v>0</v>
      </c>
      <c r="BR94" s="11" t="b">
        <f t="shared" si="40"/>
        <v>0</v>
      </c>
      <c r="BU94" s="11" t="b">
        <f t="shared" si="34"/>
        <v>0</v>
      </c>
      <c r="BV94" s="11" t="b">
        <f t="shared" si="35"/>
        <v>0</v>
      </c>
      <c r="BW94" s="11" t="b">
        <f t="shared" si="38"/>
        <v>0</v>
      </c>
      <c r="BX94" s="11" t="b">
        <f t="shared" si="38"/>
        <v>0</v>
      </c>
      <c r="BY94" s="11" t="b">
        <f t="shared" si="38"/>
        <v>0</v>
      </c>
      <c r="BZ94" s="11" t="b">
        <f t="shared" ref="BW94:CJ112" si="41">ISNUMBER(SEARCH(BZ$2,$BS94))</f>
        <v>0</v>
      </c>
      <c r="CA94" s="11" t="b">
        <f t="shared" si="41"/>
        <v>0</v>
      </c>
      <c r="CB94" s="11" t="b">
        <f t="shared" si="41"/>
        <v>0</v>
      </c>
      <c r="CC94" s="11" t="b">
        <f t="shared" si="41"/>
        <v>0</v>
      </c>
      <c r="CD94" s="11" t="b">
        <f t="shared" si="41"/>
        <v>0</v>
      </c>
      <c r="CE94" s="11" t="b">
        <f t="shared" si="41"/>
        <v>0</v>
      </c>
      <c r="CF94" s="11" t="b">
        <f t="shared" si="41"/>
        <v>0</v>
      </c>
      <c r="CG94" s="11" t="b">
        <f t="shared" si="41"/>
        <v>0</v>
      </c>
      <c r="CH94" s="11" t="b">
        <f t="shared" si="41"/>
        <v>0</v>
      </c>
      <c r="CI94" s="11" t="b">
        <f t="shared" si="41"/>
        <v>0</v>
      </c>
      <c r="CJ94" s="11" t="b">
        <f t="shared" si="41"/>
        <v>0</v>
      </c>
      <c r="CK94" s="11" t="b">
        <f t="shared" si="37"/>
        <v>0</v>
      </c>
      <c r="CL94" s="11" t="b">
        <f t="shared" si="36"/>
        <v>0</v>
      </c>
      <c r="CM94" t="s">
        <v>774</v>
      </c>
    </row>
    <row r="95" spans="1:91">
      <c r="A95" t="s">
        <v>775</v>
      </c>
      <c r="B95" t="s">
        <v>776</v>
      </c>
      <c r="C95" t="s">
        <v>562</v>
      </c>
      <c r="D95" t="s">
        <v>81</v>
      </c>
      <c r="E95" t="s">
        <v>82</v>
      </c>
      <c r="F95" t="s">
        <v>132</v>
      </c>
      <c r="G95" t="s">
        <v>96</v>
      </c>
      <c r="H95" t="s">
        <v>125</v>
      </c>
      <c r="I95" t="str">
        <f t="shared" si="30"/>
        <v>United Kingdom</v>
      </c>
      <c r="J95" t="s">
        <v>59</v>
      </c>
      <c r="K95" t="s">
        <v>98</v>
      </c>
      <c r="L95">
        <v>2</v>
      </c>
      <c r="M95">
        <v>4</v>
      </c>
      <c r="N95">
        <v>5</v>
      </c>
      <c r="O95">
        <v>1</v>
      </c>
      <c r="P95">
        <v>4</v>
      </c>
      <c r="Q95">
        <v>5</v>
      </c>
      <c r="R95">
        <v>4</v>
      </c>
      <c r="S95">
        <v>1</v>
      </c>
      <c r="T95">
        <v>2</v>
      </c>
      <c r="V95">
        <v>5</v>
      </c>
      <c r="W95">
        <v>6</v>
      </c>
      <c r="X95">
        <v>5</v>
      </c>
      <c r="Y95">
        <v>6</v>
      </c>
      <c r="Z95">
        <v>6</v>
      </c>
      <c r="AA95">
        <v>6</v>
      </c>
      <c r="AB95">
        <v>5</v>
      </c>
      <c r="AC95">
        <v>0</v>
      </c>
      <c r="AD95">
        <v>6</v>
      </c>
      <c r="AE95" s="35">
        <v>4</v>
      </c>
      <c r="AF95">
        <v>4</v>
      </c>
      <c r="AG95">
        <v>5</v>
      </c>
      <c r="AH95">
        <v>5</v>
      </c>
      <c r="AI95">
        <v>6</v>
      </c>
      <c r="AJ95">
        <v>5</v>
      </c>
      <c r="AK95">
        <v>5</v>
      </c>
      <c r="AL95">
        <v>4</v>
      </c>
      <c r="AM95">
        <v>4</v>
      </c>
      <c r="AN95">
        <v>5</v>
      </c>
      <c r="AO95">
        <v>5</v>
      </c>
      <c r="AP95">
        <v>5</v>
      </c>
      <c r="AQ95">
        <v>4</v>
      </c>
      <c r="AR95">
        <v>6</v>
      </c>
      <c r="AS95">
        <v>1</v>
      </c>
      <c r="AT95">
        <f t="shared" si="27"/>
        <v>4.75</v>
      </c>
      <c r="AU95">
        <f t="shared" si="31"/>
        <v>1</v>
      </c>
      <c r="AV95">
        <f t="shared" si="28"/>
        <v>5.625</v>
      </c>
      <c r="AW95">
        <f t="shared" si="32"/>
        <v>1</v>
      </c>
      <c r="AX95" t="s">
        <v>297</v>
      </c>
      <c r="AY95" t="s">
        <v>684</v>
      </c>
      <c r="AZ95" t="s">
        <v>397</v>
      </c>
      <c r="BA95">
        <v>1</v>
      </c>
      <c r="BC95">
        <f t="shared" si="29"/>
        <v>1</v>
      </c>
      <c r="BD95">
        <v>1</v>
      </c>
      <c r="BE95">
        <v>2</v>
      </c>
      <c r="BF95">
        <f t="shared" si="33"/>
        <v>1</v>
      </c>
      <c r="BG95" t="s">
        <v>300</v>
      </c>
      <c r="BH95" t="s">
        <v>301</v>
      </c>
      <c r="BI95" s="1">
        <v>6.2268518518518515E-3</v>
      </c>
      <c r="BJ95" t="s">
        <v>777</v>
      </c>
      <c r="BK95" s="5" t="s">
        <v>1042</v>
      </c>
      <c r="BM95" s="11" t="b">
        <f t="shared" si="39"/>
        <v>0</v>
      </c>
      <c r="BN95" s="11" t="b">
        <f t="shared" si="39"/>
        <v>0</v>
      </c>
      <c r="BO95" s="11" t="b">
        <f t="shared" si="39"/>
        <v>0</v>
      </c>
      <c r="BP95" s="11" t="b">
        <f t="shared" si="39"/>
        <v>0</v>
      </c>
      <c r="BQ95" s="11" t="b">
        <f t="shared" si="40"/>
        <v>0</v>
      </c>
      <c r="BR95" s="11" t="b">
        <f t="shared" si="40"/>
        <v>0</v>
      </c>
      <c r="BS95" s="5" t="s">
        <v>1087</v>
      </c>
      <c r="BT95" s="5" t="s">
        <v>1088</v>
      </c>
      <c r="BU95" s="11" t="b">
        <f t="shared" si="34"/>
        <v>0</v>
      </c>
      <c r="BV95" s="11" t="b">
        <f t="shared" si="35"/>
        <v>0</v>
      </c>
      <c r="BW95" s="11" t="b">
        <f t="shared" si="41"/>
        <v>0</v>
      </c>
      <c r="BX95" s="11" t="b">
        <f t="shared" si="41"/>
        <v>0</v>
      </c>
      <c r="BY95" s="11" t="b">
        <f t="shared" si="41"/>
        <v>0</v>
      </c>
      <c r="BZ95" s="11" t="b">
        <f t="shared" si="41"/>
        <v>0</v>
      </c>
      <c r="CA95" s="11" t="b">
        <f t="shared" si="41"/>
        <v>0</v>
      </c>
      <c r="CB95" s="11" t="b">
        <f t="shared" si="41"/>
        <v>1</v>
      </c>
      <c r="CC95" s="11" t="b">
        <f t="shared" si="41"/>
        <v>0</v>
      </c>
      <c r="CD95" s="11" t="b">
        <f t="shared" si="41"/>
        <v>0</v>
      </c>
      <c r="CE95" s="11" t="b">
        <f t="shared" si="41"/>
        <v>0</v>
      </c>
      <c r="CF95" s="11" t="b">
        <f t="shared" si="41"/>
        <v>0</v>
      </c>
      <c r="CG95" s="11" t="b">
        <f t="shared" si="41"/>
        <v>0</v>
      </c>
      <c r="CH95" s="11" t="b">
        <f t="shared" si="41"/>
        <v>0</v>
      </c>
      <c r="CI95" s="11" t="b">
        <f t="shared" si="41"/>
        <v>0</v>
      </c>
      <c r="CJ95" s="11" t="b">
        <f t="shared" si="41"/>
        <v>0</v>
      </c>
      <c r="CK95" s="11" t="b">
        <f t="shared" si="37"/>
        <v>0</v>
      </c>
      <c r="CL95" s="11" t="b">
        <f t="shared" si="36"/>
        <v>0</v>
      </c>
    </row>
    <row r="96" spans="1:91">
      <c r="A96" t="s">
        <v>778</v>
      </c>
      <c r="B96" t="s">
        <v>779</v>
      </c>
      <c r="C96" t="s">
        <v>562</v>
      </c>
      <c r="D96" t="s">
        <v>70</v>
      </c>
      <c r="E96" t="s">
        <v>71</v>
      </c>
      <c r="F96" t="s">
        <v>56</v>
      </c>
      <c r="G96" t="s">
        <v>96</v>
      </c>
      <c r="H96" t="s">
        <v>780</v>
      </c>
      <c r="I96" t="str">
        <f t="shared" si="30"/>
        <v>US</v>
      </c>
      <c r="J96" t="s">
        <v>59</v>
      </c>
      <c r="K96" t="s">
        <v>60</v>
      </c>
      <c r="L96">
        <v>4</v>
      </c>
      <c r="M96">
        <v>5</v>
      </c>
      <c r="N96">
        <v>2</v>
      </c>
      <c r="O96">
        <v>4</v>
      </c>
      <c r="P96">
        <v>3</v>
      </c>
      <c r="Q96">
        <v>4</v>
      </c>
      <c r="R96">
        <v>0</v>
      </c>
      <c r="S96">
        <v>1</v>
      </c>
      <c r="T96">
        <v>3</v>
      </c>
      <c r="V96">
        <v>2</v>
      </c>
      <c r="W96">
        <v>4</v>
      </c>
      <c r="X96">
        <v>1</v>
      </c>
      <c r="Y96">
        <v>4</v>
      </c>
      <c r="Z96">
        <v>2</v>
      </c>
      <c r="AA96">
        <v>5</v>
      </c>
      <c r="AB96">
        <v>0</v>
      </c>
      <c r="AC96">
        <v>4</v>
      </c>
      <c r="AD96">
        <v>2</v>
      </c>
      <c r="AE96" s="35">
        <v>4</v>
      </c>
      <c r="AF96">
        <v>1</v>
      </c>
      <c r="AG96">
        <v>2</v>
      </c>
      <c r="AH96">
        <v>2</v>
      </c>
      <c r="AI96">
        <v>6</v>
      </c>
      <c r="AJ96">
        <v>4</v>
      </c>
      <c r="AK96">
        <v>5</v>
      </c>
      <c r="AL96">
        <v>0</v>
      </c>
      <c r="AM96">
        <v>4</v>
      </c>
      <c r="AN96">
        <v>4</v>
      </c>
      <c r="AO96">
        <v>3</v>
      </c>
      <c r="AP96">
        <v>3</v>
      </c>
      <c r="AQ96">
        <v>2</v>
      </c>
      <c r="AR96">
        <v>6</v>
      </c>
      <c r="AS96">
        <v>1</v>
      </c>
      <c r="AT96">
        <f t="shared" si="27"/>
        <v>3</v>
      </c>
      <c r="AU96">
        <f t="shared" si="31"/>
        <v>0</v>
      </c>
      <c r="AV96">
        <f t="shared" si="28"/>
        <v>2.5</v>
      </c>
      <c r="AW96">
        <f t="shared" si="32"/>
        <v>0</v>
      </c>
      <c r="AX96" t="s">
        <v>61</v>
      </c>
      <c r="AY96" t="s">
        <v>502</v>
      </c>
      <c r="AZ96" t="s">
        <v>781</v>
      </c>
      <c r="BA96">
        <v>1</v>
      </c>
      <c r="BC96">
        <f t="shared" si="29"/>
        <v>1</v>
      </c>
      <c r="BD96">
        <v>1</v>
      </c>
      <c r="BE96">
        <v>3</v>
      </c>
      <c r="BF96">
        <f t="shared" si="33"/>
        <v>1</v>
      </c>
      <c r="BG96" t="s">
        <v>64</v>
      </c>
      <c r="BH96" t="s">
        <v>65</v>
      </c>
      <c r="BI96" s="1">
        <v>3.8888888888888883E-3</v>
      </c>
      <c r="BK96" s="5" t="s">
        <v>1041</v>
      </c>
      <c r="BM96" s="11" t="b">
        <f t="shared" si="39"/>
        <v>0</v>
      </c>
      <c r="BN96" s="11" t="b">
        <f t="shared" si="39"/>
        <v>0</v>
      </c>
      <c r="BO96" s="11" t="b">
        <f t="shared" si="39"/>
        <v>0</v>
      </c>
      <c r="BP96" s="11" t="b">
        <f t="shared" si="39"/>
        <v>0</v>
      </c>
      <c r="BQ96" s="11" t="b">
        <f t="shared" si="40"/>
        <v>0</v>
      </c>
      <c r="BR96" s="11" t="b">
        <f t="shared" si="40"/>
        <v>0</v>
      </c>
      <c r="BU96" s="11" t="b">
        <f t="shared" si="34"/>
        <v>0</v>
      </c>
      <c r="BV96" s="11" t="b">
        <f t="shared" si="35"/>
        <v>0</v>
      </c>
      <c r="BW96" s="11" t="b">
        <f t="shared" si="41"/>
        <v>0</v>
      </c>
      <c r="BX96" s="11" t="b">
        <f t="shared" si="41"/>
        <v>0</v>
      </c>
      <c r="BY96" s="11" t="b">
        <f t="shared" si="41"/>
        <v>0</v>
      </c>
      <c r="BZ96" s="11" t="b">
        <f t="shared" si="41"/>
        <v>0</v>
      </c>
      <c r="CA96" s="11" t="b">
        <f t="shared" si="41"/>
        <v>0</v>
      </c>
      <c r="CB96" s="11" t="b">
        <f t="shared" si="41"/>
        <v>0</v>
      </c>
      <c r="CC96" s="11" t="b">
        <f t="shared" si="41"/>
        <v>0</v>
      </c>
      <c r="CD96" s="11" t="b">
        <f t="shared" si="41"/>
        <v>0</v>
      </c>
      <c r="CE96" s="11" t="b">
        <f t="shared" si="41"/>
        <v>0</v>
      </c>
      <c r="CF96" s="11" t="b">
        <f t="shared" si="41"/>
        <v>0</v>
      </c>
      <c r="CG96" s="11" t="b">
        <f t="shared" si="41"/>
        <v>0</v>
      </c>
      <c r="CH96" s="11" t="b">
        <f t="shared" si="41"/>
        <v>0</v>
      </c>
      <c r="CI96" s="11" t="b">
        <f t="shared" si="41"/>
        <v>0</v>
      </c>
      <c r="CJ96" s="11" t="b">
        <f t="shared" si="41"/>
        <v>0</v>
      </c>
      <c r="CK96" s="11" t="b">
        <f t="shared" si="37"/>
        <v>0</v>
      </c>
      <c r="CL96" s="11" t="b">
        <f t="shared" si="36"/>
        <v>0</v>
      </c>
    </row>
    <row r="97" spans="1:91">
      <c r="A97" t="s">
        <v>782</v>
      </c>
      <c r="B97" t="s">
        <v>783</v>
      </c>
      <c r="C97" t="s">
        <v>562</v>
      </c>
      <c r="D97" t="s">
        <v>54</v>
      </c>
      <c r="E97" t="s">
        <v>144</v>
      </c>
      <c r="F97" t="s">
        <v>116</v>
      </c>
      <c r="G97" t="s">
        <v>96</v>
      </c>
      <c r="H97" t="s">
        <v>784</v>
      </c>
      <c r="I97" t="str">
        <f t="shared" si="30"/>
        <v>Texas</v>
      </c>
      <c r="J97" t="s">
        <v>74</v>
      </c>
      <c r="K97" t="s">
        <v>60</v>
      </c>
      <c r="L97">
        <v>3</v>
      </c>
      <c r="M97">
        <v>1</v>
      </c>
      <c r="N97">
        <v>4</v>
      </c>
      <c r="O97">
        <v>2</v>
      </c>
      <c r="P97">
        <v>5</v>
      </c>
      <c r="Q97">
        <v>1</v>
      </c>
      <c r="R97">
        <v>3</v>
      </c>
      <c r="S97">
        <v>1</v>
      </c>
      <c r="T97">
        <v>3</v>
      </c>
      <c r="V97">
        <v>4</v>
      </c>
      <c r="W97">
        <v>5</v>
      </c>
      <c r="X97">
        <v>5</v>
      </c>
      <c r="Y97">
        <v>4</v>
      </c>
      <c r="Z97">
        <v>2</v>
      </c>
      <c r="AA97">
        <v>3</v>
      </c>
      <c r="AB97">
        <v>2</v>
      </c>
      <c r="AC97">
        <v>3</v>
      </c>
      <c r="AD97">
        <v>3</v>
      </c>
      <c r="AE97" s="35">
        <v>5</v>
      </c>
      <c r="AF97">
        <v>6</v>
      </c>
      <c r="AG97">
        <v>5</v>
      </c>
      <c r="AH97">
        <v>4</v>
      </c>
      <c r="AI97">
        <v>5</v>
      </c>
      <c r="AJ97">
        <v>5</v>
      </c>
      <c r="AK97">
        <v>5</v>
      </c>
      <c r="AL97">
        <v>4</v>
      </c>
      <c r="AM97">
        <v>5</v>
      </c>
      <c r="AN97">
        <v>2</v>
      </c>
      <c r="AO97">
        <v>4</v>
      </c>
      <c r="AP97">
        <v>4</v>
      </c>
      <c r="AQ97">
        <v>4</v>
      </c>
      <c r="AR97">
        <v>6</v>
      </c>
      <c r="AS97">
        <v>1</v>
      </c>
      <c r="AT97">
        <f t="shared" si="27"/>
        <v>4.875</v>
      </c>
      <c r="AU97">
        <f t="shared" si="31"/>
        <v>1</v>
      </c>
      <c r="AV97">
        <f t="shared" si="28"/>
        <v>3.5</v>
      </c>
      <c r="AW97">
        <f t="shared" si="32"/>
        <v>1</v>
      </c>
      <c r="AX97" t="s">
        <v>61</v>
      </c>
      <c r="AY97" t="s">
        <v>331</v>
      </c>
      <c r="AZ97" t="s">
        <v>785</v>
      </c>
      <c r="BA97">
        <v>1</v>
      </c>
      <c r="BC97">
        <f t="shared" si="29"/>
        <v>1</v>
      </c>
      <c r="BD97">
        <v>1</v>
      </c>
      <c r="BE97">
        <v>3</v>
      </c>
      <c r="BF97">
        <f t="shared" si="33"/>
        <v>1</v>
      </c>
      <c r="BG97" t="s">
        <v>786</v>
      </c>
      <c r="BH97" t="s">
        <v>65</v>
      </c>
      <c r="BI97" s="1">
        <v>3.8310185185185183E-3</v>
      </c>
      <c r="BJ97" t="s">
        <v>787</v>
      </c>
      <c r="BK97" s="5" t="s">
        <v>736</v>
      </c>
      <c r="BL97" s="5" t="s">
        <v>1150</v>
      </c>
      <c r="BM97" s="11" t="b">
        <f t="shared" si="39"/>
        <v>0</v>
      </c>
      <c r="BN97" s="11" t="b">
        <f t="shared" si="39"/>
        <v>0</v>
      </c>
      <c r="BO97" s="11" t="b">
        <f t="shared" si="39"/>
        <v>0</v>
      </c>
      <c r="BP97" s="11" t="b">
        <f t="shared" si="39"/>
        <v>1</v>
      </c>
      <c r="BQ97" s="11" t="b">
        <f t="shared" si="40"/>
        <v>0</v>
      </c>
      <c r="BR97" s="11" t="b">
        <f t="shared" si="40"/>
        <v>0</v>
      </c>
      <c r="BU97" s="11" t="b">
        <f t="shared" si="34"/>
        <v>0</v>
      </c>
      <c r="BV97" s="11" t="b">
        <f t="shared" si="35"/>
        <v>0</v>
      </c>
      <c r="BW97" s="11" t="b">
        <f t="shared" si="41"/>
        <v>0</v>
      </c>
      <c r="BX97" s="11" t="b">
        <f t="shared" si="41"/>
        <v>0</v>
      </c>
      <c r="BY97" s="11" t="b">
        <f t="shared" si="41"/>
        <v>0</v>
      </c>
      <c r="BZ97" s="11" t="b">
        <f t="shared" si="41"/>
        <v>0</v>
      </c>
      <c r="CA97" s="11" t="b">
        <f t="shared" si="41"/>
        <v>0</v>
      </c>
      <c r="CB97" s="11" t="b">
        <f t="shared" si="41"/>
        <v>0</v>
      </c>
      <c r="CC97" s="11" t="b">
        <f t="shared" si="41"/>
        <v>0</v>
      </c>
      <c r="CD97" s="11" t="b">
        <f t="shared" si="41"/>
        <v>0</v>
      </c>
      <c r="CE97" s="11" t="b">
        <f t="shared" si="41"/>
        <v>0</v>
      </c>
      <c r="CF97" s="11" t="b">
        <f t="shared" si="41"/>
        <v>0</v>
      </c>
      <c r="CG97" s="11" t="b">
        <f t="shared" si="41"/>
        <v>0</v>
      </c>
      <c r="CH97" s="11" t="b">
        <f t="shared" si="41"/>
        <v>0</v>
      </c>
      <c r="CI97" s="11" t="b">
        <f t="shared" si="41"/>
        <v>0</v>
      </c>
      <c r="CJ97" s="11" t="b">
        <f t="shared" si="41"/>
        <v>0</v>
      </c>
      <c r="CK97" s="11" t="b">
        <f t="shared" si="37"/>
        <v>0</v>
      </c>
      <c r="CL97" s="11" t="b">
        <f t="shared" si="36"/>
        <v>0</v>
      </c>
    </row>
    <row r="98" spans="1:91">
      <c r="A98" t="s">
        <v>788</v>
      </c>
      <c r="B98" t="s">
        <v>789</v>
      </c>
      <c r="C98" t="s">
        <v>562</v>
      </c>
      <c r="D98" t="s">
        <v>70</v>
      </c>
      <c r="E98" t="s">
        <v>144</v>
      </c>
      <c r="F98" t="s">
        <v>83</v>
      </c>
      <c r="G98" t="s">
        <v>72</v>
      </c>
      <c r="H98" t="s">
        <v>84</v>
      </c>
      <c r="I98" t="str">
        <f t="shared" si="30"/>
        <v>United States</v>
      </c>
      <c r="J98" t="s">
        <v>59</v>
      </c>
      <c r="K98" t="s">
        <v>60</v>
      </c>
      <c r="L98">
        <v>3</v>
      </c>
      <c r="M98">
        <v>0</v>
      </c>
      <c r="N98">
        <v>1</v>
      </c>
      <c r="O98">
        <v>3</v>
      </c>
      <c r="P98">
        <v>0</v>
      </c>
      <c r="Q98">
        <v>5</v>
      </c>
      <c r="R98">
        <v>0</v>
      </c>
      <c r="S98">
        <v>1</v>
      </c>
      <c r="T98">
        <v>3</v>
      </c>
      <c r="V98">
        <v>5</v>
      </c>
      <c r="W98">
        <v>6</v>
      </c>
      <c r="X98">
        <v>4</v>
      </c>
      <c r="Y98">
        <v>6</v>
      </c>
      <c r="Z98">
        <v>5</v>
      </c>
      <c r="AA98">
        <v>6</v>
      </c>
      <c r="AB98">
        <v>5</v>
      </c>
      <c r="AC98">
        <v>0</v>
      </c>
      <c r="AD98">
        <v>6</v>
      </c>
      <c r="AE98" s="35">
        <v>6</v>
      </c>
      <c r="AF98">
        <v>6</v>
      </c>
      <c r="AG98">
        <v>6</v>
      </c>
      <c r="AH98">
        <v>6</v>
      </c>
      <c r="AI98">
        <v>6</v>
      </c>
      <c r="AJ98">
        <v>6</v>
      </c>
      <c r="AK98">
        <v>5</v>
      </c>
      <c r="AL98">
        <v>4</v>
      </c>
      <c r="AM98">
        <v>6</v>
      </c>
      <c r="AN98">
        <v>6</v>
      </c>
      <c r="AO98">
        <v>6</v>
      </c>
      <c r="AP98">
        <v>6</v>
      </c>
      <c r="AQ98">
        <v>6</v>
      </c>
      <c r="AR98">
        <v>6</v>
      </c>
      <c r="AS98">
        <v>0</v>
      </c>
      <c r="AT98">
        <f t="shared" si="27"/>
        <v>5.625</v>
      </c>
      <c r="AU98">
        <f t="shared" si="31"/>
        <v>1</v>
      </c>
      <c r="AV98">
        <f t="shared" si="28"/>
        <v>5.375</v>
      </c>
      <c r="AW98">
        <f t="shared" si="32"/>
        <v>1</v>
      </c>
      <c r="AX98" t="s">
        <v>282</v>
      </c>
      <c r="AY98" t="s">
        <v>790</v>
      </c>
      <c r="AZ98" t="s">
        <v>791</v>
      </c>
      <c r="BA98">
        <v>1</v>
      </c>
      <c r="BC98">
        <f t="shared" si="29"/>
        <v>1</v>
      </c>
      <c r="BD98">
        <v>2</v>
      </c>
      <c r="BE98">
        <v>5</v>
      </c>
      <c r="BF98">
        <f t="shared" si="33"/>
        <v>1</v>
      </c>
      <c r="BG98" t="s">
        <v>792</v>
      </c>
      <c r="BH98" t="s">
        <v>793</v>
      </c>
      <c r="BI98" s="1">
        <v>4.7569444444444447E-3</v>
      </c>
      <c r="BJ98" t="s">
        <v>794</v>
      </c>
      <c r="BK98" s="5" t="s">
        <v>1042</v>
      </c>
      <c r="BM98" s="11" t="b">
        <f t="shared" si="39"/>
        <v>0</v>
      </c>
      <c r="BN98" s="11" t="b">
        <f t="shared" si="39"/>
        <v>0</v>
      </c>
      <c r="BO98" s="11" t="b">
        <f t="shared" si="39"/>
        <v>0</v>
      </c>
      <c r="BP98" s="11" t="b">
        <f t="shared" si="39"/>
        <v>0</v>
      </c>
      <c r="BQ98" s="11" t="b">
        <f t="shared" si="40"/>
        <v>0</v>
      </c>
      <c r="BR98" s="11" t="b">
        <f t="shared" si="40"/>
        <v>0</v>
      </c>
      <c r="BS98" s="5" t="s">
        <v>1054</v>
      </c>
      <c r="BU98" s="11" t="b">
        <f t="shared" si="34"/>
        <v>0</v>
      </c>
      <c r="BV98" s="11" t="b">
        <f t="shared" si="35"/>
        <v>1</v>
      </c>
      <c r="BW98" s="11" t="b">
        <f t="shared" si="41"/>
        <v>0</v>
      </c>
      <c r="BX98" s="11" t="b">
        <f t="shared" si="41"/>
        <v>0</v>
      </c>
      <c r="BY98" s="11" t="b">
        <f t="shared" si="41"/>
        <v>0</v>
      </c>
      <c r="BZ98" s="11" t="b">
        <f t="shared" si="41"/>
        <v>0</v>
      </c>
      <c r="CA98" s="11" t="b">
        <f t="shared" si="41"/>
        <v>0</v>
      </c>
      <c r="CB98" s="11" t="b">
        <f t="shared" si="41"/>
        <v>0</v>
      </c>
      <c r="CC98" s="11" t="b">
        <f t="shared" si="41"/>
        <v>0</v>
      </c>
      <c r="CD98" s="11" t="b">
        <f t="shared" si="41"/>
        <v>0</v>
      </c>
      <c r="CE98" s="11" t="b">
        <f t="shared" si="41"/>
        <v>0</v>
      </c>
      <c r="CF98" s="11" t="b">
        <f t="shared" si="41"/>
        <v>0</v>
      </c>
      <c r="CG98" s="11" t="b">
        <f t="shared" si="41"/>
        <v>0</v>
      </c>
      <c r="CH98" s="11" t="b">
        <f t="shared" si="41"/>
        <v>0</v>
      </c>
      <c r="CI98" s="11" t="b">
        <f t="shared" si="41"/>
        <v>0</v>
      </c>
      <c r="CJ98" s="11" t="b">
        <f t="shared" si="41"/>
        <v>0</v>
      </c>
      <c r="CK98" s="11" t="b">
        <f t="shared" si="37"/>
        <v>0</v>
      </c>
      <c r="CL98" s="11" t="b">
        <f t="shared" si="36"/>
        <v>0</v>
      </c>
      <c r="CM98" t="s">
        <v>795</v>
      </c>
    </row>
    <row r="99" spans="1:91">
      <c r="A99" t="s">
        <v>796</v>
      </c>
      <c r="B99" t="s">
        <v>797</v>
      </c>
      <c r="C99" t="s">
        <v>562</v>
      </c>
      <c r="D99" t="s">
        <v>70</v>
      </c>
      <c r="E99" t="s">
        <v>95</v>
      </c>
      <c r="F99" t="s">
        <v>132</v>
      </c>
      <c r="G99" t="s">
        <v>96</v>
      </c>
      <c r="H99" t="s">
        <v>138</v>
      </c>
      <c r="I99" t="str">
        <f t="shared" si="30"/>
        <v>India</v>
      </c>
      <c r="J99" t="s">
        <v>74</v>
      </c>
      <c r="K99" t="s">
        <v>85</v>
      </c>
      <c r="L99">
        <v>2</v>
      </c>
      <c r="M99">
        <v>3</v>
      </c>
      <c r="N99">
        <v>3</v>
      </c>
      <c r="O99">
        <v>4</v>
      </c>
      <c r="P99">
        <v>5</v>
      </c>
      <c r="Q99">
        <v>3</v>
      </c>
      <c r="R99">
        <v>2</v>
      </c>
      <c r="S99">
        <v>0</v>
      </c>
      <c r="U99">
        <v>4</v>
      </c>
      <c r="V99">
        <v>5</v>
      </c>
      <c r="W99">
        <v>6</v>
      </c>
      <c r="X99">
        <v>4</v>
      </c>
      <c r="Y99">
        <v>4</v>
      </c>
      <c r="Z99">
        <v>6</v>
      </c>
      <c r="AA99">
        <v>6</v>
      </c>
      <c r="AB99">
        <v>5</v>
      </c>
      <c r="AC99">
        <v>1</v>
      </c>
      <c r="AD99">
        <v>5</v>
      </c>
      <c r="AE99" s="35">
        <v>3</v>
      </c>
      <c r="AF99">
        <v>1</v>
      </c>
      <c r="AG99">
        <v>4</v>
      </c>
      <c r="AH99">
        <v>2</v>
      </c>
      <c r="AI99">
        <v>6</v>
      </c>
      <c r="AJ99">
        <v>5</v>
      </c>
      <c r="AK99">
        <v>5</v>
      </c>
      <c r="AL99">
        <v>2</v>
      </c>
      <c r="AM99">
        <v>5</v>
      </c>
      <c r="AN99">
        <v>5</v>
      </c>
      <c r="AO99">
        <v>5</v>
      </c>
      <c r="AP99">
        <v>5</v>
      </c>
      <c r="AQ99">
        <v>5</v>
      </c>
      <c r="AR99">
        <v>6</v>
      </c>
      <c r="AS99">
        <v>6</v>
      </c>
      <c r="AT99">
        <f t="shared" ref="AT99:AT130" si="42">AVERAGE(AE99,AF99,AG99,AH99,AI99,AJ99,AK99,AL99)</f>
        <v>3.5</v>
      </c>
      <c r="AU99">
        <f t="shared" si="31"/>
        <v>1</v>
      </c>
      <c r="AV99">
        <f t="shared" ref="AV99:AV130" si="43">AVERAGE(AX101,V99,W99,X99:AB99,AD99)</f>
        <v>5.125</v>
      </c>
      <c r="AW99">
        <f t="shared" si="32"/>
        <v>1</v>
      </c>
      <c r="AX99" t="s">
        <v>61</v>
      </c>
      <c r="AY99" t="s">
        <v>634</v>
      </c>
      <c r="AZ99" t="s">
        <v>798</v>
      </c>
      <c r="BA99">
        <v>0</v>
      </c>
      <c r="BB99">
        <v>2</v>
      </c>
      <c r="BC99">
        <f t="shared" si="29"/>
        <v>2</v>
      </c>
      <c r="BD99">
        <v>1</v>
      </c>
      <c r="BE99">
        <v>3</v>
      </c>
      <c r="BF99">
        <f t="shared" si="33"/>
        <v>1</v>
      </c>
      <c r="BG99" t="s">
        <v>64</v>
      </c>
      <c r="BH99" t="s">
        <v>65</v>
      </c>
      <c r="BI99" s="1">
        <v>1.0844907407407407E-2</v>
      </c>
      <c r="BJ99" t="s">
        <v>799</v>
      </c>
      <c r="BK99" s="5" t="s">
        <v>1042</v>
      </c>
      <c r="BM99" s="11" t="b">
        <f t="shared" si="39"/>
        <v>0</v>
      </c>
      <c r="BN99" s="11" t="b">
        <f t="shared" si="39"/>
        <v>0</v>
      </c>
      <c r="BO99" s="11" t="b">
        <f t="shared" si="39"/>
        <v>0</v>
      </c>
      <c r="BP99" s="11" t="b">
        <f t="shared" si="39"/>
        <v>0</v>
      </c>
      <c r="BQ99" s="11" t="b">
        <f t="shared" si="40"/>
        <v>0</v>
      </c>
      <c r="BR99" s="11" t="b">
        <f t="shared" si="40"/>
        <v>0</v>
      </c>
      <c r="BS99" s="5" t="s">
        <v>1089</v>
      </c>
      <c r="BT99" s="5" t="s">
        <v>1090</v>
      </c>
      <c r="BU99" s="11" t="b">
        <f t="shared" si="34"/>
        <v>0</v>
      </c>
      <c r="BV99" s="11" t="b">
        <f t="shared" si="35"/>
        <v>1</v>
      </c>
      <c r="BW99" s="11" t="b">
        <f t="shared" si="41"/>
        <v>0</v>
      </c>
      <c r="BX99" s="11" t="b">
        <f t="shared" si="41"/>
        <v>0</v>
      </c>
      <c r="BY99" s="11" t="b">
        <f t="shared" si="41"/>
        <v>0</v>
      </c>
      <c r="BZ99" s="11" t="b">
        <f t="shared" si="41"/>
        <v>0</v>
      </c>
      <c r="CA99" s="11" t="b">
        <f t="shared" si="41"/>
        <v>0</v>
      </c>
      <c r="CB99" s="11" t="b">
        <f t="shared" si="41"/>
        <v>1</v>
      </c>
      <c r="CC99" s="11" t="b">
        <f t="shared" si="41"/>
        <v>0</v>
      </c>
      <c r="CD99" s="11" t="b">
        <f t="shared" si="41"/>
        <v>0</v>
      </c>
      <c r="CE99" s="11" t="b">
        <f t="shared" si="41"/>
        <v>0</v>
      </c>
      <c r="CF99" s="11" t="b">
        <f t="shared" si="41"/>
        <v>0</v>
      </c>
      <c r="CG99" s="11" t="b">
        <f t="shared" si="41"/>
        <v>0</v>
      </c>
      <c r="CH99" s="11" t="b">
        <f t="shared" si="41"/>
        <v>0</v>
      </c>
      <c r="CI99" s="11" t="b">
        <f t="shared" si="41"/>
        <v>0</v>
      </c>
      <c r="CJ99" s="11" t="b">
        <f t="shared" si="41"/>
        <v>0</v>
      </c>
      <c r="CK99" s="11" t="b">
        <f t="shared" si="37"/>
        <v>0</v>
      </c>
      <c r="CL99" s="11" t="b">
        <f t="shared" si="36"/>
        <v>0</v>
      </c>
    </row>
    <row r="100" spans="1:91">
      <c r="A100" t="s">
        <v>800</v>
      </c>
      <c r="B100" t="s">
        <v>801</v>
      </c>
      <c r="C100" t="s">
        <v>802</v>
      </c>
      <c r="D100" t="s">
        <v>54</v>
      </c>
      <c r="E100" t="s">
        <v>144</v>
      </c>
      <c r="F100" t="s">
        <v>56</v>
      </c>
      <c r="G100" t="s">
        <v>96</v>
      </c>
      <c r="H100" t="s">
        <v>803</v>
      </c>
      <c r="I100" t="str">
        <f t="shared" si="30"/>
        <v>Alabama, USA</v>
      </c>
      <c r="J100" t="s">
        <v>74</v>
      </c>
      <c r="K100" t="s">
        <v>60</v>
      </c>
      <c r="L100">
        <v>1</v>
      </c>
      <c r="M100">
        <v>3</v>
      </c>
      <c r="N100">
        <v>1</v>
      </c>
      <c r="O100">
        <v>3</v>
      </c>
      <c r="P100">
        <v>3</v>
      </c>
      <c r="Q100">
        <v>3</v>
      </c>
      <c r="R100">
        <v>3</v>
      </c>
      <c r="S100">
        <v>1</v>
      </c>
      <c r="T100">
        <v>3</v>
      </c>
      <c r="V100">
        <v>6</v>
      </c>
      <c r="W100">
        <v>6</v>
      </c>
      <c r="X100">
        <v>6</v>
      </c>
      <c r="Y100">
        <v>6</v>
      </c>
      <c r="Z100">
        <v>6</v>
      </c>
      <c r="AA100">
        <v>6</v>
      </c>
      <c r="AB100">
        <v>6</v>
      </c>
      <c r="AC100">
        <v>1</v>
      </c>
      <c r="AD100">
        <v>5</v>
      </c>
      <c r="AE100" s="35">
        <v>6</v>
      </c>
      <c r="AF100">
        <v>4</v>
      </c>
      <c r="AG100">
        <v>5</v>
      </c>
      <c r="AH100">
        <v>4</v>
      </c>
      <c r="AI100">
        <v>5</v>
      </c>
      <c r="AJ100">
        <v>6</v>
      </c>
      <c r="AK100">
        <v>6</v>
      </c>
      <c r="AL100">
        <v>5</v>
      </c>
      <c r="AM100">
        <v>4</v>
      </c>
      <c r="AN100">
        <v>3</v>
      </c>
      <c r="AO100">
        <v>4</v>
      </c>
      <c r="AP100">
        <v>3</v>
      </c>
      <c r="AQ100">
        <v>3</v>
      </c>
      <c r="AR100">
        <v>6</v>
      </c>
      <c r="AS100">
        <v>6</v>
      </c>
      <c r="AT100">
        <f t="shared" si="42"/>
        <v>5.125</v>
      </c>
      <c r="AU100">
        <f t="shared" si="31"/>
        <v>1</v>
      </c>
      <c r="AV100">
        <f t="shared" si="43"/>
        <v>5.875</v>
      </c>
      <c r="AW100">
        <f t="shared" si="32"/>
        <v>1</v>
      </c>
      <c r="AX100" t="s">
        <v>282</v>
      </c>
      <c r="AY100" t="s">
        <v>804</v>
      </c>
      <c r="AZ100" t="s">
        <v>805</v>
      </c>
      <c r="BA100">
        <v>1</v>
      </c>
      <c r="BC100">
        <f t="shared" si="29"/>
        <v>1</v>
      </c>
      <c r="BD100">
        <v>1</v>
      </c>
      <c r="BE100">
        <v>1</v>
      </c>
      <c r="BF100">
        <f t="shared" si="33"/>
        <v>0</v>
      </c>
      <c r="BG100" t="s">
        <v>285</v>
      </c>
      <c r="BH100" t="s">
        <v>286</v>
      </c>
      <c r="BI100" s="1">
        <v>3.1944444444444442E-3</v>
      </c>
      <c r="BK100" s="5" t="s">
        <v>1041</v>
      </c>
      <c r="BM100" s="11" t="b">
        <f t="shared" ref="BM100:BP119" si="44">ISNUMBER(SEARCH(BM$2,$BL100))</f>
        <v>0</v>
      </c>
      <c r="BN100" s="11" t="b">
        <f t="shared" si="44"/>
        <v>0</v>
      </c>
      <c r="BO100" s="11" t="b">
        <f t="shared" si="44"/>
        <v>0</v>
      </c>
      <c r="BP100" s="11" t="b">
        <f t="shared" si="44"/>
        <v>0</v>
      </c>
      <c r="BQ100" s="11" t="b">
        <f t="shared" si="40"/>
        <v>0</v>
      </c>
      <c r="BR100" s="11" t="b">
        <f t="shared" si="40"/>
        <v>0</v>
      </c>
      <c r="BU100" s="11" t="b">
        <f t="shared" si="34"/>
        <v>0</v>
      </c>
      <c r="BV100" s="11" t="b">
        <f t="shared" si="35"/>
        <v>0</v>
      </c>
      <c r="BW100" s="11" t="b">
        <f t="shared" si="41"/>
        <v>0</v>
      </c>
      <c r="BX100" s="11" t="b">
        <f t="shared" si="41"/>
        <v>0</v>
      </c>
      <c r="BY100" s="11" t="b">
        <f t="shared" si="41"/>
        <v>0</v>
      </c>
      <c r="BZ100" s="11" t="b">
        <f t="shared" si="41"/>
        <v>0</v>
      </c>
      <c r="CA100" s="11" t="b">
        <f t="shared" si="41"/>
        <v>0</v>
      </c>
      <c r="CB100" s="11" t="b">
        <f t="shared" si="41"/>
        <v>0</v>
      </c>
      <c r="CC100" s="11" t="b">
        <f t="shared" si="41"/>
        <v>0</v>
      </c>
      <c r="CD100" s="11" t="b">
        <f t="shared" si="41"/>
        <v>0</v>
      </c>
      <c r="CE100" s="11" t="b">
        <f t="shared" si="41"/>
        <v>0</v>
      </c>
      <c r="CF100" s="11" t="b">
        <f t="shared" si="41"/>
        <v>0</v>
      </c>
      <c r="CG100" s="11" t="b">
        <f t="shared" si="41"/>
        <v>0</v>
      </c>
      <c r="CH100" s="11" t="b">
        <f t="shared" si="41"/>
        <v>0</v>
      </c>
      <c r="CI100" s="11" t="b">
        <f t="shared" si="41"/>
        <v>0</v>
      </c>
      <c r="CJ100" s="11" t="b">
        <f t="shared" si="41"/>
        <v>0</v>
      </c>
      <c r="CK100" s="11" t="b">
        <f t="shared" si="37"/>
        <v>0</v>
      </c>
      <c r="CL100" s="11" t="b">
        <f t="shared" si="36"/>
        <v>0</v>
      </c>
    </row>
    <row r="101" spans="1:91">
      <c r="A101" t="s">
        <v>806</v>
      </c>
      <c r="B101" t="s">
        <v>807</v>
      </c>
      <c r="C101" t="s">
        <v>802</v>
      </c>
      <c r="D101" t="s">
        <v>54</v>
      </c>
      <c r="E101" t="s">
        <v>144</v>
      </c>
      <c r="F101" t="s">
        <v>116</v>
      </c>
      <c r="G101" t="s">
        <v>96</v>
      </c>
      <c r="H101" t="s">
        <v>58</v>
      </c>
      <c r="I101" t="str">
        <f t="shared" si="30"/>
        <v>Portugal</v>
      </c>
      <c r="J101" t="s">
        <v>59</v>
      </c>
      <c r="K101" t="s">
        <v>60</v>
      </c>
      <c r="L101">
        <v>4</v>
      </c>
      <c r="M101">
        <v>1</v>
      </c>
      <c r="N101">
        <v>4</v>
      </c>
      <c r="O101">
        <v>3</v>
      </c>
      <c r="P101">
        <v>1</v>
      </c>
      <c r="Q101">
        <v>5</v>
      </c>
      <c r="R101">
        <v>2</v>
      </c>
      <c r="S101">
        <v>0</v>
      </c>
      <c r="U101">
        <v>5</v>
      </c>
      <c r="V101">
        <v>5</v>
      </c>
      <c r="W101">
        <v>6</v>
      </c>
      <c r="X101">
        <v>3</v>
      </c>
      <c r="Y101">
        <v>3</v>
      </c>
      <c r="Z101">
        <v>4</v>
      </c>
      <c r="AA101">
        <v>5</v>
      </c>
      <c r="AB101">
        <v>3</v>
      </c>
      <c r="AC101">
        <v>3</v>
      </c>
      <c r="AD101">
        <v>3</v>
      </c>
      <c r="AE101" s="35">
        <v>6</v>
      </c>
      <c r="AF101">
        <v>6</v>
      </c>
      <c r="AG101">
        <v>6</v>
      </c>
      <c r="AH101">
        <v>6</v>
      </c>
      <c r="AI101">
        <v>6</v>
      </c>
      <c r="AJ101">
        <v>6</v>
      </c>
      <c r="AK101">
        <v>4</v>
      </c>
      <c r="AL101">
        <v>2</v>
      </c>
      <c r="AM101">
        <v>6</v>
      </c>
      <c r="AN101">
        <v>6</v>
      </c>
      <c r="AO101">
        <v>6</v>
      </c>
      <c r="AP101">
        <v>6</v>
      </c>
      <c r="AQ101">
        <v>6</v>
      </c>
      <c r="AR101">
        <v>6</v>
      </c>
      <c r="AS101">
        <v>6</v>
      </c>
      <c r="AT101">
        <f t="shared" si="42"/>
        <v>5.25</v>
      </c>
      <c r="AU101">
        <f t="shared" si="31"/>
        <v>1</v>
      </c>
      <c r="AV101">
        <f t="shared" si="43"/>
        <v>4</v>
      </c>
      <c r="AW101">
        <f t="shared" si="32"/>
        <v>1</v>
      </c>
      <c r="AX101" t="s">
        <v>297</v>
      </c>
      <c r="AY101" t="s">
        <v>808</v>
      </c>
      <c r="AZ101" t="s">
        <v>809</v>
      </c>
      <c r="BA101">
        <v>1</v>
      </c>
      <c r="BC101">
        <f t="shared" si="29"/>
        <v>1</v>
      </c>
      <c r="BD101">
        <v>1</v>
      </c>
      <c r="BE101">
        <v>3</v>
      </c>
      <c r="BF101">
        <f t="shared" si="33"/>
        <v>1</v>
      </c>
      <c r="BG101" t="s">
        <v>315</v>
      </c>
      <c r="BH101" t="s">
        <v>316</v>
      </c>
      <c r="BI101" s="1">
        <v>4.2939814814814811E-3</v>
      </c>
      <c r="BK101" s="5" t="s">
        <v>1041</v>
      </c>
      <c r="BM101" s="11" t="b">
        <f t="shared" si="44"/>
        <v>0</v>
      </c>
      <c r="BN101" s="11" t="b">
        <f t="shared" si="44"/>
        <v>0</v>
      </c>
      <c r="BO101" s="11" t="b">
        <f t="shared" si="44"/>
        <v>0</v>
      </c>
      <c r="BP101" s="11" t="b">
        <f t="shared" si="44"/>
        <v>0</v>
      </c>
      <c r="BQ101" s="11" t="b">
        <f t="shared" si="40"/>
        <v>0</v>
      </c>
      <c r="BR101" s="11" t="b">
        <f t="shared" si="40"/>
        <v>0</v>
      </c>
      <c r="BU101" s="11" t="b">
        <f t="shared" si="34"/>
        <v>0</v>
      </c>
      <c r="BV101" s="11" t="b">
        <f t="shared" si="35"/>
        <v>0</v>
      </c>
      <c r="BW101" s="11" t="b">
        <f t="shared" si="41"/>
        <v>0</v>
      </c>
      <c r="BX101" s="11" t="b">
        <f t="shared" si="41"/>
        <v>0</v>
      </c>
      <c r="BY101" s="11" t="b">
        <f t="shared" si="41"/>
        <v>0</v>
      </c>
      <c r="BZ101" s="11" t="b">
        <f t="shared" si="41"/>
        <v>0</v>
      </c>
      <c r="CA101" s="11" t="b">
        <f t="shared" si="41"/>
        <v>0</v>
      </c>
      <c r="CB101" s="11" t="b">
        <f t="shared" si="41"/>
        <v>0</v>
      </c>
      <c r="CC101" s="11" t="b">
        <f t="shared" si="41"/>
        <v>0</v>
      </c>
      <c r="CD101" s="11" t="b">
        <f t="shared" si="41"/>
        <v>0</v>
      </c>
      <c r="CE101" s="11" t="b">
        <f t="shared" si="41"/>
        <v>0</v>
      </c>
      <c r="CF101" s="11" t="b">
        <f t="shared" si="41"/>
        <v>0</v>
      </c>
      <c r="CG101" s="11" t="b">
        <f t="shared" si="41"/>
        <v>0</v>
      </c>
      <c r="CH101" s="11" t="b">
        <f t="shared" si="41"/>
        <v>0</v>
      </c>
      <c r="CI101" s="11" t="b">
        <f t="shared" si="41"/>
        <v>0</v>
      </c>
      <c r="CJ101" s="11" t="b">
        <f t="shared" si="41"/>
        <v>0</v>
      </c>
      <c r="CK101" s="11" t="b">
        <f t="shared" si="37"/>
        <v>0</v>
      </c>
      <c r="CL101" s="11" t="b">
        <f t="shared" si="36"/>
        <v>0</v>
      </c>
    </row>
    <row r="102" spans="1:91">
      <c r="A102" t="s">
        <v>810</v>
      </c>
      <c r="B102" t="s">
        <v>811</v>
      </c>
      <c r="C102" t="s">
        <v>802</v>
      </c>
      <c r="D102" t="s">
        <v>70</v>
      </c>
      <c r="E102" t="s">
        <v>144</v>
      </c>
      <c r="F102" t="s">
        <v>56</v>
      </c>
      <c r="G102" t="s">
        <v>96</v>
      </c>
      <c r="H102" t="s">
        <v>812</v>
      </c>
      <c r="I102" t="str">
        <f t="shared" si="30"/>
        <v>blackburn, england</v>
      </c>
      <c r="J102" t="s">
        <v>74</v>
      </c>
      <c r="K102" t="s">
        <v>98</v>
      </c>
      <c r="L102">
        <v>4</v>
      </c>
      <c r="M102">
        <v>4</v>
      </c>
      <c r="N102">
        <v>3</v>
      </c>
      <c r="O102">
        <v>4</v>
      </c>
      <c r="P102">
        <v>5</v>
      </c>
      <c r="Q102">
        <v>4</v>
      </c>
      <c r="R102">
        <v>5</v>
      </c>
      <c r="S102">
        <v>1</v>
      </c>
      <c r="T102">
        <v>2</v>
      </c>
      <c r="V102">
        <v>5</v>
      </c>
      <c r="W102">
        <v>5</v>
      </c>
      <c r="X102">
        <v>5</v>
      </c>
      <c r="Y102">
        <v>5</v>
      </c>
      <c r="Z102">
        <v>5</v>
      </c>
      <c r="AA102">
        <v>6</v>
      </c>
      <c r="AB102">
        <v>5</v>
      </c>
      <c r="AC102">
        <v>0</v>
      </c>
      <c r="AD102">
        <v>6</v>
      </c>
      <c r="AE102" s="35">
        <v>5</v>
      </c>
      <c r="AF102">
        <v>5</v>
      </c>
      <c r="AG102">
        <v>6</v>
      </c>
      <c r="AH102">
        <v>5</v>
      </c>
      <c r="AI102">
        <v>6</v>
      </c>
      <c r="AJ102">
        <v>6</v>
      </c>
      <c r="AK102">
        <v>6</v>
      </c>
      <c r="AL102">
        <v>4</v>
      </c>
      <c r="AM102">
        <v>5</v>
      </c>
      <c r="AN102">
        <v>5</v>
      </c>
      <c r="AO102">
        <v>6</v>
      </c>
      <c r="AP102">
        <v>5</v>
      </c>
      <c r="AQ102">
        <v>6</v>
      </c>
      <c r="AR102">
        <v>6</v>
      </c>
      <c r="AS102">
        <v>6</v>
      </c>
      <c r="AT102">
        <f t="shared" si="42"/>
        <v>5.375</v>
      </c>
      <c r="AU102">
        <f t="shared" si="31"/>
        <v>1</v>
      </c>
      <c r="AV102">
        <f t="shared" si="43"/>
        <v>5.25</v>
      </c>
      <c r="AW102">
        <f t="shared" si="32"/>
        <v>1</v>
      </c>
      <c r="AX102" t="s">
        <v>297</v>
      </c>
      <c r="AY102" t="s">
        <v>813</v>
      </c>
      <c r="AZ102" t="s">
        <v>814</v>
      </c>
      <c r="BA102">
        <v>1</v>
      </c>
      <c r="BC102">
        <f t="shared" si="29"/>
        <v>1</v>
      </c>
      <c r="BD102">
        <v>1</v>
      </c>
      <c r="BE102">
        <v>1</v>
      </c>
      <c r="BF102">
        <f t="shared" si="33"/>
        <v>0</v>
      </c>
      <c r="BG102" t="s">
        <v>300</v>
      </c>
      <c r="BH102" t="s">
        <v>301</v>
      </c>
      <c r="BI102" s="1">
        <v>2.4189814814814816E-3</v>
      </c>
      <c r="BJ102" t="s">
        <v>815</v>
      </c>
      <c r="BK102" s="5" t="s">
        <v>736</v>
      </c>
      <c r="BL102" s="5" t="s">
        <v>1159</v>
      </c>
      <c r="BM102" s="11" t="b">
        <f t="shared" si="44"/>
        <v>0</v>
      </c>
      <c r="BN102" s="11" t="b">
        <f t="shared" si="44"/>
        <v>0</v>
      </c>
      <c r="BO102" s="11" t="b">
        <f t="shared" si="44"/>
        <v>1</v>
      </c>
      <c r="BP102" s="11" t="b">
        <f t="shared" si="44"/>
        <v>0</v>
      </c>
      <c r="BQ102" s="11" t="b">
        <f t="shared" si="40"/>
        <v>0</v>
      </c>
      <c r="BR102" s="11" t="b">
        <f t="shared" si="40"/>
        <v>0</v>
      </c>
      <c r="BU102" s="11" t="b">
        <f t="shared" si="34"/>
        <v>0</v>
      </c>
      <c r="BV102" s="11" t="b">
        <f t="shared" si="35"/>
        <v>0</v>
      </c>
      <c r="BW102" s="11" t="b">
        <f t="shared" si="41"/>
        <v>0</v>
      </c>
      <c r="BX102" s="11" t="b">
        <f t="shared" si="41"/>
        <v>0</v>
      </c>
      <c r="BY102" s="11" t="b">
        <f t="shared" si="41"/>
        <v>0</v>
      </c>
      <c r="BZ102" s="11" t="b">
        <f t="shared" si="41"/>
        <v>0</v>
      </c>
      <c r="CA102" s="11" t="b">
        <f t="shared" si="41"/>
        <v>0</v>
      </c>
      <c r="CB102" s="11" t="b">
        <f t="shared" si="41"/>
        <v>0</v>
      </c>
      <c r="CC102" s="11" t="b">
        <f t="shared" si="41"/>
        <v>0</v>
      </c>
      <c r="CD102" s="11" t="b">
        <f t="shared" si="41"/>
        <v>0</v>
      </c>
      <c r="CE102" s="11" t="b">
        <f t="shared" si="41"/>
        <v>0</v>
      </c>
      <c r="CF102" s="11" t="b">
        <f t="shared" si="41"/>
        <v>0</v>
      </c>
      <c r="CG102" s="11" t="b">
        <f t="shared" si="41"/>
        <v>0</v>
      </c>
      <c r="CH102" s="11" t="b">
        <f t="shared" si="41"/>
        <v>0</v>
      </c>
      <c r="CI102" s="11" t="b">
        <f t="shared" si="41"/>
        <v>0</v>
      </c>
      <c r="CJ102" s="11" t="b">
        <f t="shared" si="41"/>
        <v>0</v>
      </c>
      <c r="CK102" s="11" t="b">
        <f t="shared" si="37"/>
        <v>0</v>
      </c>
      <c r="CL102" s="11" t="b">
        <f t="shared" si="36"/>
        <v>0</v>
      </c>
      <c r="CM102" t="s">
        <v>92</v>
      </c>
    </row>
    <row r="103" spans="1:91">
      <c r="A103" t="s">
        <v>816</v>
      </c>
      <c r="B103" t="s">
        <v>817</v>
      </c>
      <c r="C103" t="s">
        <v>802</v>
      </c>
      <c r="D103" t="s">
        <v>70</v>
      </c>
      <c r="E103" t="s">
        <v>55</v>
      </c>
      <c r="F103" t="s">
        <v>132</v>
      </c>
      <c r="G103" t="s">
        <v>124</v>
      </c>
      <c r="H103" t="s">
        <v>125</v>
      </c>
      <c r="I103" t="str">
        <f t="shared" si="30"/>
        <v>United Kingdom</v>
      </c>
      <c r="J103" t="s">
        <v>59</v>
      </c>
      <c r="K103" t="s">
        <v>98</v>
      </c>
      <c r="L103">
        <v>5</v>
      </c>
      <c r="M103">
        <v>2</v>
      </c>
      <c r="N103">
        <v>2</v>
      </c>
      <c r="O103">
        <v>1</v>
      </c>
      <c r="P103">
        <v>4</v>
      </c>
      <c r="Q103">
        <v>5</v>
      </c>
      <c r="R103">
        <v>5</v>
      </c>
      <c r="S103">
        <v>1</v>
      </c>
      <c r="T103">
        <v>2</v>
      </c>
      <c r="V103">
        <v>4</v>
      </c>
      <c r="W103">
        <v>5</v>
      </c>
      <c r="X103">
        <v>5</v>
      </c>
      <c r="Y103">
        <v>5</v>
      </c>
      <c r="Z103">
        <v>4</v>
      </c>
      <c r="AA103">
        <v>4</v>
      </c>
      <c r="AB103">
        <v>5</v>
      </c>
      <c r="AC103">
        <v>2</v>
      </c>
      <c r="AD103">
        <v>4</v>
      </c>
      <c r="AE103" s="35">
        <v>5</v>
      </c>
      <c r="AF103">
        <v>5</v>
      </c>
      <c r="AG103">
        <v>5</v>
      </c>
      <c r="AH103">
        <v>5</v>
      </c>
      <c r="AI103">
        <v>4</v>
      </c>
      <c r="AJ103">
        <v>5</v>
      </c>
      <c r="AK103">
        <v>4</v>
      </c>
      <c r="AL103">
        <v>6</v>
      </c>
      <c r="AM103">
        <v>1</v>
      </c>
      <c r="AN103">
        <v>4</v>
      </c>
      <c r="AO103">
        <v>5</v>
      </c>
      <c r="AP103">
        <v>3</v>
      </c>
      <c r="AQ103">
        <v>5</v>
      </c>
      <c r="AR103">
        <v>6</v>
      </c>
      <c r="AS103">
        <v>6</v>
      </c>
      <c r="AT103">
        <f t="shared" si="42"/>
        <v>4.875</v>
      </c>
      <c r="AU103">
        <f t="shared" si="31"/>
        <v>1</v>
      </c>
      <c r="AV103">
        <f t="shared" si="43"/>
        <v>4.5</v>
      </c>
      <c r="AW103">
        <f t="shared" si="32"/>
        <v>1</v>
      </c>
      <c r="AX103" t="s">
        <v>145</v>
      </c>
      <c r="AY103" t="s">
        <v>392</v>
      </c>
      <c r="AZ103" t="s">
        <v>818</v>
      </c>
      <c r="BA103">
        <v>1</v>
      </c>
      <c r="BC103">
        <f t="shared" si="29"/>
        <v>1</v>
      </c>
      <c r="BD103">
        <v>1</v>
      </c>
      <c r="BE103">
        <v>3</v>
      </c>
      <c r="BF103">
        <f t="shared" si="33"/>
        <v>1</v>
      </c>
      <c r="BG103" t="s">
        <v>148</v>
      </c>
      <c r="BH103" t="s">
        <v>149</v>
      </c>
      <c r="BI103" s="1">
        <v>3.3680555555555551E-3</v>
      </c>
      <c r="BJ103" t="s">
        <v>819</v>
      </c>
      <c r="BK103" s="5" t="s">
        <v>1042</v>
      </c>
      <c r="BM103" s="11" t="b">
        <f t="shared" si="44"/>
        <v>0</v>
      </c>
      <c r="BN103" s="11" t="b">
        <f t="shared" si="44"/>
        <v>0</v>
      </c>
      <c r="BO103" s="11" t="b">
        <f t="shared" si="44"/>
        <v>0</v>
      </c>
      <c r="BP103" s="11" t="b">
        <f t="shared" si="44"/>
        <v>0</v>
      </c>
      <c r="BQ103" s="11" t="b">
        <f t="shared" si="40"/>
        <v>0</v>
      </c>
      <c r="BR103" s="11" t="b">
        <f t="shared" si="40"/>
        <v>0</v>
      </c>
      <c r="BS103" s="5" t="s">
        <v>1091</v>
      </c>
      <c r="BT103" s="5" t="s">
        <v>1092</v>
      </c>
      <c r="BU103" s="11" t="b">
        <f t="shared" si="34"/>
        <v>0</v>
      </c>
      <c r="BV103" s="11" t="b">
        <f t="shared" si="35"/>
        <v>0</v>
      </c>
      <c r="BW103" s="11" t="b">
        <f t="shared" si="41"/>
        <v>0</v>
      </c>
      <c r="BX103" s="11" t="b">
        <f t="shared" si="41"/>
        <v>0</v>
      </c>
      <c r="BY103" s="11" t="b">
        <f t="shared" si="41"/>
        <v>0</v>
      </c>
      <c r="BZ103" s="11" t="b">
        <f t="shared" si="41"/>
        <v>0</v>
      </c>
      <c r="CA103" s="11" t="b">
        <f t="shared" si="41"/>
        <v>0</v>
      </c>
      <c r="CB103" s="11" t="b">
        <f t="shared" si="41"/>
        <v>0</v>
      </c>
      <c r="CC103" s="11" t="b">
        <f t="shared" si="41"/>
        <v>0</v>
      </c>
      <c r="CD103" s="11" t="b">
        <f t="shared" si="41"/>
        <v>0</v>
      </c>
      <c r="CE103" s="11" t="b">
        <f t="shared" si="41"/>
        <v>0</v>
      </c>
      <c r="CF103" s="11" t="b">
        <f t="shared" si="41"/>
        <v>0</v>
      </c>
      <c r="CG103" s="11" t="b">
        <f t="shared" si="41"/>
        <v>0</v>
      </c>
      <c r="CH103" s="11" t="b">
        <f t="shared" si="41"/>
        <v>0</v>
      </c>
      <c r="CI103" s="11" t="b">
        <f t="shared" si="41"/>
        <v>0</v>
      </c>
      <c r="CJ103" s="11" t="b">
        <f t="shared" si="41"/>
        <v>0</v>
      </c>
      <c r="CK103" s="11" t="b">
        <f t="shared" si="37"/>
        <v>0</v>
      </c>
      <c r="CL103" s="11" t="b">
        <f t="shared" si="36"/>
        <v>0</v>
      </c>
      <c r="CM103" t="s">
        <v>820</v>
      </c>
    </row>
    <row r="104" spans="1:91">
      <c r="A104" t="s">
        <v>821</v>
      </c>
      <c r="B104" t="s">
        <v>822</v>
      </c>
      <c r="C104" t="s">
        <v>802</v>
      </c>
      <c r="D104" t="s">
        <v>81</v>
      </c>
      <c r="E104" t="s">
        <v>71</v>
      </c>
      <c r="F104" t="s">
        <v>56</v>
      </c>
      <c r="G104" t="s">
        <v>96</v>
      </c>
      <c r="H104" t="s">
        <v>244</v>
      </c>
      <c r="I104" t="str">
        <f t="shared" si="30"/>
        <v>Uk</v>
      </c>
      <c r="J104" t="s">
        <v>59</v>
      </c>
      <c r="K104" t="s">
        <v>98</v>
      </c>
      <c r="L104">
        <v>2</v>
      </c>
      <c r="M104">
        <v>5</v>
      </c>
      <c r="N104">
        <v>3</v>
      </c>
      <c r="O104">
        <v>3</v>
      </c>
      <c r="P104">
        <v>5</v>
      </c>
      <c r="Q104">
        <v>3</v>
      </c>
      <c r="R104">
        <v>2</v>
      </c>
      <c r="S104">
        <v>1</v>
      </c>
      <c r="T104">
        <v>2</v>
      </c>
      <c r="V104">
        <v>2</v>
      </c>
      <c r="W104">
        <v>4</v>
      </c>
      <c r="X104">
        <v>1</v>
      </c>
      <c r="Y104">
        <v>5</v>
      </c>
      <c r="Z104">
        <v>2</v>
      </c>
      <c r="AA104">
        <v>6</v>
      </c>
      <c r="AB104">
        <v>3</v>
      </c>
      <c r="AC104">
        <v>0</v>
      </c>
      <c r="AD104">
        <v>6</v>
      </c>
      <c r="AE104" s="35">
        <v>5</v>
      </c>
      <c r="AF104">
        <v>5</v>
      </c>
      <c r="AG104">
        <v>1</v>
      </c>
      <c r="AH104">
        <v>3</v>
      </c>
      <c r="AI104">
        <v>5</v>
      </c>
      <c r="AJ104">
        <v>5</v>
      </c>
      <c r="AK104">
        <v>4</v>
      </c>
      <c r="AL104">
        <v>3</v>
      </c>
      <c r="AM104">
        <v>0</v>
      </c>
      <c r="AN104">
        <v>0</v>
      </c>
      <c r="AO104">
        <v>0</v>
      </c>
      <c r="AP104">
        <v>0</v>
      </c>
      <c r="AQ104">
        <v>0</v>
      </c>
      <c r="AR104">
        <v>6</v>
      </c>
      <c r="AS104">
        <v>6</v>
      </c>
      <c r="AT104">
        <f t="shared" si="42"/>
        <v>3.875</v>
      </c>
      <c r="AU104">
        <f t="shared" si="31"/>
        <v>1</v>
      </c>
      <c r="AV104">
        <f t="shared" si="43"/>
        <v>3.625</v>
      </c>
      <c r="AW104">
        <f t="shared" si="32"/>
        <v>1</v>
      </c>
      <c r="AX104" t="s">
        <v>86</v>
      </c>
      <c r="AY104" t="s">
        <v>62</v>
      </c>
      <c r="AZ104" t="s">
        <v>823</v>
      </c>
      <c r="BA104">
        <v>1</v>
      </c>
      <c r="BC104">
        <f t="shared" si="29"/>
        <v>1</v>
      </c>
      <c r="BD104">
        <v>1</v>
      </c>
      <c r="BE104">
        <v>1</v>
      </c>
      <c r="BF104">
        <f t="shared" si="33"/>
        <v>0</v>
      </c>
      <c r="BG104" t="s">
        <v>106</v>
      </c>
      <c r="BH104" t="s">
        <v>90</v>
      </c>
      <c r="BI104" s="1">
        <v>8.1597222222222227E-3</v>
      </c>
      <c r="BJ104" t="s">
        <v>824</v>
      </c>
      <c r="BK104" s="5" t="s">
        <v>1041</v>
      </c>
      <c r="BM104" s="11" t="b">
        <f t="shared" si="44"/>
        <v>0</v>
      </c>
      <c r="BN104" s="11" t="b">
        <f t="shared" si="44"/>
        <v>0</v>
      </c>
      <c r="BO104" s="11" t="b">
        <f t="shared" si="44"/>
        <v>0</v>
      </c>
      <c r="BP104" s="11" t="b">
        <f t="shared" si="44"/>
        <v>0</v>
      </c>
      <c r="BQ104" s="11" t="b">
        <f t="shared" ref="BQ104:BR123" si="45">ISNUMBER(SEARCH(BQ$2,$BL104))</f>
        <v>0</v>
      </c>
      <c r="BR104" s="11" t="b">
        <f t="shared" si="45"/>
        <v>0</v>
      </c>
      <c r="BU104" s="11" t="b">
        <f t="shared" si="34"/>
        <v>0</v>
      </c>
      <c r="BV104" s="11" t="b">
        <f t="shared" si="35"/>
        <v>0</v>
      </c>
      <c r="BW104" s="11" t="b">
        <f t="shared" si="41"/>
        <v>0</v>
      </c>
      <c r="BX104" s="11" t="b">
        <f t="shared" si="41"/>
        <v>0</v>
      </c>
      <c r="BY104" s="11" t="b">
        <f t="shared" si="41"/>
        <v>0</v>
      </c>
      <c r="BZ104" s="11" t="b">
        <f t="shared" si="41"/>
        <v>0</v>
      </c>
      <c r="CA104" s="11" t="b">
        <f t="shared" si="41"/>
        <v>0</v>
      </c>
      <c r="CB104" s="11" t="b">
        <f t="shared" si="41"/>
        <v>0</v>
      </c>
      <c r="CC104" s="11" t="b">
        <f t="shared" si="41"/>
        <v>0</v>
      </c>
      <c r="CD104" s="11" t="b">
        <f t="shared" si="41"/>
        <v>0</v>
      </c>
      <c r="CE104" s="11" t="b">
        <f t="shared" si="41"/>
        <v>0</v>
      </c>
      <c r="CF104" s="11" t="b">
        <f t="shared" si="41"/>
        <v>0</v>
      </c>
      <c r="CG104" s="11" t="b">
        <f t="shared" si="41"/>
        <v>0</v>
      </c>
      <c r="CH104" s="11" t="b">
        <f t="shared" si="41"/>
        <v>0</v>
      </c>
      <c r="CI104" s="11" t="b">
        <f t="shared" si="41"/>
        <v>0</v>
      </c>
      <c r="CJ104" s="11" t="b">
        <f t="shared" si="41"/>
        <v>0</v>
      </c>
      <c r="CK104" s="11" t="b">
        <f t="shared" si="37"/>
        <v>0</v>
      </c>
      <c r="CL104" s="11" t="b">
        <f t="shared" si="36"/>
        <v>0</v>
      </c>
      <c r="CM104" t="s">
        <v>169</v>
      </c>
    </row>
    <row r="105" spans="1:91">
      <c r="A105" t="s">
        <v>825</v>
      </c>
      <c r="B105" t="s">
        <v>826</v>
      </c>
      <c r="C105" t="s">
        <v>802</v>
      </c>
      <c r="D105" t="s">
        <v>70</v>
      </c>
      <c r="E105" t="s">
        <v>71</v>
      </c>
      <c r="F105" t="s">
        <v>56</v>
      </c>
      <c r="G105" t="s">
        <v>96</v>
      </c>
      <c r="H105" t="s">
        <v>510</v>
      </c>
      <c r="I105" t="str">
        <f t="shared" si="30"/>
        <v>England</v>
      </c>
      <c r="J105" t="s">
        <v>59</v>
      </c>
      <c r="K105" t="s">
        <v>98</v>
      </c>
      <c r="L105">
        <v>1</v>
      </c>
      <c r="M105">
        <v>5</v>
      </c>
      <c r="N105">
        <v>3</v>
      </c>
      <c r="O105">
        <v>3</v>
      </c>
      <c r="P105">
        <v>4</v>
      </c>
      <c r="Q105">
        <v>0</v>
      </c>
      <c r="R105">
        <v>4</v>
      </c>
      <c r="S105">
        <v>1</v>
      </c>
      <c r="T105">
        <v>2</v>
      </c>
      <c r="V105">
        <v>6</v>
      </c>
      <c r="W105">
        <v>6</v>
      </c>
      <c r="X105">
        <v>3</v>
      </c>
      <c r="Y105">
        <v>4</v>
      </c>
      <c r="Z105">
        <v>3</v>
      </c>
      <c r="AA105">
        <v>3</v>
      </c>
      <c r="AB105">
        <v>0</v>
      </c>
      <c r="AC105">
        <v>5</v>
      </c>
      <c r="AD105">
        <v>1</v>
      </c>
      <c r="AE105" s="35">
        <v>6</v>
      </c>
      <c r="AF105">
        <v>6</v>
      </c>
      <c r="AG105">
        <v>6</v>
      </c>
      <c r="AH105">
        <v>4</v>
      </c>
      <c r="AI105">
        <v>6</v>
      </c>
      <c r="AJ105">
        <v>6</v>
      </c>
      <c r="AK105">
        <v>6</v>
      </c>
      <c r="AL105">
        <v>3</v>
      </c>
      <c r="AM105">
        <v>2</v>
      </c>
      <c r="AN105">
        <v>2</v>
      </c>
      <c r="AO105">
        <v>6</v>
      </c>
      <c r="AP105">
        <v>2</v>
      </c>
      <c r="AQ105">
        <v>2</v>
      </c>
      <c r="AR105">
        <v>6</v>
      </c>
      <c r="AS105">
        <v>3</v>
      </c>
      <c r="AT105">
        <f t="shared" si="42"/>
        <v>5.375</v>
      </c>
      <c r="AU105">
        <f t="shared" si="31"/>
        <v>1</v>
      </c>
      <c r="AV105">
        <f t="shared" si="43"/>
        <v>3.25</v>
      </c>
      <c r="AW105">
        <f t="shared" si="32"/>
        <v>1</v>
      </c>
      <c r="AX105" t="s">
        <v>297</v>
      </c>
      <c r="AY105" t="s">
        <v>827</v>
      </c>
      <c r="AZ105" t="s">
        <v>828</v>
      </c>
      <c r="BA105">
        <v>1</v>
      </c>
      <c r="BC105">
        <f t="shared" si="29"/>
        <v>1</v>
      </c>
      <c r="BD105">
        <v>1</v>
      </c>
      <c r="BE105">
        <v>3</v>
      </c>
      <c r="BF105">
        <f t="shared" si="33"/>
        <v>1</v>
      </c>
      <c r="BG105" t="s">
        <v>300</v>
      </c>
      <c r="BH105" t="s">
        <v>301</v>
      </c>
      <c r="BI105" s="1">
        <v>3.8657407407407408E-3</v>
      </c>
      <c r="BJ105" t="s">
        <v>829</v>
      </c>
      <c r="BK105" s="5" t="s">
        <v>1044</v>
      </c>
      <c r="BM105" s="11" t="b">
        <f t="shared" si="44"/>
        <v>0</v>
      </c>
      <c r="BN105" s="11" t="b">
        <f t="shared" si="44"/>
        <v>0</v>
      </c>
      <c r="BO105" s="11" t="b">
        <f t="shared" si="44"/>
        <v>0</v>
      </c>
      <c r="BP105" s="11" t="b">
        <f t="shared" si="44"/>
        <v>0</v>
      </c>
      <c r="BQ105" s="11" t="b">
        <f t="shared" si="45"/>
        <v>0</v>
      </c>
      <c r="BR105" s="11" t="b">
        <f t="shared" si="45"/>
        <v>0</v>
      </c>
      <c r="BU105" s="11" t="b">
        <f t="shared" si="34"/>
        <v>0</v>
      </c>
      <c r="BV105" s="11" t="b">
        <f t="shared" si="35"/>
        <v>0</v>
      </c>
      <c r="BW105" s="11" t="b">
        <f t="shared" si="41"/>
        <v>0</v>
      </c>
      <c r="BX105" s="11" t="b">
        <f t="shared" si="41"/>
        <v>0</v>
      </c>
      <c r="BY105" s="11" t="b">
        <f t="shared" si="41"/>
        <v>0</v>
      </c>
      <c r="BZ105" s="11" t="b">
        <f t="shared" si="41"/>
        <v>0</v>
      </c>
      <c r="CA105" s="11" t="b">
        <f t="shared" si="41"/>
        <v>0</v>
      </c>
      <c r="CB105" s="11" t="b">
        <f t="shared" si="41"/>
        <v>0</v>
      </c>
      <c r="CC105" s="11" t="b">
        <f t="shared" si="41"/>
        <v>0</v>
      </c>
      <c r="CD105" s="11" t="b">
        <f t="shared" si="41"/>
        <v>0</v>
      </c>
      <c r="CE105" s="11" t="b">
        <f t="shared" si="41"/>
        <v>0</v>
      </c>
      <c r="CF105" s="11" t="b">
        <f t="shared" si="41"/>
        <v>0</v>
      </c>
      <c r="CG105" s="11" t="b">
        <f t="shared" si="41"/>
        <v>0</v>
      </c>
      <c r="CH105" s="11" t="b">
        <f t="shared" si="41"/>
        <v>0</v>
      </c>
      <c r="CI105" s="11" t="b">
        <f t="shared" si="41"/>
        <v>0</v>
      </c>
      <c r="CJ105" s="11" t="b">
        <f t="shared" si="41"/>
        <v>0</v>
      </c>
      <c r="CK105" s="11" t="b">
        <f t="shared" si="37"/>
        <v>0</v>
      </c>
      <c r="CL105" s="11" t="b">
        <f t="shared" si="36"/>
        <v>0</v>
      </c>
    </row>
    <row r="106" spans="1:91">
      <c r="A106" t="s">
        <v>830</v>
      </c>
      <c r="B106" t="s">
        <v>831</v>
      </c>
      <c r="C106" t="s">
        <v>802</v>
      </c>
      <c r="D106" t="s">
        <v>70</v>
      </c>
      <c r="E106" t="s">
        <v>82</v>
      </c>
      <c r="F106" t="s">
        <v>83</v>
      </c>
      <c r="G106" t="s">
        <v>96</v>
      </c>
      <c r="H106" t="s">
        <v>125</v>
      </c>
      <c r="I106" t="str">
        <f t="shared" si="30"/>
        <v>United Kingdom</v>
      </c>
      <c r="J106" t="s">
        <v>74</v>
      </c>
      <c r="K106" t="s">
        <v>98</v>
      </c>
      <c r="L106">
        <v>5</v>
      </c>
      <c r="M106">
        <v>4</v>
      </c>
      <c r="N106">
        <v>5</v>
      </c>
      <c r="O106">
        <v>4</v>
      </c>
      <c r="P106">
        <v>4</v>
      </c>
      <c r="Q106">
        <v>4</v>
      </c>
      <c r="R106">
        <v>3</v>
      </c>
      <c r="S106">
        <v>1</v>
      </c>
      <c r="T106">
        <v>2</v>
      </c>
      <c r="V106">
        <v>2</v>
      </c>
      <c r="W106">
        <v>5</v>
      </c>
      <c r="X106">
        <v>3</v>
      </c>
      <c r="Y106">
        <v>5</v>
      </c>
      <c r="Z106">
        <v>3</v>
      </c>
      <c r="AA106">
        <v>5</v>
      </c>
      <c r="AB106">
        <v>3</v>
      </c>
      <c r="AC106">
        <v>4</v>
      </c>
      <c r="AD106">
        <v>2</v>
      </c>
      <c r="AE106" s="35">
        <v>2</v>
      </c>
      <c r="AF106">
        <v>3</v>
      </c>
      <c r="AG106">
        <v>2</v>
      </c>
      <c r="AH106">
        <v>1</v>
      </c>
      <c r="AI106">
        <v>5</v>
      </c>
      <c r="AJ106">
        <v>4</v>
      </c>
      <c r="AK106">
        <v>4</v>
      </c>
      <c r="AL106">
        <v>2</v>
      </c>
      <c r="AM106">
        <v>3</v>
      </c>
      <c r="AN106">
        <v>3</v>
      </c>
      <c r="AO106">
        <v>3</v>
      </c>
      <c r="AP106">
        <v>3</v>
      </c>
      <c r="AQ106">
        <v>3</v>
      </c>
      <c r="AR106">
        <v>6</v>
      </c>
      <c r="AS106">
        <v>5</v>
      </c>
      <c r="AT106">
        <f t="shared" si="42"/>
        <v>2.875</v>
      </c>
      <c r="AU106">
        <f t="shared" si="31"/>
        <v>0</v>
      </c>
      <c r="AV106">
        <f t="shared" si="43"/>
        <v>3.5</v>
      </c>
      <c r="AW106">
        <f t="shared" si="32"/>
        <v>1</v>
      </c>
      <c r="AX106" t="s">
        <v>61</v>
      </c>
      <c r="AY106" t="s">
        <v>384</v>
      </c>
      <c r="AZ106" t="s">
        <v>832</v>
      </c>
      <c r="BA106">
        <v>1</v>
      </c>
      <c r="BC106">
        <f t="shared" si="29"/>
        <v>1</v>
      </c>
      <c r="BD106">
        <v>1</v>
      </c>
      <c r="BE106">
        <v>1</v>
      </c>
      <c r="BF106">
        <f t="shared" si="33"/>
        <v>0</v>
      </c>
      <c r="BG106" t="s">
        <v>181</v>
      </c>
      <c r="BH106" t="s">
        <v>65</v>
      </c>
      <c r="BI106" s="1">
        <v>9.1782407407407403E-3</v>
      </c>
      <c r="BJ106" t="s">
        <v>833</v>
      </c>
      <c r="BK106" s="5" t="s">
        <v>1042</v>
      </c>
      <c r="BM106" s="11" t="b">
        <f t="shared" si="44"/>
        <v>0</v>
      </c>
      <c r="BN106" s="11" t="b">
        <f t="shared" si="44"/>
        <v>0</v>
      </c>
      <c r="BO106" s="11" t="b">
        <f t="shared" si="44"/>
        <v>0</v>
      </c>
      <c r="BP106" s="11" t="b">
        <f t="shared" si="44"/>
        <v>0</v>
      </c>
      <c r="BQ106" s="11" t="b">
        <f t="shared" si="45"/>
        <v>0</v>
      </c>
      <c r="BR106" s="11" t="b">
        <f t="shared" si="45"/>
        <v>0</v>
      </c>
      <c r="BS106" s="5" t="s">
        <v>1093</v>
      </c>
      <c r="BT106" s="5" t="s">
        <v>1073</v>
      </c>
      <c r="BU106" s="11" t="b">
        <f t="shared" si="34"/>
        <v>0</v>
      </c>
      <c r="BV106" s="11" t="b">
        <f t="shared" si="35"/>
        <v>0</v>
      </c>
      <c r="BW106" s="11" t="b">
        <f t="shared" si="41"/>
        <v>0</v>
      </c>
      <c r="BX106" s="11" t="b">
        <f t="shared" si="41"/>
        <v>1</v>
      </c>
      <c r="BY106" s="11" t="b">
        <f t="shared" si="41"/>
        <v>0</v>
      </c>
      <c r="BZ106" s="11" t="b">
        <f t="shared" si="41"/>
        <v>0</v>
      </c>
      <c r="CA106" s="11" t="b">
        <f t="shared" si="41"/>
        <v>0</v>
      </c>
      <c r="CB106" s="11" t="b">
        <f t="shared" si="41"/>
        <v>0</v>
      </c>
      <c r="CC106" s="11" t="b">
        <f t="shared" si="41"/>
        <v>0</v>
      </c>
      <c r="CD106" s="11" t="b">
        <f t="shared" si="41"/>
        <v>0</v>
      </c>
      <c r="CE106" s="11" t="b">
        <f t="shared" si="41"/>
        <v>0</v>
      </c>
      <c r="CF106" s="11" t="b">
        <f t="shared" si="41"/>
        <v>1</v>
      </c>
      <c r="CG106" s="11" t="b">
        <f t="shared" si="41"/>
        <v>1</v>
      </c>
      <c r="CH106" s="11" t="b">
        <f t="shared" si="41"/>
        <v>0</v>
      </c>
      <c r="CI106" s="11" t="b">
        <f t="shared" si="41"/>
        <v>0</v>
      </c>
      <c r="CJ106" s="11" t="b">
        <f t="shared" si="41"/>
        <v>0</v>
      </c>
      <c r="CK106" s="11" t="b">
        <f t="shared" si="37"/>
        <v>1</v>
      </c>
      <c r="CL106" s="11" t="b">
        <f t="shared" si="36"/>
        <v>0</v>
      </c>
    </row>
    <row r="107" spans="1:91">
      <c r="A107" t="s">
        <v>834</v>
      </c>
      <c r="B107" t="s">
        <v>835</v>
      </c>
      <c r="C107" t="s">
        <v>802</v>
      </c>
      <c r="D107" t="s">
        <v>54</v>
      </c>
      <c r="E107" t="s">
        <v>71</v>
      </c>
      <c r="F107" t="s">
        <v>116</v>
      </c>
      <c r="G107" t="s">
        <v>72</v>
      </c>
      <c r="H107" t="s">
        <v>185</v>
      </c>
      <c r="I107" t="str">
        <f t="shared" si="30"/>
        <v>Italy</v>
      </c>
      <c r="J107" t="s">
        <v>59</v>
      </c>
      <c r="K107" t="s">
        <v>60</v>
      </c>
      <c r="L107">
        <v>2</v>
      </c>
      <c r="M107">
        <v>3</v>
      </c>
      <c r="N107">
        <v>3</v>
      </c>
      <c r="O107">
        <v>4</v>
      </c>
      <c r="P107">
        <v>3</v>
      </c>
      <c r="Q107">
        <v>0</v>
      </c>
      <c r="R107">
        <v>2</v>
      </c>
      <c r="S107">
        <v>0</v>
      </c>
      <c r="U107">
        <v>4</v>
      </c>
      <c r="V107">
        <v>6</v>
      </c>
      <c r="W107">
        <v>6</v>
      </c>
      <c r="X107">
        <v>3</v>
      </c>
      <c r="Y107">
        <v>6</v>
      </c>
      <c r="Z107">
        <v>5</v>
      </c>
      <c r="AA107">
        <v>5</v>
      </c>
      <c r="AB107">
        <v>3</v>
      </c>
      <c r="AC107">
        <v>3</v>
      </c>
      <c r="AD107">
        <v>3</v>
      </c>
      <c r="AE107" s="35">
        <v>3</v>
      </c>
      <c r="AF107">
        <v>5</v>
      </c>
      <c r="AG107">
        <v>4</v>
      </c>
      <c r="AH107">
        <v>5</v>
      </c>
      <c r="AI107">
        <v>6</v>
      </c>
      <c r="AJ107">
        <v>5</v>
      </c>
      <c r="AK107">
        <v>5</v>
      </c>
      <c r="AL107">
        <v>4</v>
      </c>
      <c r="AM107">
        <v>3</v>
      </c>
      <c r="AN107">
        <v>3</v>
      </c>
      <c r="AO107">
        <v>3</v>
      </c>
      <c r="AP107">
        <v>3</v>
      </c>
      <c r="AQ107">
        <v>3</v>
      </c>
      <c r="AR107">
        <v>6</v>
      </c>
      <c r="AS107">
        <v>3</v>
      </c>
      <c r="AT107">
        <f t="shared" si="42"/>
        <v>4.625</v>
      </c>
      <c r="AU107">
        <f t="shared" si="31"/>
        <v>1</v>
      </c>
      <c r="AV107">
        <f t="shared" si="43"/>
        <v>4.625</v>
      </c>
      <c r="AW107">
        <f t="shared" si="32"/>
        <v>1</v>
      </c>
      <c r="AX107" t="s">
        <v>297</v>
      </c>
      <c r="AY107" t="s">
        <v>326</v>
      </c>
      <c r="AZ107" t="s">
        <v>836</v>
      </c>
      <c r="BA107">
        <v>2</v>
      </c>
      <c r="BC107">
        <f t="shared" si="29"/>
        <v>2</v>
      </c>
      <c r="BD107">
        <v>1</v>
      </c>
      <c r="BE107">
        <v>2</v>
      </c>
      <c r="BF107">
        <f t="shared" si="33"/>
        <v>1</v>
      </c>
      <c r="BG107" t="s">
        <v>545</v>
      </c>
      <c r="BH107" t="s">
        <v>301</v>
      </c>
      <c r="BI107" s="1">
        <v>4.0972222222222226E-3</v>
      </c>
      <c r="BK107" s="5" t="s">
        <v>1041</v>
      </c>
      <c r="BM107" s="11" t="b">
        <f t="shared" si="44"/>
        <v>0</v>
      </c>
      <c r="BN107" s="11" t="b">
        <f t="shared" si="44"/>
        <v>0</v>
      </c>
      <c r="BO107" s="11" t="b">
        <f t="shared" si="44"/>
        <v>0</v>
      </c>
      <c r="BP107" s="11" t="b">
        <f t="shared" si="44"/>
        <v>0</v>
      </c>
      <c r="BQ107" s="11" t="b">
        <f t="shared" si="45"/>
        <v>0</v>
      </c>
      <c r="BR107" s="11" t="b">
        <f t="shared" si="45"/>
        <v>0</v>
      </c>
      <c r="BU107" s="11" t="b">
        <f t="shared" si="34"/>
        <v>0</v>
      </c>
      <c r="BV107" s="11" t="b">
        <f t="shared" si="35"/>
        <v>0</v>
      </c>
      <c r="BW107" s="11" t="b">
        <f t="shared" si="41"/>
        <v>0</v>
      </c>
      <c r="BX107" s="11" t="b">
        <f t="shared" si="41"/>
        <v>0</v>
      </c>
      <c r="BY107" s="11" t="b">
        <f t="shared" si="41"/>
        <v>0</v>
      </c>
      <c r="BZ107" s="11" t="b">
        <f t="shared" si="41"/>
        <v>0</v>
      </c>
      <c r="CA107" s="11" t="b">
        <f t="shared" si="41"/>
        <v>0</v>
      </c>
      <c r="CB107" s="11" t="b">
        <f t="shared" si="41"/>
        <v>0</v>
      </c>
      <c r="CC107" s="11" t="b">
        <f t="shared" si="41"/>
        <v>0</v>
      </c>
      <c r="CD107" s="11" t="b">
        <f t="shared" si="41"/>
        <v>0</v>
      </c>
      <c r="CE107" s="11" t="b">
        <f t="shared" si="41"/>
        <v>0</v>
      </c>
      <c r="CF107" s="11" t="b">
        <f t="shared" si="41"/>
        <v>0</v>
      </c>
      <c r="CG107" s="11" t="b">
        <f t="shared" si="41"/>
        <v>0</v>
      </c>
      <c r="CH107" s="11" t="b">
        <f t="shared" si="41"/>
        <v>0</v>
      </c>
      <c r="CI107" s="11" t="b">
        <f t="shared" si="41"/>
        <v>0</v>
      </c>
      <c r="CJ107" s="11" t="b">
        <f t="shared" si="41"/>
        <v>0</v>
      </c>
      <c r="CK107" s="11" t="b">
        <f t="shared" si="37"/>
        <v>0</v>
      </c>
      <c r="CL107" s="11" t="b">
        <f t="shared" si="36"/>
        <v>0</v>
      </c>
    </row>
    <row r="108" spans="1:91">
      <c r="A108" t="s">
        <v>837</v>
      </c>
      <c r="B108" t="s">
        <v>838</v>
      </c>
      <c r="C108" t="s">
        <v>802</v>
      </c>
      <c r="D108" t="s">
        <v>54</v>
      </c>
      <c r="E108" t="s">
        <v>71</v>
      </c>
      <c r="F108" t="s">
        <v>116</v>
      </c>
      <c r="G108" t="s">
        <v>96</v>
      </c>
      <c r="H108" t="s">
        <v>109</v>
      </c>
      <c r="I108" t="str">
        <f t="shared" si="30"/>
        <v>UK</v>
      </c>
      <c r="J108" t="s">
        <v>74</v>
      </c>
      <c r="K108" t="s">
        <v>98</v>
      </c>
      <c r="L108">
        <v>4</v>
      </c>
      <c r="M108">
        <v>3</v>
      </c>
      <c r="N108">
        <v>5</v>
      </c>
      <c r="O108">
        <v>3</v>
      </c>
      <c r="P108">
        <v>5</v>
      </c>
      <c r="Q108">
        <v>4</v>
      </c>
      <c r="R108">
        <v>6</v>
      </c>
      <c r="S108">
        <v>1</v>
      </c>
      <c r="T108">
        <v>2</v>
      </c>
      <c r="V108">
        <v>3</v>
      </c>
      <c r="W108">
        <v>4</v>
      </c>
      <c r="X108">
        <v>1</v>
      </c>
      <c r="Y108">
        <v>3</v>
      </c>
      <c r="Z108">
        <v>6</v>
      </c>
      <c r="AA108">
        <v>6</v>
      </c>
      <c r="AB108">
        <v>3</v>
      </c>
      <c r="AC108">
        <v>2</v>
      </c>
      <c r="AD108">
        <v>4</v>
      </c>
      <c r="AE108" s="35">
        <v>4</v>
      </c>
      <c r="AF108">
        <v>2</v>
      </c>
      <c r="AG108">
        <v>6</v>
      </c>
      <c r="AH108">
        <v>4</v>
      </c>
      <c r="AI108">
        <v>6</v>
      </c>
      <c r="AJ108">
        <v>5</v>
      </c>
      <c r="AK108">
        <v>5</v>
      </c>
      <c r="AL108">
        <v>3</v>
      </c>
      <c r="AM108">
        <v>4</v>
      </c>
      <c r="AN108">
        <v>4</v>
      </c>
      <c r="AO108">
        <v>4</v>
      </c>
      <c r="AP108">
        <v>1</v>
      </c>
      <c r="AQ108">
        <v>3</v>
      </c>
      <c r="AR108">
        <v>6</v>
      </c>
      <c r="AS108">
        <v>6</v>
      </c>
      <c r="AT108">
        <f t="shared" si="42"/>
        <v>4.375</v>
      </c>
      <c r="AU108">
        <f t="shared" si="31"/>
        <v>1</v>
      </c>
      <c r="AV108">
        <f t="shared" si="43"/>
        <v>3.75</v>
      </c>
      <c r="AW108">
        <f t="shared" si="32"/>
        <v>1</v>
      </c>
      <c r="AX108" t="s">
        <v>282</v>
      </c>
      <c r="AY108" t="s">
        <v>451</v>
      </c>
      <c r="AZ108" t="s">
        <v>646</v>
      </c>
      <c r="BA108">
        <v>2</v>
      </c>
      <c r="BC108">
        <f t="shared" si="29"/>
        <v>2</v>
      </c>
      <c r="BD108">
        <v>1</v>
      </c>
      <c r="BE108">
        <v>5</v>
      </c>
      <c r="BF108">
        <f t="shared" si="33"/>
        <v>1</v>
      </c>
      <c r="BG108" t="s">
        <v>839</v>
      </c>
      <c r="BH108" t="s">
        <v>370</v>
      </c>
      <c r="BI108" s="1">
        <v>5.8449074074074072E-3</v>
      </c>
      <c r="BJ108" t="s">
        <v>840</v>
      </c>
      <c r="BK108" s="5" t="s">
        <v>1051</v>
      </c>
      <c r="BL108" s="5" t="s">
        <v>1160</v>
      </c>
      <c r="BM108" s="11" t="b">
        <f t="shared" si="44"/>
        <v>0</v>
      </c>
      <c r="BN108" s="11" t="b">
        <f t="shared" si="44"/>
        <v>1</v>
      </c>
      <c r="BO108" s="11" t="b">
        <f t="shared" si="44"/>
        <v>0</v>
      </c>
      <c r="BP108" s="11" t="b">
        <f t="shared" si="44"/>
        <v>1</v>
      </c>
      <c r="BQ108" s="11" t="b">
        <f t="shared" si="45"/>
        <v>0</v>
      </c>
      <c r="BR108" s="11" t="b">
        <f t="shared" si="45"/>
        <v>0</v>
      </c>
      <c r="BS108" s="5" t="s">
        <v>1094</v>
      </c>
      <c r="BU108" s="11" t="b">
        <f t="shared" si="34"/>
        <v>1</v>
      </c>
      <c r="BV108" s="11" t="b">
        <f t="shared" si="35"/>
        <v>1</v>
      </c>
      <c r="BW108" s="11" t="b">
        <f t="shared" si="41"/>
        <v>0</v>
      </c>
      <c r="BX108" s="11" t="b">
        <f t="shared" si="41"/>
        <v>1</v>
      </c>
      <c r="BY108" s="11" t="b">
        <f t="shared" si="41"/>
        <v>0</v>
      </c>
      <c r="BZ108" s="11" t="b">
        <f t="shared" si="41"/>
        <v>0</v>
      </c>
      <c r="CA108" s="11" t="b">
        <f t="shared" si="41"/>
        <v>0</v>
      </c>
      <c r="CB108" s="11" t="b">
        <f t="shared" si="41"/>
        <v>0</v>
      </c>
      <c r="CC108" s="11" t="b">
        <f t="shared" si="41"/>
        <v>0</v>
      </c>
      <c r="CD108" s="11" t="b">
        <f t="shared" si="41"/>
        <v>0</v>
      </c>
      <c r="CE108" s="11" t="b">
        <f t="shared" si="41"/>
        <v>0</v>
      </c>
      <c r="CF108" s="11" t="b">
        <f t="shared" si="41"/>
        <v>0</v>
      </c>
      <c r="CG108" s="11" t="b">
        <f t="shared" si="41"/>
        <v>1</v>
      </c>
      <c r="CH108" s="11" t="b">
        <f t="shared" si="41"/>
        <v>0</v>
      </c>
      <c r="CI108" s="11" t="b">
        <f t="shared" si="41"/>
        <v>0</v>
      </c>
      <c r="CJ108" s="11" t="b">
        <f t="shared" si="41"/>
        <v>0</v>
      </c>
      <c r="CK108" s="11" t="b">
        <f t="shared" si="37"/>
        <v>0</v>
      </c>
      <c r="CL108" s="11" t="b">
        <f t="shared" si="36"/>
        <v>0</v>
      </c>
      <c r="CM108" t="s">
        <v>841</v>
      </c>
    </row>
    <row r="109" spans="1:91">
      <c r="A109" t="s">
        <v>842</v>
      </c>
      <c r="B109" t="s">
        <v>843</v>
      </c>
      <c r="C109" t="s">
        <v>802</v>
      </c>
      <c r="D109" t="s">
        <v>70</v>
      </c>
      <c r="E109" t="s">
        <v>55</v>
      </c>
      <c r="F109" t="s">
        <v>56</v>
      </c>
      <c r="G109" t="s">
        <v>72</v>
      </c>
      <c r="H109" t="s">
        <v>844</v>
      </c>
      <c r="I109" t="str">
        <f t="shared" si="30"/>
        <v>France</v>
      </c>
      <c r="J109" t="s">
        <v>74</v>
      </c>
      <c r="K109" t="s">
        <v>60</v>
      </c>
      <c r="L109">
        <v>1</v>
      </c>
      <c r="M109">
        <v>3</v>
      </c>
      <c r="N109">
        <v>4</v>
      </c>
      <c r="O109">
        <v>4</v>
      </c>
      <c r="P109">
        <v>4</v>
      </c>
      <c r="Q109">
        <v>4</v>
      </c>
      <c r="R109">
        <v>5</v>
      </c>
      <c r="S109">
        <v>0</v>
      </c>
      <c r="U109">
        <v>4</v>
      </c>
      <c r="V109">
        <v>4</v>
      </c>
      <c r="W109">
        <v>6</v>
      </c>
      <c r="X109">
        <v>4</v>
      </c>
      <c r="Y109">
        <v>6</v>
      </c>
      <c r="Z109">
        <v>5</v>
      </c>
      <c r="AA109">
        <v>6</v>
      </c>
      <c r="AB109">
        <v>3</v>
      </c>
      <c r="AC109">
        <v>0</v>
      </c>
      <c r="AD109">
        <v>6</v>
      </c>
      <c r="AE109" s="35">
        <v>3</v>
      </c>
      <c r="AF109">
        <v>4</v>
      </c>
      <c r="AG109">
        <v>4</v>
      </c>
      <c r="AH109">
        <v>2</v>
      </c>
      <c r="AI109">
        <v>5</v>
      </c>
      <c r="AJ109">
        <v>3</v>
      </c>
      <c r="AK109">
        <v>5</v>
      </c>
      <c r="AL109">
        <v>6</v>
      </c>
      <c r="AM109">
        <v>0</v>
      </c>
      <c r="AN109">
        <v>1</v>
      </c>
      <c r="AO109">
        <v>1</v>
      </c>
      <c r="AP109">
        <v>1</v>
      </c>
      <c r="AQ109">
        <v>1</v>
      </c>
      <c r="AR109">
        <v>6</v>
      </c>
      <c r="AS109">
        <v>5</v>
      </c>
      <c r="AT109">
        <f t="shared" si="42"/>
        <v>4</v>
      </c>
      <c r="AU109">
        <f t="shared" si="31"/>
        <v>1</v>
      </c>
      <c r="AV109">
        <f t="shared" si="43"/>
        <v>5</v>
      </c>
      <c r="AW109">
        <f t="shared" si="32"/>
        <v>1</v>
      </c>
      <c r="AX109" t="s">
        <v>297</v>
      </c>
      <c r="AY109" t="s">
        <v>326</v>
      </c>
      <c r="AZ109" t="s">
        <v>836</v>
      </c>
      <c r="BA109">
        <v>1</v>
      </c>
      <c r="BC109">
        <f t="shared" si="29"/>
        <v>1</v>
      </c>
      <c r="BD109">
        <v>1</v>
      </c>
      <c r="BE109">
        <v>2</v>
      </c>
      <c r="BF109">
        <f t="shared" si="33"/>
        <v>1</v>
      </c>
      <c r="BG109" t="s">
        <v>300</v>
      </c>
      <c r="BH109" t="s">
        <v>301</v>
      </c>
      <c r="BI109" s="1">
        <v>6.053240740740741E-3</v>
      </c>
      <c r="BK109" s="5" t="s">
        <v>1041</v>
      </c>
      <c r="BM109" s="11" t="b">
        <f t="shared" si="44"/>
        <v>0</v>
      </c>
      <c r="BN109" s="11" t="b">
        <f t="shared" si="44"/>
        <v>0</v>
      </c>
      <c r="BO109" s="11" t="b">
        <f t="shared" si="44"/>
        <v>0</v>
      </c>
      <c r="BP109" s="11" t="b">
        <f t="shared" si="44"/>
        <v>0</v>
      </c>
      <c r="BQ109" s="11" t="b">
        <f t="shared" si="45"/>
        <v>0</v>
      </c>
      <c r="BR109" s="11" t="b">
        <f t="shared" si="45"/>
        <v>0</v>
      </c>
      <c r="BU109" s="11" t="b">
        <f t="shared" si="34"/>
        <v>0</v>
      </c>
      <c r="BV109" s="11" t="b">
        <f t="shared" si="35"/>
        <v>0</v>
      </c>
      <c r="BW109" s="11" t="b">
        <f t="shared" si="41"/>
        <v>0</v>
      </c>
      <c r="BX109" s="11" t="b">
        <f t="shared" si="41"/>
        <v>0</v>
      </c>
      <c r="BY109" s="11" t="b">
        <f t="shared" si="41"/>
        <v>0</v>
      </c>
      <c r="BZ109" s="11" t="b">
        <f t="shared" si="41"/>
        <v>0</v>
      </c>
      <c r="CA109" s="11" t="b">
        <f t="shared" si="41"/>
        <v>0</v>
      </c>
      <c r="CB109" s="11" t="b">
        <f t="shared" si="41"/>
        <v>0</v>
      </c>
      <c r="CC109" s="11" t="b">
        <f t="shared" si="41"/>
        <v>0</v>
      </c>
      <c r="CD109" s="11" t="b">
        <f t="shared" si="41"/>
        <v>0</v>
      </c>
      <c r="CE109" s="11" t="b">
        <f t="shared" si="41"/>
        <v>0</v>
      </c>
      <c r="CF109" s="11" t="b">
        <f t="shared" si="41"/>
        <v>0</v>
      </c>
      <c r="CG109" s="11" t="b">
        <f t="shared" si="41"/>
        <v>0</v>
      </c>
      <c r="CH109" s="11" t="b">
        <f t="shared" si="41"/>
        <v>0</v>
      </c>
      <c r="CI109" s="11" t="b">
        <f t="shared" si="41"/>
        <v>0</v>
      </c>
      <c r="CJ109" s="11" t="b">
        <f t="shared" si="41"/>
        <v>0</v>
      </c>
      <c r="CK109" s="11" t="b">
        <f t="shared" si="37"/>
        <v>0</v>
      </c>
      <c r="CL109" s="11" t="b">
        <f t="shared" si="36"/>
        <v>0</v>
      </c>
    </row>
    <row r="110" spans="1:91">
      <c r="A110" t="s">
        <v>845</v>
      </c>
      <c r="B110" t="s">
        <v>846</v>
      </c>
      <c r="C110" t="s">
        <v>802</v>
      </c>
      <c r="D110" t="s">
        <v>70</v>
      </c>
      <c r="E110" t="s">
        <v>71</v>
      </c>
      <c r="F110" t="s">
        <v>56</v>
      </c>
      <c r="G110" t="s">
        <v>72</v>
      </c>
      <c r="H110" t="s">
        <v>84</v>
      </c>
      <c r="I110" t="str">
        <f t="shared" si="30"/>
        <v>United States</v>
      </c>
      <c r="J110" t="s">
        <v>74</v>
      </c>
      <c r="K110" t="s">
        <v>60</v>
      </c>
      <c r="L110">
        <v>2</v>
      </c>
      <c r="M110">
        <v>1</v>
      </c>
      <c r="N110">
        <v>1</v>
      </c>
      <c r="O110">
        <v>2</v>
      </c>
      <c r="P110">
        <v>3</v>
      </c>
      <c r="Q110">
        <v>3</v>
      </c>
      <c r="R110">
        <v>4</v>
      </c>
      <c r="S110">
        <v>1</v>
      </c>
      <c r="T110">
        <v>3</v>
      </c>
      <c r="V110">
        <v>1</v>
      </c>
      <c r="W110">
        <v>6</v>
      </c>
      <c r="X110">
        <v>6</v>
      </c>
      <c r="Y110">
        <v>6</v>
      </c>
      <c r="Z110">
        <v>6</v>
      </c>
      <c r="AA110">
        <v>6</v>
      </c>
      <c r="AB110">
        <v>6</v>
      </c>
      <c r="AC110">
        <v>0</v>
      </c>
      <c r="AD110">
        <v>6</v>
      </c>
      <c r="AE110" s="35">
        <v>4</v>
      </c>
      <c r="AF110">
        <v>3</v>
      </c>
      <c r="AG110">
        <v>3</v>
      </c>
      <c r="AH110">
        <v>1</v>
      </c>
      <c r="AI110">
        <v>6</v>
      </c>
      <c r="AJ110">
        <v>3</v>
      </c>
      <c r="AK110">
        <v>5</v>
      </c>
      <c r="AL110">
        <v>5</v>
      </c>
      <c r="AM110">
        <v>0</v>
      </c>
      <c r="AN110">
        <v>1</v>
      </c>
      <c r="AO110">
        <v>4</v>
      </c>
      <c r="AP110">
        <v>1</v>
      </c>
      <c r="AQ110">
        <v>0</v>
      </c>
      <c r="AR110">
        <v>6</v>
      </c>
      <c r="AS110">
        <v>6</v>
      </c>
      <c r="AT110">
        <f t="shared" si="42"/>
        <v>3.75</v>
      </c>
      <c r="AU110">
        <f t="shared" si="31"/>
        <v>1</v>
      </c>
      <c r="AV110">
        <f t="shared" si="43"/>
        <v>5.375</v>
      </c>
      <c r="AW110">
        <f t="shared" si="32"/>
        <v>1</v>
      </c>
      <c r="AX110" t="s">
        <v>61</v>
      </c>
      <c r="AY110" t="s">
        <v>473</v>
      </c>
      <c r="AZ110" t="s">
        <v>487</v>
      </c>
      <c r="BA110">
        <v>0</v>
      </c>
      <c r="BB110">
        <v>0</v>
      </c>
      <c r="BC110">
        <f t="shared" si="29"/>
        <v>0</v>
      </c>
      <c r="BD110">
        <v>2</v>
      </c>
      <c r="BE110">
        <v>3</v>
      </c>
      <c r="BF110">
        <f t="shared" si="33"/>
        <v>1</v>
      </c>
      <c r="BG110" t="s">
        <v>847</v>
      </c>
      <c r="BH110" t="s">
        <v>236</v>
      </c>
      <c r="BI110" s="1">
        <v>3.6111111111111114E-3</v>
      </c>
      <c r="BJ110" t="s">
        <v>848</v>
      </c>
      <c r="BK110" s="5" t="s">
        <v>1042</v>
      </c>
      <c r="BM110" s="11" t="b">
        <f t="shared" si="44"/>
        <v>0</v>
      </c>
      <c r="BN110" s="11" t="b">
        <f t="shared" si="44"/>
        <v>0</v>
      </c>
      <c r="BO110" s="11" t="b">
        <f t="shared" si="44"/>
        <v>0</v>
      </c>
      <c r="BP110" s="11" t="b">
        <f t="shared" si="44"/>
        <v>0</v>
      </c>
      <c r="BQ110" s="11" t="b">
        <f t="shared" si="45"/>
        <v>0</v>
      </c>
      <c r="BR110" s="11" t="b">
        <f t="shared" si="45"/>
        <v>0</v>
      </c>
      <c r="BS110" s="5" t="s">
        <v>1045</v>
      </c>
      <c r="BT110" s="5" t="s">
        <v>1073</v>
      </c>
      <c r="BU110" s="11" t="b">
        <f t="shared" si="34"/>
        <v>0</v>
      </c>
      <c r="BV110" s="11" t="b">
        <f t="shared" si="35"/>
        <v>0</v>
      </c>
      <c r="BW110" s="11" t="b">
        <f t="shared" si="41"/>
        <v>0</v>
      </c>
      <c r="BX110" s="11" t="b">
        <f t="shared" si="41"/>
        <v>1</v>
      </c>
      <c r="BY110" s="11" t="b">
        <f t="shared" si="41"/>
        <v>0</v>
      </c>
      <c r="BZ110" s="11" t="b">
        <f t="shared" si="41"/>
        <v>0</v>
      </c>
      <c r="CA110" s="11" t="b">
        <f t="shared" si="41"/>
        <v>0</v>
      </c>
      <c r="CB110" s="11" t="b">
        <f t="shared" si="41"/>
        <v>0</v>
      </c>
      <c r="CC110" s="11" t="b">
        <f t="shared" si="41"/>
        <v>0</v>
      </c>
      <c r="CD110" s="11" t="b">
        <f t="shared" si="41"/>
        <v>0</v>
      </c>
      <c r="CE110" s="11" t="b">
        <f t="shared" si="41"/>
        <v>0</v>
      </c>
      <c r="CF110" s="11" t="b">
        <f t="shared" si="41"/>
        <v>0</v>
      </c>
      <c r="CG110" s="11" t="b">
        <f t="shared" si="41"/>
        <v>1</v>
      </c>
      <c r="CH110" s="11" t="b">
        <f t="shared" si="41"/>
        <v>0</v>
      </c>
      <c r="CI110" s="11" t="b">
        <f t="shared" si="41"/>
        <v>0</v>
      </c>
      <c r="CJ110" s="11" t="b">
        <f t="shared" si="41"/>
        <v>0</v>
      </c>
      <c r="CK110" s="11" t="b">
        <f t="shared" si="37"/>
        <v>1</v>
      </c>
      <c r="CL110" s="11" t="b">
        <f t="shared" si="36"/>
        <v>0</v>
      </c>
    </row>
    <row r="111" spans="1:91">
      <c r="A111" t="s">
        <v>849</v>
      </c>
      <c r="B111" t="s">
        <v>850</v>
      </c>
      <c r="C111" t="s">
        <v>802</v>
      </c>
      <c r="D111" t="s">
        <v>70</v>
      </c>
      <c r="E111" t="s">
        <v>82</v>
      </c>
      <c r="F111" t="s">
        <v>132</v>
      </c>
      <c r="G111" t="s">
        <v>96</v>
      </c>
      <c r="H111" t="s">
        <v>492</v>
      </c>
      <c r="I111" t="str">
        <f t="shared" si="30"/>
        <v>Estonia</v>
      </c>
      <c r="J111" t="s">
        <v>74</v>
      </c>
      <c r="K111" t="s">
        <v>60</v>
      </c>
      <c r="L111">
        <v>2</v>
      </c>
      <c r="M111">
        <v>2</v>
      </c>
      <c r="N111">
        <v>3</v>
      </c>
      <c r="O111">
        <v>2</v>
      </c>
      <c r="P111">
        <v>3</v>
      </c>
      <c r="Q111">
        <v>2</v>
      </c>
      <c r="R111">
        <v>5</v>
      </c>
      <c r="S111">
        <v>0</v>
      </c>
      <c r="U111">
        <v>4</v>
      </c>
      <c r="V111">
        <v>6</v>
      </c>
      <c r="W111">
        <v>6</v>
      </c>
      <c r="X111">
        <v>4</v>
      </c>
      <c r="Y111">
        <v>5</v>
      </c>
      <c r="Z111">
        <v>4</v>
      </c>
      <c r="AA111">
        <v>6</v>
      </c>
      <c r="AB111">
        <v>5</v>
      </c>
      <c r="AC111">
        <v>0</v>
      </c>
      <c r="AD111">
        <v>6</v>
      </c>
      <c r="AE111" s="35">
        <v>5</v>
      </c>
      <c r="AF111">
        <v>6</v>
      </c>
      <c r="AG111">
        <v>6</v>
      </c>
      <c r="AH111">
        <v>6</v>
      </c>
      <c r="AI111">
        <v>6</v>
      </c>
      <c r="AJ111">
        <v>6</v>
      </c>
      <c r="AK111">
        <v>5</v>
      </c>
      <c r="AL111">
        <v>5</v>
      </c>
      <c r="AM111">
        <v>5</v>
      </c>
      <c r="AN111">
        <v>5</v>
      </c>
      <c r="AO111">
        <v>5</v>
      </c>
      <c r="AP111">
        <v>5</v>
      </c>
      <c r="AQ111">
        <v>5</v>
      </c>
      <c r="AR111">
        <v>6</v>
      </c>
      <c r="AS111">
        <v>6</v>
      </c>
      <c r="AT111">
        <f t="shared" si="42"/>
        <v>5.625</v>
      </c>
      <c r="AU111">
        <f t="shared" si="31"/>
        <v>1</v>
      </c>
      <c r="AV111">
        <f t="shared" si="43"/>
        <v>5.25</v>
      </c>
      <c r="AW111">
        <f t="shared" si="32"/>
        <v>1</v>
      </c>
      <c r="AX111" t="s">
        <v>61</v>
      </c>
      <c r="AY111" t="s">
        <v>320</v>
      </c>
      <c r="AZ111" t="s">
        <v>851</v>
      </c>
      <c r="BA111">
        <v>1</v>
      </c>
      <c r="BC111">
        <f t="shared" si="29"/>
        <v>1</v>
      </c>
      <c r="BD111">
        <v>2</v>
      </c>
      <c r="BE111">
        <v>4</v>
      </c>
      <c r="BF111">
        <f t="shared" si="33"/>
        <v>1</v>
      </c>
      <c r="BG111" t="s">
        <v>564</v>
      </c>
      <c r="BH111" t="s">
        <v>236</v>
      </c>
      <c r="BI111" s="1">
        <v>4.1203703703703706E-3</v>
      </c>
      <c r="BK111" s="5" t="s">
        <v>1041</v>
      </c>
      <c r="BM111" s="11" t="b">
        <f t="shared" si="44"/>
        <v>0</v>
      </c>
      <c r="BN111" s="11" t="b">
        <f t="shared" si="44"/>
        <v>0</v>
      </c>
      <c r="BO111" s="11" t="b">
        <f t="shared" si="44"/>
        <v>0</v>
      </c>
      <c r="BP111" s="11" t="b">
        <f t="shared" si="44"/>
        <v>0</v>
      </c>
      <c r="BQ111" s="11" t="b">
        <f t="shared" si="45"/>
        <v>0</v>
      </c>
      <c r="BR111" s="11" t="b">
        <f t="shared" si="45"/>
        <v>0</v>
      </c>
      <c r="BU111" s="11" t="b">
        <f t="shared" si="34"/>
        <v>0</v>
      </c>
      <c r="BV111" s="11" t="b">
        <f t="shared" si="35"/>
        <v>0</v>
      </c>
      <c r="BW111" s="11" t="b">
        <f t="shared" si="41"/>
        <v>0</v>
      </c>
      <c r="BX111" s="11" t="b">
        <f t="shared" si="41"/>
        <v>0</v>
      </c>
      <c r="BY111" s="11" t="b">
        <f t="shared" si="41"/>
        <v>0</v>
      </c>
      <c r="BZ111" s="11" t="b">
        <f t="shared" si="41"/>
        <v>0</v>
      </c>
      <c r="CA111" s="11" t="b">
        <f t="shared" si="41"/>
        <v>0</v>
      </c>
      <c r="CB111" s="11" t="b">
        <f t="shared" si="41"/>
        <v>0</v>
      </c>
      <c r="CC111" s="11" t="b">
        <f t="shared" si="41"/>
        <v>0</v>
      </c>
      <c r="CD111" s="11" t="b">
        <f t="shared" si="41"/>
        <v>0</v>
      </c>
      <c r="CE111" s="11" t="b">
        <f t="shared" si="41"/>
        <v>0</v>
      </c>
      <c r="CF111" s="11" t="b">
        <f t="shared" si="41"/>
        <v>0</v>
      </c>
      <c r="CG111" s="11" t="b">
        <f t="shared" si="41"/>
        <v>0</v>
      </c>
      <c r="CH111" s="11" t="b">
        <f t="shared" si="41"/>
        <v>0</v>
      </c>
      <c r="CI111" s="11" t="b">
        <f t="shared" si="41"/>
        <v>0</v>
      </c>
      <c r="CJ111" s="11" t="b">
        <f t="shared" si="41"/>
        <v>0</v>
      </c>
      <c r="CK111" s="11" t="b">
        <f t="shared" si="37"/>
        <v>0</v>
      </c>
      <c r="CL111" s="11" t="b">
        <f t="shared" si="36"/>
        <v>0</v>
      </c>
    </row>
    <row r="112" spans="1:91">
      <c r="A112" t="s">
        <v>852</v>
      </c>
      <c r="B112" t="s">
        <v>853</v>
      </c>
      <c r="C112" t="s">
        <v>802</v>
      </c>
      <c r="D112" t="s">
        <v>70</v>
      </c>
      <c r="E112" t="s">
        <v>144</v>
      </c>
      <c r="F112" t="s">
        <v>83</v>
      </c>
      <c r="G112" t="s">
        <v>96</v>
      </c>
      <c r="H112" t="s">
        <v>109</v>
      </c>
      <c r="I112" t="str">
        <f t="shared" si="30"/>
        <v>UK</v>
      </c>
      <c r="J112" t="s">
        <v>74</v>
      </c>
      <c r="K112" t="s">
        <v>98</v>
      </c>
      <c r="L112">
        <v>6</v>
      </c>
      <c r="M112">
        <v>3</v>
      </c>
      <c r="N112">
        <v>2</v>
      </c>
      <c r="O112">
        <v>0</v>
      </c>
      <c r="P112">
        <v>5</v>
      </c>
      <c r="Q112">
        <v>0</v>
      </c>
      <c r="R112">
        <v>4</v>
      </c>
      <c r="S112">
        <v>1</v>
      </c>
      <c r="T112">
        <v>2</v>
      </c>
      <c r="V112">
        <v>5</v>
      </c>
      <c r="W112">
        <v>4</v>
      </c>
      <c r="X112">
        <v>4</v>
      </c>
      <c r="Y112">
        <v>5</v>
      </c>
      <c r="Z112">
        <v>6</v>
      </c>
      <c r="AA112">
        <v>6</v>
      </c>
      <c r="AB112">
        <v>4</v>
      </c>
      <c r="AC112">
        <v>0</v>
      </c>
      <c r="AD112">
        <v>6</v>
      </c>
      <c r="AE112" s="35">
        <v>6</v>
      </c>
      <c r="AF112">
        <v>6</v>
      </c>
      <c r="AG112">
        <v>6</v>
      </c>
      <c r="AH112">
        <v>6</v>
      </c>
      <c r="AI112">
        <v>6</v>
      </c>
      <c r="AJ112">
        <v>6</v>
      </c>
      <c r="AK112">
        <v>6</v>
      </c>
      <c r="AL112">
        <v>5</v>
      </c>
      <c r="AM112">
        <v>6</v>
      </c>
      <c r="AN112">
        <v>6</v>
      </c>
      <c r="AO112">
        <v>6</v>
      </c>
      <c r="AP112">
        <v>6</v>
      </c>
      <c r="AQ112">
        <v>6</v>
      </c>
      <c r="AR112">
        <v>6</v>
      </c>
      <c r="AS112">
        <v>5</v>
      </c>
      <c r="AT112">
        <f t="shared" si="42"/>
        <v>5.875</v>
      </c>
      <c r="AU112">
        <f t="shared" si="31"/>
        <v>1</v>
      </c>
      <c r="AV112">
        <f t="shared" si="43"/>
        <v>5</v>
      </c>
      <c r="AW112">
        <f t="shared" si="32"/>
        <v>1</v>
      </c>
      <c r="AX112" t="s">
        <v>297</v>
      </c>
      <c r="AY112" t="s">
        <v>733</v>
      </c>
      <c r="AZ112" t="s">
        <v>854</v>
      </c>
      <c r="BA112">
        <v>4</v>
      </c>
      <c r="BC112">
        <f t="shared" si="29"/>
        <v>4</v>
      </c>
      <c r="BD112">
        <v>1</v>
      </c>
      <c r="BE112">
        <v>5</v>
      </c>
      <c r="BF112">
        <f t="shared" si="33"/>
        <v>1</v>
      </c>
      <c r="BG112" t="s">
        <v>855</v>
      </c>
      <c r="BH112" t="s">
        <v>301</v>
      </c>
      <c r="BI112" s="1">
        <v>7.5000000000000006E-3</v>
      </c>
      <c r="BJ112" t="s">
        <v>856</v>
      </c>
      <c r="BK112" s="5" t="s">
        <v>1051</v>
      </c>
      <c r="BM112" s="11" t="b">
        <f t="shared" si="44"/>
        <v>0</v>
      </c>
      <c r="BN112" s="11" t="b">
        <f t="shared" si="44"/>
        <v>0</v>
      </c>
      <c r="BO112" s="11" t="b">
        <f t="shared" si="44"/>
        <v>0</v>
      </c>
      <c r="BP112" s="11" t="b">
        <f t="shared" si="44"/>
        <v>0</v>
      </c>
      <c r="BQ112" s="11" t="b">
        <f t="shared" si="45"/>
        <v>0</v>
      </c>
      <c r="BR112" s="11" t="b">
        <f t="shared" si="45"/>
        <v>0</v>
      </c>
      <c r="BS112" s="5" t="s">
        <v>1047</v>
      </c>
      <c r="BT112" s="5" t="s">
        <v>1062</v>
      </c>
      <c r="BU112" s="11" t="b">
        <f t="shared" si="34"/>
        <v>0</v>
      </c>
      <c r="BV112" s="11" t="b">
        <f t="shared" si="35"/>
        <v>0</v>
      </c>
      <c r="BW112" s="11" t="b">
        <f t="shared" si="41"/>
        <v>1</v>
      </c>
      <c r="BX112" s="11" t="b">
        <f t="shared" si="41"/>
        <v>0</v>
      </c>
      <c r="BY112" s="11" t="b">
        <f t="shared" si="41"/>
        <v>0</v>
      </c>
      <c r="BZ112" s="11" t="b">
        <f t="shared" si="41"/>
        <v>0</v>
      </c>
      <c r="CA112" s="11" t="b">
        <f t="shared" si="41"/>
        <v>0</v>
      </c>
      <c r="CB112" s="11" t="b">
        <f t="shared" si="41"/>
        <v>0</v>
      </c>
      <c r="CC112" s="11" t="b">
        <f t="shared" ref="CC112:CJ130" si="46">ISNUMBER(SEARCH(CC$2,$BS112))</f>
        <v>0</v>
      </c>
      <c r="CD112" s="11" t="b">
        <f t="shared" si="46"/>
        <v>0</v>
      </c>
      <c r="CE112" s="11" t="b">
        <f t="shared" si="46"/>
        <v>0</v>
      </c>
      <c r="CF112" s="11" t="b">
        <f t="shared" si="46"/>
        <v>0</v>
      </c>
      <c r="CG112" s="11" t="b">
        <f t="shared" si="46"/>
        <v>0</v>
      </c>
      <c r="CH112" s="11" t="b">
        <f t="shared" si="46"/>
        <v>0</v>
      </c>
      <c r="CI112" s="11" t="b">
        <f t="shared" si="46"/>
        <v>0</v>
      </c>
      <c r="CJ112" s="11" t="b">
        <f t="shared" si="46"/>
        <v>0</v>
      </c>
      <c r="CK112" s="11" t="b">
        <f t="shared" si="37"/>
        <v>0</v>
      </c>
      <c r="CL112" s="11" t="b">
        <f t="shared" si="36"/>
        <v>1</v>
      </c>
      <c r="CM112" t="s">
        <v>857</v>
      </c>
    </row>
    <row r="113" spans="1:91">
      <c r="A113" t="s">
        <v>858</v>
      </c>
      <c r="B113" t="s">
        <v>859</v>
      </c>
      <c r="C113" t="s">
        <v>802</v>
      </c>
      <c r="D113" t="s">
        <v>81</v>
      </c>
      <c r="E113" t="s">
        <v>71</v>
      </c>
      <c r="F113" t="s">
        <v>56</v>
      </c>
      <c r="G113" t="s">
        <v>96</v>
      </c>
      <c r="H113" t="s">
        <v>73</v>
      </c>
      <c r="I113" t="str">
        <f t="shared" si="30"/>
        <v>USA</v>
      </c>
      <c r="J113" t="s">
        <v>59</v>
      </c>
      <c r="K113" t="s">
        <v>60</v>
      </c>
      <c r="L113">
        <v>6</v>
      </c>
      <c r="M113">
        <v>0</v>
      </c>
      <c r="N113">
        <v>0</v>
      </c>
      <c r="O113">
        <v>0</v>
      </c>
      <c r="P113">
        <v>1</v>
      </c>
      <c r="Q113">
        <v>3</v>
      </c>
      <c r="R113">
        <v>0</v>
      </c>
      <c r="S113">
        <v>1</v>
      </c>
      <c r="T113">
        <v>3</v>
      </c>
      <c r="V113">
        <v>2</v>
      </c>
      <c r="W113">
        <v>5</v>
      </c>
      <c r="X113">
        <v>3</v>
      </c>
      <c r="Y113">
        <v>4</v>
      </c>
      <c r="Z113">
        <v>2</v>
      </c>
      <c r="AA113">
        <v>4</v>
      </c>
      <c r="AB113">
        <v>2</v>
      </c>
      <c r="AC113">
        <v>4</v>
      </c>
      <c r="AD113">
        <v>2</v>
      </c>
      <c r="AE113" s="35">
        <v>4</v>
      </c>
      <c r="AF113">
        <v>3</v>
      </c>
      <c r="AG113">
        <v>4</v>
      </c>
      <c r="AH113">
        <v>4</v>
      </c>
      <c r="AI113">
        <v>5</v>
      </c>
      <c r="AJ113">
        <v>5</v>
      </c>
      <c r="AK113">
        <v>5</v>
      </c>
      <c r="AL113">
        <v>2</v>
      </c>
      <c r="AM113">
        <v>2</v>
      </c>
      <c r="AN113">
        <v>1</v>
      </c>
      <c r="AO113">
        <v>4</v>
      </c>
      <c r="AP113">
        <v>1</v>
      </c>
      <c r="AQ113">
        <v>1</v>
      </c>
      <c r="AR113">
        <v>6</v>
      </c>
      <c r="AS113">
        <v>3</v>
      </c>
      <c r="AT113">
        <f t="shared" si="42"/>
        <v>4</v>
      </c>
      <c r="AU113">
        <f t="shared" si="31"/>
        <v>1</v>
      </c>
      <c r="AV113">
        <f t="shared" si="43"/>
        <v>3</v>
      </c>
      <c r="AW113">
        <f t="shared" si="32"/>
        <v>0</v>
      </c>
      <c r="AX113" t="s">
        <v>282</v>
      </c>
      <c r="AY113" t="s">
        <v>860</v>
      </c>
      <c r="AZ113" t="s">
        <v>368</v>
      </c>
      <c r="BA113">
        <v>2</v>
      </c>
      <c r="BC113">
        <f t="shared" si="29"/>
        <v>2</v>
      </c>
      <c r="BD113">
        <v>1</v>
      </c>
      <c r="BE113">
        <v>2</v>
      </c>
      <c r="BF113">
        <f t="shared" si="33"/>
        <v>1</v>
      </c>
      <c r="BG113" t="s">
        <v>292</v>
      </c>
      <c r="BH113" t="s">
        <v>286</v>
      </c>
      <c r="BI113" s="1">
        <v>6.6782407407407415E-3</v>
      </c>
      <c r="BK113" s="5" t="s">
        <v>1041</v>
      </c>
      <c r="BM113" s="11" t="b">
        <f t="shared" si="44"/>
        <v>0</v>
      </c>
      <c r="BN113" s="11" t="b">
        <f t="shared" si="44"/>
        <v>0</v>
      </c>
      <c r="BO113" s="11" t="b">
        <f t="shared" si="44"/>
        <v>0</v>
      </c>
      <c r="BP113" s="11" t="b">
        <f t="shared" si="44"/>
        <v>0</v>
      </c>
      <c r="BQ113" s="11" t="b">
        <f t="shared" si="45"/>
        <v>0</v>
      </c>
      <c r="BR113" s="11" t="b">
        <f t="shared" si="45"/>
        <v>0</v>
      </c>
      <c r="BU113" s="11" t="b">
        <f t="shared" si="34"/>
        <v>0</v>
      </c>
      <c r="BV113" s="11" t="b">
        <f t="shared" si="35"/>
        <v>0</v>
      </c>
      <c r="BW113" s="11" t="b">
        <f t="shared" ref="BW113:CJ131" si="47">ISNUMBER(SEARCH(BW$2,$BS113))</f>
        <v>0</v>
      </c>
      <c r="BX113" s="11" t="b">
        <f t="shared" si="47"/>
        <v>0</v>
      </c>
      <c r="BY113" s="11" t="b">
        <f t="shared" si="47"/>
        <v>0</v>
      </c>
      <c r="BZ113" s="11" t="b">
        <f t="shared" si="47"/>
        <v>0</v>
      </c>
      <c r="CA113" s="11" t="b">
        <f t="shared" si="47"/>
        <v>0</v>
      </c>
      <c r="CB113" s="11" t="b">
        <f t="shared" si="47"/>
        <v>0</v>
      </c>
      <c r="CC113" s="11" t="b">
        <f t="shared" si="47"/>
        <v>0</v>
      </c>
      <c r="CD113" s="11" t="b">
        <f t="shared" si="47"/>
        <v>0</v>
      </c>
      <c r="CE113" s="11" t="b">
        <f t="shared" si="47"/>
        <v>0</v>
      </c>
      <c r="CF113" s="11" t="b">
        <f t="shared" si="47"/>
        <v>0</v>
      </c>
      <c r="CG113" s="11" t="b">
        <f t="shared" si="47"/>
        <v>0</v>
      </c>
      <c r="CH113" s="11" t="b">
        <f t="shared" si="47"/>
        <v>0</v>
      </c>
      <c r="CI113" s="11" t="b">
        <f t="shared" si="47"/>
        <v>0</v>
      </c>
      <c r="CJ113" s="11" t="b">
        <f t="shared" si="46"/>
        <v>0</v>
      </c>
      <c r="CK113" s="11" t="b">
        <f t="shared" si="37"/>
        <v>0</v>
      </c>
      <c r="CL113" s="11" t="b">
        <f t="shared" si="36"/>
        <v>0</v>
      </c>
    </row>
    <row r="114" spans="1:91">
      <c r="A114" t="s">
        <v>861</v>
      </c>
      <c r="B114" t="s">
        <v>862</v>
      </c>
      <c r="C114" t="s">
        <v>802</v>
      </c>
      <c r="D114" t="s">
        <v>70</v>
      </c>
      <c r="E114" t="s">
        <v>55</v>
      </c>
      <c r="F114" t="s">
        <v>56</v>
      </c>
      <c r="G114" t="s">
        <v>72</v>
      </c>
      <c r="H114" t="s">
        <v>125</v>
      </c>
      <c r="I114" t="str">
        <f t="shared" si="30"/>
        <v>United Kingdom</v>
      </c>
      <c r="J114" t="s">
        <v>59</v>
      </c>
      <c r="K114" t="s">
        <v>98</v>
      </c>
      <c r="L114">
        <v>4</v>
      </c>
      <c r="M114">
        <v>3</v>
      </c>
      <c r="N114">
        <v>2</v>
      </c>
      <c r="O114">
        <v>3</v>
      </c>
      <c r="P114">
        <v>5</v>
      </c>
      <c r="Q114">
        <v>2</v>
      </c>
      <c r="R114">
        <v>2</v>
      </c>
      <c r="S114">
        <v>1</v>
      </c>
      <c r="T114">
        <v>2</v>
      </c>
      <c r="V114">
        <v>3</v>
      </c>
      <c r="W114">
        <v>5</v>
      </c>
      <c r="X114">
        <v>4</v>
      </c>
      <c r="Y114">
        <v>5</v>
      </c>
      <c r="Z114">
        <v>3</v>
      </c>
      <c r="AA114">
        <v>6</v>
      </c>
      <c r="AB114">
        <v>3</v>
      </c>
      <c r="AC114">
        <v>3</v>
      </c>
      <c r="AD114">
        <v>3</v>
      </c>
      <c r="AE114" s="35">
        <v>5</v>
      </c>
      <c r="AF114">
        <v>1</v>
      </c>
      <c r="AG114">
        <v>4</v>
      </c>
      <c r="AH114">
        <v>3</v>
      </c>
      <c r="AI114">
        <v>5</v>
      </c>
      <c r="AJ114">
        <v>5</v>
      </c>
      <c r="AK114">
        <v>4</v>
      </c>
      <c r="AL114">
        <v>4</v>
      </c>
      <c r="AM114">
        <v>2</v>
      </c>
      <c r="AN114">
        <v>1</v>
      </c>
      <c r="AO114">
        <v>1</v>
      </c>
      <c r="AP114">
        <v>1</v>
      </c>
      <c r="AQ114">
        <v>1</v>
      </c>
      <c r="AR114">
        <v>6</v>
      </c>
      <c r="AS114">
        <v>4</v>
      </c>
      <c r="AT114">
        <f t="shared" si="42"/>
        <v>3.875</v>
      </c>
      <c r="AU114">
        <f t="shared" si="31"/>
        <v>1</v>
      </c>
      <c r="AV114">
        <f t="shared" si="43"/>
        <v>4</v>
      </c>
      <c r="AW114">
        <f t="shared" si="32"/>
        <v>1</v>
      </c>
      <c r="AX114" t="s">
        <v>282</v>
      </c>
      <c r="AY114" t="s">
        <v>473</v>
      </c>
      <c r="AZ114" t="s">
        <v>571</v>
      </c>
      <c r="BA114">
        <v>1</v>
      </c>
      <c r="BC114">
        <f>IF(BB114="",BA114,BB114)</f>
        <v>1</v>
      </c>
      <c r="BD114">
        <v>1</v>
      </c>
      <c r="BE114">
        <v>1</v>
      </c>
      <c r="BF114">
        <f t="shared" si="33"/>
        <v>0</v>
      </c>
      <c r="BG114" t="s">
        <v>285</v>
      </c>
      <c r="BH114" t="s">
        <v>286</v>
      </c>
      <c r="BI114" s="1">
        <v>2.3842592592592591E-3</v>
      </c>
      <c r="BK114" s="5" t="s">
        <v>1041</v>
      </c>
      <c r="BM114" s="11" t="b">
        <f t="shared" si="44"/>
        <v>0</v>
      </c>
      <c r="BN114" s="11" t="b">
        <f t="shared" si="44"/>
        <v>0</v>
      </c>
      <c r="BO114" s="11" t="b">
        <f t="shared" si="44"/>
        <v>0</v>
      </c>
      <c r="BP114" s="11" t="b">
        <f t="shared" si="44"/>
        <v>0</v>
      </c>
      <c r="BQ114" s="11" t="b">
        <f t="shared" si="45"/>
        <v>0</v>
      </c>
      <c r="BR114" s="11" t="b">
        <f t="shared" si="45"/>
        <v>0</v>
      </c>
      <c r="BU114" s="11" t="b">
        <f t="shared" si="34"/>
        <v>0</v>
      </c>
      <c r="BV114" s="11" t="b">
        <f t="shared" si="35"/>
        <v>0</v>
      </c>
      <c r="BW114" s="11" t="b">
        <f t="shared" si="47"/>
        <v>0</v>
      </c>
      <c r="BX114" s="11" t="b">
        <f t="shared" si="47"/>
        <v>0</v>
      </c>
      <c r="BY114" s="11" t="b">
        <f t="shared" si="47"/>
        <v>0</v>
      </c>
      <c r="BZ114" s="11" t="b">
        <f t="shared" si="47"/>
        <v>0</v>
      </c>
      <c r="CA114" s="11" t="b">
        <f t="shared" si="47"/>
        <v>0</v>
      </c>
      <c r="CB114" s="11" t="b">
        <f t="shared" si="47"/>
        <v>0</v>
      </c>
      <c r="CC114" s="11" t="b">
        <f t="shared" si="47"/>
        <v>0</v>
      </c>
      <c r="CD114" s="11" t="b">
        <f t="shared" si="47"/>
        <v>0</v>
      </c>
      <c r="CE114" s="11" t="b">
        <f t="shared" si="47"/>
        <v>0</v>
      </c>
      <c r="CF114" s="11" t="b">
        <f t="shared" si="47"/>
        <v>0</v>
      </c>
      <c r="CG114" s="11" t="b">
        <f t="shared" si="47"/>
        <v>0</v>
      </c>
      <c r="CH114" s="11" t="b">
        <f t="shared" si="47"/>
        <v>0</v>
      </c>
      <c r="CI114" s="11" t="b">
        <f t="shared" si="47"/>
        <v>0</v>
      </c>
      <c r="CJ114" s="11" t="b">
        <f t="shared" si="46"/>
        <v>0</v>
      </c>
      <c r="CK114" s="11" t="b">
        <f t="shared" si="37"/>
        <v>0</v>
      </c>
      <c r="CL114" s="11" t="b">
        <f t="shared" si="36"/>
        <v>0</v>
      </c>
    </row>
    <row r="115" spans="1:91">
      <c r="A115" t="s">
        <v>863</v>
      </c>
      <c r="B115" t="s">
        <v>864</v>
      </c>
      <c r="C115" t="s">
        <v>802</v>
      </c>
      <c r="D115" t="s">
        <v>70</v>
      </c>
      <c r="E115" t="s">
        <v>71</v>
      </c>
      <c r="F115" t="s">
        <v>56</v>
      </c>
      <c r="G115" t="s">
        <v>96</v>
      </c>
      <c r="H115" t="s">
        <v>640</v>
      </c>
      <c r="I115" t="str">
        <f t="shared" si="30"/>
        <v>Latvia</v>
      </c>
      <c r="J115" t="s">
        <v>74</v>
      </c>
      <c r="K115" t="s">
        <v>444</v>
      </c>
      <c r="L115">
        <v>5</v>
      </c>
      <c r="M115">
        <v>2</v>
      </c>
      <c r="N115">
        <v>5</v>
      </c>
      <c r="O115">
        <v>1</v>
      </c>
      <c r="P115">
        <v>6</v>
      </c>
      <c r="Q115">
        <v>2</v>
      </c>
      <c r="R115">
        <v>5</v>
      </c>
      <c r="S115">
        <v>0</v>
      </c>
      <c r="U115">
        <v>4</v>
      </c>
      <c r="V115">
        <v>0</v>
      </c>
      <c r="W115">
        <v>3</v>
      </c>
      <c r="X115">
        <v>2</v>
      </c>
      <c r="Y115">
        <v>6</v>
      </c>
      <c r="Z115">
        <v>2</v>
      </c>
      <c r="AA115">
        <v>3</v>
      </c>
      <c r="AB115">
        <v>3</v>
      </c>
      <c r="AC115">
        <v>0</v>
      </c>
      <c r="AD115">
        <v>6</v>
      </c>
      <c r="AE115" s="35">
        <v>0</v>
      </c>
      <c r="AF115">
        <v>3</v>
      </c>
      <c r="AG115">
        <v>3</v>
      </c>
      <c r="AH115">
        <v>3</v>
      </c>
      <c r="AI115">
        <v>5</v>
      </c>
      <c r="AJ115">
        <v>2</v>
      </c>
      <c r="AK115">
        <v>3</v>
      </c>
      <c r="AL115">
        <v>1</v>
      </c>
      <c r="AM115">
        <v>2</v>
      </c>
      <c r="AN115">
        <v>3</v>
      </c>
      <c r="AO115">
        <v>3</v>
      </c>
      <c r="AP115">
        <v>3</v>
      </c>
      <c r="AQ115">
        <v>3</v>
      </c>
      <c r="AR115">
        <v>6</v>
      </c>
      <c r="AS115">
        <v>2</v>
      </c>
      <c r="AT115">
        <f t="shared" si="42"/>
        <v>2.5</v>
      </c>
      <c r="AU115">
        <f t="shared" si="31"/>
        <v>0</v>
      </c>
      <c r="AV115">
        <f t="shared" si="43"/>
        <v>3.125</v>
      </c>
      <c r="AW115">
        <f t="shared" si="32"/>
        <v>1</v>
      </c>
      <c r="AX115" t="s">
        <v>145</v>
      </c>
      <c r="AY115" t="s">
        <v>865</v>
      </c>
      <c r="AZ115" t="s">
        <v>866</v>
      </c>
      <c r="BA115">
        <v>1</v>
      </c>
      <c r="BC115">
        <f t="shared" ref="BC115:BC178" si="48">IF(BB115="",BA115,BB115)</f>
        <v>1</v>
      </c>
      <c r="BD115">
        <v>1</v>
      </c>
      <c r="BE115">
        <v>2</v>
      </c>
      <c r="BF115">
        <f t="shared" si="33"/>
        <v>1</v>
      </c>
      <c r="BG115" t="s">
        <v>369</v>
      </c>
      <c r="BH115" t="s">
        <v>370</v>
      </c>
      <c r="BI115" s="1">
        <v>3.5185185185185185E-3</v>
      </c>
      <c r="BJ115" t="s">
        <v>867</v>
      </c>
      <c r="BK115" s="5" t="s">
        <v>736</v>
      </c>
      <c r="BL115" s="5" t="s">
        <v>1151</v>
      </c>
      <c r="BM115" s="11" t="b">
        <f t="shared" si="44"/>
        <v>0</v>
      </c>
      <c r="BN115" s="11" t="b">
        <f t="shared" si="44"/>
        <v>1</v>
      </c>
      <c r="BO115" s="11" t="b">
        <f t="shared" si="44"/>
        <v>0</v>
      </c>
      <c r="BP115" s="11" t="b">
        <f t="shared" si="44"/>
        <v>0</v>
      </c>
      <c r="BQ115" s="11" t="b">
        <f t="shared" si="45"/>
        <v>0</v>
      </c>
      <c r="BR115" s="11" t="b">
        <f t="shared" si="45"/>
        <v>0</v>
      </c>
      <c r="BU115" s="11" t="b">
        <f t="shared" si="34"/>
        <v>0</v>
      </c>
      <c r="BV115" s="11" t="b">
        <f t="shared" si="35"/>
        <v>0</v>
      </c>
      <c r="BW115" s="11" t="b">
        <f t="shared" si="47"/>
        <v>0</v>
      </c>
      <c r="BX115" s="11" t="b">
        <f t="shared" si="47"/>
        <v>0</v>
      </c>
      <c r="BY115" s="11" t="b">
        <f t="shared" si="47"/>
        <v>0</v>
      </c>
      <c r="BZ115" s="11" t="b">
        <f t="shared" si="47"/>
        <v>0</v>
      </c>
      <c r="CA115" s="11" t="b">
        <f t="shared" si="47"/>
        <v>0</v>
      </c>
      <c r="CB115" s="11" t="b">
        <f t="shared" si="47"/>
        <v>0</v>
      </c>
      <c r="CC115" s="11" t="b">
        <f t="shared" si="47"/>
        <v>0</v>
      </c>
      <c r="CD115" s="11" t="b">
        <f t="shared" si="47"/>
        <v>0</v>
      </c>
      <c r="CE115" s="11" t="b">
        <f t="shared" si="47"/>
        <v>0</v>
      </c>
      <c r="CF115" s="11" t="b">
        <f t="shared" si="47"/>
        <v>0</v>
      </c>
      <c r="CG115" s="11" t="b">
        <f t="shared" si="47"/>
        <v>0</v>
      </c>
      <c r="CH115" s="11" t="b">
        <f t="shared" si="47"/>
        <v>0</v>
      </c>
      <c r="CI115" s="11" t="b">
        <f t="shared" si="47"/>
        <v>0</v>
      </c>
      <c r="CJ115" s="11" t="b">
        <f t="shared" si="46"/>
        <v>0</v>
      </c>
      <c r="CK115" s="11" t="b">
        <f t="shared" si="37"/>
        <v>0</v>
      </c>
      <c r="CL115" s="11" t="b">
        <f t="shared" si="36"/>
        <v>0</v>
      </c>
      <c r="CM115" t="s">
        <v>868</v>
      </c>
    </row>
    <row r="116" spans="1:91">
      <c r="A116" t="s">
        <v>869</v>
      </c>
      <c r="B116" t="s">
        <v>870</v>
      </c>
      <c r="C116" t="s">
        <v>802</v>
      </c>
      <c r="D116" t="s">
        <v>70</v>
      </c>
      <c r="E116" t="s">
        <v>144</v>
      </c>
      <c r="F116" t="s">
        <v>56</v>
      </c>
      <c r="G116" t="s">
        <v>124</v>
      </c>
      <c r="H116" t="s">
        <v>109</v>
      </c>
      <c r="I116" t="str">
        <f t="shared" si="30"/>
        <v>UK</v>
      </c>
      <c r="J116" t="s">
        <v>59</v>
      </c>
      <c r="K116" t="s">
        <v>98</v>
      </c>
      <c r="L116">
        <v>1</v>
      </c>
      <c r="M116">
        <v>4</v>
      </c>
      <c r="N116">
        <v>2</v>
      </c>
      <c r="O116">
        <v>4</v>
      </c>
      <c r="P116">
        <v>0</v>
      </c>
      <c r="Q116">
        <v>5</v>
      </c>
      <c r="R116">
        <v>4</v>
      </c>
      <c r="S116">
        <v>1</v>
      </c>
      <c r="T116">
        <v>2</v>
      </c>
      <c r="V116">
        <v>1</v>
      </c>
      <c r="W116">
        <v>2</v>
      </c>
      <c r="X116">
        <v>4</v>
      </c>
      <c r="Y116">
        <v>5</v>
      </c>
      <c r="Z116">
        <v>3</v>
      </c>
      <c r="AA116">
        <v>5</v>
      </c>
      <c r="AB116">
        <v>3</v>
      </c>
      <c r="AC116">
        <v>3</v>
      </c>
      <c r="AD116">
        <v>3</v>
      </c>
      <c r="AE116" s="35">
        <v>1</v>
      </c>
      <c r="AF116">
        <v>4</v>
      </c>
      <c r="AG116">
        <v>1</v>
      </c>
      <c r="AH116">
        <v>1</v>
      </c>
      <c r="AI116">
        <v>5</v>
      </c>
      <c r="AJ116">
        <v>2</v>
      </c>
      <c r="AK116">
        <v>4</v>
      </c>
      <c r="AL116">
        <v>2</v>
      </c>
      <c r="AM116">
        <v>0</v>
      </c>
      <c r="AN116">
        <v>1</v>
      </c>
      <c r="AO116">
        <v>1</v>
      </c>
      <c r="AP116">
        <v>0</v>
      </c>
      <c r="AQ116">
        <v>1</v>
      </c>
      <c r="AR116">
        <v>6</v>
      </c>
      <c r="AS116">
        <v>3</v>
      </c>
      <c r="AT116">
        <f t="shared" si="42"/>
        <v>2.5</v>
      </c>
      <c r="AU116">
        <f t="shared" si="31"/>
        <v>0</v>
      </c>
      <c r="AV116">
        <f t="shared" si="43"/>
        <v>3.25</v>
      </c>
      <c r="AW116">
        <f t="shared" si="32"/>
        <v>1</v>
      </c>
      <c r="AX116" t="s">
        <v>282</v>
      </c>
      <c r="AY116" t="s">
        <v>871</v>
      </c>
      <c r="AZ116" t="s">
        <v>872</v>
      </c>
      <c r="BA116">
        <v>0</v>
      </c>
      <c r="BB116">
        <v>0</v>
      </c>
      <c r="BC116">
        <f t="shared" si="48"/>
        <v>0</v>
      </c>
      <c r="BD116">
        <v>2</v>
      </c>
      <c r="BE116">
        <v>3</v>
      </c>
      <c r="BF116">
        <f t="shared" si="33"/>
        <v>1</v>
      </c>
      <c r="BG116" t="s">
        <v>873</v>
      </c>
      <c r="BH116" t="s">
        <v>793</v>
      </c>
      <c r="BI116" s="1">
        <v>9.8611111111111104E-3</v>
      </c>
      <c r="BK116" s="5" t="s">
        <v>1041</v>
      </c>
      <c r="BM116" s="11" t="b">
        <f t="shared" si="44"/>
        <v>0</v>
      </c>
      <c r="BN116" s="11" t="b">
        <f t="shared" si="44"/>
        <v>0</v>
      </c>
      <c r="BO116" s="11" t="b">
        <f t="shared" si="44"/>
        <v>0</v>
      </c>
      <c r="BP116" s="11" t="b">
        <f t="shared" si="44"/>
        <v>0</v>
      </c>
      <c r="BQ116" s="11" t="b">
        <f t="shared" si="45"/>
        <v>0</v>
      </c>
      <c r="BR116" s="11" t="b">
        <f t="shared" si="45"/>
        <v>0</v>
      </c>
      <c r="BU116" s="11" t="b">
        <f t="shared" si="34"/>
        <v>0</v>
      </c>
      <c r="BV116" s="11" t="b">
        <f t="shared" si="35"/>
        <v>0</v>
      </c>
      <c r="BW116" s="11" t="b">
        <f t="shared" si="47"/>
        <v>0</v>
      </c>
      <c r="BX116" s="11" t="b">
        <f t="shared" si="47"/>
        <v>0</v>
      </c>
      <c r="BY116" s="11" t="b">
        <f t="shared" si="47"/>
        <v>0</v>
      </c>
      <c r="BZ116" s="11" t="b">
        <f t="shared" si="47"/>
        <v>0</v>
      </c>
      <c r="CA116" s="11" t="b">
        <f t="shared" si="47"/>
        <v>0</v>
      </c>
      <c r="CB116" s="11" t="b">
        <f t="shared" si="47"/>
        <v>0</v>
      </c>
      <c r="CC116" s="11" t="b">
        <f t="shared" si="47"/>
        <v>0</v>
      </c>
      <c r="CD116" s="11" t="b">
        <f t="shared" si="47"/>
        <v>0</v>
      </c>
      <c r="CE116" s="11" t="b">
        <f t="shared" si="47"/>
        <v>0</v>
      </c>
      <c r="CF116" s="11" t="b">
        <f t="shared" si="47"/>
        <v>0</v>
      </c>
      <c r="CG116" s="11" t="b">
        <f t="shared" si="47"/>
        <v>0</v>
      </c>
      <c r="CH116" s="11" t="b">
        <f t="shared" si="47"/>
        <v>0</v>
      </c>
      <c r="CI116" s="11" t="b">
        <f t="shared" si="47"/>
        <v>0</v>
      </c>
      <c r="CJ116" s="11" t="b">
        <f t="shared" si="46"/>
        <v>0</v>
      </c>
      <c r="CK116" s="11" t="b">
        <f t="shared" si="37"/>
        <v>0</v>
      </c>
      <c r="CL116" s="11" t="b">
        <f t="shared" si="36"/>
        <v>0</v>
      </c>
      <c r="CM116" t="s">
        <v>874</v>
      </c>
    </row>
    <row r="117" spans="1:91">
      <c r="A117" t="s">
        <v>875</v>
      </c>
      <c r="B117" t="s">
        <v>876</v>
      </c>
      <c r="C117" t="s">
        <v>802</v>
      </c>
      <c r="D117" t="s">
        <v>70</v>
      </c>
      <c r="E117" t="s">
        <v>71</v>
      </c>
      <c r="F117" t="s">
        <v>83</v>
      </c>
      <c r="G117" t="s">
        <v>96</v>
      </c>
      <c r="H117" t="s">
        <v>84</v>
      </c>
      <c r="I117" t="str">
        <f t="shared" si="30"/>
        <v>United States</v>
      </c>
      <c r="J117" t="s">
        <v>74</v>
      </c>
      <c r="K117" t="s">
        <v>60</v>
      </c>
      <c r="L117">
        <v>5</v>
      </c>
      <c r="M117">
        <v>3</v>
      </c>
      <c r="N117">
        <v>5</v>
      </c>
      <c r="O117">
        <v>4</v>
      </c>
      <c r="P117">
        <v>5</v>
      </c>
      <c r="Q117">
        <v>3</v>
      </c>
      <c r="R117">
        <v>2</v>
      </c>
      <c r="S117">
        <v>1</v>
      </c>
      <c r="T117">
        <v>3</v>
      </c>
      <c r="V117">
        <v>4</v>
      </c>
      <c r="W117">
        <v>4</v>
      </c>
      <c r="X117">
        <v>5</v>
      </c>
      <c r="Y117">
        <v>6</v>
      </c>
      <c r="Z117">
        <v>6</v>
      </c>
      <c r="AA117">
        <v>6</v>
      </c>
      <c r="AB117">
        <v>5</v>
      </c>
      <c r="AC117">
        <v>1</v>
      </c>
      <c r="AD117">
        <v>5</v>
      </c>
      <c r="AE117" s="35">
        <v>6</v>
      </c>
      <c r="AF117">
        <v>6</v>
      </c>
      <c r="AG117">
        <v>4</v>
      </c>
      <c r="AH117">
        <v>4</v>
      </c>
      <c r="AI117">
        <v>6</v>
      </c>
      <c r="AJ117">
        <v>5</v>
      </c>
      <c r="AK117">
        <v>5</v>
      </c>
      <c r="AL117">
        <v>5</v>
      </c>
      <c r="AM117">
        <v>5</v>
      </c>
      <c r="AN117">
        <v>5</v>
      </c>
      <c r="AO117">
        <v>5</v>
      </c>
      <c r="AP117">
        <v>5</v>
      </c>
      <c r="AQ117">
        <v>5</v>
      </c>
      <c r="AR117">
        <v>6</v>
      </c>
      <c r="AS117">
        <v>5</v>
      </c>
      <c r="AT117">
        <f t="shared" si="42"/>
        <v>5.125</v>
      </c>
      <c r="AU117">
        <f t="shared" si="31"/>
        <v>1</v>
      </c>
      <c r="AV117">
        <f t="shared" si="43"/>
        <v>5.125</v>
      </c>
      <c r="AW117">
        <f t="shared" si="32"/>
        <v>1</v>
      </c>
      <c r="AX117" t="s">
        <v>282</v>
      </c>
      <c r="AY117" t="s">
        <v>104</v>
      </c>
      <c r="AZ117" t="s">
        <v>527</v>
      </c>
      <c r="BA117">
        <v>2</v>
      </c>
      <c r="BC117">
        <f t="shared" si="48"/>
        <v>2</v>
      </c>
      <c r="BD117">
        <v>1</v>
      </c>
      <c r="BE117">
        <v>5</v>
      </c>
      <c r="BF117">
        <f t="shared" si="33"/>
        <v>1</v>
      </c>
      <c r="BG117" t="s">
        <v>839</v>
      </c>
      <c r="BH117" t="s">
        <v>370</v>
      </c>
      <c r="BI117" s="1">
        <v>4.5717592592592589E-3</v>
      </c>
      <c r="BK117" s="5" t="s">
        <v>1041</v>
      </c>
      <c r="BM117" s="11" t="b">
        <f t="shared" si="44"/>
        <v>0</v>
      </c>
      <c r="BN117" s="11" t="b">
        <f t="shared" si="44"/>
        <v>0</v>
      </c>
      <c r="BO117" s="11" t="b">
        <f t="shared" si="44"/>
        <v>0</v>
      </c>
      <c r="BP117" s="11" t="b">
        <f t="shared" si="44"/>
        <v>0</v>
      </c>
      <c r="BQ117" s="11" t="b">
        <f t="shared" si="45"/>
        <v>0</v>
      </c>
      <c r="BR117" s="11" t="b">
        <f t="shared" si="45"/>
        <v>0</v>
      </c>
      <c r="BU117" s="11" t="b">
        <f t="shared" si="34"/>
        <v>0</v>
      </c>
      <c r="BV117" s="11" t="b">
        <f t="shared" si="35"/>
        <v>0</v>
      </c>
      <c r="BW117" s="11" t="b">
        <f t="shared" si="47"/>
        <v>0</v>
      </c>
      <c r="BX117" s="11" t="b">
        <f t="shared" si="47"/>
        <v>0</v>
      </c>
      <c r="BY117" s="11" t="b">
        <f t="shared" si="47"/>
        <v>0</v>
      </c>
      <c r="BZ117" s="11" t="b">
        <f t="shared" si="47"/>
        <v>0</v>
      </c>
      <c r="CA117" s="11" t="b">
        <f t="shared" si="47"/>
        <v>0</v>
      </c>
      <c r="CB117" s="11" t="b">
        <f t="shared" si="47"/>
        <v>0</v>
      </c>
      <c r="CC117" s="11" t="b">
        <f t="shared" si="47"/>
        <v>0</v>
      </c>
      <c r="CD117" s="11" t="b">
        <f t="shared" si="47"/>
        <v>0</v>
      </c>
      <c r="CE117" s="11" t="b">
        <f t="shared" si="47"/>
        <v>0</v>
      </c>
      <c r="CF117" s="11" t="b">
        <f t="shared" si="47"/>
        <v>0</v>
      </c>
      <c r="CG117" s="11" t="b">
        <f t="shared" si="47"/>
        <v>0</v>
      </c>
      <c r="CH117" s="11" t="b">
        <f t="shared" si="47"/>
        <v>0</v>
      </c>
      <c r="CI117" s="11" t="b">
        <f t="shared" si="47"/>
        <v>0</v>
      </c>
      <c r="CJ117" s="11" t="b">
        <f t="shared" si="46"/>
        <v>0</v>
      </c>
      <c r="CK117" s="11" t="b">
        <f t="shared" si="37"/>
        <v>0</v>
      </c>
      <c r="CL117" s="11" t="b">
        <f t="shared" si="36"/>
        <v>0</v>
      </c>
    </row>
    <row r="118" spans="1:91">
      <c r="A118" t="s">
        <v>877</v>
      </c>
      <c r="B118" t="s">
        <v>878</v>
      </c>
      <c r="C118" t="s">
        <v>802</v>
      </c>
      <c r="D118" t="s">
        <v>70</v>
      </c>
      <c r="E118" t="s">
        <v>71</v>
      </c>
      <c r="F118" t="s">
        <v>56</v>
      </c>
      <c r="G118" t="s">
        <v>96</v>
      </c>
      <c r="H118" t="s">
        <v>879</v>
      </c>
      <c r="I118" t="str">
        <f t="shared" si="30"/>
        <v>Glasgow</v>
      </c>
      <c r="J118" t="s">
        <v>59</v>
      </c>
      <c r="K118" t="s">
        <v>98</v>
      </c>
      <c r="L118">
        <v>2</v>
      </c>
      <c r="M118">
        <v>3</v>
      </c>
      <c r="N118">
        <v>3</v>
      </c>
      <c r="O118">
        <v>2</v>
      </c>
      <c r="P118">
        <v>3</v>
      </c>
      <c r="Q118">
        <v>1</v>
      </c>
      <c r="R118">
        <v>1</v>
      </c>
      <c r="S118">
        <v>1</v>
      </c>
      <c r="T118">
        <v>2</v>
      </c>
      <c r="V118">
        <v>4</v>
      </c>
      <c r="W118">
        <v>6</v>
      </c>
      <c r="X118">
        <v>3</v>
      </c>
      <c r="Y118">
        <v>3</v>
      </c>
      <c r="Z118">
        <v>4</v>
      </c>
      <c r="AA118">
        <v>6</v>
      </c>
      <c r="AB118">
        <v>1</v>
      </c>
      <c r="AC118">
        <v>3</v>
      </c>
      <c r="AD118">
        <v>3</v>
      </c>
      <c r="AE118" s="35">
        <v>3</v>
      </c>
      <c r="AF118">
        <v>4</v>
      </c>
      <c r="AG118">
        <v>6</v>
      </c>
      <c r="AH118">
        <v>4</v>
      </c>
      <c r="AI118">
        <v>5</v>
      </c>
      <c r="AJ118">
        <v>4</v>
      </c>
      <c r="AK118">
        <v>3</v>
      </c>
      <c r="AL118">
        <v>4</v>
      </c>
      <c r="AM118">
        <v>5</v>
      </c>
      <c r="AN118">
        <v>4</v>
      </c>
      <c r="AO118">
        <v>4</v>
      </c>
      <c r="AP118">
        <v>4</v>
      </c>
      <c r="AQ118">
        <v>4</v>
      </c>
      <c r="AR118">
        <v>6</v>
      </c>
      <c r="AS118">
        <v>6</v>
      </c>
      <c r="AT118">
        <f t="shared" si="42"/>
        <v>4.125</v>
      </c>
      <c r="AU118">
        <f t="shared" si="31"/>
        <v>1</v>
      </c>
      <c r="AV118">
        <f t="shared" si="43"/>
        <v>3.75</v>
      </c>
      <c r="AW118">
        <f t="shared" si="32"/>
        <v>1</v>
      </c>
      <c r="AX118" t="s">
        <v>86</v>
      </c>
      <c r="AY118" t="s">
        <v>139</v>
      </c>
      <c r="AZ118" t="s">
        <v>249</v>
      </c>
      <c r="BA118">
        <v>1</v>
      </c>
      <c r="BC118">
        <f t="shared" si="48"/>
        <v>1</v>
      </c>
      <c r="BD118">
        <v>1</v>
      </c>
      <c r="BE118">
        <v>2</v>
      </c>
      <c r="BF118">
        <f t="shared" si="33"/>
        <v>1</v>
      </c>
      <c r="BG118" t="s">
        <v>106</v>
      </c>
      <c r="BH118" t="s">
        <v>90</v>
      </c>
      <c r="BI118" s="1">
        <v>4.0740740740740746E-3</v>
      </c>
      <c r="BJ118" t="s">
        <v>880</v>
      </c>
      <c r="BK118" s="5" t="s">
        <v>1051</v>
      </c>
      <c r="BM118" s="11" t="b">
        <f t="shared" si="44"/>
        <v>0</v>
      </c>
      <c r="BN118" s="11" t="b">
        <f t="shared" si="44"/>
        <v>0</v>
      </c>
      <c r="BO118" s="11" t="b">
        <f t="shared" si="44"/>
        <v>0</v>
      </c>
      <c r="BP118" s="11" t="b">
        <f t="shared" si="44"/>
        <v>0</v>
      </c>
      <c r="BQ118" s="11" t="b">
        <f t="shared" si="45"/>
        <v>0</v>
      </c>
      <c r="BR118" s="11" t="b">
        <f t="shared" si="45"/>
        <v>0</v>
      </c>
      <c r="BS118" s="5" t="s">
        <v>1050</v>
      </c>
      <c r="BT118" s="5" t="s">
        <v>1095</v>
      </c>
      <c r="BU118" s="11" t="b">
        <f t="shared" si="34"/>
        <v>0</v>
      </c>
      <c r="BV118" s="11" t="b">
        <f t="shared" si="35"/>
        <v>1</v>
      </c>
      <c r="BW118" s="11" t="b">
        <f t="shared" si="47"/>
        <v>0</v>
      </c>
      <c r="BX118" s="11" t="b">
        <f t="shared" si="47"/>
        <v>0</v>
      </c>
      <c r="BY118" s="11" t="b">
        <f t="shared" si="47"/>
        <v>0</v>
      </c>
      <c r="BZ118" s="11" t="b">
        <f t="shared" si="47"/>
        <v>1</v>
      </c>
      <c r="CA118" s="11" t="b">
        <f t="shared" si="47"/>
        <v>0</v>
      </c>
      <c r="CB118" s="11" t="b">
        <f t="shared" si="47"/>
        <v>0</v>
      </c>
      <c r="CC118" s="11" t="b">
        <f t="shared" si="47"/>
        <v>0</v>
      </c>
      <c r="CD118" s="11" t="b">
        <f t="shared" si="47"/>
        <v>0</v>
      </c>
      <c r="CE118" s="11" t="b">
        <f t="shared" si="47"/>
        <v>0</v>
      </c>
      <c r="CF118" s="11" t="b">
        <f t="shared" si="47"/>
        <v>0</v>
      </c>
      <c r="CG118" s="11" t="b">
        <f t="shared" si="47"/>
        <v>0</v>
      </c>
      <c r="CH118" s="11" t="b">
        <f t="shared" si="47"/>
        <v>0</v>
      </c>
      <c r="CI118" s="11" t="b">
        <f t="shared" si="47"/>
        <v>0</v>
      </c>
      <c r="CJ118" s="11" t="b">
        <f t="shared" si="46"/>
        <v>0</v>
      </c>
      <c r="CK118" s="11" t="b">
        <f t="shared" si="37"/>
        <v>0</v>
      </c>
      <c r="CL118" s="11" t="b">
        <f t="shared" si="36"/>
        <v>0</v>
      </c>
    </row>
    <row r="119" spans="1:91">
      <c r="A119" t="s">
        <v>881</v>
      </c>
      <c r="B119" t="s">
        <v>882</v>
      </c>
      <c r="C119" t="s">
        <v>802</v>
      </c>
      <c r="D119" t="s">
        <v>70</v>
      </c>
      <c r="E119" t="s">
        <v>55</v>
      </c>
      <c r="F119" t="s">
        <v>56</v>
      </c>
      <c r="G119" t="s">
        <v>96</v>
      </c>
      <c r="H119" t="s">
        <v>883</v>
      </c>
      <c r="I119" t="str">
        <f t="shared" si="30"/>
        <v>Pakistan</v>
      </c>
      <c r="J119" t="s">
        <v>74</v>
      </c>
      <c r="K119" t="s">
        <v>85</v>
      </c>
      <c r="L119">
        <v>3</v>
      </c>
      <c r="M119">
        <v>2</v>
      </c>
      <c r="N119">
        <v>3</v>
      </c>
      <c r="O119">
        <v>2</v>
      </c>
      <c r="P119">
        <v>4</v>
      </c>
      <c r="Q119">
        <v>4</v>
      </c>
      <c r="R119">
        <v>3</v>
      </c>
      <c r="S119">
        <v>0</v>
      </c>
      <c r="U119">
        <v>4</v>
      </c>
      <c r="V119">
        <v>4</v>
      </c>
      <c r="W119">
        <v>5</v>
      </c>
      <c r="X119">
        <v>3</v>
      </c>
      <c r="Y119">
        <v>4</v>
      </c>
      <c r="Z119">
        <v>5</v>
      </c>
      <c r="AA119">
        <v>5</v>
      </c>
      <c r="AB119">
        <v>3</v>
      </c>
      <c r="AC119">
        <v>1</v>
      </c>
      <c r="AD119">
        <v>5</v>
      </c>
      <c r="AE119" s="35">
        <v>6</v>
      </c>
      <c r="AF119">
        <v>3</v>
      </c>
      <c r="AG119">
        <v>5</v>
      </c>
      <c r="AH119">
        <v>3</v>
      </c>
      <c r="AI119">
        <v>6</v>
      </c>
      <c r="AJ119">
        <v>5</v>
      </c>
      <c r="AK119">
        <v>5</v>
      </c>
      <c r="AL119">
        <v>1</v>
      </c>
      <c r="AM119">
        <v>6</v>
      </c>
      <c r="AN119">
        <v>6</v>
      </c>
      <c r="AO119">
        <v>6</v>
      </c>
      <c r="AP119">
        <v>6</v>
      </c>
      <c r="AQ119">
        <v>6</v>
      </c>
      <c r="AR119">
        <v>6</v>
      </c>
      <c r="AS119">
        <v>4</v>
      </c>
      <c r="AT119">
        <f t="shared" si="42"/>
        <v>4.25</v>
      </c>
      <c r="AU119">
        <f t="shared" si="31"/>
        <v>1</v>
      </c>
      <c r="AV119">
        <f t="shared" si="43"/>
        <v>4.25</v>
      </c>
      <c r="AW119">
        <f t="shared" si="32"/>
        <v>1</v>
      </c>
      <c r="AX119" t="s">
        <v>145</v>
      </c>
      <c r="AY119" t="s">
        <v>245</v>
      </c>
      <c r="AZ119" t="s">
        <v>884</v>
      </c>
      <c r="BA119">
        <v>1</v>
      </c>
      <c r="BC119">
        <f t="shared" si="48"/>
        <v>1</v>
      </c>
      <c r="BD119">
        <v>1</v>
      </c>
      <c r="BE119">
        <v>2</v>
      </c>
      <c r="BF119">
        <f t="shared" si="33"/>
        <v>1</v>
      </c>
      <c r="BG119" t="s">
        <v>257</v>
      </c>
      <c r="BH119" t="s">
        <v>149</v>
      </c>
      <c r="BI119" s="1">
        <v>3.7731481481481483E-3</v>
      </c>
      <c r="BJ119" t="s">
        <v>885</v>
      </c>
      <c r="BK119" s="5" t="s">
        <v>1042</v>
      </c>
      <c r="BM119" s="11" t="b">
        <f t="shared" si="44"/>
        <v>0</v>
      </c>
      <c r="BN119" s="11" t="b">
        <f t="shared" si="44"/>
        <v>0</v>
      </c>
      <c r="BO119" s="11" t="b">
        <f t="shared" si="44"/>
        <v>0</v>
      </c>
      <c r="BP119" s="11" t="b">
        <f t="shared" si="44"/>
        <v>0</v>
      </c>
      <c r="BQ119" s="11" t="b">
        <f t="shared" si="45"/>
        <v>0</v>
      </c>
      <c r="BR119" s="11" t="b">
        <f t="shared" si="45"/>
        <v>0</v>
      </c>
      <c r="BS119" s="5" t="s">
        <v>1045</v>
      </c>
      <c r="BT119" s="5" t="s">
        <v>1073</v>
      </c>
      <c r="BU119" s="11" t="b">
        <f t="shared" si="34"/>
        <v>0</v>
      </c>
      <c r="BV119" s="11" t="b">
        <f t="shared" si="35"/>
        <v>0</v>
      </c>
      <c r="BW119" s="11" t="b">
        <f t="shared" si="47"/>
        <v>0</v>
      </c>
      <c r="BX119" s="11" t="b">
        <f t="shared" si="47"/>
        <v>1</v>
      </c>
      <c r="BY119" s="11" t="b">
        <f t="shared" si="47"/>
        <v>0</v>
      </c>
      <c r="BZ119" s="11" t="b">
        <f t="shared" si="47"/>
        <v>0</v>
      </c>
      <c r="CA119" s="11" t="b">
        <f t="shared" si="47"/>
        <v>0</v>
      </c>
      <c r="CB119" s="11" t="b">
        <f t="shared" si="47"/>
        <v>0</v>
      </c>
      <c r="CC119" s="11" t="b">
        <f t="shared" si="47"/>
        <v>0</v>
      </c>
      <c r="CD119" s="11" t="b">
        <f t="shared" si="47"/>
        <v>0</v>
      </c>
      <c r="CE119" s="11" t="b">
        <f t="shared" si="47"/>
        <v>0</v>
      </c>
      <c r="CF119" s="11" t="b">
        <f t="shared" si="47"/>
        <v>0</v>
      </c>
      <c r="CG119" s="11" t="b">
        <f t="shared" si="47"/>
        <v>1</v>
      </c>
      <c r="CH119" s="11" t="b">
        <f t="shared" si="47"/>
        <v>0</v>
      </c>
      <c r="CI119" s="11" t="b">
        <f t="shared" si="47"/>
        <v>0</v>
      </c>
      <c r="CJ119" s="11" t="b">
        <f t="shared" si="46"/>
        <v>0</v>
      </c>
      <c r="CK119" s="11" t="b">
        <f t="shared" si="37"/>
        <v>1</v>
      </c>
      <c r="CL119" s="11" t="b">
        <f t="shared" si="36"/>
        <v>0</v>
      </c>
    </row>
    <row r="120" spans="1:91">
      <c r="A120" t="s">
        <v>886</v>
      </c>
      <c r="B120" t="s">
        <v>887</v>
      </c>
      <c r="C120" t="s">
        <v>802</v>
      </c>
      <c r="D120" t="s">
        <v>54</v>
      </c>
      <c r="E120" t="s">
        <v>82</v>
      </c>
      <c r="F120" t="s">
        <v>116</v>
      </c>
      <c r="G120" t="s">
        <v>96</v>
      </c>
      <c r="H120" t="s">
        <v>185</v>
      </c>
      <c r="I120" t="str">
        <f t="shared" si="30"/>
        <v>Italy</v>
      </c>
      <c r="J120" t="s">
        <v>74</v>
      </c>
      <c r="K120" t="s">
        <v>60</v>
      </c>
      <c r="L120">
        <v>2</v>
      </c>
      <c r="M120">
        <v>5</v>
      </c>
      <c r="N120">
        <v>3</v>
      </c>
      <c r="O120">
        <v>4</v>
      </c>
      <c r="P120">
        <v>5</v>
      </c>
      <c r="Q120">
        <v>5</v>
      </c>
      <c r="R120">
        <v>5</v>
      </c>
      <c r="S120">
        <v>0</v>
      </c>
      <c r="U120">
        <v>4</v>
      </c>
      <c r="V120">
        <v>5</v>
      </c>
      <c r="W120">
        <v>5</v>
      </c>
      <c r="X120">
        <v>5</v>
      </c>
      <c r="Y120">
        <v>5</v>
      </c>
      <c r="Z120">
        <v>4</v>
      </c>
      <c r="AA120">
        <v>4</v>
      </c>
      <c r="AB120">
        <v>5</v>
      </c>
      <c r="AC120">
        <v>1</v>
      </c>
      <c r="AD120">
        <v>5</v>
      </c>
      <c r="AE120" s="35">
        <v>5</v>
      </c>
      <c r="AF120">
        <v>5</v>
      </c>
      <c r="AG120">
        <v>5</v>
      </c>
      <c r="AH120">
        <v>5</v>
      </c>
      <c r="AI120">
        <v>6</v>
      </c>
      <c r="AJ120">
        <v>6</v>
      </c>
      <c r="AK120">
        <v>5</v>
      </c>
      <c r="AL120">
        <v>1</v>
      </c>
      <c r="AM120">
        <v>6</v>
      </c>
      <c r="AN120">
        <v>5</v>
      </c>
      <c r="AO120">
        <v>5</v>
      </c>
      <c r="AP120">
        <v>5</v>
      </c>
      <c r="AQ120">
        <v>5</v>
      </c>
      <c r="AR120">
        <v>6</v>
      </c>
      <c r="AS120">
        <v>4</v>
      </c>
      <c r="AT120">
        <f t="shared" si="42"/>
        <v>4.75</v>
      </c>
      <c r="AU120">
        <f t="shared" si="31"/>
        <v>1</v>
      </c>
      <c r="AV120">
        <f t="shared" si="43"/>
        <v>4.75</v>
      </c>
      <c r="AW120">
        <f t="shared" si="32"/>
        <v>1</v>
      </c>
      <c r="AX120" t="s">
        <v>341</v>
      </c>
      <c r="AY120" t="s">
        <v>888</v>
      </c>
      <c r="AZ120" t="s">
        <v>889</v>
      </c>
      <c r="BA120">
        <v>0</v>
      </c>
      <c r="BB120">
        <v>1</v>
      </c>
      <c r="BC120">
        <f t="shared" si="48"/>
        <v>1</v>
      </c>
      <c r="BD120">
        <v>1</v>
      </c>
      <c r="BE120">
        <v>2</v>
      </c>
      <c r="BF120">
        <f t="shared" si="33"/>
        <v>1</v>
      </c>
      <c r="BG120" t="s">
        <v>307</v>
      </c>
      <c r="BH120" t="s">
        <v>308</v>
      </c>
      <c r="BI120" s="1">
        <v>5.5092592592592589E-3</v>
      </c>
      <c r="BK120" s="5" t="s">
        <v>1041</v>
      </c>
      <c r="BM120" s="11" t="b">
        <f t="shared" ref="BM120:BP139" si="49">ISNUMBER(SEARCH(BM$2,$BL120))</f>
        <v>0</v>
      </c>
      <c r="BN120" s="11" t="b">
        <f t="shared" si="49"/>
        <v>0</v>
      </c>
      <c r="BO120" s="11" t="b">
        <f t="shared" si="49"/>
        <v>0</v>
      </c>
      <c r="BP120" s="11" t="b">
        <f t="shared" si="49"/>
        <v>0</v>
      </c>
      <c r="BQ120" s="11" t="b">
        <f t="shared" si="45"/>
        <v>0</v>
      </c>
      <c r="BR120" s="11" t="b">
        <f t="shared" si="45"/>
        <v>0</v>
      </c>
      <c r="BU120" s="11" t="b">
        <f t="shared" si="34"/>
        <v>0</v>
      </c>
      <c r="BV120" s="11" t="b">
        <f t="shared" si="35"/>
        <v>0</v>
      </c>
      <c r="BW120" s="11" t="b">
        <f t="shared" si="47"/>
        <v>0</v>
      </c>
      <c r="BX120" s="11" t="b">
        <f t="shared" si="47"/>
        <v>0</v>
      </c>
      <c r="BY120" s="11" t="b">
        <f t="shared" si="47"/>
        <v>0</v>
      </c>
      <c r="BZ120" s="11" t="b">
        <f t="shared" si="47"/>
        <v>0</v>
      </c>
      <c r="CA120" s="11" t="b">
        <f t="shared" si="47"/>
        <v>0</v>
      </c>
      <c r="CB120" s="11" t="b">
        <f t="shared" si="47"/>
        <v>0</v>
      </c>
      <c r="CC120" s="11" t="b">
        <f t="shared" si="47"/>
        <v>0</v>
      </c>
      <c r="CD120" s="11" t="b">
        <f t="shared" si="47"/>
        <v>0</v>
      </c>
      <c r="CE120" s="11" t="b">
        <f t="shared" si="47"/>
        <v>0</v>
      </c>
      <c r="CF120" s="11" t="b">
        <f t="shared" si="47"/>
        <v>0</v>
      </c>
      <c r="CG120" s="11" t="b">
        <f t="shared" si="47"/>
        <v>0</v>
      </c>
      <c r="CH120" s="11" t="b">
        <f t="shared" si="47"/>
        <v>0</v>
      </c>
      <c r="CI120" s="11" t="b">
        <f t="shared" si="47"/>
        <v>0</v>
      </c>
      <c r="CJ120" s="11" t="b">
        <f t="shared" si="46"/>
        <v>0</v>
      </c>
      <c r="CK120" s="11" t="b">
        <f t="shared" si="37"/>
        <v>0</v>
      </c>
      <c r="CL120" s="11" t="b">
        <f t="shared" si="36"/>
        <v>0</v>
      </c>
    </row>
    <row r="121" spans="1:91">
      <c r="A121" t="s">
        <v>890</v>
      </c>
      <c r="B121" t="s">
        <v>891</v>
      </c>
      <c r="C121" t="s">
        <v>802</v>
      </c>
      <c r="D121" t="s">
        <v>54</v>
      </c>
      <c r="E121" t="s">
        <v>71</v>
      </c>
      <c r="F121" t="s">
        <v>56</v>
      </c>
      <c r="G121" t="s">
        <v>96</v>
      </c>
      <c r="H121" t="s">
        <v>892</v>
      </c>
      <c r="I121" t="str">
        <f t="shared" si="30"/>
        <v>Leeds</v>
      </c>
      <c r="J121" t="s">
        <v>74</v>
      </c>
      <c r="K121" t="s">
        <v>98</v>
      </c>
      <c r="L121">
        <v>3</v>
      </c>
      <c r="M121">
        <v>2</v>
      </c>
      <c r="N121">
        <v>3</v>
      </c>
      <c r="O121">
        <v>3</v>
      </c>
      <c r="P121">
        <v>3</v>
      </c>
      <c r="Q121">
        <v>4</v>
      </c>
      <c r="R121">
        <v>3</v>
      </c>
      <c r="S121">
        <v>1</v>
      </c>
      <c r="T121">
        <v>2</v>
      </c>
      <c r="V121">
        <v>6</v>
      </c>
      <c r="W121">
        <v>6</v>
      </c>
      <c r="X121">
        <v>6</v>
      </c>
      <c r="Y121">
        <v>5</v>
      </c>
      <c r="Z121">
        <v>6</v>
      </c>
      <c r="AA121">
        <v>6</v>
      </c>
      <c r="AB121">
        <v>6</v>
      </c>
      <c r="AC121">
        <v>0</v>
      </c>
      <c r="AD121">
        <v>6</v>
      </c>
      <c r="AE121" s="35">
        <v>6</v>
      </c>
      <c r="AF121">
        <v>6</v>
      </c>
      <c r="AG121">
        <v>6</v>
      </c>
      <c r="AH121">
        <v>6</v>
      </c>
      <c r="AI121">
        <v>6</v>
      </c>
      <c r="AJ121">
        <v>6</v>
      </c>
      <c r="AK121">
        <v>6</v>
      </c>
      <c r="AL121">
        <v>6</v>
      </c>
      <c r="AM121">
        <v>6</v>
      </c>
      <c r="AN121">
        <v>6</v>
      </c>
      <c r="AO121">
        <v>6</v>
      </c>
      <c r="AP121">
        <v>5</v>
      </c>
      <c r="AQ121">
        <v>6</v>
      </c>
      <c r="AR121">
        <v>6</v>
      </c>
      <c r="AS121">
        <v>6</v>
      </c>
      <c r="AT121">
        <f t="shared" si="42"/>
        <v>6</v>
      </c>
      <c r="AU121">
        <f t="shared" si="31"/>
        <v>1</v>
      </c>
      <c r="AV121">
        <f t="shared" si="43"/>
        <v>5.875</v>
      </c>
      <c r="AW121">
        <f t="shared" si="32"/>
        <v>1</v>
      </c>
      <c r="AX121" t="s">
        <v>282</v>
      </c>
      <c r="AY121" t="s">
        <v>87</v>
      </c>
      <c r="AZ121" t="s">
        <v>284</v>
      </c>
      <c r="BA121">
        <v>2</v>
      </c>
      <c r="BC121">
        <f t="shared" si="48"/>
        <v>2</v>
      </c>
      <c r="BD121">
        <v>1</v>
      </c>
      <c r="BE121">
        <v>2</v>
      </c>
      <c r="BF121">
        <f t="shared" si="33"/>
        <v>1</v>
      </c>
      <c r="BG121" t="s">
        <v>292</v>
      </c>
      <c r="BH121" t="s">
        <v>286</v>
      </c>
      <c r="BI121" s="1">
        <v>2.3958333333333336E-3</v>
      </c>
      <c r="BJ121" t="s">
        <v>893</v>
      </c>
      <c r="BK121" s="5" t="s">
        <v>736</v>
      </c>
      <c r="BL121" s="5" t="s">
        <v>1159</v>
      </c>
      <c r="BM121" s="11" t="b">
        <f t="shared" si="49"/>
        <v>0</v>
      </c>
      <c r="BN121" s="11" t="b">
        <f t="shared" si="49"/>
        <v>0</v>
      </c>
      <c r="BO121" s="11" t="b">
        <f t="shared" si="49"/>
        <v>1</v>
      </c>
      <c r="BP121" s="11" t="b">
        <f t="shared" si="49"/>
        <v>0</v>
      </c>
      <c r="BQ121" s="11" t="b">
        <f t="shared" si="45"/>
        <v>0</v>
      </c>
      <c r="BR121" s="11" t="b">
        <f t="shared" si="45"/>
        <v>0</v>
      </c>
      <c r="BU121" s="11" t="b">
        <f t="shared" si="34"/>
        <v>0</v>
      </c>
      <c r="BV121" s="11" t="b">
        <f t="shared" si="35"/>
        <v>0</v>
      </c>
      <c r="BW121" s="11" t="b">
        <f t="shared" si="47"/>
        <v>0</v>
      </c>
      <c r="BX121" s="11" t="b">
        <f t="shared" si="47"/>
        <v>0</v>
      </c>
      <c r="BY121" s="11" t="b">
        <f t="shared" si="47"/>
        <v>0</v>
      </c>
      <c r="BZ121" s="11" t="b">
        <f t="shared" si="47"/>
        <v>0</v>
      </c>
      <c r="CA121" s="11" t="b">
        <f t="shared" si="47"/>
        <v>0</v>
      </c>
      <c r="CB121" s="11" t="b">
        <f t="shared" si="47"/>
        <v>0</v>
      </c>
      <c r="CC121" s="11" t="b">
        <f t="shared" si="47"/>
        <v>0</v>
      </c>
      <c r="CD121" s="11" t="b">
        <f t="shared" si="47"/>
        <v>0</v>
      </c>
      <c r="CE121" s="11" t="b">
        <f t="shared" si="47"/>
        <v>0</v>
      </c>
      <c r="CF121" s="11" t="b">
        <f t="shared" si="47"/>
        <v>0</v>
      </c>
      <c r="CG121" s="11" t="b">
        <f t="shared" si="47"/>
        <v>0</v>
      </c>
      <c r="CH121" s="11" t="b">
        <f t="shared" si="47"/>
        <v>0</v>
      </c>
      <c r="CI121" s="11" t="b">
        <f t="shared" si="47"/>
        <v>0</v>
      </c>
      <c r="CJ121" s="11" t="b">
        <f t="shared" si="46"/>
        <v>0</v>
      </c>
      <c r="CK121" s="11" t="b">
        <f t="shared" si="37"/>
        <v>0</v>
      </c>
      <c r="CL121" s="11" t="b">
        <f t="shared" si="36"/>
        <v>0</v>
      </c>
    </row>
    <row r="122" spans="1:91">
      <c r="A122" t="s">
        <v>894</v>
      </c>
      <c r="B122" t="s">
        <v>895</v>
      </c>
      <c r="C122" t="s">
        <v>802</v>
      </c>
      <c r="D122" t="s">
        <v>54</v>
      </c>
      <c r="E122" t="s">
        <v>144</v>
      </c>
      <c r="F122" t="s">
        <v>83</v>
      </c>
      <c r="G122" t="s">
        <v>96</v>
      </c>
      <c r="H122" t="s">
        <v>185</v>
      </c>
      <c r="I122" t="str">
        <f t="shared" si="30"/>
        <v>Italy</v>
      </c>
      <c r="J122" t="s">
        <v>74</v>
      </c>
      <c r="K122" t="s">
        <v>60</v>
      </c>
      <c r="L122">
        <v>0</v>
      </c>
      <c r="M122">
        <v>2</v>
      </c>
      <c r="N122">
        <v>2</v>
      </c>
      <c r="O122">
        <v>3</v>
      </c>
      <c r="P122">
        <v>5</v>
      </c>
      <c r="Q122">
        <v>5</v>
      </c>
      <c r="R122">
        <v>5</v>
      </c>
      <c r="S122">
        <v>0</v>
      </c>
      <c r="U122">
        <v>4</v>
      </c>
      <c r="V122">
        <v>6</v>
      </c>
      <c r="W122">
        <v>6</v>
      </c>
      <c r="X122">
        <v>5</v>
      </c>
      <c r="Y122">
        <v>6</v>
      </c>
      <c r="Z122">
        <v>5</v>
      </c>
      <c r="AA122">
        <v>6</v>
      </c>
      <c r="AB122">
        <v>4</v>
      </c>
      <c r="AC122">
        <v>0</v>
      </c>
      <c r="AD122">
        <v>6</v>
      </c>
      <c r="AE122" s="35">
        <v>4</v>
      </c>
      <c r="AF122">
        <v>6</v>
      </c>
      <c r="AG122">
        <v>6</v>
      </c>
      <c r="AH122">
        <v>6</v>
      </c>
      <c r="AI122">
        <v>6</v>
      </c>
      <c r="AJ122">
        <v>6</v>
      </c>
      <c r="AK122">
        <v>6</v>
      </c>
      <c r="AL122">
        <v>5</v>
      </c>
      <c r="AM122">
        <v>5</v>
      </c>
      <c r="AN122">
        <v>5</v>
      </c>
      <c r="AO122">
        <v>5</v>
      </c>
      <c r="AP122">
        <v>5</v>
      </c>
      <c r="AQ122">
        <v>4</v>
      </c>
      <c r="AR122">
        <v>6</v>
      </c>
      <c r="AS122">
        <v>0</v>
      </c>
      <c r="AT122">
        <f t="shared" si="42"/>
        <v>5.625</v>
      </c>
      <c r="AU122">
        <f t="shared" si="31"/>
        <v>1</v>
      </c>
      <c r="AV122">
        <f t="shared" si="43"/>
        <v>5.5</v>
      </c>
      <c r="AW122">
        <f t="shared" si="32"/>
        <v>1</v>
      </c>
      <c r="AX122" t="s">
        <v>86</v>
      </c>
      <c r="AY122" t="s">
        <v>896</v>
      </c>
      <c r="AZ122" t="s">
        <v>897</v>
      </c>
      <c r="BA122">
        <v>1</v>
      </c>
      <c r="BC122">
        <f t="shared" si="48"/>
        <v>1</v>
      </c>
      <c r="BD122">
        <v>1</v>
      </c>
      <c r="BE122">
        <v>3</v>
      </c>
      <c r="BF122">
        <f t="shared" si="33"/>
        <v>1</v>
      </c>
      <c r="BG122" t="s">
        <v>898</v>
      </c>
      <c r="BH122" t="s">
        <v>90</v>
      </c>
      <c r="BI122" s="1">
        <v>7.2453703703703708E-3</v>
      </c>
      <c r="BJ122" t="s">
        <v>899</v>
      </c>
      <c r="BK122" s="5" t="s">
        <v>736</v>
      </c>
      <c r="BL122" s="5" t="s">
        <v>1161</v>
      </c>
      <c r="BM122" s="11" t="b">
        <f t="shared" si="49"/>
        <v>0</v>
      </c>
      <c r="BN122" s="11" t="b">
        <f t="shared" si="49"/>
        <v>0</v>
      </c>
      <c r="BO122" s="11" t="b">
        <f t="shared" si="49"/>
        <v>0</v>
      </c>
      <c r="BP122" s="11" t="b">
        <f t="shared" si="49"/>
        <v>0</v>
      </c>
      <c r="BQ122" s="11" t="b">
        <f t="shared" si="45"/>
        <v>0</v>
      </c>
      <c r="BR122" s="11" t="b">
        <f t="shared" si="45"/>
        <v>0</v>
      </c>
      <c r="BS122" s="5" t="s">
        <v>1096</v>
      </c>
      <c r="BU122" s="11" t="b">
        <f t="shared" si="34"/>
        <v>0</v>
      </c>
      <c r="BV122" s="11" t="b">
        <f t="shared" si="35"/>
        <v>0</v>
      </c>
      <c r="BW122" s="11" t="b">
        <f t="shared" si="47"/>
        <v>0</v>
      </c>
      <c r="BX122" s="11" t="b">
        <f t="shared" si="47"/>
        <v>0</v>
      </c>
      <c r="BY122" s="11" t="b">
        <f t="shared" si="47"/>
        <v>0</v>
      </c>
      <c r="BZ122" s="11" t="b">
        <f t="shared" si="47"/>
        <v>0</v>
      </c>
      <c r="CA122" s="11" t="b">
        <f t="shared" si="47"/>
        <v>0</v>
      </c>
      <c r="CB122" s="11" t="b">
        <f t="shared" si="47"/>
        <v>0</v>
      </c>
      <c r="CC122" s="11" t="b">
        <f t="shared" si="47"/>
        <v>0</v>
      </c>
      <c r="CD122" s="11" t="b">
        <f t="shared" si="47"/>
        <v>0</v>
      </c>
      <c r="CE122" s="11" t="b">
        <f t="shared" si="47"/>
        <v>0</v>
      </c>
      <c r="CF122" s="11" t="b">
        <f t="shared" si="47"/>
        <v>0</v>
      </c>
      <c r="CG122" s="11" t="b">
        <f t="shared" si="47"/>
        <v>0</v>
      </c>
      <c r="CH122" s="11" t="b">
        <f t="shared" si="47"/>
        <v>0</v>
      </c>
      <c r="CI122" s="11" t="b">
        <f t="shared" si="47"/>
        <v>1</v>
      </c>
      <c r="CJ122" s="11" t="b">
        <f t="shared" si="46"/>
        <v>0</v>
      </c>
      <c r="CK122" s="11" t="b">
        <f t="shared" si="37"/>
        <v>0</v>
      </c>
      <c r="CL122" s="11" t="b">
        <f t="shared" si="36"/>
        <v>0</v>
      </c>
      <c r="CM122" t="s">
        <v>900</v>
      </c>
    </row>
    <row r="123" spans="1:91">
      <c r="A123" t="s">
        <v>901</v>
      </c>
      <c r="B123" t="s">
        <v>902</v>
      </c>
      <c r="C123" t="s">
        <v>802</v>
      </c>
      <c r="D123" t="s">
        <v>81</v>
      </c>
      <c r="E123" t="s">
        <v>144</v>
      </c>
      <c r="F123" t="s">
        <v>56</v>
      </c>
      <c r="G123" t="s">
        <v>96</v>
      </c>
      <c r="H123" t="s">
        <v>73</v>
      </c>
      <c r="I123" t="str">
        <f t="shared" si="30"/>
        <v>USA</v>
      </c>
      <c r="J123" t="s">
        <v>74</v>
      </c>
      <c r="K123" t="s">
        <v>60</v>
      </c>
      <c r="L123">
        <v>3</v>
      </c>
      <c r="M123">
        <v>3</v>
      </c>
      <c r="N123">
        <v>2</v>
      </c>
      <c r="O123">
        <v>4</v>
      </c>
      <c r="P123">
        <v>5</v>
      </c>
      <c r="Q123">
        <v>4</v>
      </c>
      <c r="R123">
        <v>4</v>
      </c>
      <c r="S123">
        <v>1</v>
      </c>
      <c r="T123">
        <v>3</v>
      </c>
      <c r="V123">
        <v>6</v>
      </c>
      <c r="W123">
        <v>6</v>
      </c>
      <c r="X123">
        <v>6</v>
      </c>
      <c r="Y123">
        <v>6</v>
      </c>
      <c r="Z123">
        <v>6</v>
      </c>
      <c r="AA123">
        <v>6</v>
      </c>
      <c r="AB123">
        <v>6</v>
      </c>
      <c r="AC123">
        <v>1</v>
      </c>
      <c r="AD123">
        <v>5</v>
      </c>
      <c r="AE123" s="35">
        <v>5</v>
      </c>
      <c r="AF123">
        <v>5</v>
      </c>
      <c r="AG123">
        <v>5</v>
      </c>
      <c r="AH123">
        <v>4</v>
      </c>
      <c r="AI123">
        <v>5</v>
      </c>
      <c r="AJ123">
        <v>5</v>
      </c>
      <c r="AK123">
        <v>6</v>
      </c>
      <c r="AL123">
        <v>6</v>
      </c>
      <c r="AM123">
        <v>5</v>
      </c>
      <c r="AN123">
        <v>5</v>
      </c>
      <c r="AO123">
        <v>5</v>
      </c>
      <c r="AP123">
        <v>4</v>
      </c>
      <c r="AQ123">
        <v>4</v>
      </c>
      <c r="AR123">
        <v>6</v>
      </c>
      <c r="AS123">
        <v>6</v>
      </c>
      <c r="AT123">
        <f t="shared" si="42"/>
        <v>5.125</v>
      </c>
      <c r="AU123">
        <f t="shared" si="31"/>
        <v>1</v>
      </c>
      <c r="AV123">
        <f t="shared" si="43"/>
        <v>5.875</v>
      </c>
      <c r="AW123">
        <f t="shared" si="32"/>
        <v>1</v>
      </c>
      <c r="AX123" t="s">
        <v>297</v>
      </c>
      <c r="AY123" t="s">
        <v>326</v>
      </c>
      <c r="AZ123" t="s">
        <v>836</v>
      </c>
      <c r="BA123">
        <v>1</v>
      </c>
      <c r="BC123">
        <f t="shared" si="48"/>
        <v>1</v>
      </c>
      <c r="BD123">
        <v>2</v>
      </c>
      <c r="BE123">
        <v>5</v>
      </c>
      <c r="BF123">
        <f t="shared" si="33"/>
        <v>1</v>
      </c>
      <c r="BG123" t="s">
        <v>903</v>
      </c>
      <c r="BH123" t="s">
        <v>622</v>
      </c>
      <c r="BI123" s="1">
        <v>7.3958333333333341E-3</v>
      </c>
      <c r="BJ123" t="s">
        <v>904</v>
      </c>
      <c r="BK123" s="5" t="s">
        <v>736</v>
      </c>
      <c r="BL123" s="5" t="s">
        <v>1124</v>
      </c>
      <c r="BM123" s="11" t="b">
        <f t="shared" si="49"/>
        <v>0</v>
      </c>
      <c r="BN123" s="11" t="b">
        <f t="shared" si="49"/>
        <v>0</v>
      </c>
      <c r="BO123" s="11" t="b">
        <f t="shared" si="49"/>
        <v>0</v>
      </c>
      <c r="BP123" s="11" t="b">
        <f t="shared" si="49"/>
        <v>0</v>
      </c>
      <c r="BQ123" s="11" t="b">
        <f t="shared" si="45"/>
        <v>0</v>
      </c>
      <c r="BR123" s="11" t="b">
        <f t="shared" si="45"/>
        <v>0</v>
      </c>
      <c r="BS123" s="5" t="s">
        <v>1097</v>
      </c>
      <c r="BU123" s="11" t="b">
        <f t="shared" si="34"/>
        <v>1</v>
      </c>
      <c r="BV123" s="11" t="b">
        <f t="shared" si="35"/>
        <v>0</v>
      </c>
      <c r="BW123" s="11" t="b">
        <f t="shared" si="47"/>
        <v>0</v>
      </c>
      <c r="BX123" s="11" t="b">
        <f t="shared" si="47"/>
        <v>0</v>
      </c>
      <c r="BY123" s="11" t="b">
        <f t="shared" si="47"/>
        <v>0</v>
      </c>
      <c r="BZ123" s="11" t="b">
        <f t="shared" si="47"/>
        <v>0</v>
      </c>
      <c r="CA123" s="11" t="b">
        <f t="shared" si="47"/>
        <v>0</v>
      </c>
      <c r="CB123" s="11" t="b">
        <f t="shared" si="47"/>
        <v>0</v>
      </c>
      <c r="CC123" s="11" t="b">
        <f t="shared" si="47"/>
        <v>0</v>
      </c>
      <c r="CD123" s="11" t="b">
        <f t="shared" si="47"/>
        <v>0</v>
      </c>
      <c r="CE123" s="11" t="b">
        <f t="shared" si="47"/>
        <v>0</v>
      </c>
      <c r="CF123" s="11" t="b">
        <f t="shared" si="47"/>
        <v>0</v>
      </c>
      <c r="CG123" s="11" t="b">
        <f t="shared" si="47"/>
        <v>0</v>
      </c>
      <c r="CH123" s="11" t="b">
        <f t="shared" si="47"/>
        <v>1</v>
      </c>
      <c r="CI123" s="11" t="b">
        <f t="shared" si="47"/>
        <v>0</v>
      </c>
      <c r="CJ123" s="11" t="b">
        <f t="shared" si="46"/>
        <v>0</v>
      </c>
      <c r="CK123" s="11" t="b">
        <f t="shared" si="37"/>
        <v>0</v>
      </c>
      <c r="CL123" s="11" t="b">
        <f t="shared" si="36"/>
        <v>0</v>
      </c>
      <c r="CM123" t="s">
        <v>92</v>
      </c>
    </row>
    <row r="124" spans="1:91">
      <c r="A124" t="s">
        <v>905</v>
      </c>
      <c r="B124" t="s">
        <v>906</v>
      </c>
      <c r="C124" t="s">
        <v>802</v>
      </c>
      <c r="D124" t="s">
        <v>70</v>
      </c>
      <c r="E124" t="s">
        <v>82</v>
      </c>
      <c r="F124" t="s">
        <v>83</v>
      </c>
      <c r="G124" t="s">
        <v>96</v>
      </c>
      <c r="H124" t="s">
        <v>125</v>
      </c>
      <c r="I124" t="str">
        <f t="shared" si="30"/>
        <v>United Kingdom</v>
      </c>
      <c r="J124" t="s">
        <v>74</v>
      </c>
      <c r="K124" t="s">
        <v>98</v>
      </c>
      <c r="L124">
        <v>1</v>
      </c>
      <c r="M124">
        <v>5</v>
      </c>
      <c r="N124">
        <v>0</v>
      </c>
      <c r="O124">
        <v>2</v>
      </c>
      <c r="P124">
        <v>3</v>
      </c>
      <c r="Q124">
        <v>3</v>
      </c>
      <c r="R124">
        <v>5</v>
      </c>
      <c r="S124">
        <v>1</v>
      </c>
      <c r="T124">
        <v>2</v>
      </c>
      <c r="V124">
        <v>6</v>
      </c>
      <c r="W124">
        <v>4</v>
      </c>
      <c r="X124">
        <v>5</v>
      </c>
      <c r="Y124">
        <v>6</v>
      </c>
      <c r="Z124">
        <v>5</v>
      </c>
      <c r="AA124">
        <v>6</v>
      </c>
      <c r="AB124">
        <v>5</v>
      </c>
      <c r="AC124">
        <v>0</v>
      </c>
      <c r="AD124">
        <v>6</v>
      </c>
      <c r="AE124" s="35">
        <v>1</v>
      </c>
      <c r="AF124">
        <v>6</v>
      </c>
      <c r="AG124">
        <v>6</v>
      </c>
      <c r="AH124">
        <v>0</v>
      </c>
      <c r="AI124">
        <v>6</v>
      </c>
      <c r="AJ124">
        <v>1</v>
      </c>
      <c r="AK124">
        <v>5</v>
      </c>
      <c r="AL124">
        <v>3</v>
      </c>
      <c r="AM124">
        <v>0</v>
      </c>
      <c r="AN124">
        <v>0</v>
      </c>
      <c r="AO124">
        <v>0</v>
      </c>
      <c r="AP124">
        <v>0</v>
      </c>
      <c r="AQ124">
        <v>0</v>
      </c>
      <c r="AR124">
        <v>6</v>
      </c>
      <c r="AS124">
        <v>5</v>
      </c>
      <c r="AT124">
        <f t="shared" si="42"/>
        <v>3.5</v>
      </c>
      <c r="AU124">
        <f t="shared" si="31"/>
        <v>1</v>
      </c>
      <c r="AV124">
        <f t="shared" si="43"/>
        <v>5.375</v>
      </c>
      <c r="AW124">
        <f t="shared" si="32"/>
        <v>1</v>
      </c>
      <c r="AX124" t="s">
        <v>282</v>
      </c>
      <c r="AY124" t="s">
        <v>907</v>
      </c>
      <c r="AZ124" t="s">
        <v>908</v>
      </c>
      <c r="BA124">
        <v>0</v>
      </c>
      <c r="BB124">
        <v>1</v>
      </c>
      <c r="BC124">
        <f t="shared" si="48"/>
        <v>1</v>
      </c>
      <c r="BD124">
        <v>2</v>
      </c>
      <c r="BE124">
        <v>5</v>
      </c>
      <c r="BF124">
        <f t="shared" si="33"/>
        <v>1</v>
      </c>
      <c r="BG124" t="s">
        <v>909</v>
      </c>
      <c r="BH124" t="s">
        <v>601</v>
      </c>
      <c r="BI124" s="1">
        <v>4.9537037037037041E-3</v>
      </c>
      <c r="BJ124" t="s">
        <v>910</v>
      </c>
      <c r="BK124" s="5" t="s">
        <v>1051</v>
      </c>
      <c r="BL124" s="5" t="s">
        <v>1159</v>
      </c>
      <c r="BM124" s="11" t="b">
        <f t="shared" si="49"/>
        <v>0</v>
      </c>
      <c r="BN124" s="11" t="b">
        <f t="shared" si="49"/>
        <v>0</v>
      </c>
      <c r="BO124" s="11" t="b">
        <f t="shared" si="49"/>
        <v>1</v>
      </c>
      <c r="BP124" s="11" t="b">
        <f t="shared" si="49"/>
        <v>0</v>
      </c>
      <c r="BQ124" s="11" t="b">
        <f t="shared" ref="BQ124:BR143" si="50">ISNUMBER(SEARCH(BQ$2,$BL124))</f>
        <v>0</v>
      </c>
      <c r="BR124" s="11" t="b">
        <f t="shared" si="50"/>
        <v>0</v>
      </c>
      <c r="BS124" s="5" t="s">
        <v>1047</v>
      </c>
      <c r="BT124" s="5" t="s">
        <v>1073</v>
      </c>
      <c r="BU124" s="11" t="b">
        <f t="shared" si="34"/>
        <v>0</v>
      </c>
      <c r="BV124" s="11" t="b">
        <f t="shared" si="35"/>
        <v>0</v>
      </c>
      <c r="BW124" s="11" t="b">
        <f t="shared" si="47"/>
        <v>1</v>
      </c>
      <c r="BX124" s="11" t="b">
        <f t="shared" si="47"/>
        <v>0</v>
      </c>
      <c r="BY124" s="11" t="b">
        <f t="shared" si="47"/>
        <v>0</v>
      </c>
      <c r="BZ124" s="11" t="b">
        <f t="shared" si="47"/>
        <v>0</v>
      </c>
      <c r="CA124" s="11" t="b">
        <f t="shared" si="47"/>
        <v>0</v>
      </c>
      <c r="CB124" s="11" t="b">
        <f t="shared" si="47"/>
        <v>0</v>
      </c>
      <c r="CC124" s="11" t="b">
        <f t="shared" si="47"/>
        <v>0</v>
      </c>
      <c r="CD124" s="11" t="b">
        <f t="shared" si="47"/>
        <v>0</v>
      </c>
      <c r="CE124" s="11" t="b">
        <f t="shared" si="47"/>
        <v>0</v>
      </c>
      <c r="CF124" s="11" t="b">
        <f t="shared" si="47"/>
        <v>0</v>
      </c>
      <c r="CG124" s="11" t="b">
        <f t="shared" si="47"/>
        <v>0</v>
      </c>
      <c r="CH124" s="11" t="b">
        <f t="shared" si="47"/>
        <v>0</v>
      </c>
      <c r="CI124" s="11" t="b">
        <f t="shared" si="47"/>
        <v>0</v>
      </c>
      <c r="CJ124" s="11" t="b">
        <f t="shared" si="46"/>
        <v>0</v>
      </c>
      <c r="CK124" s="11" t="b">
        <f t="shared" si="37"/>
        <v>1</v>
      </c>
      <c r="CL124" s="11" t="b">
        <f t="shared" si="36"/>
        <v>0</v>
      </c>
    </row>
    <row r="125" spans="1:91">
      <c r="A125" t="s">
        <v>911</v>
      </c>
      <c r="B125" t="s">
        <v>912</v>
      </c>
      <c r="C125" t="s">
        <v>802</v>
      </c>
      <c r="D125" t="s">
        <v>81</v>
      </c>
      <c r="E125" t="s">
        <v>82</v>
      </c>
      <c r="F125" t="s">
        <v>83</v>
      </c>
      <c r="G125" t="s">
        <v>96</v>
      </c>
      <c r="H125" t="s">
        <v>109</v>
      </c>
      <c r="I125" t="str">
        <f t="shared" si="30"/>
        <v>UK</v>
      </c>
      <c r="J125" t="s">
        <v>74</v>
      </c>
      <c r="K125" t="s">
        <v>98</v>
      </c>
      <c r="L125">
        <v>5</v>
      </c>
      <c r="M125">
        <v>4</v>
      </c>
      <c r="N125">
        <v>4</v>
      </c>
      <c r="O125">
        <v>2</v>
      </c>
      <c r="P125">
        <v>5</v>
      </c>
      <c r="Q125">
        <v>4</v>
      </c>
      <c r="R125">
        <v>5</v>
      </c>
      <c r="S125">
        <v>1</v>
      </c>
      <c r="T125">
        <v>2</v>
      </c>
      <c r="V125">
        <v>4</v>
      </c>
      <c r="W125">
        <v>5</v>
      </c>
      <c r="X125">
        <v>4</v>
      </c>
      <c r="Y125">
        <v>6</v>
      </c>
      <c r="Z125">
        <v>5</v>
      </c>
      <c r="AA125">
        <v>5</v>
      </c>
      <c r="AB125">
        <v>4</v>
      </c>
      <c r="AC125">
        <v>4</v>
      </c>
      <c r="AD125">
        <v>2</v>
      </c>
      <c r="AE125" s="35">
        <v>5</v>
      </c>
      <c r="AF125">
        <v>5</v>
      </c>
      <c r="AG125">
        <v>5</v>
      </c>
      <c r="AH125">
        <v>4</v>
      </c>
      <c r="AI125">
        <v>5</v>
      </c>
      <c r="AJ125">
        <v>5</v>
      </c>
      <c r="AK125">
        <v>5</v>
      </c>
      <c r="AL125">
        <v>5</v>
      </c>
      <c r="AM125">
        <v>5</v>
      </c>
      <c r="AN125">
        <v>5</v>
      </c>
      <c r="AO125">
        <v>5</v>
      </c>
      <c r="AP125">
        <v>5</v>
      </c>
      <c r="AQ125">
        <v>5</v>
      </c>
      <c r="AR125">
        <v>6</v>
      </c>
      <c r="AS125">
        <v>5</v>
      </c>
      <c r="AT125">
        <f t="shared" si="42"/>
        <v>4.875</v>
      </c>
      <c r="AU125">
        <f t="shared" si="31"/>
        <v>1</v>
      </c>
      <c r="AV125">
        <f t="shared" si="43"/>
        <v>4.375</v>
      </c>
      <c r="AW125">
        <f t="shared" si="32"/>
        <v>1</v>
      </c>
      <c r="AX125" t="s">
        <v>282</v>
      </c>
      <c r="AY125" t="s">
        <v>451</v>
      </c>
      <c r="AZ125" t="s">
        <v>646</v>
      </c>
      <c r="BA125">
        <v>3</v>
      </c>
      <c r="BC125">
        <f t="shared" si="48"/>
        <v>3</v>
      </c>
      <c r="BD125">
        <v>2</v>
      </c>
      <c r="BE125">
        <v>5</v>
      </c>
      <c r="BF125">
        <f t="shared" si="33"/>
        <v>1</v>
      </c>
      <c r="BG125" t="s">
        <v>600</v>
      </c>
      <c r="BH125" t="s">
        <v>601</v>
      </c>
      <c r="BI125" s="1">
        <v>5.7754629629629623E-3</v>
      </c>
      <c r="BJ125" t="s">
        <v>913</v>
      </c>
      <c r="BK125" s="5" t="s">
        <v>1051</v>
      </c>
      <c r="BL125" s="5" t="s">
        <v>1145</v>
      </c>
      <c r="BM125" s="11" t="b">
        <f t="shared" si="49"/>
        <v>0</v>
      </c>
      <c r="BN125" s="11" t="b">
        <f t="shared" si="49"/>
        <v>0</v>
      </c>
      <c r="BO125" s="11" t="b">
        <f t="shared" si="49"/>
        <v>0</v>
      </c>
      <c r="BP125" s="11" t="b">
        <f t="shared" si="49"/>
        <v>0</v>
      </c>
      <c r="BQ125" s="11" t="b">
        <f t="shared" si="50"/>
        <v>0</v>
      </c>
      <c r="BR125" s="11" t="b">
        <f t="shared" si="50"/>
        <v>0</v>
      </c>
      <c r="BS125" s="5" t="s">
        <v>1064</v>
      </c>
      <c r="BT125" s="5" t="s">
        <v>1098</v>
      </c>
      <c r="BU125" s="11" t="b">
        <f t="shared" si="34"/>
        <v>0</v>
      </c>
      <c r="BV125" s="11" t="b">
        <f t="shared" si="35"/>
        <v>1</v>
      </c>
      <c r="BW125" s="11" t="b">
        <f t="shared" si="47"/>
        <v>1</v>
      </c>
      <c r="BX125" s="11" t="b">
        <f t="shared" si="47"/>
        <v>0</v>
      </c>
      <c r="BY125" s="11" t="b">
        <f t="shared" si="47"/>
        <v>0</v>
      </c>
      <c r="BZ125" s="11" t="b">
        <f t="shared" si="47"/>
        <v>0</v>
      </c>
      <c r="CA125" s="11" t="b">
        <f t="shared" si="47"/>
        <v>0</v>
      </c>
      <c r="CB125" s="11" t="b">
        <f t="shared" si="47"/>
        <v>0</v>
      </c>
      <c r="CC125" s="11" t="b">
        <f t="shared" si="47"/>
        <v>0</v>
      </c>
      <c r="CD125" s="11" t="b">
        <f t="shared" si="47"/>
        <v>0</v>
      </c>
      <c r="CE125" s="11" t="b">
        <f t="shared" si="47"/>
        <v>0</v>
      </c>
      <c r="CF125" s="11" t="b">
        <f t="shared" si="47"/>
        <v>0</v>
      </c>
      <c r="CG125" s="11" t="b">
        <f t="shared" si="47"/>
        <v>0</v>
      </c>
      <c r="CH125" s="11" t="b">
        <f t="shared" si="47"/>
        <v>0</v>
      </c>
      <c r="CI125" s="11" t="b">
        <f t="shared" si="47"/>
        <v>0</v>
      </c>
      <c r="CJ125" s="11" t="b">
        <f t="shared" si="46"/>
        <v>0</v>
      </c>
      <c r="CK125" s="11" t="b">
        <f t="shared" si="37"/>
        <v>0</v>
      </c>
      <c r="CL125" s="11" t="b">
        <f t="shared" si="36"/>
        <v>0</v>
      </c>
      <c r="CM125" t="s">
        <v>914</v>
      </c>
    </row>
    <row r="126" spans="1:91">
      <c r="A126" t="s">
        <v>915</v>
      </c>
      <c r="B126" t="s">
        <v>916</v>
      </c>
      <c r="C126" t="s">
        <v>802</v>
      </c>
      <c r="D126" t="s">
        <v>54</v>
      </c>
      <c r="E126" t="s">
        <v>55</v>
      </c>
      <c r="F126" t="s">
        <v>56</v>
      </c>
      <c r="G126" t="s">
        <v>124</v>
      </c>
      <c r="H126" t="s">
        <v>58</v>
      </c>
      <c r="I126" t="str">
        <f t="shared" si="30"/>
        <v>Portugal</v>
      </c>
      <c r="J126" t="s">
        <v>59</v>
      </c>
      <c r="K126" t="s">
        <v>60</v>
      </c>
      <c r="L126">
        <v>0</v>
      </c>
      <c r="M126">
        <v>5</v>
      </c>
      <c r="N126">
        <v>3</v>
      </c>
      <c r="O126">
        <v>5</v>
      </c>
      <c r="P126">
        <v>0</v>
      </c>
      <c r="Q126">
        <v>3</v>
      </c>
      <c r="R126">
        <v>3</v>
      </c>
      <c r="S126">
        <v>0</v>
      </c>
      <c r="U126">
        <v>5</v>
      </c>
      <c r="V126">
        <v>6</v>
      </c>
      <c r="W126">
        <v>6</v>
      </c>
      <c r="X126">
        <v>6</v>
      </c>
      <c r="Y126">
        <v>6</v>
      </c>
      <c r="Z126">
        <v>6</v>
      </c>
      <c r="AA126">
        <v>6</v>
      </c>
      <c r="AB126">
        <v>6</v>
      </c>
      <c r="AC126">
        <v>0</v>
      </c>
      <c r="AD126">
        <v>6</v>
      </c>
      <c r="AE126" s="35">
        <v>6</v>
      </c>
      <c r="AF126">
        <v>6</v>
      </c>
      <c r="AG126">
        <v>6</v>
      </c>
      <c r="AH126">
        <v>6</v>
      </c>
      <c r="AI126">
        <v>6</v>
      </c>
      <c r="AJ126">
        <v>6</v>
      </c>
      <c r="AK126">
        <v>6</v>
      </c>
      <c r="AL126">
        <v>6</v>
      </c>
      <c r="AM126">
        <v>6</v>
      </c>
      <c r="AN126">
        <v>6</v>
      </c>
      <c r="AO126">
        <v>6</v>
      </c>
      <c r="AP126">
        <v>6</v>
      </c>
      <c r="AQ126">
        <v>6</v>
      </c>
      <c r="AR126">
        <v>6</v>
      </c>
      <c r="AS126">
        <v>6</v>
      </c>
      <c r="AT126">
        <f t="shared" si="42"/>
        <v>6</v>
      </c>
      <c r="AU126">
        <f t="shared" si="31"/>
        <v>1</v>
      </c>
      <c r="AV126">
        <f t="shared" si="43"/>
        <v>6</v>
      </c>
      <c r="AW126">
        <f t="shared" si="32"/>
        <v>1</v>
      </c>
      <c r="AX126" t="s">
        <v>341</v>
      </c>
      <c r="AY126" t="s">
        <v>917</v>
      </c>
      <c r="AZ126" t="s">
        <v>918</v>
      </c>
      <c r="BA126">
        <v>1</v>
      </c>
      <c r="BC126">
        <f t="shared" si="48"/>
        <v>1</v>
      </c>
      <c r="BD126">
        <v>1</v>
      </c>
      <c r="BE126">
        <v>1</v>
      </c>
      <c r="BF126">
        <f t="shared" si="33"/>
        <v>0</v>
      </c>
      <c r="BG126" t="s">
        <v>919</v>
      </c>
      <c r="BH126" t="s">
        <v>920</v>
      </c>
      <c r="BI126" s="1">
        <v>2.7777777777777779E-3</v>
      </c>
      <c r="BJ126" t="s">
        <v>921</v>
      </c>
      <c r="BK126" s="5" t="s">
        <v>736</v>
      </c>
      <c r="BL126" s="5" t="s">
        <v>1152</v>
      </c>
      <c r="BM126" s="11" t="b">
        <f t="shared" si="49"/>
        <v>0</v>
      </c>
      <c r="BN126" s="11" t="b">
        <f t="shared" si="49"/>
        <v>0</v>
      </c>
      <c r="BO126" s="11" t="b">
        <f t="shared" si="49"/>
        <v>0</v>
      </c>
      <c r="BP126" s="11" t="b">
        <f t="shared" si="49"/>
        <v>0</v>
      </c>
      <c r="BQ126" s="11" t="b">
        <f t="shared" si="50"/>
        <v>0</v>
      </c>
      <c r="BR126" s="11" t="b">
        <f t="shared" si="50"/>
        <v>0</v>
      </c>
      <c r="BU126" s="11" t="b">
        <f t="shared" si="34"/>
        <v>0</v>
      </c>
      <c r="BV126" s="11" t="b">
        <f t="shared" si="35"/>
        <v>0</v>
      </c>
      <c r="BW126" s="11" t="b">
        <f t="shared" si="47"/>
        <v>0</v>
      </c>
      <c r="BX126" s="11" t="b">
        <f t="shared" si="47"/>
        <v>0</v>
      </c>
      <c r="BY126" s="11" t="b">
        <f t="shared" si="47"/>
        <v>0</v>
      </c>
      <c r="BZ126" s="11" t="b">
        <f t="shared" si="47"/>
        <v>0</v>
      </c>
      <c r="CA126" s="11" t="b">
        <f t="shared" si="47"/>
        <v>0</v>
      </c>
      <c r="CB126" s="11" t="b">
        <f t="shared" si="47"/>
        <v>0</v>
      </c>
      <c r="CC126" s="11" t="b">
        <f t="shared" si="47"/>
        <v>0</v>
      </c>
      <c r="CD126" s="11" t="b">
        <f t="shared" si="47"/>
        <v>0</v>
      </c>
      <c r="CE126" s="11" t="b">
        <f t="shared" si="47"/>
        <v>0</v>
      </c>
      <c r="CF126" s="11" t="b">
        <f t="shared" si="47"/>
        <v>0</v>
      </c>
      <c r="CG126" s="11" t="b">
        <f t="shared" si="47"/>
        <v>0</v>
      </c>
      <c r="CH126" s="11" t="b">
        <f t="shared" si="47"/>
        <v>0</v>
      </c>
      <c r="CI126" s="11" t="b">
        <f t="shared" si="47"/>
        <v>0</v>
      </c>
      <c r="CJ126" s="11" t="b">
        <f t="shared" si="46"/>
        <v>0</v>
      </c>
      <c r="CK126" s="11" t="b">
        <f t="shared" si="37"/>
        <v>0</v>
      </c>
      <c r="CL126" s="11" t="b">
        <f t="shared" si="36"/>
        <v>0</v>
      </c>
      <c r="CM126" t="s">
        <v>922</v>
      </c>
    </row>
    <row r="127" spans="1:91">
      <c r="A127" t="s">
        <v>923</v>
      </c>
      <c r="B127" t="s">
        <v>924</v>
      </c>
      <c r="C127" t="s">
        <v>802</v>
      </c>
      <c r="D127" t="s">
        <v>54</v>
      </c>
      <c r="E127" t="s">
        <v>144</v>
      </c>
      <c r="F127" t="s">
        <v>222</v>
      </c>
      <c r="G127" t="s">
        <v>96</v>
      </c>
      <c r="H127" t="s">
        <v>109</v>
      </c>
      <c r="I127" t="str">
        <f t="shared" si="30"/>
        <v>UK</v>
      </c>
      <c r="J127" t="s">
        <v>74</v>
      </c>
      <c r="K127" t="s">
        <v>98</v>
      </c>
      <c r="L127">
        <v>2</v>
      </c>
      <c r="M127">
        <v>3</v>
      </c>
      <c r="N127">
        <v>3</v>
      </c>
      <c r="O127">
        <v>3</v>
      </c>
      <c r="P127">
        <v>3</v>
      </c>
      <c r="Q127">
        <v>3</v>
      </c>
      <c r="R127">
        <v>1</v>
      </c>
      <c r="S127">
        <v>1</v>
      </c>
      <c r="T127">
        <v>2</v>
      </c>
      <c r="V127">
        <v>4</v>
      </c>
      <c r="W127">
        <v>4</v>
      </c>
      <c r="X127">
        <v>3</v>
      </c>
      <c r="Y127">
        <v>4</v>
      </c>
      <c r="Z127">
        <v>4</v>
      </c>
      <c r="AA127">
        <v>4</v>
      </c>
      <c r="AB127">
        <v>4</v>
      </c>
      <c r="AC127">
        <v>2</v>
      </c>
      <c r="AD127">
        <v>4</v>
      </c>
      <c r="AE127" s="35">
        <v>5</v>
      </c>
      <c r="AF127">
        <v>5</v>
      </c>
      <c r="AG127">
        <v>1</v>
      </c>
      <c r="AH127">
        <v>4</v>
      </c>
      <c r="AI127">
        <v>4</v>
      </c>
      <c r="AJ127">
        <v>4</v>
      </c>
      <c r="AK127">
        <v>4</v>
      </c>
      <c r="AL127">
        <v>4</v>
      </c>
      <c r="AM127">
        <v>1</v>
      </c>
      <c r="AN127">
        <v>1</v>
      </c>
      <c r="AO127">
        <v>1</v>
      </c>
      <c r="AP127">
        <v>1</v>
      </c>
      <c r="AQ127">
        <v>1</v>
      </c>
      <c r="AR127">
        <v>6</v>
      </c>
      <c r="AS127">
        <v>4</v>
      </c>
      <c r="AT127">
        <f t="shared" si="42"/>
        <v>3.875</v>
      </c>
      <c r="AU127">
        <f t="shared" si="31"/>
        <v>1</v>
      </c>
      <c r="AV127">
        <f t="shared" si="43"/>
        <v>3.875</v>
      </c>
      <c r="AW127">
        <f t="shared" si="32"/>
        <v>1</v>
      </c>
      <c r="AX127" t="s">
        <v>61</v>
      </c>
      <c r="AY127" t="s">
        <v>298</v>
      </c>
      <c r="AZ127" t="s">
        <v>925</v>
      </c>
      <c r="BA127">
        <v>0</v>
      </c>
      <c r="BB127">
        <v>0</v>
      </c>
      <c r="BC127">
        <f t="shared" si="48"/>
        <v>0</v>
      </c>
      <c r="BD127">
        <v>1</v>
      </c>
      <c r="BE127">
        <v>1</v>
      </c>
      <c r="BF127">
        <f t="shared" si="33"/>
        <v>0</v>
      </c>
      <c r="BG127" t="s">
        <v>181</v>
      </c>
      <c r="BH127" t="s">
        <v>65</v>
      </c>
      <c r="BI127" s="1">
        <v>2.2569444444444447E-3</v>
      </c>
      <c r="BJ127" t="s">
        <v>926</v>
      </c>
      <c r="BK127" s="5" t="s">
        <v>1042</v>
      </c>
      <c r="BM127" s="11" t="b">
        <f t="shared" si="49"/>
        <v>0</v>
      </c>
      <c r="BN127" s="11" t="b">
        <f t="shared" si="49"/>
        <v>0</v>
      </c>
      <c r="BO127" s="11" t="b">
        <f t="shared" si="49"/>
        <v>0</v>
      </c>
      <c r="BP127" s="11" t="b">
        <f t="shared" si="49"/>
        <v>0</v>
      </c>
      <c r="BQ127" s="11" t="b">
        <f t="shared" si="50"/>
        <v>0</v>
      </c>
      <c r="BR127" s="11" t="b">
        <f t="shared" si="50"/>
        <v>0</v>
      </c>
      <c r="BS127" s="5" t="s">
        <v>1061</v>
      </c>
      <c r="BT127" s="5" t="s">
        <v>1123</v>
      </c>
      <c r="BU127" s="11" t="b">
        <f t="shared" si="34"/>
        <v>0</v>
      </c>
      <c r="BV127" s="11" t="b">
        <f t="shared" si="35"/>
        <v>1</v>
      </c>
      <c r="BW127" s="11" t="b">
        <f t="shared" si="47"/>
        <v>1</v>
      </c>
      <c r="BX127" s="11" t="b">
        <f t="shared" si="47"/>
        <v>0</v>
      </c>
      <c r="BY127" s="11" t="b">
        <f t="shared" si="47"/>
        <v>0</v>
      </c>
      <c r="BZ127" s="11" t="b">
        <f t="shared" si="47"/>
        <v>0</v>
      </c>
      <c r="CA127" s="11" t="b">
        <f t="shared" si="47"/>
        <v>0</v>
      </c>
      <c r="CB127" s="11" t="b">
        <f t="shared" si="47"/>
        <v>0</v>
      </c>
      <c r="CC127" s="11" t="b">
        <f t="shared" si="47"/>
        <v>0</v>
      </c>
      <c r="CD127" s="11" t="b">
        <f t="shared" si="47"/>
        <v>0</v>
      </c>
      <c r="CE127" s="11" t="b">
        <f t="shared" si="47"/>
        <v>0</v>
      </c>
      <c r="CF127" s="11" t="b">
        <f t="shared" si="47"/>
        <v>0</v>
      </c>
      <c r="CG127" s="11" t="b">
        <f t="shared" si="47"/>
        <v>0</v>
      </c>
      <c r="CH127" s="11" t="b">
        <f t="shared" si="47"/>
        <v>0</v>
      </c>
      <c r="CI127" s="11" t="b">
        <f t="shared" si="47"/>
        <v>0</v>
      </c>
      <c r="CJ127" s="11" t="b">
        <f t="shared" si="46"/>
        <v>0</v>
      </c>
      <c r="CK127" s="11" t="b">
        <f t="shared" si="37"/>
        <v>0</v>
      </c>
      <c r="CL127" s="11" t="b">
        <f t="shared" si="36"/>
        <v>0</v>
      </c>
    </row>
    <row r="128" spans="1:91">
      <c r="A128" t="s">
        <v>927</v>
      </c>
      <c r="B128" t="s">
        <v>928</v>
      </c>
      <c r="C128" t="s">
        <v>802</v>
      </c>
      <c r="D128" t="s">
        <v>70</v>
      </c>
      <c r="E128" t="s">
        <v>71</v>
      </c>
      <c r="F128" t="s">
        <v>56</v>
      </c>
      <c r="G128" t="s">
        <v>124</v>
      </c>
      <c r="H128" t="s">
        <v>640</v>
      </c>
      <c r="I128" t="str">
        <f t="shared" si="30"/>
        <v>Latvia</v>
      </c>
      <c r="J128" t="s">
        <v>74</v>
      </c>
      <c r="K128" t="s">
        <v>85</v>
      </c>
      <c r="L128">
        <v>3</v>
      </c>
      <c r="M128">
        <v>3</v>
      </c>
      <c r="N128">
        <v>2</v>
      </c>
      <c r="O128">
        <v>3</v>
      </c>
      <c r="P128">
        <v>2</v>
      </c>
      <c r="Q128">
        <v>4</v>
      </c>
      <c r="R128">
        <v>2</v>
      </c>
      <c r="S128">
        <v>0</v>
      </c>
      <c r="U128">
        <v>4</v>
      </c>
      <c r="V128">
        <v>2</v>
      </c>
      <c r="W128">
        <v>2</v>
      </c>
      <c r="X128">
        <v>3</v>
      </c>
      <c r="Y128">
        <v>3</v>
      </c>
      <c r="Z128">
        <v>3</v>
      </c>
      <c r="AA128">
        <v>4</v>
      </c>
      <c r="AB128">
        <v>2</v>
      </c>
      <c r="AC128">
        <v>1</v>
      </c>
      <c r="AD128">
        <v>5</v>
      </c>
      <c r="AE128" s="35">
        <v>2</v>
      </c>
      <c r="AF128">
        <v>3</v>
      </c>
      <c r="AG128">
        <v>1</v>
      </c>
      <c r="AH128">
        <v>1</v>
      </c>
      <c r="AI128">
        <v>4</v>
      </c>
      <c r="AJ128">
        <v>1</v>
      </c>
      <c r="AK128">
        <v>1</v>
      </c>
      <c r="AL128">
        <v>2</v>
      </c>
      <c r="AM128">
        <v>1</v>
      </c>
      <c r="AN128">
        <v>2</v>
      </c>
      <c r="AO128">
        <v>3</v>
      </c>
      <c r="AP128">
        <v>1</v>
      </c>
      <c r="AQ128">
        <v>1</v>
      </c>
      <c r="AR128">
        <v>6</v>
      </c>
      <c r="AS128">
        <v>4</v>
      </c>
      <c r="AT128">
        <f t="shared" si="42"/>
        <v>1.875</v>
      </c>
      <c r="AU128">
        <f t="shared" si="31"/>
        <v>0</v>
      </c>
      <c r="AV128">
        <f t="shared" si="43"/>
        <v>3</v>
      </c>
      <c r="AW128">
        <f t="shared" si="32"/>
        <v>0</v>
      </c>
      <c r="AX128" t="s">
        <v>297</v>
      </c>
      <c r="AY128" t="s">
        <v>186</v>
      </c>
      <c r="AZ128" t="s">
        <v>929</v>
      </c>
      <c r="BA128">
        <v>1</v>
      </c>
      <c r="BC128">
        <f t="shared" si="48"/>
        <v>1</v>
      </c>
      <c r="BD128">
        <v>2</v>
      </c>
      <c r="BE128">
        <v>5</v>
      </c>
      <c r="BF128">
        <f t="shared" si="33"/>
        <v>1</v>
      </c>
      <c r="BG128" t="s">
        <v>930</v>
      </c>
      <c r="BH128" t="s">
        <v>931</v>
      </c>
      <c r="BI128" s="1">
        <v>1.577546296296296E-2</v>
      </c>
      <c r="BJ128" t="s">
        <v>932</v>
      </c>
      <c r="BK128" s="5" t="s">
        <v>1042</v>
      </c>
      <c r="BM128" s="11" t="b">
        <f t="shared" si="49"/>
        <v>0</v>
      </c>
      <c r="BN128" s="11" t="b">
        <f t="shared" si="49"/>
        <v>0</v>
      </c>
      <c r="BO128" s="11" t="b">
        <f t="shared" si="49"/>
        <v>0</v>
      </c>
      <c r="BP128" s="11" t="b">
        <f t="shared" si="49"/>
        <v>0</v>
      </c>
      <c r="BQ128" s="11" t="b">
        <f t="shared" si="50"/>
        <v>0</v>
      </c>
      <c r="BR128" s="11" t="b">
        <f t="shared" si="50"/>
        <v>0</v>
      </c>
      <c r="BS128" s="5" t="s">
        <v>1065</v>
      </c>
      <c r="BU128" s="11" t="b">
        <f t="shared" si="34"/>
        <v>0</v>
      </c>
      <c r="BV128" s="11" t="b">
        <f t="shared" si="35"/>
        <v>0</v>
      </c>
      <c r="BW128" s="11" t="b">
        <f t="shared" si="47"/>
        <v>0</v>
      </c>
      <c r="BX128" s="11" t="b">
        <f t="shared" si="47"/>
        <v>0</v>
      </c>
      <c r="BY128" s="11" t="b">
        <f t="shared" si="47"/>
        <v>0</v>
      </c>
      <c r="BZ128" s="11" t="b">
        <f t="shared" si="47"/>
        <v>0</v>
      </c>
      <c r="CA128" s="11" t="b">
        <f t="shared" si="47"/>
        <v>0</v>
      </c>
      <c r="CB128" s="11" t="b">
        <f t="shared" si="47"/>
        <v>0</v>
      </c>
      <c r="CC128" s="11" t="b">
        <f t="shared" si="47"/>
        <v>0</v>
      </c>
      <c r="CD128" s="11" t="b">
        <f t="shared" si="47"/>
        <v>0</v>
      </c>
      <c r="CE128" s="11" t="b">
        <f t="shared" si="47"/>
        <v>0</v>
      </c>
      <c r="CF128" s="11" t="b">
        <f t="shared" si="47"/>
        <v>0</v>
      </c>
      <c r="CG128" s="11" t="b">
        <f t="shared" si="47"/>
        <v>0</v>
      </c>
      <c r="CH128" s="11" t="b">
        <f t="shared" si="47"/>
        <v>0</v>
      </c>
      <c r="CI128" s="11" t="b">
        <f t="shared" si="47"/>
        <v>0</v>
      </c>
      <c r="CJ128" s="11" t="b">
        <f t="shared" si="46"/>
        <v>1</v>
      </c>
      <c r="CK128" s="11" t="b">
        <f t="shared" si="37"/>
        <v>0</v>
      </c>
      <c r="CL128" s="11" t="b">
        <f t="shared" si="36"/>
        <v>0</v>
      </c>
      <c r="CM128" t="s">
        <v>933</v>
      </c>
    </row>
    <row r="129" spans="1:91">
      <c r="A129" t="s">
        <v>934</v>
      </c>
      <c r="B129" t="s">
        <v>935</v>
      </c>
      <c r="C129" t="s">
        <v>802</v>
      </c>
      <c r="D129" t="s">
        <v>54</v>
      </c>
      <c r="E129" t="s">
        <v>82</v>
      </c>
      <c r="F129" t="s">
        <v>83</v>
      </c>
      <c r="G129" t="s">
        <v>96</v>
      </c>
      <c r="H129" t="s">
        <v>58</v>
      </c>
      <c r="I129" t="str">
        <f t="shared" si="30"/>
        <v>Portugal</v>
      </c>
      <c r="J129" t="s">
        <v>74</v>
      </c>
      <c r="K129" t="s">
        <v>60</v>
      </c>
      <c r="L129">
        <v>3</v>
      </c>
      <c r="M129">
        <v>3</v>
      </c>
      <c r="N129">
        <v>3</v>
      </c>
      <c r="O129">
        <v>2</v>
      </c>
      <c r="P129">
        <v>4</v>
      </c>
      <c r="Q129">
        <v>5</v>
      </c>
      <c r="R129">
        <v>4</v>
      </c>
      <c r="S129">
        <v>0</v>
      </c>
      <c r="U129">
        <v>5</v>
      </c>
      <c r="V129">
        <v>5</v>
      </c>
      <c r="W129">
        <v>5</v>
      </c>
      <c r="X129">
        <v>4</v>
      </c>
      <c r="Y129">
        <v>5</v>
      </c>
      <c r="Z129">
        <v>5</v>
      </c>
      <c r="AA129">
        <v>5</v>
      </c>
      <c r="AB129">
        <v>4</v>
      </c>
      <c r="AC129">
        <v>4</v>
      </c>
      <c r="AD129">
        <v>2</v>
      </c>
      <c r="AE129" s="35">
        <v>6</v>
      </c>
      <c r="AF129">
        <v>4</v>
      </c>
      <c r="AG129">
        <v>4</v>
      </c>
      <c r="AH129">
        <v>4</v>
      </c>
      <c r="AI129">
        <v>6</v>
      </c>
      <c r="AJ129">
        <v>6</v>
      </c>
      <c r="AK129">
        <v>5</v>
      </c>
      <c r="AL129">
        <v>5</v>
      </c>
      <c r="AM129">
        <v>4</v>
      </c>
      <c r="AN129">
        <v>5</v>
      </c>
      <c r="AO129">
        <v>4</v>
      </c>
      <c r="AP129">
        <v>4</v>
      </c>
      <c r="AQ129">
        <v>4</v>
      </c>
      <c r="AR129">
        <v>6</v>
      </c>
      <c r="AS129">
        <v>5</v>
      </c>
      <c r="AT129">
        <f t="shared" si="42"/>
        <v>5</v>
      </c>
      <c r="AU129">
        <f t="shared" si="31"/>
        <v>1</v>
      </c>
      <c r="AV129">
        <f t="shared" si="43"/>
        <v>4.375</v>
      </c>
      <c r="AW129">
        <f t="shared" si="32"/>
        <v>1</v>
      </c>
      <c r="AX129" t="s">
        <v>61</v>
      </c>
      <c r="AY129" t="s">
        <v>110</v>
      </c>
      <c r="AZ129" t="s">
        <v>111</v>
      </c>
      <c r="BA129">
        <v>1</v>
      </c>
      <c r="BC129">
        <f t="shared" si="48"/>
        <v>1</v>
      </c>
      <c r="BD129">
        <v>1</v>
      </c>
      <c r="BE129">
        <v>3</v>
      </c>
      <c r="BF129">
        <f t="shared" si="33"/>
        <v>1</v>
      </c>
      <c r="BG129" t="s">
        <v>64</v>
      </c>
      <c r="BH129" t="s">
        <v>65</v>
      </c>
      <c r="BI129" s="1">
        <v>2.2106481481481478E-3</v>
      </c>
      <c r="BJ129" t="s">
        <v>936</v>
      </c>
      <c r="BK129" s="5" t="s">
        <v>736</v>
      </c>
      <c r="BL129" s="5" t="s">
        <v>1159</v>
      </c>
      <c r="BM129" s="11" t="b">
        <f t="shared" si="49"/>
        <v>0</v>
      </c>
      <c r="BN129" s="11" t="b">
        <f t="shared" si="49"/>
        <v>0</v>
      </c>
      <c r="BO129" s="11" t="b">
        <f t="shared" si="49"/>
        <v>1</v>
      </c>
      <c r="BP129" s="11" t="b">
        <f t="shared" si="49"/>
        <v>0</v>
      </c>
      <c r="BQ129" s="11" t="b">
        <f t="shared" si="50"/>
        <v>0</v>
      </c>
      <c r="BR129" s="11" t="b">
        <f t="shared" si="50"/>
        <v>0</v>
      </c>
      <c r="BU129" s="11" t="b">
        <f t="shared" si="34"/>
        <v>0</v>
      </c>
      <c r="BV129" s="11" t="b">
        <f t="shared" si="35"/>
        <v>0</v>
      </c>
      <c r="BW129" s="11" t="b">
        <f t="shared" si="47"/>
        <v>0</v>
      </c>
      <c r="BX129" s="11" t="b">
        <f t="shared" si="47"/>
        <v>0</v>
      </c>
      <c r="BY129" s="11" t="b">
        <f t="shared" si="47"/>
        <v>0</v>
      </c>
      <c r="BZ129" s="11" t="b">
        <f t="shared" si="47"/>
        <v>0</v>
      </c>
      <c r="CA129" s="11" t="b">
        <f t="shared" si="47"/>
        <v>0</v>
      </c>
      <c r="CB129" s="11" t="b">
        <f t="shared" si="47"/>
        <v>0</v>
      </c>
      <c r="CC129" s="11" t="b">
        <f t="shared" si="47"/>
        <v>0</v>
      </c>
      <c r="CD129" s="11" t="b">
        <f t="shared" si="47"/>
        <v>0</v>
      </c>
      <c r="CE129" s="11" t="b">
        <f t="shared" si="47"/>
        <v>0</v>
      </c>
      <c r="CF129" s="11" t="b">
        <f t="shared" si="47"/>
        <v>0</v>
      </c>
      <c r="CG129" s="11" t="b">
        <f t="shared" si="47"/>
        <v>0</v>
      </c>
      <c r="CH129" s="11" t="b">
        <f t="shared" si="47"/>
        <v>0</v>
      </c>
      <c r="CI129" s="11" t="b">
        <f t="shared" si="47"/>
        <v>0</v>
      </c>
      <c r="CJ129" s="11" t="b">
        <f t="shared" si="46"/>
        <v>0</v>
      </c>
      <c r="CK129" s="11" t="b">
        <f t="shared" si="37"/>
        <v>0</v>
      </c>
      <c r="CL129" s="11" t="b">
        <f t="shared" si="36"/>
        <v>0</v>
      </c>
    </row>
    <row r="130" spans="1:91">
      <c r="A130" t="s">
        <v>937</v>
      </c>
      <c r="B130" t="s">
        <v>938</v>
      </c>
      <c r="C130" t="s">
        <v>802</v>
      </c>
      <c r="D130" t="s">
        <v>54</v>
      </c>
      <c r="E130" t="s">
        <v>55</v>
      </c>
      <c r="F130" t="s">
        <v>56</v>
      </c>
      <c r="G130" t="s">
        <v>72</v>
      </c>
      <c r="H130" t="s">
        <v>58</v>
      </c>
      <c r="I130" t="str">
        <f t="shared" si="30"/>
        <v>Portugal</v>
      </c>
      <c r="J130" t="s">
        <v>59</v>
      </c>
      <c r="K130" t="s">
        <v>60</v>
      </c>
      <c r="L130">
        <v>2</v>
      </c>
      <c r="M130">
        <v>5</v>
      </c>
      <c r="N130">
        <v>4</v>
      </c>
      <c r="O130">
        <v>3</v>
      </c>
      <c r="P130">
        <v>6</v>
      </c>
      <c r="Q130">
        <v>5</v>
      </c>
      <c r="R130">
        <v>5</v>
      </c>
      <c r="S130">
        <v>0</v>
      </c>
      <c r="U130">
        <v>5</v>
      </c>
      <c r="V130">
        <v>4</v>
      </c>
      <c r="W130">
        <v>5</v>
      </c>
      <c r="X130">
        <v>1</v>
      </c>
      <c r="Y130">
        <v>1</v>
      </c>
      <c r="Z130">
        <v>2</v>
      </c>
      <c r="AA130">
        <v>2</v>
      </c>
      <c r="AB130">
        <v>3</v>
      </c>
      <c r="AC130">
        <v>3</v>
      </c>
      <c r="AD130">
        <v>3</v>
      </c>
      <c r="AE130" s="35">
        <v>3</v>
      </c>
      <c r="AF130">
        <v>3</v>
      </c>
      <c r="AG130">
        <v>5</v>
      </c>
      <c r="AH130">
        <v>3</v>
      </c>
      <c r="AI130">
        <v>5</v>
      </c>
      <c r="AJ130">
        <v>4</v>
      </c>
      <c r="AK130">
        <v>4</v>
      </c>
      <c r="AL130">
        <v>4</v>
      </c>
      <c r="AM130">
        <v>4</v>
      </c>
      <c r="AN130">
        <v>4</v>
      </c>
      <c r="AO130">
        <v>4</v>
      </c>
      <c r="AP130">
        <v>5</v>
      </c>
      <c r="AQ130">
        <v>3</v>
      </c>
      <c r="AR130">
        <v>6</v>
      </c>
      <c r="AS130">
        <v>3</v>
      </c>
      <c r="AT130">
        <f t="shared" si="42"/>
        <v>3.875</v>
      </c>
      <c r="AU130">
        <f t="shared" si="31"/>
        <v>1</v>
      </c>
      <c r="AV130">
        <f t="shared" si="43"/>
        <v>2.625</v>
      </c>
      <c r="AW130">
        <f t="shared" si="32"/>
        <v>0</v>
      </c>
      <c r="AX130" t="s">
        <v>86</v>
      </c>
      <c r="AY130" t="s">
        <v>939</v>
      </c>
      <c r="AZ130" t="s">
        <v>940</v>
      </c>
      <c r="BA130">
        <v>0</v>
      </c>
      <c r="BB130">
        <v>2</v>
      </c>
      <c r="BC130">
        <f t="shared" si="48"/>
        <v>2</v>
      </c>
      <c r="BD130">
        <v>1</v>
      </c>
      <c r="BE130">
        <v>2</v>
      </c>
      <c r="BF130">
        <f t="shared" si="33"/>
        <v>1</v>
      </c>
      <c r="BG130" t="s">
        <v>168</v>
      </c>
      <c r="BH130" t="s">
        <v>90</v>
      </c>
      <c r="BI130" s="1">
        <v>4.1666666666666666E-3</v>
      </c>
      <c r="BK130" s="5" t="s">
        <v>1041</v>
      </c>
      <c r="BM130" s="11" t="b">
        <f t="shared" si="49"/>
        <v>0</v>
      </c>
      <c r="BN130" s="11" t="b">
        <f t="shared" si="49"/>
        <v>0</v>
      </c>
      <c r="BO130" s="11" t="b">
        <f t="shared" si="49"/>
        <v>0</v>
      </c>
      <c r="BP130" s="11" t="b">
        <f t="shared" si="49"/>
        <v>0</v>
      </c>
      <c r="BQ130" s="11" t="b">
        <f t="shared" si="50"/>
        <v>0</v>
      </c>
      <c r="BR130" s="11" t="b">
        <f t="shared" si="50"/>
        <v>0</v>
      </c>
      <c r="BU130" s="11" t="b">
        <f t="shared" si="34"/>
        <v>0</v>
      </c>
      <c r="BV130" s="11" t="b">
        <f t="shared" si="35"/>
        <v>0</v>
      </c>
      <c r="BW130" s="11" t="b">
        <f t="shared" si="47"/>
        <v>0</v>
      </c>
      <c r="BX130" s="11" t="b">
        <f t="shared" si="47"/>
        <v>0</v>
      </c>
      <c r="BY130" s="11" t="b">
        <f t="shared" si="47"/>
        <v>0</v>
      </c>
      <c r="BZ130" s="11" t="b">
        <f t="shared" si="47"/>
        <v>0</v>
      </c>
      <c r="CA130" s="11" t="b">
        <f t="shared" si="47"/>
        <v>0</v>
      </c>
      <c r="CB130" s="11" t="b">
        <f t="shared" si="47"/>
        <v>0</v>
      </c>
      <c r="CC130" s="11" t="b">
        <f t="shared" si="47"/>
        <v>0</v>
      </c>
      <c r="CD130" s="11" t="b">
        <f t="shared" si="47"/>
        <v>0</v>
      </c>
      <c r="CE130" s="11" t="b">
        <f t="shared" si="47"/>
        <v>0</v>
      </c>
      <c r="CF130" s="11" t="b">
        <f t="shared" si="47"/>
        <v>0</v>
      </c>
      <c r="CG130" s="11" t="b">
        <f t="shared" si="47"/>
        <v>0</v>
      </c>
      <c r="CH130" s="11" t="b">
        <f t="shared" si="47"/>
        <v>0</v>
      </c>
      <c r="CI130" s="11" t="b">
        <f t="shared" si="47"/>
        <v>0</v>
      </c>
      <c r="CJ130" s="11" t="b">
        <f t="shared" si="46"/>
        <v>0</v>
      </c>
      <c r="CK130" s="11" t="b">
        <f t="shared" si="37"/>
        <v>0</v>
      </c>
      <c r="CL130" s="11" t="b">
        <f t="shared" si="36"/>
        <v>0</v>
      </c>
    </row>
    <row r="131" spans="1:91">
      <c r="A131" t="s">
        <v>941</v>
      </c>
      <c r="B131" t="s">
        <v>942</v>
      </c>
      <c r="C131" t="s">
        <v>802</v>
      </c>
      <c r="D131" t="s">
        <v>54</v>
      </c>
      <c r="E131" t="s">
        <v>82</v>
      </c>
      <c r="F131" t="s">
        <v>56</v>
      </c>
      <c r="G131" t="s">
        <v>72</v>
      </c>
      <c r="H131" t="s">
        <v>254</v>
      </c>
      <c r="I131" t="str">
        <f t="shared" si="30"/>
        <v>Poland</v>
      </c>
      <c r="J131" t="s">
        <v>59</v>
      </c>
      <c r="K131" t="s">
        <v>60</v>
      </c>
      <c r="L131">
        <v>0</v>
      </c>
      <c r="M131">
        <v>1</v>
      </c>
      <c r="N131">
        <v>2</v>
      </c>
      <c r="O131">
        <v>2</v>
      </c>
      <c r="P131">
        <v>0</v>
      </c>
      <c r="Q131">
        <v>4</v>
      </c>
      <c r="R131">
        <v>4</v>
      </c>
      <c r="S131">
        <v>0</v>
      </c>
      <c r="U131">
        <v>6</v>
      </c>
      <c r="V131">
        <v>5</v>
      </c>
      <c r="W131">
        <v>5</v>
      </c>
      <c r="X131">
        <v>6</v>
      </c>
      <c r="Y131">
        <v>5</v>
      </c>
      <c r="Z131">
        <v>6</v>
      </c>
      <c r="AA131">
        <v>6</v>
      </c>
      <c r="AB131">
        <v>4</v>
      </c>
      <c r="AC131">
        <v>1</v>
      </c>
      <c r="AD131">
        <v>5</v>
      </c>
      <c r="AE131" s="35">
        <v>4</v>
      </c>
      <c r="AF131">
        <v>4</v>
      </c>
      <c r="AG131">
        <v>1</v>
      </c>
      <c r="AH131">
        <v>4</v>
      </c>
      <c r="AI131">
        <v>4</v>
      </c>
      <c r="AJ131">
        <v>5</v>
      </c>
      <c r="AK131">
        <v>4</v>
      </c>
      <c r="AL131">
        <v>5</v>
      </c>
      <c r="AM131">
        <v>2</v>
      </c>
      <c r="AN131">
        <v>1</v>
      </c>
      <c r="AO131">
        <v>3</v>
      </c>
      <c r="AP131">
        <v>5</v>
      </c>
      <c r="AQ131">
        <v>1</v>
      </c>
      <c r="AR131">
        <v>6</v>
      </c>
      <c r="AS131">
        <v>2</v>
      </c>
      <c r="AT131">
        <f t="shared" ref="AT131:AT162" si="51">AVERAGE(AE131,AF131,AG131,AH131,AI131,AJ131,AK131,AL131)</f>
        <v>3.875</v>
      </c>
      <c r="AU131">
        <f t="shared" si="31"/>
        <v>1</v>
      </c>
      <c r="AV131">
        <f t="shared" ref="AV131:AV135" si="52">AVERAGE(AX133,V131,W131,X131:AB131,AD131)</f>
        <v>5.25</v>
      </c>
      <c r="AW131">
        <f t="shared" si="32"/>
        <v>1</v>
      </c>
      <c r="AX131" t="s">
        <v>61</v>
      </c>
      <c r="AY131" t="s">
        <v>298</v>
      </c>
      <c r="AZ131" t="s">
        <v>925</v>
      </c>
      <c r="BA131">
        <v>0</v>
      </c>
      <c r="BC131">
        <f t="shared" si="48"/>
        <v>0</v>
      </c>
      <c r="BD131">
        <v>1</v>
      </c>
      <c r="BE131">
        <v>2</v>
      </c>
      <c r="BF131">
        <f t="shared" si="33"/>
        <v>1</v>
      </c>
      <c r="BG131" t="s">
        <v>64</v>
      </c>
      <c r="BH131" t="s">
        <v>65</v>
      </c>
      <c r="BI131" s="1">
        <v>5.6249999999999989E-3</v>
      </c>
      <c r="BK131" s="5" t="s">
        <v>1041</v>
      </c>
      <c r="BM131" s="11" t="b">
        <f t="shared" si="49"/>
        <v>0</v>
      </c>
      <c r="BN131" s="11" t="b">
        <f t="shared" si="49"/>
        <v>0</v>
      </c>
      <c r="BO131" s="11" t="b">
        <f t="shared" si="49"/>
        <v>0</v>
      </c>
      <c r="BP131" s="11" t="b">
        <f t="shared" si="49"/>
        <v>0</v>
      </c>
      <c r="BQ131" s="11" t="b">
        <f t="shared" si="50"/>
        <v>0</v>
      </c>
      <c r="BR131" s="11" t="b">
        <f t="shared" si="50"/>
        <v>0</v>
      </c>
      <c r="BU131" s="11" t="b">
        <f t="shared" si="34"/>
        <v>0</v>
      </c>
      <c r="BV131" s="11" t="b">
        <f t="shared" si="35"/>
        <v>0</v>
      </c>
      <c r="BW131" s="11" t="b">
        <f t="shared" si="47"/>
        <v>0</v>
      </c>
      <c r="BX131" s="11" t="b">
        <f t="shared" si="47"/>
        <v>0</v>
      </c>
      <c r="BY131" s="11" t="b">
        <f t="shared" si="47"/>
        <v>0</v>
      </c>
      <c r="BZ131" s="11" t="b">
        <f t="shared" si="47"/>
        <v>0</v>
      </c>
      <c r="CA131" s="11" t="b">
        <f t="shared" si="47"/>
        <v>0</v>
      </c>
      <c r="CB131" s="11" t="b">
        <f t="shared" si="47"/>
        <v>0</v>
      </c>
      <c r="CC131" s="11" t="b">
        <f t="shared" si="47"/>
        <v>0</v>
      </c>
      <c r="CD131" s="11" t="b">
        <f t="shared" si="47"/>
        <v>0</v>
      </c>
      <c r="CE131" s="11" t="b">
        <f t="shared" si="47"/>
        <v>0</v>
      </c>
      <c r="CF131" s="11" t="b">
        <f t="shared" si="47"/>
        <v>0</v>
      </c>
      <c r="CG131" s="11" t="b">
        <f t="shared" si="47"/>
        <v>0</v>
      </c>
      <c r="CH131" s="11" t="b">
        <f t="shared" si="47"/>
        <v>0</v>
      </c>
      <c r="CI131" s="11" t="b">
        <f t="shared" si="47"/>
        <v>0</v>
      </c>
      <c r="CJ131" s="11" t="b">
        <f t="shared" si="47"/>
        <v>0</v>
      </c>
      <c r="CK131" s="11" t="b">
        <f t="shared" si="37"/>
        <v>0</v>
      </c>
      <c r="CL131" s="11" t="b">
        <f t="shared" si="36"/>
        <v>0</v>
      </c>
    </row>
    <row r="132" spans="1:91">
      <c r="A132" t="s">
        <v>943</v>
      </c>
      <c r="B132" t="s">
        <v>944</v>
      </c>
      <c r="C132" t="s">
        <v>802</v>
      </c>
      <c r="D132" t="s">
        <v>54</v>
      </c>
      <c r="E132" t="s">
        <v>71</v>
      </c>
      <c r="F132" t="s">
        <v>56</v>
      </c>
      <c r="G132" t="s">
        <v>96</v>
      </c>
      <c r="H132" t="s">
        <v>84</v>
      </c>
      <c r="I132" t="str">
        <f t="shared" ref="I132:I179" si="53">H132</f>
        <v>United States</v>
      </c>
      <c r="J132" t="s">
        <v>59</v>
      </c>
      <c r="K132" t="s">
        <v>60</v>
      </c>
      <c r="L132">
        <v>0</v>
      </c>
      <c r="M132">
        <v>1</v>
      </c>
      <c r="N132">
        <v>2</v>
      </c>
      <c r="O132">
        <v>2</v>
      </c>
      <c r="P132">
        <v>3</v>
      </c>
      <c r="Q132">
        <v>3</v>
      </c>
      <c r="R132">
        <v>2</v>
      </c>
      <c r="S132">
        <v>1</v>
      </c>
      <c r="T132">
        <v>3</v>
      </c>
      <c r="V132">
        <v>4</v>
      </c>
      <c r="W132">
        <v>4</v>
      </c>
      <c r="X132">
        <v>2</v>
      </c>
      <c r="Y132">
        <v>5</v>
      </c>
      <c r="Z132">
        <v>4</v>
      </c>
      <c r="AA132">
        <v>5</v>
      </c>
      <c r="AB132">
        <v>3</v>
      </c>
      <c r="AC132">
        <v>5</v>
      </c>
      <c r="AD132">
        <v>1</v>
      </c>
      <c r="AE132" s="35">
        <v>4</v>
      </c>
      <c r="AF132">
        <v>5</v>
      </c>
      <c r="AG132">
        <v>2</v>
      </c>
      <c r="AH132">
        <v>2</v>
      </c>
      <c r="AI132">
        <v>6</v>
      </c>
      <c r="AJ132">
        <v>5</v>
      </c>
      <c r="AK132">
        <v>5</v>
      </c>
      <c r="AL132">
        <v>6</v>
      </c>
      <c r="AM132">
        <v>3</v>
      </c>
      <c r="AN132">
        <v>4</v>
      </c>
      <c r="AO132">
        <v>4</v>
      </c>
      <c r="AP132">
        <v>4</v>
      </c>
      <c r="AQ132">
        <v>4</v>
      </c>
      <c r="AR132">
        <v>6</v>
      </c>
      <c r="AS132">
        <v>5</v>
      </c>
      <c r="AT132">
        <f t="shared" si="51"/>
        <v>4.375</v>
      </c>
      <c r="AU132">
        <f t="shared" ref="AU132:AU179" si="54">IF(AT132&gt;3,1,0)</f>
        <v>1</v>
      </c>
      <c r="AV132">
        <f t="shared" si="52"/>
        <v>3.5</v>
      </c>
      <c r="AW132">
        <f t="shared" ref="AW132:AW179" si="55">IF(AV132&gt;3, 1, 0)</f>
        <v>1</v>
      </c>
      <c r="AX132" t="s">
        <v>297</v>
      </c>
      <c r="AY132" t="s">
        <v>481</v>
      </c>
      <c r="AZ132" t="s">
        <v>945</v>
      </c>
      <c r="BA132">
        <v>1</v>
      </c>
      <c r="BC132">
        <f t="shared" si="48"/>
        <v>1</v>
      </c>
      <c r="BD132">
        <v>1</v>
      </c>
      <c r="BE132">
        <v>1</v>
      </c>
      <c r="BF132">
        <f t="shared" ref="BF132:BF145" si="56">IF(BE132=1,0,1)</f>
        <v>0</v>
      </c>
      <c r="BG132" t="s">
        <v>300</v>
      </c>
      <c r="BH132" t="s">
        <v>301</v>
      </c>
      <c r="BI132" s="1">
        <v>4.6412037037037038E-3</v>
      </c>
      <c r="BJ132" t="s">
        <v>946</v>
      </c>
      <c r="BK132" s="5" t="s">
        <v>1042</v>
      </c>
      <c r="BM132" s="11" t="b">
        <f t="shared" si="49"/>
        <v>0</v>
      </c>
      <c r="BN132" s="11" t="b">
        <f t="shared" si="49"/>
        <v>0</v>
      </c>
      <c r="BO132" s="11" t="b">
        <f t="shared" si="49"/>
        <v>0</v>
      </c>
      <c r="BP132" s="11" t="b">
        <f t="shared" si="49"/>
        <v>0</v>
      </c>
      <c r="BQ132" s="11" t="b">
        <f t="shared" si="50"/>
        <v>0</v>
      </c>
      <c r="BR132" s="11" t="b">
        <f t="shared" si="50"/>
        <v>0</v>
      </c>
      <c r="BS132" s="5" t="s">
        <v>1084</v>
      </c>
      <c r="BT132" s="5" t="s">
        <v>1124</v>
      </c>
      <c r="BU132" s="11" t="b">
        <f t="shared" ref="BU132:BU179" si="57">ISNUMBER(SEARCH($BU$2,BS132))</f>
        <v>0</v>
      </c>
      <c r="BV132" s="11" t="b">
        <f t="shared" ref="BV132:BV179" si="58">ISNUMBER(SEARCH("NLU",BS132))</f>
        <v>0</v>
      </c>
      <c r="BW132" s="11" t="b">
        <f t="shared" ref="BW132:CJ150" si="59">ISNUMBER(SEARCH(BW$2,$BS132))</f>
        <v>0</v>
      </c>
      <c r="BX132" s="11" t="b">
        <f t="shared" si="59"/>
        <v>0</v>
      </c>
      <c r="BY132" s="11" t="b">
        <f t="shared" si="59"/>
        <v>0</v>
      </c>
      <c r="BZ132" s="11" t="b">
        <f t="shared" si="59"/>
        <v>0</v>
      </c>
      <c r="CA132" s="11" t="b">
        <f t="shared" si="59"/>
        <v>0</v>
      </c>
      <c r="CB132" s="11" t="b">
        <f t="shared" si="59"/>
        <v>0</v>
      </c>
      <c r="CC132" s="11" t="b">
        <f t="shared" si="59"/>
        <v>0</v>
      </c>
      <c r="CD132" s="11" t="b">
        <f t="shared" si="59"/>
        <v>0</v>
      </c>
      <c r="CE132" s="11" t="b">
        <f t="shared" si="59"/>
        <v>0</v>
      </c>
      <c r="CF132" s="11" t="b">
        <f t="shared" si="59"/>
        <v>1</v>
      </c>
      <c r="CG132" s="11" t="b">
        <f t="shared" si="59"/>
        <v>0</v>
      </c>
      <c r="CH132" s="11" t="b">
        <f t="shared" si="59"/>
        <v>0</v>
      </c>
      <c r="CI132" s="11" t="b">
        <f t="shared" si="59"/>
        <v>0</v>
      </c>
      <c r="CJ132" s="11" t="b">
        <f t="shared" si="59"/>
        <v>0</v>
      </c>
      <c r="CK132" s="11" t="b">
        <f t="shared" si="37"/>
        <v>0</v>
      </c>
      <c r="CL132" s="11" t="b">
        <f t="shared" ref="CL132:CL179" si="60">ISNUMBER(SEARCH($CL$2,$BT132))</f>
        <v>0</v>
      </c>
    </row>
    <row r="133" spans="1:91">
      <c r="A133" t="s">
        <v>947</v>
      </c>
      <c r="B133" t="s">
        <v>948</v>
      </c>
      <c r="C133" t="s">
        <v>802</v>
      </c>
      <c r="D133" t="s">
        <v>54</v>
      </c>
      <c r="E133" t="s">
        <v>82</v>
      </c>
      <c r="F133" t="s">
        <v>56</v>
      </c>
      <c r="G133" t="s">
        <v>72</v>
      </c>
      <c r="H133" t="s">
        <v>949</v>
      </c>
      <c r="I133" t="str">
        <f t="shared" si="53"/>
        <v>America</v>
      </c>
      <c r="J133" t="s">
        <v>59</v>
      </c>
      <c r="K133" t="s">
        <v>60</v>
      </c>
      <c r="L133">
        <v>4</v>
      </c>
      <c r="M133">
        <v>2</v>
      </c>
      <c r="N133">
        <v>1</v>
      </c>
      <c r="O133">
        <v>5</v>
      </c>
      <c r="P133">
        <v>4</v>
      </c>
      <c r="Q133">
        <v>4</v>
      </c>
      <c r="R133">
        <v>4</v>
      </c>
      <c r="S133">
        <v>-1</v>
      </c>
      <c r="V133">
        <v>5</v>
      </c>
      <c r="W133">
        <v>6</v>
      </c>
      <c r="X133">
        <v>5</v>
      </c>
      <c r="Y133">
        <v>5</v>
      </c>
      <c r="Z133">
        <v>6</v>
      </c>
      <c r="AA133">
        <v>5</v>
      </c>
      <c r="AB133">
        <v>4</v>
      </c>
      <c r="AC133">
        <v>0</v>
      </c>
      <c r="AD133">
        <v>6</v>
      </c>
      <c r="AE133" s="35">
        <v>4</v>
      </c>
      <c r="AF133">
        <v>5</v>
      </c>
      <c r="AG133">
        <v>4</v>
      </c>
      <c r="AH133">
        <v>6</v>
      </c>
      <c r="AI133">
        <v>5</v>
      </c>
      <c r="AJ133">
        <v>4</v>
      </c>
      <c r="AK133">
        <v>6</v>
      </c>
      <c r="AL133">
        <v>5</v>
      </c>
      <c r="AM133">
        <v>5</v>
      </c>
      <c r="AN133">
        <v>4</v>
      </c>
      <c r="AO133">
        <v>5</v>
      </c>
      <c r="AP133">
        <v>5</v>
      </c>
      <c r="AQ133">
        <v>5</v>
      </c>
      <c r="AR133">
        <v>6</v>
      </c>
      <c r="AS133">
        <v>5</v>
      </c>
      <c r="AT133">
        <f t="shared" si="51"/>
        <v>4.875</v>
      </c>
      <c r="AU133">
        <f t="shared" si="54"/>
        <v>1</v>
      </c>
      <c r="AV133">
        <f t="shared" si="52"/>
        <v>5.25</v>
      </c>
      <c r="AW133">
        <f t="shared" si="55"/>
        <v>1</v>
      </c>
      <c r="AX133" t="s">
        <v>61</v>
      </c>
      <c r="AY133" t="s">
        <v>166</v>
      </c>
      <c r="AZ133" t="s">
        <v>239</v>
      </c>
      <c r="BA133">
        <v>1</v>
      </c>
      <c r="BC133">
        <f t="shared" si="48"/>
        <v>1</v>
      </c>
      <c r="BD133">
        <v>1</v>
      </c>
      <c r="BE133">
        <v>1</v>
      </c>
      <c r="BF133">
        <f t="shared" si="56"/>
        <v>0</v>
      </c>
      <c r="BG133" t="s">
        <v>181</v>
      </c>
      <c r="BH133" t="s">
        <v>65</v>
      </c>
      <c r="BI133" s="1">
        <v>2.2569444444444447E-3</v>
      </c>
      <c r="BK133" s="5" t="s">
        <v>1041</v>
      </c>
      <c r="BM133" s="11" t="b">
        <f t="shared" si="49"/>
        <v>0</v>
      </c>
      <c r="BN133" s="11" t="b">
        <f t="shared" si="49"/>
        <v>0</v>
      </c>
      <c r="BO133" s="11" t="b">
        <f t="shared" si="49"/>
        <v>0</v>
      </c>
      <c r="BP133" s="11" t="b">
        <f t="shared" si="49"/>
        <v>0</v>
      </c>
      <c r="BQ133" s="11" t="b">
        <f t="shared" si="50"/>
        <v>0</v>
      </c>
      <c r="BR133" s="11" t="b">
        <f t="shared" si="50"/>
        <v>0</v>
      </c>
      <c r="BU133" s="11" t="b">
        <f t="shared" si="57"/>
        <v>0</v>
      </c>
      <c r="BV133" s="11" t="b">
        <f t="shared" si="58"/>
        <v>0</v>
      </c>
      <c r="BW133" s="11" t="b">
        <f t="shared" si="59"/>
        <v>0</v>
      </c>
      <c r="BX133" s="11" t="b">
        <f t="shared" si="59"/>
        <v>0</v>
      </c>
      <c r="BY133" s="11" t="b">
        <f t="shared" si="59"/>
        <v>0</v>
      </c>
      <c r="BZ133" s="11" t="b">
        <f t="shared" si="59"/>
        <v>0</v>
      </c>
      <c r="CA133" s="11" t="b">
        <f t="shared" si="59"/>
        <v>0</v>
      </c>
      <c r="CB133" s="11" t="b">
        <f t="shared" si="59"/>
        <v>0</v>
      </c>
      <c r="CC133" s="11" t="b">
        <f t="shared" si="59"/>
        <v>0</v>
      </c>
      <c r="CD133" s="11" t="b">
        <f t="shared" si="59"/>
        <v>0</v>
      </c>
      <c r="CE133" s="11" t="b">
        <f t="shared" si="59"/>
        <v>0</v>
      </c>
      <c r="CF133" s="11" t="b">
        <f t="shared" si="59"/>
        <v>0</v>
      </c>
      <c r="CG133" s="11" t="b">
        <f t="shared" si="59"/>
        <v>0</v>
      </c>
      <c r="CH133" s="11" t="b">
        <f t="shared" si="59"/>
        <v>0</v>
      </c>
      <c r="CI133" s="11" t="b">
        <f t="shared" si="59"/>
        <v>0</v>
      </c>
      <c r="CJ133" s="11" t="b">
        <f t="shared" si="59"/>
        <v>0</v>
      </c>
      <c r="CK133" s="11" t="b">
        <f t="shared" ref="CK133:CK179" si="61">ISNUMBER(SEARCH($CK$2,BT133))</f>
        <v>0</v>
      </c>
      <c r="CL133" s="11" t="b">
        <f t="shared" si="60"/>
        <v>0</v>
      </c>
    </row>
    <row r="134" spans="1:91">
      <c r="A134" t="s">
        <v>950</v>
      </c>
      <c r="B134" t="s">
        <v>951</v>
      </c>
      <c r="C134" t="s">
        <v>802</v>
      </c>
      <c r="D134" t="s">
        <v>81</v>
      </c>
      <c r="E134" t="s">
        <v>71</v>
      </c>
      <c r="F134" t="s">
        <v>132</v>
      </c>
      <c r="G134" t="s">
        <v>96</v>
      </c>
      <c r="H134" t="s">
        <v>125</v>
      </c>
      <c r="I134" t="str">
        <f t="shared" si="53"/>
        <v>United Kingdom</v>
      </c>
      <c r="J134" t="s">
        <v>74</v>
      </c>
      <c r="K134" t="s">
        <v>98</v>
      </c>
      <c r="L134">
        <v>1</v>
      </c>
      <c r="M134">
        <v>2</v>
      </c>
      <c r="N134">
        <v>4</v>
      </c>
      <c r="O134">
        <v>2</v>
      </c>
      <c r="P134">
        <v>6</v>
      </c>
      <c r="Q134">
        <v>4</v>
      </c>
      <c r="R134">
        <v>5</v>
      </c>
      <c r="S134">
        <v>1</v>
      </c>
      <c r="T134">
        <v>2</v>
      </c>
      <c r="V134">
        <v>2</v>
      </c>
      <c r="W134">
        <v>3</v>
      </c>
      <c r="X134">
        <v>4</v>
      </c>
      <c r="Y134">
        <v>3</v>
      </c>
      <c r="Z134">
        <v>5</v>
      </c>
      <c r="AA134">
        <v>5</v>
      </c>
      <c r="AB134">
        <v>1</v>
      </c>
      <c r="AC134">
        <v>5</v>
      </c>
      <c r="AD134">
        <v>1</v>
      </c>
      <c r="AE134" s="35">
        <v>4</v>
      </c>
      <c r="AF134">
        <v>5</v>
      </c>
      <c r="AG134">
        <v>3</v>
      </c>
      <c r="AH134">
        <v>4</v>
      </c>
      <c r="AI134">
        <v>6</v>
      </c>
      <c r="AJ134">
        <v>4</v>
      </c>
      <c r="AK134">
        <v>2</v>
      </c>
      <c r="AL134">
        <v>3</v>
      </c>
      <c r="AM134">
        <v>2</v>
      </c>
      <c r="AN134">
        <v>2</v>
      </c>
      <c r="AO134">
        <v>2</v>
      </c>
      <c r="AP134">
        <v>2</v>
      </c>
      <c r="AQ134">
        <v>2</v>
      </c>
      <c r="AR134">
        <v>6</v>
      </c>
      <c r="AS134">
        <v>4</v>
      </c>
      <c r="AT134">
        <f t="shared" si="51"/>
        <v>3.875</v>
      </c>
      <c r="AU134">
        <f t="shared" si="54"/>
        <v>1</v>
      </c>
      <c r="AV134">
        <f t="shared" si="52"/>
        <v>3</v>
      </c>
      <c r="AW134">
        <f t="shared" si="55"/>
        <v>0</v>
      </c>
      <c r="AX134" t="s">
        <v>61</v>
      </c>
      <c r="AY134" t="s">
        <v>952</v>
      </c>
      <c r="AZ134" t="s">
        <v>953</v>
      </c>
      <c r="BA134">
        <v>1</v>
      </c>
      <c r="BC134">
        <f t="shared" si="48"/>
        <v>1</v>
      </c>
      <c r="BD134">
        <v>1</v>
      </c>
      <c r="BE134">
        <v>5</v>
      </c>
      <c r="BF134">
        <f t="shared" si="56"/>
        <v>1</v>
      </c>
      <c r="BG134" t="s">
        <v>64</v>
      </c>
      <c r="BH134" t="s">
        <v>65</v>
      </c>
      <c r="BI134" s="1">
        <v>7.4884259259259262E-3</v>
      </c>
      <c r="BJ134" t="s">
        <v>954</v>
      </c>
      <c r="BK134" s="5" t="s">
        <v>1042</v>
      </c>
      <c r="BM134" s="11" t="b">
        <f t="shared" si="49"/>
        <v>0</v>
      </c>
      <c r="BN134" s="11" t="b">
        <f t="shared" si="49"/>
        <v>0</v>
      </c>
      <c r="BO134" s="11" t="b">
        <f t="shared" si="49"/>
        <v>0</v>
      </c>
      <c r="BP134" s="11" t="b">
        <f t="shared" si="49"/>
        <v>0</v>
      </c>
      <c r="BQ134" s="11" t="b">
        <f t="shared" si="50"/>
        <v>0</v>
      </c>
      <c r="BR134" s="11" t="b">
        <f t="shared" si="50"/>
        <v>0</v>
      </c>
      <c r="BS134" s="5" t="s">
        <v>1125</v>
      </c>
      <c r="BT134" s="5" t="s">
        <v>1126</v>
      </c>
      <c r="BU134" s="11" t="b">
        <f t="shared" si="57"/>
        <v>0</v>
      </c>
      <c r="BV134" s="11" t="b">
        <f t="shared" si="58"/>
        <v>1</v>
      </c>
      <c r="BW134" s="11" t="b">
        <f t="shared" si="59"/>
        <v>0</v>
      </c>
      <c r="BX134" s="11" t="b">
        <f t="shared" si="59"/>
        <v>0</v>
      </c>
      <c r="BY134" s="11" t="b">
        <f t="shared" si="59"/>
        <v>0</v>
      </c>
      <c r="BZ134" s="11" t="b">
        <f t="shared" si="59"/>
        <v>1</v>
      </c>
      <c r="CA134" s="11" t="b">
        <f t="shared" si="59"/>
        <v>0</v>
      </c>
      <c r="CB134" s="11" t="b">
        <f t="shared" si="59"/>
        <v>0</v>
      </c>
      <c r="CC134" s="11" t="b">
        <f t="shared" si="59"/>
        <v>0</v>
      </c>
      <c r="CD134" s="11" t="b">
        <f t="shared" si="59"/>
        <v>0</v>
      </c>
      <c r="CE134" s="11" t="b">
        <f t="shared" si="59"/>
        <v>0</v>
      </c>
      <c r="CF134" s="11" t="b">
        <f t="shared" si="59"/>
        <v>0</v>
      </c>
      <c r="CG134" s="11" t="b">
        <f t="shared" si="59"/>
        <v>0</v>
      </c>
      <c r="CH134" s="11" t="b">
        <f t="shared" si="59"/>
        <v>0</v>
      </c>
      <c r="CI134" s="11" t="b">
        <f t="shared" si="59"/>
        <v>0</v>
      </c>
      <c r="CJ134" s="11" t="b">
        <f t="shared" si="59"/>
        <v>0</v>
      </c>
      <c r="CK134" s="11" t="b">
        <f t="shared" si="61"/>
        <v>0</v>
      </c>
      <c r="CL134" s="11" t="b">
        <f t="shared" si="60"/>
        <v>0</v>
      </c>
      <c r="CM134" t="s">
        <v>955</v>
      </c>
    </row>
    <row r="135" spans="1:91">
      <c r="A135" t="s">
        <v>956</v>
      </c>
      <c r="B135" t="s">
        <v>957</v>
      </c>
      <c r="C135" t="s">
        <v>802</v>
      </c>
      <c r="D135" t="s">
        <v>54</v>
      </c>
      <c r="E135" t="s">
        <v>71</v>
      </c>
      <c r="F135" t="s">
        <v>56</v>
      </c>
      <c r="G135" t="s">
        <v>96</v>
      </c>
      <c r="H135" t="s">
        <v>84</v>
      </c>
      <c r="I135" t="str">
        <f t="shared" si="53"/>
        <v>United States</v>
      </c>
      <c r="J135" t="s">
        <v>59</v>
      </c>
      <c r="K135" t="s">
        <v>60</v>
      </c>
      <c r="L135">
        <v>4</v>
      </c>
      <c r="M135">
        <v>3</v>
      </c>
      <c r="N135">
        <v>4</v>
      </c>
      <c r="O135">
        <v>4</v>
      </c>
      <c r="P135">
        <v>5</v>
      </c>
      <c r="Q135">
        <v>5</v>
      </c>
      <c r="R135">
        <v>5</v>
      </c>
      <c r="S135">
        <v>1</v>
      </c>
      <c r="T135">
        <v>3</v>
      </c>
      <c r="V135">
        <v>5</v>
      </c>
      <c r="W135">
        <v>5</v>
      </c>
      <c r="X135">
        <v>5</v>
      </c>
      <c r="Y135">
        <v>6</v>
      </c>
      <c r="Z135">
        <v>5</v>
      </c>
      <c r="AA135">
        <v>6</v>
      </c>
      <c r="AB135">
        <v>5</v>
      </c>
      <c r="AC135">
        <v>1</v>
      </c>
      <c r="AD135">
        <v>5</v>
      </c>
      <c r="AE135" s="35">
        <v>5</v>
      </c>
      <c r="AF135">
        <v>5</v>
      </c>
      <c r="AG135">
        <v>4</v>
      </c>
      <c r="AH135">
        <v>5</v>
      </c>
      <c r="AI135">
        <v>6</v>
      </c>
      <c r="AJ135">
        <v>5</v>
      </c>
      <c r="AK135">
        <v>5</v>
      </c>
      <c r="AL135">
        <v>5</v>
      </c>
      <c r="AM135">
        <v>6</v>
      </c>
      <c r="AN135">
        <v>5</v>
      </c>
      <c r="AO135">
        <v>6</v>
      </c>
      <c r="AP135">
        <v>6</v>
      </c>
      <c r="AQ135">
        <v>5</v>
      </c>
      <c r="AR135">
        <v>6</v>
      </c>
      <c r="AS135">
        <v>2</v>
      </c>
      <c r="AT135">
        <f t="shared" si="51"/>
        <v>5</v>
      </c>
      <c r="AU135">
        <f t="shared" si="54"/>
        <v>1</v>
      </c>
      <c r="AV135">
        <f t="shared" si="52"/>
        <v>5.25</v>
      </c>
      <c r="AW135">
        <f t="shared" si="55"/>
        <v>1</v>
      </c>
      <c r="AX135" t="s">
        <v>86</v>
      </c>
      <c r="AY135" t="s">
        <v>110</v>
      </c>
      <c r="AZ135" t="s">
        <v>958</v>
      </c>
      <c r="BA135">
        <v>0</v>
      </c>
      <c r="BB135">
        <v>1</v>
      </c>
      <c r="BC135">
        <f t="shared" si="48"/>
        <v>1</v>
      </c>
      <c r="BD135">
        <v>1</v>
      </c>
      <c r="BE135">
        <v>1</v>
      </c>
      <c r="BF135">
        <f t="shared" si="56"/>
        <v>0</v>
      </c>
      <c r="BG135" t="s">
        <v>106</v>
      </c>
      <c r="BH135" t="s">
        <v>90</v>
      </c>
      <c r="BI135" s="1">
        <v>4.5949074074074078E-3</v>
      </c>
      <c r="BJ135" t="s">
        <v>959</v>
      </c>
      <c r="BK135" s="5" t="s">
        <v>736</v>
      </c>
      <c r="BM135" s="11" t="b">
        <f t="shared" si="49"/>
        <v>0</v>
      </c>
      <c r="BN135" s="11" t="b">
        <f t="shared" si="49"/>
        <v>0</v>
      </c>
      <c r="BO135" s="11" t="b">
        <f t="shared" si="49"/>
        <v>0</v>
      </c>
      <c r="BP135" s="11" t="b">
        <f t="shared" si="49"/>
        <v>0</v>
      </c>
      <c r="BQ135" s="11" t="b">
        <f t="shared" si="50"/>
        <v>0</v>
      </c>
      <c r="BR135" s="11" t="b">
        <f t="shared" si="50"/>
        <v>0</v>
      </c>
      <c r="BU135" s="11" t="b">
        <f t="shared" si="57"/>
        <v>0</v>
      </c>
      <c r="BV135" s="11" t="b">
        <f t="shared" si="58"/>
        <v>0</v>
      </c>
      <c r="BW135" s="11" t="b">
        <f t="shared" si="59"/>
        <v>0</v>
      </c>
      <c r="BX135" s="11" t="b">
        <f t="shared" si="59"/>
        <v>0</v>
      </c>
      <c r="BY135" s="11" t="b">
        <f t="shared" si="59"/>
        <v>0</v>
      </c>
      <c r="BZ135" s="11" t="b">
        <f t="shared" si="59"/>
        <v>0</v>
      </c>
      <c r="CA135" s="11" t="b">
        <f t="shared" si="59"/>
        <v>0</v>
      </c>
      <c r="CB135" s="11" t="b">
        <f t="shared" si="59"/>
        <v>0</v>
      </c>
      <c r="CC135" s="11" t="b">
        <f t="shared" si="59"/>
        <v>0</v>
      </c>
      <c r="CD135" s="11" t="b">
        <f t="shared" si="59"/>
        <v>0</v>
      </c>
      <c r="CE135" s="11" t="b">
        <f t="shared" si="59"/>
        <v>0</v>
      </c>
      <c r="CF135" s="11" t="b">
        <f t="shared" si="59"/>
        <v>0</v>
      </c>
      <c r="CG135" s="11" t="b">
        <f t="shared" si="59"/>
        <v>0</v>
      </c>
      <c r="CH135" s="11" t="b">
        <f t="shared" si="59"/>
        <v>0</v>
      </c>
      <c r="CI135" s="11" t="b">
        <f t="shared" si="59"/>
        <v>0</v>
      </c>
      <c r="CJ135" s="11" t="b">
        <f t="shared" si="59"/>
        <v>0</v>
      </c>
      <c r="CK135" s="11" t="b">
        <f t="shared" si="61"/>
        <v>0</v>
      </c>
      <c r="CL135" s="11" t="b">
        <f t="shared" si="60"/>
        <v>0</v>
      </c>
      <c r="CM135" t="s">
        <v>960</v>
      </c>
    </row>
    <row r="136" spans="1:91">
      <c r="A136" t="s">
        <v>961</v>
      </c>
      <c r="B136" t="s">
        <v>962</v>
      </c>
      <c r="C136" t="s">
        <v>802</v>
      </c>
      <c r="D136" t="s">
        <v>54</v>
      </c>
      <c r="E136" t="s">
        <v>82</v>
      </c>
      <c r="F136" t="s">
        <v>132</v>
      </c>
      <c r="G136" t="s">
        <v>96</v>
      </c>
      <c r="H136" t="s">
        <v>84</v>
      </c>
      <c r="I136" t="str">
        <f t="shared" si="53"/>
        <v>United States</v>
      </c>
      <c r="J136" t="s">
        <v>59</v>
      </c>
      <c r="K136" t="s">
        <v>60</v>
      </c>
      <c r="L136">
        <v>3</v>
      </c>
      <c r="M136">
        <v>4</v>
      </c>
      <c r="N136">
        <v>0</v>
      </c>
      <c r="O136">
        <v>3</v>
      </c>
      <c r="P136">
        <v>5</v>
      </c>
      <c r="Q136">
        <v>5</v>
      </c>
      <c r="R136">
        <v>4</v>
      </c>
      <c r="S136">
        <v>1</v>
      </c>
      <c r="T136">
        <v>3</v>
      </c>
      <c r="V136">
        <v>3</v>
      </c>
      <c r="W136">
        <v>6</v>
      </c>
      <c r="X136">
        <v>0</v>
      </c>
      <c r="Y136">
        <v>6</v>
      </c>
      <c r="Z136">
        <v>0</v>
      </c>
      <c r="AA136">
        <v>6</v>
      </c>
      <c r="AB136">
        <v>6</v>
      </c>
      <c r="AC136">
        <v>6</v>
      </c>
      <c r="AD136">
        <v>0</v>
      </c>
      <c r="AE136" s="35">
        <v>5</v>
      </c>
      <c r="AF136">
        <v>6</v>
      </c>
      <c r="AG136">
        <v>6</v>
      </c>
      <c r="AH136">
        <v>6</v>
      </c>
      <c r="AI136">
        <v>5</v>
      </c>
      <c r="AJ136">
        <v>5</v>
      </c>
      <c r="AK136">
        <v>6</v>
      </c>
      <c r="AL136">
        <v>4</v>
      </c>
      <c r="AM136">
        <v>5</v>
      </c>
      <c r="AN136">
        <v>4</v>
      </c>
      <c r="AO136">
        <v>5</v>
      </c>
      <c r="AP136">
        <v>6</v>
      </c>
      <c r="AQ136">
        <v>5</v>
      </c>
      <c r="AR136">
        <v>6</v>
      </c>
      <c r="AS136">
        <v>6</v>
      </c>
      <c r="AT136">
        <f t="shared" si="51"/>
        <v>5.375</v>
      </c>
      <c r="AU136">
        <f t="shared" si="54"/>
        <v>1</v>
      </c>
      <c r="AV136" t="e">
        <f>AVERAGE(#REF!,V136,W136,X136:AB136,AD136)</f>
        <v>#REF!</v>
      </c>
      <c r="AW136" t="e">
        <f t="shared" si="55"/>
        <v>#REF!</v>
      </c>
      <c r="AX136" t="s">
        <v>297</v>
      </c>
      <c r="AY136" t="s">
        <v>888</v>
      </c>
      <c r="AZ136" t="s">
        <v>963</v>
      </c>
      <c r="BA136">
        <v>1</v>
      </c>
      <c r="BC136">
        <f t="shared" si="48"/>
        <v>1</v>
      </c>
      <c r="BD136">
        <v>1</v>
      </c>
      <c r="BE136">
        <v>2</v>
      </c>
      <c r="BF136">
        <f t="shared" si="56"/>
        <v>1</v>
      </c>
      <c r="BG136" t="s">
        <v>300</v>
      </c>
      <c r="BH136" t="s">
        <v>301</v>
      </c>
      <c r="BI136" s="1">
        <v>6.1805555555555563E-3</v>
      </c>
      <c r="BJ136" t="s">
        <v>964</v>
      </c>
      <c r="BK136" s="5" t="s">
        <v>1042</v>
      </c>
      <c r="BM136" s="11" t="b">
        <f t="shared" si="49"/>
        <v>0</v>
      </c>
      <c r="BN136" s="11" t="b">
        <f t="shared" si="49"/>
        <v>0</v>
      </c>
      <c r="BO136" s="11" t="b">
        <f t="shared" si="49"/>
        <v>0</v>
      </c>
      <c r="BP136" s="11" t="b">
        <f t="shared" si="49"/>
        <v>0</v>
      </c>
      <c r="BQ136" s="11" t="b">
        <f t="shared" si="50"/>
        <v>0</v>
      </c>
      <c r="BR136" s="11" t="b">
        <f t="shared" si="50"/>
        <v>0</v>
      </c>
      <c r="BS136" s="5" t="s">
        <v>1127</v>
      </c>
      <c r="BU136" s="11" t="b">
        <f t="shared" si="57"/>
        <v>0</v>
      </c>
      <c r="BV136" s="11" t="b">
        <f t="shared" si="58"/>
        <v>0</v>
      </c>
      <c r="BW136" s="11" t="b">
        <f t="shared" si="59"/>
        <v>0</v>
      </c>
      <c r="BX136" s="11" t="b">
        <f t="shared" si="59"/>
        <v>0</v>
      </c>
      <c r="BY136" s="11" t="b">
        <f t="shared" si="59"/>
        <v>0</v>
      </c>
      <c r="BZ136" s="11" t="b">
        <f t="shared" si="59"/>
        <v>0</v>
      </c>
      <c r="CA136" s="11" t="b">
        <f t="shared" si="59"/>
        <v>0</v>
      </c>
      <c r="CB136" s="11" t="b">
        <f t="shared" si="59"/>
        <v>0</v>
      </c>
      <c r="CC136" s="11" t="b">
        <f t="shared" si="59"/>
        <v>0</v>
      </c>
      <c r="CD136" s="11" t="b">
        <f t="shared" si="59"/>
        <v>0</v>
      </c>
      <c r="CE136" s="11" t="b">
        <f t="shared" si="59"/>
        <v>0</v>
      </c>
      <c r="CF136" s="11" t="b">
        <f t="shared" si="59"/>
        <v>0</v>
      </c>
      <c r="CG136" s="11" t="b">
        <f t="shared" si="59"/>
        <v>0</v>
      </c>
      <c r="CH136" s="11" t="b">
        <f t="shared" si="59"/>
        <v>0</v>
      </c>
      <c r="CI136" s="11" t="b">
        <f t="shared" si="59"/>
        <v>0</v>
      </c>
      <c r="CJ136" s="11" t="b">
        <f t="shared" si="59"/>
        <v>0</v>
      </c>
      <c r="CK136" s="11" t="b">
        <f t="shared" si="61"/>
        <v>0</v>
      </c>
      <c r="CL136" s="11" t="b">
        <f t="shared" si="60"/>
        <v>0</v>
      </c>
      <c r="CM136" t="s">
        <v>965</v>
      </c>
    </row>
    <row r="137" spans="1:91">
      <c r="A137" t="s">
        <v>966</v>
      </c>
      <c r="B137" t="s">
        <v>967</v>
      </c>
      <c r="C137" t="s">
        <v>802</v>
      </c>
      <c r="D137" t="s">
        <v>70</v>
      </c>
      <c r="E137" t="s">
        <v>55</v>
      </c>
      <c r="F137" t="s">
        <v>56</v>
      </c>
      <c r="G137" t="s">
        <v>72</v>
      </c>
      <c r="H137" t="s">
        <v>968</v>
      </c>
      <c r="I137" t="str">
        <f t="shared" si="53"/>
        <v>Czech Republic</v>
      </c>
      <c r="J137" t="s">
        <v>74</v>
      </c>
      <c r="K137" t="s">
        <v>60</v>
      </c>
      <c r="L137">
        <v>2</v>
      </c>
      <c r="M137">
        <v>4</v>
      </c>
      <c r="N137">
        <v>2</v>
      </c>
      <c r="O137">
        <v>3</v>
      </c>
      <c r="P137">
        <v>4</v>
      </c>
      <c r="Q137">
        <v>4</v>
      </c>
      <c r="R137">
        <v>4</v>
      </c>
      <c r="S137">
        <v>0</v>
      </c>
      <c r="U137">
        <v>4</v>
      </c>
      <c r="V137">
        <v>4</v>
      </c>
      <c r="W137">
        <v>5</v>
      </c>
      <c r="X137">
        <v>3</v>
      </c>
      <c r="Y137">
        <v>2</v>
      </c>
      <c r="Z137">
        <v>4</v>
      </c>
      <c r="AA137">
        <v>5</v>
      </c>
      <c r="AB137">
        <v>3</v>
      </c>
      <c r="AC137">
        <v>4</v>
      </c>
      <c r="AD137">
        <v>2</v>
      </c>
      <c r="AE137" s="35">
        <v>2</v>
      </c>
      <c r="AF137">
        <v>3</v>
      </c>
      <c r="AG137">
        <v>3</v>
      </c>
      <c r="AH137">
        <v>2</v>
      </c>
      <c r="AI137">
        <v>6</v>
      </c>
      <c r="AJ137">
        <v>2</v>
      </c>
      <c r="AK137">
        <v>4</v>
      </c>
      <c r="AL137">
        <v>5</v>
      </c>
      <c r="AM137">
        <v>2</v>
      </c>
      <c r="AN137">
        <v>2</v>
      </c>
      <c r="AO137">
        <v>2</v>
      </c>
      <c r="AP137">
        <v>2</v>
      </c>
      <c r="AQ137">
        <v>2</v>
      </c>
      <c r="AR137">
        <v>6</v>
      </c>
      <c r="AS137">
        <v>2</v>
      </c>
      <c r="AT137">
        <f t="shared" si="51"/>
        <v>3.375</v>
      </c>
      <c r="AU137">
        <f t="shared" si="54"/>
        <v>1</v>
      </c>
      <c r="AV137">
        <f>AVERAGE(AX138,V137,W137,X137:AB137,AD137)</f>
        <v>3.5</v>
      </c>
      <c r="AW137">
        <f t="shared" si="55"/>
        <v>1</v>
      </c>
      <c r="AX137" t="s">
        <v>297</v>
      </c>
      <c r="AY137" t="s">
        <v>62</v>
      </c>
      <c r="AZ137" t="s">
        <v>969</v>
      </c>
      <c r="BA137">
        <v>2</v>
      </c>
      <c r="BC137">
        <f t="shared" si="48"/>
        <v>2</v>
      </c>
      <c r="BD137">
        <v>2</v>
      </c>
      <c r="BE137">
        <v>4</v>
      </c>
      <c r="BF137">
        <f t="shared" si="56"/>
        <v>1</v>
      </c>
      <c r="BG137" t="s">
        <v>970</v>
      </c>
      <c r="BH137" t="s">
        <v>622</v>
      </c>
      <c r="BI137" s="1">
        <v>7.3379629629629628E-3</v>
      </c>
      <c r="BJ137" t="s">
        <v>971</v>
      </c>
      <c r="BK137" s="5" t="s">
        <v>1042</v>
      </c>
      <c r="BM137" s="11" t="b">
        <f t="shared" si="49"/>
        <v>0</v>
      </c>
      <c r="BN137" s="11" t="b">
        <f t="shared" si="49"/>
        <v>0</v>
      </c>
      <c r="BO137" s="11" t="b">
        <f t="shared" si="49"/>
        <v>0</v>
      </c>
      <c r="BP137" s="11" t="b">
        <f t="shared" si="49"/>
        <v>0</v>
      </c>
      <c r="BQ137" s="11" t="b">
        <f t="shared" si="50"/>
        <v>0</v>
      </c>
      <c r="BR137" s="11" t="b">
        <f t="shared" si="50"/>
        <v>0</v>
      </c>
      <c r="BS137" s="5" t="s">
        <v>1086</v>
      </c>
      <c r="BT137" s="5" t="s">
        <v>1073</v>
      </c>
      <c r="BU137" s="11" t="b">
        <f t="shared" si="57"/>
        <v>0</v>
      </c>
      <c r="BV137" s="11" t="b">
        <f t="shared" si="58"/>
        <v>1</v>
      </c>
      <c r="BW137" s="11" t="b">
        <f t="shared" si="59"/>
        <v>1</v>
      </c>
      <c r="BX137" s="11" t="b">
        <f t="shared" si="59"/>
        <v>1</v>
      </c>
      <c r="BY137" s="11" t="b">
        <f t="shared" si="59"/>
        <v>0</v>
      </c>
      <c r="BZ137" s="11" t="b">
        <f t="shared" si="59"/>
        <v>0</v>
      </c>
      <c r="CA137" s="11" t="b">
        <f t="shared" si="59"/>
        <v>0</v>
      </c>
      <c r="CB137" s="11" t="b">
        <f t="shared" si="59"/>
        <v>0</v>
      </c>
      <c r="CC137" s="11" t="b">
        <f t="shared" si="59"/>
        <v>0</v>
      </c>
      <c r="CD137" s="11" t="b">
        <f t="shared" si="59"/>
        <v>0</v>
      </c>
      <c r="CE137" s="11" t="b">
        <f t="shared" si="59"/>
        <v>0</v>
      </c>
      <c r="CF137" s="11" t="b">
        <f t="shared" si="59"/>
        <v>0</v>
      </c>
      <c r="CG137" s="11" t="b">
        <f t="shared" si="59"/>
        <v>1</v>
      </c>
      <c r="CH137" s="11" t="b">
        <f t="shared" si="59"/>
        <v>0</v>
      </c>
      <c r="CI137" s="11" t="b">
        <f t="shared" si="59"/>
        <v>0</v>
      </c>
      <c r="CJ137" s="11" t="b">
        <f t="shared" si="59"/>
        <v>0</v>
      </c>
      <c r="CK137" s="11" t="b">
        <f t="shared" si="61"/>
        <v>1</v>
      </c>
      <c r="CL137" s="11" t="b">
        <f t="shared" si="60"/>
        <v>0</v>
      </c>
    </row>
    <row r="138" spans="1:91">
      <c r="A138" t="s">
        <v>972</v>
      </c>
      <c r="B138" t="s">
        <v>973</v>
      </c>
      <c r="C138" t="s">
        <v>802</v>
      </c>
      <c r="D138" t="s">
        <v>81</v>
      </c>
      <c r="E138" t="s">
        <v>71</v>
      </c>
      <c r="F138" t="s">
        <v>132</v>
      </c>
      <c r="G138" t="s">
        <v>96</v>
      </c>
      <c r="H138" t="s">
        <v>125</v>
      </c>
      <c r="I138" t="str">
        <f t="shared" si="53"/>
        <v>United Kingdom</v>
      </c>
      <c r="J138" t="s">
        <v>59</v>
      </c>
      <c r="K138" t="s">
        <v>98</v>
      </c>
      <c r="L138">
        <v>5</v>
      </c>
      <c r="M138">
        <v>4</v>
      </c>
      <c r="N138">
        <v>4</v>
      </c>
      <c r="O138">
        <v>2</v>
      </c>
      <c r="P138">
        <v>2</v>
      </c>
      <c r="Q138">
        <v>3</v>
      </c>
      <c r="R138">
        <v>3</v>
      </c>
      <c r="S138">
        <v>1</v>
      </c>
      <c r="T138">
        <v>2</v>
      </c>
      <c r="V138">
        <v>3</v>
      </c>
      <c r="W138">
        <v>5</v>
      </c>
      <c r="X138">
        <v>3</v>
      </c>
      <c r="Y138">
        <v>4</v>
      </c>
      <c r="Z138">
        <v>4</v>
      </c>
      <c r="AA138">
        <v>5</v>
      </c>
      <c r="AB138">
        <v>3</v>
      </c>
      <c r="AC138">
        <v>3</v>
      </c>
      <c r="AD138">
        <v>3</v>
      </c>
      <c r="AE138" s="35">
        <v>5</v>
      </c>
      <c r="AF138">
        <v>4</v>
      </c>
      <c r="AG138">
        <v>4</v>
      </c>
      <c r="AH138">
        <v>4</v>
      </c>
      <c r="AI138">
        <v>5</v>
      </c>
      <c r="AJ138">
        <v>5</v>
      </c>
      <c r="AK138">
        <v>5</v>
      </c>
      <c r="AL138">
        <v>4</v>
      </c>
      <c r="AM138">
        <v>5</v>
      </c>
      <c r="AN138">
        <v>5</v>
      </c>
      <c r="AO138">
        <v>5</v>
      </c>
      <c r="AP138">
        <v>5</v>
      </c>
      <c r="AQ138">
        <v>4</v>
      </c>
      <c r="AR138">
        <v>6</v>
      </c>
      <c r="AS138">
        <v>5</v>
      </c>
      <c r="AT138">
        <f t="shared" si="51"/>
        <v>4.5</v>
      </c>
      <c r="AU138">
        <f t="shared" si="54"/>
        <v>1</v>
      </c>
      <c r="AV138">
        <f t="shared" ref="AV138:AV143" si="62">AVERAGE(AX140,V138,W138,X138:AB138,AD138)</f>
        <v>3.75</v>
      </c>
      <c r="AW138">
        <f t="shared" si="55"/>
        <v>1</v>
      </c>
      <c r="AX138" t="s">
        <v>282</v>
      </c>
      <c r="AY138" t="s">
        <v>104</v>
      </c>
      <c r="AZ138" t="s">
        <v>527</v>
      </c>
      <c r="BA138">
        <v>1</v>
      </c>
      <c r="BC138">
        <f t="shared" si="48"/>
        <v>1</v>
      </c>
      <c r="BD138">
        <v>3</v>
      </c>
      <c r="BE138">
        <v>5</v>
      </c>
      <c r="BF138">
        <f t="shared" si="56"/>
        <v>1</v>
      </c>
      <c r="BG138" t="s">
        <v>974</v>
      </c>
      <c r="BH138" t="s">
        <v>975</v>
      </c>
      <c r="BI138" s="1">
        <v>5.1273148148148146E-3</v>
      </c>
      <c r="BJ138" t="s">
        <v>92</v>
      </c>
      <c r="BK138" s="5" t="s">
        <v>1041</v>
      </c>
      <c r="BM138" s="11" t="b">
        <f t="shared" si="49"/>
        <v>0</v>
      </c>
      <c r="BN138" s="11" t="b">
        <f t="shared" si="49"/>
        <v>0</v>
      </c>
      <c r="BO138" s="11" t="b">
        <f t="shared" si="49"/>
        <v>0</v>
      </c>
      <c r="BP138" s="11" t="b">
        <f t="shared" si="49"/>
        <v>0</v>
      </c>
      <c r="BQ138" s="11" t="b">
        <f t="shared" si="50"/>
        <v>0</v>
      </c>
      <c r="BR138" s="11" t="b">
        <f t="shared" si="50"/>
        <v>0</v>
      </c>
      <c r="BU138" s="11" t="b">
        <f t="shared" si="57"/>
        <v>0</v>
      </c>
      <c r="BV138" s="11" t="b">
        <f t="shared" si="58"/>
        <v>0</v>
      </c>
      <c r="BW138" s="11" t="b">
        <f t="shared" si="59"/>
        <v>0</v>
      </c>
      <c r="BX138" s="11" t="b">
        <f t="shared" si="59"/>
        <v>0</v>
      </c>
      <c r="BY138" s="11" t="b">
        <f t="shared" si="59"/>
        <v>0</v>
      </c>
      <c r="BZ138" s="11" t="b">
        <f t="shared" si="59"/>
        <v>0</v>
      </c>
      <c r="CA138" s="11" t="b">
        <f t="shared" si="59"/>
        <v>0</v>
      </c>
      <c r="CB138" s="11" t="b">
        <f t="shared" si="59"/>
        <v>0</v>
      </c>
      <c r="CC138" s="11" t="b">
        <f t="shared" si="59"/>
        <v>0</v>
      </c>
      <c r="CD138" s="11" t="b">
        <f t="shared" si="59"/>
        <v>0</v>
      </c>
      <c r="CE138" s="11" t="b">
        <f t="shared" si="59"/>
        <v>0</v>
      </c>
      <c r="CF138" s="11" t="b">
        <f t="shared" si="59"/>
        <v>0</v>
      </c>
      <c r="CG138" s="11" t="b">
        <f t="shared" si="59"/>
        <v>0</v>
      </c>
      <c r="CH138" s="11" t="b">
        <f t="shared" si="59"/>
        <v>0</v>
      </c>
      <c r="CI138" s="11" t="b">
        <f t="shared" si="59"/>
        <v>0</v>
      </c>
      <c r="CJ138" s="11" t="b">
        <f t="shared" si="59"/>
        <v>0</v>
      </c>
      <c r="CK138" s="11" t="b">
        <f t="shared" si="61"/>
        <v>0</v>
      </c>
      <c r="CL138" s="11" t="b">
        <f t="shared" si="60"/>
        <v>0</v>
      </c>
      <c r="CM138" t="s">
        <v>92</v>
      </c>
    </row>
    <row r="139" spans="1:91">
      <c r="A139" t="s">
        <v>976</v>
      </c>
      <c r="B139" t="s">
        <v>977</v>
      </c>
      <c r="C139" t="s">
        <v>802</v>
      </c>
      <c r="D139" t="s">
        <v>70</v>
      </c>
      <c r="E139" t="s">
        <v>55</v>
      </c>
      <c r="F139" t="s">
        <v>56</v>
      </c>
      <c r="G139" t="s">
        <v>72</v>
      </c>
      <c r="H139" t="s">
        <v>844</v>
      </c>
      <c r="I139" t="str">
        <f t="shared" si="53"/>
        <v>France</v>
      </c>
      <c r="J139" t="s">
        <v>59</v>
      </c>
      <c r="K139" t="s">
        <v>60</v>
      </c>
      <c r="L139">
        <v>1</v>
      </c>
      <c r="M139">
        <v>2</v>
      </c>
      <c r="N139">
        <v>3</v>
      </c>
      <c r="O139">
        <v>1</v>
      </c>
      <c r="P139">
        <v>3</v>
      </c>
      <c r="Q139">
        <v>4</v>
      </c>
      <c r="R139">
        <v>5</v>
      </c>
      <c r="S139">
        <v>0</v>
      </c>
      <c r="U139">
        <v>4</v>
      </c>
      <c r="V139">
        <v>4</v>
      </c>
      <c r="W139">
        <v>4</v>
      </c>
      <c r="X139">
        <v>5</v>
      </c>
      <c r="Y139">
        <v>6</v>
      </c>
      <c r="Z139">
        <v>4</v>
      </c>
      <c r="AA139">
        <v>5</v>
      </c>
      <c r="AB139">
        <v>2</v>
      </c>
      <c r="AC139">
        <v>3</v>
      </c>
      <c r="AD139">
        <v>3</v>
      </c>
      <c r="AE139" s="35">
        <v>5</v>
      </c>
      <c r="AF139">
        <v>6</v>
      </c>
      <c r="AG139">
        <v>6</v>
      </c>
      <c r="AH139">
        <v>6</v>
      </c>
      <c r="AI139">
        <v>6</v>
      </c>
      <c r="AJ139">
        <v>6</v>
      </c>
      <c r="AK139">
        <v>5</v>
      </c>
      <c r="AL139">
        <v>3</v>
      </c>
      <c r="AM139">
        <v>6</v>
      </c>
      <c r="AN139">
        <v>5</v>
      </c>
      <c r="AO139">
        <v>5</v>
      </c>
      <c r="AP139">
        <v>5</v>
      </c>
      <c r="AQ139">
        <v>5</v>
      </c>
      <c r="AR139">
        <v>6</v>
      </c>
      <c r="AS139">
        <v>6</v>
      </c>
      <c r="AT139">
        <f t="shared" si="51"/>
        <v>5.375</v>
      </c>
      <c r="AU139">
        <f t="shared" si="54"/>
        <v>1</v>
      </c>
      <c r="AV139">
        <f t="shared" si="62"/>
        <v>4.125</v>
      </c>
      <c r="AW139">
        <f t="shared" si="55"/>
        <v>1</v>
      </c>
      <c r="AX139" t="s">
        <v>297</v>
      </c>
      <c r="AY139" t="s">
        <v>556</v>
      </c>
      <c r="AZ139" t="s">
        <v>978</v>
      </c>
      <c r="BA139">
        <v>1</v>
      </c>
      <c r="BC139">
        <f t="shared" si="48"/>
        <v>1</v>
      </c>
      <c r="BD139">
        <v>2</v>
      </c>
      <c r="BE139">
        <v>3</v>
      </c>
      <c r="BF139">
        <f t="shared" si="56"/>
        <v>1</v>
      </c>
      <c r="BG139" t="s">
        <v>979</v>
      </c>
      <c r="BH139" t="s">
        <v>622</v>
      </c>
      <c r="BI139" s="1">
        <v>4.3981481481481484E-3</v>
      </c>
      <c r="BJ139" t="s">
        <v>980</v>
      </c>
      <c r="BK139" s="5" t="s">
        <v>1051</v>
      </c>
      <c r="BM139" s="11" t="b">
        <f t="shared" si="49"/>
        <v>0</v>
      </c>
      <c r="BN139" s="11" t="b">
        <f t="shared" si="49"/>
        <v>0</v>
      </c>
      <c r="BO139" s="11" t="b">
        <f t="shared" si="49"/>
        <v>0</v>
      </c>
      <c r="BP139" s="11" t="b">
        <f t="shared" si="49"/>
        <v>0</v>
      </c>
      <c r="BQ139" s="11" t="b">
        <f t="shared" si="50"/>
        <v>0</v>
      </c>
      <c r="BR139" s="11" t="b">
        <f t="shared" si="50"/>
        <v>0</v>
      </c>
      <c r="BU139" s="11" t="b">
        <f t="shared" si="57"/>
        <v>0</v>
      </c>
      <c r="BV139" s="11" t="b">
        <f t="shared" si="58"/>
        <v>0</v>
      </c>
      <c r="BW139" s="11" t="b">
        <f t="shared" si="59"/>
        <v>0</v>
      </c>
      <c r="BX139" s="11" t="b">
        <f t="shared" si="59"/>
        <v>0</v>
      </c>
      <c r="BY139" s="11" t="b">
        <f t="shared" si="59"/>
        <v>0</v>
      </c>
      <c r="BZ139" s="11" t="b">
        <f t="shared" si="59"/>
        <v>0</v>
      </c>
      <c r="CA139" s="11" t="b">
        <f t="shared" si="59"/>
        <v>0</v>
      </c>
      <c r="CB139" s="11" t="b">
        <f t="shared" si="59"/>
        <v>0</v>
      </c>
      <c r="CC139" s="11" t="b">
        <f t="shared" si="59"/>
        <v>0</v>
      </c>
      <c r="CD139" s="11" t="b">
        <f t="shared" si="59"/>
        <v>0</v>
      </c>
      <c r="CE139" s="11" t="b">
        <f t="shared" si="59"/>
        <v>0</v>
      </c>
      <c r="CF139" s="11" t="b">
        <f t="shared" si="59"/>
        <v>0</v>
      </c>
      <c r="CG139" s="11" t="b">
        <f t="shared" si="59"/>
        <v>0</v>
      </c>
      <c r="CH139" s="11" t="b">
        <f t="shared" si="59"/>
        <v>0</v>
      </c>
      <c r="CI139" s="11" t="b">
        <f t="shared" si="59"/>
        <v>0</v>
      </c>
      <c r="CJ139" s="11" t="b">
        <f t="shared" si="59"/>
        <v>0</v>
      </c>
      <c r="CK139" s="11" t="b">
        <f t="shared" si="61"/>
        <v>0</v>
      </c>
      <c r="CL139" s="11" t="b">
        <f t="shared" si="60"/>
        <v>0</v>
      </c>
    </row>
    <row r="140" spans="1:91">
      <c r="A140" t="s">
        <v>981</v>
      </c>
      <c r="B140" t="s">
        <v>982</v>
      </c>
      <c r="C140" t="s">
        <v>802</v>
      </c>
      <c r="D140" t="s">
        <v>54</v>
      </c>
      <c r="E140" t="s">
        <v>144</v>
      </c>
      <c r="F140" t="s">
        <v>56</v>
      </c>
      <c r="G140" t="s">
        <v>72</v>
      </c>
      <c r="H140" t="s">
        <v>983</v>
      </c>
      <c r="I140" t="str">
        <f t="shared" si="53"/>
        <v>eastbourne</v>
      </c>
      <c r="J140" t="s">
        <v>59</v>
      </c>
      <c r="K140" t="s">
        <v>98</v>
      </c>
      <c r="L140">
        <v>2</v>
      </c>
      <c r="M140">
        <v>3</v>
      </c>
      <c r="N140">
        <v>3</v>
      </c>
      <c r="O140">
        <v>2</v>
      </c>
      <c r="P140">
        <v>4</v>
      </c>
      <c r="Q140">
        <v>4</v>
      </c>
      <c r="R140">
        <v>3</v>
      </c>
      <c r="S140">
        <v>1</v>
      </c>
      <c r="T140">
        <v>2</v>
      </c>
      <c r="V140">
        <v>5</v>
      </c>
      <c r="W140">
        <v>6</v>
      </c>
      <c r="X140">
        <v>5</v>
      </c>
      <c r="Y140">
        <v>5</v>
      </c>
      <c r="Z140">
        <v>5</v>
      </c>
      <c r="AA140">
        <v>6</v>
      </c>
      <c r="AB140">
        <v>5</v>
      </c>
      <c r="AC140">
        <v>1</v>
      </c>
      <c r="AD140">
        <v>5</v>
      </c>
      <c r="AE140" s="35">
        <v>5</v>
      </c>
      <c r="AF140">
        <v>6</v>
      </c>
      <c r="AG140">
        <v>5</v>
      </c>
      <c r="AH140">
        <v>4</v>
      </c>
      <c r="AI140">
        <v>5</v>
      </c>
      <c r="AJ140">
        <v>5</v>
      </c>
      <c r="AK140">
        <v>5</v>
      </c>
      <c r="AL140">
        <v>5</v>
      </c>
      <c r="AM140">
        <v>3</v>
      </c>
      <c r="AN140">
        <v>4</v>
      </c>
      <c r="AO140">
        <v>5</v>
      </c>
      <c r="AP140">
        <v>4</v>
      </c>
      <c r="AQ140">
        <v>4</v>
      </c>
      <c r="AR140">
        <v>6</v>
      </c>
      <c r="AS140">
        <v>4</v>
      </c>
      <c r="AT140">
        <f t="shared" si="51"/>
        <v>5</v>
      </c>
      <c r="AU140">
        <f t="shared" si="54"/>
        <v>1</v>
      </c>
      <c r="AV140">
        <f t="shared" si="62"/>
        <v>5.25</v>
      </c>
      <c r="AW140">
        <f t="shared" si="55"/>
        <v>1</v>
      </c>
      <c r="AX140" t="s">
        <v>61</v>
      </c>
      <c r="AY140" t="s">
        <v>139</v>
      </c>
      <c r="AZ140" t="s">
        <v>140</v>
      </c>
      <c r="BA140">
        <v>2</v>
      </c>
      <c r="BC140">
        <f t="shared" si="48"/>
        <v>2</v>
      </c>
      <c r="BD140">
        <v>2</v>
      </c>
      <c r="BE140">
        <v>4</v>
      </c>
      <c r="BF140">
        <f t="shared" si="56"/>
        <v>1</v>
      </c>
      <c r="BG140" t="s">
        <v>984</v>
      </c>
      <c r="BH140" t="s">
        <v>236</v>
      </c>
      <c r="BI140" s="1">
        <v>5.6712962962962958E-3</v>
      </c>
      <c r="BK140" s="5" t="s">
        <v>1041</v>
      </c>
      <c r="BM140" s="11" t="b">
        <f t="shared" ref="BM140:BP159" si="63">ISNUMBER(SEARCH(BM$2,$BL140))</f>
        <v>0</v>
      </c>
      <c r="BN140" s="11" t="b">
        <f t="shared" si="63"/>
        <v>0</v>
      </c>
      <c r="BO140" s="11" t="b">
        <f t="shared" si="63"/>
        <v>0</v>
      </c>
      <c r="BP140" s="11" t="b">
        <f t="shared" si="63"/>
        <v>0</v>
      </c>
      <c r="BQ140" s="11" t="b">
        <f t="shared" si="50"/>
        <v>0</v>
      </c>
      <c r="BR140" s="11" t="b">
        <f t="shared" si="50"/>
        <v>0</v>
      </c>
      <c r="BU140" s="11" t="b">
        <f t="shared" si="57"/>
        <v>0</v>
      </c>
      <c r="BV140" s="11" t="b">
        <f t="shared" si="58"/>
        <v>0</v>
      </c>
      <c r="BW140" s="11" t="b">
        <f t="shared" si="59"/>
        <v>0</v>
      </c>
      <c r="BX140" s="11" t="b">
        <f t="shared" si="59"/>
        <v>0</v>
      </c>
      <c r="BY140" s="11" t="b">
        <f t="shared" si="59"/>
        <v>0</v>
      </c>
      <c r="BZ140" s="11" t="b">
        <f t="shared" si="59"/>
        <v>0</v>
      </c>
      <c r="CA140" s="11" t="b">
        <f t="shared" si="59"/>
        <v>0</v>
      </c>
      <c r="CB140" s="11" t="b">
        <f t="shared" si="59"/>
        <v>0</v>
      </c>
      <c r="CC140" s="11" t="b">
        <f t="shared" si="59"/>
        <v>0</v>
      </c>
      <c r="CD140" s="11" t="b">
        <f t="shared" si="59"/>
        <v>0</v>
      </c>
      <c r="CE140" s="11" t="b">
        <f t="shared" si="59"/>
        <v>0</v>
      </c>
      <c r="CF140" s="11" t="b">
        <f t="shared" si="59"/>
        <v>0</v>
      </c>
      <c r="CG140" s="11" t="b">
        <f t="shared" si="59"/>
        <v>0</v>
      </c>
      <c r="CH140" s="11" t="b">
        <f t="shared" si="59"/>
        <v>0</v>
      </c>
      <c r="CI140" s="11" t="b">
        <f t="shared" si="59"/>
        <v>0</v>
      </c>
      <c r="CJ140" s="11" t="b">
        <f t="shared" si="59"/>
        <v>0</v>
      </c>
      <c r="CK140" s="11" t="b">
        <f t="shared" si="61"/>
        <v>0</v>
      </c>
      <c r="CL140" s="11" t="b">
        <f t="shared" si="60"/>
        <v>0</v>
      </c>
    </row>
    <row r="141" spans="1:91">
      <c r="A141" t="s">
        <v>985</v>
      </c>
      <c r="B141" t="s">
        <v>986</v>
      </c>
      <c r="C141" t="s">
        <v>802</v>
      </c>
      <c r="D141" t="s">
        <v>54</v>
      </c>
      <c r="E141" t="s">
        <v>71</v>
      </c>
      <c r="F141" t="s">
        <v>116</v>
      </c>
      <c r="G141" t="s">
        <v>96</v>
      </c>
      <c r="H141" t="s">
        <v>260</v>
      </c>
      <c r="I141" t="str">
        <f t="shared" si="53"/>
        <v>Greece</v>
      </c>
      <c r="J141" t="s">
        <v>59</v>
      </c>
      <c r="K141" t="s">
        <v>60</v>
      </c>
      <c r="L141">
        <v>3</v>
      </c>
      <c r="M141">
        <v>2</v>
      </c>
      <c r="N141">
        <v>4</v>
      </c>
      <c r="O141">
        <v>1</v>
      </c>
      <c r="P141">
        <v>4</v>
      </c>
      <c r="Q141">
        <v>4</v>
      </c>
      <c r="R141">
        <v>4</v>
      </c>
      <c r="S141">
        <v>0</v>
      </c>
      <c r="U141">
        <v>4</v>
      </c>
      <c r="V141">
        <v>6</v>
      </c>
      <c r="W141">
        <v>6</v>
      </c>
      <c r="X141">
        <v>6</v>
      </c>
      <c r="Y141">
        <v>6</v>
      </c>
      <c r="Z141">
        <v>6</v>
      </c>
      <c r="AA141">
        <v>6</v>
      </c>
      <c r="AB141">
        <v>6</v>
      </c>
      <c r="AC141">
        <v>0</v>
      </c>
      <c r="AD141">
        <v>6</v>
      </c>
      <c r="AE141" s="35">
        <v>6</v>
      </c>
      <c r="AF141">
        <v>6</v>
      </c>
      <c r="AG141">
        <v>6</v>
      </c>
      <c r="AH141">
        <v>6</v>
      </c>
      <c r="AI141">
        <v>6</v>
      </c>
      <c r="AJ141">
        <v>6</v>
      </c>
      <c r="AK141">
        <v>3</v>
      </c>
      <c r="AL141">
        <v>3</v>
      </c>
      <c r="AM141">
        <v>6</v>
      </c>
      <c r="AN141">
        <v>6</v>
      </c>
      <c r="AO141">
        <v>6</v>
      </c>
      <c r="AP141">
        <v>6</v>
      </c>
      <c r="AQ141">
        <v>6</v>
      </c>
      <c r="AR141">
        <v>6</v>
      </c>
      <c r="AS141">
        <v>6</v>
      </c>
      <c r="AT141">
        <f t="shared" si="51"/>
        <v>5.25</v>
      </c>
      <c r="AU141">
        <f t="shared" si="54"/>
        <v>1</v>
      </c>
      <c r="AV141">
        <f t="shared" si="62"/>
        <v>6</v>
      </c>
      <c r="AW141">
        <f t="shared" si="55"/>
        <v>1</v>
      </c>
      <c r="AX141" t="s">
        <v>61</v>
      </c>
      <c r="AY141" t="s">
        <v>392</v>
      </c>
      <c r="AZ141" t="s">
        <v>987</v>
      </c>
      <c r="BA141">
        <v>0</v>
      </c>
      <c r="BB141">
        <v>1</v>
      </c>
      <c r="BC141">
        <f t="shared" si="48"/>
        <v>1</v>
      </c>
      <c r="BD141">
        <v>1</v>
      </c>
      <c r="BE141">
        <v>1</v>
      </c>
      <c r="BF141">
        <f t="shared" si="56"/>
        <v>0</v>
      </c>
      <c r="BG141" t="s">
        <v>64</v>
      </c>
      <c r="BH141" t="s">
        <v>65</v>
      </c>
      <c r="BI141" s="1">
        <v>3.2175925925925926E-3</v>
      </c>
      <c r="BK141" s="5" t="s">
        <v>1041</v>
      </c>
      <c r="BM141" s="11" t="b">
        <f t="shared" si="63"/>
        <v>0</v>
      </c>
      <c r="BN141" s="11" t="b">
        <f t="shared" si="63"/>
        <v>0</v>
      </c>
      <c r="BO141" s="11" t="b">
        <f t="shared" si="63"/>
        <v>0</v>
      </c>
      <c r="BP141" s="11" t="b">
        <f t="shared" si="63"/>
        <v>0</v>
      </c>
      <c r="BQ141" s="11" t="b">
        <f t="shared" si="50"/>
        <v>0</v>
      </c>
      <c r="BR141" s="11" t="b">
        <f t="shared" si="50"/>
        <v>0</v>
      </c>
      <c r="BU141" s="11" t="b">
        <f t="shared" si="57"/>
        <v>0</v>
      </c>
      <c r="BV141" s="11" t="b">
        <f t="shared" si="58"/>
        <v>0</v>
      </c>
      <c r="BW141" s="11" t="b">
        <f t="shared" si="59"/>
        <v>0</v>
      </c>
      <c r="BX141" s="11" t="b">
        <f t="shared" si="59"/>
        <v>0</v>
      </c>
      <c r="BY141" s="11" t="b">
        <f t="shared" si="59"/>
        <v>0</v>
      </c>
      <c r="BZ141" s="11" t="b">
        <f t="shared" si="59"/>
        <v>0</v>
      </c>
      <c r="CA141" s="11" t="b">
        <f t="shared" si="59"/>
        <v>0</v>
      </c>
      <c r="CB141" s="11" t="b">
        <f t="shared" si="59"/>
        <v>0</v>
      </c>
      <c r="CC141" s="11" t="b">
        <f t="shared" si="59"/>
        <v>0</v>
      </c>
      <c r="CD141" s="11" t="b">
        <f t="shared" si="59"/>
        <v>0</v>
      </c>
      <c r="CE141" s="11" t="b">
        <f t="shared" si="59"/>
        <v>0</v>
      </c>
      <c r="CF141" s="11" t="b">
        <f t="shared" si="59"/>
        <v>0</v>
      </c>
      <c r="CG141" s="11" t="b">
        <f t="shared" si="59"/>
        <v>0</v>
      </c>
      <c r="CH141" s="11" t="b">
        <f t="shared" si="59"/>
        <v>0</v>
      </c>
      <c r="CI141" s="11" t="b">
        <f t="shared" si="59"/>
        <v>0</v>
      </c>
      <c r="CJ141" s="11" t="b">
        <f t="shared" si="59"/>
        <v>0</v>
      </c>
      <c r="CK141" s="11" t="b">
        <f t="shared" si="61"/>
        <v>0</v>
      </c>
      <c r="CL141" s="11" t="b">
        <f t="shared" si="60"/>
        <v>0</v>
      </c>
      <c r="CM141" t="s">
        <v>988</v>
      </c>
    </row>
    <row r="142" spans="1:91">
      <c r="A142" t="s">
        <v>989</v>
      </c>
      <c r="B142" t="s">
        <v>990</v>
      </c>
      <c r="C142" t="s">
        <v>802</v>
      </c>
      <c r="D142" t="s">
        <v>54</v>
      </c>
      <c r="E142" t="s">
        <v>55</v>
      </c>
      <c r="F142" t="s">
        <v>132</v>
      </c>
      <c r="G142" t="s">
        <v>96</v>
      </c>
      <c r="H142" t="s">
        <v>844</v>
      </c>
      <c r="I142" t="str">
        <f t="shared" si="53"/>
        <v>France</v>
      </c>
      <c r="J142" t="s">
        <v>74</v>
      </c>
      <c r="K142" t="s">
        <v>60</v>
      </c>
      <c r="L142">
        <v>2</v>
      </c>
      <c r="M142">
        <v>0</v>
      </c>
      <c r="N142">
        <v>3</v>
      </c>
      <c r="O142">
        <v>4</v>
      </c>
      <c r="P142">
        <v>5</v>
      </c>
      <c r="Q142">
        <v>3</v>
      </c>
      <c r="R142">
        <v>4</v>
      </c>
      <c r="S142">
        <v>0</v>
      </c>
      <c r="U142">
        <v>4</v>
      </c>
      <c r="V142">
        <v>4</v>
      </c>
      <c r="W142">
        <v>6</v>
      </c>
      <c r="X142">
        <v>2</v>
      </c>
      <c r="Y142">
        <v>6</v>
      </c>
      <c r="Z142">
        <v>4</v>
      </c>
      <c r="AA142">
        <v>6</v>
      </c>
      <c r="AB142">
        <v>3</v>
      </c>
      <c r="AC142">
        <v>2</v>
      </c>
      <c r="AD142">
        <v>4</v>
      </c>
      <c r="AE142" s="35">
        <v>6</v>
      </c>
      <c r="AF142">
        <v>5</v>
      </c>
      <c r="AG142">
        <v>5</v>
      </c>
      <c r="AH142">
        <v>5</v>
      </c>
      <c r="AI142">
        <v>6</v>
      </c>
      <c r="AJ142">
        <v>6</v>
      </c>
      <c r="AK142">
        <v>5</v>
      </c>
      <c r="AL142">
        <v>5</v>
      </c>
      <c r="AM142">
        <v>4</v>
      </c>
      <c r="AN142">
        <v>5</v>
      </c>
      <c r="AO142">
        <v>5</v>
      </c>
      <c r="AP142">
        <v>5</v>
      </c>
      <c r="AQ142">
        <v>5</v>
      </c>
      <c r="AR142">
        <v>6</v>
      </c>
      <c r="AS142">
        <v>6</v>
      </c>
      <c r="AT142">
        <f t="shared" si="51"/>
        <v>5.375</v>
      </c>
      <c r="AU142">
        <f t="shared" si="54"/>
        <v>1</v>
      </c>
      <c r="AV142">
        <f t="shared" si="62"/>
        <v>4.375</v>
      </c>
      <c r="AW142">
        <f t="shared" si="55"/>
        <v>1</v>
      </c>
      <c r="AX142" t="s">
        <v>297</v>
      </c>
      <c r="AY142" t="s">
        <v>228</v>
      </c>
      <c r="AZ142" t="s">
        <v>397</v>
      </c>
      <c r="BA142">
        <v>1</v>
      </c>
      <c r="BC142">
        <f t="shared" si="48"/>
        <v>1</v>
      </c>
      <c r="BD142">
        <v>1</v>
      </c>
      <c r="BE142">
        <v>3</v>
      </c>
      <c r="BF142">
        <f t="shared" si="56"/>
        <v>1</v>
      </c>
      <c r="BG142" t="s">
        <v>574</v>
      </c>
      <c r="BH142" t="s">
        <v>301</v>
      </c>
      <c r="BI142" s="1">
        <v>6.5277777777777782E-3</v>
      </c>
      <c r="BJ142" t="s">
        <v>991</v>
      </c>
      <c r="BK142" s="5" t="s">
        <v>736</v>
      </c>
      <c r="BL142" s="5" t="s">
        <v>1124</v>
      </c>
      <c r="BM142" s="11" t="b">
        <f t="shared" si="63"/>
        <v>0</v>
      </c>
      <c r="BN142" s="11" t="b">
        <f t="shared" si="63"/>
        <v>0</v>
      </c>
      <c r="BO142" s="11" t="b">
        <f t="shared" si="63"/>
        <v>0</v>
      </c>
      <c r="BP142" s="11" t="b">
        <f t="shared" si="63"/>
        <v>0</v>
      </c>
      <c r="BQ142" s="11" t="b">
        <f t="shared" si="50"/>
        <v>0</v>
      </c>
      <c r="BR142" s="11" t="b">
        <f t="shared" si="50"/>
        <v>0</v>
      </c>
      <c r="BS142" s="5" t="s">
        <v>1097</v>
      </c>
      <c r="BU142" s="11" t="b">
        <f t="shared" si="57"/>
        <v>1</v>
      </c>
      <c r="BV142" s="11" t="b">
        <f t="shared" si="58"/>
        <v>0</v>
      </c>
      <c r="BW142" s="11" t="b">
        <f t="shared" si="59"/>
        <v>0</v>
      </c>
      <c r="BX142" s="11" t="b">
        <f t="shared" si="59"/>
        <v>0</v>
      </c>
      <c r="BY142" s="11" t="b">
        <f t="shared" si="59"/>
        <v>0</v>
      </c>
      <c r="BZ142" s="11" t="b">
        <f t="shared" si="59"/>
        <v>0</v>
      </c>
      <c r="CA142" s="11" t="b">
        <f t="shared" si="59"/>
        <v>0</v>
      </c>
      <c r="CB142" s="11" t="b">
        <f t="shared" si="59"/>
        <v>0</v>
      </c>
      <c r="CC142" s="11" t="b">
        <f t="shared" si="59"/>
        <v>0</v>
      </c>
      <c r="CD142" s="11" t="b">
        <f t="shared" si="59"/>
        <v>0</v>
      </c>
      <c r="CE142" s="11" t="b">
        <f t="shared" si="59"/>
        <v>0</v>
      </c>
      <c r="CF142" s="11" t="b">
        <f t="shared" si="59"/>
        <v>0</v>
      </c>
      <c r="CG142" s="11" t="b">
        <f t="shared" si="59"/>
        <v>0</v>
      </c>
      <c r="CH142" s="11" t="b">
        <f t="shared" si="59"/>
        <v>1</v>
      </c>
      <c r="CI142" s="11" t="b">
        <f t="shared" si="59"/>
        <v>0</v>
      </c>
      <c r="CJ142" s="11" t="b">
        <f t="shared" si="59"/>
        <v>0</v>
      </c>
      <c r="CK142" s="11" t="b">
        <f t="shared" si="61"/>
        <v>0</v>
      </c>
      <c r="CL142" s="11" t="b">
        <f t="shared" si="60"/>
        <v>0</v>
      </c>
    </row>
    <row r="143" spans="1:91">
      <c r="A143" t="s">
        <v>992</v>
      </c>
      <c r="B143" t="s">
        <v>993</v>
      </c>
      <c r="C143" t="s">
        <v>802</v>
      </c>
      <c r="D143" t="s">
        <v>70</v>
      </c>
      <c r="E143" t="s">
        <v>71</v>
      </c>
      <c r="F143" t="s">
        <v>56</v>
      </c>
      <c r="G143" t="s">
        <v>72</v>
      </c>
      <c r="H143" t="s">
        <v>994</v>
      </c>
      <c r="I143" t="str">
        <f t="shared" si="53"/>
        <v>USA, Michigan</v>
      </c>
      <c r="J143" t="s">
        <v>59</v>
      </c>
      <c r="K143" t="s">
        <v>60</v>
      </c>
      <c r="L143">
        <v>3</v>
      </c>
      <c r="M143">
        <v>4</v>
      </c>
      <c r="N143">
        <v>2</v>
      </c>
      <c r="O143">
        <v>4</v>
      </c>
      <c r="P143">
        <v>3</v>
      </c>
      <c r="Q143">
        <v>4</v>
      </c>
      <c r="R143">
        <v>5</v>
      </c>
      <c r="S143">
        <v>1</v>
      </c>
      <c r="T143">
        <v>3</v>
      </c>
      <c r="V143">
        <v>4</v>
      </c>
      <c r="W143">
        <v>6</v>
      </c>
      <c r="X143">
        <v>5</v>
      </c>
      <c r="Y143">
        <v>6</v>
      </c>
      <c r="Z143">
        <v>6</v>
      </c>
      <c r="AA143">
        <v>6</v>
      </c>
      <c r="AB143">
        <v>5</v>
      </c>
      <c r="AC143">
        <v>1</v>
      </c>
      <c r="AD143">
        <v>5</v>
      </c>
      <c r="AE143" s="35">
        <v>4</v>
      </c>
      <c r="AF143">
        <v>5</v>
      </c>
      <c r="AG143">
        <v>5</v>
      </c>
      <c r="AH143">
        <v>5</v>
      </c>
      <c r="AI143">
        <v>5</v>
      </c>
      <c r="AJ143">
        <v>5</v>
      </c>
      <c r="AK143">
        <v>5</v>
      </c>
      <c r="AL143">
        <v>5</v>
      </c>
      <c r="AM143">
        <v>5</v>
      </c>
      <c r="AN143">
        <v>5</v>
      </c>
      <c r="AO143">
        <v>5</v>
      </c>
      <c r="AP143">
        <v>4</v>
      </c>
      <c r="AQ143">
        <v>4</v>
      </c>
      <c r="AR143">
        <v>6</v>
      </c>
      <c r="AS143">
        <v>5</v>
      </c>
      <c r="AT143">
        <f t="shared" si="51"/>
        <v>4.875</v>
      </c>
      <c r="AU143">
        <f t="shared" si="54"/>
        <v>1</v>
      </c>
      <c r="AV143">
        <f t="shared" si="62"/>
        <v>5.375</v>
      </c>
      <c r="AW143">
        <f t="shared" si="55"/>
        <v>1</v>
      </c>
      <c r="AX143" t="s">
        <v>282</v>
      </c>
      <c r="AY143" t="s">
        <v>672</v>
      </c>
      <c r="AZ143" t="s">
        <v>995</v>
      </c>
      <c r="BA143">
        <v>2</v>
      </c>
      <c r="BC143">
        <f t="shared" si="48"/>
        <v>2</v>
      </c>
      <c r="BD143">
        <v>2</v>
      </c>
      <c r="BE143">
        <v>4</v>
      </c>
      <c r="BF143">
        <f t="shared" si="56"/>
        <v>1</v>
      </c>
      <c r="BG143" t="s">
        <v>996</v>
      </c>
      <c r="BH143" t="s">
        <v>601</v>
      </c>
      <c r="BI143" s="1">
        <v>3.0439814814814821E-3</v>
      </c>
      <c r="BJ143" t="s">
        <v>857</v>
      </c>
      <c r="BK143" s="5" t="s">
        <v>736</v>
      </c>
      <c r="BL143" s="5" t="s">
        <v>1162</v>
      </c>
      <c r="BM143" s="11" t="b">
        <f t="shared" si="63"/>
        <v>0</v>
      </c>
      <c r="BN143" s="11" t="b">
        <f t="shared" si="63"/>
        <v>0</v>
      </c>
      <c r="BO143" s="11" t="b">
        <f t="shared" si="63"/>
        <v>0</v>
      </c>
      <c r="BP143" s="11" t="b">
        <f t="shared" si="63"/>
        <v>0</v>
      </c>
      <c r="BQ143" s="11" t="b">
        <f t="shared" si="50"/>
        <v>0</v>
      </c>
      <c r="BR143" s="11" t="b">
        <f t="shared" si="50"/>
        <v>0</v>
      </c>
      <c r="BU143" s="11" t="b">
        <f t="shared" si="57"/>
        <v>0</v>
      </c>
      <c r="BV143" s="11" t="b">
        <f t="shared" si="58"/>
        <v>0</v>
      </c>
      <c r="BW143" s="11" t="b">
        <f t="shared" si="59"/>
        <v>0</v>
      </c>
      <c r="BX143" s="11" t="b">
        <f t="shared" si="59"/>
        <v>0</v>
      </c>
      <c r="BY143" s="11" t="b">
        <f t="shared" si="59"/>
        <v>0</v>
      </c>
      <c r="BZ143" s="11" t="b">
        <f t="shared" si="59"/>
        <v>0</v>
      </c>
      <c r="CA143" s="11" t="b">
        <f t="shared" si="59"/>
        <v>0</v>
      </c>
      <c r="CB143" s="11" t="b">
        <f t="shared" si="59"/>
        <v>0</v>
      </c>
      <c r="CC143" s="11" t="b">
        <f t="shared" si="59"/>
        <v>0</v>
      </c>
      <c r="CD143" s="11" t="b">
        <f t="shared" si="59"/>
        <v>0</v>
      </c>
      <c r="CE143" s="11" t="b">
        <f t="shared" si="59"/>
        <v>0</v>
      </c>
      <c r="CF143" s="11" t="b">
        <f t="shared" si="59"/>
        <v>0</v>
      </c>
      <c r="CG143" s="11" t="b">
        <f t="shared" si="59"/>
        <v>0</v>
      </c>
      <c r="CH143" s="11" t="b">
        <f t="shared" si="59"/>
        <v>0</v>
      </c>
      <c r="CI143" s="11" t="b">
        <f t="shared" si="59"/>
        <v>0</v>
      </c>
      <c r="CJ143" s="11" t="b">
        <f t="shared" si="59"/>
        <v>0</v>
      </c>
      <c r="CK143" s="11" t="b">
        <f t="shared" si="61"/>
        <v>0</v>
      </c>
      <c r="CL143" s="11" t="b">
        <f t="shared" si="60"/>
        <v>0</v>
      </c>
    </row>
    <row r="144" spans="1:91">
      <c r="A144" t="s">
        <v>997</v>
      </c>
      <c r="B144" t="s">
        <v>998</v>
      </c>
      <c r="C144" t="s">
        <v>802</v>
      </c>
      <c r="D144" t="s">
        <v>81</v>
      </c>
      <c r="E144" t="s">
        <v>71</v>
      </c>
      <c r="F144" t="s">
        <v>83</v>
      </c>
      <c r="G144" t="s">
        <v>72</v>
      </c>
      <c r="H144" t="s">
        <v>125</v>
      </c>
      <c r="I144" t="str">
        <f t="shared" si="53"/>
        <v>United Kingdom</v>
      </c>
      <c r="J144" t="s">
        <v>74</v>
      </c>
      <c r="K144" t="s">
        <v>98</v>
      </c>
      <c r="L144">
        <v>5</v>
      </c>
      <c r="M144">
        <v>4</v>
      </c>
      <c r="N144">
        <v>5</v>
      </c>
      <c r="O144">
        <v>3</v>
      </c>
      <c r="P144">
        <v>5</v>
      </c>
      <c r="Q144">
        <v>4</v>
      </c>
      <c r="R144">
        <v>4</v>
      </c>
      <c r="S144">
        <v>1</v>
      </c>
      <c r="T144">
        <v>2</v>
      </c>
      <c r="V144">
        <v>5</v>
      </c>
      <c r="W144">
        <v>5</v>
      </c>
      <c r="X144">
        <v>5</v>
      </c>
      <c r="Y144">
        <v>6</v>
      </c>
      <c r="Z144">
        <v>5</v>
      </c>
      <c r="AA144">
        <v>5</v>
      </c>
      <c r="AB144">
        <v>3</v>
      </c>
      <c r="AC144">
        <v>2</v>
      </c>
      <c r="AD144">
        <v>4</v>
      </c>
      <c r="AE144" s="35">
        <v>5</v>
      </c>
      <c r="AF144">
        <v>3</v>
      </c>
      <c r="AG144">
        <v>4</v>
      </c>
      <c r="AH144">
        <v>5</v>
      </c>
      <c r="AI144">
        <v>6</v>
      </c>
      <c r="AJ144">
        <v>5</v>
      </c>
      <c r="AK144">
        <v>5</v>
      </c>
      <c r="AL144">
        <v>5</v>
      </c>
      <c r="AM144">
        <v>4</v>
      </c>
      <c r="AN144">
        <v>4</v>
      </c>
      <c r="AO144">
        <v>4</v>
      </c>
      <c r="AP144">
        <v>4</v>
      </c>
      <c r="AQ144">
        <v>4</v>
      </c>
      <c r="AR144">
        <v>6</v>
      </c>
      <c r="AS144">
        <v>5</v>
      </c>
      <c r="AT144">
        <f t="shared" si="51"/>
        <v>4.75</v>
      </c>
      <c r="AU144">
        <f t="shared" si="54"/>
        <v>1</v>
      </c>
      <c r="AV144">
        <f t="shared" ref="AV144:AV178" si="64">AVERAGE(BH146,V144,W144,X144:AB144,AD144)</f>
        <v>4.75</v>
      </c>
      <c r="AW144">
        <f t="shared" si="55"/>
        <v>1</v>
      </c>
      <c r="AX144" t="s">
        <v>297</v>
      </c>
      <c r="AY144" t="s">
        <v>198</v>
      </c>
      <c r="AZ144" t="s">
        <v>397</v>
      </c>
      <c r="BA144">
        <v>0</v>
      </c>
      <c r="BB144" t="s">
        <v>1100</v>
      </c>
      <c r="BC144" t="str">
        <f t="shared" si="48"/>
        <v>no dialog file</v>
      </c>
      <c r="BD144">
        <v>1</v>
      </c>
      <c r="BE144">
        <v>1</v>
      </c>
      <c r="BF144">
        <f t="shared" si="56"/>
        <v>0</v>
      </c>
      <c r="BG144" t="s">
        <v>999</v>
      </c>
      <c r="BH144" t="s">
        <v>301</v>
      </c>
      <c r="BI144" s="1">
        <v>4.8263888888888887E-3</v>
      </c>
      <c r="BJ144" t="s">
        <v>1000</v>
      </c>
      <c r="BK144" s="5" t="s">
        <v>736</v>
      </c>
      <c r="BL144" s="5" t="s">
        <v>1163</v>
      </c>
      <c r="BM144" s="11" t="b">
        <f t="shared" si="63"/>
        <v>0</v>
      </c>
      <c r="BN144" s="11" t="b">
        <f t="shared" si="63"/>
        <v>0</v>
      </c>
      <c r="BO144" s="11" t="b">
        <f t="shared" si="63"/>
        <v>0</v>
      </c>
      <c r="BP144" s="11" t="b">
        <f t="shared" si="63"/>
        <v>0</v>
      </c>
      <c r="BQ144" s="11" t="b">
        <f t="shared" ref="BQ144:BR149" si="65">ISNUMBER(SEARCH(BQ$2,$BL144))</f>
        <v>0</v>
      </c>
      <c r="BR144" s="11" t="b">
        <f t="shared" si="65"/>
        <v>1</v>
      </c>
      <c r="BS144" s="5" t="s">
        <v>1128</v>
      </c>
      <c r="BU144" s="11" t="b">
        <f t="shared" si="57"/>
        <v>1</v>
      </c>
      <c r="BV144" s="11" t="b">
        <f t="shared" si="58"/>
        <v>0</v>
      </c>
      <c r="BW144" s="11" t="b">
        <f t="shared" si="59"/>
        <v>0</v>
      </c>
      <c r="BX144" s="11" t="b">
        <f t="shared" si="59"/>
        <v>0</v>
      </c>
      <c r="BY144" s="11" t="b">
        <f t="shared" si="59"/>
        <v>0</v>
      </c>
      <c r="BZ144" s="11" t="b">
        <f t="shared" si="59"/>
        <v>0</v>
      </c>
      <c r="CA144" s="11" t="b">
        <f t="shared" si="59"/>
        <v>0</v>
      </c>
      <c r="CB144" s="11" t="b">
        <f t="shared" si="59"/>
        <v>0</v>
      </c>
      <c r="CC144" s="11" t="b">
        <f t="shared" si="59"/>
        <v>0</v>
      </c>
      <c r="CD144" s="11" t="b">
        <f t="shared" si="59"/>
        <v>0</v>
      </c>
      <c r="CE144" s="11" t="b">
        <f t="shared" si="59"/>
        <v>0</v>
      </c>
      <c r="CF144" s="11" t="b">
        <f t="shared" si="59"/>
        <v>0</v>
      </c>
      <c r="CG144" s="11" t="b">
        <f t="shared" si="59"/>
        <v>0</v>
      </c>
      <c r="CH144" s="11" t="b">
        <f t="shared" si="59"/>
        <v>0</v>
      </c>
      <c r="CI144" s="11" t="b">
        <f t="shared" si="59"/>
        <v>0</v>
      </c>
      <c r="CJ144" s="11" t="b">
        <f t="shared" si="59"/>
        <v>0</v>
      </c>
      <c r="CK144" s="11" t="b">
        <f t="shared" si="61"/>
        <v>0</v>
      </c>
      <c r="CL144" s="11" t="b">
        <f t="shared" si="60"/>
        <v>0</v>
      </c>
      <c r="CM144" t="s">
        <v>1001</v>
      </c>
    </row>
    <row r="145" spans="1:91">
      <c r="A145" t="s">
        <v>1002</v>
      </c>
      <c r="B145" t="s">
        <v>1003</v>
      </c>
      <c r="C145" t="s">
        <v>802</v>
      </c>
      <c r="D145" t="s">
        <v>70</v>
      </c>
      <c r="E145" t="s">
        <v>82</v>
      </c>
      <c r="F145" t="s">
        <v>132</v>
      </c>
      <c r="G145" t="s">
        <v>72</v>
      </c>
      <c r="H145" t="s">
        <v>84</v>
      </c>
      <c r="I145" t="str">
        <f t="shared" si="53"/>
        <v>United States</v>
      </c>
      <c r="J145" t="s">
        <v>74</v>
      </c>
      <c r="K145" t="s">
        <v>60</v>
      </c>
      <c r="L145">
        <v>2</v>
      </c>
      <c r="M145">
        <v>3</v>
      </c>
      <c r="N145">
        <v>3</v>
      </c>
      <c r="O145">
        <v>2</v>
      </c>
      <c r="P145">
        <v>3</v>
      </c>
      <c r="Q145">
        <v>4</v>
      </c>
      <c r="R145">
        <v>4</v>
      </c>
      <c r="S145">
        <v>1</v>
      </c>
      <c r="T145">
        <v>3</v>
      </c>
      <c r="V145">
        <v>2</v>
      </c>
      <c r="W145">
        <v>1</v>
      </c>
      <c r="X145">
        <v>2</v>
      </c>
      <c r="Y145">
        <v>5</v>
      </c>
      <c r="Z145">
        <v>2</v>
      </c>
      <c r="AA145">
        <v>6</v>
      </c>
      <c r="AB145">
        <v>3</v>
      </c>
      <c r="AC145">
        <v>2</v>
      </c>
      <c r="AD145">
        <v>4</v>
      </c>
      <c r="AE145" s="35">
        <v>4</v>
      </c>
      <c r="AF145">
        <v>2</v>
      </c>
      <c r="AG145">
        <v>6</v>
      </c>
      <c r="AH145">
        <v>2</v>
      </c>
      <c r="AI145">
        <v>6</v>
      </c>
      <c r="AJ145">
        <v>6</v>
      </c>
      <c r="AK145">
        <v>4</v>
      </c>
      <c r="AL145">
        <v>3</v>
      </c>
      <c r="AM145">
        <v>1</v>
      </c>
      <c r="AN145">
        <v>1</v>
      </c>
      <c r="AO145">
        <v>2</v>
      </c>
      <c r="AP145">
        <v>1</v>
      </c>
      <c r="AQ145">
        <v>1</v>
      </c>
      <c r="AR145">
        <v>6</v>
      </c>
      <c r="AS145">
        <v>6</v>
      </c>
      <c r="AT145">
        <f t="shared" si="51"/>
        <v>4.125</v>
      </c>
      <c r="AU145">
        <f t="shared" si="54"/>
        <v>1</v>
      </c>
      <c r="AV145">
        <f t="shared" si="64"/>
        <v>3.125</v>
      </c>
      <c r="AW145">
        <f t="shared" si="55"/>
        <v>1</v>
      </c>
      <c r="AX145" t="s">
        <v>61</v>
      </c>
      <c r="AY145" t="s">
        <v>139</v>
      </c>
      <c r="AZ145" t="s">
        <v>140</v>
      </c>
      <c r="BA145">
        <v>2</v>
      </c>
      <c r="BC145">
        <f t="shared" si="48"/>
        <v>2</v>
      </c>
      <c r="BD145">
        <v>1</v>
      </c>
      <c r="BE145">
        <v>2</v>
      </c>
      <c r="BF145">
        <f t="shared" si="56"/>
        <v>1</v>
      </c>
      <c r="BG145" t="s">
        <v>181</v>
      </c>
      <c r="BH145" t="s">
        <v>65</v>
      </c>
      <c r="BI145" s="1">
        <v>3.4375E-3</v>
      </c>
      <c r="BJ145" s="2"/>
      <c r="BK145" s="5" t="s">
        <v>1041</v>
      </c>
      <c r="BM145" s="11" t="b">
        <f t="shared" si="63"/>
        <v>0</v>
      </c>
      <c r="BN145" s="11" t="b">
        <f t="shared" si="63"/>
        <v>0</v>
      </c>
      <c r="BO145" s="11" t="b">
        <f t="shared" si="63"/>
        <v>0</v>
      </c>
      <c r="BP145" s="11" t="b">
        <f t="shared" si="63"/>
        <v>0</v>
      </c>
      <c r="BQ145" s="11" t="b">
        <f t="shared" si="65"/>
        <v>0</v>
      </c>
      <c r="BR145" s="11" t="b">
        <f t="shared" si="65"/>
        <v>0</v>
      </c>
      <c r="BU145" s="11" t="b">
        <f t="shared" si="57"/>
        <v>0</v>
      </c>
      <c r="BV145" s="11" t="b">
        <f t="shared" si="58"/>
        <v>0</v>
      </c>
      <c r="BW145" s="11" t="b">
        <f t="shared" si="59"/>
        <v>0</v>
      </c>
      <c r="BX145" s="11" t="b">
        <f t="shared" si="59"/>
        <v>0</v>
      </c>
      <c r="BY145" s="11" t="b">
        <f t="shared" si="59"/>
        <v>0</v>
      </c>
      <c r="BZ145" s="11" t="b">
        <f t="shared" si="59"/>
        <v>0</v>
      </c>
      <c r="CA145" s="11" t="b">
        <f t="shared" si="59"/>
        <v>0</v>
      </c>
      <c r="CB145" s="11" t="b">
        <f t="shared" si="59"/>
        <v>0</v>
      </c>
      <c r="CC145" s="11" t="b">
        <f t="shared" si="59"/>
        <v>0</v>
      </c>
      <c r="CD145" s="11" t="b">
        <f t="shared" si="59"/>
        <v>0</v>
      </c>
      <c r="CE145" s="11" t="b">
        <f t="shared" si="59"/>
        <v>0</v>
      </c>
      <c r="CF145" s="11" t="b">
        <f t="shared" si="59"/>
        <v>0</v>
      </c>
      <c r="CG145" s="11" t="b">
        <f t="shared" si="59"/>
        <v>0</v>
      </c>
      <c r="CH145" s="11" t="b">
        <f t="shared" si="59"/>
        <v>0</v>
      </c>
      <c r="CI145" s="11" t="b">
        <f t="shared" si="59"/>
        <v>0</v>
      </c>
      <c r="CJ145" s="11" t="b">
        <f t="shared" si="59"/>
        <v>0</v>
      </c>
      <c r="CK145" s="11" t="b">
        <f t="shared" si="61"/>
        <v>0</v>
      </c>
      <c r="CL145" s="11" t="b">
        <f t="shared" si="60"/>
        <v>0</v>
      </c>
    </row>
    <row r="146" spans="1:91">
      <c r="A146" t="s">
        <v>51</v>
      </c>
      <c r="B146" t="s">
        <v>52</v>
      </c>
      <c r="C146" t="s">
        <v>53</v>
      </c>
      <c r="D146" t="s">
        <v>54</v>
      </c>
      <c r="E146" t="s">
        <v>55</v>
      </c>
      <c r="F146" t="s">
        <v>56</v>
      </c>
      <c r="G146" t="s">
        <v>57</v>
      </c>
      <c r="H146" t="s">
        <v>58</v>
      </c>
      <c r="I146" t="str">
        <f t="shared" si="53"/>
        <v>Portugal</v>
      </c>
      <c r="J146" t="s">
        <v>59</v>
      </c>
      <c r="K146" t="s">
        <v>60</v>
      </c>
      <c r="L146">
        <v>0</v>
      </c>
      <c r="M146">
        <v>2</v>
      </c>
      <c r="N146">
        <v>3</v>
      </c>
      <c r="O146">
        <v>4</v>
      </c>
      <c r="P146">
        <v>0</v>
      </c>
      <c r="Q146">
        <v>0</v>
      </c>
      <c r="R146">
        <v>5</v>
      </c>
      <c r="S146">
        <v>0</v>
      </c>
      <c r="U146">
        <v>5</v>
      </c>
      <c r="V146">
        <v>2</v>
      </c>
      <c r="W146">
        <v>5</v>
      </c>
      <c r="X146">
        <v>3</v>
      </c>
      <c r="Y146">
        <v>6</v>
      </c>
      <c r="Z146">
        <v>3</v>
      </c>
      <c r="AA146">
        <v>3</v>
      </c>
      <c r="AB146">
        <v>1</v>
      </c>
      <c r="AC146">
        <v>5</v>
      </c>
      <c r="AD146">
        <v>1</v>
      </c>
      <c r="AE146" s="35">
        <v>1</v>
      </c>
      <c r="AF146">
        <v>5</v>
      </c>
      <c r="AG146">
        <v>0</v>
      </c>
      <c r="AH146">
        <v>3</v>
      </c>
      <c r="AI146">
        <v>6</v>
      </c>
      <c r="AJ146">
        <v>2</v>
      </c>
      <c r="AK146">
        <v>5</v>
      </c>
      <c r="AL146">
        <v>0</v>
      </c>
      <c r="AM146">
        <v>0</v>
      </c>
      <c r="AN146">
        <v>0</v>
      </c>
      <c r="AO146">
        <v>0</v>
      </c>
      <c r="AP146">
        <v>0</v>
      </c>
      <c r="AQ146">
        <v>0</v>
      </c>
      <c r="AR146">
        <v>6</v>
      </c>
      <c r="AS146">
        <v>0</v>
      </c>
      <c r="AT146">
        <f t="shared" si="51"/>
        <v>2.75</v>
      </c>
      <c r="AU146">
        <f t="shared" si="54"/>
        <v>0</v>
      </c>
      <c r="AV146">
        <f t="shared" si="64"/>
        <v>3</v>
      </c>
      <c r="AW146">
        <f t="shared" si="55"/>
        <v>0</v>
      </c>
      <c r="AX146" t="s">
        <v>61</v>
      </c>
      <c r="AY146" t="s">
        <v>62</v>
      </c>
      <c r="AZ146" t="s">
        <v>63</v>
      </c>
      <c r="BA146">
        <v>1</v>
      </c>
      <c r="BC146">
        <f t="shared" si="48"/>
        <v>1</v>
      </c>
      <c r="BD146">
        <v>1</v>
      </c>
      <c r="BE146">
        <v>2</v>
      </c>
      <c r="BF146">
        <v>1</v>
      </c>
      <c r="BG146" t="s">
        <v>64</v>
      </c>
      <c r="BH146" t="s">
        <v>65</v>
      </c>
      <c r="BI146" s="1">
        <v>3.1365740740740742E-3</v>
      </c>
      <c r="BJ146" t="s">
        <v>66</v>
      </c>
      <c r="BK146" s="5" t="s">
        <v>1041</v>
      </c>
      <c r="BM146" s="11" t="b">
        <f t="shared" si="63"/>
        <v>0</v>
      </c>
      <c r="BN146" s="11" t="b">
        <f t="shared" si="63"/>
        <v>0</v>
      </c>
      <c r="BO146" s="11" t="b">
        <f t="shared" si="63"/>
        <v>0</v>
      </c>
      <c r="BP146" s="11" t="b">
        <f t="shared" si="63"/>
        <v>0</v>
      </c>
      <c r="BQ146" s="11" t="b">
        <f t="shared" si="65"/>
        <v>0</v>
      </c>
      <c r="BR146" s="11" t="b">
        <f t="shared" si="65"/>
        <v>0</v>
      </c>
      <c r="BU146" s="11" t="b">
        <f t="shared" si="57"/>
        <v>0</v>
      </c>
      <c r="BV146" s="11" t="b">
        <f t="shared" si="58"/>
        <v>0</v>
      </c>
      <c r="BW146" s="11" t="b">
        <f t="shared" si="59"/>
        <v>0</v>
      </c>
      <c r="BX146" s="11" t="b">
        <f t="shared" si="59"/>
        <v>0</v>
      </c>
      <c r="BY146" s="11" t="b">
        <f t="shared" si="59"/>
        <v>0</v>
      </c>
      <c r="BZ146" s="11" t="b">
        <f t="shared" si="59"/>
        <v>0</v>
      </c>
      <c r="CA146" s="11" t="b">
        <f t="shared" si="59"/>
        <v>0</v>
      </c>
      <c r="CB146" s="11" t="b">
        <f t="shared" si="59"/>
        <v>0</v>
      </c>
      <c r="CC146" s="11" t="b">
        <f t="shared" si="59"/>
        <v>0</v>
      </c>
      <c r="CD146" s="11" t="b">
        <f t="shared" si="59"/>
        <v>0</v>
      </c>
      <c r="CE146" s="11" t="b">
        <f t="shared" si="59"/>
        <v>0</v>
      </c>
      <c r="CF146" s="11" t="b">
        <f t="shared" si="59"/>
        <v>0</v>
      </c>
      <c r="CG146" s="11" t="b">
        <f t="shared" si="59"/>
        <v>0</v>
      </c>
      <c r="CH146" s="11" t="b">
        <f t="shared" si="59"/>
        <v>0</v>
      </c>
      <c r="CI146" s="11" t="b">
        <f t="shared" si="59"/>
        <v>0</v>
      </c>
      <c r="CJ146" s="11" t="b">
        <f t="shared" si="59"/>
        <v>0</v>
      </c>
      <c r="CK146" s="11" t="b">
        <f t="shared" si="61"/>
        <v>0</v>
      </c>
      <c r="CL146" s="11" t="b">
        <f t="shared" si="60"/>
        <v>0</v>
      </c>
      <c r="CM146" t="s">
        <v>67</v>
      </c>
    </row>
    <row r="147" spans="1:91">
      <c r="A147" t="s">
        <v>68</v>
      </c>
      <c r="B147" t="s">
        <v>69</v>
      </c>
      <c r="C147" t="s">
        <v>53</v>
      </c>
      <c r="D147" t="s">
        <v>70</v>
      </c>
      <c r="E147" t="s">
        <v>71</v>
      </c>
      <c r="F147" t="s">
        <v>56</v>
      </c>
      <c r="G147" t="s">
        <v>72</v>
      </c>
      <c r="H147" t="s">
        <v>73</v>
      </c>
      <c r="I147" t="str">
        <f t="shared" si="53"/>
        <v>USA</v>
      </c>
      <c r="J147" t="s">
        <v>74</v>
      </c>
      <c r="K147" t="s">
        <v>60</v>
      </c>
      <c r="L147">
        <v>0</v>
      </c>
      <c r="M147">
        <v>1</v>
      </c>
      <c r="N147">
        <v>3</v>
      </c>
      <c r="O147">
        <v>0</v>
      </c>
      <c r="P147">
        <v>5</v>
      </c>
      <c r="Q147">
        <v>3</v>
      </c>
      <c r="R147">
        <v>1</v>
      </c>
      <c r="S147">
        <v>1</v>
      </c>
      <c r="T147">
        <v>3</v>
      </c>
      <c r="V147">
        <v>0</v>
      </c>
      <c r="W147">
        <v>5</v>
      </c>
      <c r="X147">
        <v>1</v>
      </c>
      <c r="Y147">
        <v>0</v>
      </c>
      <c r="Z147">
        <v>2</v>
      </c>
      <c r="AA147">
        <v>1</v>
      </c>
      <c r="AB147">
        <v>0</v>
      </c>
      <c r="AC147">
        <v>0</v>
      </c>
      <c r="AD147">
        <v>6</v>
      </c>
      <c r="AE147" s="35">
        <v>1</v>
      </c>
      <c r="AF147">
        <v>4</v>
      </c>
      <c r="AG147">
        <v>4</v>
      </c>
      <c r="AH147">
        <v>5</v>
      </c>
      <c r="AI147">
        <v>6</v>
      </c>
      <c r="AJ147">
        <v>2</v>
      </c>
      <c r="AK147">
        <v>5</v>
      </c>
      <c r="AL147">
        <v>0</v>
      </c>
      <c r="AM147">
        <v>5</v>
      </c>
      <c r="AN147">
        <v>5</v>
      </c>
      <c r="AO147">
        <v>5</v>
      </c>
      <c r="AP147">
        <v>5</v>
      </c>
      <c r="AQ147">
        <v>4</v>
      </c>
      <c r="AR147">
        <v>6</v>
      </c>
      <c r="AS147">
        <v>0</v>
      </c>
      <c r="AT147">
        <f t="shared" si="51"/>
        <v>3.375</v>
      </c>
      <c r="AU147">
        <f t="shared" si="54"/>
        <v>1</v>
      </c>
      <c r="AV147">
        <f t="shared" si="64"/>
        <v>1.875</v>
      </c>
      <c r="AW147">
        <f t="shared" si="55"/>
        <v>0</v>
      </c>
      <c r="AX147" t="s">
        <v>61</v>
      </c>
      <c r="AY147" t="s">
        <v>75</v>
      </c>
      <c r="AZ147" t="s">
        <v>76</v>
      </c>
      <c r="BA147">
        <v>1</v>
      </c>
      <c r="BC147">
        <f t="shared" si="48"/>
        <v>1</v>
      </c>
      <c r="BD147">
        <v>1</v>
      </c>
      <c r="BE147">
        <v>3</v>
      </c>
      <c r="BF147">
        <v>1</v>
      </c>
      <c r="BG147" t="s">
        <v>77</v>
      </c>
      <c r="BH147" t="s">
        <v>65</v>
      </c>
      <c r="BI147" s="1">
        <v>4.1319444444444442E-3</v>
      </c>
      <c r="BK147" s="5" t="s">
        <v>1041</v>
      </c>
      <c r="BM147" s="11" t="b">
        <f t="shared" si="63"/>
        <v>0</v>
      </c>
      <c r="BN147" s="11" t="b">
        <f t="shared" si="63"/>
        <v>0</v>
      </c>
      <c r="BO147" s="11" t="b">
        <f t="shared" si="63"/>
        <v>0</v>
      </c>
      <c r="BP147" s="11" t="b">
        <f t="shared" si="63"/>
        <v>0</v>
      </c>
      <c r="BQ147" s="11" t="b">
        <f t="shared" si="65"/>
        <v>0</v>
      </c>
      <c r="BR147" s="11" t="b">
        <f t="shared" si="65"/>
        <v>0</v>
      </c>
      <c r="BU147" s="11" t="b">
        <f t="shared" si="57"/>
        <v>0</v>
      </c>
      <c r="BV147" s="11" t="b">
        <f t="shared" si="58"/>
        <v>0</v>
      </c>
      <c r="BW147" s="11" t="b">
        <f t="shared" si="59"/>
        <v>0</v>
      </c>
      <c r="BX147" s="11" t="b">
        <f t="shared" si="59"/>
        <v>0</v>
      </c>
      <c r="BY147" s="11" t="b">
        <f t="shared" si="59"/>
        <v>0</v>
      </c>
      <c r="BZ147" s="11" t="b">
        <f t="shared" si="59"/>
        <v>0</v>
      </c>
      <c r="CA147" s="11" t="b">
        <f t="shared" si="59"/>
        <v>0</v>
      </c>
      <c r="CB147" s="11" t="b">
        <f t="shared" si="59"/>
        <v>0</v>
      </c>
      <c r="CC147" s="11" t="b">
        <f t="shared" si="59"/>
        <v>0</v>
      </c>
      <c r="CD147" s="11" t="b">
        <f t="shared" si="59"/>
        <v>0</v>
      </c>
      <c r="CE147" s="11" t="b">
        <f t="shared" si="59"/>
        <v>0</v>
      </c>
      <c r="CF147" s="11" t="b">
        <f t="shared" si="59"/>
        <v>0</v>
      </c>
      <c r="CG147" s="11" t="b">
        <f t="shared" si="59"/>
        <v>0</v>
      </c>
      <c r="CH147" s="11" t="b">
        <f t="shared" si="59"/>
        <v>0</v>
      </c>
      <c r="CI147" s="11" t="b">
        <f t="shared" si="59"/>
        <v>0</v>
      </c>
      <c r="CJ147" s="11" t="b">
        <f t="shared" si="59"/>
        <v>0</v>
      </c>
      <c r="CK147" s="11" t="b">
        <f t="shared" si="61"/>
        <v>0</v>
      </c>
      <c r="CL147" s="11" t="b">
        <f t="shared" si="60"/>
        <v>0</v>
      </c>
      <c r="CM147" t="s">
        <v>78</v>
      </c>
    </row>
    <row r="148" spans="1:91">
      <c r="A148" t="s">
        <v>79</v>
      </c>
      <c r="B148" t="s">
        <v>80</v>
      </c>
      <c r="C148" t="s">
        <v>53</v>
      </c>
      <c r="D148" t="s">
        <v>81</v>
      </c>
      <c r="E148" t="s">
        <v>82</v>
      </c>
      <c r="F148" t="s">
        <v>83</v>
      </c>
      <c r="G148" t="s">
        <v>72</v>
      </c>
      <c r="H148" t="s">
        <v>84</v>
      </c>
      <c r="I148" t="str">
        <f t="shared" si="53"/>
        <v>United States</v>
      </c>
      <c r="J148" t="s">
        <v>74</v>
      </c>
      <c r="K148" t="s">
        <v>85</v>
      </c>
      <c r="L148">
        <v>3</v>
      </c>
      <c r="M148">
        <v>2</v>
      </c>
      <c r="N148">
        <v>2</v>
      </c>
      <c r="O148">
        <v>2</v>
      </c>
      <c r="P148">
        <v>3</v>
      </c>
      <c r="Q148">
        <v>4</v>
      </c>
      <c r="R148">
        <v>2</v>
      </c>
      <c r="S148">
        <v>1</v>
      </c>
      <c r="T148">
        <v>3</v>
      </c>
      <c r="V148">
        <v>6</v>
      </c>
      <c r="W148">
        <v>6</v>
      </c>
      <c r="X148">
        <v>6</v>
      </c>
      <c r="Y148">
        <v>6</v>
      </c>
      <c r="Z148">
        <v>6</v>
      </c>
      <c r="AA148">
        <v>6</v>
      </c>
      <c r="AB148">
        <v>3</v>
      </c>
      <c r="AC148">
        <v>1</v>
      </c>
      <c r="AD148">
        <v>5</v>
      </c>
      <c r="AE148" s="35">
        <v>6</v>
      </c>
      <c r="AF148">
        <v>3</v>
      </c>
      <c r="AG148">
        <v>6</v>
      </c>
      <c r="AH148">
        <v>5</v>
      </c>
      <c r="AI148">
        <v>6</v>
      </c>
      <c r="AJ148">
        <v>6</v>
      </c>
      <c r="AK148">
        <v>6</v>
      </c>
      <c r="AL148">
        <v>0</v>
      </c>
      <c r="AM148">
        <v>6</v>
      </c>
      <c r="AN148">
        <v>6</v>
      </c>
      <c r="AO148">
        <v>6</v>
      </c>
      <c r="AP148">
        <v>6</v>
      </c>
      <c r="AQ148">
        <v>6</v>
      </c>
      <c r="AR148">
        <v>6</v>
      </c>
      <c r="AS148">
        <v>0</v>
      </c>
      <c r="AT148">
        <f t="shared" si="51"/>
        <v>4.75</v>
      </c>
      <c r="AU148">
        <f t="shared" si="54"/>
        <v>1</v>
      </c>
      <c r="AV148">
        <f t="shared" si="64"/>
        <v>5.5</v>
      </c>
      <c r="AW148">
        <f t="shared" si="55"/>
        <v>1</v>
      </c>
      <c r="AX148" t="s">
        <v>86</v>
      </c>
      <c r="AY148" t="s">
        <v>87</v>
      </c>
      <c r="AZ148" t="s">
        <v>88</v>
      </c>
      <c r="BA148">
        <v>2</v>
      </c>
      <c r="BC148">
        <f t="shared" si="48"/>
        <v>2</v>
      </c>
      <c r="BD148">
        <v>1</v>
      </c>
      <c r="BE148">
        <v>3</v>
      </c>
      <c r="BF148">
        <v>1</v>
      </c>
      <c r="BG148" t="s">
        <v>89</v>
      </c>
      <c r="BH148" t="s">
        <v>90</v>
      </c>
      <c r="BI148" s="1">
        <v>2.3726851851851851E-3</v>
      </c>
      <c r="BJ148" t="s">
        <v>91</v>
      </c>
      <c r="BK148" s="5" t="s">
        <v>736</v>
      </c>
      <c r="BL148" s="5" t="s">
        <v>1148</v>
      </c>
      <c r="BM148" s="11" t="b">
        <f t="shared" si="63"/>
        <v>0</v>
      </c>
      <c r="BN148" s="11" t="b">
        <f t="shared" si="63"/>
        <v>0</v>
      </c>
      <c r="BO148" s="11" t="b">
        <f t="shared" si="63"/>
        <v>0</v>
      </c>
      <c r="BP148" s="11" t="b">
        <f t="shared" si="63"/>
        <v>0</v>
      </c>
      <c r="BQ148" s="11" t="b">
        <f t="shared" si="65"/>
        <v>1</v>
      </c>
      <c r="BR148" s="11" t="b">
        <f t="shared" si="65"/>
        <v>0</v>
      </c>
      <c r="BU148" s="11" t="b">
        <f t="shared" si="57"/>
        <v>0</v>
      </c>
      <c r="BV148" s="11" t="b">
        <f t="shared" si="58"/>
        <v>0</v>
      </c>
      <c r="BW148" s="11" t="b">
        <f t="shared" si="59"/>
        <v>0</v>
      </c>
      <c r="BX148" s="11" t="b">
        <f t="shared" si="59"/>
        <v>0</v>
      </c>
      <c r="BY148" s="11" t="b">
        <f t="shared" si="59"/>
        <v>0</v>
      </c>
      <c r="BZ148" s="11" t="b">
        <f t="shared" si="59"/>
        <v>0</v>
      </c>
      <c r="CA148" s="11" t="b">
        <f t="shared" si="59"/>
        <v>0</v>
      </c>
      <c r="CB148" s="11" t="b">
        <f t="shared" si="59"/>
        <v>0</v>
      </c>
      <c r="CC148" s="11" t="b">
        <f t="shared" si="59"/>
        <v>0</v>
      </c>
      <c r="CD148" s="11" t="b">
        <f t="shared" si="59"/>
        <v>0</v>
      </c>
      <c r="CE148" s="11" t="b">
        <f t="shared" si="59"/>
        <v>0</v>
      </c>
      <c r="CF148" s="11" t="b">
        <f t="shared" si="59"/>
        <v>0</v>
      </c>
      <c r="CG148" s="11" t="b">
        <f t="shared" si="59"/>
        <v>0</v>
      </c>
      <c r="CH148" s="11" t="b">
        <f t="shared" si="59"/>
        <v>0</v>
      </c>
      <c r="CI148" s="11" t="b">
        <f t="shared" si="59"/>
        <v>0</v>
      </c>
      <c r="CJ148" s="11" t="b">
        <f t="shared" si="59"/>
        <v>0</v>
      </c>
      <c r="CK148" s="11" t="b">
        <f t="shared" si="61"/>
        <v>0</v>
      </c>
      <c r="CL148" s="11" t="b">
        <f t="shared" si="60"/>
        <v>0</v>
      </c>
      <c r="CM148" t="s">
        <v>92</v>
      </c>
    </row>
    <row r="149" spans="1:91">
      <c r="A149" t="s">
        <v>93</v>
      </c>
      <c r="B149" t="s">
        <v>94</v>
      </c>
      <c r="C149" t="s">
        <v>53</v>
      </c>
      <c r="D149" t="s">
        <v>70</v>
      </c>
      <c r="E149" t="s">
        <v>95</v>
      </c>
      <c r="F149" t="s">
        <v>56</v>
      </c>
      <c r="G149" t="s">
        <v>96</v>
      </c>
      <c r="H149" t="s">
        <v>97</v>
      </c>
      <c r="I149" t="str">
        <f t="shared" si="53"/>
        <v>uk</v>
      </c>
      <c r="J149" t="s">
        <v>74</v>
      </c>
      <c r="K149" t="s">
        <v>98</v>
      </c>
      <c r="L149">
        <v>4</v>
      </c>
      <c r="M149">
        <v>4</v>
      </c>
      <c r="N149">
        <v>4</v>
      </c>
      <c r="O149">
        <v>2</v>
      </c>
      <c r="P149">
        <v>5</v>
      </c>
      <c r="Q149">
        <v>5</v>
      </c>
      <c r="R149">
        <v>5</v>
      </c>
      <c r="S149">
        <v>1</v>
      </c>
      <c r="T149">
        <v>2</v>
      </c>
      <c r="V149">
        <v>2</v>
      </c>
      <c r="W149">
        <v>5</v>
      </c>
      <c r="X149">
        <v>2</v>
      </c>
      <c r="Y149">
        <v>3</v>
      </c>
      <c r="Z149">
        <v>0</v>
      </c>
      <c r="AA149">
        <v>3</v>
      </c>
      <c r="AB149">
        <v>1</v>
      </c>
      <c r="AC149">
        <v>6</v>
      </c>
      <c r="AD149">
        <v>0</v>
      </c>
      <c r="AE149" s="35">
        <v>2</v>
      </c>
      <c r="AF149">
        <v>2</v>
      </c>
      <c r="AG149">
        <v>0</v>
      </c>
      <c r="AH149">
        <v>0</v>
      </c>
      <c r="AI149">
        <v>5</v>
      </c>
      <c r="AJ149">
        <v>1</v>
      </c>
      <c r="AK149">
        <v>1</v>
      </c>
      <c r="AL149">
        <v>0</v>
      </c>
      <c r="AM149">
        <v>0</v>
      </c>
      <c r="AN149">
        <v>1</v>
      </c>
      <c r="AO149">
        <v>0</v>
      </c>
      <c r="AP149">
        <v>0</v>
      </c>
      <c r="AQ149">
        <v>0</v>
      </c>
      <c r="AR149">
        <v>6</v>
      </c>
      <c r="AS149">
        <v>0</v>
      </c>
      <c r="AT149">
        <f t="shared" si="51"/>
        <v>1.375</v>
      </c>
      <c r="AU149">
        <f t="shared" si="54"/>
        <v>0</v>
      </c>
      <c r="AV149">
        <f t="shared" si="64"/>
        <v>2</v>
      </c>
      <c r="AW149">
        <f t="shared" si="55"/>
        <v>0</v>
      </c>
      <c r="AX149" t="s">
        <v>86</v>
      </c>
      <c r="AY149" t="s">
        <v>75</v>
      </c>
      <c r="AZ149" t="s">
        <v>99</v>
      </c>
      <c r="BA149">
        <v>3</v>
      </c>
      <c r="BC149">
        <f t="shared" si="48"/>
        <v>3</v>
      </c>
      <c r="BD149">
        <v>1</v>
      </c>
      <c r="BE149">
        <v>5</v>
      </c>
      <c r="BF149">
        <v>1</v>
      </c>
      <c r="BG149" t="s">
        <v>100</v>
      </c>
      <c r="BH149" t="s">
        <v>90</v>
      </c>
      <c r="BI149" s="1">
        <v>2.9745370370370373E-3</v>
      </c>
      <c r="BK149" s="5" t="s">
        <v>1041</v>
      </c>
      <c r="BM149" s="11" t="b">
        <f t="shared" si="63"/>
        <v>0</v>
      </c>
      <c r="BN149" s="11" t="b">
        <f t="shared" si="63"/>
        <v>0</v>
      </c>
      <c r="BO149" s="11" t="b">
        <f t="shared" si="63"/>
        <v>0</v>
      </c>
      <c r="BP149" s="11" t="b">
        <f t="shared" si="63"/>
        <v>0</v>
      </c>
      <c r="BQ149" s="11" t="b">
        <f t="shared" si="65"/>
        <v>0</v>
      </c>
      <c r="BR149" s="11" t="b">
        <f t="shared" si="65"/>
        <v>0</v>
      </c>
      <c r="BU149" s="11" t="b">
        <f t="shared" si="57"/>
        <v>0</v>
      </c>
      <c r="BV149" s="11" t="b">
        <f t="shared" si="58"/>
        <v>0</v>
      </c>
      <c r="BW149" s="11" t="b">
        <f t="shared" si="59"/>
        <v>0</v>
      </c>
      <c r="BX149" s="11" t="b">
        <f t="shared" si="59"/>
        <v>0</v>
      </c>
      <c r="BY149" s="11" t="b">
        <f t="shared" si="59"/>
        <v>0</v>
      </c>
      <c r="BZ149" s="11" t="b">
        <f t="shared" si="59"/>
        <v>0</v>
      </c>
      <c r="CA149" s="11" t="b">
        <f t="shared" si="59"/>
        <v>0</v>
      </c>
      <c r="CB149" s="11" t="b">
        <f t="shared" si="59"/>
        <v>0</v>
      </c>
      <c r="CC149" s="11" t="b">
        <f t="shared" si="59"/>
        <v>0</v>
      </c>
      <c r="CD149" s="11" t="b">
        <f t="shared" si="59"/>
        <v>0</v>
      </c>
      <c r="CE149" s="11" t="b">
        <f t="shared" si="59"/>
        <v>0</v>
      </c>
      <c r="CF149" s="11" t="b">
        <f t="shared" si="59"/>
        <v>0</v>
      </c>
      <c r="CG149" s="11" t="b">
        <f t="shared" si="59"/>
        <v>0</v>
      </c>
      <c r="CH149" s="11" t="b">
        <f t="shared" si="59"/>
        <v>0</v>
      </c>
      <c r="CI149" s="11" t="b">
        <f t="shared" si="59"/>
        <v>0</v>
      </c>
      <c r="CJ149" s="11" t="b">
        <f t="shared" si="59"/>
        <v>0</v>
      </c>
      <c r="CK149" s="11" t="b">
        <f t="shared" si="61"/>
        <v>0</v>
      </c>
      <c r="CL149" s="11" t="b">
        <f t="shared" si="60"/>
        <v>0</v>
      </c>
    </row>
    <row r="150" spans="1:91">
      <c r="A150" t="s">
        <v>101</v>
      </c>
      <c r="B150" t="s">
        <v>102</v>
      </c>
      <c r="C150" t="s">
        <v>53</v>
      </c>
      <c r="D150" t="s">
        <v>70</v>
      </c>
      <c r="E150" t="s">
        <v>71</v>
      </c>
      <c r="F150" t="s">
        <v>56</v>
      </c>
      <c r="G150" t="s">
        <v>72</v>
      </c>
      <c r="H150" t="s">
        <v>73</v>
      </c>
      <c r="I150" t="str">
        <f t="shared" si="53"/>
        <v>USA</v>
      </c>
      <c r="J150" t="s">
        <v>59</v>
      </c>
      <c r="K150" t="s">
        <v>103</v>
      </c>
      <c r="L150">
        <v>2</v>
      </c>
      <c r="M150">
        <v>3</v>
      </c>
      <c r="N150">
        <v>6</v>
      </c>
      <c r="O150">
        <v>2</v>
      </c>
      <c r="P150">
        <v>1</v>
      </c>
      <c r="Q150">
        <v>2</v>
      </c>
      <c r="R150">
        <v>3</v>
      </c>
      <c r="S150">
        <v>1</v>
      </c>
      <c r="T150">
        <v>3</v>
      </c>
      <c r="V150">
        <v>6</v>
      </c>
      <c r="W150">
        <v>6</v>
      </c>
      <c r="X150">
        <v>5</v>
      </c>
      <c r="Y150">
        <v>6</v>
      </c>
      <c r="Z150">
        <v>6</v>
      </c>
      <c r="AA150">
        <v>6</v>
      </c>
      <c r="AB150">
        <v>5</v>
      </c>
      <c r="AC150">
        <v>0</v>
      </c>
      <c r="AD150">
        <v>6</v>
      </c>
      <c r="AE150" s="35">
        <v>5</v>
      </c>
      <c r="AF150">
        <v>4</v>
      </c>
      <c r="AG150">
        <v>6</v>
      </c>
      <c r="AH150">
        <v>3</v>
      </c>
      <c r="AI150">
        <v>5</v>
      </c>
      <c r="AJ150">
        <v>6</v>
      </c>
      <c r="AK150">
        <v>6</v>
      </c>
      <c r="AL150">
        <v>3</v>
      </c>
      <c r="AM150">
        <v>4</v>
      </c>
      <c r="AN150">
        <v>4</v>
      </c>
      <c r="AO150">
        <v>5</v>
      </c>
      <c r="AP150">
        <v>5</v>
      </c>
      <c r="AQ150">
        <v>5</v>
      </c>
      <c r="AR150">
        <v>6</v>
      </c>
      <c r="AS150">
        <v>2</v>
      </c>
      <c r="AT150">
        <f t="shared" si="51"/>
        <v>4.75</v>
      </c>
      <c r="AU150">
        <f t="shared" si="54"/>
        <v>1</v>
      </c>
      <c r="AV150">
        <f t="shared" si="64"/>
        <v>5.75</v>
      </c>
      <c r="AW150">
        <f t="shared" si="55"/>
        <v>1</v>
      </c>
      <c r="AX150" t="s">
        <v>86</v>
      </c>
      <c r="AY150" t="s">
        <v>104</v>
      </c>
      <c r="AZ150" t="s">
        <v>105</v>
      </c>
      <c r="BA150">
        <v>2</v>
      </c>
      <c r="BC150">
        <f t="shared" si="48"/>
        <v>2</v>
      </c>
      <c r="BD150">
        <v>1</v>
      </c>
      <c r="BE150">
        <v>2</v>
      </c>
      <c r="BF150">
        <v>1</v>
      </c>
      <c r="BG150" t="s">
        <v>106</v>
      </c>
      <c r="BH150" t="s">
        <v>90</v>
      </c>
      <c r="BI150" s="1">
        <v>1.9675925925925928E-3</v>
      </c>
      <c r="BK150" s="5" t="s">
        <v>1041</v>
      </c>
      <c r="BM150" s="11" t="b">
        <f t="shared" si="63"/>
        <v>0</v>
      </c>
      <c r="BN150" s="11" t="b">
        <f t="shared" si="63"/>
        <v>0</v>
      </c>
      <c r="BO150" s="11" t="b">
        <f t="shared" si="63"/>
        <v>0</v>
      </c>
      <c r="BP150" s="11" t="b">
        <f t="shared" si="63"/>
        <v>0</v>
      </c>
      <c r="BQ150" s="11" t="b">
        <f t="shared" ref="BQ150:BR179" si="66">ISNUMBER(SEARCH(BQ$2,$BL150))</f>
        <v>0</v>
      </c>
      <c r="BR150" s="11" t="b">
        <f t="shared" si="66"/>
        <v>0</v>
      </c>
      <c r="BU150" s="11" t="b">
        <f t="shared" si="57"/>
        <v>0</v>
      </c>
      <c r="BV150" s="11" t="b">
        <f t="shared" si="58"/>
        <v>0</v>
      </c>
      <c r="BW150" s="11" t="b">
        <f t="shared" si="59"/>
        <v>0</v>
      </c>
      <c r="BX150" s="11" t="b">
        <f t="shared" si="59"/>
        <v>0</v>
      </c>
      <c r="BY150" s="11" t="b">
        <f t="shared" si="59"/>
        <v>0</v>
      </c>
      <c r="BZ150" s="11" t="b">
        <f t="shared" ref="BW150:CJ168" si="67">ISNUMBER(SEARCH(BZ$2,$BS150))</f>
        <v>0</v>
      </c>
      <c r="CA150" s="11" t="b">
        <f t="shared" si="67"/>
        <v>0</v>
      </c>
      <c r="CB150" s="11" t="b">
        <f t="shared" si="67"/>
        <v>0</v>
      </c>
      <c r="CC150" s="11" t="b">
        <f t="shared" si="67"/>
        <v>0</v>
      </c>
      <c r="CD150" s="11" t="b">
        <f t="shared" si="67"/>
        <v>0</v>
      </c>
      <c r="CE150" s="11" t="b">
        <f t="shared" si="67"/>
        <v>0</v>
      </c>
      <c r="CF150" s="11" t="b">
        <f t="shared" si="67"/>
        <v>0</v>
      </c>
      <c r="CG150" s="11" t="b">
        <f t="shared" si="67"/>
        <v>0</v>
      </c>
      <c r="CH150" s="11" t="b">
        <f t="shared" si="67"/>
        <v>0</v>
      </c>
      <c r="CI150" s="11" t="b">
        <f t="shared" si="67"/>
        <v>0</v>
      </c>
      <c r="CJ150" s="11" t="b">
        <f t="shared" si="67"/>
        <v>0</v>
      </c>
      <c r="CK150" s="11" t="b">
        <f t="shared" si="61"/>
        <v>0</v>
      </c>
      <c r="CL150" s="11" t="b">
        <f t="shared" si="60"/>
        <v>0</v>
      </c>
    </row>
    <row r="151" spans="1:91">
      <c r="A151" t="s">
        <v>107</v>
      </c>
      <c r="B151" t="s">
        <v>108</v>
      </c>
      <c r="C151" t="s">
        <v>53</v>
      </c>
      <c r="D151" t="s">
        <v>70</v>
      </c>
      <c r="E151" t="s">
        <v>71</v>
      </c>
      <c r="F151" t="s">
        <v>56</v>
      </c>
      <c r="G151" t="s">
        <v>72</v>
      </c>
      <c r="H151" t="s">
        <v>109</v>
      </c>
      <c r="I151" t="str">
        <f t="shared" si="53"/>
        <v>UK</v>
      </c>
      <c r="J151" t="s">
        <v>59</v>
      </c>
      <c r="K151" t="s">
        <v>98</v>
      </c>
      <c r="L151">
        <v>4</v>
      </c>
      <c r="M151">
        <v>4</v>
      </c>
      <c r="N151">
        <v>3</v>
      </c>
      <c r="O151">
        <v>2</v>
      </c>
      <c r="P151">
        <v>3</v>
      </c>
      <c r="Q151">
        <v>4</v>
      </c>
      <c r="R151">
        <v>4</v>
      </c>
      <c r="S151">
        <v>1</v>
      </c>
      <c r="T151">
        <v>2</v>
      </c>
      <c r="V151">
        <v>5</v>
      </c>
      <c r="W151">
        <v>4</v>
      </c>
      <c r="X151">
        <v>4</v>
      </c>
      <c r="Y151">
        <v>4</v>
      </c>
      <c r="Z151">
        <v>4</v>
      </c>
      <c r="AA151">
        <v>5</v>
      </c>
      <c r="AB151">
        <v>4</v>
      </c>
      <c r="AC151">
        <v>1</v>
      </c>
      <c r="AD151">
        <v>5</v>
      </c>
      <c r="AE151" s="35">
        <v>4</v>
      </c>
      <c r="AF151">
        <v>6</v>
      </c>
      <c r="AG151">
        <v>5</v>
      </c>
      <c r="AH151">
        <v>5</v>
      </c>
      <c r="AI151">
        <v>6</v>
      </c>
      <c r="AJ151">
        <v>5</v>
      </c>
      <c r="AK151">
        <v>5</v>
      </c>
      <c r="AL151">
        <v>3</v>
      </c>
      <c r="AM151">
        <v>3</v>
      </c>
      <c r="AN151">
        <v>3</v>
      </c>
      <c r="AO151">
        <v>4</v>
      </c>
      <c r="AP151">
        <v>4</v>
      </c>
      <c r="AQ151">
        <v>4</v>
      </c>
      <c r="AR151">
        <v>6</v>
      </c>
      <c r="AS151">
        <v>1</v>
      </c>
      <c r="AT151">
        <f t="shared" si="51"/>
        <v>4.875</v>
      </c>
      <c r="AU151">
        <f t="shared" si="54"/>
        <v>1</v>
      </c>
      <c r="AV151">
        <f t="shared" si="64"/>
        <v>4.375</v>
      </c>
      <c r="AW151">
        <f t="shared" si="55"/>
        <v>1</v>
      </c>
      <c r="AX151" t="s">
        <v>61</v>
      </c>
      <c r="AY151" t="s">
        <v>110</v>
      </c>
      <c r="AZ151" t="s">
        <v>111</v>
      </c>
      <c r="BA151">
        <v>1</v>
      </c>
      <c r="BC151">
        <f t="shared" si="48"/>
        <v>1</v>
      </c>
      <c r="BD151">
        <v>1</v>
      </c>
      <c r="BE151">
        <v>2</v>
      </c>
      <c r="BF151">
        <v>1</v>
      </c>
      <c r="BG151" t="s">
        <v>64</v>
      </c>
      <c r="BH151" t="s">
        <v>65</v>
      </c>
      <c r="BI151" s="1">
        <v>3.3449074074074071E-3</v>
      </c>
      <c r="BJ151" t="s">
        <v>112</v>
      </c>
      <c r="BK151" s="5" t="s">
        <v>1042</v>
      </c>
      <c r="BM151" s="11" t="b">
        <f t="shared" si="63"/>
        <v>0</v>
      </c>
      <c r="BN151" s="11" t="b">
        <f t="shared" si="63"/>
        <v>0</v>
      </c>
      <c r="BO151" s="11" t="b">
        <f t="shared" si="63"/>
        <v>0</v>
      </c>
      <c r="BP151" s="11" t="b">
        <f t="shared" si="63"/>
        <v>0</v>
      </c>
      <c r="BQ151" s="11" t="b">
        <f t="shared" si="66"/>
        <v>0</v>
      </c>
      <c r="BR151" s="11" t="b">
        <f t="shared" si="66"/>
        <v>0</v>
      </c>
      <c r="BS151" s="5" t="s">
        <v>1045</v>
      </c>
      <c r="BT151" s="5" t="s">
        <v>1073</v>
      </c>
      <c r="BU151" s="11" t="b">
        <f t="shared" si="57"/>
        <v>0</v>
      </c>
      <c r="BV151" s="11" t="b">
        <f t="shared" si="58"/>
        <v>0</v>
      </c>
      <c r="BW151" s="11" t="b">
        <f t="shared" si="67"/>
        <v>0</v>
      </c>
      <c r="BX151" s="11" t="b">
        <f t="shared" si="67"/>
        <v>1</v>
      </c>
      <c r="BY151" s="11" t="b">
        <f t="shared" si="67"/>
        <v>0</v>
      </c>
      <c r="BZ151" s="11" t="b">
        <f t="shared" si="67"/>
        <v>0</v>
      </c>
      <c r="CA151" s="11" t="b">
        <f t="shared" si="67"/>
        <v>0</v>
      </c>
      <c r="CB151" s="11" t="b">
        <f t="shared" si="67"/>
        <v>0</v>
      </c>
      <c r="CC151" s="11" t="b">
        <f t="shared" si="67"/>
        <v>0</v>
      </c>
      <c r="CD151" s="11" t="b">
        <f t="shared" si="67"/>
        <v>0</v>
      </c>
      <c r="CE151" s="11" t="b">
        <f t="shared" si="67"/>
        <v>0</v>
      </c>
      <c r="CF151" s="11" t="b">
        <f t="shared" si="67"/>
        <v>0</v>
      </c>
      <c r="CG151" s="11" t="b">
        <f t="shared" si="67"/>
        <v>1</v>
      </c>
      <c r="CH151" s="11" t="b">
        <f t="shared" si="67"/>
        <v>0</v>
      </c>
      <c r="CI151" s="11" t="b">
        <f t="shared" si="67"/>
        <v>0</v>
      </c>
      <c r="CJ151" s="11" t="b">
        <f t="shared" si="67"/>
        <v>0</v>
      </c>
      <c r="CK151" s="11" t="b">
        <f t="shared" si="61"/>
        <v>1</v>
      </c>
      <c r="CL151" s="11" t="b">
        <f t="shared" si="60"/>
        <v>0</v>
      </c>
      <c r="CM151" t="s">
        <v>113</v>
      </c>
    </row>
    <row r="152" spans="1:91">
      <c r="A152" t="s">
        <v>114</v>
      </c>
      <c r="B152" t="s">
        <v>115</v>
      </c>
      <c r="C152" t="s">
        <v>53</v>
      </c>
      <c r="D152" t="s">
        <v>54</v>
      </c>
      <c r="E152" t="s">
        <v>71</v>
      </c>
      <c r="F152" t="s">
        <v>116</v>
      </c>
      <c r="G152" t="s">
        <v>72</v>
      </c>
      <c r="H152" t="s">
        <v>117</v>
      </c>
      <c r="I152" t="str">
        <f t="shared" si="53"/>
        <v>Israel</v>
      </c>
      <c r="J152" t="s">
        <v>59</v>
      </c>
      <c r="K152" t="s">
        <v>60</v>
      </c>
      <c r="L152">
        <v>1</v>
      </c>
      <c r="M152">
        <v>2</v>
      </c>
      <c r="N152">
        <v>0</v>
      </c>
      <c r="O152">
        <v>1</v>
      </c>
      <c r="P152">
        <v>5</v>
      </c>
      <c r="Q152">
        <v>2</v>
      </c>
      <c r="R152">
        <v>5</v>
      </c>
      <c r="S152">
        <v>0</v>
      </c>
      <c r="U152">
        <v>4</v>
      </c>
      <c r="V152">
        <v>2</v>
      </c>
      <c r="W152">
        <v>5</v>
      </c>
      <c r="X152">
        <v>3</v>
      </c>
      <c r="Y152">
        <v>6</v>
      </c>
      <c r="Z152">
        <v>5</v>
      </c>
      <c r="AA152">
        <v>6</v>
      </c>
      <c r="AB152">
        <v>1</v>
      </c>
      <c r="AC152">
        <v>5</v>
      </c>
      <c r="AD152">
        <v>1</v>
      </c>
      <c r="AE152" s="35">
        <v>2</v>
      </c>
      <c r="AF152">
        <v>6</v>
      </c>
      <c r="AG152">
        <v>4</v>
      </c>
      <c r="AH152">
        <v>1</v>
      </c>
      <c r="AI152">
        <v>6</v>
      </c>
      <c r="AJ152">
        <v>2</v>
      </c>
      <c r="AK152">
        <v>4</v>
      </c>
      <c r="AL152">
        <v>4</v>
      </c>
      <c r="AM152">
        <v>6</v>
      </c>
      <c r="AN152">
        <v>1</v>
      </c>
      <c r="AO152">
        <v>4</v>
      </c>
      <c r="AP152">
        <v>2</v>
      </c>
      <c r="AQ152">
        <v>2</v>
      </c>
      <c r="AR152">
        <v>6</v>
      </c>
      <c r="AS152">
        <v>0</v>
      </c>
      <c r="AT152">
        <f t="shared" si="51"/>
        <v>3.625</v>
      </c>
      <c r="AU152">
        <f t="shared" si="54"/>
        <v>1</v>
      </c>
      <c r="AV152">
        <f t="shared" si="64"/>
        <v>3.625</v>
      </c>
      <c r="AW152">
        <f t="shared" si="55"/>
        <v>1</v>
      </c>
      <c r="AX152" t="s">
        <v>86</v>
      </c>
      <c r="AY152" t="s">
        <v>118</v>
      </c>
      <c r="AZ152" t="s">
        <v>119</v>
      </c>
      <c r="BA152">
        <v>0</v>
      </c>
      <c r="BB152" t="s">
        <v>1100</v>
      </c>
      <c r="BC152" t="str">
        <f t="shared" si="48"/>
        <v>no dialog file</v>
      </c>
      <c r="BD152">
        <v>1</v>
      </c>
      <c r="BE152">
        <v>3</v>
      </c>
      <c r="BF152">
        <v>1</v>
      </c>
      <c r="BG152" t="s">
        <v>120</v>
      </c>
      <c r="BH152" t="s">
        <v>90</v>
      </c>
      <c r="BI152" s="1">
        <v>4.5254629629629629E-3</v>
      </c>
      <c r="BJ152" t="s">
        <v>121</v>
      </c>
      <c r="BK152" s="5" t="s">
        <v>1042</v>
      </c>
      <c r="BM152" s="11" t="b">
        <f t="shared" si="63"/>
        <v>0</v>
      </c>
      <c r="BN152" s="11" t="b">
        <f t="shared" si="63"/>
        <v>0</v>
      </c>
      <c r="BO152" s="11" t="b">
        <f t="shared" si="63"/>
        <v>0</v>
      </c>
      <c r="BP152" s="11" t="b">
        <f t="shared" si="63"/>
        <v>0</v>
      </c>
      <c r="BQ152" s="11" t="b">
        <f t="shared" si="66"/>
        <v>0</v>
      </c>
      <c r="BR152" s="11" t="b">
        <f t="shared" si="66"/>
        <v>0</v>
      </c>
      <c r="BS152" s="5" t="s">
        <v>1087</v>
      </c>
      <c r="BU152" s="11" t="b">
        <f t="shared" si="57"/>
        <v>0</v>
      </c>
      <c r="BV152" s="11" t="b">
        <f t="shared" si="58"/>
        <v>0</v>
      </c>
      <c r="BW152" s="11" t="b">
        <f t="shared" si="67"/>
        <v>0</v>
      </c>
      <c r="BX152" s="11" t="b">
        <f t="shared" si="67"/>
        <v>0</v>
      </c>
      <c r="BY152" s="11" t="b">
        <f t="shared" si="67"/>
        <v>0</v>
      </c>
      <c r="BZ152" s="11" t="b">
        <f t="shared" si="67"/>
        <v>0</v>
      </c>
      <c r="CA152" s="11" t="b">
        <f t="shared" si="67"/>
        <v>0</v>
      </c>
      <c r="CB152" s="11" t="b">
        <f t="shared" si="67"/>
        <v>1</v>
      </c>
      <c r="CC152" s="11" t="b">
        <f t="shared" si="67"/>
        <v>0</v>
      </c>
      <c r="CD152" s="11" t="b">
        <f t="shared" si="67"/>
        <v>0</v>
      </c>
      <c r="CE152" s="11" t="b">
        <f t="shared" si="67"/>
        <v>0</v>
      </c>
      <c r="CF152" s="11" t="b">
        <f t="shared" si="67"/>
        <v>0</v>
      </c>
      <c r="CG152" s="11" t="b">
        <f t="shared" si="67"/>
        <v>0</v>
      </c>
      <c r="CH152" s="11" t="b">
        <f t="shared" si="67"/>
        <v>0</v>
      </c>
      <c r="CI152" s="11" t="b">
        <f t="shared" si="67"/>
        <v>0</v>
      </c>
      <c r="CJ152" s="11" t="b">
        <f t="shared" si="67"/>
        <v>0</v>
      </c>
      <c r="CK152" s="11" t="b">
        <f t="shared" si="61"/>
        <v>0</v>
      </c>
      <c r="CL152" s="11" t="b">
        <f t="shared" si="60"/>
        <v>0</v>
      </c>
    </row>
    <row r="153" spans="1:91">
      <c r="A153" t="s">
        <v>122</v>
      </c>
      <c r="B153" t="s">
        <v>123</v>
      </c>
      <c r="C153" t="s">
        <v>53</v>
      </c>
      <c r="D153" t="s">
        <v>81</v>
      </c>
      <c r="E153" t="s">
        <v>55</v>
      </c>
      <c r="F153" t="s">
        <v>56</v>
      </c>
      <c r="G153" t="s">
        <v>124</v>
      </c>
      <c r="H153" t="s">
        <v>125</v>
      </c>
      <c r="I153" t="str">
        <f t="shared" si="53"/>
        <v>United Kingdom</v>
      </c>
      <c r="J153" t="s">
        <v>74</v>
      </c>
      <c r="K153" t="s">
        <v>98</v>
      </c>
      <c r="L153">
        <v>4</v>
      </c>
      <c r="M153">
        <v>4</v>
      </c>
      <c r="N153">
        <v>3</v>
      </c>
      <c r="O153">
        <v>4</v>
      </c>
      <c r="P153">
        <v>6</v>
      </c>
      <c r="Q153">
        <v>4</v>
      </c>
      <c r="R153">
        <v>3</v>
      </c>
      <c r="S153">
        <v>1</v>
      </c>
      <c r="T153">
        <v>2</v>
      </c>
      <c r="V153">
        <v>1</v>
      </c>
      <c r="W153">
        <v>6</v>
      </c>
      <c r="X153">
        <v>1</v>
      </c>
      <c r="Y153">
        <v>2</v>
      </c>
      <c r="Z153">
        <v>2</v>
      </c>
      <c r="AA153">
        <v>2</v>
      </c>
      <c r="AB153">
        <v>0</v>
      </c>
      <c r="AC153">
        <v>6</v>
      </c>
      <c r="AD153">
        <v>0</v>
      </c>
      <c r="AE153" s="35">
        <v>2</v>
      </c>
      <c r="AF153">
        <v>6</v>
      </c>
      <c r="AG153">
        <v>0</v>
      </c>
      <c r="AH153">
        <v>1</v>
      </c>
      <c r="AI153">
        <v>3</v>
      </c>
      <c r="AJ153">
        <v>1</v>
      </c>
      <c r="AK153">
        <v>0</v>
      </c>
      <c r="AL153">
        <v>0</v>
      </c>
      <c r="AM153">
        <v>1</v>
      </c>
      <c r="AN153">
        <v>1</v>
      </c>
      <c r="AO153">
        <v>1</v>
      </c>
      <c r="AP153">
        <v>1</v>
      </c>
      <c r="AQ153">
        <v>1</v>
      </c>
      <c r="AR153">
        <v>6</v>
      </c>
      <c r="AS153">
        <v>1</v>
      </c>
      <c r="AT153">
        <f t="shared" si="51"/>
        <v>1.625</v>
      </c>
      <c r="AU153">
        <f t="shared" si="54"/>
        <v>0</v>
      </c>
      <c r="AV153">
        <f t="shared" si="64"/>
        <v>1.75</v>
      </c>
      <c r="AW153">
        <f t="shared" si="55"/>
        <v>0</v>
      </c>
      <c r="AX153" t="s">
        <v>61</v>
      </c>
      <c r="AY153" t="s">
        <v>126</v>
      </c>
      <c r="AZ153" t="s">
        <v>127</v>
      </c>
      <c r="BA153">
        <v>1</v>
      </c>
      <c r="BC153">
        <f t="shared" si="48"/>
        <v>1</v>
      </c>
      <c r="BD153">
        <v>1</v>
      </c>
      <c r="BE153">
        <v>3</v>
      </c>
      <c r="BF153">
        <v>1</v>
      </c>
      <c r="BG153" t="s">
        <v>128</v>
      </c>
      <c r="BH153" t="s">
        <v>65</v>
      </c>
      <c r="BI153" s="1">
        <v>5.0694444444444441E-3</v>
      </c>
      <c r="BJ153" t="s">
        <v>129</v>
      </c>
      <c r="BK153" s="5" t="s">
        <v>1042</v>
      </c>
      <c r="BM153" s="11" t="b">
        <f t="shared" si="63"/>
        <v>0</v>
      </c>
      <c r="BN153" s="11" t="b">
        <f t="shared" si="63"/>
        <v>0</v>
      </c>
      <c r="BO153" s="11" t="b">
        <f t="shared" si="63"/>
        <v>0</v>
      </c>
      <c r="BP153" s="11" t="b">
        <f t="shared" si="63"/>
        <v>0</v>
      </c>
      <c r="BQ153" s="11" t="b">
        <f t="shared" si="66"/>
        <v>0</v>
      </c>
      <c r="BR153" s="11" t="b">
        <f t="shared" si="66"/>
        <v>0</v>
      </c>
      <c r="BS153" s="5" t="s">
        <v>1047</v>
      </c>
      <c r="BT153" s="5" t="s">
        <v>1129</v>
      </c>
      <c r="BU153" s="11" t="b">
        <f t="shared" si="57"/>
        <v>0</v>
      </c>
      <c r="BV153" s="11" t="b">
        <f t="shared" si="58"/>
        <v>0</v>
      </c>
      <c r="BW153" s="11" t="b">
        <f t="shared" si="67"/>
        <v>1</v>
      </c>
      <c r="BX153" s="11" t="b">
        <f t="shared" si="67"/>
        <v>0</v>
      </c>
      <c r="BY153" s="11" t="b">
        <f t="shared" si="67"/>
        <v>0</v>
      </c>
      <c r="BZ153" s="11" t="b">
        <f t="shared" si="67"/>
        <v>0</v>
      </c>
      <c r="CA153" s="11" t="b">
        <f t="shared" si="67"/>
        <v>0</v>
      </c>
      <c r="CB153" s="11" t="b">
        <f t="shared" si="67"/>
        <v>0</v>
      </c>
      <c r="CC153" s="11" t="b">
        <f t="shared" si="67"/>
        <v>0</v>
      </c>
      <c r="CD153" s="11" t="b">
        <f t="shared" si="67"/>
        <v>0</v>
      </c>
      <c r="CE153" s="11" t="b">
        <f t="shared" si="67"/>
        <v>0</v>
      </c>
      <c r="CF153" s="11" t="b">
        <f t="shared" si="67"/>
        <v>0</v>
      </c>
      <c r="CG153" s="11" t="b">
        <f t="shared" si="67"/>
        <v>0</v>
      </c>
      <c r="CH153" s="11" t="b">
        <f t="shared" si="67"/>
        <v>0</v>
      </c>
      <c r="CI153" s="11" t="b">
        <f t="shared" si="67"/>
        <v>0</v>
      </c>
      <c r="CJ153" s="11" t="b">
        <f t="shared" si="67"/>
        <v>0</v>
      </c>
      <c r="CK153" s="11" t="b">
        <f t="shared" si="61"/>
        <v>0</v>
      </c>
      <c r="CL153" s="11" t="b">
        <f t="shared" si="60"/>
        <v>0</v>
      </c>
    </row>
    <row r="154" spans="1:91">
      <c r="A154" t="s">
        <v>130</v>
      </c>
      <c r="B154" t="s">
        <v>131</v>
      </c>
      <c r="C154" t="s">
        <v>53</v>
      </c>
      <c r="D154" t="s">
        <v>54</v>
      </c>
      <c r="E154" t="s">
        <v>82</v>
      </c>
      <c r="F154" t="s">
        <v>132</v>
      </c>
      <c r="G154" t="s">
        <v>72</v>
      </c>
      <c r="H154" t="s">
        <v>133</v>
      </c>
      <c r="I154" t="str">
        <f t="shared" si="53"/>
        <v>Hungary</v>
      </c>
      <c r="J154" t="s">
        <v>59</v>
      </c>
      <c r="K154" t="s">
        <v>60</v>
      </c>
      <c r="L154">
        <v>1</v>
      </c>
      <c r="M154">
        <v>3</v>
      </c>
      <c r="N154">
        <v>2</v>
      </c>
      <c r="O154">
        <v>4</v>
      </c>
      <c r="P154">
        <v>3</v>
      </c>
      <c r="Q154">
        <v>2</v>
      </c>
      <c r="R154">
        <v>5</v>
      </c>
      <c r="S154">
        <v>0</v>
      </c>
      <c r="U154">
        <v>4</v>
      </c>
      <c r="V154">
        <v>6</v>
      </c>
      <c r="W154">
        <v>3</v>
      </c>
      <c r="X154">
        <v>1</v>
      </c>
      <c r="Y154">
        <v>5</v>
      </c>
      <c r="Z154">
        <v>6</v>
      </c>
      <c r="AA154">
        <v>1</v>
      </c>
      <c r="AB154">
        <v>2</v>
      </c>
      <c r="AC154">
        <v>4</v>
      </c>
      <c r="AD154">
        <v>2</v>
      </c>
      <c r="AE154" s="35">
        <v>6</v>
      </c>
      <c r="AF154">
        <v>1</v>
      </c>
      <c r="AG154">
        <v>0</v>
      </c>
      <c r="AH154">
        <v>2</v>
      </c>
      <c r="AI154">
        <v>1</v>
      </c>
      <c r="AJ154">
        <v>3</v>
      </c>
      <c r="AK154">
        <v>1</v>
      </c>
      <c r="AL154">
        <v>4</v>
      </c>
      <c r="AM154">
        <v>5</v>
      </c>
      <c r="AN154">
        <v>3</v>
      </c>
      <c r="AO154">
        <v>5</v>
      </c>
      <c r="AP154">
        <v>3</v>
      </c>
      <c r="AQ154">
        <v>4</v>
      </c>
      <c r="AR154">
        <v>3</v>
      </c>
      <c r="AS154">
        <v>4</v>
      </c>
      <c r="AT154">
        <f t="shared" si="51"/>
        <v>2.25</v>
      </c>
      <c r="AU154">
        <f t="shared" si="54"/>
        <v>0</v>
      </c>
      <c r="AV154">
        <f t="shared" si="64"/>
        <v>3.25</v>
      </c>
      <c r="AW154">
        <f t="shared" si="55"/>
        <v>1</v>
      </c>
      <c r="AX154" t="s">
        <v>86</v>
      </c>
      <c r="AY154" t="s">
        <v>134</v>
      </c>
      <c r="AZ154" t="s">
        <v>135</v>
      </c>
      <c r="BA154">
        <v>1</v>
      </c>
      <c r="BC154">
        <f t="shared" si="48"/>
        <v>1</v>
      </c>
      <c r="BD154">
        <v>1</v>
      </c>
      <c r="BE154">
        <v>1</v>
      </c>
      <c r="BF154">
        <v>1</v>
      </c>
      <c r="BG154" t="s">
        <v>106</v>
      </c>
      <c r="BH154" t="s">
        <v>90</v>
      </c>
      <c r="BI154" s="1">
        <v>1.9560185185185184E-3</v>
      </c>
      <c r="BK154" s="5" t="s">
        <v>1041</v>
      </c>
      <c r="BM154" s="11" t="b">
        <f t="shared" si="63"/>
        <v>0</v>
      </c>
      <c r="BN154" s="11" t="b">
        <f t="shared" si="63"/>
        <v>0</v>
      </c>
      <c r="BO154" s="11" t="b">
        <f t="shared" si="63"/>
        <v>0</v>
      </c>
      <c r="BP154" s="11" t="b">
        <f t="shared" si="63"/>
        <v>0</v>
      </c>
      <c r="BQ154" s="11" t="b">
        <f t="shared" si="66"/>
        <v>0</v>
      </c>
      <c r="BR154" s="11" t="b">
        <f t="shared" si="66"/>
        <v>0</v>
      </c>
      <c r="BU154" s="11" t="b">
        <f t="shared" si="57"/>
        <v>0</v>
      </c>
      <c r="BV154" s="11" t="b">
        <f t="shared" si="58"/>
        <v>0</v>
      </c>
      <c r="BW154" s="11" t="b">
        <f t="shared" si="67"/>
        <v>0</v>
      </c>
      <c r="BX154" s="11" t="b">
        <f t="shared" si="67"/>
        <v>0</v>
      </c>
      <c r="BY154" s="11" t="b">
        <f t="shared" si="67"/>
        <v>0</v>
      </c>
      <c r="BZ154" s="11" t="b">
        <f t="shared" si="67"/>
        <v>0</v>
      </c>
      <c r="CA154" s="11" t="b">
        <f t="shared" si="67"/>
        <v>0</v>
      </c>
      <c r="CB154" s="11" t="b">
        <f t="shared" si="67"/>
        <v>0</v>
      </c>
      <c r="CC154" s="11" t="b">
        <f t="shared" si="67"/>
        <v>0</v>
      </c>
      <c r="CD154" s="11" t="b">
        <f t="shared" si="67"/>
        <v>0</v>
      </c>
      <c r="CE154" s="11" t="b">
        <f t="shared" si="67"/>
        <v>0</v>
      </c>
      <c r="CF154" s="11" t="b">
        <f t="shared" si="67"/>
        <v>0</v>
      </c>
      <c r="CG154" s="11" t="b">
        <f t="shared" si="67"/>
        <v>0</v>
      </c>
      <c r="CH154" s="11" t="b">
        <f t="shared" si="67"/>
        <v>0</v>
      </c>
      <c r="CI154" s="11" t="b">
        <f t="shared" si="67"/>
        <v>0</v>
      </c>
      <c r="CJ154" s="11" t="b">
        <f t="shared" si="67"/>
        <v>0</v>
      </c>
      <c r="CK154" s="11" t="b">
        <f t="shared" si="61"/>
        <v>0</v>
      </c>
      <c r="CL154" s="11" t="b">
        <f t="shared" si="60"/>
        <v>0</v>
      </c>
    </row>
    <row r="155" spans="1:91">
      <c r="A155" t="s">
        <v>136</v>
      </c>
      <c r="B155" t="s">
        <v>137</v>
      </c>
      <c r="C155" t="s">
        <v>53</v>
      </c>
      <c r="D155" t="s">
        <v>54</v>
      </c>
      <c r="E155" t="s">
        <v>71</v>
      </c>
      <c r="F155" t="s">
        <v>116</v>
      </c>
      <c r="G155" t="s">
        <v>96</v>
      </c>
      <c r="H155" t="s">
        <v>138</v>
      </c>
      <c r="I155" t="str">
        <f t="shared" si="53"/>
        <v>India</v>
      </c>
      <c r="J155" t="s">
        <v>59</v>
      </c>
      <c r="K155" t="s">
        <v>60</v>
      </c>
      <c r="L155">
        <v>1</v>
      </c>
      <c r="M155">
        <v>0</v>
      </c>
      <c r="N155">
        <v>1</v>
      </c>
      <c r="O155">
        <v>2</v>
      </c>
      <c r="P155">
        <v>4</v>
      </c>
      <c r="Q155">
        <v>4</v>
      </c>
      <c r="R155">
        <v>3</v>
      </c>
      <c r="S155">
        <v>0</v>
      </c>
      <c r="U155">
        <v>4</v>
      </c>
      <c r="V155">
        <v>4</v>
      </c>
      <c r="W155">
        <v>5</v>
      </c>
      <c r="X155">
        <v>3</v>
      </c>
      <c r="Y155">
        <v>6</v>
      </c>
      <c r="Z155">
        <v>3</v>
      </c>
      <c r="AA155">
        <v>5</v>
      </c>
      <c r="AB155">
        <v>4</v>
      </c>
      <c r="AC155">
        <v>2</v>
      </c>
      <c r="AD155">
        <v>4</v>
      </c>
      <c r="AE155" s="35">
        <v>4</v>
      </c>
      <c r="AF155">
        <v>5</v>
      </c>
      <c r="AG155">
        <v>4</v>
      </c>
      <c r="AH155">
        <v>3</v>
      </c>
      <c r="AI155">
        <v>5</v>
      </c>
      <c r="AJ155">
        <v>5</v>
      </c>
      <c r="AK155">
        <v>3</v>
      </c>
      <c r="AL155">
        <v>4</v>
      </c>
      <c r="AM155">
        <v>1</v>
      </c>
      <c r="AN155">
        <v>2</v>
      </c>
      <c r="AO155">
        <v>3</v>
      </c>
      <c r="AP155">
        <v>3</v>
      </c>
      <c r="AQ155">
        <v>3</v>
      </c>
      <c r="AR155">
        <v>6</v>
      </c>
      <c r="AS155">
        <v>0</v>
      </c>
      <c r="AT155">
        <f t="shared" si="51"/>
        <v>4.125</v>
      </c>
      <c r="AU155">
        <f t="shared" si="54"/>
        <v>1</v>
      </c>
      <c r="AV155">
        <f t="shared" si="64"/>
        <v>4.25</v>
      </c>
      <c r="AW155">
        <f t="shared" si="55"/>
        <v>1</v>
      </c>
      <c r="AX155" t="s">
        <v>61</v>
      </c>
      <c r="AY155" t="s">
        <v>139</v>
      </c>
      <c r="AZ155" t="s">
        <v>140</v>
      </c>
      <c r="BA155">
        <v>1</v>
      </c>
      <c r="BC155">
        <f t="shared" si="48"/>
        <v>1</v>
      </c>
      <c r="BD155">
        <v>1</v>
      </c>
      <c r="BE155">
        <v>2</v>
      </c>
      <c r="BF155">
        <v>1</v>
      </c>
      <c r="BG155" t="s">
        <v>141</v>
      </c>
      <c r="BH155" t="s">
        <v>65</v>
      </c>
      <c r="BI155" s="1">
        <v>3.1365740740740742E-3</v>
      </c>
      <c r="BK155" s="5" t="s">
        <v>1041</v>
      </c>
      <c r="BM155" s="11" t="b">
        <f t="shared" si="63"/>
        <v>0</v>
      </c>
      <c r="BN155" s="11" t="b">
        <f t="shared" si="63"/>
        <v>0</v>
      </c>
      <c r="BO155" s="11" t="b">
        <f t="shared" si="63"/>
        <v>0</v>
      </c>
      <c r="BP155" s="11" t="b">
        <f t="shared" si="63"/>
        <v>0</v>
      </c>
      <c r="BQ155" s="11" t="b">
        <f t="shared" si="66"/>
        <v>0</v>
      </c>
      <c r="BR155" s="11" t="b">
        <f t="shared" si="66"/>
        <v>0</v>
      </c>
      <c r="BU155" s="11" t="b">
        <f t="shared" si="57"/>
        <v>0</v>
      </c>
      <c r="BV155" s="11" t="b">
        <f t="shared" si="58"/>
        <v>0</v>
      </c>
      <c r="BW155" s="11" t="b">
        <f t="shared" si="67"/>
        <v>0</v>
      </c>
      <c r="BX155" s="11" t="b">
        <f t="shared" si="67"/>
        <v>0</v>
      </c>
      <c r="BY155" s="11" t="b">
        <f t="shared" si="67"/>
        <v>0</v>
      </c>
      <c r="BZ155" s="11" t="b">
        <f t="shared" si="67"/>
        <v>0</v>
      </c>
      <c r="CA155" s="11" t="b">
        <f t="shared" si="67"/>
        <v>0</v>
      </c>
      <c r="CB155" s="11" t="b">
        <f t="shared" si="67"/>
        <v>0</v>
      </c>
      <c r="CC155" s="11" t="b">
        <f t="shared" si="67"/>
        <v>0</v>
      </c>
      <c r="CD155" s="11" t="b">
        <f t="shared" si="67"/>
        <v>0</v>
      </c>
      <c r="CE155" s="11" t="b">
        <f t="shared" si="67"/>
        <v>0</v>
      </c>
      <c r="CF155" s="11" t="b">
        <f t="shared" si="67"/>
        <v>0</v>
      </c>
      <c r="CG155" s="11" t="b">
        <f t="shared" si="67"/>
        <v>0</v>
      </c>
      <c r="CH155" s="11" t="b">
        <f t="shared" si="67"/>
        <v>0</v>
      </c>
      <c r="CI155" s="11" t="b">
        <f t="shared" si="67"/>
        <v>0</v>
      </c>
      <c r="CJ155" s="11" t="b">
        <f t="shared" si="67"/>
        <v>0</v>
      </c>
      <c r="CK155" s="11" t="b">
        <f t="shared" si="61"/>
        <v>0</v>
      </c>
      <c r="CL155" s="11" t="b">
        <f t="shared" si="60"/>
        <v>0</v>
      </c>
    </row>
    <row r="156" spans="1:91">
      <c r="A156" t="s">
        <v>142</v>
      </c>
      <c r="B156" t="s">
        <v>143</v>
      </c>
      <c r="C156" t="s">
        <v>53</v>
      </c>
      <c r="D156" t="s">
        <v>70</v>
      </c>
      <c r="E156" t="s">
        <v>144</v>
      </c>
      <c r="F156" t="s">
        <v>132</v>
      </c>
      <c r="G156" t="s">
        <v>96</v>
      </c>
      <c r="H156" t="s">
        <v>84</v>
      </c>
      <c r="I156" t="str">
        <f t="shared" si="53"/>
        <v>United States</v>
      </c>
      <c r="J156" t="s">
        <v>59</v>
      </c>
      <c r="K156" t="s">
        <v>60</v>
      </c>
      <c r="L156">
        <v>3</v>
      </c>
      <c r="M156">
        <v>1</v>
      </c>
      <c r="N156">
        <v>0</v>
      </c>
      <c r="O156">
        <v>1</v>
      </c>
      <c r="P156">
        <v>0</v>
      </c>
      <c r="Q156">
        <v>2</v>
      </c>
      <c r="R156">
        <v>0</v>
      </c>
      <c r="S156">
        <v>1</v>
      </c>
      <c r="T156">
        <v>3</v>
      </c>
      <c r="V156">
        <v>1</v>
      </c>
      <c r="W156">
        <v>3</v>
      </c>
      <c r="X156">
        <v>1</v>
      </c>
      <c r="Y156">
        <v>3</v>
      </c>
      <c r="Z156">
        <v>0</v>
      </c>
      <c r="AA156">
        <v>5</v>
      </c>
      <c r="AB156">
        <v>0</v>
      </c>
      <c r="AC156">
        <v>6</v>
      </c>
      <c r="AD156">
        <v>0</v>
      </c>
      <c r="AE156" s="35">
        <v>1</v>
      </c>
      <c r="AF156">
        <v>3</v>
      </c>
      <c r="AG156">
        <v>0</v>
      </c>
      <c r="AH156">
        <v>0</v>
      </c>
      <c r="AI156">
        <v>5</v>
      </c>
      <c r="AJ156">
        <v>0</v>
      </c>
      <c r="AK156">
        <v>3</v>
      </c>
      <c r="AL156">
        <v>1</v>
      </c>
      <c r="AM156">
        <v>0</v>
      </c>
      <c r="AN156">
        <v>0</v>
      </c>
      <c r="AO156">
        <v>0</v>
      </c>
      <c r="AP156">
        <v>0</v>
      </c>
      <c r="AQ156">
        <v>0</v>
      </c>
      <c r="AR156">
        <v>6</v>
      </c>
      <c r="AS156">
        <v>1</v>
      </c>
      <c r="AT156">
        <f t="shared" si="51"/>
        <v>1.625</v>
      </c>
      <c r="AU156">
        <f t="shared" si="54"/>
        <v>0</v>
      </c>
      <c r="AV156">
        <f t="shared" si="64"/>
        <v>1.625</v>
      </c>
      <c r="AW156">
        <f t="shared" si="55"/>
        <v>0</v>
      </c>
      <c r="AX156" t="s">
        <v>145</v>
      </c>
      <c r="AY156" t="s">
        <v>146</v>
      </c>
      <c r="AZ156" t="s">
        <v>147</v>
      </c>
      <c r="BA156">
        <v>0</v>
      </c>
      <c r="BB156">
        <v>0</v>
      </c>
      <c r="BC156">
        <f t="shared" si="48"/>
        <v>0</v>
      </c>
      <c r="BD156">
        <v>1</v>
      </c>
      <c r="BE156">
        <v>5</v>
      </c>
      <c r="BF156">
        <v>1</v>
      </c>
      <c r="BG156" t="s">
        <v>148</v>
      </c>
      <c r="BH156" t="s">
        <v>149</v>
      </c>
      <c r="BI156" s="1">
        <v>2.7662037037037034E-3</v>
      </c>
      <c r="BJ156" t="s">
        <v>150</v>
      </c>
      <c r="BK156" s="5" t="s">
        <v>1042</v>
      </c>
      <c r="BM156" s="11" t="b">
        <f t="shared" si="63"/>
        <v>0</v>
      </c>
      <c r="BN156" s="11" t="b">
        <f t="shared" si="63"/>
        <v>0</v>
      </c>
      <c r="BO156" s="11" t="b">
        <f t="shared" si="63"/>
        <v>0</v>
      </c>
      <c r="BP156" s="11" t="b">
        <f t="shared" si="63"/>
        <v>0</v>
      </c>
      <c r="BQ156" s="11" t="b">
        <f t="shared" si="66"/>
        <v>0</v>
      </c>
      <c r="BR156" s="11" t="b">
        <f t="shared" si="66"/>
        <v>0</v>
      </c>
      <c r="BS156" s="5" t="s">
        <v>1047</v>
      </c>
      <c r="BT156" s="5" t="s">
        <v>1062</v>
      </c>
      <c r="BU156" s="11" t="b">
        <f t="shared" si="57"/>
        <v>0</v>
      </c>
      <c r="BV156" s="11" t="b">
        <f t="shared" si="58"/>
        <v>0</v>
      </c>
      <c r="BW156" s="11" t="b">
        <f t="shared" si="67"/>
        <v>1</v>
      </c>
      <c r="BX156" s="11" t="b">
        <f t="shared" si="67"/>
        <v>0</v>
      </c>
      <c r="BY156" s="11" t="b">
        <f t="shared" si="67"/>
        <v>0</v>
      </c>
      <c r="BZ156" s="11" t="b">
        <f t="shared" si="67"/>
        <v>0</v>
      </c>
      <c r="CA156" s="11" t="b">
        <f t="shared" si="67"/>
        <v>0</v>
      </c>
      <c r="CB156" s="11" t="b">
        <f t="shared" si="67"/>
        <v>0</v>
      </c>
      <c r="CC156" s="11" t="b">
        <f t="shared" si="67"/>
        <v>0</v>
      </c>
      <c r="CD156" s="11" t="b">
        <f t="shared" si="67"/>
        <v>0</v>
      </c>
      <c r="CE156" s="11" t="b">
        <f t="shared" si="67"/>
        <v>0</v>
      </c>
      <c r="CF156" s="11" t="b">
        <f t="shared" si="67"/>
        <v>0</v>
      </c>
      <c r="CG156" s="11" t="b">
        <f t="shared" si="67"/>
        <v>0</v>
      </c>
      <c r="CH156" s="11" t="b">
        <f t="shared" si="67"/>
        <v>0</v>
      </c>
      <c r="CI156" s="11" t="b">
        <f t="shared" si="67"/>
        <v>0</v>
      </c>
      <c r="CJ156" s="11" t="b">
        <f t="shared" si="67"/>
        <v>0</v>
      </c>
      <c r="CK156" s="11" t="b">
        <f t="shared" si="61"/>
        <v>0</v>
      </c>
      <c r="CL156" s="11" t="b">
        <f t="shared" si="60"/>
        <v>1</v>
      </c>
      <c r="CM156" t="s">
        <v>151</v>
      </c>
    </row>
    <row r="157" spans="1:91">
      <c r="A157" t="s">
        <v>152</v>
      </c>
      <c r="B157" t="s">
        <v>153</v>
      </c>
      <c r="C157" t="s">
        <v>53</v>
      </c>
      <c r="D157" t="s">
        <v>54</v>
      </c>
      <c r="E157" t="s">
        <v>144</v>
      </c>
      <c r="F157" t="s">
        <v>56</v>
      </c>
      <c r="G157" t="s">
        <v>72</v>
      </c>
      <c r="H157" t="s">
        <v>84</v>
      </c>
      <c r="I157" t="str">
        <f t="shared" si="53"/>
        <v>United States</v>
      </c>
      <c r="J157" t="s">
        <v>74</v>
      </c>
      <c r="K157" t="s">
        <v>60</v>
      </c>
      <c r="L157">
        <v>0</v>
      </c>
      <c r="M157">
        <v>4</v>
      </c>
      <c r="N157">
        <v>0</v>
      </c>
      <c r="O157">
        <v>0</v>
      </c>
      <c r="P157">
        <v>0</v>
      </c>
      <c r="Q157">
        <v>5</v>
      </c>
      <c r="R157">
        <v>0</v>
      </c>
      <c r="S157">
        <v>1</v>
      </c>
      <c r="T157">
        <v>3</v>
      </c>
      <c r="V157">
        <v>4</v>
      </c>
      <c r="W157">
        <v>5</v>
      </c>
      <c r="X157">
        <v>5</v>
      </c>
      <c r="Y157">
        <v>5</v>
      </c>
      <c r="Z157">
        <v>3</v>
      </c>
      <c r="AA157">
        <v>5</v>
      </c>
      <c r="AB157">
        <v>2</v>
      </c>
      <c r="AC157">
        <v>3</v>
      </c>
      <c r="AD157">
        <v>3</v>
      </c>
      <c r="AE157" s="35">
        <v>4</v>
      </c>
      <c r="AF157">
        <v>6</v>
      </c>
      <c r="AG157">
        <v>5</v>
      </c>
      <c r="AH157">
        <v>5</v>
      </c>
      <c r="AI157">
        <v>6</v>
      </c>
      <c r="AJ157">
        <v>5</v>
      </c>
      <c r="AK157">
        <v>6</v>
      </c>
      <c r="AL157">
        <v>4</v>
      </c>
      <c r="AM157">
        <v>4</v>
      </c>
      <c r="AN157">
        <v>4</v>
      </c>
      <c r="AO157">
        <v>5</v>
      </c>
      <c r="AP157">
        <v>4</v>
      </c>
      <c r="AQ157">
        <v>4</v>
      </c>
      <c r="AR157">
        <v>6</v>
      </c>
      <c r="AS157">
        <v>1</v>
      </c>
      <c r="AT157">
        <f t="shared" si="51"/>
        <v>5.125</v>
      </c>
      <c r="AU157">
        <f t="shared" si="54"/>
        <v>1</v>
      </c>
      <c r="AV157">
        <f t="shared" si="64"/>
        <v>4</v>
      </c>
      <c r="AW157">
        <f t="shared" si="55"/>
        <v>1</v>
      </c>
      <c r="AX157" t="s">
        <v>86</v>
      </c>
      <c r="AY157" t="s">
        <v>154</v>
      </c>
      <c r="AZ157" t="s">
        <v>155</v>
      </c>
      <c r="BA157">
        <v>2</v>
      </c>
      <c r="BC157">
        <f t="shared" si="48"/>
        <v>2</v>
      </c>
      <c r="BD157">
        <v>1</v>
      </c>
      <c r="BE157">
        <v>4</v>
      </c>
      <c r="BF157">
        <v>1</v>
      </c>
      <c r="BG157" t="s">
        <v>156</v>
      </c>
      <c r="BH157" t="s">
        <v>157</v>
      </c>
      <c r="BI157" s="1">
        <v>2.7083333333333334E-3</v>
      </c>
      <c r="BK157" s="5" t="s">
        <v>1041</v>
      </c>
      <c r="BM157" s="11" t="b">
        <f t="shared" si="63"/>
        <v>0</v>
      </c>
      <c r="BN157" s="11" t="b">
        <f t="shared" si="63"/>
        <v>0</v>
      </c>
      <c r="BO157" s="11" t="b">
        <f t="shared" si="63"/>
        <v>0</v>
      </c>
      <c r="BP157" s="11" t="b">
        <f t="shared" si="63"/>
        <v>0</v>
      </c>
      <c r="BQ157" s="11" t="b">
        <f t="shared" si="66"/>
        <v>0</v>
      </c>
      <c r="BR157" s="11" t="b">
        <f t="shared" si="66"/>
        <v>0</v>
      </c>
      <c r="BU157" s="11" t="b">
        <f t="shared" si="57"/>
        <v>0</v>
      </c>
      <c r="BV157" s="11" t="b">
        <f t="shared" si="58"/>
        <v>0</v>
      </c>
      <c r="BW157" s="11" t="b">
        <f t="shared" si="67"/>
        <v>0</v>
      </c>
      <c r="BX157" s="11" t="b">
        <f t="shared" si="67"/>
        <v>0</v>
      </c>
      <c r="BY157" s="11" t="b">
        <f t="shared" si="67"/>
        <v>0</v>
      </c>
      <c r="BZ157" s="11" t="b">
        <f t="shared" si="67"/>
        <v>0</v>
      </c>
      <c r="CA157" s="11" t="b">
        <f t="shared" si="67"/>
        <v>0</v>
      </c>
      <c r="CB157" s="11" t="b">
        <f t="shared" si="67"/>
        <v>0</v>
      </c>
      <c r="CC157" s="11" t="b">
        <f t="shared" si="67"/>
        <v>0</v>
      </c>
      <c r="CD157" s="11" t="b">
        <f t="shared" si="67"/>
        <v>0</v>
      </c>
      <c r="CE157" s="11" t="b">
        <f t="shared" si="67"/>
        <v>0</v>
      </c>
      <c r="CF157" s="11" t="b">
        <f t="shared" si="67"/>
        <v>0</v>
      </c>
      <c r="CG157" s="11" t="b">
        <f t="shared" si="67"/>
        <v>0</v>
      </c>
      <c r="CH157" s="11" t="b">
        <f t="shared" si="67"/>
        <v>0</v>
      </c>
      <c r="CI157" s="11" t="b">
        <f t="shared" si="67"/>
        <v>0</v>
      </c>
      <c r="CJ157" s="11" t="b">
        <f t="shared" si="67"/>
        <v>0</v>
      </c>
      <c r="CK157" s="11" t="b">
        <f t="shared" si="61"/>
        <v>0</v>
      </c>
      <c r="CL157" s="11" t="b">
        <f t="shared" si="60"/>
        <v>0</v>
      </c>
    </row>
    <row r="158" spans="1:91">
      <c r="A158" t="s">
        <v>158</v>
      </c>
      <c r="B158" t="s">
        <v>159</v>
      </c>
      <c r="C158" t="s">
        <v>53</v>
      </c>
      <c r="D158" t="s">
        <v>70</v>
      </c>
      <c r="E158" t="s">
        <v>82</v>
      </c>
      <c r="F158" t="s">
        <v>132</v>
      </c>
      <c r="G158" t="s">
        <v>96</v>
      </c>
      <c r="H158" t="s">
        <v>125</v>
      </c>
      <c r="I158" t="str">
        <f t="shared" si="53"/>
        <v>United Kingdom</v>
      </c>
      <c r="J158" t="s">
        <v>74</v>
      </c>
      <c r="K158" t="s">
        <v>98</v>
      </c>
      <c r="L158">
        <v>4</v>
      </c>
      <c r="M158">
        <v>5</v>
      </c>
      <c r="N158">
        <v>5</v>
      </c>
      <c r="O158">
        <v>4</v>
      </c>
      <c r="P158">
        <v>3</v>
      </c>
      <c r="Q158">
        <v>5</v>
      </c>
      <c r="R158">
        <v>2</v>
      </c>
      <c r="S158">
        <v>1</v>
      </c>
      <c r="T158">
        <v>2</v>
      </c>
      <c r="V158">
        <v>6</v>
      </c>
      <c r="W158">
        <v>6</v>
      </c>
      <c r="X158">
        <v>4</v>
      </c>
      <c r="Y158">
        <v>6</v>
      </c>
      <c r="Z158">
        <v>4</v>
      </c>
      <c r="AA158">
        <v>6</v>
      </c>
      <c r="AB158">
        <v>2</v>
      </c>
      <c r="AC158">
        <v>5</v>
      </c>
      <c r="AD158">
        <v>1</v>
      </c>
      <c r="AE158" s="35">
        <v>1</v>
      </c>
      <c r="AF158">
        <v>6</v>
      </c>
      <c r="AG158">
        <v>6</v>
      </c>
      <c r="AH158">
        <v>4</v>
      </c>
      <c r="AI158">
        <v>6</v>
      </c>
      <c r="AJ158">
        <v>1</v>
      </c>
      <c r="AK158">
        <v>6</v>
      </c>
      <c r="AL158">
        <v>6</v>
      </c>
      <c r="AM158">
        <v>1</v>
      </c>
      <c r="AN158">
        <v>2</v>
      </c>
      <c r="AO158">
        <v>1</v>
      </c>
      <c r="AP158">
        <v>1</v>
      </c>
      <c r="AQ158">
        <v>1</v>
      </c>
      <c r="AR158">
        <v>6</v>
      </c>
      <c r="AS158">
        <v>0</v>
      </c>
      <c r="AT158">
        <f t="shared" si="51"/>
        <v>4.5</v>
      </c>
      <c r="AU158">
        <f t="shared" si="54"/>
        <v>1</v>
      </c>
      <c r="AV158">
        <f t="shared" si="64"/>
        <v>4.375</v>
      </c>
      <c r="AW158">
        <f t="shared" si="55"/>
        <v>1</v>
      </c>
      <c r="AX158" t="s">
        <v>86</v>
      </c>
      <c r="AY158" t="s">
        <v>160</v>
      </c>
      <c r="AZ158" t="s">
        <v>161</v>
      </c>
      <c r="BA158">
        <v>2</v>
      </c>
      <c r="BC158">
        <f t="shared" si="48"/>
        <v>2</v>
      </c>
      <c r="BD158">
        <v>1</v>
      </c>
      <c r="BE158">
        <v>5</v>
      </c>
      <c r="BF158">
        <v>1</v>
      </c>
      <c r="BG158" t="s">
        <v>156</v>
      </c>
      <c r="BH158" t="s">
        <v>157</v>
      </c>
      <c r="BI158" s="1">
        <v>7.6504629629629631E-3</v>
      </c>
      <c r="BJ158" t="s">
        <v>162</v>
      </c>
      <c r="BK158" s="5" t="s">
        <v>1042</v>
      </c>
      <c r="BM158" s="11" t="b">
        <f t="shared" si="63"/>
        <v>0</v>
      </c>
      <c r="BN158" s="11" t="b">
        <f t="shared" si="63"/>
        <v>0</v>
      </c>
      <c r="BO158" s="11" t="b">
        <f t="shared" si="63"/>
        <v>0</v>
      </c>
      <c r="BP158" s="11" t="b">
        <f t="shared" si="63"/>
        <v>0</v>
      </c>
      <c r="BQ158" s="11" t="b">
        <f t="shared" si="66"/>
        <v>0</v>
      </c>
      <c r="BR158" s="11" t="b">
        <f t="shared" si="66"/>
        <v>0</v>
      </c>
      <c r="BS158" s="5" t="s">
        <v>1047</v>
      </c>
      <c r="BT158" s="5" t="s">
        <v>1130</v>
      </c>
      <c r="BU158" s="11" t="b">
        <f t="shared" si="57"/>
        <v>0</v>
      </c>
      <c r="BV158" s="11" t="b">
        <f t="shared" si="58"/>
        <v>0</v>
      </c>
      <c r="BW158" s="11" t="b">
        <f t="shared" si="67"/>
        <v>1</v>
      </c>
      <c r="BX158" s="11" t="b">
        <f t="shared" si="67"/>
        <v>0</v>
      </c>
      <c r="BY158" s="11" t="b">
        <f t="shared" si="67"/>
        <v>0</v>
      </c>
      <c r="BZ158" s="11" t="b">
        <f t="shared" si="67"/>
        <v>0</v>
      </c>
      <c r="CA158" s="11" t="b">
        <f t="shared" si="67"/>
        <v>0</v>
      </c>
      <c r="CB158" s="11" t="b">
        <f t="shared" si="67"/>
        <v>0</v>
      </c>
      <c r="CC158" s="11" t="b">
        <f t="shared" si="67"/>
        <v>0</v>
      </c>
      <c r="CD158" s="11" t="b">
        <f t="shared" si="67"/>
        <v>0</v>
      </c>
      <c r="CE158" s="11" t="b">
        <f t="shared" si="67"/>
        <v>0</v>
      </c>
      <c r="CF158" s="11" t="b">
        <f t="shared" si="67"/>
        <v>0</v>
      </c>
      <c r="CG158" s="11" t="b">
        <f t="shared" si="67"/>
        <v>0</v>
      </c>
      <c r="CH158" s="11" t="b">
        <f t="shared" si="67"/>
        <v>0</v>
      </c>
      <c r="CI158" s="11" t="b">
        <f t="shared" si="67"/>
        <v>0</v>
      </c>
      <c r="CJ158" s="11" t="b">
        <f t="shared" si="67"/>
        <v>0</v>
      </c>
      <c r="CK158" s="11" t="b">
        <f t="shared" si="61"/>
        <v>0</v>
      </c>
      <c r="CL158" s="11" t="b">
        <f t="shared" si="60"/>
        <v>0</v>
      </c>
      <c r="CM158" t="s">
        <v>163</v>
      </c>
    </row>
    <row r="159" spans="1:91">
      <c r="A159" t="s">
        <v>164</v>
      </c>
      <c r="B159" t="s">
        <v>165</v>
      </c>
      <c r="C159" t="s">
        <v>53</v>
      </c>
      <c r="D159" t="s">
        <v>54</v>
      </c>
      <c r="E159" t="s">
        <v>144</v>
      </c>
      <c r="F159" t="s">
        <v>116</v>
      </c>
      <c r="G159" t="s">
        <v>96</v>
      </c>
      <c r="H159" t="s">
        <v>125</v>
      </c>
      <c r="I159" t="str">
        <f t="shared" si="53"/>
        <v>United Kingdom</v>
      </c>
      <c r="J159" t="s">
        <v>74</v>
      </c>
      <c r="K159" t="s">
        <v>98</v>
      </c>
      <c r="L159">
        <v>3</v>
      </c>
      <c r="M159">
        <v>5</v>
      </c>
      <c r="N159">
        <v>4</v>
      </c>
      <c r="O159">
        <v>4</v>
      </c>
      <c r="P159">
        <v>4</v>
      </c>
      <c r="Q159">
        <v>5</v>
      </c>
      <c r="R159">
        <v>4</v>
      </c>
      <c r="S159">
        <v>1</v>
      </c>
      <c r="T159">
        <v>2</v>
      </c>
      <c r="V159">
        <v>4</v>
      </c>
      <c r="W159">
        <v>5</v>
      </c>
      <c r="X159">
        <v>2</v>
      </c>
      <c r="Y159">
        <v>4</v>
      </c>
      <c r="Z159">
        <v>4</v>
      </c>
      <c r="AA159">
        <v>4</v>
      </c>
      <c r="AB159">
        <v>3</v>
      </c>
      <c r="AC159">
        <v>2</v>
      </c>
      <c r="AD159">
        <v>4</v>
      </c>
      <c r="AE159" s="35">
        <v>2</v>
      </c>
      <c r="AF159">
        <v>1</v>
      </c>
      <c r="AG159">
        <v>4</v>
      </c>
      <c r="AH159">
        <v>1</v>
      </c>
      <c r="AI159">
        <v>4</v>
      </c>
      <c r="AJ159">
        <v>2</v>
      </c>
      <c r="AK159">
        <v>4</v>
      </c>
      <c r="AL159">
        <v>1</v>
      </c>
      <c r="AM159">
        <v>3</v>
      </c>
      <c r="AN159">
        <v>3</v>
      </c>
      <c r="AO159">
        <v>3</v>
      </c>
      <c r="AP159">
        <v>3</v>
      </c>
      <c r="AQ159">
        <v>3</v>
      </c>
      <c r="AR159">
        <v>6</v>
      </c>
      <c r="AS159">
        <v>1</v>
      </c>
      <c r="AT159">
        <f t="shared" si="51"/>
        <v>2.375</v>
      </c>
      <c r="AU159">
        <f t="shared" si="54"/>
        <v>0</v>
      </c>
      <c r="AV159">
        <f t="shared" si="64"/>
        <v>3.75</v>
      </c>
      <c r="AW159">
        <f t="shared" si="55"/>
        <v>1</v>
      </c>
      <c r="AX159" t="s">
        <v>86</v>
      </c>
      <c r="AY159" t="s">
        <v>166</v>
      </c>
      <c r="AZ159" t="s">
        <v>167</v>
      </c>
      <c r="BA159">
        <v>0</v>
      </c>
      <c r="BB159">
        <v>1</v>
      </c>
      <c r="BC159">
        <f t="shared" si="48"/>
        <v>1</v>
      </c>
      <c r="BD159">
        <v>1</v>
      </c>
      <c r="BE159">
        <v>5</v>
      </c>
      <c r="BF159">
        <v>1</v>
      </c>
      <c r="BG159" t="s">
        <v>168</v>
      </c>
      <c r="BH159" t="s">
        <v>90</v>
      </c>
      <c r="BI159" s="1">
        <v>4.3518518518518515E-3</v>
      </c>
      <c r="BJ159" t="s">
        <v>169</v>
      </c>
      <c r="BK159" s="5" t="s">
        <v>1041</v>
      </c>
      <c r="BM159" s="11" t="b">
        <f t="shared" si="63"/>
        <v>0</v>
      </c>
      <c r="BN159" s="11" t="b">
        <f t="shared" si="63"/>
        <v>0</v>
      </c>
      <c r="BO159" s="11" t="b">
        <f t="shared" si="63"/>
        <v>0</v>
      </c>
      <c r="BP159" s="11" t="b">
        <f t="shared" si="63"/>
        <v>0</v>
      </c>
      <c r="BQ159" s="11" t="b">
        <f t="shared" si="66"/>
        <v>0</v>
      </c>
      <c r="BR159" s="11" t="b">
        <f t="shared" si="66"/>
        <v>0</v>
      </c>
      <c r="BU159" s="11" t="b">
        <f t="shared" si="57"/>
        <v>0</v>
      </c>
      <c r="BV159" s="11" t="b">
        <f t="shared" si="58"/>
        <v>0</v>
      </c>
      <c r="BW159" s="11" t="b">
        <f t="shared" si="67"/>
        <v>0</v>
      </c>
      <c r="BX159" s="11" t="b">
        <f t="shared" si="67"/>
        <v>0</v>
      </c>
      <c r="BY159" s="11" t="b">
        <f t="shared" si="67"/>
        <v>0</v>
      </c>
      <c r="BZ159" s="11" t="b">
        <f t="shared" si="67"/>
        <v>0</v>
      </c>
      <c r="CA159" s="11" t="b">
        <f t="shared" si="67"/>
        <v>0</v>
      </c>
      <c r="CB159" s="11" t="b">
        <f t="shared" si="67"/>
        <v>0</v>
      </c>
      <c r="CC159" s="11" t="b">
        <f t="shared" si="67"/>
        <v>0</v>
      </c>
      <c r="CD159" s="11" t="b">
        <f t="shared" si="67"/>
        <v>0</v>
      </c>
      <c r="CE159" s="11" t="b">
        <f t="shared" si="67"/>
        <v>0</v>
      </c>
      <c r="CF159" s="11" t="b">
        <f t="shared" si="67"/>
        <v>0</v>
      </c>
      <c r="CG159" s="11" t="b">
        <f t="shared" si="67"/>
        <v>0</v>
      </c>
      <c r="CH159" s="11" t="b">
        <f t="shared" si="67"/>
        <v>0</v>
      </c>
      <c r="CI159" s="11" t="b">
        <f t="shared" si="67"/>
        <v>0</v>
      </c>
      <c r="CJ159" s="11" t="b">
        <f t="shared" si="67"/>
        <v>0</v>
      </c>
      <c r="CK159" s="11" t="b">
        <f t="shared" si="61"/>
        <v>0</v>
      </c>
      <c r="CL159" s="11" t="b">
        <f t="shared" si="60"/>
        <v>0</v>
      </c>
      <c r="CM159" t="s">
        <v>169</v>
      </c>
    </row>
    <row r="160" spans="1:91">
      <c r="A160" t="s">
        <v>170</v>
      </c>
      <c r="B160" t="s">
        <v>171</v>
      </c>
      <c r="C160" t="s">
        <v>53</v>
      </c>
      <c r="D160" t="s">
        <v>70</v>
      </c>
      <c r="E160" t="s">
        <v>82</v>
      </c>
      <c r="F160" t="s">
        <v>56</v>
      </c>
      <c r="G160" t="s">
        <v>72</v>
      </c>
      <c r="H160" t="s">
        <v>84</v>
      </c>
      <c r="I160" t="str">
        <f t="shared" si="53"/>
        <v>United States</v>
      </c>
      <c r="J160" t="s">
        <v>59</v>
      </c>
      <c r="K160" t="s">
        <v>60</v>
      </c>
      <c r="L160">
        <v>3</v>
      </c>
      <c r="M160">
        <v>5</v>
      </c>
      <c r="N160">
        <v>4</v>
      </c>
      <c r="O160">
        <v>4</v>
      </c>
      <c r="P160">
        <v>1</v>
      </c>
      <c r="Q160">
        <v>5</v>
      </c>
      <c r="R160">
        <v>1</v>
      </c>
      <c r="S160">
        <v>1</v>
      </c>
      <c r="T160">
        <v>3</v>
      </c>
      <c r="V160">
        <v>5</v>
      </c>
      <c r="W160">
        <v>5</v>
      </c>
      <c r="X160">
        <v>5</v>
      </c>
      <c r="Y160">
        <v>5</v>
      </c>
      <c r="Z160">
        <v>4</v>
      </c>
      <c r="AA160">
        <v>5</v>
      </c>
      <c r="AB160">
        <v>4</v>
      </c>
      <c r="AC160">
        <v>2</v>
      </c>
      <c r="AD160">
        <v>4</v>
      </c>
      <c r="AE160" s="35">
        <v>4</v>
      </c>
      <c r="AF160">
        <v>3</v>
      </c>
      <c r="AG160">
        <v>5</v>
      </c>
      <c r="AH160">
        <v>4</v>
      </c>
      <c r="AI160">
        <v>5</v>
      </c>
      <c r="AJ160">
        <v>4</v>
      </c>
      <c r="AK160">
        <v>4</v>
      </c>
      <c r="AL160">
        <v>2</v>
      </c>
      <c r="AM160">
        <v>3</v>
      </c>
      <c r="AN160">
        <v>3</v>
      </c>
      <c r="AO160">
        <v>4</v>
      </c>
      <c r="AP160">
        <v>3</v>
      </c>
      <c r="AQ160">
        <v>3</v>
      </c>
      <c r="AR160">
        <v>6</v>
      </c>
      <c r="AS160">
        <v>0</v>
      </c>
      <c r="AT160">
        <f t="shared" si="51"/>
        <v>3.875</v>
      </c>
      <c r="AU160">
        <f t="shared" si="54"/>
        <v>1</v>
      </c>
      <c r="AV160">
        <f t="shared" si="64"/>
        <v>4.625</v>
      </c>
      <c r="AW160">
        <f t="shared" si="55"/>
        <v>1</v>
      </c>
      <c r="AX160" t="s">
        <v>86</v>
      </c>
      <c r="AY160" t="s">
        <v>172</v>
      </c>
      <c r="AZ160" t="s">
        <v>173</v>
      </c>
      <c r="BA160">
        <v>2</v>
      </c>
      <c r="BC160">
        <f t="shared" si="48"/>
        <v>2</v>
      </c>
      <c r="BD160">
        <v>1</v>
      </c>
      <c r="BE160">
        <v>3</v>
      </c>
      <c r="BF160">
        <v>1</v>
      </c>
      <c r="BG160" t="s">
        <v>174</v>
      </c>
      <c r="BH160" t="s">
        <v>157</v>
      </c>
      <c r="BI160" s="1">
        <v>2.2453703703703702E-3</v>
      </c>
      <c r="BJ160" t="s">
        <v>175</v>
      </c>
      <c r="BK160" s="5" t="s">
        <v>736</v>
      </c>
      <c r="BL160" s="5" t="s">
        <v>1164</v>
      </c>
      <c r="BM160" s="11" t="b">
        <f t="shared" ref="BM160:BP179" si="68">ISNUMBER(SEARCH(BM$2,$BL160))</f>
        <v>1</v>
      </c>
      <c r="BN160" s="11" t="b">
        <f t="shared" si="68"/>
        <v>1</v>
      </c>
      <c r="BO160" s="11" t="b">
        <f t="shared" si="68"/>
        <v>0</v>
      </c>
      <c r="BP160" s="11" t="b">
        <f t="shared" si="68"/>
        <v>0</v>
      </c>
      <c r="BQ160" s="11" t="b">
        <f t="shared" si="66"/>
        <v>0</v>
      </c>
      <c r="BR160" s="11" t="b">
        <f t="shared" si="66"/>
        <v>0</v>
      </c>
      <c r="BU160" s="11" t="b">
        <f t="shared" si="57"/>
        <v>0</v>
      </c>
      <c r="BV160" s="11" t="b">
        <f t="shared" si="58"/>
        <v>0</v>
      </c>
      <c r="BW160" s="11" t="b">
        <f t="shared" si="67"/>
        <v>0</v>
      </c>
      <c r="BX160" s="11" t="b">
        <f t="shared" si="67"/>
        <v>0</v>
      </c>
      <c r="BY160" s="11" t="b">
        <f t="shared" si="67"/>
        <v>0</v>
      </c>
      <c r="BZ160" s="11" t="b">
        <f t="shared" si="67"/>
        <v>0</v>
      </c>
      <c r="CA160" s="11" t="b">
        <f t="shared" si="67"/>
        <v>0</v>
      </c>
      <c r="CB160" s="11" t="b">
        <f t="shared" si="67"/>
        <v>0</v>
      </c>
      <c r="CC160" s="11" t="b">
        <f t="shared" si="67"/>
        <v>0</v>
      </c>
      <c r="CD160" s="11" t="b">
        <f t="shared" si="67"/>
        <v>0</v>
      </c>
      <c r="CE160" s="11" t="b">
        <f t="shared" si="67"/>
        <v>0</v>
      </c>
      <c r="CF160" s="11" t="b">
        <f t="shared" si="67"/>
        <v>0</v>
      </c>
      <c r="CG160" s="11" t="b">
        <f t="shared" si="67"/>
        <v>0</v>
      </c>
      <c r="CH160" s="11" t="b">
        <f t="shared" si="67"/>
        <v>0</v>
      </c>
      <c r="CI160" s="11" t="b">
        <f t="shared" si="67"/>
        <v>0</v>
      </c>
      <c r="CJ160" s="11" t="b">
        <f t="shared" si="67"/>
        <v>0</v>
      </c>
      <c r="CK160" s="11" t="b">
        <f t="shared" si="61"/>
        <v>0</v>
      </c>
      <c r="CL160" s="11" t="b">
        <f t="shared" si="60"/>
        <v>0</v>
      </c>
      <c r="CM160" t="s">
        <v>176</v>
      </c>
    </row>
    <row r="161" spans="1:91">
      <c r="A161" t="s">
        <v>177</v>
      </c>
      <c r="B161" t="s">
        <v>178</v>
      </c>
      <c r="C161" t="s">
        <v>53</v>
      </c>
      <c r="D161" t="s">
        <v>54</v>
      </c>
      <c r="E161" t="s">
        <v>71</v>
      </c>
      <c r="F161" t="s">
        <v>56</v>
      </c>
      <c r="G161" t="s">
        <v>96</v>
      </c>
      <c r="H161" t="s">
        <v>97</v>
      </c>
      <c r="I161" t="str">
        <f t="shared" si="53"/>
        <v>uk</v>
      </c>
      <c r="J161" t="s">
        <v>59</v>
      </c>
      <c r="K161" t="s">
        <v>98</v>
      </c>
      <c r="L161">
        <v>4</v>
      </c>
      <c r="M161">
        <v>3</v>
      </c>
      <c r="N161">
        <v>4</v>
      </c>
      <c r="O161">
        <v>1</v>
      </c>
      <c r="P161">
        <v>5</v>
      </c>
      <c r="Q161">
        <v>4</v>
      </c>
      <c r="R161">
        <v>4</v>
      </c>
      <c r="S161">
        <v>1</v>
      </c>
      <c r="T161">
        <v>2</v>
      </c>
      <c r="V161">
        <v>6</v>
      </c>
      <c r="W161">
        <v>6</v>
      </c>
      <c r="X161">
        <v>6</v>
      </c>
      <c r="Y161">
        <v>6</v>
      </c>
      <c r="Z161">
        <v>5</v>
      </c>
      <c r="AA161">
        <v>6</v>
      </c>
      <c r="AB161">
        <v>6</v>
      </c>
      <c r="AC161">
        <v>0</v>
      </c>
      <c r="AD161">
        <v>6</v>
      </c>
      <c r="AE161" s="35">
        <v>6</v>
      </c>
      <c r="AF161">
        <v>6</v>
      </c>
      <c r="AG161">
        <v>6</v>
      </c>
      <c r="AH161">
        <v>6</v>
      </c>
      <c r="AI161">
        <v>6</v>
      </c>
      <c r="AJ161">
        <v>6</v>
      </c>
      <c r="AK161">
        <v>6</v>
      </c>
      <c r="AL161">
        <v>6</v>
      </c>
      <c r="AM161">
        <v>4</v>
      </c>
      <c r="AN161">
        <v>4</v>
      </c>
      <c r="AO161">
        <v>4</v>
      </c>
      <c r="AP161">
        <v>4</v>
      </c>
      <c r="AQ161">
        <v>4</v>
      </c>
      <c r="AR161">
        <v>6</v>
      </c>
      <c r="AS161">
        <v>0</v>
      </c>
      <c r="AT161">
        <f t="shared" si="51"/>
        <v>6</v>
      </c>
      <c r="AU161">
        <f t="shared" si="54"/>
        <v>1</v>
      </c>
      <c r="AV161">
        <f t="shared" si="64"/>
        <v>5.875</v>
      </c>
      <c r="AW161">
        <f t="shared" si="55"/>
        <v>1</v>
      </c>
      <c r="AX161" t="s">
        <v>61</v>
      </c>
      <c r="AY161" t="s">
        <v>179</v>
      </c>
      <c r="AZ161" t="s">
        <v>180</v>
      </c>
      <c r="BA161">
        <v>0</v>
      </c>
      <c r="BB161">
        <v>2</v>
      </c>
      <c r="BC161">
        <f t="shared" si="48"/>
        <v>2</v>
      </c>
      <c r="BD161">
        <v>1</v>
      </c>
      <c r="BE161">
        <v>2</v>
      </c>
      <c r="BF161">
        <v>1</v>
      </c>
      <c r="BG161" t="s">
        <v>181</v>
      </c>
      <c r="BH161" t="s">
        <v>65</v>
      </c>
      <c r="BI161" s="1">
        <v>5.2546296296296299E-3</v>
      </c>
      <c r="BJ161" t="s">
        <v>182</v>
      </c>
      <c r="BK161" s="5" t="s">
        <v>736</v>
      </c>
      <c r="BL161" s="5" t="s">
        <v>1165</v>
      </c>
      <c r="BM161" s="11" t="b">
        <f t="shared" si="68"/>
        <v>0</v>
      </c>
      <c r="BN161" s="11" t="b">
        <f t="shared" si="68"/>
        <v>0</v>
      </c>
      <c r="BO161" s="11" t="b">
        <f t="shared" si="68"/>
        <v>0</v>
      </c>
      <c r="BP161" s="11" t="b">
        <f t="shared" si="68"/>
        <v>0</v>
      </c>
      <c r="BQ161" s="11" t="b">
        <f t="shared" si="66"/>
        <v>0</v>
      </c>
      <c r="BR161" s="11" t="b">
        <f t="shared" si="66"/>
        <v>0</v>
      </c>
      <c r="BU161" s="11" t="b">
        <f t="shared" si="57"/>
        <v>0</v>
      </c>
      <c r="BV161" s="11" t="b">
        <f t="shared" si="58"/>
        <v>0</v>
      </c>
      <c r="BW161" s="11" t="b">
        <f t="shared" si="67"/>
        <v>0</v>
      </c>
      <c r="BX161" s="11" t="b">
        <f t="shared" si="67"/>
        <v>0</v>
      </c>
      <c r="BY161" s="11" t="b">
        <f t="shared" si="67"/>
        <v>0</v>
      </c>
      <c r="BZ161" s="11" t="b">
        <f t="shared" si="67"/>
        <v>0</v>
      </c>
      <c r="CA161" s="11" t="b">
        <f t="shared" si="67"/>
        <v>0</v>
      </c>
      <c r="CB161" s="11" t="b">
        <f t="shared" si="67"/>
        <v>0</v>
      </c>
      <c r="CC161" s="11" t="b">
        <f t="shared" si="67"/>
        <v>0</v>
      </c>
      <c r="CD161" s="11" t="b">
        <f t="shared" si="67"/>
        <v>0</v>
      </c>
      <c r="CE161" s="11" t="b">
        <f t="shared" si="67"/>
        <v>0</v>
      </c>
      <c r="CF161" s="11" t="b">
        <f t="shared" si="67"/>
        <v>0</v>
      </c>
      <c r="CG161" s="11" t="b">
        <f t="shared" si="67"/>
        <v>0</v>
      </c>
      <c r="CH161" s="11" t="b">
        <f t="shared" si="67"/>
        <v>0</v>
      </c>
      <c r="CI161" s="11" t="b">
        <f t="shared" si="67"/>
        <v>0</v>
      </c>
      <c r="CJ161" s="11" t="b">
        <f t="shared" si="67"/>
        <v>0</v>
      </c>
      <c r="CK161" s="11" t="b">
        <f t="shared" si="61"/>
        <v>0</v>
      </c>
      <c r="CL161" s="11" t="b">
        <f t="shared" si="60"/>
        <v>0</v>
      </c>
    </row>
    <row r="162" spans="1:91">
      <c r="A162" t="s">
        <v>183</v>
      </c>
      <c r="B162" t="s">
        <v>184</v>
      </c>
      <c r="C162" t="s">
        <v>53</v>
      </c>
      <c r="D162" t="s">
        <v>70</v>
      </c>
      <c r="E162" t="s">
        <v>144</v>
      </c>
      <c r="F162" t="s">
        <v>56</v>
      </c>
      <c r="G162" t="s">
        <v>96</v>
      </c>
      <c r="H162" t="s">
        <v>185</v>
      </c>
      <c r="I162" t="str">
        <f t="shared" si="53"/>
        <v>Italy</v>
      </c>
      <c r="J162" t="s">
        <v>74</v>
      </c>
      <c r="K162" t="s">
        <v>60</v>
      </c>
      <c r="L162">
        <v>2</v>
      </c>
      <c r="M162">
        <v>3</v>
      </c>
      <c r="N162">
        <v>4</v>
      </c>
      <c r="O162">
        <v>4</v>
      </c>
      <c r="P162">
        <v>5</v>
      </c>
      <c r="Q162">
        <v>4</v>
      </c>
      <c r="R162">
        <v>0</v>
      </c>
      <c r="S162">
        <v>0</v>
      </c>
      <c r="U162">
        <v>4</v>
      </c>
      <c r="V162">
        <v>6</v>
      </c>
      <c r="W162">
        <v>6</v>
      </c>
      <c r="X162">
        <v>6</v>
      </c>
      <c r="Y162">
        <v>5</v>
      </c>
      <c r="Z162">
        <v>4</v>
      </c>
      <c r="AA162">
        <v>6</v>
      </c>
      <c r="AB162">
        <v>3</v>
      </c>
      <c r="AC162">
        <v>3</v>
      </c>
      <c r="AD162">
        <v>3</v>
      </c>
      <c r="AE162" s="35">
        <v>6</v>
      </c>
      <c r="AF162">
        <v>3</v>
      </c>
      <c r="AG162">
        <v>6</v>
      </c>
      <c r="AH162">
        <v>4</v>
      </c>
      <c r="AI162">
        <v>5</v>
      </c>
      <c r="AJ162">
        <v>6</v>
      </c>
      <c r="AK162">
        <v>5</v>
      </c>
      <c r="AL162">
        <v>2</v>
      </c>
      <c r="AM162">
        <v>6</v>
      </c>
      <c r="AN162">
        <v>6</v>
      </c>
      <c r="AO162">
        <v>6</v>
      </c>
      <c r="AP162">
        <v>6</v>
      </c>
      <c r="AQ162">
        <v>6</v>
      </c>
      <c r="AR162">
        <v>6</v>
      </c>
      <c r="AS162">
        <v>1</v>
      </c>
      <c r="AT162">
        <f t="shared" si="51"/>
        <v>4.625</v>
      </c>
      <c r="AU162">
        <f t="shared" si="54"/>
        <v>1</v>
      </c>
      <c r="AV162">
        <f t="shared" si="64"/>
        <v>4.875</v>
      </c>
      <c r="AW162">
        <f t="shared" si="55"/>
        <v>1</v>
      </c>
      <c r="AX162" t="s">
        <v>86</v>
      </c>
      <c r="AY162" t="s">
        <v>186</v>
      </c>
      <c r="AZ162" t="s">
        <v>187</v>
      </c>
      <c r="BA162">
        <v>1</v>
      </c>
      <c r="BC162">
        <f t="shared" si="48"/>
        <v>1</v>
      </c>
      <c r="BD162">
        <v>1</v>
      </c>
      <c r="BE162">
        <v>1</v>
      </c>
      <c r="BF162">
        <v>1</v>
      </c>
      <c r="BG162" t="s">
        <v>156</v>
      </c>
      <c r="BH162" t="s">
        <v>157</v>
      </c>
      <c r="BI162" s="1">
        <v>6.1111111111111114E-3</v>
      </c>
      <c r="BJ162" t="s">
        <v>188</v>
      </c>
      <c r="BK162" s="5" t="s">
        <v>736</v>
      </c>
      <c r="BL162" s="5" t="s">
        <v>1148</v>
      </c>
      <c r="BM162" s="11" t="b">
        <f t="shared" si="68"/>
        <v>0</v>
      </c>
      <c r="BN162" s="11" t="b">
        <f t="shared" si="68"/>
        <v>0</v>
      </c>
      <c r="BO162" s="11" t="b">
        <f t="shared" si="68"/>
        <v>0</v>
      </c>
      <c r="BP162" s="11" t="b">
        <f t="shared" si="68"/>
        <v>0</v>
      </c>
      <c r="BQ162" s="11" t="b">
        <f t="shared" si="66"/>
        <v>1</v>
      </c>
      <c r="BR162" s="11" t="b">
        <f t="shared" si="66"/>
        <v>0</v>
      </c>
      <c r="BU162" s="11" t="b">
        <f t="shared" si="57"/>
        <v>0</v>
      </c>
      <c r="BV162" s="11" t="b">
        <f t="shared" si="58"/>
        <v>0</v>
      </c>
      <c r="BW162" s="11" t="b">
        <f t="shared" si="67"/>
        <v>0</v>
      </c>
      <c r="BX162" s="11" t="b">
        <f t="shared" si="67"/>
        <v>0</v>
      </c>
      <c r="BY162" s="11" t="b">
        <f t="shared" si="67"/>
        <v>0</v>
      </c>
      <c r="BZ162" s="11" t="b">
        <f t="shared" si="67"/>
        <v>0</v>
      </c>
      <c r="CA162" s="11" t="b">
        <f t="shared" si="67"/>
        <v>0</v>
      </c>
      <c r="CB162" s="11" t="b">
        <f t="shared" si="67"/>
        <v>0</v>
      </c>
      <c r="CC162" s="11" t="b">
        <f t="shared" si="67"/>
        <v>0</v>
      </c>
      <c r="CD162" s="11" t="b">
        <f t="shared" si="67"/>
        <v>0</v>
      </c>
      <c r="CE162" s="11" t="b">
        <f t="shared" si="67"/>
        <v>0</v>
      </c>
      <c r="CF162" s="11" t="b">
        <f t="shared" si="67"/>
        <v>0</v>
      </c>
      <c r="CG162" s="11" t="b">
        <f t="shared" si="67"/>
        <v>0</v>
      </c>
      <c r="CH162" s="11" t="b">
        <f t="shared" si="67"/>
        <v>0</v>
      </c>
      <c r="CI162" s="11" t="b">
        <f t="shared" si="67"/>
        <v>0</v>
      </c>
      <c r="CJ162" s="11" t="b">
        <f t="shared" si="67"/>
        <v>0</v>
      </c>
      <c r="CK162" s="11" t="b">
        <f t="shared" si="61"/>
        <v>0</v>
      </c>
      <c r="CL162" s="11" t="b">
        <f t="shared" si="60"/>
        <v>0</v>
      </c>
      <c r="CM162" t="s">
        <v>189</v>
      </c>
    </row>
    <row r="163" spans="1:91">
      <c r="A163" t="s">
        <v>190</v>
      </c>
      <c r="B163" t="s">
        <v>191</v>
      </c>
      <c r="C163" t="s">
        <v>53</v>
      </c>
      <c r="D163" t="s">
        <v>54</v>
      </c>
      <c r="E163" t="s">
        <v>144</v>
      </c>
      <c r="F163" t="s">
        <v>116</v>
      </c>
      <c r="G163" t="s">
        <v>72</v>
      </c>
      <c r="H163" t="s">
        <v>109</v>
      </c>
      <c r="I163" t="str">
        <f t="shared" si="53"/>
        <v>UK</v>
      </c>
      <c r="J163" t="s">
        <v>59</v>
      </c>
      <c r="K163" t="s">
        <v>85</v>
      </c>
      <c r="L163">
        <v>1</v>
      </c>
      <c r="M163">
        <v>2</v>
      </c>
      <c r="N163">
        <v>1</v>
      </c>
      <c r="O163">
        <v>4</v>
      </c>
      <c r="P163">
        <v>5</v>
      </c>
      <c r="Q163">
        <v>5</v>
      </c>
      <c r="R163">
        <v>1</v>
      </c>
      <c r="S163">
        <v>1</v>
      </c>
      <c r="T163">
        <v>2</v>
      </c>
      <c r="V163">
        <v>5</v>
      </c>
      <c r="W163">
        <v>4</v>
      </c>
      <c r="X163">
        <v>3</v>
      </c>
      <c r="Y163">
        <v>6</v>
      </c>
      <c r="Z163">
        <v>3</v>
      </c>
      <c r="AA163">
        <v>5</v>
      </c>
      <c r="AB163">
        <v>2</v>
      </c>
      <c r="AC163">
        <v>1</v>
      </c>
      <c r="AD163">
        <v>5</v>
      </c>
      <c r="AE163" s="35">
        <v>6</v>
      </c>
      <c r="AF163">
        <v>6</v>
      </c>
      <c r="AG163">
        <v>3</v>
      </c>
      <c r="AH163">
        <v>5</v>
      </c>
      <c r="AI163">
        <v>6</v>
      </c>
      <c r="AJ163">
        <v>5</v>
      </c>
      <c r="AK163">
        <v>6</v>
      </c>
      <c r="AL163">
        <v>6</v>
      </c>
      <c r="AM163">
        <v>1</v>
      </c>
      <c r="AN163">
        <v>1</v>
      </c>
      <c r="AO163">
        <v>1</v>
      </c>
      <c r="AP163">
        <v>1</v>
      </c>
      <c r="AQ163">
        <v>1</v>
      </c>
      <c r="AR163">
        <v>6</v>
      </c>
      <c r="AS163">
        <v>4</v>
      </c>
      <c r="AT163">
        <f t="shared" ref="AT163:AT179" si="69">AVERAGE(AE163,AF163,AG163,AH163,AI163,AJ163,AK163,AL163)</f>
        <v>5.375</v>
      </c>
      <c r="AU163">
        <f t="shared" si="54"/>
        <v>1</v>
      </c>
      <c r="AV163">
        <f t="shared" si="64"/>
        <v>4.125</v>
      </c>
      <c r="AW163">
        <f t="shared" si="55"/>
        <v>1</v>
      </c>
      <c r="AX163" t="s">
        <v>86</v>
      </c>
      <c r="AY163" t="s">
        <v>192</v>
      </c>
      <c r="AZ163" t="s">
        <v>193</v>
      </c>
      <c r="BA163">
        <v>1</v>
      </c>
      <c r="BC163">
        <f t="shared" si="48"/>
        <v>1</v>
      </c>
      <c r="BD163">
        <v>1</v>
      </c>
      <c r="BE163">
        <v>1</v>
      </c>
      <c r="BF163">
        <v>1</v>
      </c>
      <c r="BG163" t="s">
        <v>174</v>
      </c>
      <c r="BH163" t="s">
        <v>157</v>
      </c>
      <c r="BI163" s="1">
        <v>1.8981481481481482E-3</v>
      </c>
      <c r="BJ163" t="s">
        <v>194</v>
      </c>
      <c r="BK163" s="5" t="s">
        <v>736</v>
      </c>
      <c r="BL163" s="5" t="s">
        <v>1163</v>
      </c>
      <c r="BM163" s="11" t="b">
        <f t="shared" si="68"/>
        <v>0</v>
      </c>
      <c r="BN163" s="11" t="b">
        <f t="shared" si="68"/>
        <v>0</v>
      </c>
      <c r="BO163" s="11" t="b">
        <f t="shared" si="68"/>
        <v>0</v>
      </c>
      <c r="BP163" s="11" t="b">
        <f t="shared" si="68"/>
        <v>0</v>
      </c>
      <c r="BQ163" s="11" t="b">
        <f t="shared" si="66"/>
        <v>0</v>
      </c>
      <c r="BR163" s="11" t="b">
        <f t="shared" si="66"/>
        <v>1</v>
      </c>
      <c r="BU163" s="11" t="b">
        <f t="shared" si="57"/>
        <v>0</v>
      </c>
      <c r="BV163" s="11" t="b">
        <f t="shared" si="58"/>
        <v>0</v>
      </c>
      <c r="BW163" s="11" t="b">
        <f t="shared" si="67"/>
        <v>0</v>
      </c>
      <c r="BX163" s="11" t="b">
        <f t="shared" si="67"/>
        <v>0</v>
      </c>
      <c r="BY163" s="11" t="b">
        <f t="shared" si="67"/>
        <v>0</v>
      </c>
      <c r="BZ163" s="11" t="b">
        <f t="shared" si="67"/>
        <v>0</v>
      </c>
      <c r="CA163" s="11" t="b">
        <f t="shared" si="67"/>
        <v>0</v>
      </c>
      <c r="CB163" s="11" t="b">
        <f t="shared" si="67"/>
        <v>0</v>
      </c>
      <c r="CC163" s="11" t="b">
        <f t="shared" si="67"/>
        <v>0</v>
      </c>
      <c r="CD163" s="11" t="b">
        <f t="shared" si="67"/>
        <v>0</v>
      </c>
      <c r="CE163" s="11" t="b">
        <f t="shared" si="67"/>
        <v>0</v>
      </c>
      <c r="CF163" s="11" t="b">
        <f t="shared" si="67"/>
        <v>0</v>
      </c>
      <c r="CG163" s="11" t="b">
        <f t="shared" si="67"/>
        <v>0</v>
      </c>
      <c r="CH163" s="11" t="b">
        <f t="shared" si="67"/>
        <v>0</v>
      </c>
      <c r="CI163" s="11" t="b">
        <f t="shared" si="67"/>
        <v>0</v>
      </c>
      <c r="CJ163" s="11" t="b">
        <f t="shared" si="67"/>
        <v>0</v>
      </c>
      <c r="CK163" s="11" t="b">
        <f t="shared" si="61"/>
        <v>0</v>
      </c>
      <c r="CL163" s="11" t="b">
        <f t="shared" si="60"/>
        <v>0</v>
      </c>
      <c r="CM163" t="s">
        <v>195</v>
      </c>
    </row>
    <row r="164" spans="1:91">
      <c r="A164" t="s">
        <v>196</v>
      </c>
      <c r="B164" t="s">
        <v>197</v>
      </c>
      <c r="C164" t="s">
        <v>53</v>
      </c>
      <c r="D164" t="s">
        <v>54</v>
      </c>
      <c r="E164" t="s">
        <v>71</v>
      </c>
      <c r="F164" t="s">
        <v>83</v>
      </c>
      <c r="G164" t="s">
        <v>96</v>
      </c>
      <c r="H164" t="s">
        <v>109</v>
      </c>
      <c r="I164" t="str">
        <f t="shared" si="53"/>
        <v>UK</v>
      </c>
      <c r="J164" t="s">
        <v>74</v>
      </c>
      <c r="K164" t="s">
        <v>98</v>
      </c>
      <c r="L164">
        <v>5</v>
      </c>
      <c r="M164">
        <v>3</v>
      </c>
      <c r="N164">
        <v>4</v>
      </c>
      <c r="O164">
        <v>3</v>
      </c>
      <c r="P164">
        <v>6</v>
      </c>
      <c r="Q164">
        <v>5</v>
      </c>
      <c r="R164">
        <v>4</v>
      </c>
      <c r="S164">
        <v>1</v>
      </c>
      <c r="T164">
        <v>2</v>
      </c>
      <c r="V164">
        <v>5</v>
      </c>
      <c r="W164">
        <v>5</v>
      </c>
      <c r="X164">
        <v>4</v>
      </c>
      <c r="Y164">
        <v>5</v>
      </c>
      <c r="Z164">
        <v>4</v>
      </c>
      <c r="AA164">
        <v>6</v>
      </c>
      <c r="AB164">
        <v>5</v>
      </c>
      <c r="AC164">
        <v>5</v>
      </c>
      <c r="AD164">
        <v>1</v>
      </c>
      <c r="AE164" s="35">
        <v>4</v>
      </c>
      <c r="AF164">
        <v>4</v>
      </c>
      <c r="AG164">
        <v>6</v>
      </c>
      <c r="AH164">
        <v>4</v>
      </c>
      <c r="AI164">
        <v>5</v>
      </c>
      <c r="AJ164">
        <v>4</v>
      </c>
      <c r="AK164">
        <v>5</v>
      </c>
      <c r="AL164">
        <v>4</v>
      </c>
      <c r="AM164">
        <v>5</v>
      </c>
      <c r="AN164">
        <v>5</v>
      </c>
      <c r="AO164">
        <v>5</v>
      </c>
      <c r="AP164">
        <v>4</v>
      </c>
      <c r="AQ164">
        <v>4</v>
      </c>
      <c r="AR164">
        <v>6</v>
      </c>
      <c r="AS164">
        <v>3</v>
      </c>
      <c r="AT164">
        <f t="shared" si="69"/>
        <v>4.5</v>
      </c>
      <c r="AU164">
        <f t="shared" si="54"/>
        <v>1</v>
      </c>
      <c r="AV164">
        <f t="shared" si="64"/>
        <v>4.375</v>
      </c>
      <c r="AW164">
        <f t="shared" si="55"/>
        <v>1</v>
      </c>
      <c r="AX164" t="s">
        <v>61</v>
      </c>
      <c r="AY164" t="s">
        <v>198</v>
      </c>
      <c r="AZ164" t="s">
        <v>199</v>
      </c>
      <c r="BA164">
        <v>2</v>
      </c>
      <c r="BC164">
        <f t="shared" si="48"/>
        <v>2</v>
      </c>
      <c r="BD164">
        <v>1</v>
      </c>
      <c r="BE164">
        <v>5</v>
      </c>
      <c r="BF164">
        <v>1</v>
      </c>
      <c r="BG164" t="s">
        <v>200</v>
      </c>
      <c r="BH164" t="s">
        <v>65</v>
      </c>
      <c r="BI164" s="1">
        <v>5.208333333333333E-3</v>
      </c>
      <c r="BJ164" t="s">
        <v>201</v>
      </c>
      <c r="BK164" s="5" t="s">
        <v>736</v>
      </c>
      <c r="BL164" s="5" t="s">
        <v>1148</v>
      </c>
      <c r="BM164" s="11" t="b">
        <f t="shared" si="68"/>
        <v>0</v>
      </c>
      <c r="BN164" s="11" t="b">
        <f t="shared" si="68"/>
        <v>0</v>
      </c>
      <c r="BO164" s="11" t="b">
        <f t="shared" si="68"/>
        <v>0</v>
      </c>
      <c r="BP164" s="11" t="b">
        <f t="shared" si="68"/>
        <v>0</v>
      </c>
      <c r="BQ164" s="11" t="b">
        <f t="shared" si="66"/>
        <v>1</v>
      </c>
      <c r="BR164" s="11" t="b">
        <f t="shared" si="66"/>
        <v>0</v>
      </c>
      <c r="BU164" s="11" t="b">
        <f t="shared" si="57"/>
        <v>0</v>
      </c>
      <c r="BV164" s="11" t="b">
        <f t="shared" si="58"/>
        <v>0</v>
      </c>
      <c r="BW164" s="11" t="b">
        <f t="shared" si="67"/>
        <v>0</v>
      </c>
      <c r="BX164" s="11" t="b">
        <f t="shared" si="67"/>
        <v>0</v>
      </c>
      <c r="BY164" s="11" t="b">
        <f t="shared" si="67"/>
        <v>0</v>
      </c>
      <c r="BZ164" s="11" t="b">
        <f t="shared" si="67"/>
        <v>0</v>
      </c>
      <c r="CA164" s="11" t="b">
        <f t="shared" si="67"/>
        <v>0</v>
      </c>
      <c r="CB164" s="11" t="b">
        <f t="shared" si="67"/>
        <v>0</v>
      </c>
      <c r="CC164" s="11" t="b">
        <f t="shared" si="67"/>
        <v>0</v>
      </c>
      <c r="CD164" s="11" t="b">
        <f t="shared" si="67"/>
        <v>0</v>
      </c>
      <c r="CE164" s="11" t="b">
        <f t="shared" si="67"/>
        <v>0</v>
      </c>
      <c r="CF164" s="11" t="b">
        <f t="shared" si="67"/>
        <v>0</v>
      </c>
      <c r="CG164" s="11" t="b">
        <f t="shared" si="67"/>
        <v>0</v>
      </c>
      <c r="CH164" s="11" t="b">
        <f t="shared" si="67"/>
        <v>0</v>
      </c>
      <c r="CI164" s="11" t="b">
        <f t="shared" si="67"/>
        <v>0</v>
      </c>
      <c r="CJ164" s="11" t="b">
        <f t="shared" si="67"/>
        <v>0</v>
      </c>
      <c r="CK164" s="11" t="b">
        <f t="shared" si="61"/>
        <v>0</v>
      </c>
      <c r="CL164" s="11" t="b">
        <f t="shared" si="60"/>
        <v>0</v>
      </c>
    </row>
    <row r="165" spans="1:91">
      <c r="A165" t="s">
        <v>202</v>
      </c>
      <c r="B165" t="s">
        <v>203</v>
      </c>
      <c r="C165" t="s">
        <v>53</v>
      </c>
      <c r="D165" t="s">
        <v>54</v>
      </c>
      <c r="E165" t="s">
        <v>55</v>
      </c>
      <c r="F165" t="s">
        <v>56</v>
      </c>
      <c r="G165" t="s">
        <v>72</v>
      </c>
      <c r="H165" t="s">
        <v>204</v>
      </c>
      <c r="I165" t="str">
        <f t="shared" si="53"/>
        <v>Spain</v>
      </c>
      <c r="J165" t="s">
        <v>74</v>
      </c>
      <c r="K165" t="s">
        <v>60</v>
      </c>
      <c r="L165">
        <v>4</v>
      </c>
      <c r="M165">
        <v>0</v>
      </c>
      <c r="N165">
        <v>4</v>
      </c>
      <c r="O165">
        <v>1</v>
      </c>
      <c r="P165">
        <v>5</v>
      </c>
      <c r="Q165">
        <v>2</v>
      </c>
      <c r="R165">
        <v>4</v>
      </c>
      <c r="S165">
        <v>0</v>
      </c>
      <c r="U165">
        <v>4</v>
      </c>
      <c r="V165">
        <v>5</v>
      </c>
      <c r="W165">
        <v>5</v>
      </c>
      <c r="X165">
        <v>4</v>
      </c>
      <c r="Y165">
        <v>4</v>
      </c>
      <c r="Z165">
        <v>4</v>
      </c>
      <c r="AA165">
        <v>2</v>
      </c>
      <c r="AB165">
        <v>3</v>
      </c>
      <c r="AC165">
        <v>3</v>
      </c>
      <c r="AD165">
        <v>3</v>
      </c>
      <c r="AE165" s="35">
        <v>5</v>
      </c>
      <c r="AF165">
        <v>4</v>
      </c>
      <c r="AG165">
        <v>5</v>
      </c>
      <c r="AH165">
        <v>2</v>
      </c>
      <c r="AI165">
        <v>6</v>
      </c>
      <c r="AJ165">
        <v>5</v>
      </c>
      <c r="AK165">
        <v>5</v>
      </c>
      <c r="AL165">
        <v>1</v>
      </c>
      <c r="AM165">
        <v>5</v>
      </c>
      <c r="AN165">
        <v>5</v>
      </c>
      <c r="AO165">
        <v>5</v>
      </c>
      <c r="AP165">
        <v>5</v>
      </c>
      <c r="AQ165">
        <v>5</v>
      </c>
      <c r="AR165">
        <v>6</v>
      </c>
      <c r="AS165">
        <v>1</v>
      </c>
      <c r="AT165">
        <f t="shared" si="69"/>
        <v>4.125</v>
      </c>
      <c r="AU165">
        <f t="shared" si="54"/>
        <v>1</v>
      </c>
      <c r="AV165">
        <f t="shared" si="64"/>
        <v>3.75</v>
      </c>
      <c r="AW165">
        <f t="shared" si="55"/>
        <v>1</v>
      </c>
      <c r="AX165" t="s">
        <v>86</v>
      </c>
      <c r="AY165" t="s">
        <v>205</v>
      </c>
      <c r="AZ165" t="s">
        <v>206</v>
      </c>
      <c r="BA165">
        <v>1</v>
      </c>
      <c r="BC165">
        <f t="shared" si="48"/>
        <v>1</v>
      </c>
      <c r="BD165">
        <v>1</v>
      </c>
      <c r="BE165">
        <v>5</v>
      </c>
      <c r="BF165">
        <v>1</v>
      </c>
      <c r="BG165" t="s">
        <v>207</v>
      </c>
      <c r="BH165" t="s">
        <v>90</v>
      </c>
      <c r="BI165" s="1">
        <v>8.2523148148148148E-3</v>
      </c>
      <c r="BJ165" t="s">
        <v>208</v>
      </c>
      <c r="BK165" s="5" t="s">
        <v>1051</v>
      </c>
      <c r="BL165" s="5" t="s">
        <v>1145</v>
      </c>
      <c r="BM165" s="11" t="b">
        <f t="shared" si="68"/>
        <v>0</v>
      </c>
      <c r="BN165" s="11" t="b">
        <f t="shared" si="68"/>
        <v>0</v>
      </c>
      <c r="BO165" s="11" t="b">
        <f t="shared" si="68"/>
        <v>0</v>
      </c>
      <c r="BP165" s="11" t="b">
        <f t="shared" si="68"/>
        <v>0</v>
      </c>
      <c r="BQ165" s="11" t="b">
        <f t="shared" si="66"/>
        <v>0</v>
      </c>
      <c r="BR165" s="11" t="b">
        <f t="shared" si="66"/>
        <v>0</v>
      </c>
      <c r="BS165" s="5" t="s">
        <v>1131</v>
      </c>
      <c r="BT165" s="5" t="s">
        <v>1132</v>
      </c>
      <c r="BU165" s="11" t="b">
        <f t="shared" si="57"/>
        <v>0</v>
      </c>
      <c r="BV165" s="11" t="b">
        <f t="shared" si="58"/>
        <v>0</v>
      </c>
      <c r="BW165" s="11" t="b">
        <f t="shared" si="67"/>
        <v>0</v>
      </c>
      <c r="BX165" s="11" t="b">
        <f t="shared" si="67"/>
        <v>1</v>
      </c>
      <c r="BY165" s="11" t="b">
        <f t="shared" si="67"/>
        <v>0</v>
      </c>
      <c r="BZ165" s="11" t="b">
        <f t="shared" si="67"/>
        <v>0</v>
      </c>
      <c r="CA165" s="11" t="b">
        <f t="shared" si="67"/>
        <v>0</v>
      </c>
      <c r="CB165" s="11" t="b">
        <f t="shared" si="67"/>
        <v>1</v>
      </c>
      <c r="CC165" s="11" t="b">
        <f t="shared" si="67"/>
        <v>0</v>
      </c>
      <c r="CD165" s="11" t="b">
        <f t="shared" si="67"/>
        <v>0</v>
      </c>
      <c r="CE165" s="11" t="b">
        <f t="shared" si="67"/>
        <v>0</v>
      </c>
      <c r="CF165" s="11" t="b">
        <f t="shared" si="67"/>
        <v>0</v>
      </c>
      <c r="CG165" s="11" t="b">
        <f t="shared" si="67"/>
        <v>1</v>
      </c>
      <c r="CH165" s="11" t="b">
        <f t="shared" si="67"/>
        <v>0</v>
      </c>
      <c r="CI165" s="11" t="b">
        <f t="shared" si="67"/>
        <v>0</v>
      </c>
      <c r="CJ165" s="11" t="b">
        <f t="shared" si="67"/>
        <v>0</v>
      </c>
      <c r="CK165" s="11" t="b">
        <f t="shared" si="61"/>
        <v>1</v>
      </c>
      <c r="CL165" s="11" t="b">
        <f t="shared" si="60"/>
        <v>0</v>
      </c>
    </row>
    <row r="166" spans="1:91">
      <c r="A166" t="s">
        <v>209</v>
      </c>
      <c r="B166" t="s">
        <v>210</v>
      </c>
      <c r="C166" t="s">
        <v>53</v>
      </c>
      <c r="D166" t="s">
        <v>81</v>
      </c>
      <c r="E166" t="s">
        <v>144</v>
      </c>
      <c r="F166" t="s">
        <v>56</v>
      </c>
      <c r="G166" t="s">
        <v>96</v>
      </c>
      <c r="H166" t="s">
        <v>211</v>
      </c>
      <c r="I166" t="str">
        <f t="shared" si="53"/>
        <v>New Zealand</v>
      </c>
      <c r="J166" t="s">
        <v>59</v>
      </c>
      <c r="K166" t="s">
        <v>60</v>
      </c>
      <c r="L166">
        <v>3</v>
      </c>
      <c r="M166">
        <v>5</v>
      </c>
      <c r="N166">
        <v>4</v>
      </c>
      <c r="O166">
        <v>1</v>
      </c>
      <c r="P166">
        <v>2</v>
      </c>
      <c r="Q166">
        <v>5</v>
      </c>
      <c r="R166">
        <v>3</v>
      </c>
      <c r="S166">
        <v>0</v>
      </c>
      <c r="U166">
        <v>4</v>
      </c>
      <c r="V166">
        <v>2</v>
      </c>
      <c r="W166">
        <v>3</v>
      </c>
      <c r="X166">
        <v>1</v>
      </c>
      <c r="Y166">
        <v>2</v>
      </c>
      <c r="Z166">
        <v>2</v>
      </c>
      <c r="AA166">
        <v>4</v>
      </c>
      <c r="AB166">
        <v>1</v>
      </c>
      <c r="AC166">
        <v>5</v>
      </c>
      <c r="AD166">
        <v>1</v>
      </c>
      <c r="AE166" s="35">
        <v>3</v>
      </c>
      <c r="AF166">
        <v>2</v>
      </c>
      <c r="AG166">
        <v>2</v>
      </c>
      <c r="AH166">
        <v>3</v>
      </c>
      <c r="AI166">
        <v>5</v>
      </c>
      <c r="AJ166">
        <v>2</v>
      </c>
      <c r="AK166">
        <v>2</v>
      </c>
      <c r="AL166">
        <v>1</v>
      </c>
      <c r="AM166">
        <v>2</v>
      </c>
      <c r="AN166">
        <v>3</v>
      </c>
      <c r="AO166">
        <v>2</v>
      </c>
      <c r="AP166">
        <v>2</v>
      </c>
      <c r="AQ166">
        <v>2</v>
      </c>
      <c r="AR166">
        <v>6</v>
      </c>
      <c r="AS166">
        <v>1</v>
      </c>
      <c r="AT166">
        <f t="shared" si="69"/>
        <v>2.5</v>
      </c>
      <c r="AU166">
        <f t="shared" si="54"/>
        <v>0</v>
      </c>
      <c r="AV166">
        <f t="shared" si="64"/>
        <v>2</v>
      </c>
      <c r="AW166">
        <f t="shared" si="55"/>
        <v>0</v>
      </c>
      <c r="AX166" t="s">
        <v>61</v>
      </c>
      <c r="AY166" t="s">
        <v>87</v>
      </c>
      <c r="AZ166" t="s">
        <v>212</v>
      </c>
      <c r="BA166">
        <v>1</v>
      </c>
      <c r="BC166">
        <f t="shared" si="48"/>
        <v>1</v>
      </c>
      <c r="BD166">
        <v>1</v>
      </c>
      <c r="BE166">
        <v>5</v>
      </c>
      <c r="BF166">
        <v>1</v>
      </c>
      <c r="BG166" t="s">
        <v>64</v>
      </c>
      <c r="BH166" t="s">
        <v>65</v>
      </c>
      <c r="BI166" s="1">
        <v>3.6111111111111114E-3</v>
      </c>
      <c r="BJ166" t="s">
        <v>213</v>
      </c>
      <c r="BK166" s="5" t="s">
        <v>1042</v>
      </c>
      <c r="BM166" s="11" t="b">
        <f t="shared" si="68"/>
        <v>0</v>
      </c>
      <c r="BN166" s="11" t="b">
        <f t="shared" si="68"/>
        <v>0</v>
      </c>
      <c r="BO166" s="11" t="b">
        <f t="shared" si="68"/>
        <v>0</v>
      </c>
      <c r="BP166" s="11" t="b">
        <f t="shared" si="68"/>
        <v>0</v>
      </c>
      <c r="BQ166" s="11" t="b">
        <f t="shared" si="66"/>
        <v>0</v>
      </c>
      <c r="BR166" s="11" t="b">
        <f t="shared" si="66"/>
        <v>0</v>
      </c>
      <c r="BS166" s="5" t="s">
        <v>1054</v>
      </c>
      <c r="BT166" s="9" t="s">
        <v>1133</v>
      </c>
      <c r="BU166" s="11" t="b">
        <f t="shared" si="57"/>
        <v>0</v>
      </c>
      <c r="BV166" s="11" t="b">
        <f t="shared" si="58"/>
        <v>1</v>
      </c>
      <c r="BW166" s="11" t="b">
        <f t="shared" si="67"/>
        <v>0</v>
      </c>
      <c r="BX166" s="11" t="b">
        <f t="shared" si="67"/>
        <v>0</v>
      </c>
      <c r="BY166" s="11" t="b">
        <f t="shared" si="67"/>
        <v>0</v>
      </c>
      <c r="BZ166" s="11" t="b">
        <f t="shared" si="67"/>
        <v>0</v>
      </c>
      <c r="CA166" s="11" t="b">
        <f t="shared" si="67"/>
        <v>0</v>
      </c>
      <c r="CB166" s="11" t="b">
        <f t="shared" si="67"/>
        <v>0</v>
      </c>
      <c r="CC166" s="11" t="b">
        <f t="shared" si="67"/>
        <v>0</v>
      </c>
      <c r="CD166" s="11" t="b">
        <f t="shared" si="67"/>
        <v>0</v>
      </c>
      <c r="CE166" s="11" t="b">
        <f t="shared" si="67"/>
        <v>0</v>
      </c>
      <c r="CF166" s="11" t="b">
        <f t="shared" si="67"/>
        <v>0</v>
      </c>
      <c r="CG166" s="11" t="b">
        <f t="shared" si="67"/>
        <v>0</v>
      </c>
      <c r="CH166" s="11" t="b">
        <f t="shared" si="67"/>
        <v>0</v>
      </c>
      <c r="CI166" s="11" t="b">
        <f t="shared" si="67"/>
        <v>0</v>
      </c>
      <c r="CJ166" s="11" t="b">
        <f t="shared" si="67"/>
        <v>0</v>
      </c>
      <c r="CK166" s="11" t="b">
        <f t="shared" si="61"/>
        <v>0</v>
      </c>
      <c r="CL166" s="11" t="b">
        <f t="shared" si="60"/>
        <v>0</v>
      </c>
    </row>
    <row r="167" spans="1:91">
      <c r="A167" t="s">
        <v>214</v>
      </c>
      <c r="B167" t="s">
        <v>215</v>
      </c>
      <c r="C167" t="s">
        <v>53</v>
      </c>
      <c r="D167" t="s">
        <v>70</v>
      </c>
      <c r="E167" t="s">
        <v>144</v>
      </c>
      <c r="F167" t="s">
        <v>56</v>
      </c>
      <c r="G167" t="s">
        <v>96</v>
      </c>
      <c r="H167" t="s">
        <v>84</v>
      </c>
      <c r="I167" t="str">
        <f t="shared" si="53"/>
        <v>United States</v>
      </c>
      <c r="J167" t="s">
        <v>74</v>
      </c>
      <c r="K167" t="s">
        <v>98</v>
      </c>
      <c r="L167">
        <v>1</v>
      </c>
      <c r="M167">
        <v>3</v>
      </c>
      <c r="N167">
        <v>2</v>
      </c>
      <c r="O167">
        <v>4</v>
      </c>
      <c r="P167">
        <v>3</v>
      </c>
      <c r="Q167">
        <v>5</v>
      </c>
      <c r="R167">
        <v>4</v>
      </c>
      <c r="S167">
        <v>1</v>
      </c>
      <c r="T167">
        <v>3</v>
      </c>
      <c r="V167">
        <v>6</v>
      </c>
      <c r="W167">
        <v>6</v>
      </c>
      <c r="X167">
        <v>6</v>
      </c>
      <c r="Y167">
        <v>6</v>
      </c>
      <c r="Z167">
        <v>6</v>
      </c>
      <c r="AA167">
        <v>6</v>
      </c>
      <c r="AB167">
        <v>6</v>
      </c>
      <c r="AC167">
        <v>0</v>
      </c>
      <c r="AD167">
        <v>6</v>
      </c>
      <c r="AE167" s="35">
        <v>6</v>
      </c>
      <c r="AF167">
        <v>6</v>
      </c>
      <c r="AG167">
        <v>6</v>
      </c>
      <c r="AH167">
        <v>6</v>
      </c>
      <c r="AI167">
        <v>6</v>
      </c>
      <c r="AJ167">
        <v>6</v>
      </c>
      <c r="AK167">
        <v>6</v>
      </c>
      <c r="AL167">
        <v>6</v>
      </c>
      <c r="AM167">
        <v>6</v>
      </c>
      <c r="AN167">
        <v>6</v>
      </c>
      <c r="AO167">
        <v>6</v>
      </c>
      <c r="AP167">
        <v>6</v>
      </c>
      <c r="AQ167">
        <v>6</v>
      </c>
      <c r="AR167">
        <v>6</v>
      </c>
      <c r="AS167">
        <v>0</v>
      </c>
      <c r="AT167">
        <f t="shared" si="69"/>
        <v>6</v>
      </c>
      <c r="AU167">
        <f t="shared" si="54"/>
        <v>1</v>
      </c>
      <c r="AV167">
        <f t="shared" si="64"/>
        <v>6</v>
      </c>
      <c r="AW167">
        <f t="shared" si="55"/>
        <v>1</v>
      </c>
      <c r="AX167" t="s">
        <v>86</v>
      </c>
      <c r="AY167" t="s">
        <v>216</v>
      </c>
      <c r="AZ167" t="s">
        <v>217</v>
      </c>
      <c r="BA167">
        <v>1</v>
      </c>
      <c r="BC167">
        <f t="shared" si="48"/>
        <v>1</v>
      </c>
      <c r="BD167">
        <v>1</v>
      </c>
      <c r="BE167">
        <v>2</v>
      </c>
      <c r="BF167">
        <v>1</v>
      </c>
      <c r="BG167" t="s">
        <v>156</v>
      </c>
      <c r="BH167" t="s">
        <v>157</v>
      </c>
      <c r="BI167" s="1">
        <v>4.8958333333333328E-3</v>
      </c>
      <c r="BJ167" t="s">
        <v>218</v>
      </c>
      <c r="BK167" s="5" t="s">
        <v>736</v>
      </c>
      <c r="BL167" s="5" t="s">
        <v>1166</v>
      </c>
      <c r="BM167" s="11" t="b">
        <f t="shared" si="68"/>
        <v>0</v>
      </c>
      <c r="BN167" s="11" t="b">
        <f t="shared" si="68"/>
        <v>0</v>
      </c>
      <c r="BO167" s="11" t="b">
        <f t="shared" si="68"/>
        <v>0</v>
      </c>
      <c r="BP167" s="11" t="b">
        <f t="shared" si="68"/>
        <v>1</v>
      </c>
      <c r="BQ167" s="11" t="b">
        <f t="shared" si="66"/>
        <v>0</v>
      </c>
      <c r="BR167" s="11" t="b">
        <f t="shared" si="66"/>
        <v>1</v>
      </c>
      <c r="BU167" s="11" t="b">
        <f t="shared" si="57"/>
        <v>0</v>
      </c>
      <c r="BV167" s="11" t="b">
        <f t="shared" si="58"/>
        <v>0</v>
      </c>
      <c r="BW167" s="11" t="b">
        <f t="shared" si="67"/>
        <v>0</v>
      </c>
      <c r="BX167" s="11" t="b">
        <f t="shared" si="67"/>
        <v>0</v>
      </c>
      <c r="BY167" s="11" t="b">
        <f t="shared" si="67"/>
        <v>0</v>
      </c>
      <c r="BZ167" s="11" t="b">
        <f t="shared" si="67"/>
        <v>0</v>
      </c>
      <c r="CA167" s="11" t="b">
        <f t="shared" si="67"/>
        <v>0</v>
      </c>
      <c r="CB167" s="11" t="b">
        <f t="shared" si="67"/>
        <v>0</v>
      </c>
      <c r="CC167" s="11" t="b">
        <f t="shared" si="67"/>
        <v>0</v>
      </c>
      <c r="CD167" s="11" t="b">
        <f t="shared" si="67"/>
        <v>0</v>
      </c>
      <c r="CE167" s="11" t="b">
        <f t="shared" si="67"/>
        <v>0</v>
      </c>
      <c r="CF167" s="11" t="b">
        <f t="shared" si="67"/>
        <v>0</v>
      </c>
      <c r="CG167" s="11" t="b">
        <f t="shared" si="67"/>
        <v>0</v>
      </c>
      <c r="CH167" s="11" t="b">
        <f t="shared" si="67"/>
        <v>0</v>
      </c>
      <c r="CI167" s="11" t="b">
        <f t="shared" si="67"/>
        <v>0</v>
      </c>
      <c r="CJ167" s="11" t="b">
        <f t="shared" si="67"/>
        <v>0</v>
      </c>
      <c r="CK167" s="11" t="b">
        <f t="shared" si="61"/>
        <v>0</v>
      </c>
      <c r="CL167" s="11" t="b">
        <f t="shared" si="60"/>
        <v>0</v>
      </c>
      <c r="CM167" t="s">
        <v>219</v>
      </c>
    </row>
    <row r="168" spans="1:91">
      <c r="A168" t="s">
        <v>220</v>
      </c>
      <c r="B168" t="s">
        <v>221</v>
      </c>
      <c r="C168" t="s">
        <v>53</v>
      </c>
      <c r="D168" t="s">
        <v>54</v>
      </c>
      <c r="E168" t="s">
        <v>55</v>
      </c>
      <c r="F168" t="s">
        <v>222</v>
      </c>
      <c r="G168" t="s">
        <v>124</v>
      </c>
      <c r="H168" t="s">
        <v>84</v>
      </c>
      <c r="I168" t="str">
        <f t="shared" si="53"/>
        <v>United States</v>
      </c>
      <c r="J168" t="s">
        <v>74</v>
      </c>
      <c r="K168" t="s">
        <v>60</v>
      </c>
      <c r="L168">
        <v>3</v>
      </c>
      <c r="M168">
        <v>2</v>
      </c>
      <c r="N168">
        <v>5</v>
      </c>
      <c r="O168">
        <v>1</v>
      </c>
      <c r="P168">
        <v>5</v>
      </c>
      <c r="Q168">
        <v>4</v>
      </c>
      <c r="R168">
        <v>2</v>
      </c>
      <c r="S168">
        <v>1</v>
      </c>
      <c r="T168">
        <v>3</v>
      </c>
      <c r="V168">
        <v>5</v>
      </c>
      <c r="W168">
        <v>2</v>
      </c>
      <c r="X168">
        <v>1</v>
      </c>
      <c r="Y168">
        <v>5</v>
      </c>
      <c r="Z168">
        <v>4</v>
      </c>
      <c r="AA168">
        <v>5</v>
      </c>
      <c r="AB168">
        <v>2</v>
      </c>
      <c r="AC168">
        <v>4</v>
      </c>
      <c r="AD168">
        <v>2</v>
      </c>
      <c r="AE168" s="35">
        <v>6</v>
      </c>
      <c r="AF168">
        <v>3</v>
      </c>
      <c r="AG168">
        <v>4</v>
      </c>
      <c r="AH168">
        <v>4</v>
      </c>
      <c r="AI168">
        <v>5</v>
      </c>
      <c r="AJ168">
        <v>5</v>
      </c>
      <c r="AK168">
        <v>5</v>
      </c>
      <c r="AL168">
        <v>3</v>
      </c>
      <c r="AM168">
        <v>4</v>
      </c>
      <c r="AN168">
        <v>4</v>
      </c>
      <c r="AO168">
        <v>5</v>
      </c>
      <c r="AP168">
        <v>4</v>
      </c>
      <c r="AQ168">
        <v>4</v>
      </c>
      <c r="AR168">
        <v>6</v>
      </c>
      <c r="AS168">
        <v>0</v>
      </c>
      <c r="AT168">
        <f t="shared" si="69"/>
        <v>4.375</v>
      </c>
      <c r="AU168">
        <f t="shared" si="54"/>
        <v>1</v>
      </c>
      <c r="AV168">
        <f t="shared" si="64"/>
        <v>3.25</v>
      </c>
      <c r="AW168">
        <f t="shared" si="55"/>
        <v>1</v>
      </c>
      <c r="AX168" t="s">
        <v>61</v>
      </c>
      <c r="AY168" t="s">
        <v>223</v>
      </c>
      <c r="AZ168" t="s">
        <v>224</v>
      </c>
      <c r="BA168">
        <v>0</v>
      </c>
      <c r="BB168">
        <v>1</v>
      </c>
      <c r="BC168">
        <f t="shared" si="48"/>
        <v>1</v>
      </c>
      <c r="BD168">
        <v>1</v>
      </c>
      <c r="BE168">
        <v>1</v>
      </c>
      <c r="BF168">
        <v>1</v>
      </c>
      <c r="BG168" t="s">
        <v>64</v>
      </c>
      <c r="BH168" t="s">
        <v>65</v>
      </c>
      <c r="BI168" s="1">
        <v>8.4953703703703701E-3</v>
      </c>
      <c r="BK168" s="5" t="s">
        <v>1041</v>
      </c>
      <c r="BM168" s="11" t="b">
        <f t="shared" si="68"/>
        <v>0</v>
      </c>
      <c r="BN168" s="11" t="b">
        <f t="shared" si="68"/>
        <v>0</v>
      </c>
      <c r="BO168" s="11" t="b">
        <f t="shared" si="68"/>
        <v>0</v>
      </c>
      <c r="BP168" s="11" t="b">
        <f t="shared" si="68"/>
        <v>0</v>
      </c>
      <c r="BQ168" s="11" t="b">
        <f t="shared" si="66"/>
        <v>0</v>
      </c>
      <c r="BR168" s="11" t="b">
        <f t="shared" si="66"/>
        <v>0</v>
      </c>
      <c r="BU168" s="11" t="b">
        <f t="shared" si="57"/>
        <v>0</v>
      </c>
      <c r="BV168" s="11" t="b">
        <f t="shared" si="58"/>
        <v>0</v>
      </c>
      <c r="BW168" s="11" t="b">
        <f t="shared" si="67"/>
        <v>0</v>
      </c>
      <c r="BX168" s="11" t="b">
        <f t="shared" si="67"/>
        <v>0</v>
      </c>
      <c r="BY168" s="11" t="b">
        <f t="shared" si="67"/>
        <v>0</v>
      </c>
      <c r="BZ168" s="11" t="b">
        <f t="shared" si="67"/>
        <v>0</v>
      </c>
      <c r="CA168" s="11" t="b">
        <f t="shared" si="67"/>
        <v>0</v>
      </c>
      <c r="CB168" s="11" t="b">
        <f t="shared" si="67"/>
        <v>0</v>
      </c>
      <c r="CC168" s="11" t="b">
        <f t="shared" ref="CC168:CJ179" si="70">ISNUMBER(SEARCH(CC$2,$BS168))</f>
        <v>0</v>
      </c>
      <c r="CD168" s="11" t="b">
        <f t="shared" si="70"/>
        <v>0</v>
      </c>
      <c r="CE168" s="11" t="b">
        <f t="shared" si="70"/>
        <v>0</v>
      </c>
      <c r="CF168" s="11" t="b">
        <f t="shared" si="70"/>
        <v>0</v>
      </c>
      <c r="CG168" s="11" t="b">
        <f t="shared" si="70"/>
        <v>0</v>
      </c>
      <c r="CH168" s="11" t="b">
        <f t="shared" si="70"/>
        <v>0</v>
      </c>
      <c r="CI168" s="11" t="b">
        <f t="shared" si="70"/>
        <v>0</v>
      </c>
      <c r="CJ168" s="11" t="b">
        <f t="shared" si="70"/>
        <v>0</v>
      </c>
      <c r="CK168" s="11" t="b">
        <f t="shared" si="61"/>
        <v>0</v>
      </c>
      <c r="CL168" s="11" t="b">
        <f t="shared" si="60"/>
        <v>0</v>
      </c>
    </row>
    <row r="169" spans="1:91">
      <c r="A169" t="s">
        <v>225</v>
      </c>
      <c r="B169" t="s">
        <v>226</v>
      </c>
      <c r="C169" t="s">
        <v>53</v>
      </c>
      <c r="D169" t="s">
        <v>54</v>
      </c>
      <c r="E169" t="s">
        <v>144</v>
      </c>
      <c r="F169" t="s">
        <v>116</v>
      </c>
      <c r="G169" t="s">
        <v>72</v>
      </c>
      <c r="H169" t="s">
        <v>227</v>
      </c>
      <c r="I169" t="str">
        <f t="shared" si="53"/>
        <v>Denmark</v>
      </c>
      <c r="J169" t="s">
        <v>59</v>
      </c>
      <c r="K169" t="s">
        <v>60</v>
      </c>
      <c r="L169">
        <v>3</v>
      </c>
      <c r="M169">
        <v>3</v>
      </c>
      <c r="N169">
        <v>3</v>
      </c>
      <c r="O169">
        <v>2</v>
      </c>
      <c r="P169">
        <v>3</v>
      </c>
      <c r="Q169">
        <v>4</v>
      </c>
      <c r="R169">
        <v>5</v>
      </c>
      <c r="S169">
        <v>0</v>
      </c>
      <c r="U169">
        <v>4</v>
      </c>
      <c r="V169">
        <v>2</v>
      </c>
      <c r="W169">
        <v>3</v>
      </c>
      <c r="X169">
        <v>3</v>
      </c>
      <c r="Y169">
        <v>3</v>
      </c>
      <c r="Z169">
        <v>3</v>
      </c>
      <c r="AA169">
        <v>4</v>
      </c>
      <c r="AB169">
        <v>3</v>
      </c>
      <c r="AC169">
        <v>4</v>
      </c>
      <c r="AD169">
        <v>2</v>
      </c>
      <c r="AE169" s="35">
        <v>4</v>
      </c>
      <c r="AF169">
        <v>5</v>
      </c>
      <c r="AG169">
        <v>4</v>
      </c>
      <c r="AH169">
        <v>3</v>
      </c>
      <c r="AI169">
        <v>5</v>
      </c>
      <c r="AJ169">
        <v>4</v>
      </c>
      <c r="AK169">
        <v>4</v>
      </c>
      <c r="AL169">
        <v>4</v>
      </c>
      <c r="AM169">
        <v>2</v>
      </c>
      <c r="AN169">
        <v>2</v>
      </c>
      <c r="AO169">
        <v>3</v>
      </c>
      <c r="AP169">
        <v>2</v>
      </c>
      <c r="AQ169">
        <v>2</v>
      </c>
      <c r="AR169">
        <v>6</v>
      </c>
      <c r="AS169">
        <v>4</v>
      </c>
      <c r="AT169">
        <f t="shared" si="69"/>
        <v>4.125</v>
      </c>
      <c r="AU169">
        <f t="shared" si="54"/>
        <v>1</v>
      </c>
      <c r="AV169">
        <f t="shared" si="64"/>
        <v>2.875</v>
      </c>
      <c r="AW169">
        <f t="shared" si="55"/>
        <v>0</v>
      </c>
      <c r="AX169" t="s">
        <v>61</v>
      </c>
      <c r="AY169" t="s">
        <v>228</v>
      </c>
      <c r="AZ169" t="s">
        <v>229</v>
      </c>
      <c r="BA169">
        <v>3</v>
      </c>
      <c r="BC169">
        <f t="shared" si="48"/>
        <v>3</v>
      </c>
      <c r="BD169">
        <v>1</v>
      </c>
      <c r="BE169">
        <v>4</v>
      </c>
      <c r="BF169">
        <v>1</v>
      </c>
      <c r="BG169" t="s">
        <v>64</v>
      </c>
      <c r="BH169" t="s">
        <v>65</v>
      </c>
      <c r="BI169" s="1">
        <v>6.0995370370370361E-3</v>
      </c>
      <c r="BJ169" t="s">
        <v>230</v>
      </c>
      <c r="BK169" s="5" t="s">
        <v>1042</v>
      </c>
      <c r="BM169" s="11" t="b">
        <f t="shared" si="68"/>
        <v>0</v>
      </c>
      <c r="BN169" s="11" t="b">
        <f t="shared" si="68"/>
        <v>0</v>
      </c>
      <c r="BO169" s="11" t="b">
        <f t="shared" si="68"/>
        <v>0</v>
      </c>
      <c r="BP169" s="11" t="b">
        <f t="shared" si="68"/>
        <v>0</v>
      </c>
      <c r="BQ169" s="11" t="b">
        <f t="shared" si="66"/>
        <v>0</v>
      </c>
      <c r="BR169" s="11" t="b">
        <f t="shared" si="66"/>
        <v>0</v>
      </c>
      <c r="BS169" s="5" t="s">
        <v>1134</v>
      </c>
      <c r="BT169" s="5" t="s">
        <v>1135</v>
      </c>
      <c r="BU169" s="11" t="b">
        <f t="shared" si="57"/>
        <v>0</v>
      </c>
      <c r="BV169" s="11" t="b">
        <f t="shared" si="58"/>
        <v>0</v>
      </c>
      <c r="BW169" s="11" t="b">
        <f t="shared" ref="BW169:CI179" si="71">ISNUMBER(SEARCH(BW$2,$BS169))</f>
        <v>1</v>
      </c>
      <c r="BX169" s="11" t="b">
        <f t="shared" si="71"/>
        <v>0</v>
      </c>
      <c r="BY169" s="11" t="b">
        <f t="shared" si="71"/>
        <v>0</v>
      </c>
      <c r="BZ169" s="11" t="b">
        <f t="shared" si="71"/>
        <v>0</v>
      </c>
      <c r="CA169" s="11" t="b">
        <f t="shared" si="71"/>
        <v>0</v>
      </c>
      <c r="CB169" s="11" t="b">
        <f t="shared" si="71"/>
        <v>0</v>
      </c>
      <c r="CC169" s="11" t="b">
        <f t="shared" si="71"/>
        <v>0</v>
      </c>
      <c r="CD169" s="11" t="b">
        <f t="shared" si="71"/>
        <v>0</v>
      </c>
      <c r="CE169" s="11" t="b">
        <f t="shared" si="71"/>
        <v>0</v>
      </c>
      <c r="CF169" s="11" t="b">
        <f t="shared" si="71"/>
        <v>0</v>
      </c>
      <c r="CG169" s="11" t="b">
        <f t="shared" si="71"/>
        <v>0</v>
      </c>
      <c r="CH169" s="11" t="b">
        <f t="shared" si="71"/>
        <v>0</v>
      </c>
      <c r="CI169" s="11" t="b">
        <f t="shared" si="71"/>
        <v>0</v>
      </c>
      <c r="CJ169" s="11" t="b">
        <f t="shared" si="70"/>
        <v>0</v>
      </c>
      <c r="CK169" s="11" t="b">
        <f t="shared" si="61"/>
        <v>0</v>
      </c>
      <c r="CL169" s="11" t="b">
        <f t="shared" si="60"/>
        <v>0</v>
      </c>
    </row>
    <row r="170" spans="1:91">
      <c r="A170" t="s">
        <v>231</v>
      </c>
      <c r="B170" t="s">
        <v>232</v>
      </c>
      <c r="C170" t="s">
        <v>53</v>
      </c>
      <c r="D170" t="s">
        <v>70</v>
      </c>
      <c r="E170" t="s">
        <v>95</v>
      </c>
      <c r="F170" t="s">
        <v>56</v>
      </c>
      <c r="G170" t="s">
        <v>96</v>
      </c>
      <c r="H170" t="s">
        <v>73</v>
      </c>
      <c r="I170" t="str">
        <f t="shared" si="53"/>
        <v>USA</v>
      </c>
      <c r="J170" t="s">
        <v>74</v>
      </c>
      <c r="K170" t="s">
        <v>60</v>
      </c>
      <c r="L170">
        <v>4</v>
      </c>
      <c r="M170">
        <v>4</v>
      </c>
      <c r="N170">
        <v>4</v>
      </c>
      <c r="O170">
        <v>4</v>
      </c>
      <c r="P170">
        <v>3</v>
      </c>
      <c r="Q170">
        <v>4</v>
      </c>
      <c r="R170">
        <v>4</v>
      </c>
      <c r="S170">
        <v>1</v>
      </c>
      <c r="T170">
        <v>3</v>
      </c>
      <c r="V170">
        <v>1</v>
      </c>
      <c r="W170">
        <v>5</v>
      </c>
      <c r="X170">
        <v>1</v>
      </c>
      <c r="Y170">
        <v>1</v>
      </c>
      <c r="Z170">
        <v>3</v>
      </c>
      <c r="AA170">
        <v>5</v>
      </c>
      <c r="AB170">
        <v>0</v>
      </c>
      <c r="AC170">
        <v>5</v>
      </c>
      <c r="AD170">
        <v>1</v>
      </c>
      <c r="AE170" s="35">
        <v>0</v>
      </c>
      <c r="AF170">
        <v>1</v>
      </c>
      <c r="AG170">
        <v>1</v>
      </c>
      <c r="AH170">
        <v>0</v>
      </c>
      <c r="AI170">
        <v>4</v>
      </c>
      <c r="AJ170">
        <v>0</v>
      </c>
      <c r="AK170">
        <v>4</v>
      </c>
      <c r="AL170">
        <v>1</v>
      </c>
      <c r="AM170">
        <v>0</v>
      </c>
      <c r="AN170">
        <v>0</v>
      </c>
      <c r="AO170">
        <v>3</v>
      </c>
      <c r="AP170">
        <v>0</v>
      </c>
      <c r="AQ170">
        <v>1</v>
      </c>
      <c r="AR170">
        <v>6</v>
      </c>
      <c r="AS170">
        <v>0</v>
      </c>
      <c r="AT170">
        <f t="shared" si="69"/>
        <v>1.375</v>
      </c>
      <c r="AU170">
        <f t="shared" si="54"/>
        <v>0</v>
      </c>
      <c r="AV170">
        <f t="shared" si="64"/>
        <v>2.125</v>
      </c>
      <c r="AW170">
        <f t="shared" si="55"/>
        <v>0</v>
      </c>
      <c r="AX170" t="s">
        <v>61</v>
      </c>
      <c r="AY170" t="s">
        <v>233</v>
      </c>
      <c r="AZ170" t="s">
        <v>234</v>
      </c>
      <c r="BA170">
        <v>0</v>
      </c>
      <c r="BB170" t="s">
        <v>1100</v>
      </c>
      <c r="BC170" t="str">
        <f t="shared" si="48"/>
        <v>no dialog file</v>
      </c>
      <c r="BD170">
        <v>2</v>
      </c>
      <c r="BE170">
        <v>5</v>
      </c>
      <c r="BF170">
        <v>2</v>
      </c>
      <c r="BG170" t="s">
        <v>235</v>
      </c>
      <c r="BH170" t="s">
        <v>236</v>
      </c>
      <c r="BI170" s="1">
        <v>3.8425925925925923E-3</v>
      </c>
      <c r="BK170" s="5" t="s">
        <v>1041</v>
      </c>
      <c r="BM170" s="11" t="b">
        <f t="shared" si="68"/>
        <v>0</v>
      </c>
      <c r="BN170" s="11" t="b">
        <f t="shared" si="68"/>
        <v>0</v>
      </c>
      <c r="BO170" s="11" t="b">
        <f t="shared" si="68"/>
        <v>0</v>
      </c>
      <c r="BP170" s="11" t="b">
        <f t="shared" si="68"/>
        <v>0</v>
      </c>
      <c r="BQ170" s="11" t="b">
        <f t="shared" si="66"/>
        <v>0</v>
      </c>
      <c r="BR170" s="11" t="b">
        <f t="shared" si="66"/>
        <v>0</v>
      </c>
      <c r="BU170" s="11" t="b">
        <f t="shared" si="57"/>
        <v>0</v>
      </c>
      <c r="BV170" s="11" t="b">
        <f t="shared" si="58"/>
        <v>0</v>
      </c>
      <c r="BW170" s="11" t="b">
        <f t="shared" si="71"/>
        <v>0</v>
      </c>
      <c r="BX170" s="11" t="b">
        <f t="shared" si="71"/>
        <v>0</v>
      </c>
      <c r="BY170" s="11" t="b">
        <f t="shared" si="71"/>
        <v>0</v>
      </c>
      <c r="BZ170" s="11" t="b">
        <f t="shared" si="71"/>
        <v>0</v>
      </c>
      <c r="CA170" s="11" t="b">
        <f t="shared" si="71"/>
        <v>0</v>
      </c>
      <c r="CB170" s="11" t="b">
        <f t="shared" si="71"/>
        <v>0</v>
      </c>
      <c r="CC170" s="11" t="b">
        <f t="shared" si="71"/>
        <v>0</v>
      </c>
      <c r="CD170" s="11" t="b">
        <f t="shared" si="71"/>
        <v>0</v>
      </c>
      <c r="CE170" s="11" t="b">
        <f t="shared" si="71"/>
        <v>0</v>
      </c>
      <c r="CF170" s="11" t="b">
        <f t="shared" si="71"/>
        <v>0</v>
      </c>
      <c r="CG170" s="11" t="b">
        <f t="shared" si="71"/>
        <v>0</v>
      </c>
      <c r="CH170" s="11" t="b">
        <f t="shared" si="71"/>
        <v>0</v>
      </c>
      <c r="CI170" s="11" t="b">
        <f t="shared" si="71"/>
        <v>0</v>
      </c>
      <c r="CJ170" s="11" t="b">
        <f t="shared" si="70"/>
        <v>0</v>
      </c>
      <c r="CK170" s="11" t="b">
        <f t="shared" si="61"/>
        <v>0</v>
      </c>
      <c r="CL170" s="11" t="b">
        <f t="shared" si="60"/>
        <v>0</v>
      </c>
    </row>
    <row r="171" spans="1:91">
      <c r="A171" t="s">
        <v>237</v>
      </c>
      <c r="B171" t="s">
        <v>238</v>
      </c>
      <c r="C171" t="s">
        <v>53</v>
      </c>
      <c r="D171" t="s">
        <v>70</v>
      </c>
      <c r="E171" t="s">
        <v>144</v>
      </c>
      <c r="F171" t="s">
        <v>83</v>
      </c>
      <c r="G171" t="s">
        <v>72</v>
      </c>
      <c r="H171" t="s">
        <v>73</v>
      </c>
      <c r="I171" t="str">
        <f t="shared" si="53"/>
        <v>USA</v>
      </c>
      <c r="J171" t="s">
        <v>74</v>
      </c>
      <c r="K171" t="s">
        <v>60</v>
      </c>
      <c r="L171">
        <v>2</v>
      </c>
      <c r="M171">
        <v>4</v>
      </c>
      <c r="N171">
        <v>4</v>
      </c>
      <c r="O171">
        <v>4</v>
      </c>
      <c r="P171">
        <v>3</v>
      </c>
      <c r="Q171">
        <v>4</v>
      </c>
      <c r="R171">
        <v>4</v>
      </c>
      <c r="S171">
        <v>1</v>
      </c>
      <c r="T171">
        <v>3</v>
      </c>
      <c r="V171">
        <v>6</v>
      </c>
      <c r="W171">
        <v>6</v>
      </c>
      <c r="X171">
        <v>6</v>
      </c>
      <c r="Y171">
        <v>6</v>
      </c>
      <c r="Z171">
        <v>6</v>
      </c>
      <c r="AA171">
        <v>6</v>
      </c>
      <c r="AB171">
        <v>6</v>
      </c>
      <c r="AC171">
        <v>6</v>
      </c>
      <c r="AD171">
        <v>0</v>
      </c>
      <c r="AE171" s="35">
        <v>6</v>
      </c>
      <c r="AF171">
        <v>6</v>
      </c>
      <c r="AG171">
        <v>6</v>
      </c>
      <c r="AH171">
        <v>4</v>
      </c>
      <c r="AI171">
        <v>6</v>
      </c>
      <c r="AJ171">
        <v>6</v>
      </c>
      <c r="AK171">
        <v>6</v>
      </c>
      <c r="AL171">
        <v>6</v>
      </c>
      <c r="AM171">
        <v>5</v>
      </c>
      <c r="AN171">
        <v>3</v>
      </c>
      <c r="AO171">
        <v>4</v>
      </c>
      <c r="AP171">
        <v>3</v>
      </c>
      <c r="AQ171">
        <v>5</v>
      </c>
      <c r="AR171">
        <v>6</v>
      </c>
      <c r="AS171">
        <v>1</v>
      </c>
      <c r="AT171">
        <f t="shared" si="69"/>
        <v>5.75</v>
      </c>
      <c r="AU171">
        <f t="shared" si="54"/>
        <v>1</v>
      </c>
      <c r="AV171">
        <f t="shared" si="64"/>
        <v>5.25</v>
      </c>
      <c r="AW171">
        <f t="shared" si="55"/>
        <v>1</v>
      </c>
      <c r="AX171" t="s">
        <v>61</v>
      </c>
      <c r="AY171" t="s">
        <v>166</v>
      </c>
      <c r="AZ171" t="s">
        <v>239</v>
      </c>
      <c r="BA171">
        <v>2</v>
      </c>
      <c r="BC171">
        <f t="shared" si="48"/>
        <v>2</v>
      </c>
      <c r="BD171">
        <v>1</v>
      </c>
      <c r="BE171">
        <v>2</v>
      </c>
      <c r="BF171">
        <v>1</v>
      </c>
      <c r="BG171" t="s">
        <v>181</v>
      </c>
      <c r="BH171" t="s">
        <v>65</v>
      </c>
      <c r="BI171" s="1">
        <v>3.3912037037037036E-3</v>
      </c>
      <c r="BJ171" t="s">
        <v>240</v>
      </c>
      <c r="BK171" s="5" t="s">
        <v>736</v>
      </c>
      <c r="BL171" s="5" t="s">
        <v>1159</v>
      </c>
      <c r="BM171" s="11" t="b">
        <f t="shared" si="68"/>
        <v>0</v>
      </c>
      <c r="BN171" s="11" t="b">
        <f t="shared" si="68"/>
        <v>0</v>
      </c>
      <c r="BO171" s="11" t="b">
        <f t="shared" si="68"/>
        <v>1</v>
      </c>
      <c r="BP171" s="11" t="b">
        <f t="shared" si="68"/>
        <v>0</v>
      </c>
      <c r="BQ171" s="11" t="b">
        <f t="shared" si="66"/>
        <v>0</v>
      </c>
      <c r="BR171" s="11" t="b">
        <f t="shared" si="66"/>
        <v>0</v>
      </c>
      <c r="BU171" s="11" t="b">
        <f t="shared" si="57"/>
        <v>0</v>
      </c>
      <c r="BV171" s="11" t="b">
        <f t="shared" si="58"/>
        <v>0</v>
      </c>
      <c r="BW171" s="11" t="b">
        <f t="shared" si="71"/>
        <v>0</v>
      </c>
      <c r="BX171" s="11" t="b">
        <f t="shared" si="71"/>
        <v>0</v>
      </c>
      <c r="BY171" s="11" t="b">
        <f t="shared" si="71"/>
        <v>0</v>
      </c>
      <c r="BZ171" s="11" t="b">
        <f t="shared" si="71"/>
        <v>0</v>
      </c>
      <c r="CA171" s="11" t="b">
        <f t="shared" si="71"/>
        <v>0</v>
      </c>
      <c r="CB171" s="11" t="b">
        <f t="shared" si="71"/>
        <v>0</v>
      </c>
      <c r="CC171" s="11" t="b">
        <f t="shared" si="71"/>
        <v>0</v>
      </c>
      <c r="CD171" s="11" t="b">
        <f t="shared" si="71"/>
        <v>0</v>
      </c>
      <c r="CE171" s="11" t="b">
        <f t="shared" si="71"/>
        <v>0</v>
      </c>
      <c r="CF171" s="11" t="b">
        <f t="shared" si="71"/>
        <v>0</v>
      </c>
      <c r="CG171" s="11" t="b">
        <f t="shared" si="71"/>
        <v>0</v>
      </c>
      <c r="CH171" s="11" t="b">
        <f t="shared" si="71"/>
        <v>0</v>
      </c>
      <c r="CI171" s="11" t="b">
        <f t="shared" si="71"/>
        <v>0</v>
      </c>
      <c r="CJ171" s="11" t="b">
        <f t="shared" si="70"/>
        <v>0</v>
      </c>
      <c r="CK171" s="11" t="b">
        <f t="shared" si="61"/>
        <v>0</v>
      </c>
      <c r="CL171" s="11" t="b">
        <f t="shared" si="60"/>
        <v>0</v>
      </c>
      <c r="CM171" t="s">
        <v>241</v>
      </c>
    </row>
    <row r="172" spans="1:91">
      <c r="A172" t="s">
        <v>242</v>
      </c>
      <c r="B172" t="s">
        <v>243</v>
      </c>
      <c r="C172" t="s">
        <v>53</v>
      </c>
      <c r="D172" t="s">
        <v>70</v>
      </c>
      <c r="E172" t="s">
        <v>55</v>
      </c>
      <c r="F172" t="s">
        <v>56</v>
      </c>
      <c r="G172" t="s">
        <v>72</v>
      </c>
      <c r="H172" t="s">
        <v>244</v>
      </c>
      <c r="I172" t="str">
        <f t="shared" si="53"/>
        <v>Uk</v>
      </c>
      <c r="J172" t="s">
        <v>74</v>
      </c>
      <c r="K172" t="s">
        <v>98</v>
      </c>
      <c r="L172">
        <v>4</v>
      </c>
      <c r="M172">
        <v>4</v>
      </c>
      <c r="N172">
        <v>5</v>
      </c>
      <c r="O172">
        <v>3</v>
      </c>
      <c r="P172">
        <v>4</v>
      </c>
      <c r="Q172">
        <v>5</v>
      </c>
      <c r="R172">
        <v>5</v>
      </c>
      <c r="S172">
        <v>1</v>
      </c>
      <c r="T172">
        <v>2</v>
      </c>
      <c r="V172">
        <v>5</v>
      </c>
      <c r="W172">
        <v>5</v>
      </c>
      <c r="X172">
        <v>5</v>
      </c>
      <c r="Y172">
        <v>3</v>
      </c>
      <c r="Z172">
        <v>3</v>
      </c>
      <c r="AA172">
        <v>4</v>
      </c>
      <c r="AB172">
        <v>3</v>
      </c>
      <c r="AC172">
        <v>1</v>
      </c>
      <c r="AD172">
        <v>5</v>
      </c>
      <c r="AE172" s="35">
        <v>4</v>
      </c>
      <c r="AF172">
        <v>4</v>
      </c>
      <c r="AG172">
        <v>4</v>
      </c>
      <c r="AH172">
        <v>4</v>
      </c>
      <c r="AI172">
        <v>4</v>
      </c>
      <c r="AJ172">
        <v>4</v>
      </c>
      <c r="AK172">
        <v>4</v>
      </c>
      <c r="AL172">
        <v>0</v>
      </c>
      <c r="AM172">
        <v>5</v>
      </c>
      <c r="AN172">
        <v>5</v>
      </c>
      <c r="AO172">
        <v>3</v>
      </c>
      <c r="AP172">
        <v>4</v>
      </c>
      <c r="AQ172">
        <v>3</v>
      </c>
      <c r="AR172">
        <v>6</v>
      </c>
      <c r="AS172">
        <v>0</v>
      </c>
      <c r="AT172">
        <f t="shared" si="69"/>
        <v>3.5</v>
      </c>
      <c r="AU172">
        <f t="shared" si="54"/>
        <v>1</v>
      </c>
      <c r="AV172">
        <f t="shared" si="64"/>
        <v>4.125</v>
      </c>
      <c r="AW172">
        <f t="shared" si="55"/>
        <v>1</v>
      </c>
      <c r="AX172" t="s">
        <v>61</v>
      </c>
      <c r="AY172" t="s">
        <v>245</v>
      </c>
      <c r="AZ172" t="s">
        <v>246</v>
      </c>
      <c r="BA172">
        <v>1</v>
      </c>
      <c r="BC172">
        <f t="shared" si="48"/>
        <v>1</v>
      </c>
      <c r="BD172">
        <v>1</v>
      </c>
      <c r="BE172">
        <v>1</v>
      </c>
      <c r="BF172">
        <v>1</v>
      </c>
      <c r="BG172" t="s">
        <v>64</v>
      </c>
      <c r="BH172" t="s">
        <v>65</v>
      </c>
      <c r="BI172" s="1">
        <v>1.4004629629629629E-3</v>
      </c>
      <c r="BK172" s="5" t="s">
        <v>1041</v>
      </c>
      <c r="BM172" s="11" t="b">
        <f t="shared" si="68"/>
        <v>0</v>
      </c>
      <c r="BN172" s="11" t="b">
        <f t="shared" si="68"/>
        <v>0</v>
      </c>
      <c r="BO172" s="11" t="b">
        <f t="shared" si="68"/>
        <v>0</v>
      </c>
      <c r="BP172" s="11" t="b">
        <f t="shared" si="68"/>
        <v>0</v>
      </c>
      <c r="BQ172" s="11" t="b">
        <f t="shared" si="66"/>
        <v>0</v>
      </c>
      <c r="BR172" s="11" t="b">
        <f t="shared" si="66"/>
        <v>0</v>
      </c>
      <c r="BU172" s="11" t="b">
        <f t="shared" si="57"/>
        <v>0</v>
      </c>
      <c r="BV172" s="11" t="b">
        <f t="shared" si="58"/>
        <v>0</v>
      </c>
      <c r="BW172" s="11" t="b">
        <f t="shared" si="71"/>
        <v>0</v>
      </c>
      <c r="BX172" s="11" t="b">
        <f t="shared" si="71"/>
        <v>0</v>
      </c>
      <c r="BY172" s="11" t="b">
        <f t="shared" si="71"/>
        <v>0</v>
      </c>
      <c r="BZ172" s="11" t="b">
        <f t="shared" si="71"/>
        <v>0</v>
      </c>
      <c r="CA172" s="11" t="b">
        <f t="shared" si="71"/>
        <v>0</v>
      </c>
      <c r="CB172" s="11" t="b">
        <f t="shared" si="71"/>
        <v>0</v>
      </c>
      <c r="CC172" s="11" t="b">
        <f t="shared" si="71"/>
        <v>0</v>
      </c>
      <c r="CD172" s="11" t="b">
        <f t="shared" si="71"/>
        <v>0</v>
      </c>
      <c r="CE172" s="11" t="b">
        <f t="shared" si="71"/>
        <v>0</v>
      </c>
      <c r="CF172" s="11" t="b">
        <f t="shared" si="71"/>
        <v>0</v>
      </c>
      <c r="CG172" s="11" t="b">
        <f t="shared" si="71"/>
        <v>0</v>
      </c>
      <c r="CH172" s="11" t="b">
        <f t="shared" si="71"/>
        <v>0</v>
      </c>
      <c r="CI172" s="11" t="b">
        <f t="shared" si="71"/>
        <v>0</v>
      </c>
      <c r="CJ172" s="11" t="b">
        <f t="shared" si="70"/>
        <v>0</v>
      </c>
      <c r="CK172" s="11" t="b">
        <f t="shared" si="61"/>
        <v>0</v>
      </c>
      <c r="CL172" s="11" t="b">
        <f t="shared" si="60"/>
        <v>0</v>
      </c>
    </row>
    <row r="173" spans="1:91">
      <c r="A173" t="s">
        <v>247</v>
      </c>
      <c r="B173" t="s">
        <v>248</v>
      </c>
      <c r="C173" t="s">
        <v>53</v>
      </c>
      <c r="D173" t="s">
        <v>70</v>
      </c>
      <c r="E173" t="s">
        <v>71</v>
      </c>
      <c r="F173" t="s">
        <v>83</v>
      </c>
      <c r="G173" t="s">
        <v>72</v>
      </c>
      <c r="H173" t="s">
        <v>125</v>
      </c>
      <c r="I173" t="str">
        <f t="shared" si="53"/>
        <v>United Kingdom</v>
      </c>
      <c r="J173" t="s">
        <v>59</v>
      </c>
      <c r="K173" t="s">
        <v>98</v>
      </c>
      <c r="L173">
        <v>4</v>
      </c>
      <c r="M173">
        <v>5</v>
      </c>
      <c r="N173">
        <v>4</v>
      </c>
      <c r="O173">
        <v>3</v>
      </c>
      <c r="P173">
        <v>3</v>
      </c>
      <c r="Q173">
        <v>3</v>
      </c>
      <c r="R173">
        <v>4</v>
      </c>
      <c r="S173">
        <v>1</v>
      </c>
      <c r="T173">
        <v>2</v>
      </c>
      <c r="V173">
        <v>2</v>
      </c>
      <c r="W173">
        <v>5</v>
      </c>
      <c r="X173">
        <v>3</v>
      </c>
      <c r="Y173">
        <v>4</v>
      </c>
      <c r="Z173">
        <v>3</v>
      </c>
      <c r="AA173">
        <v>3</v>
      </c>
      <c r="AB173">
        <v>4</v>
      </c>
      <c r="AC173">
        <v>2</v>
      </c>
      <c r="AD173">
        <v>4</v>
      </c>
      <c r="AE173" s="35">
        <v>4</v>
      </c>
      <c r="AF173">
        <v>2</v>
      </c>
      <c r="AG173">
        <v>4</v>
      </c>
      <c r="AH173">
        <v>2</v>
      </c>
      <c r="AI173">
        <v>6</v>
      </c>
      <c r="AJ173">
        <v>5</v>
      </c>
      <c r="AK173">
        <v>2</v>
      </c>
      <c r="AL173">
        <v>1</v>
      </c>
      <c r="AM173">
        <v>3</v>
      </c>
      <c r="AN173">
        <v>3</v>
      </c>
      <c r="AO173">
        <v>3</v>
      </c>
      <c r="AP173">
        <v>3</v>
      </c>
      <c r="AQ173">
        <v>3</v>
      </c>
      <c r="AR173">
        <v>6</v>
      </c>
      <c r="AS173">
        <v>0</v>
      </c>
      <c r="AT173">
        <f t="shared" si="69"/>
        <v>3.25</v>
      </c>
      <c r="AU173">
        <f t="shared" si="54"/>
        <v>1</v>
      </c>
      <c r="AV173">
        <f t="shared" si="64"/>
        <v>3.5</v>
      </c>
      <c r="AW173">
        <f t="shared" si="55"/>
        <v>1</v>
      </c>
      <c r="AX173" t="s">
        <v>86</v>
      </c>
      <c r="AY173" t="s">
        <v>139</v>
      </c>
      <c r="AZ173" t="s">
        <v>249</v>
      </c>
      <c r="BA173">
        <v>1</v>
      </c>
      <c r="BC173">
        <f t="shared" si="48"/>
        <v>1</v>
      </c>
      <c r="BD173">
        <v>1</v>
      </c>
      <c r="BE173">
        <v>4</v>
      </c>
      <c r="BF173">
        <v>1</v>
      </c>
      <c r="BG173" t="s">
        <v>106</v>
      </c>
      <c r="BH173" t="s">
        <v>90</v>
      </c>
      <c r="BI173" s="1">
        <v>3.8888888888888883E-3</v>
      </c>
      <c r="BJ173" t="s">
        <v>250</v>
      </c>
      <c r="BK173" s="5" t="s">
        <v>1042</v>
      </c>
      <c r="BM173" s="11" t="b">
        <f t="shared" si="68"/>
        <v>0</v>
      </c>
      <c r="BN173" s="11" t="b">
        <f t="shared" si="68"/>
        <v>0</v>
      </c>
      <c r="BO173" s="11" t="b">
        <f t="shared" si="68"/>
        <v>0</v>
      </c>
      <c r="BP173" s="11" t="b">
        <f t="shared" si="68"/>
        <v>0</v>
      </c>
      <c r="BQ173" s="11" t="b">
        <f t="shared" si="66"/>
        <v>0</v>
      </c>
      <c r="BR173" s="11" t="b">
        <f t="shared" si="66"/>
        <v>0</v>
      </c>
      <c r="BS173" s="5" t="s">
        <v>1085</v>
      </c>
      <c r="BT173" s="5" t="s">
        <v>1073</v>
      </c>
      <c r="BU173" s="11" t="b">
        <f t="shared" si="57"/>
        <v>0</v>
      </c>
      <c r="BV173" s="11" t="b">
        <f t="shared" si="58"/>
        <v>0</v>
      </c>
      <c r="BW173" s="11" t="b">
        <f t="shared" si="71"/>
        <v>1</v>
      </c>
      <c r="BX173" s="11" t="b">
        <f t="shared" si="71"/>
        <v>1</v>
      </c>
      <c r="BY173" s="11" t="b">
        <f t="shared" si="71"/>
        <v>0</v>
      </c>
      <c r="BZ173" s="11" t="b">
        <f t="shared" si="71"/>
        <v>0</v>
      </c>
      <c r="CA173" s="11" t="b">
        <f t="shared" si="71"/>
        <v>0</v>
      </c>
      <c r="CB173" s="11" t="b">
        <f t="shared" si="71"/>
        <v>0</v>
      </c>
      <c r="CC173" s="11" t="b">
        <f t="shared" si="71"/>
        <v>0</v>
      </c>
      <c r="CD173" s="11" t="b">
        <f t="shared" si="71"/>
        <v>0</v>
      </c>
      <c r="CE173" s="11" t="b">
        <f t="shared" si="71"/>
        <v>0</v>
      </c>
      <c r="CF173" s="11" t="b">
        <f t="shared" si="71"/>
        <v>0</v>
      </c>
      <c r="CG173" s="11" t="b">
        <f t="shared" si="71"/>
        <v>1</v>
      </c>
      <c r="CH173" s="11" t="b">
        <f t="shared" si="71"/>
        <v>0</v>
      </c>
      <c r="CI173" s="11" t="b">
        <f t="shared" si="71"/>
        <v>0</v>
      </c>
      <c r="CJ173" s="11" t="b">
        <f t="shared" si="70"/>
        <v>0</v>
      </c>
      <c r="CK173" s="11" t="b">
        <f t="shared" si="61"/>
        <v>1</v>
      </c>
      <c r="CL173" s="11" t="b">
        <f t="shared" si="60"/>
        <v>0</v>
      </c>
      <c r="CM173" t="s">
        <v>251</v>
      </c>
    </row>
    <row r="174" spans="1:91">
      <c r="A174" t="s">
        <v>252</v>
      </c>
      <c r="B174" t="s">
        <v>253</v>
      </c>
      <c r="C174" t="s">
        <v>53</v>
      </c>
      <c r="D174" t="s">
        <v>54</v>
      </c>
      <c r="E174" t="s">
        <v>55</v>
      </c>
      <c r="F174" t="s">
        <v>56</v>
      </c>
      <c r="G174" t="s">
        <v>72</v>
      </c>
      <c r="H174" t="s">
        <v>254</v>
      </c>
      <c r="I174" t="str">
        <f t="shared" si="53"/>
        <v>Poland</v>
      </c>
      <c r="J174" t="s">
        <v>59</v>
      </c>
      <c r="K174" t="s">
        <v>60</v>
      </c>
      <c r="L174">
        <v>2</v>
      </c>
      <c r="M174">
        <v>4</v>
      </c>
      <c r="N174">
        <v>4</v>
      </c>
      <c r="O174">
        <v>5</v>
      </c>
      <c r="P174">
        <v>4</v>
      </c>
      <c r="Q174">
        <v>4</v>
      </c>
      <c r="R174">
        <v>3</v>
      </c>
      <c r="S174">
        <v>0</v>
      </c>
      <c r="U174">
        <v>6</v>
      </c>
      <c r="V174">
        <v>6</v>
      </c>
      <c r="W174">
        <v>6</v>
      </c>
      <c r="X174">
        <v>6</v>
      </c>
      <c r="Y174">
        <v>6</v>
      </c>
      <c r="Z174">
        <v>6</v>
      </c>
      <c r="AA174">
        <v>5</v>
      </c>
      <c r="AB174">
        <v>6</v>
      </c>
      <c r="AC174">
        <v>1</v>
      </c>
      <c r="AD174">
        <v>5</v>
      </c>
      <c r="AE174" s="35">
        <v>5</v>
      </c>
      <c r="AF174">
        <v>6</v>
      </c>
      <c r="AG174">
        <v>6</v>
      </c>
      <c r="AH174">
        <v>5</v>
      </c>
      <c r="AI174">
        <v>5</v>
      </c>
      <c r="AJ174">
        <v>6</v>
      </c>
      <c r="AK174">
        <v>6</v>
      </c>
      <c r="AL174">
        <v>4</v>
      </c>
      <c r="AM174">
        <v>5</v>
      </c>
      <c r="AN174">
        <v>6</v>
      </c>
      <c r="AO174">
        <v>6</v>
      </c>
      <c r="AP174">
        <v>5</v>
      </c>
      <c r="AQ174">
        <v>6</v>
      </c>
      <c r="AR174">
        <v>6</v>
      </c>
      <c r="AS174">
        <v>2</v>
      </c>
      <c r="AT174">
        <f t="shared" si="69"/>
        <v>5.375</v>
      </c>
      <c r="AU174">
        <f t="shared" si="54"/>
        <v>1</v>
      </c>
      <c r="AV174">
        <f t="shared" si="64"/>
        <v>5.75</v>
      </c>
      <c r="AW174">
        <f t="shared" si="55"/>
        <v>1</v>
      </c>
      <c r="AX174" t="s">
        <v>145</v>
      </c>
      <c r="AY174" t="s">
        <v>255</v>
      </c>
      <c r="AZ174" t="s">
        <v>256</v>
      </c>
      <c r="BA174">
        <v>1</v>
      </c>
      <c r="BC174">
        <f t="shared" si="48"/>
        <v>1</v>
      </c>
      <c r="BD174">
        <v>1</v>
      </c>
      <c r="BE174">
        <v>1</v>
      </c>
      <c r="BF174">
        <v>1</v>
      </c>
      <c r="BG174" t="s">
        <v>257</v>
      </c>
      <c r="BH174" t="s">
        <v>149</v>
      </c>
      <c r="BI174" s="1">
        <v>1.8518518518518517E-3</v>
      </c>
      <c r="BK174" s="5" t="s">
        <v>1041</v>
      </c>
      <c r="BM174" s="11" t="b">
        <f t="shared" si="68"/>
        <v>0</v>
      </c>
      <c r="BN174" s="11" t="b">
        <f t="shared" si="68"/>
        <v>0</v>
      </c>
      <c r="BO174" s="11" t="b">
        <f t="shared" si="68"/>
        <v>0</v>
      </c>
      <c r="BP174" s="11" t="b">
        <f t="shared" si="68"/>
        <v>0</v>
      </c>
      <c r="BQ174" s="11" t="b">
        <f t="shared" si="66"/>
        <v>0</v>
      </c>
      <c r="BR174" s="11" t="b">
        <f t="shared" si="66"/>
        <v>0</v>
      </c>
      <c r="BU174" s="11" t="b">
        <f t="shared" si="57"/>
        <v>0</v>
      </c>
      <c r="BV174" s="11" t="b">
        <f t="shared" si="58"/>
        <v>0</v>
      </c>
      <c r="BW174" s="11" t="b">
        <f t="shared" si="71"/>
        <v>0</v>
      </c>
      <c r="BX174" s="11" t="b">
        <f t="shared" si="71"/>
        <v>0</v>
      </c>
      <c r="BY174" s="11" t="b">
        <f t="shared" si="71"/>
        <v>0</v>
      </c>
      <c r="BZ174" s="11" t="b">
        <f t="shared" si="71"/>
        <v>0</v>
      </c>
      <c r="CA174" s="11" t="b">
        <f t="shared" si="71"/>
        <v>0</v>
      </c>
      <c r="CB174" s="11" t="b">
        <f t="shared" si="71"/>
        <v>0</v>
      </c>
      <c r="CC174" s="11" t="b">
        <f t="shared" si="71"/>
        <v>0</v>
      </c>
      <c r="CD174" s="11" t="b">
        <f t="shared" si="71"/>
        <v>0</v>
      </c>
      <c r="CE174" s="11" t="b">
        <f t="shared" si="71"/>
        <v>0</v>
      </c>
      <c r="CF174" s="11" t="b">
        <f t="shared" si="71"/>
        <v>0</v>
      </c>
      <c r="CG174" s="11" t="b">
        <f t="shared" si="71"/>
        <v>0</v>
      </c>
      <c r="CH174" s="11" t="b">
        <f t="shared" si="71"/>
        <v>0</v>
      </c>
      <c r="CI174" s="11" t="b">
        <f t="shared" si="71"/>
        <v>0</v>
      </c>
      <c r="CJ174" s="11" t="b">
        <f t="shared" si="70"/>
        <v>0</v>
      </c>
      <c r="CK174" s="11" t="b">
        <f t="shared" si="61"/>
        <v>0</v>
      </c>
      <c r="CL174" s="11" t="b">
        <f t="shared" si="60"/>
        <v>0</v>
      </c>
    </row>
    <row r="175" spans="1:91">
      <c r="A175" t="s">
        <v>258</v>
      </c>
      <c r="B175" t="s">
        <v>259</v>
      </c>
      <c r="C175" t="s">
        <v>53</v>
      </c>
      <c r="D175" t="s">
        <v>54</v>
      </c>
      <c r="E175" t="s">
        <v>71</v>
      </c>
      <c r="F175" t="s">
        <v>116</v>
      </c>
      <c r="G175" t="s">
        <v>124</v>
      </c>
      <c r="H175" t="s">
        <v>260</v>
      </c>
      <c r="I175" t="str">
        <f t="shared" si="53"/>
        <v>Greece</v>
      </c>
      <c r="J175" t="s">
        <v>59</v>
      </c>
      <c r="K175" t="s">
        <v>60</v>
      </c>
      <c r="L175">
        <v>0</v>
      </c>
      <c r="M175">
        <v>3</v>
      </c>
      <c r="N175">
        <v>0</v>
      </c>
      <c r="O175">
        <v>3</v>
      </c>
      <c r="P175">
        <v>2</v>
      </c>
      <c r="Q175">
        <v>5</v>
      </c>
      <c r="R175">
        <v>0</v>
      </c>
      <c r="S175">
        <v>0</v>
      </c>
      <c r="U175">
        <v>4</v>
      </c>
      <c r="V175">
        <v>4</v>
      </c>
      <c r="W175">
        <v>2</v>
      </c>
      <c r="X175">
        <v>4</v>
      </c>
      <c r="Y175">
        <v>4</v>
      </c>
      <c r="Z175">
        <v>5</v>
      </c>
      <c r="AA175">
        <v>5</v>
      </c>
      <c r="AB175">
        <v>3</v>
      </c>
      <c r="AC175">
        <v>1</v>
      </c>
      <c r="AD175">
        <v>5</v>
      </c>
      <c r="AE175" s="35">
        <v>3</v>
      </c>
      <c r="AF175">
        <v>5</v>
      </c>
      <c r="AG175">
        <v>1</v>
      </c>
      <c r="AH175">
        <v>1</v>
      </c>
      <c r="AI175">
        <v>6</v>
      </c>
      <c r="AJ175">
        <v>5</v>
      </c>
      <c r="AK175">
        <v>4</v>
      </c>
      <c r="AL175">
        <v>2</v>
      </c>
      <c r="AM175">
        <v>1</v>
      </c>
      <c r="AN175">
        <v>1</v>
      </c>
      <c r="AO175">
        <v>2</v>
      </c>
      <c r="AP175">
        <v>1</v>
      </c>
      <c r="AQ175">
        <v>2</v>
      </c>
      <c r="AR175">
        <v>6</v>
      </c>
      <c r="AS175">
        <v>1</v>
      </c>
      <c r="AT175">
        <f t="shared" si="69"/>
        <v>3.375</v>
      </c>
      <c r="AU175">
        <f t="shared" si="54"/>
        <v>1</v>
      </c>
      <c r="AV175">
        <f t="shared" si="64"/>
        <v>4</v>
      </c>
      <c r="AW175">
        <f t="shared" si="55"/>
        <v>1</v>
      </c>
      <c r="AX175" t="s">
        <v>61</v>
      </c>
      <c r="AY175" t="s">
        <v>261</v>
      </c>
      <c r="AZ175" t="s">
        <v>262</v>
      </c>
      <c r="BA175">
        <v>0</v>
      </c>
      <c r="BB175">
        <v>1</v>
      </c>
      <c r="BC175">
        <f t="shared" si="48"/>
        <v>1</v>
      </c>
      <c r="BD175">
        <v>1</v>
      </c>
      <c r="BE175">
        <v>1</v>
      </c>
      <c r="BF175">
        <v>1</v>
      </c>
      <c r="BG175" t="s">
        <v>64</v>
      </c>
      <c r="BH175" t="s">
        <v>65</v>
      </c>
      <c r="BI175" s="1">
        <v>3.1134259259259257E-3</v>
      </c>
      <c r="BK175" s="5" t="s">
        <v>1041</v>
      </c>
      <c r="BM175" s="11" t="b">
        <f t="shared" si="68"/>
        <v>0</v>
      </c>
      <c r="BN175" s="11" t="b">
        <f t="shared" si="68"/>
        <v>0</v>
      </c>
      <c r="BO175" s="11" t="b">
        <f t="shared" si="68"/>
        <v>0</v>
      </c>
      <c r="BP175" s="11" t="b">
        <f t="shared" si="68"/>
        <v>0</v>
      </c>
      <c r="BQ175" s="11" t="b">
        <f t="shared" si="66"/>
        <v>0</v>
      </c>
      <c r="BR175" s="11" t="b">
        <f t="shared" si="66"/>
        <v>0</v>
      </c>
      <c r="BU175" s="11" t="b">
        <f t="shared" si="57"/>
        <v>0</v>
      </c>
      <c r="BV175" s="11" t="b">
        <f t="shared" si="58"/>
        <v>0</v>
      </c>
      <c r="BW175" s="11" t="b">
        <f t="shared" si="71"/>
        <v>0</v>
      </c>
      <c r="BX175" s="11" t="b">
        <f t="shared" si="71"/>
        <v>0</v>
      </c>
      <c r="BY175" s="11" t="b">
        <f t="shared" si="71"/>
        <v>0</v>
      </c>
      <c r="BZ175" s="11" t="b">
        <f t="shared" si="71"/>
        <v>0</v>
      </c>
      <c r="CA175" s="11" t="b">
        <f t="shared" si="71"/>
        <v>0</v>
      </c>
      <c r="CB175" s="11" t="b">
        <f t="shared" si="71"/>
        <v>0</v>
      </c>
      <c r="CC175" s="11" t="b">
        <f t="shared" si="71"/>
        <v>0</v>
      </c>
      <c r="CD175" s="11" t="b">
        <f t="shared" si="71"/>
        <v>0</v>
      </c>
      <c r="CE175" s="11" t="b">
        <f t="shared" si="71"/>
        <v>0</v>
      </c>
      <c r="CF175" s="11" t="b">
        <f t="shared" si="71"/>
        <v>0</v>
      </c>
      <c r="CG175" s="11" t="b">
        <f t="shared" si="71"/>
        <v>0</v>
      </c>
      <c r="CH175" s="11" t="b">
        <f t="shared" si="71"/>
        <v>0</v>
      </c>
      <c r="CI175" s="11" t="b">
        <f t="shared" si="71"/>
        <v>0</v>
      </c>
      <c r="CJ175" s="11" t="b">
        <f t="shared" si="70"/>
        <v>0</v>
      </c>
      <c r="CK175" s="11" t="b">
        <f t="shared" si="61"/>
        <v>0</v>
      </c>
      <c r="CL175" s="11" t="b">
        <f t="shared" si="60"/>
        <v>0</v>
      </c>
    </row>
    <row r="176" spans="1:91">
      <c r="A176" t="s">
        <v>263</v>
      </c>
      <c r="B176" t="s">
        <v>264</v>
      </c>
      <c r="C176" t="s">
        <v>53</v>
      </c>
      <c r="D176" t="s">
        <v>54</v>
      </c>
      <c r="E176" t="s">
        <v>55</v>
      </c>
      <c r="F176" t="s">
        <v>56</v>
      </c>
      <c r="G176" t="s">
        <v>96</v>
      </c>
      <c r="H176" t="s">
        <v>265</v>
      </c>
      <c r="I176" t="str">
        <f t="shared" si="53"/>
        <v>Argentina</v>
      </c>
      <c r="J176" t="s">
        <v>59</v>
      </c>
      <c r="K176" t="s">
        <v>60</v>
      </c>
      <c r="L176">
        <v>2</v>
      </c>
      <c r="M176">
        <v>2</v>
      </c>
      <c r="N176">
        <v>2</v>
      </c>
      <c r="O176">
        <v>4</v>
      </c>
      <c r="P176">
        <v>4</v>
      </c>
      <c r="Q176">
        <v>3</v>
      </c>
      <c r="R176">
        <v>2</v>
      </c>
      <c r="S176">
        <v>0</v>
      </c>
      <c r="U176">
        <v>4</v>
      </c>
      <c r="V176">
        <v>2</v>
      </c>
      <c r="W176">
        <v>6</v>
      </c>
      <c r="X176">
        <v>2</v>
      </c>
      <c r="Y176">
        <v>2</v>
      </c>
      <c r="Z176">
        <v>3</v>
      </c>
      <c r="AA176">
        <v>4</v>
      </c>
      <c r="AB176">
        <v>1</v>
      </c>
      <c r="AC176">
        <v>3</v>
      </c>
      <c r="AD176">
        <v>3</v>
      </c>
      <c r="AE176" s="35">
        <v>4</v>
      </c>
      <c r="AF176">
        <v>3</v>
      </c>
      <c r="AG176">
        <v>3</v>
      </c>
      <c r="AH176">
        <v>1</v>
      </c>
      <c r="AI176">
        <v>5</v>
      </c>
      <c r="AJ176">
        <v>3</v>
      </c>
      <c r="AK176">
        <v>5</v>
      </c>
      <c r="AL176">
        <v>1</v>
      </c>
      <c r="AM176">
        <v>4</v>
      </c>
      <c r="AN176">
        <v>4</v>
      </c>
      <c r="AO176">
        <v>4</v>
      </c>
      <c r="AP176">
        <v>4</v>
      </c>
      <c r="AQ176">
        <v>3</v>
      </c>
      <c r="AR176">
        <v>6</v>
      </c>
      <c r="AS176">
        <v>1</v>
      </c>
      <c r="AT176">
        <f t="shared" si="69"/>
        <v>3.125</v>
      </c>
      <c r="AU176">
        <f t="shared" si="54"/>
        <v>1</v>
      </c>
      <c r="AV176">
        <f t="shared" si="64"/>
        <v>2.875</v>
      </c>
      <c r="AW176">
        <f t="shared" si="55"/>
        <v>0</v>
      </c>
      <c r="AX176" t="s">
        <v>86</v>
      </c>
      <c r="AY176" t="s">
        <v>166</v>
      </c>
      <c r="AZ176" t="s">
        <v>167</v>
      </c>
      <c r="BA176">
        <v>0</v>
      </c>
      <c r="BC176">
        <f t="shared" si="48"/>
        <v>0</v>
      </c>
      <c r="BD176">
        <v>1</v>
      </c>
      <c r="BE176">
        <v>4</v>
      </c>
      <c r="BF176">
        <v>1</v>
      </c>
      <c r="BG176" t="s">
        <v>266</v>
      </c>
      <c r="BH176" t="s">
        <v>90</v>
      </c>
      <c r="BI176" s="1">
        <v>1.224537037037037E-2</v>
      </c>
      <c r="BK176" s="5" t="s">
        <v>1041</v>
      </c>
      <c r="BM176" s="11" t="b">
        <f t="shared" si="68"/>
        <v>0</v>
      </c>
      <c r="BN176" s="11" t="b">
        <f t="shared" si="68"/>
        <v>0</v>
      </c>
      <c r="BO176" s="11" t="b">
        <f t="shared" si="68"/>
        <v>0</v>
      </c>
      <c r="BP176" s="11" t="b">
        <f t="shared" si="68"/>
        <v>0</v>
      </c>
      <c r="BQ176" s="11" t="b">
        <f t="shared" si="66"/>
        <v>0</v>
      </c>
      <c r="BR176" s="11" t="b">
        <f t="shared" si="66"/>
        <v>0</v>
      </c>
      <c r="BU176" s="11" t="b">
        <f t="shared" si="57"/>
        <v>0</v>
      </c>
      <c r="BV176" s="11" t="b">
        <f t="shared" si="58"/>
        <v>0</v>
      </c>
      <c r="BW176" s="11" t="b">
        <f t="shared" si="71"/>
        <v>0</v>
      </c>
      <c r="BX176" s="11" t="b">
        <f t="shared" si="71"/>
        <v>0</v>
      </c>
      <c r="BY176" s="11" t="b">
        <f t="shared" si="71"/>
        <v>0</v>
      </c>
      <c r="BZ176" s="11" t="b">
        <f t="shared" si="71"/>
        <v>0</v>
      </c>
      <c r="CA176" s="11" t="b">
        <f t="shared" si="71"/>
        <v>0</v>
      </c>
      <c r="CB176" s="11" t="b">
        <f t="shared" si="71"/>
        <v>0</v>
      </c>
      <c r="CC176" s="11" t="b">
        <f t="shared" si="71"/>
        <v>0</v>
      </c>
      <c r="CD176" s="11" t="b">
        <f t="shared" si="71"/>
        <v>0</v>
      </c>
      <c r="CE176" s="11" t="b">
        <f t="shared" si="71"/>
        <v>0</v>
      </c>
      <c r="CF176" s="11" t="b">
        <f t="shared" si="71"/>
        <v>0</v>
      </c>
      <c r="CG176" s="11" t="b">
        <f t="shared" si="71"/>
        <v>0</v>
      </c>
      <c r="CH176" s="11" t="b">
        <f t="shared" si="71"/>
        <v>0</v>
      </c>
      <c r="CI176" s="11" t="b">
        <f t="shared" si="71"/>
        <v>0</v>
      </c>
      <c r="CJ176" s="11" t="b">
        <f t="shared" si="70"/>
        <v>0</v>
      </c>
      <c r="CK176" s="11" t="b">
        <f t="shared" si="61"/>
        <v>0</v>
      </c>
      <c r="CL176" s="11" t="b">
        <f t="shared" si="60"/>
        <v>0</v>
      </c>
    </row>
    <row r="177" spans="1:91">
      <c r="A177" t="s">
        <v>268</v>
      </c>
      <c r="B177" t="s">
        <v>269</v>
      </c>
      <c r="C177" t="s">
        <v>53</v>
      </c>
      <c r="D177" t="s">
        <v>54</v>
      </c>
      <c r="E177" t="s">
        <v>82</v>
      </c>
      <c r="F177" t="s">
        <v>132</v>
      </c>
      <c r="G177" t="s">
        <v>72</v>
      </c>
      <c r="H177" t="s">
        <v>260</v>
      </c>
      <c r="I177" t="str">
        <f t="shared" si="53"/>
        <v>Greece</v>
      </c>
      <c r="J177" t="s">
        <v>59</v>
      </c>
      <c r="K177" t="s">
        <v>60</v>
      </c>
      <c r="L177">
        <v>1</v>
      </c>
      <c r="M177">
        <v>1</v>
      </c>
      <c r="N177">
        <v>0</v>
      </c>
      <c r="O177">
        <v>1</v>
      </c>
      <c r="P177">
        <v>3</v>
      </c>
      <c r="Q177">
        <v>4</v>
      </c>
      <c r="R177">
        <v>1</v>
      </c>
      <c r="S177">
        <v>0</v>
      </c>
      <c r="U177">
        <v>4</v>
      </c>
      <c r="V177">
        <v>5</v>
      </c>
      <c r="W177">
        <v>4</v>
      </c>
      <c r="X177">
        <v>4</v>
      </c>
      <c r="Y177">
        <v>6</v>
      </c>
      <c r="Z177">
        <v>4</v>
      </c>
      <c r="AA177">
        <v>3</v>
      </c>
      <c r="AB177">
        <v>3</v>
      </c>
      <c r="AC177">
        <v>3</v>
      </c>
      <c r="AD177">
        <v>3</v>
      </c>
      <c r="AE177" s="35">
        <v>6</v>
      </c>
      <c r="AF177">
        <v>5</v>
      </c>
      <c r="AG177">
        <v>4</v>
      </c>
      <c r="AH177">
        <v>5</v>
      </c>
      <c r="AI177">
        <v>6</v>
      </c>
      <c r="AJ177">
        <v>5</v>
      </c>
      <c r="AK177">
        <v>6</v>
      </c>
      <c r="AL177">
        <v>4</v>
      </c>
      <c r="AM177">
        <v>3</v>
      </c>
      <c r="AN177">
        <v>5</v>
      </c>
      <c r="AO177">
        <v>3</v>
      </c>
      <c r="AP177">
        <v>4</v>
      </c>
      <c r="AQ177">
        <v>4</v>
      </c>
      <c r="AR177">
        <v>6</v>
      </c>
      <c r="AS177">
        <v>0</v>
      </c>
      <c r="AT177">
        <f t="shared" si="69"/>
        <v>5.125</v>
      </c>
      <c r="AU177">
        <f t="shared" si="54"/>
        <v>1</v>
      </c>
      <c r="AV177">
        <f t="shared" si="64"/>
        <v>4</v>
      </c>
      <c r="AW177">
        <f t="shared" si="55"/>
        <v>1</v>
      </c>
      <c r="AX177" t="s">
        <v>61</v>
      </c>
      <c r="AY177" t="s">
        <v>270</v>
      </c>
      <c r="AZ177" t="s">
        <v>271</v>
      </c>
      <c r="BA177">
        <v>1</v>
      </c>
      <c r="BC177">
        <f t="shared" si="48"/>
        <v>1</v>
      </c>
      <c r="BD177">
        <v>1</v>
      </c>
      <c r="BE177">
        <v>1</v>
      </c>
      <c r="BF177">
        <v>1</v>
      </c>
      <c r="BG177" t="s">
        <v>64</v>
      </c>
      <c r="BH177" t="s">
        <v>65</v>
      </c>
      <c r="BK177" s="5" t="s">
        <v>1041</v>
      </c>
      <c r="BM177" s="11" t="b">
        <f t="shared" si="68"/>
        <v>0</v>
      </c>
      <c r="BN177" s="11" t="b">
        <f t="shared" si="68"/>
        <v>0</v>
      </c>
      <c r="BO177" s="11" t="b">
        <f t="shared" si="68"/>
        <v>0</v>
      </c>
      <c r="BP177" s="11" t="b">
        <f t="shared" si="68"/>
        <v>0</v>
      </c>
      <c r="BQ177" s="11" t="b">
        <f t="shared" si="66"/>
        <v>0</v>
      </c>
      <c r="BR177" s="11" t="b">
        <f t="shared" si="66"/>
        <v>0</v>
      </c>
      <c r="BU177" s="11" t="b">
        <f t="shared" si="57"/>
        <v>0</v>
      </c>
      <c r="BV177" s="11" t="b">
        <f t="shared" si="58"/>
        <v>0</v>
      </c>
      <c r="BW177" s="11" t="b">
        <f t="shared" si="71"/>
        <v>0</v>
      </c>
      <c r="BX177" s="11" t="b">
        <f t="shared" si="71"/>
        <v>0</v>
      </c>
      <c r="BY177" s="11" t="b">
        <f t="shared" si="71"/>
        <v>0</v>
      </c>
      <c r="BZ177" s="11" t="b">
        <f t="shared" si="71"/>
        <v>0</v>
      </c>
      <c r="CA177" s="11" t="b">
        <f t="shared" si="71"/>
        <v>0</v>
      </c>
      <c r="CB177" s="11" t="b">
        <f t="shared" si="71"/>
        <v>0</v>
      </c>
      <c r="CC177" s="11" t="b">
        <f t="shared" si="71"/>
        <v>0</v>
      </c>
      <c r="CD177" s="11" t="b">
        <f t="shared" si="71"/>
        <v>0</v>
      </c>
      <c r="CE177" s="11" t="b">
        <f t="shared" si="71"/>
        <v>0</v>
      </c>
      <c r="CF177" s="11" t="b">
        <f t="shared" si="71"/>
        <v>0</v>
      </c>
      <c r="CG177" s="11" t="b">
        <f t="shared" si="71"/>
        <v>0</v>
      </c>
      <c r="CH177" s="11" t="b">
        <f t="shared" si="71"/>
        <v>0</v>
      </c>
      <c r="CI177" s="11" t="b">
        <f t="shared" si="71"/>
        <v>0</v>
      </c>
      <c r="CJ177" s="11" t="b">
        <f t="shared" si="70"/>
        <v>0</v>
      </c>
      <c r="CK177" s="11" t="b">
        <f t="shared" si="61"/>
        <v>0</v>
      </c>
      <c r="CL177" s="11" t="b">
        <f t="shared" si="60"/>
        <v>0</v>
      </c>
    </row>
    <row r="178" spans="1:91">
      <c r="A178" t="s">
        <v>272</v>
      </c>
      <c r="B178" t="s">
        <v>273</v>
      </c>
      <c r="C178" t="s">
        <v>53</v>
      </c>
      <c r="D178" t="s">
        <v>70</v>
      </c>
      <c r="E178" t="s">
        <v>71</v>
      </c>
      <c r="F178" t="s">
        <v>132</v>
      </c>
      <c r="G178" t="s">
        <v>96</v>
      </c>
      <c r="H178" t="s">
        <v>84</v>
      </c>
      <c r="I178" t="str">
        <f t="shared" si="53"/>
        <v>United States</v>
      </c>
      <c r="J178" t="s">
        <v>74</v>
      </c>
      <c r="K178" t="s">
        <v>60</v>
      </c>
      <c r="L178">
        <v>2</v>
      </c>
      <c r="M178">
        <v>3</v>
      </c>
      <c r="N178">
        <v>4</v>
      </c>
      <c r="O178">
        <v>4</v>
      </c>
      <c r="P178">
        <v>4</v>
      </c>
      <c r="Q178">
        <v>4</v>
      </c>
      <c r="R178">
        <v>5</v>
      </c>
      <c r="S178">
        <v>1</v>
      </c>
      <c r="T178">
        <v>3</v>
      </c>
      <c r="V178">
        <v>3</v>
      </c>
      <c r="W178">
        <v>2</v>
      </c>
      <c r="X178">
        <v>3</v>
      </c>
      <c r="Y178">
        <v>5</v>
      </c>
      <c r="Z178">
        <v>3</v>
      </c>
      <c r="AA178">
        <v>4</v>
      </c>
      <c r="AB178">
        <v>2</v>
      </c>
      <c r="AC178">
        <v>4</v>
      </c>
      <c r="AD178">
        <v>2</v>
      </c>
      <c r="AE178" s="35">
        <v>4</v>
      </c>
      <c r="AF178">
        <v>3</v>
      </c>
      <c r="AG178">
        <v>6</v>
      </c>
      <c r="AH178">
        <v>4</v>
      </c>
      <c r="AI178">
        <v>6</v>
      </c>
      <c r="AJ178">
        <v>4</v>
      </c>
      <c r="AK178">
        <v>5</v>
      </c>
      <c r="AL178">
        <v>3</v>
      </c>
      <c r="AM178">
        <v>4</v>
      </c>
      <c r="AN178">
        <v>4</v>
      </c>
      <c r="AO178">
        <v>5</v>
      </c>
      <c r="AP178">
        <v>4</v>
      </c>
      <c r="AQ178">
        <v>4</v>
      </c>
      <c r="AR178">
        <v>6</v>
      </c>
      <c r="AS178">
        <v>2</v>
      </c>
      <c r="AT178">
        <f t="shared" si="69"/>
        <v>4.375</v>
      </c>
      <c r="AU178">
        <f t="shared" si="54"/>
        <v>1</v>
      </c>
      <c r="AV178">
        <f t="shared" si="64"/>
        <v>3</v>
      </c>
      <c r="AW178">
        <f t="shared" si="55"/>
        <v>0</v>
      </c>
      <c r="AX178" t="s">
        <v>61</v>
      </c>
      <c r="AY178" t="s">
        <v>126</v>
      </c>
      <c r="AZ178" t="s">
        <v>127</v>
      </c>
      <c r="BA178">
        <v>1</v>
      </c>
      <c r="BC178">
        <f t="shared" si="48"/>
        <v>1</v>
      </c>
      <c r="BD178">
        <v>1</v>
      </c>
      <c r="BE178">
        <v>2</v>
      </c>
      <c r="BF178">
        <v>1</v>
      </c>
      <c r="BG178" t="s">
        <v>64</v>
      </c>
      <c r="BH178" t="s">
        <v>65</v>
      </c>
      <c r="BI178" s="1">
        <v>4.1898148148148146E-3</v>
      </c>
      <c r="BJ178" t="s">
        <v>274</v>
      </c>
      <c r="BK178" s="5" t="s">
        <v>1042</v>
      </c>
      <c r="BM178" s="11" t="b">
        <f t="shared" si="68"/>
        <v>0</v>
      </c>
      <c r="BN178" s="11" t="b">
        <f t="shared" si="68"/>
        <v>0</v>
      </c>
      <c r="BO178" s="11" t="b">
        <f t="shared" si="68"/>
        <v>0</v>
      </c>
      <c r="BP178" s="11" t="b">
        <f t="shared" si="68"/>
        <v>0</v>
      </c>
      <c r="BQ178" s="11" t="b">
        <f t="shared" si="66"/>
        <v>0</v>
      </c>
      <c r="BR178" s="11" t="b">
        <f t="shared" si="66"/>
        <v>0</v>
      </c>
      <c r="BS178" s="5" t="s">
        <v>1047</v>
      </c>
      <c r="BT178" s="5" t="s">
        <v>1136</v>
      </c>
      <c r="BU178" s="11" t="b">
        <f t="shared" si="57"/>
        <v>0</v>
      </c>
      <c r="BV178" s="11" t="b">
        <f t="shared" si="58"/>
        <v>0</v>
      </c>
      <c r="BW178" s="11" t="b">
        <f t="shared" si="71"/>
        <v>1</v>
      </c>
      <c r="BX178" s="11" t="b">
        <f t="shared" si="71"/>
        <v>0</v>
      </c>
      <c r="BY178" s="11" t="b">
        <f t="shared" si="71"/>
        <v>0</v>
      </c>
      <c r="BZ178" s="11" t="b">
        <f t="shared" si="71"/>
        <v>0</v>
      </c>
      <c r="CA178" s="11" t="b">
        <f t="shared" si="71"/>
        <v>0</v>
      </c>
      <c r="CB178" s="11" t="b">
        <f t="shared" si="71"/>
        <v>0</v>
      </c>
      <c r="CC178" s="11" t="b">
        <f t="shared" si="71"/>
        <v>0</v>
      </c>
      <c r="CD178" s="11" t="b">
        <f t="shared" si="71"/>
        <v>0</v>
      </c>
      <c r="CE178" s="11" t="b">
        <f t="shared" si="71"/>
        <v>0</v>
      </c>
      <c r="CF178" s="11" t="b">
        <f t="shared" si="71"/>
        <v>0</v>
      </c>
      <c r="CG178" s="11" t="b">
        <f t="shared" si="71"/>
        <v>0</v>
      </c>
      <c r="CH178" s="11" t="b">
        <f t="shared" si="71"/>
        <v>0</v>
      </c>
      <c r="CI178" s="11" t="b">
        <f t="shared" si="71"/>
        <v>0</v>
      </c>
      <c r="CJ178" s="11" t="b">
        <f t="shared" si="70"/>
        <v>0</v>
      </c>
      <c r="CK178" s="11" t="b">
        <f t="shared" si="61"/>
        <v>0</v>
      </c>
      <c r="CL178" s="11" t="b">
        <f t="shared" si="60"/>
        <v>0</v>
      </c>
    </row>
    <row r="179" spans="1:91">
      <c r="A179" t="s">
        <v>275</v>
      </c>
      <c r="B179" t="s">
        <v>276</v>
      </c>
      <c r="C179" t="s">
        <v>53</v>
      </c>
      <c r="D179" t="s">
        <v>54</v>
      </c>
      <c r="E179" t="s">
        <v>144</v>
      </c>
      <c r="F179" t="s">
        <v>116</v>
      </c>
      <c r="G179" t="s">
        <v>96</v>
      </c>
      <c r="H179" t="s">
        <v>254</v>
      </c>
      <c r="I179" t="str">
        <f t="shared" si="53"/>
        <v>Poland</v>
      </c>
      <c r="J179" t="s">
        <v>59</v>
      </c>
      <c r="K179" t="s">
        <v>60</v>
      </c>
      <c r="L179">
        <v>2</v>
      </c>
      <c r="M179">
        <v>1</v>
      </c>
      <c r="N179">
        <v>3</v>
      </c>
      <c r="O179">
        <v>2</v>
      </c>
      <c r="P179">
        <v>2</v>
      </c>
      <c r="Q179">
        <v>3</v>
      </c>
      <c r="R179">
        <v>1</v>
      </c>
      <c r="S179">
        <v>0</v>
      </c>
      <c r="U179">
        <v>6</v>
      </c>
      <c r="V179">
        <v>5</v>
      </c>
      <c r="W179">
        <v>6</v>
      </c>
      <c r="X179">
        <v>3</v>
      </c>
      <c r="Y179">
        <v>5</v>
      </c>
      <c r="Z179">
        <v>6</v>
      </c>
      <c r="AA179">
        <v>4</v>
      </c>
      <c r="AB179">
        <v>2</v>
      </c>
      <c r="AC179">
        <v>1</v>
      </c>
      <c r="AD179">
        <v>5</v>
      </c>
      <c r="AE179" s="35">
        <v>4</v>
      </c>
      <c r="AF179">
        <v>5</v>
      </c>
      <c r="AG179">
        <v>4</v>
      </c>
      <c r="AH179">
        <v>3</v>
      </c>
      <c r="AI179">
        <v>3</v>
      </c>
      <c r="AJ179">
        <v>5</v>
      </c>
      <c r="AK179">
        <v>4</v>
      </c>
      <c r="AL179">
        <v>5</v>
      </c>
      <c r="AM179">
        <v>3</v>
      </c>
      <c r="AN179">
        <v>5</v>
      </c>
      <c r="AO179">
        <v>4</v>
      </c>
      <c r="AP179">
        <v>4</v>
      </c>
      <c r="AQ179">
        <v>4</v>
      </c>
      <c r="AR179">
        <v>6</v>
      </c>
      <c r="AS179">
        <v>3</v>
      </c>
      <c r="AT179">
        <f t="shared" si="69"/>
        <v>4.125</v>
      </c>
      <c r="AU179">
        <f t="shared" si="54"/>
        <v>1</v>
      </c>
      <c r="AV179">
        <f>AVERAGE(BH217,V179,W179,X179:AB179,AD179)</f>
        <v>4.5</v>
      </c>
      <c r="AW179">
        <f t="shared" si="55"/>
        <v>1</v>
      </c>
      <c r="AX179" t="s">
        <v>86</v>
      </c>
      <c r="AY179" t="s">
        <v>277</v>
      </c>
      <c r="AZ179" t="s">
        <v>278</v>
      </c>
      <c r="BA179">
        <v>1</v>
      </c>
      <c r="BC179">
        <f t="shared" ref="BC179" si="72">IF(BB179="",BA179,BB179)</f>
        <v>1</v>
      </c>
      <c r="BD179">
        <v>1</v>
      </c>
      <c r="BE179">
        <v>3</v>
      </c>
      <c r="BF179">
        <v>1</v>
      </c>
      <c r="BG179" t="s">
        <v>174</v>
      </c>
      <c r="BH179" t="s">
        <v>157</v>
      </c>
      <c r="BI179" s="1">
        <v>4.7916666666666672E-3</v>
      </c>
      <c r="BK179" s="5" t="s">
        <v>1041</v>
      </c>
      <c r="BM179" s="11" t="b">
        <f t="shared" si="68"/>
        <v>0</v>
      </c>
      <c r="BN179" s="11" t="b">
        <f t="shared" si="68"/>
        <v>0</v>
      </c>
      <c r="BO179" s="11" t="b">
        <f t="shared" si="68"/>
        <v>0</v>
      </c>
      <c r="BP179" s="11" t="b">
        <f t="shared" si="68"/>
        <v>0</v>
      </c>
      <c r="BQ179" s="11" t="b">
        <f t="shared" si="66"/>
        <v>0</v>
      </c>
      <c r="BR179" s="11" t="b">
        <f t="shared" si="66"/>
        <v>0</v>
      </c>
      <c r="BU179" s="11" t="b">
        <f t="shared" si="57"/>
        <v>0</v>
      </c>
      <c r="BV179" s="11" t="b">
        <f t="shared" si="58"/>
        <v>0</v>
      </c>
      <c r="BW179" s="11" t="b">
        <f t="shared" si="71"/>
        <v>0</v>
      </c>
      <c r="BX179" s="11" t="b">
        <f t="shared" si="71"/>
        <v>0</v>
      </c>
      <c r="BY179" s="11" t="b">
        <f t="shared" si="71"/>
        <v>0</v>
      </c>
      <c r="BZ179" s="11" t="b">
        <f t="shared" si="71"/>
        <v>0</v>
      </c>
      <c r="CA179" s="11" t="b">
        <f t="shared" si="71"/>
        <v>0</v>
      </c>
      <c r="CB179" s="11" t="b">
        <f t="shared" si="71"/>
        <v>0</v>
      </c>
      <c r="CC179" s="11" t="b">
        <f t="shared" si="71"/>
        <v>0</v>
      </c>
      <c r="CD179" s="11" t="b">
        <f t="shared" si="71"/>
        <v>0</v>
      </c>
      <c r="CE179" s="11" t="b">
        <f t="shared" si="71"/>
        <v>0</v>
      </c>
      <c r="CF179" s="11" t="b">
        <f t="shared" si="71"/>
        <v>0</v>
      </c>
      <c r="CG179" s="11" t="b">
        <f t="shared" si="71"/>
        <v>0</v>
      </c>
      <c r="CH179" s="11" t="b">
        <f t="shared" si="71"/>
        <v>0</v>
      </c>
      <c r="CI179" s="11" t="b">
        <f t="shared" si="71"/>
        <v>0</v>
      </c>
      <c r="CJ179" s="11" t="b">
        <f t="shared" si="70"/>
        <v>0</v>
      </c>
      <c r="CK179" s="11" t="b">
        <f t="shared" si="61"/>
        <v>0</v>
      </c>
      <c r="CL179" s="11" t="b">
        <f t="shared" si="60"/>
        <v>0</v>
      </c>
    </row>
    <row r="180" spans="1:91" s="10" customFormat="1">
      <c r="A180" s="10" t="s">
        <v>1290</v>
      </c>
      <c r="AE180" s="36"/>
      <c r="BM180" s="11"/>
      <c r="BN180" s="11"/>
      <c r="BO180" s="11"/>
      <c r="BP180" s="11"/>
      <c r="BQ180" s="11"/>
      <c r="BR180" s="11"/>
      <c r="BU180" s="11"/>
      <c r="BV180" s="11"/>
      <c r="BW180" s="11"/>
      <c r="BX180" s="11"/>
      <c r="BY180" s="11"/>
      <c r="BZ180" s="11"/>
      <c r="CA180" s="11"/>
      <c r="CB180" s="11"/>
      <c r="CC180" s="11"/>
      <c r="CD180" s="11"/>
      <c r="CE180" s="11"/>
      <c r="CF180" s="11"/>
      <c r="CG180" s="11"/>
      <c r="CH180" s="11"/>
      <c r="CI180" s="11"/>
      <c r="CJ180" s="11"/>
      <c r="CK180" s="11"/>
      <c r="CL180" s="11"/>
    </row>
    <row r="181" spans="1:91">
      <c r="A181" t="s">
        <v>1173</v>
      </c>
      <c r="B181" t="s">
        <v>1174</v>
      </c>
      <c r="C181" t="s">
        <v>281</v>
      </c>
      <c r="D181" t="s">
        <v>81</v>
      </c>
      <c r="E181" t="s">
        <v>71</v>
      </c>
      <c r="F181" t="s">
        <v>56</v>
      </c>
      <c r="G181" t="s">
        <v>96</v>
      </c>
      <c r="H181" t="s">
        <v>109</v>
      </c>
      <c r="J181" t="s">
        <v>74</v>
      </c>
      <c r="K181" t="s">
        <v>98</v>
      </c>
      <c r="L181">
        <v>2</v>
      </c>
      <c r="M181">
        <v>2</v>
      </c>
      <c r="N181">
        <v>3</v>
      </c>
      <c r="O181">
        <v>2</v>
      </c>
      <c r="P181">
        <v>2</v>
      </c>
      <c r="Q181">
        <v>3</v>
      </c>
      <c r="R181">
        <v>3</v>
      </c>
      <c r="V181">
        <v>3</v>
      </c>
      <c r="W181">
        <v>0</v>
      </c>
      <c r="X181">
        <v>0</v>
      </c>
      <c r="Y181">
        <v>1</v>
      </c>
      <c r="Z181">
        <v>1</v>
      </c>
      <c r="AA181">
        <v>2</v>
      </c>
      <c r="AB181">
        <v>1</v>
      </c>
      <c r="AC181">
        <v>1</v>
      </c>
      <c r="AD181">
        <v>0</v>
      </c>
      <c r="AE181" s="35">
        <v>3</v>
      </c>
      <c r="AF181">
        <v>0</v>
      </c>
      <c r="AG181">
        <v>6</v>
      </c>
      <c r="AH181">
        <v>6</v>
      </c>
      <c r="AI181">
        <v>0</v>
      </c>
      <c r="AJ181">
        <v>0</v>
      </c>
      <c r="AK181">
        <v>4</v>
      </c>
      <c r="AL181">
        <v>3</v>
      </c>
      <c r="AM181">
        <v>3</v>
      </c>
      <c r="AN181">
        <v>3</v>
      </c>
      <c r="AO181">
        <v>3</v>
      </c>
      <c r="AP181">
        <v>5</v>
      </c>
      <c r="AQ181">
        <v>0</v>
      </c>
      <c r="AR181">
        <v>3</v>
      </c>
      <c r="AS181">
        <v>0</v>
      </c>
      <c r="AT181">
        <v>4</v>
      </c>
      <c r="AU181">
        <v>0</v>
      </c>
      <c r="AV181">
        <v>6</v>
      </c>
      <c r="AW181">
        <v>0</v>
      </c>
      <c r="AX181" t="s">
        <v>1167</v>
      </c>
      <c r="AY181" t="s">
        <v>267</v>
      </c>
      <c r="AZ181" t="s">
        <v>1175</v>
      </c>
      <c r="BA181">
        <v>2</v>
      </c>
      <c r="BD181">
        <v>1</v>
      </c>
      <c r="BE181">
        <v>5</v>
      </c>
      <c r="BF181">
        <v>1</v>
      </c>
      <c r="BG181" t="s">
        <v>839</v>
      </c>
      <c r="BH181" t="s">
        <v>370</v>
      </c>
      <c r="BI181" s="1">
        <v>1.0694444444444444E-2</v>
      </c>
      <c r="BJ181" t="s">
        <v>1176</v>
      </c>
      <c r="BK181" s="5" t="s">
        <v>1051</v>
      </c>
      <c r="BL181" s="5" t="s">
        <v>1151</v>
      </c>
      <c r="BM181" s="11">
        <f>COUNTIF(BM3:BM179,TRUE)</f>
        <v>7</v>
      </c>
      <c r="BN181" s="11">
        <f t="shared" ref="BN181:BR181" si="73">COUNTIF(BN3:BN179,TRUE)</f>
        <v>6</v>
      </c>
      <c r="BO181" s="11">
        <f t="shared" si="73"/>
        <v>7</v>
      </c>
      <c r="BP181" s="11">
        <f t="shared" si="73"/>
        <v>5</v>
      </c>
      <c r="BQ181" s="11">
        <f t="shared" si="73"/>
        <v>6</v>
      </c>
      <c r="BR181" s="11">
        <f t="shared" si="73"/>
        <v>3</v>
      </c>
      <c r="BS181" s="5" t="s">
        <v>1291</v>
      </c>
      <c r="BT181" s="5" t="s">
        <v>1292</v>
      </c>
    </row>
    <row r="182" spans="1:91">
      <c r="A182" t="s">
        <v>1184</v>
      </c>
      <c r="B182" t="s">
        <v>1185</v>
      </c>
      <c r="C182" t="s">
        <v>281</v>
      </c>
      <c r="D182" t="s">
        <v>70</v>
      </c>
      <c r="E182" t="s">
        <v>55</v>
      </c>
      <c r="F182" t="s">
        <v>56</v>
      </c>
      <c r="G182" t="s">
        <v>96</v>
      </c>
      <c r="H182" t="s">
        <v>1186</v>
      </c>
      <c r="J182" t="s">
        <v>59</v>
      </c>
      <c r="K182" t="s">
        <v>60</v>
      </c>
      <c r="L182">
        <v>2</v>
      </c>
      <c r="M182">
        <v>2</v>
      </c>
      <c r="N182">
        <v>3</v>
      </c>
      <c r="O182">
        <v>3</v>
      </c>
      <c r="P182">
        <v>3</v>
      </c>
      <c r="Q182">
        <v>4</v>
      </c>
      <c r="R182">
        <v>3</v>
      </c>
      <c r="BK182" s="5" t="s">
        <v>1299</v>
      </c>
      <c r="BM182" s="44">
        <f>BM181/$BK$218</f>
        <v>0.16279069767441862</v>
      </c>
      <c r="BN182" s="44">
        <f t="shared" ref="BN182:BR182" si="74">BN181/$BK$218</f>
        <v>0.13953488372093023</v>
      </c>
      <c r="BO182" s="44">
        <f t="shared" si="74"/>
        <v>0.16279069767441862</v>
      </c>
      <c r="BP182" s="44">
        <f t="shared" si="74"/>
        <v>0.11627906976744186</v>
      </c>
      <c r="BQ182" s="44">
        <f t="shared" si="74"/>
        <v>0.13953488372093023</v>
      </c>
      <c r="BR182" s="44">
        <f t="shared" si="74"/>
        <v>6.9767441860465115E-2</v>
      </c>
    </row>
    <row r="183" spans="1:91">
      <c r="A183" t="s">
        <v>1201</v>
      </c>
      <c r="B183" t="s">
        <v>1202</v>
      </c>
      <c r="C183" t="s">
        <v>281</v>
      </c>
      <c r="D183" t="s">
        <v>54</v>
      </c>
      <c r="E183" t="s">
        <v>82</v>
      </c>
      <c r="F183" t="s">
        <v>56</v>
      </c>
      <c r="G183" t="s">
        <v>57</v>
      </c>
      <c r="H183" t="s">
        <v>254</v>
      </c>
      <c r="J183" t="s">
        <v>59</v>
      </c>
      <c r="K183" t="s">
        <v>60</v>
      </c>
      <c r="L183">
        <v>1</v>
      </c>
      <c r="M183">
        <v>1</v>
      </c>
      <c r="N183">
        <v>2</v>
      </c>
      <c r="O183">
        <v>1</v>
      </c>
      <c r="P183">
        <v>0</v>
      </c>
      <c r="Q183">
        <v>3</v>
      </c>
      <c r="R183">
        <v>2</v>
      </c>
      <c r="V183">
        <v>4</v>
      </c>
      <c r="W183">
        <v>3</v>
      </c>
      <c r="X183">
        <v>3</v>
      </c>
      <c r="Y183">
        <v>3</v>
      </c>
      <c r="Z183">
        <v>2</v>
      </c>
      <c r="AA183">
        <v>3</v>
      </c>
      <c r="AB183">
        <v>3</v>
      </c>
      <c r="AC183">
        <v>5</v>
      </c>
      <c r="AD183">
        <v>1</v>
      </c>
      <c r="AE183" s="35">
        <v>4</v>
      </c>
      <c r="AF183">
        <v>4</v>
      </c>
      <c r="AG183">
        <v>2</v>
      </c>
      <c r="AH183">
        <v>4</v>
      </c>
      <c r="AI183">
        <v>2</v>
      </c>
      <c r="AJ183">
        <v>2</v>
      </c>
      <c r="AK183">
        <v>4</v>
      </c>
      <c r="AL183">
        <v>4</v>
      </c>
      <c r="AM183">
        <v>4</v>
      </c>
      <c r="AN183">
        <v>4</v>
      </c>
      <c r="AO183">
        <v>4</v>
      </c>
      <c r="AP183">
        <v>3</v>
      </c>
      <c r="AQ183">
        <v>2</v>
      </c>
      <c r="AR183">
        <v>4</v>
      </c>
      <c r="AS183">
        <v>1</v>
      </c>
      <c r="AT183">
        <v>3</v>
      </c>
      <c r="AU183">
        <v>4</v>
      </c>
      <c r="AV183">
        <v>6</v>
      </c>
      <c r="AW183">
        <v>4</v>
      </c>
      <c r="AX183" t="s">
        <v>1167</v>
      </c>
      <c r="AY183" t="s">
        <v>659</v>
      </c>
      <c r="AZ183" t="s">
        <v>1203</v>
      </c>
      <c r="BA183">
        <v>1</v>
      </c>
      <c r="BD183">
        <v>4</v>
      </c>
      <c r="BE183">
        <v>3</v>
      </c>
      <c r="BF183">
        <v>3</v>
      </c>
      <c r="BG183" t="s">
        <v>1204</v>
      </c>
      <c r="BH183" t="s">
        <v>1168</v>
      </c>
      <c r="BI183" s="1">
        <v>6.4467592592592597E-3</v>
      </c>
      <c r="BJ183" t="s">
        <v>1205</v>
      </c>
      <c r="BK183" s="5" t="s">
        <v>1042</v>
      </c>
      <c r="BM183" s="44">
        <f>BM181/$BK$222</f>
        <v>6.4814814814814811E-2</v>
      </c>
      <c r="BN183" s="44">
        <f t="shared" ref="BN183:BR183" si="75">BN181/$BK$222</f>
        <v>5.5555555555555552E-2</v>
      </c>
      <c r="BO183" s="44">
        <f t="shared" si="75"/>
        <v>6.4814814814814811E-2</v>
      </c>
      <c r="BP183" s="44">
        <f t="shared" si="75"/>
        <v>4.6296296296296294E-2</v>
      </c>
      <c r="BQ183" s="44">
        <f t="shared" si="75"/>
        <v>5.5555555555555552E-2</v>
      </c>
      <c r="BR183" s="44">
        <f t="shared" si="75"/>
        <v>2.7777777777777776E-2</v>
      </c>
      <c r="BS183" s="5" t="s">
        <v>1293</v>
      </c>
      <c r="BT183" s="5" t="s">
        <v>1294</v>
      </c>
    </row>
    <row r="184" spans="1:91">
      <c r="A184" t="s">
        <v>1210</v>
      </c>
      <c r="B184" t="s">
        <v>1211</v>
      </c>
      <c r="C184" t="s">
        <v>281</v>
      </c>
      <c r="D184" t="s">
        <v>54</v>
      </c>
      <c r="E184" t="s">
        <v>71</v>
      </c>
      <c r="F184" t="s">
        <v>116</v>
      </c>
      <c r="G184" t="s">
        <v>124</v>
      </c>
      <c r="H184" t="s">
        <v>254</v>
      </c>
      <c r="J184" t="s">
        <v>74</v>
      </c>
      <c r="K184" t="s">
        <v>60</v>
      </c>
      <c r="L184">
        <v>3</v>
      </c>
      <c r="M184">
        <v>2</v>
      </c>
      <c r="N184">
        <v>3</v>
      </c>
      <c r="O184">
        <v>3</v>
      </c>
      <c r="P184">
        <v>4</v>
      </c>
      <c r="Q184">
        <v>4</v>
      </c>
      <c r="R184">
        <v>4</v>
      </c>
      <c r="V184">
        <v>5</v>
      </c>
      <c r="W184">
        <v>3</v>
      </c>
      <c r="X184">
        <v>2</v>
      </c>
      <c r="Y184">
        <v>3</v>
      </c>
      <c r="Z184">
        <v>6</v>
      </c>
      <c r="AA184">
        <v>6</v>
      </c>
      <c r="AB184">
        <v>5</v>
      </c>
      <c r="AC184">
        <v>5</v>
      </c>
      <c r="AD184">
        <v>5</v>
      </c>
      <c r="AE184" s="35">
        <v>6</v>
      </c>
      <c r="AF184">
        <v>0</v>
      </c>
      <c r="AG184">
        <v>6</v>
      </c>
      <c r="AH184">
        <v>2</v>
      </c>
      <c r="AI184">
        <v>6</v>
      </c>
      <c r="AJ184">
        <v>4</v>
      </c>
      <c r="AK184">
        <v>6</v>
      </c>
      <c r="AL184">
        <v>6</v>
      </c>
      <c r="AM184">
        <v>6</v>
      </c>
      <c r="AN184">
        <v>6</v>
      </c>
      <c r="AO184">
        <v>6</v>
      </c>
      <c r="AP184">
        <v>5</v>
      </c>
      <c r="AQ184">
        <v>4</v>
      </c>
      <c r="AR184">
        <v>5</v>
      </c>
      <c r="AS184">
        <v>4</v>
      </c>
      <c r="AT184">
        <v>1</v>
      </c>
      <c r="AU184">
        <v>0</v>
      </c>
      <c r="AV184">
        <v>6</v>
      </c>
      <c r="AW184">
        <v>5</v>
      </c>
      <c r="AX184" t="s">
        <v>1212</v>
      </c>
      <c r="AY184" t="s">
        <v>110</v>
      </c>
      <c r="AZ184" t="s">
        <v>1213</v>
      </c>
      <c r="BA184">
        <v>1</v>
      </c>
      <c r="BD184">
        <v>1</v>
      </c>
      <c r="BE184">
        <v>1</v>
      </c>
      <c r="BF184">
        <v>1</v>
      </c>
      <c r="BG184" t="s">
        <v>307</v>
      </c>
      <c r="BH184" t="s">
        <v>308</v>
      </c>
      <c r="BI184" s="1">
        <v>7.2222222222222228E-3</v>
      </c>
      <c r="BJ184" t="s">
        <v>1214</v>
      </c>
      <c r="BK184" s="5" t="s">
        <v>1042</v>
      </c>
      <c r="BS184" s="5" t="s">
        <v>1295</v>
      </c>
    </row>
    <row r="185" spans="1:91">
      <c r="A185" t="s">
        <v>1225</v>
      </c>
      <c r="B185" t="s">
        <v>1226</v>
      </c>
      <c r="C185" t="s">
        <v>281</v>
      </c>
      <c r="D185" t="s">
        <v>54</v>
      </c>
      <c r="E185" t="s">
        <v>144</v>
      </c>
      <c r="F185" t="s">
        <v>116</v>
      </c>
      <c r="G185" t="s">
        <v>96</v>
      </c>
      <c r="H185" t="s">
        <v>1227</v>
      </c>
      <c r="J185" t="s">
        <v>59</v>
      </c>
      <c r="K185" t="s">
        <v>60</v>
      </c>
      <c r="L185">
        <v>2</v>
      </c>
      <c r="M185">
        <v>3</v>
      </c>
      <c r="N185">
        <v>0</v>
      </c>
      <c r="O185">
        <v>2</v>
      </c>
      <c r="P185">
        <v>1</v>
      </c>
      <c r="Q185">
        <v>5</v>
      </c>
      <c r="R185">
        <v>0</v>
      </c>
      <c r="V185">
        <v>4</v>
      </c>
      <c r="W185">
        <v>3</v>
      </c>
      <c r="X185">
        <v>3</v>
      </c>
      <c r="Y185">
        <v>4</v>
      </c>
      <c r="Z185">
        <v>2</v>
      </c>
      <c r="AA185">
        <v>2</v>
      </c>
      <c r="AB185">
        <v>4</v>
      </c>
      <c r="AC185">
        <v>3</v>
      </c>
      <c r="AD185">
        <v>2</v>
      </c>
      <c r="AE185" s="35">
        <v>1</v>
      </c>
      <c r="AF185">
        <v>4</v>
      </c>
      <c r="AG185">
        <v>2</v>
      </c>
      <c r="AH185">
        <v>2</v>
      </c>
      <c r="AI185">
        <v>3</v>
      </c>
      <c r="AJ185">
        <v>1</v>
      </c>
      <c r="AK185">
        <v>5</v>
      </c>
      <c r="AL185">
        <v>1</v>
      </c>
      <c r="AM185">
        <v>1</v>
      </c>
      <c r="AN185">
        <v>3</v>
      </c>
      <c r="AO185">
        <v>4</v>
      </c>
      <c r="AP185">
        <v>1</v>
      </c>
      <c r="AQ185">
        <v>1</v>
      </c>
      <c r="AR185">
        <v>1</v>
      </c>
      <c r="AS185">
        <v>1</v>
      </c>
      <c r="AT185">
        <v>4</v>
      </c>
      <c r="AU185">
        <v>1</v>
      </c>
      <c r="AV185">
        <v>6</v>
      </c>
      <c r="AW185">
        <v>0</v>
      </c>
      <c r="AX185" t="s">
        <v>1167</v>
      </c>
      <c r="AY185" t="s">
        <v>1228</v>
      </c>
      <c r="AZ185" t="s">
        <v>1229</v>
      </c>
      <c r="BA185">
        <v>1</v>
      </c>
      <c r="BD185">
        <v>1</v>
      </c>
      <c r="BE185">
        <v>5</v>
      </c>
      <c r="BF185">
        <v>1</v>
      </c>
      <c r="BG185" t="s">
        <v>285</v>
      </c>
      <c r="BH185" t="s">
        <v>286</v>
      </c>
      <c r="BI185" s="1">
        <v>6.9560185185185185E-3</v>
      </c>
      <c r="BK185" s="5" t="s">
        <v>1041</v>
      </c>
    </row>
    <row r="186" spans="1:91">
      <c r="A186" t="s">
        <v>1236</v>
      </c>
      <c r="B186" t="s">
        <v>1237</v>
      </c>
      <c r="C186" t="s">
        <v>281</v>
      </c>
      <c r="D186" t="s">
        <v>54</v>
      </c>
      <c r="E186" t="s">
        <v>144</v>
      </c>
      <c r="F186" t="s">
        <v>116</v>
      </c>
      <c r="G186" t="s">
        <v>57</v>
      </c>
      <c r="H186" t="s">
        <v>185</v>
      </c>
      <c r="J186" t="s">
        <v>59</v>
      </c>
      <c r="K186" t="s">
        <v>60</v>
      </c>
      <c r="L186">
        <v>0</v>
      </c>
      <c r="M186">
        <v>1</v>
      </c>
      <c r="N186">
        <v>2</v>
      </c>
      <c r="O186">
        <v>4</v>
      </c>
      <c r="P186">
        <v>4</v>
      </c>
      <c r="Q186">
        <v>5</v>
      </c>
      <c r="R186">
        <v>0</v>
      </c>
      <c r="BK186" s="5" t="s">
        <v>1299</v>
      </c>
    </row>
    <row r="187" spans="1:91">
      <c r="A187" t="s">
        <v>1245</v>
      </c>
      <c r="B187" t="s">
        <v>1246</v>
      </c>
      <c r="C187" t="s">
        <v>281</v>
      </c>
      <c r="D187" t="s">
        <v>54</v>
      </c>
      <c r="E187" t="s">
        <v>55</v>
      </c>
      <c r="F187" t="s">
        <v>132</v>
      </c>
      <c r="G187" t="s">
        <v>96</v>
      </c>
      <c r="H187" t="s">
        <v>1247</v>
      </c>
      <c r="J187" t="s">
        <v>74</v>
      </c>
      <c r="K187" t="s">
        <v>85</v>
      </c>
      <c r="L187">
        <v>3</v>
      </c>
      <c r="M187">
        <v>1</v>
      </c>
      <c r="N187">
        <v>6</v>
      </c>
      <c r="O187">
        <v>1</v>
      </c>
      <c r="P187">
        <v>5</v>
      </c>
      <c r="Q187">
        <v>5</v>
      </c>
      <c r="R187">
        <v>1</v>
      </c>
      <c r="BK187" s="5" t="s">
        <v>1299</v>
      </c>
    </row>
    <row r="188" spans="1:91">
      <c r="A188" t="s">
        <v>1254</v>
      </c>
      <c r="B188" t="s">
        <v>1255</v>
      </c>
      <c r="C188" t="s">
        <v>281</v>
      </c>
      <c r="D188" t="s">
        <v>54</v>
      </c>
      <c r="E188" t="s">
        <v>71</v>
      </c>
      <c r="F188" t="s">
        <v>116</v>
      </c>
      <c r="G188" t="s">
        <v>96</v>
      </c>
      <c r="H188" t="s">
        <v>1256</v>
      </c>
      <c r="J188" t="s">
        <v>59</v>
      </c>
      <c r="K188" t="s">
        <v>60</v>
      </c>
      <c r="L188">
        <v>4</v>
      </c>
      <c r="M188">
        <v>3</v>
      </c>
      <c r="N188">
        <v>5</v>
      </c>
      <c r="O188">
        <v>6</v>
      </c>
      <c r="P188">
        <v>5</v>
      </c>
      <c r="Q188">
        <v>4</v>
      </c>
      <c r="R188">
        <v>3</v>
      </c>
      <c r="V188">
        <v>5</v>
      </c>
      <c r="W188">
        <v>4</v>
      </c>
      <c r="X188">
        <v>4</v>
      </c>
      <c r="Y188">
        <v>4</v>
      </c>
      <c r="Z188">
        <v>6</v>
      </c>
      <c r="AA188">
        <v>6</v>
      </c>
      <c r="AB188">
        <v>6</v>
      </c>
      <c r="AC188">
        <v>5</v>
      </c>
      <c r="AD188">
        <v>5</v>
      </c>
      <c r="AE188" s="35">
        <v>5</v>
      </c>
      <c r="AF188">
        <v>2</v>
      </c>
      <c r="AG188">
        <v>4</v>
      </c>
      <c r="AH188">
        <v>5</v>
      </c>
      <c r="AI188">
        <v>6</v>
      </c>
      <c r="AJ188">
        <v>5</v>
      </c>
      <c r="AK188">
        <v>6</v>
      </c>
      <c r="AL188">
        <v>6</v>
      </c>
      <c r="AM188">
        <v>6</v>
      </c>
      <c r="AN188">
        <v>6</v>
      </c>
      <c r="AO188">
        <v>6</v>
      </c>
      <c r="AP188">
        <v>5</v>
      </c>
      <c r="AQ188">
        <v>5</v>
      </c>
      <c r="AR188">
        <v>5</v>
      </c>
      <c r="AS188">
        <v>5</v>
      </c>
      <c r="AT188">
        <v>2</v>
      </c>
      <c r="AU188">
        <v>5</v>
      </c>
      <c r="AV188">
        <v>6</v>
      </c>
      <c r="AW188">
        <v>5</v>
      </c>
      <c r="AX188" t="s">
        <v>1257</v>
      </c>
      <c r="AY188" t="s">
        <v>367</v>
      </c>
      <c r="AZ188" t="s">
        <v>1258</v>
      </c>
      <c r="BA188">
        <v>4</v>
      </c>
      <c r="BD188">
        <v>1</v>
      </c>
      <c r="BE188">
        <v>5</v>
      </c>
      <c r="BF188">
        <v>1</v>
      </c>
      <c r="BG188" t="s">
        <v>181</v>
      </c>
      <c r="BH188" t="s">
        <v>65</v>
      </c>
      <c r="BI188" s="1">
        <v>1.9328703703703702E-2</v>
      </c>
      <c r="BJ188" t="s">
        <v>92</v>
      </c>
      <c r="BK188" s="5" t="s">
        <v>1041</v>
      </c>
      <c r="CM188" t="s">
        <v>92</v>
      </c>
    </row>
    <row r="189" spans="1:91">
      <c r="A189" t="s">
        <v>1268</v>
      </c>
      <c r="B189" t="s">
        <v>1269</v>
      </c>
      <c r="C189" t="s">
        <v>281</v>
      </c>
      <c r="D189" t="s">
        <v>54</v>
      </c>
      <c r="E189" t="s">
        <v>144</v>
      </c>
      <c r="F189" t="s">
        <v>116</v>
      </c>
      <c r="G189" t="s">
        <v>72</v>
      </c>
      <c r="H189" t="s">
        <v>254</v>
      </c>
      <c r="J189" t="s">
        <v>59</v>
      </c>
      <c r="K189" t="s">
        <v>60</v>
      </c>
      <c r="L189">
        <v>1</v>
      </c>
      <c r="M189">
        <v>2</v>
      </c>
      <c r="N189">
        <v>2</v>
      </c>
      <c r="O189">
        <v>3</v>
      </c>
      <c r="P189">
        <v>2</v>
      </c>
      <c r="Q189">
        <v>3</v>
      </c>
      <c r="R189">
        <v>3</v>
      </c>
      <c r="V189">
        <v>3</v>
      </c>
      <c r="W189">
        <v>4</v>
      </c>
      <c r="X189">
        <v>3</v>
      </c>
      <c r="Y189">
        <v>2</v>
      </c>
      <c r="Z189">
        <v>5</v>
      </c>
      <c r="AA189">
        <v>5</v>
      </c>
      <c r="AB189">
        <v>4</v>
      </c>
      <c r="AC189">
        <v>5</v>
      </c>
      <c r="AD189">
        <v>0</v>
      </c>
      <c r="AE189" s="35">
        <v>5</v>
      </c>
      <c r="AF189">
        <v>0</v>
      </c>
      <c r="AG189">
        <v>6</v>
      </c>
      <c r="AH189">
        <v>5</v>
      </c>
      <c r="AI189">
        <v>5</v>
      </c>
      <c r="AJ189">
        <v>5</v>
      </c>
      <c r="AK189">
        <v>5</v>
      </c>
      <c r="AL189">
        <v>5</v>
      </c>
      <c r="AM189">
        <v>4</v>
      </c>
      <c r="AN189">
        <v>4</v>
      </c>
      <c r="AO189">
        <v>4</v>
      </c>
      <c r="AP189">
        <v>4</v>
      </c>
      <c r="AQ189">
        <v>3</v>
      </c>
      <c r="AR189">
        <v>4</v>
      </c>
      <c r="AS189">
        <v>2</v>
      </c>
      <c r="AT189">
        <v>4</v>
      </c>
      <c r="AU189">
        <v>2</v>
      </c>
      <c r="AV189">
        <v>6</v>
      </c>
      <c r="AW189">
        <v>5</v>
      </c>
      <c r="AX189" t="s">
        <v>1181</v>
      </c>
      <c r="AY189" t="s">
        <v>166</v>
      </c>
      <c r="AZ189" t="s">
        <v>1270</v>
      </c>
      <c r="BA189">
        <v>1</v>
      </c>
      <c r="BD189">
        <v>1</v>
      </c>
      <c r="BE189">
        <v>1</v>
      </c>
      <c r="BF189">
        <v>1</v>
      </c>
      <c r="BG189" t="s">
        <v>315</v>
      </c>
      <c r="BH189" t="s">
        <v>316</v>
      </c>
      <c r="BI189" s="1">
        <v>8.9467592592592585E-3</v>
      </c>
      <c r="BJ189" t="s">
        <v>1271</v>
      </c>
      <c r="BK189" s="5" t="s">
        <v>1042</v>
      </c>
      <c r="BS189" s="5" t="s">
        <v>1295</v>
      </c>
      <c r="CM189" t="s">
        <v>1272</v>
      </c>
    </row>
    <row r="190" spans="1:91">
      <c r="A190" t="s">
        <v>1284</v>
      </c>
      <c r="B190" t="s">
        <v>1285</v>
      </c>
      <c r="C190" t="s">
        <v>281</v>
      </c>
      <c r="D190" t="s">
        <v>54</v>
      </c>
      <c r="E190" t="s">
        <v>55</v>
      </c>
      <c r="F190" t="s">
        <v>56</v>
      </c>
      <c r="G190" t="s">
        <v>72</v>
      </c>
      <c r="H190" t="s">
        <v>254</v>
      </c>
      <c r="J190" t="s">
        <v>74</v>
      </c>
      <c r="K190" t="s">
        <v>60</v>
      </c>
      <c r="L190">
        <v>2</v>
      </c>
      <c r="M190">
        <v>2</v>
      </c>
      <c r="N190">
        <v>2</v>
      </c>
      <c r="O190">
        <v>3</v>
      </c>
      <c r="P190">
        <v>2</v>
      </c>
      <c r="Q190">
        <v>3</v>
      </c>
      <c r="R190">
        <v>3</v>
      </c>
      <c r="V190">
        <v>2</v>
      </c>
      <c r="W190">
        <v>5</v>
      </c>
      <c r="X190">
        <v>4</v>
      </c>
      <c r="Y190">
        <v>3</v>
      </c>
      <c r="Z190">
        <v>2</v>
      </c>
      <c r="AA190">
        <v>5</v>
      </c>
      <c r="AB190">
        <v>3</v>
      </c>
      <c r="AC190">
        <v>5</v>
      </c>
      <c r="AD190">
        <v>4</v>
      </c>
      <c r="AE190" s="35">
        <v>2</v>
      </c>
      <c r="AF190">
        <v>1</v>
      </c>
      <c r="AG190">
        <v>5</v>
      </c>
      <c r="AH190">
        <v>3</v>
      </c>
      <c r="AI190">
        <v>3</v>
      </c>
      <c r="AJ190">
        <v>2</v>
      </c>
      <c r="AK190">
        <v>5</v>
      </c>
      <c r="AL190">
        <v>3</v>
      </c>
      <c r="AM190">
        <v>2</v>
      </c>
      <c r="AN190">
        <v>2</v>
      </c>
      <c r="AO190">
        <v>2</v>
      </c>
      <c r="AP190">
        <v>3</v>
      </c>
      <c r="AQ190">
        <v>1</v>
      </c>
      <c r="AR190">
        <v>2</v>
      </c>
      <c r="AS190">
        <v>1</v>
      </c>
      <c r="AT190">
        <v>6</v>
      </c>
      <c r="AU190">
        <v>0</v>
      </c>
      <c r="AV190">
        <v>6</v>
      </c>
      <c r="AW190">
        <v>4</v>
      </c>
      <c r="AX190" t="s">
        <v>1212</v>
      </c>
      <c r="AY190" t="s">
        <v>270</v>
      </c>
      <c r="AZ190" t="s">
        <v>1275</v>
      </c>
      <c r="BA190">
        <v>2</v>
      </c>
      <c r="BD190">
        <v>1</v>
      </c>
      <c r="BE190">
        <v>5</v>
      </c>
      <c r="BF190">
        <v>1</v>
      </c>
      <c r="BG190" t="s">
        <v>307</v>
      </c>
      <c r="BH190" t="s">
        <v>308</v>
      </c>
      <c r="BI190" s="1">
        <v>7.789351851851852E-3</v>
      </c>
      <c r="BJ190" t="s">
        <v>1286</v>
      </c>
      <c r="BK190" s="5" t="s">
        <v>1042</v>
      </c>
      <c r="BS190" s="5" t="s">
        <v>1295</v>
      </c>
    </row>
    <row r="191" spans="1:91">
      <c r="A191" t="s">
        <v>1170</v>
      </c>
      <c r="B191" t="s">
        <v>1171</v>
      </c>
      <c r="C191" t="s">
        <v>562</v>
      </c>
      <c r="D191" t="s">
        <v>54</v>
      </c>
      <c r="E191" t="s">
        <v>71</v>
      </c>
      <c r="F191" t="s">
        <v>222</v>
      </c>
      <c r="G191" t="s">
        <v>96</v>
      </c>
      <c r="H191" t="s">
        <v>1172</v>
      </c>
      <c r="J191" t="s">
        <v>59</v>
      </c>
      <c r="K191" t="s">
        <v>60</v>
      </c>
      <c r="L191">
        <v>0</v>
      </c>
      <c r="M191">
        <v>1</v>
      </c>
      <c r="N191">
        <v>0</v>
      </c>
      <c r="O191">
        <v>3</v>
      </c>
      <c r="P191">
        <v>0</v>
      </c>
      <c r="Q191">
        <v>5</v>
      </c>
      <c r="R191">
        <v>4</v>
      </c>
      <c r="BK191" s="5" t="s">
        <v>1299</v>
      </c>
    </row>
    <row r="192" spans="1:91">
      <c r="A192" t="s">
        <v>1179</v>
      </c>
      <c r="B192" t="s">
        <v>1180</v>
      </c>
      <c r="C192" t="s">
        <v>562</v>
      </c>
      <c r="D192" t="s">
        <v>54</v>
      </c>
      <c r="E192" t="s">
        <v>144</v>
      </c>
      <c r="F192" t="s">
        <v>116</v>
      </c>
      <c r="G192" t="s">
        <v>96</v>
      </c>
      <c r="H192" t="s">
        <v>383</v>
      </c>
      <c r="J192" t="s">
        <v>59</v>
      </c>
      <c r="K192" t="s">
        <v>60</v>
      </c>
      <c r="L192">
        <v>3</v>
      </c>
      <c r="M192">
        <v>4</v>
      </c>
      <c r="N192">
        <v>3</v>
      </c>
      <c r="O192">
        <v>2</v>
      </c>
      <c r="P192">
        <v>4</v>
      </c>
      <c r="Q192">
        <v>5</v>
      </c>
      <c r="R192">
        <v>4</v>
      </c>
      <c r="V192">
        <v>2</v>
      </c>
      <c r="W192">
        <v>5</v>
      </c>
      <c r="X192">
        <v>2</v>
      </c>
      <c r="Y192">
        <v>2</v>
      </c>
      <c r="Z192">
        <v>2</v>
      </c>
      <c r="AA192">
        <v>4</v>
      </c>
      <c r="AB192">
        <v>1</v>
      </c>
      <c r="AC192">
        <v>5</v>
      </c>
      <c r="AD192">
        <v>3</v>
      </c>
      <c r="AE192" s="35">
        <v>4</v>
      </c>
      <c r="AF192">
        <v>4</v>
      </c>
      <c r="AG192">
        <v>2</v>
      </c>
      <c r="AH192">
        <v>2</v>
      </c>
      <c r="AI192">
        <v>4</v>
      </c>
      <c r="AJ192">
        <v>2</v>
      </c>
      <c r="AK192">
        <v>5</v>
      </c>
      <c r="AL192">
        <v>5</v>
      </c>
      <c r="AM192">
        <v>4</v>
      </c>
      <c r="AN192">
        <v>4</v>
      </c>
      <c r="AO192">
        <v>3</v>
      </c>
      <c r="AP192">
        <v>2</v>
      </c>
      <c r="AQ192">
        <v>4</v>
      </c>
      <c r="AR192">
        <v>4</v>
      </c>
      <c r="AS192">
        <v>2</v>
      </c>
      <c r="AT192">
        <v>4</v>
      </c>
      <c r="AU192">
        <v>5</v>
      </c>
      <c r="AV192">
        <v>6</v>
      </c>
      <c r="AW192">
        <v>4</v>
      </c>
      <c r="AX192" t="s">
        <v>1181</v>
      </c>
      <c r="AY192" t="s">
        <v>139</v>
      </c>
      <c r="AZ192" t="s">
        <v>1182</v>
      </c>
      <c r="BA192">
        <v>1</v>
      </c>
      <c r="BD192">
        <v>1</v>
      </c>
      <c r="BE192">
        <v>3</v>
      </c>
      <c r="BF192">
        <v>1</v>
      </c>
      <c r="BG192" t="s">
        <v>315</v>
      </c>
      <c r="BH192" t="s">
        <v>316</v>
      </c>
      <c r="BI192" s="1">
        <v>9.6527777777777775E-3</v>
      </c>
      <c r="BJ192" t="s">
        <v>1183</v>
      </c>
      <c r="BK192" s="5" t="s">
        <v>1042</v>
      </c>
      <c r="BS192" s="5" t="s">
        <v>1296</v>
      </c>
      <c r="BT192" s="5" t="s">
        <v>1297</v>
      </c>
    </row>
    <row r="193" spans="1:91">
      <c r="A193" t="s">
        <v>1196</v>
      </c>
      <c r="B193" t="s">
        <v>1197</v>
      </c>
      <c r="C193" t="s">
        <v>562</v>
      </c>
      <c r="D193" t="s">
        <v>54</v>
      </c>
      <c r="E193" t="s">
        <v>71</v>
      </c>
      <c r="F193" t="s">
        <v>116</v>
      </c>
      <c r="G193" t="s">
        <v>96</v>
      </c>
      <c r="H193" t="s">
        <v>58</v>
      </c>
      <c r="J193" t="s">
        <v>59</v>
      </c>
      <c r="K193" t="s">
        <v>60</v>
      </c>
      <c r="L193">
        <v>1</v>
      </c>
      <c r="M193">
        <v>3</v>
      </c>
      <c r="N193">
        <v>3</v>
      </c>
      <c r="O193">
        <v>1</v>
      </c>
      <c r="P193">
        <v>3</v>
      </c>
      <c r="Q193">
        <v>3</v>
      </c>
      <c r="R193">
        <v>3</v>
      </c>
      <c r="V193">
        <v>5</v>
      </c>
      <c r="W193">
        <v>6</v>
      </c>
      <c r="X193">
        <v>3</v>
      </c>
      <c r="Y193">
        <v>1</v>
      </c>
      <c r="Z193">
        <v>4</v>
      </c>
      <c r="AA193">
        <v>5</v>
      </c>
      <c r="AB193">
        <v>4</v>
      </c>
      <c r="AC193">
        <v>4</v>
      </c>
      <c r="AD193">
        <v>0</v>
      </c>
      <c r="AE193" s="35">
        <v>5</v>
      </c>
      <c r="AF193">
        <v>3</v>
      </c>
      <c r="AG193">
        <v>3</v>
      </c>
      <c r="AH193">
        <v>3</v>
      </c>
      <c r="AI193">
        <v>3</v>
      </c>
      <c r="AJ193">
        <v>5</v>
      </c>
      <c r="AK193">
        <v>6</v>
      </c>
      <c r="AL193">
        <v>5</v>
      </c>
      <c r="AM193">
        <v>5</v>
      </c>
      <c r="AN193">
        <v>5</v>
      </c>
      <c r="AO193">
        <v>5</v>
      </c>
      <c r="AP193">
        <v>3</v>
      </c>
      <c r="AQ193">
        <v>3</v>
      </c>
      <c r="AR193">
        <v>5</v>
      </c>
      <c r="AS193">
        <v>1</v>
      </c>
      <c r="AT193">
        <v>5</v>
      </c>
      <c r="AU193">
        <v>3</v>
      </c>
      <c r="AV193">
        <v>6</v>
      </c>
      <c r="AW193">
        <v>5</v>
      </c>
      <c r="AX193" t="s">
        <v>1181</v>
      </c>
      <c r="AY193" t="s">
        <v>473</v>
      </c>
      <c r="AZ193" t="s">
        <v>1198</v>
      </c>
      <c r="BA193">
        <v>0</v>
      </c>
      <c r="BD193">
        <v>1</v>
      </c>
      <c r="BE193">
        <v>1</v>
      </c>
      <c r="BF193">
        <v>1</v>
      </c>
      <c r="BG193" t="s">
        <v>1199</v>
      </c>
      <c r="BH193" t="s">
        <v>316</v>
      </c>
      <c r="BI193" s="1">
        <v>7.9282407407407409E-3</v>
      </c>
      <c r="BJ193" t="s">
        <v>1200</v>
      </c>
      <c r="BK193" s="5" t="s">
        <v>1042</v>
      </c>
      <c r="BS193" s="5" t="s">
        <v>1295</v>
      </c>
    </row>
    <row r="194" spans="1:91">
      <c r="A194" t="s">
        <v>1208</v>
      </c>
      <c r="B194" t="s">
        <v>1209</v>
      </c>
      <c r="C194" t="s">
        <v>562</v>
      </c>
      <c r="D194" t="s">
        <v>54</v>
      </c>
      <c r="E194" t="s">
        <v>55</v>
      </c>
      <c r="F194" t="s">
        <v>56</v>
      </c>
      <c r="G194" t="s">
        <v>72</v>
      </c>
      <c r="H194" t="s">
        <v>254</v>
      </c>
      <c r="J194" t="s">
        <v>59</v>
      </c>
      <c r="K194" t="s">
        <v>60</v>
      </c>
      <c r="L194">
        <v>3</v>
      </c>
      <c r="M194">
        <v>1</v>
      </c>
      <c r="N194">
        <v>4</v>
      </c>
      <c r="O194">
        <v>2</v>
      </c>
      <c r="P194">
        <v>5</v>
      </c>
      <c r="Q194">
        <v>4</v>
      </c>
      <c r="R194">
        <v>3</v>
      </c>
      <c r="BK194" s="5" t="s">
        <v>1299</v>
      </c>
    </row>
    <row r="195" spans="1:91">
      <c r="A195" t="s">
        <v>1217</v>
      </c>
      <c r="B195" t="s">
        <v>1218</v>
      </c>
      <c r="C195" t="s">
        <v>562</v>
      </c>
      <c r="D195" t="s">
        <v>70</v>
      </c>
      <c r="E195" t="s">
        <v>55</v>
      </c>
      <c r="F195" t="s">
        <v>56</v>
      </c>
      <c r="G195" t="s">
        <v>72</v>
      </c>
      <c r="H195" t="s">
        <v>780</v>
      </c>
      <c r="J195" t="s">
        <v>74</v>
      </c>
      <c r="K195" t="s">
        <v>60</v>
      </c>
      <c r="L195">
        <v>1</v>
      </c>
      <c r="M195">
        <v>2</v>
      </c>
      <c r="N195">
        <v>1</v>
      </c>
      <c r="O195">
        <v>2</v>
      </c>
      <c r="P195">
        <v>2</v>
      </c>
      <c r="Q195">
        <v>3</v>
      </c>
      <c r="R195">
        <v>2</v>
      </c>
      <c r="V195">
        <v>2</v>
      </c>
      <c r="W195">
        <v>4</v>
      </c>
      <c r="X195">
        <v>4</v>
      </c>
      <c r="Y195">
        <v>0</v>
      </c>
      <c r="Z195">
        <v>3</v>
      </c>
      <c r="AA195">
        <v>4</v>
      </c>
      <c r="AB195">
        <v>4</v>
      </c>
      <c r="AC195">
        <v>6</v>
      </c>
      <c r="AD195">
        <v>3</v>
      </c>
      <c r="AE195" s="35">
        <v>3</v>
      </c>
      <c r="AF195">
        <v>2</v>
      </c>
      <c r="AG195">
        <v>4</v>
      </c>
      <c r="AH195">
        <v>4</v>
      </c>
      <c r="AI195">
        <v>4</v>
      </c>
      <c r="AJ195">
        <v>4</v>
      </c>
      <c r="AK195">
        <v>4</v>
      </c>
      <c r="AL195">
        <v>2</v>
      </c>
      <c r="AM195">
        <v>1</v>
      </c>
      <c r="AN195">
        <v>3</v>
      </c>
      <c r="AO195">
        <v>3</v>
      </c>
      <c r="AP195">
        <v>6</v>
      </c>
      <c r="AQ195">
        <v>0</v>
      </c>
      <c r="AR195">
        <v>3</v>
      </c>
      <c r="AS195">
        <v>0</v>
      </c>
      <c r="AT195">
        <v>5</v>
      </c>
      <c r="AU195">
        <v>0</v>
      </c>
      <c r="AV195">
        <v>6</v>
      </c>
      <c r="AW195">
        <v>3</v>
      </c>
      <c r="AX195" t="s">
        <v>1219</v>
      </c>
      <c r="AY195" t="s">
        <v>166</v>
      </c>
      <c r="AZ195" t="s">
        <v>1220</v>
      </c>
      <c r="BA195">
        <v>1</v>
      </c>
      <c r="BD195">
        <v>2</v>
      </c>
      <c r="BE195">
        <v>5</v>
      </c>
      <c r="BF195">
        <v>2</v>
      </c>
      <c r="BG195" t="s">
        <v>1221</v>
      </c>
      <c r="BH195" t="s">
        <v>1222</v>
      </c>
      <c r="BI195" s="1">
        <v>5.4166666666666669E-3</v>
      </c>
      <c r="BJ195" t="s">
        <v>1223</v>
      </c>
      <c r="BK195" s="5" t="s">
        <v>1042</v>
      </c>
      <c r="BS195" s="5" t="s">
        <v>1293</v>
      </c>
      <c r="BT195" s="5" t="s">
        <v>1298</v>
      </c>
      <c r="CM195" t="s">
        <v>1224</v>
      </c>
    </row>
    <row r="196" spans="1:91">
      <c r="A196" t="s">
        <v>1234</v>
      </c>
      <c r="B196" t="s">
        <v>1235</v>
      </c>
      <c r="C196" t="s">
        <v>562</v>
      </c>
      <c r="D196" t="s">
        <v>54</v>
      </c>
      <c r="E196" t="s">
        <v>71</v>
      </c>
      <c r="F196" t="s">
        <v>116</v>
      </c>
      <c r="G196" t="s">
        <v>96</v>
      </c>
      <c r="H196" t="s">
        <v>666</v>
      </c>
      <c r="J196" t="s">
        <v>59</v>
      </c>
      <c r="K196" t="s">
        <v>98</v>
      </c>
      <c r="L196">
        <v>2</v>
      </c>
      <c r="M196">
        <v>5</v>
      </c>
      <c r="N196">
        <v>5</v>
      </c>
      <c r="O196">
        <v>3</v>
      </c>
      <c r="P196">
        <v>5</v>
      </c>
      <c r="Q196">
        <v>5</v>
      </c>
      <c r="R196">
        <v>4</v>
      </c>
      <c r="BK196" s="5" t="s">
        <v>1299</v>
      </c>
    </row>
    <row r="197" spans="1:91">
      <c r="A197" t="s">
        <v>1243</v>
      </c>
      <c r="B197" t="s">
        <v>1244</v>
      </c>
      <c r="C197" t="s">
        <v>562</v>
      </c>
      <c r="D197" t="s">
        <v>54</v>
      </c>
      <c r="E197" t="s">
        <v>71</v>
      </c>
      <c r="F197" t="s">
        <v>116</v>
      </c>
      <c r="G197" t="s">
        <v>57</v>
      </c>
      <c r="H197" t="s">
        <v>254</v>
      </c>
      <c r="J197" t="s">
        <v>74</v>
      </c>
      <c r="K197" t="s">
        <v>60</v>
      </c>
      <c r="L197">
        <v>3</v>
      </c>
      <c r="M197">
        <v>1</v>
      </c>
      <c r="N197">
        <v>3</v>
      </c>
      <c r="O197">
        <v>1</v>
      </c>
      <c r="P197">
        <v>1</v>
      </c>
      <c r="Q197">
        <v>3</v>
      </c>
      <c r="R197">
        <v>4</v>
      </c>
      <c r="BK197" s="5" t="s">
        <v>1299</v>
      </c>
    </row>
    <row r="198" spans="1:91">
      <c r="A198" t="s">
        <v>1252</v>
      </c>
      <c r="B198" t="s">
        <v>1253</v>
      </c>
      <c r="C198" t="s">
        <v>562</v>
      </c>
      <c r="D198" t="s">
        <v>54</v>
      </c>
      <c r="E198" t="s">
        <v>71</v>
      </c>
      <c r="F198" t="s">
        <v>116</v>
      </c>
      <c r="G198" t="s">
        <v>347</v>
      </c>
      <c r="H198" t="s">
        <v>204</v>
      </c>
      <c r="J198" t="s">
        <v>59</v>
      </c>
      <c r="K198" t="s">
        <v>60</v>
      </c>
      <c r="L198">
        <v>1</v>
      </c>
      <c r="M198">
        <v>3</v>
      </c>
      <c r="N198">
        <v>0</v>
      </c>
      <c r="O198">
        <v>4</v>
      </c>
      <c r="P198">
        <v>1</v>
      </c>
      <c r="Q198">
        <v>3</v>
      </c>
      <c r="R198">
        <v>4</v>
      </c>
      <c r="BK198" s="5" t="s">
        <v>1299</v>
      </c>
    </row>
    <row r="199" spans="1:91">
      <c r="A199" t="s">
        <v>1262</v>
      </c>
      <c r="B199" t="s">
        <v>607</v>
      </c>
      <c r="C199" t="s">
        <v>562</v>
      </c>
      <c r="D199" t="s">
        <v>54</v>
      </c>
      <c r="E199" t="s">
        <v>71</v>
      </c>
      <c r="F199" t="s">
        <v>116</v>
      </c>
      <c r="G199" t="s">
        <v>72</v>
      </c>
      <c r="H199" t="s">
        <v>608</v>
      </c>
      <c r="J199" t="s">
        <v>74</v>
      </c>
      <c r="K199" t="s">
        <v>60</v>
      </c>
      <c r="L199">
        <v>2</v>
      </c>
      <c r="M199">
        <v>4</v>
      </c>
      <c r="N199">
        <v>2</v>
      </c>
      <c r="O199">
        <v>2</v>
      </c>
      <c r="P199">
        <v>5</v>
      </c>
      <c r="Q199">
        <v>4</v>
      </c>
      <c r="R199">
        <v>5</v>
      </c>
      <c r="V199">
        <v>6</v>
      </c>
      <c r="W199">
        <v>6</v>
      </c>
      <c r="X199">
        <v>2</v>
      </c>
      <c r="Y199">
        <v>2</v>
      </c>
      <c r="Z199">
        <v>6</v>
      </c>
      <c r="AA199">
        <v>6</v>
      </c>
      <c r="AB199">
        <v>6</v>
      </c>
      <c r="AC199">
        <v>6</v>
      </c>
      <c r="AD199">
        <v>6</v>
      </c>
      <c r="AE199" s="35">
        <v>6</v>
      </c>
      <c r="AF199">
        <v>1</v>
      </c>
      <c r="AG199">
        <v>5</v>
      </c>
      <c r="AH199">
        <v>6</v>
      </c>
      <c r="AI199">
        <v>6</v>
      </c>
      <c r="AJ199">
        <v>6</v>
      </c>
      <c r="AK199">
        <v>6</v>
      </c>
      <c r="AL199">
        <v>6</v>
      </c>
      <c r="AM199">
        <v>6</v>
      </c>
      <c r="AN199">
        <v>6</v>
      </c>
      <c r="AO199">
        <v>6</v>
      </c>
      <c r="AP199">
        <v>6</v>
      </c>
      <c r="AQ199">
        <v>6</v>
      </c>
      <c r="AR199">
        <v>6</v>
      </c>
      <c r="AS199">
        <v>6</v>
      </c>
      <c r="AT199">
        <v>2</v>
      </c>
      <c r="AU199">
        <v>4</v>
      </c>
      <c r="AV199">
        <v>6</v>
      </c>
      <c r="AW199">
        <v>6</v>
      </c>
      <c r="AX199" t="s">
        <v>1181</v>
      </c>
      <c r="AY199" t="s">
        <v>1263</v>
      </c>
      <c r="AZ199" t="s">
        <v>1264</v>
      </c>
      <c r="BA199">
        <v>0</v>
      </c>
      <c r="BD199">
        <v>1</v>
      </c>
      <c r="BE199">
        <v>2</v>
      </c>
      <c r="BF199">
        <v>1</v>
      </c>
      <c r="BG199" t="s">
        <v>1265</v>
      </c>
      <c r="BH199" t="s">
        <v>316</v>
      </c>
      <c r="BI199" s="1">
        <v>8.7962962962962968E-3</v>
      </c>
      <c r="BJ199" t="s">
        <v>1266</v>
      </c>
      <c r="BK199" s="5" t="s">
        <v>736</v>
      </c>
      <c r="BL199" s="5" t="s">
        <v>1300</v>
      </c>
      <c r="CM199" t="s">
        <v>1267</v>
      </c>
    </row>
    <row r="200" spans="1:91">
      <c r="A200" t="s">
        <v>1278</v>
      </c>
      <c r="B200" t="s">
        <v>1279</v>
      </c>
      <c r="C200" t="s">
        <v>562</v>
      </c>
      <c r="D200" t="s">
        <v>54</v>
      </c>
      <c r="E200" t="s">
        <v>55</v>
      </c>
      <c r="F200" t="s">
        <v>132</v>
      </c>
      <c r="G200" t="s">
        <v>72</v>
      </c>
      <c r="H200" t="s">
        <v>1280</v>
      </c>
      <c r="J200" t="s">
        <v>59</v>
      </c>
      <c r="K200" t="s">
        <v>60</v>
      </c>
      <c r="L200">
        <v>1</v>
      </c>
      <c r="M200">
        <v>3</v>
      </c>
      <c r="N200">
        <v>3</v>
      </c>
      <c r="O200">
        <v>3</v>
      </c>
      <c r="P200">
        <v>5</v>
      </c>
      <c r="Q200">
        <v>5</v>
      </c>
      <c r="R200">
        <v>5</v>
      </c>
      <c r="V200">
        <v>0</v>
      </c>
      <c r="W200">
        <v>0</v>
      </c>
      <c r="X200">
        <v>6</v>
      </c>
      <c r="Y200">
        <v>0</v>
      </c>
      <c r="Z200">
        <v>0</v>
      </c>
      <c r="AA200">
        <v>0</v>
      </c>
      <c r="AB200">
        <v>0</v>
      </c>
      <c r="AC200">
        <v>0</v>
      </c>
      <c r="AD200">
        <v>0</v>
      </c>
      <c r="AE200" s="35">
        <v>0</v>
      </c>
      <c r="AF200">
        <v>6</v>
      </c>
      <c r="AG200">
        <v>0</v>
      </c>
      <c r="AH200">
        <v>0</v>
      </c>
      <c r="AI200">
        <v>0</v>
      </c>
      <c r="AJ200">
        <v>0</v>
      </c>
      <c r="AK200">
        <v>4</v>
      </c>
      <c r="AL200">
        <v>0</v>
      </c>
      <c r="AM200">
        <v>0</v>
      </c>
      <c r="AN200">
        <v>0</v>
      </c>
      <c r="AO200">
        <v>0</v>
      </c>
      <c r="AP200">
        <v>3</v>
      </c>
      <c r="AQ200">
        <v>0</v>
      </c>
      <c r="AR200">
        <v>0</v>
      </c>
      <c r="AS200">
        <v>0</v>
      </c>
      <c r="AT200">
        <v>6</v>
      </c>
      <c r="AU200">
        <v>0</v>
      </c>
      <c r="AV200">
        <v>6</v>
      </c>
      <c r="AW200">
        <v>0</v>
      </c>
      <c r="AX200" t="s">
        <v>1167</v>
      </c>
      <c r="AY200" t="s">
        <v>335</v>
      </c>
      <c r="AZ200" t="s">
        <v>1281</v>
      </c>
      <c r="BA200">
        <v>0</v>
      </c>
      <c r="BD200">
        <v>4</v>
      </c>
      <c r="BE200">
        <v>5</v>
      </c>
      <c r="BF200">
        <v>3</v>
      </c>
      <c r="BG200" t="s">
        <v>1204</v>
      </c>
      <c r="BH200" t="s">
        <v>1168</v>
      </c>
      <c r="BI200" s="1">
        <v>7.2453703703703708E-3</v>
      </c>
      <c r="BJ200" t="s">
        <v>1282</v>
      </c>
      <c r="BK200" s="5" t="s">
        <v>1042</v>
      </c>
      <c r="BS200" s="5" t="s">
        <v>1296</v>
      </c>
      <c r="BT200" s="5" t="s">
        <v>1301</v>
      </c>
      <c r="CM200" t="s">
        <v>1283</v>
      </c>
    </row>
    <row r="201" spans="1:91">
      <c r="A201" t="s">
        <v>1288</v>
      </c>
      <c r="B201" t="s">
        <v>1289</v>
      </c>
      <c r="C201" t="s">
        <v>562</v>
      </c>
      <c r="D201" t="s">
        <v>54</v>
      </c>
      <c r="E201" t="s">
        <v>55</v>
      </c>
      <c r="F201" t="s">
        <v>132</v>
      </c>
      <c r="G201" t="s">
        <v>96</v>
      </c>
      <c r="H201" t="s">
        <v>658</v>
      </c>
      <c r="J201" t="s">
        <v>74</v>
      </c>
      <c r="K201" t="s">
        <v>444</v>
      </c>
      <c r="L201">
        <v>2</v>
      </c>
      <c r="M201">
        <v>3</v>
      </c>
      <c r="N201">
        <v>4</v>
      </c>
      <c r="O201">
        <v>2</v>
      </c>
      <c r="P201">
        <v>5</v>
      </c>
      <c r="Q201">
        <v>2</v>
      </c>
      <c r="R201">
        <v>4</v>
      </c>
      <c r="BK201" s="5" t="s">
        <v>1299</v>
      </c>
    </row>
    <row r="202" spans="1:91">
      <c r="A202" t="s">
        <v>1177</v>
      </c>
      <c r="B202" t="s">
        <v>1178</v>
      </c>
      <c r="C202" t="s">
        <v>802</v>
      </c>
      <c r="D202" t="s">
        <v>54</v>
      </c>
      <c r="E202" t="s">
        <v>144</v>
      </c>
      <c r="F202" t="s">
        <v>116</v>
      </c>
      <c r="G202" t="s">
        <v>124</v>
      </c>
      <c r="H202" t="s">
        <v>58</v>
      </c>
      <c r="J202" t="s">
        <v>59</v>
      </c>
      <c r="K202" t="s">
        <v>60</v>
      </c>
      <c r="L202">
        <v>3</v>
      </c>
      <c r="M202">
        <v>5</v>
      </c>
      <c r="N202">
        <v>5</v>
      </c>
      <c r="O202">
        <v>4</v>
      </c>
      <c r="P202">
        <v>5</v>
      </c>
      <c r="Q202">
        <v>5</v>
      </c>
      <c r="R202">
        <v>4</v>
      </c>
      <c r="BK202" s="5" t="s">
        <v>1299</v>
      </c>
    </row>
    <row r="203" spans="1:91">
      <c r="A203" t="s">
        <v>1187</v>
      </c>
      <c r="B203" t="s">
        <v>1188</v>
      </c>
      <c r="C203" t="s">
        <v>802</v>
      </c>
      <c r="D203" t="s">
        <v>54</v>
      </c>
      <c r="E203" t="s">
        <v>71</v>
      </c>
      <c r="F203" t="s">
        <v>116</v>
      </c>
      <c r="G203" t="s">
        <v>72</v>
      </c>
      <c r="H203" t="s">
        <v>1189</v>
      </c>
      <c r="J203" t="s">
        <v>59</v>
      </c>
      <c r="K203" t="s">
        <v>98</v>
      </c>
      <c r="L203">
        <v>1</v>
      </c>
      <c r="M203">
        <v>2</v>
      </c>
      <c r="N203">
        <v>1</v>
      </c>
      <c r="O203">
        <v>2</v>
      </c>
      <c r="P203">
        <v>5</v>
      </c>
      <c r="Q203">
        <v>5</v>
      </c>
      <c r="R203">
        <v>1</v>
      </c>
      <c r="V203">
        <v>1</v>
      </c>
      <c r="W203">
        <v>1</v>
      </c>
      <c r="X203">
        <v>3</v>
      </c>
      <c r="Y203">
        <v>4</v>
      </c>
      <c r="Z203">
        <v>1</v>
      </c>
      <c r="AA203">
        <v>4</v>
      </c>
      <c r="AB203">
        <v>1</v>
      </c>
      <c r="AC203">
        <v>4</v>
      </c>
      <c r="AD203">
        <v>1</v>
      </c>
      <c r="AE203" s="35">
        <v>1</v>
      </c>
      <c r="AF203">
        <v>5</v>
      </c>
      <c r="AG203">
        <v>1</v>
      </c>
      <c r="AH203">
        <v>0</v>
      </c>
      <c r="AI203">
        <v>1</v>
      </c>
      <c r="AJ203">
        <v>1</v>
      </c>
      <c r="AK203">
        <v>5</v>
      </c>
      <c r="AL203">
        <v>1</v>
      </c>
      <c r="AM203">
        <v>1</v>
      </c>
      <c r="AN203">
        <v>1</v>
      </c>
      <c r="AO203">
        <v>1</v>
      </c>
      <c r="AP203">
        <v>1</v>
      </c>
      <c r="AQ203">
        <v>1</v>
      </c>
      <c r="AR203">
        <v>5</v>
      </c>
      <c r="AS203">
        <v>1</v>
      </c>
      <c r="AT203">
        <v>5</v>
      </c>
      <c r="AU203">
        <v>1</v>
      </c>
      <c r="AV203">
        <v>6</v>
      </c>
      <c r="AW203">
        <v>1</v>
      </c>
      <c r="AX203" t="s">
        <v>1190</v>
      </c>
      <c r="AY203" t="s">
        <v>166</v>
      </c>
      <c r="AZ203" t="s">
        <v>1191</v>
      </c>
      <c r="BA203">
        <v>0</v>
      </c>
      <c r="BD203">
        <v>2</v>
      </c>
      <c r="BE203">
        <v>5</v>
      </c>
      <c r="BF203">
        <v>2</v>
      </c>
      <c r="BG203" t="s">
        <v>1192</v>
      </c>
      <c r="BH203" t="s">
        <v>1193</v>
      </c>
      <c r="BI203" s="1">
        <v>6.6666666666666671E-3</v>
      </c>
      <c r="BJ203" t="s">
        <v>1194</v>
      </c>
      <c r="BK203" s="5" t="s">
        <v>1042</v>
      </c>
      <c r="BS203" s="5" t="s">
        <v>1296</v>
      </c>
      <c r="CM203" t="s">
        <v>1195</v>
      </c>
    </row>
    <row r="204" spans="1:91">
      <c r="A204" t="s">
        <v>1206</v>
      </c>
      <c r="B204" t="s">
        <v>1207</v>
      </c>
      <c r="C204" t="s">
        <v>802</v>
      </c>
      <c r="D204" t="s">
        <v>54</v>
      </c>
      <c r="E204" t="s">
        <v>82</v>
      </c>
      <c r="F204" t="s">
        <v>116</v>
      </c>
      <c r="G204" t="s">
        <v>347</v>
      </c>
      <c r="H204" t="s">
        <v>133</v>
      </c>
      <c r="J204" t="s">
        <v>59</v>
      </c>
      <c r="K204" t="s">
        <v>60</v>
      </c>
      <c r="L204">
        <v>1</v>
      </c>
      <c r="M204">
        <v>3</v>
      </c>
      <c r="N204">
        <v>3</v>
      </c>
      <c r="O204">
        <v>2</v>
      </c>
      <c r="P204">
        <v>0</v>
      </c>
      <c r="Q204">
        <v>3</v>
      </c>
      <c r="R204">
        <v>1</v>
      </c>
      <c r="BK204" s="5" t="s">
        <v>1299</v>
      </c>
    </row>
    <row r="205" spans="1:91">
      <c r="A205" t="s">
        <v>1215</v>
      </c>
      <c r="B205" t="s">
        <v>1216</v>
      </c>
      <c r="C205" t="s">
        <v>802</v>
      </c>
      <c r="D205" t="s">
        <v>81</v>
      </c>
      <c r="E205" t="s">
        <v>55</v>
      </c>
      <c r="F205" t="s">
        <v>132</v>
      </c>
      <c r="G205" t="s">
        <v>96</v>
      </c>
      <c r="H205" t="s">
        <v>125</v>
      </c>
      <c r="J205" t="s">
        <v>74</v>
      </c>
      <c r="K205" t="s">
        <v>60</v>
      </c>
      <c r="L205">
        <v>2</v>
      </c>
      <c r="M205">
        <v>1</v>
      </c>
      <c r="N205">
        <v>4</v>
      </c>
      <c r="O205">
        <v>3</v>
      </c>
      <c r="P205">
        <v>4</v>
      </c>
      <c r="Q205">
        <v>4</v>
      </c>
      <c r="R205">
        <v>4</v>
      </c>
      <c r="BK205" s="5" t="s">
        <v>1299</v>
      </c>
    </row>
    <row r="206" spans="1:91">
      <c r="A206" t="s">
        <v>1230</v>
      </c>
      <c r="B206" t="s">
        <v>1231</v>
      </c>
      <c r="C206" t="s">
        <v>802</v>
      </c>
      <c r="D206" t="s">
        <v>54</v>
      </c>
      <c r="E206" t="s">
        <v>144</v>
      </c>
      <c r="F206" t="s">
        <v>116</v>
      </c>
      <c r="G206" t="s">
        <v>72</v>
      </c>
      <c r="H206" t="s">
        <v>260</v>
      </c>
      <c r="J206" t="s">
        <v>493</v>
      </c>
      <c r="K206" t="s">
        <v>444</v>
      </c>
      <c r="L206">
        <v>4</v>
      </c>
      <c r="M206">
        <v>2</v>
      </c>
      <c r="N206">
        <v>3</v>
      </c>
      <c r="O206">
        <v>2</v>
      </c>
      <c r="P206">
        <v>4</v>
      </c>
      <c r="Q206">
        <v>5</v>
      </c>
      <c r="R206">
        <v>4</v>
      </c>
      <c r="V206">
        <v>4</v>
      </c>
      <c r="W206">
        <v>4</v>
      </c>
      <c r="X206">
        <v>3</v>
      </c>
      <c r="Y206">
        <v>5</v>
      </c>
      <c r="Z206">
        <v>3</v>
      </c>
      <c r="AA206">
        <v>6</v>
      </c>
      <c r="AB206">
        <v>4</v>
      </c>
      <c r="AC206">
        <v>6</v>
      </c>
      <c r="AD206">
        <v>2</v>
      </c>
      <c r="AE206" s="35">
        <v>5</v>
      </c>
      <c r="AF206">
        <v>3</v>
      </c>
      <c r="AG206">
        <v>3</v>
      </c>
      <c r="AH206">
        <v>5</v>
      </c>
      <c r="AI206">
        <v>6</v>
      </c>
      <c r="AJ206">
        <v>4</v>
      </c>
      <c r="AK206">
        <v>6</v>
      </c>
      <c r="AL206">
        <v>4</v>
      </c>
      <c r="AM206">
        <v>5</v>
      </c>
      <c r="AN206">
        <v>5</v>
      </c>
      <c r="AO206">
        <v>5</v>
      </c>
      <c r="AP206">
        <v>5</v>
      </c>
      <c r="AQ206">
        <v>4</v>
      </c>
      <c r="AR206">
        <v>5</v>
      </c>
      <c r="AS206">
        <v>4</v>
      </c>
      <c r="AT206">
        <v>3</v>
      </c>
      <c r="AU206">
        <v>1</v>
      </c>
      <c r="AV206">
        <v>6</v>
      </c>
      <c r="AW206">
        <v>4</v>
      </c>
      <c r="AX206" t="s">
        <v>1167</v>
      </c>
      <c r="AY206" t="s">
        <v>552</v>
      </c>
      <c r="AZ206" t="s">
        <v>1232</v>
      </c>
      <c r="BA206">
        <v>2</v>
      </c>
      <c r="BD206">
        <v>1</v>
      </c>
      <c r="BE206">
        <v>2</v>
      </c>
      <c r="BF206">
        <v>1</v>
      </c>
      <c r="BG206" t="s">
        <v>369</v>
      </c>
      <c r="BH206" t="s">
        <v>370</v>
      </c>
      <c r="BI206" s="1">
        <v>1.0520833333333333E-2</v>
      </c>
      <c r="BJ206" t="s">
        <v>1233</v>
      </c>
      <c r="BK206" s="5" t="s">
        <v>736</v>
      </c>
      <c r="BS206" s="5" t="s">
        <v>1302</v>
      </c>
    </row>
    <row r="207" spans="1:91">
      <c r="A207" t="s">
        <v>1238</v>
      </c>
      <c r="B207" t="s">
        <v>1239</v>
      </c>
      <c r="C207" t="s">
        <v>802</v>
      </c>
      <c r="D207" t="s">
        <v>70</v>
      </c>
      <c r="E207" t="s">
        <v>366</v>
      </c>
      <c r="F207" t="s">
        <v>83</v>
      </c>
      <c r="G207" t="s">
        <v>72</v>
      </c>
      <c r="H207" t="s">
        <v>58</v>
      </c>
      <c r="J207" t="s">
        <v>59</v>
      </c>
      <c r="K207" t="s">
        <v>60</v>
      </c>
      <c r="L207">
        <v>2</v>
      </c>
      <c r="M207">
        <v>1</v>
      </c>
      <c r="N207">
        <v>5</v>
      </c>
      <c r="O207">
        <v>1</v>
      </c>
      <c r="P207">
        <v>5</v>
      </c>
      <c r="Q207">
        <v>4</v>
      </c>
      <c r="R207">
        <v>4</v>
      </c>
      <c r="V207">
        <v>2</v>
      </c>
      <c r="W207">
        <v>5</v>
      </c>
      <c r="X207">
        <v>1</v>
      </c>
      <c r="Y207">
        <v>5</v>
      </c>
      <c r="Z207">
        <v>2</v>
      </c>
      <c r="AA207">
        <v>4</v>
      </c>
      <c r="AB207">
        <v>5</v>
      </c>
      <c r="AC207">
        <v>5</v>
      </c>
      <c r="AD207">
        <v>3</v>
      </c>
      <c r="AE207" s="35">
        <v>4</v>
      </c>
      <c r="AF207">
        <v>4</v>
      </c>
      <c r="AG207">
        <v>2</v>
      </c>
      <c r="AH207">
        <v>1</v>
      </c>
      <c r="AI207">
        <v>2</v>
      </c>
      <c r="AJ207">
        <v>2</v>
      </c>
      <c r="AK207">
        <v>6</v>
      </c>
      <c r="AL207">
        <v>5</v>
      </c>
      <c r="AM207">
        <v>4</v>
      </c>
      <c r="AN207">
        <v>4</v>
      </c>
      <c r="AO207">
        <v>4</v>
      </c>
      <c r="AP207">
        <v>4</v>
      </c>
      <c r="AQ207">
        <v>5</v>
      </c>
      <c r="AR207">
        <v>4</v>
      </c>
      <c r="AS207">
        <v>1</v>
      </c>
      <c r="AT207">
        <v>2</v>
      </c>
      <c r="AU207">
        <v>2</v>
      </c>
      <c r="AV207">
        <v>6</v>
      </c>
      <c r="AW207">
        <v>4</v>
      </c>
      <c r="AX207" t="s">
        <v>1181</v>
      </c>
      <c r="AY207" t="s">
        <v>580</v>
      </c>
      <c r="AZ207" t="s">
        <v>1240</v>
      </c>
      <c r="BA207">
        <v>3</v>
      </c>
      <c r="BD207">
        <v>1</v>
      </c>
      <c r="BE207">
        <v>5</v>
      </c>
      <c r="BF207">
        <v>1</v>
      </c>
      <c r="BG207" t="s">
        <v>315</v>
      </c>
      <c r="BH207" t="s">
        <v>316</v>
      </c>
      <c r="BI207" s="1">
        <v>1.5324074074074073E-2</v>
      </c>
      <c r="BJ207" t="s">
        <v>1241</v>
      </c>
      <c r="BK207" s="5" t="s">
        <v>1051</v>
      </c>
      <c r="BL207" s="5" t="s">
        <v>1144</v>
      </c>
      <c r="BS207" s="5" t="s">
        <v>1296</v>
      </c>
      <c r="BT207" s="5" t="s">
        <v>1303</v>
      </c>
      <c r="CM207" t="s">
        <v>1242</v>
      </c>
    </row>
    <row r="208" spans="1:91">
      <c r="A208" t="s">
        <v>1248</v>
      </c>
      <c r="B208" t="s">
        <v>1249</v>
      </c>
      <c r="C208" t="s">
        <v>802</v>
      </c>
      <c r="D208" t="s">
        <v>54</v>
      </c>
      <c r="E208" t="s">
        <v>144</v>
      </c>
      <c r="F208" t="s">
        <v>83</v>
      </c>
      <c r="G208" t="s">
        <v>96</v>
      </c>
      <c r="H208" t="s">
        <v>844</v>
      </c>
      <c r="J208" t="s">
        <v>74</v>
      </c>
      <c r="K208" t="s">
        <v>296</v>
      </c>
      <c r="L208">
        <v>2</v>
      </c>
      <c r="M208">
        <v>5</v>
      </c>
      <c r="N208">
        <v>2</v>
      </c>
      <c r="O208">
        <v>2</v>
      </c>
      <c r="P208">
        <v>3</v>
      </c>
      <c r="Q208">
        <v>4</v>
      </c>
      <c r="R208">
        <v>3</v>
      </c>
      <c r="V208">
        <v>5</v>
      </c>
      <c r="W208">
        <v>5</v>
      </c>
      <c r="X208">
        <v>3</v>
      </c>
      <c r="Y208">
        <v>4</v>
      </c>
      <c r="Z208">
        <v>6</v>
      </c>
      <c r="AA208">
        <v>6</v>
      </c>
      <c r="AB208">
        <v>4</v>
      </c>
      <c r="AC208">
        <v>5</v>
      </c>
      <c r="AD208">
        <v>5</v>
      </c>
      <c r="AE208" s="35">
        <v>3</v>
      </c>
      <c r="AF208">
        <v>2</v>
      </c>
      <c r="AG208">
        <v>4</v>
      </c>
      <c r="AH208">
        <v>2</v>
      </c>
      <c r="AI208">
        <v>5</v>
      </c>
      <c r="AJ208">
        <v>3</v>
      </c>
      <c r="AK208">
        <v>5</v>
      </c>
      <c r="AL208">
        <v>5</v>
      </c>
      <c r="AM208">
        <v>3</v>
      </c>
      <c r="AN208">
        <v>3</v>
      </c>
      <c r="AO208">
        <v>4</v>
      </c>
      <c r="AP208">
        <v>5</v>
      </c>
      <c r="AQ208">
        <v>5</v>
      </c>
      <c r="AR208">
        <v>3</v>
      </c>
      <c r="AS208">
        <v>3</v>
      </c>
      <c r="AT208">
        <v>3</v>
      </c>
      <c r="AU208">
        <v>2</v>
      </c>
      <c r="AV208">
        <v>6</v>
      </c>
      <c r="AW208">
        <v>6</v>
      </c>
      <c r="AX208" t="s">
        <v>1167</v>
      </c>
      <c r="AY208" t="s">
        <v>672</v>
      </c>
      <c r="AZ208" t="s">
        <v>1250</v>
      </c>
      <c r="BA208">
        <v>3</v>
      </c>
      <c r="BD208">
        <v>1</v>
      </c>
      <c r="BE208">
        <v>3</v>
      </c>
      <c r="BF208">
        <v>1</v>
      </c>
      <c r="BG208" t="s">
        <v>285</v>
      </c>
      <c r="BH208" t="s">
        <v>286</v>
      </c>
      <c r="BI208" s="1">
        <v>6.3888888888888884E-3</v>
      </c>
      <c r="BJ208" t="s">
        <v>1251</v>
      </c>
      <c r="BK208" s="5" t="s">
        <v>736</v>
      </c>
      <c r="BL208" s="5" t="s">
        <v>1304</v>
      </c>
      <c r="CM208" t="s">
        <v>868</v>
      </c>
    </row>
    <row r="209" spans="1:90">
      <c r="A209" t="s">
        <v>1259</v>
      </c>
      <c r="B209" t="s">
        <v>1260</v>
      </c>
      <c r="C209" t="s">
        <v>802</v>
      </c>
      <c r="D209" t="s">
        <v>54</v>
      </c>
      <c r="E209" t="s">
        <v>144</v>
      </c>
      <c r="F209" t="s">
        <v>83</v>
      </c>
      <c r="G209" t="s">
        <v>72</v>
      </c>
      <c r="H209" t="s">
        <v>1261</v>
      </c>
      <c r="J209" t="s">
        <v>74</v>
      </c>
      <c r="K209" t="s">
        <v>98</v>
      </c>
      <c r="L209">
        <v>4</v>
      </c>
      <c r="M209">
        <v>4</v>
      </c>
      <c r="N209">
        <v>4</v>
      </c>
      <c r="O209">
        <v>2</v>
      </c>
      <c r="P209">
        <v>4</v>
      </c>
      <c r="Q209">
        <v>5</v>
      </c>
      <c r="R209">
        <v>5</v>
      </c>
      <c r="BK209" s="5" t="s">
        <v>1299</v>
      </c>
    </row>
    <row r="210" spans="1:90">
      <c r="A210" t="s">
        <v>1273</v>
      </c>
      <c r="B210" t="s">
        <v>1274</v>
      </c>
      <c r="C210" t="s">
        <v>802</v>
      </c>
      <c r="D210" t="s">
        <v>70</v>
      </c>
      <c r="E210" t="s">
        <v>144</v>
      </c>
      <c r="F210" t="s">
        <v>132</v>
      </c>
      <c r="G210" t="s">
        <v>72</v>
      </c>
      <c r="H210" t="s">
        <v>109</v>
      </c>
      <c r="J210" t="s">
        <v>74</v>
      </c>
      <c r="K210" t="s">
        <v>98</v>
      </c>
      <c r="L210">
        <v>3</v>
      </c>
      <c r="M210">
        <v>3</v>
      </c>
      <c r="N210">
        <v>3</v>
      </c>
      <c r="O210">
        <v>4</v>
      </c>
      <c r="P210">
        <v>4</v>
      </c>
      <c r="Q210">
        <v>4</v>
      </c>
      <c r="R210">
        <v>3</v>
      </c>
      <c r="V210">
        <v>3</v>
      </c>
      <c r="W210">
        <v>4</v>
      </c>
      <c r="X210">
        <v>4</v>
      </c>
      <c r="Y210">
        <v>0</v>
      </c>
      <c r="Z210">
        <v>4</v>
      </c>
      <c r="AA210">
        <v>3</v>
      </c>
      <c r="AB210">
        <v>5</v>
      </c>
      <c r="AC210">
        <v>5</v>
      </c>
      <c r="AD210">
        <v>2</v>
      </c>
      <c r="AE210" s="35">
        <v>5</v>
      </c>
      <c r="AF210">
        <v>3</v>
      </c>
      <c r="AG210">
        <v>3</v>
      </c>
      <c r="AH210">
        <v>5</v>
      </c>
      <c r="AI210">
        <v>5</v>
      </c>
      <c r="AJ210">
        <v>4</v>
      </c>
      <c r="AK210">
        <v>5</v>
      </c>
      <c r="AL210">
        <v>2</v>
      </c>
      <c r="AM210">
        <v>4</v>
      </c>
      <c r="AN210">
        <v>5</v>
      </c>
      <c r="AO210">
        <v>5</v>
      </c>
      <c r="AP210">
        <v>4</v>
      </c>
      <c r="AQ210">
        <v>2</v>
      </c>
      <c r="AR210">
        <v>4</v>
      </c>
      <c r="AS210">
        <v>5</v>
      </c>
      <c r="AT210">
        <v>6</v>
      </c>
      <c r="AU210">
        <v>1</v>
      </c>
      <c r="AV210">
        <v>6</v>
      </c>
      <c r="AW210">
        <v>4</v>
      </c>
      <c r="AX210" t="s">
        <v>1212</v>
      </c>
      <c r="AY210" t="s">
        <v>270</v>
      </c>
      <c r="AZ210" t="s">
        <v>1275</v>
      </c>
      <c r="BA210">
        <v>1</v>
      </c>
      <c r="BD210">
        <v>1</v>
      </c>
      <c r="BE210">
        <v>5</v>
      </c>
      <c r="BF210">
        <v>1</v>
      </c>
      <c r="BG210" t="s">
        <v>1276</v>
      </c>
      <c r="BH210" t="s">
        <v>308</v>
      </c>
      <c r="BI210" s="1">
        <v>6.0069444444444441E-3</v>
      </c>
      <c r="BJ210" t="s">
        <v>1277</v>
      </c>
      <c r="BK210" s="5" t="s">
        <v>736</v>
      </c>
    </row>
    <row r="211" spans="1:90">
      <c r="A211" t="s">
        <v>1169</v>
      </c>
      <c r="B211" t="s">
        <v>802</v>
      </c>
    </row>
    <row r="212" spans="1:90">
      <c r="A212" t="s">
        <v>1287</v>
      </c>
      <c r="B212" t="s">
        <v>802</v>
      </c>
      <c r="H212" t="s">
        <v>1347</v>
      </c>
      <c r="S212">
        <f>COUNTIF(S3:S179,"=0")</f>
        <v>79</v>
      </c>
      <c r="T212">
        <f>COUNTIF(T3:T179,"=2")</f>
        <v>61</v>
      </c>
      <c r="U212">
        <f>COUNTIF(U3:U179,"=4")</f>
        <v>44</v>
      </c>
      <c r="X212" t="s">
        <v>109</v>
      </c>
      <c r="Y212">
        <v>61</v>
      </c>
      <c r="BK212"/>
      <c r="BL212"/>
      <c r="BS212"/>
      <c r="BT212"/>
    </row>
    <row r="213" spans="1:90">
      <c r="C213" t="s">
        <v>54</v>
      </c>
      <c r="D213">
        <f>COUNTIF($D$3:$D$179,"=18-29")</f>
        <v>83</v>
      </c>
      <c r="F213" t="s">
        <v>3</v>
      </c>
      <c r="H213" t="s">
        <v>1348</v>
      </c>
      <c r="S213">
        <f>COUNTIF(S3:S179,"=1")</f>
        <v>96</v>
      </c>
      <c r="T213">
        <f>COUNTIF(T3:T179,"=3")</f>
        <v>35</v>
      </c>
      <c r="X213" t="s">
        <v>73</v>
      </c>
      <c r="Y213">
        <v>35</v>
      </c>
      <c r="BK213"/>
      <c r="BL213"/>
      <c r="BS213"/>
      <c r="BT213"/>
    </row>
    <row r="214" spans="1:90">
      <c r="C214" t="s">
        <v>70</v>
      </c>
      <c r="D214">
        <f>COUNTIF($D$3:$D$179,"=30-49")</f>
        <v>76</v>
      </c>
      <c r="X214" t="s">
        <v>58</v>
      </c>
      <c r="Y214">
        <f>COUNTIF(U3:U179,"=5")</f>
        <v>24</v>
      </c>
      <c r="BK214"/>
      <c r="BL214"/>
      <c r="BS214"/>
      <c r="BT214"/>
    </row>
    <row r="215" spans="1:90">
      <c r="C215" t="s">
        <v>81</v>
      </c>
      <c r="D215">
        <f>COUNTIF($D$3:$D$179,"=50-69")</f>
        <v>18</v>
      </c>
      <c r="X215" t="s">
        <v>254</v>
      </c>
      <c r="Y215">
        <f>COUNTIF(U3:U179,"=6")</f>
        <v>11</v>
      </c>
      <c r="BK215"/>
      <c r="BL215"/>
      <c r="BS215"/>
      <c r="BT215"/>
    </row>
    <row r="216" spans="1:90">
      <c r="A216" t="s">
        <v>1346</v>
      </c>
      <c r="B216">
        <f>COUNTIF($D$3:$D$179,"=*")</f>
        <v>177</v>
      </c>
      <c r="D216">
        <f>D213/COUNTIF($D$3:$D$179,"=*")</f>
        <v>0.46892655367231639</v>
      </c>
      <c r="G216">
        <f>COUNTIF(G$3:G$179,"=never")</f>
        <v>2</v>
      </c>
      <c r="H216">
        <f>G216/$B$216</f>
        <v>1.1299435028248588E-2</v>
      </c>
      <c r="I216" t="s">
        <v>74</v>
      </c>
      <c r="J216">
        <f>COUNTIF(J3:J179, "=female")</f>
        <v>87</v>
      </c>
      <c r="K216">
        <f>J216/$B$216</f>
        <v>0.49152542372881358</v>
      </c>
      <c r="X216" t="s">
        <v>1344</v>
      </c>
      <c r="Y216">
        <v>44</v>
      </c>
      <c r="BK216"/>
      <c r="BL216"/>
      <c r="BS216"/>
      <c r="BT216"/>
      <c r="BV216" s="11" t="s">
        <v>1309</v>
      </c>
      <c r="BW216" s="11" t="s">
        <v>1310</v>
      </c>
      <c r="BX216" s="11" t="s">
        <v>1312</v>
      </c>
      <c r="BY216" s="11" t="s">
        <v>1315</v>
      </c>
      <c r="BZ216" s="11" t="s">
        <v>1313</v>
      </c>
      <c r="CA216" s="11" t="s">
        <v>1314</v>
      </c>
      <c r="CB216" s="11" t="s">
        <v>1317</v>
      </c>
      <c r="CC216" s="11" t="s">
        <v>1154</v>
      </c>
      <c r="CD216" s="11" t="s">
        <v>1318</v>
      </c>
      <c r="CE216" s="11" t="s">
        <v>1323</v>
      </c>
      <c r="CF216" s="11" t="s">
        <v>1319</v>
      </c>
      <c r="CG216" s="11" t="s">
        <v>1316</v>
      </c>
      <c r="CH216" s="11" t="s">
        <v>1124</v>
      </c>
      <c r="CI216" s="11" t="s">
        <v>1320</v>
      </c>
      <c r="CJ216" s="11" t="s">
        <v>1321</v>
      </c>
      <c r="CK216" s="11" t="s">
        <v>1324</v>
      </c>
      <c r="CL216" s="11" t="s">
        <v>1325</v>
      </c>
    </row>
    <row r="217" spans="1:90">
      <c r="D217">
        <f t="shared" ref="D217:D218" si="76">D214/COUNTIF($D$3:$D$179,"=*")</f>
        <v>0.42937853107344631</v>
      </c>
      <c r="G217">
        <f>COUNTIF(G$3:G$179,"=occasionnaly")</f>
        <v>7</v>
      </c>
      <c r="H217">
        <f t="shared" ref="H217:H220" si="77">G217/$B$216</f>
        <v>3.954802259887006E-2</v>
      </c>
      <c r="I217" t="s">
        <v>59</v>
      </c>
      <c r="J217">
        <f>COUNTIF(J3:J179,"=male")</f>
        <v>88</v>
      </c>
      <c r="K217">
        <f t="shared" ref="K217:K218" si="78">J217/$B$216</f>
        <v>0.49717514124293788</v>
      </c>
      <c r="BJ217" s="10" t="s">
        <v>1308</v>
      </c>
      <c r="BK217"/>
      <c r="BL217"/>
      <c r="BS217"/>
      <c r="BT217" t="s">
        <v>1322</v>
      </c>
      <c r="BV217" s="11">
        <f>COUNTIFS($BU3:$BU179,FALSE,BV3:BV179,TRUE)</f>
        <v>21</v>
      </c>
      <c r="BW217" s="11">
        <f t="shared" ref="BW217:CL217" si="79">COUNTIFS($BU3:$BU179,FALSE,BW3:BW179,TRUE)</f>
        <v>21</v>
      </c>
      <c r="BX217" s="11">
        <f t="shared" si="79"/>
        <v>12</v>
      </c>
      <c r="BY217" s="11">
        <f t="shared" si="79"/>
        <v>1</v>
      </c>
      <c r="BZ217" s="11">
        <f t="shared" si="79"/>
        <v>4</v>
      </c>
      <c r="CA217" s="11">
        <f t="shared" si="79"/>
        <v>3</v>
      </c>
      <c r="CB217" s="11">
        <f t="shared" si="79"/>
        <v>5</v>
      </c>
      <c r="CC217" s="11">
        <f t="shared" si="79"/>
        <v>1</v>
      </c>
      <c r="CD217" s="11">
        <f t="shared" si="79"/>
        <v>1</v>
      </c>
      <c r="CE217" s="11">
        <f t="shared" si="79"/>
        <v>1</v>
      </c>
      <c r="CF217" s="11">
        <f t="shared" si="79"/>
        <v>3</v>
      </c>
      <c r="CG217" s="11">
        <f t="shared" si="79"/>
        <v>13</v>
      </c>
      <c r="CH217" s="11">
        <f t="shared" si="79"/>
        <v>0</v>
      </c>
      <c r="CI217" s="11">
        <f t="shared" si="79"/>
        <v>2</v>
      </c>
      <c r="CJ217" s="11">
        <f t="shared" si="79"/>
        <v>2</v>
      </c>
      <c r="CK217" s="11">
        <f t="shared" si="79"/>
        <v>11</v>
      </c>
      <c r="CL217" s="11">
        <f t="shared" si="79"/>
        <v>5</v>
      </c>
    </row>
    <row r="218" spans="1:90">
      <c r="D218">
        <f t="shared" si="76"/>
        <v>0.10169491525423729</v>
      </c>
      <c r="G218">
        <f>COUNTIF(G$3:G$179,"=once_w")</f>
        <v>17</v>
      </c>
      <c r="H218">
        <f t="shared" si="77"/>
        <v>9.6045197740112997E-2</v>
      </c>
      <c r="I218" t="s">
        <v>493</v>
      </c>
      <c r="J218">
        <f>COUNTIF(J3:J179,"=other")</f>
        <v>2</v>
      </c>
      <c r="K218">
        <f t="shared" si="78"/>
        <v>1.1299435028248588E-2</v>
      </c>
      <c r="BJ218" s="12" t="s">
        <v>1137</v>
      </c>
      <c r="BK218" s="12">
        <f>COUNTIF(BK3:BK179, "=positive")</f>
        <v>43</v>
      </c>
      <c r="BL218" s="38">
        <f>BK218/$BK$224</f>
        <v>0.24431818181818182</v>
      </c>
      <c r="BM218" s="40">
        <f>BK218/$BK$222</f>
        <v>0.39814814814814814</v>
      </c>
      <c r="BN218" s="40"/>
      <c r="BO218" s="40"/>
      <c r="BP218" s="40"/>
      <c r="BQ218" s="40"/>
      <c r="BR218" s="42"/>
      <c r="BS218"/>
      <c r="BT218"/>
      <c r="BV218" s="11">
        <f>BV217/$BK$222</f>
        <v>0.19444444444444445</v>
      </c>
      <c r="BW218" s="11">
        <f t="shared" ref="BW218:CL218" si="80">BW217/$BK$222</f>
        <v>0.19444444444444445</v>
      </c>
      <c r="BX218" s="11">
        <f t="shared" si="80"/>
        <v>0.1111111111111111</v>
      </c>
      <c r="BY218" s="11">
        <f t="shared" si="80"/>
        <v>9.2592592592592587E-3</v>
      </c>
      <c r="BZ218" s="11">
        <f t="shared" si="80"/>
        <v>3.7037037037037035E-2</v>
      </c>
      <c r="CA218" s="11">
        <f t="shared" si="80"/>
        <v>2.7777777777777776E-2</v>
      </c>
      <c r="CB218" s="11">
        <f t="shared" si="80"/>
        <v>4.6296296296296294E-2</v>
      </c>
      <c r="CC218" s="11">
        <f t="shared" si="80"/>
        <v>9.2592592592592587E-3</v>
      </c>
      <c r="CD218" s="11">
        <f t="shared" si="80"/>
        <v>9.2592592592592587E-3</v>
      </c>
      <c r="CE218" s="11">
        <f t="shared" si="80"/>
        <v>9.2592592592592587E-3</v>
      </c>
      <c r="CF218" s="11">
        <f t="shared" si="80"/>
        <v>2.7777777777777776E-2</v>
      </c>
      <c r="CG218" s="11">
        <f t="shared" si="80"/>
        <v>0.12037037037037036</v>
      </c>
      <c r="CH218" s="11">
        <f t="shared" si="80"/>
        <v>0</v>
      </c>
      <c r="CI218" s="11">
        <f t="shared" si="80"/>
        <v>1.8518518518518517E-2</v>
      </c>
      <c r="CJ218" s="11">
        <f t="shared" si="80"/>
        <v>1.8518518518518517E-2</v>
      </c>
      <c r="CK218" s="11">
        <f t="shared" si="80"/>
        <v>0.10185185185185185</v>
      </c>
      <c r="CL218" s="11">
        <f t="shared" si="80"/>
        <v>4.6296296296296294E-2</v>
      </c>
    </row>
    <row r="219" spans="1:90">
      <c r="G219">
        <f>COUNTIF(G$3:G$179,"=several_t_w")</f>
        <v>66</v>
      </c>
      <c r="H219">
        <f t="shared" si="77"/>
        <v>0.3728813559322034</v>
      </c>
      <c r="BJ219" s="12" t="s">
        <v>1138</v>
      </c>
      <c r="BK219" s="12">
        <f>COUNTIF(BK3:BK179,"=negative")</f>
        <v>45</v>
      </c>
      <c r="BL219" s="38">
        <f t="shared" ref="BL219:BL224" si="81">BK219/$BK$224</f>
        <v>0.25568181818181818</v>
      </c>
      <c r="BM219" s="40">
        <f t="shared" ref="BM219:BM222" si="82">BK219/$BK$222</f>
        <v>0.41666666666666669</v>
      </c>
      <c r="BN219" s="40"/>
      <c r="BO219" s="40"/>
      <c r="BP219" s="40"/>
      <c r="BQ219" s="40"/>
      <c r="BR219" s="42"/>
      <c r="BS219"/>
      <c r="BT219"/>
    </row>
    <row r="220" spans="1:90">
      <c r="G220">
        <f>COUNTIF(G$3:G$179,"=once_day")</f>
        <v>85</v>
      </c>
      <c r="H220">
        <f t="shared" si="77"/>
        <v>0.48022598870056499</v>
      </c>
      <c r="BJ220" s="12" t="s">
        <v>1140</v>
      </c>
      <c r="BK220" s="12">
        <f>COUNTIF(BK3:BK178,"=neutral")</f>
        <v>5</v>
      </c>
      <c r="BL220" s="38">
        <f t="shared" si="81"/>
        <v>2.8409090909090908E-2</v>
      </c>
      <c r="BM220" s="40">
        <f t="shared" si="82"/>
        <v>4.6296296296296294E-2</v>
      </c>
      <c r="BN220" s="40"/>
      <c r="BO220" s="40"/>
      <c r="BP220" s="40"/>
      <c r="BQ220" s="40"/>
      <c r="BR220" s="42"/>
      <c r="BS220"/>
      <c r="BT220"/>
    </row>
    <row r="221" spans="1:90" s="16" customFormat="1" ht="20" customHeight="1">
      <c r="A221" s="16" t="s">
        <v>1010</v>
      </c>
      <c r="C221" s="16" t="s">
        <v>1328</v>
      </c>
      <c r="V221" s="16">
        <f t="shared" ref="V221:AS221" si="83">AVERAGE(V3:V50)</f>
        <v>3.5625</v>
      </c>
      <c r="W221" s="16">
        <f t="shared" si="83"/>
        <v>4.5625</v>
      </c>
      <c r="X221" s="16">
        <f t="shared" si="83"/>
        <v>3.7708333333333335</v>
      </c>
      <c r="Y221" s="16">
        <f t="shared" si="83"/>
        <v>4.791666666666667</v>
      </c>
      <c r="Z221" s="16">
        <f t="shared" si="83"/>
        <v>4.541666666666667</v>
      </c>
      <c r="AA221" s="16">
        <f t="shared" si="83"/>
        <v>5.416666666666667</v>
      </c>
      <c r="AB221" s="16">
        <f t="shared" si="83"/>
        <v>3.5</v>
      </c>
      <c r="AC221" s="16">
        <f t="shared" si="83"/>
        <v>2.1875</v>
      </c>
      <c r="AD221" s="28">
        <f t="shared" si="83"/>
        <v>3.8125</v>
      </c>
      <c r="AE221" s="29">
        <f t="shared" si="83"/>
        <v>3.9166666666666665</v>
      </c>
      <c r="AF221" s="16">
        <f t="shared" si="83"/>
        <v>4</v>
      </c>
      <c r="AG221" s="16">
        <f t="shared" si="83"/>
        <v>3.7291666666666665</v>
      </c>
      <c r="AH221" s="16">
        <f t="shared" si="83"/>
        <v>3.5833333333333335</v>
      </c>
      <c r="AI221" s="16">
        <f t="shared" si="83"/>
        <v>5.3125</v>
      </c>
      <c r="AJ221" s="16">
        <f t="shared" si="83"/>
        <v>4.104166666666667</v>
      </c>
      <c r="AK221" s="16">
        <f t="shared" si="83"/>
        <v>4.416666666666667</v>
      </c>
      <c r="AL221" s="28">
        <f t="shared" si="83"/>
        <v>3.625</v>
      </c>
      <c r="AM221" s="16">
        <f t="shared" si="83"/>
        <v>3.3541666666666665</v>
      </c>
      <c r="AN221" s="16">
        <f t="shared" si="83"/>
        <v>3.4375</v>
      </c>
      <c r="AO221" s="16">
        <f t="shared" si="83"/>
        <v>3.6875</v>
      </c>
      <c r="AP221" s="16">
        <f t="shared" si="83"/>
        <v>3.2708333333333335</v>
      </c>
      <c r="AQ221" s="28">
        <f t="shared" si="83"/>
        <v>3.3958333333333335</v>
      </c>
      <c r="AR221" s="16">
        <f t="shared" si="83"/>
        <v>6</v>
      </c>
      <c r="AS221" s="16">
        <f t="shared" si="83"/>
        <v>4.75</v>
      </c>
      <c r="BJ221" s="17" t="s">
        <v>1141</v>
      </c>
      <c r="BK221" s="17">
        <f>COUNTIF(BK3:BK179,"=balanced")</f>
        <v>15</v>
      </c>
      <c r="BL221" s="39">
        <f t="shared" si="81"/>
        <v>8.5227272727272721E-2</v>
      </c>
      <c r="BM221" s="40">
        <f t="shared" si="82"/>
        <v>0.1388888888888889</v>
      </c>
      <c r="BN221" s="40"/>
      <c r="BO221" s="40"/>
      <c r="BP221" s="40"/>
      <c r="BQ221" s="40"/>
      <c r="BR221" s="42"/>
      <c r="BU221" s="18"/>
      <c r="BV221" s="18"/>
      <c r="BW221" s="18"/>
      <c r="BX221" s="18"/>
      <c r="BY221" s="18"/>
      <c r="BZ221" s="18"/>
      <c r="CA221" s="18"/>
      <c r="CB221" s="18"/>
      <c r="CC221" s="18"/>
      <c r="CD221" s="18"/>
      <c r="CE221" s="18"/>
      <c r="CF221" s="18"/>
      <c r="CG221" s="18"/>
      <c r="CH221" s="18"/>
      <c r="CI221" s="18"/>
      <c r="CJ221" s="18"/>
      <c r="CK221" s="18"/>
      <c r="CL221" s="18"/>
    </row>
    <row r="222" spans="1:90" s="16" customFormat="1" ht="20" customHeight="1">
      <c r="C222" s="16" t="s">
        <v>1326</v>
      </c>
      <c r="V222" s="16">
        <f t="shared" ref="V222:AS222" si="84">AVERAGE(V52:V99)</f>
        <v>3.8333333333333335</v>
      </c>
      <c r="W222" s="16">
        <f t="shared" si="84"/>
        <v>4.75</v>
      </c>
      <c r="X222" s="16">
        <f t="shared" si="84"/>
        <v>3.875</v>
      </c>
      <c r="Y222" s="16">
        <f t="shared" si="84"/>
        <v>4.5625</v>
      </c>
      <c r="Z222" s="16">
        <f t="shared" si="84"/>
        <v>4.083333333333333</v>
      </c>
      <c r="AA222" s="16">
        <f t="shared" si="84"/>
        <v>4.9375</v>
      </c>
      <c r="AB222" s="16">
        <f t="shared" si="84"/>
        <v>3.5625</v>
      </c>
      <c r="AC222" s="16">
        <f t="shared" si="84"/>
        <v>2.1458333333333335</v>
      </c>
      <c r="AD222" s="28">
        <f t="shared" si="84"/>
        <v>3.8541666666666665</v>
      </c>
      <c r="AE222" s="29">
        <f t="shared" si="84"/>
        <v>3.875</v>
      </c>
      <c r="AF222" s="16">
        <f t="shared" si="84"/>
        <v>3.75</v>
      </c>
      <c r="AG222" s="16">
        <f t="shared" si="84"/>
        <v>3.9791666666666665</v>
      </c>
      <c r="AH222" s="16">
        <f t="shared" si="84"/>
        <v>3.4583333333333335</v>
      </c>
      <c r="AI222" s="16">
        <f t="shared" si="84"/>
        <v>5.3125</v>
      </c>
      <c r="AJ222" s="16">
        <f t="shared" si="84"/>
        <v>4.354166666666667</v>
      </c>
      <c r="AK222" s="16">
        <f t="shared" si="84"/>
        <v>4.208333333333333</v>
      </c>
      <c r="AL222" s="28">
        <f t="shared" si="84"/>
        <v>3.2708333333333335</v>
      </c>
      <c r="AM222" s="16">
        <f t="shared" si="84"/>
        <v>3.8333333333333335</v>
      </c>
      <c r="AN222" s="16">
        <f t="shared" si="84"/>
        <v>3.7916666666666665</v>
      </c>
      <c r="AO222" s="16">
        <f t="shared" si="84"/>
        <v>4.0625</v>
      </c>
      <c r="AP222" s="16">
        <f t="shared" si="84"/>
        <v>3.8125</v>
      </c>
      <c r="AQ222" s="28">
        <f t="shared" si="84"/>
        <v>3.8958333333333335</v>
      </c>
      <c r="AR222" s="16">
        <f t="shared" si="84"/>
        <v>6</v>
      </c>
      <c r="AS222" s="16">
        <f t="shared" si="84"/>
        <v>2.125</v>
      </c>
      <c r="BJ222" s="17" t="s">
        <v>1142</v>
      </c>
      <c r="BK222" s="17">
        <f>SUM(BK218:BK221)</f>
        <v>108</v>
      </c>
      <c r="BL222" s="39">
        <f t="shared" si="81"/>
        <v>0.61363636363636365</v>
      </c>
      <c r="BM222" s="40">
        <f t="shared" si="82"/>
        <v>1</v>
      </c>
      <c r="BN222" s="40"/>
      <c r="BO222" s="40"/>
      <c r="BP222" s="40"/>
      <c r="BQ222" s="40"/>
      <c r="BR222" s="42"/>
      <c r="BU222" s="18"/>
      <c r="BV222" s="18"/>
      <c r="BW222" s="18"/>
      <c r="BX222" s="18"/>
      <c r="BY222" s="18"/>
      <c r="BZ222" s="18"/>
      <c r="CA222" s="18"/>
      <c r="CB222" s="18"/>
      <c r="CC222" s="18"/>
      <c r="CD222" s="18"/>
      <c r="CE222" s="18"/>
      <c r="CF222" s="18"/>
      <c r="CG222" s="18"/>
      <c r="CH222" s="18"/>
      <c r="CI222" s="18"/>
      <c r="CJ222" s="18"/>
      <c r="CK222" s="18"/>
      <c r="CL222" s="18"/>
    </row>
    <row r="223" spans="1:90" s="16" customFormat="1" ht="20" customHeight="1">
      <c r="C223" s="16" t="s">
        <v>1329</v>
      </c>
      <c r="V223" s="16">
        <f t="shared" ref="V223:AS223" si="85">AVERAGE(V101:V145)</f>
        <v>4.0444444444444443</v>
      </c>
      <c r="W223" s="16">
        <f t="shared" si="85"/>
        <v>4.8888888888888893</v>
      </c>
      <c r="X223" s="16">
        <f t="shared" si="85"/>
        <v>3.8222222222222224</v>
      </c>
      <c r="Y223" s="16">
        <f t="shared" si="85"/>
        <v>4.8888888888888893</v>
      </c>
      <c r="Z223" s="16">
        <f t="shared" si="85"/>
        <v>4.333333333333333</v>
      </c>
      <c r="AA223" s="16">
        <f t="shared" si="85"/>
        <v>5.2444444444444445</v>
      </c>
      <c r="AB223" s="16">
        <f t="shared" si="85"/>
        <v>3.7333333333333334</v>
      </c>
      <c r="AC223" s="16">
        <f t="shared" si="85"/>
        <v>1.9111111111111112</v>
      </c>
      <c r="AD223" s="28">
        <f t="shared" si="85"/>
        <v>4.0888888888888886</v>
      </c>
      <c r="AE223" s="29">
        <f t="shared" si="85"/>
        <v>4.333333333333333</v>
      </c>
      <c r="AF223" s="16">
        <f t="shared" si="85"/>
        <v>4.5333333333333332</v>
      </c>
      <c r="AG223" s="16">
        <f t="shared" si="85"/>
        <v>4.3555555555555552</v>
      </c>
      <c r="AH223" s="16">
        <f t="shared" si="85"/>
        <v>3.9777777777777779</v>
      </c>
      <c r="AI223" s="16">
        <f t="shared" si="85"/>
        <v>5.4666666666666668</v>
      </c>
      <c r="AJ223" s="16">
        <f t="shared" si="85"/>
        <v>4.7111111111111112</v>
      </c>
      <c r="AK223" s="16">
        <f t="shared" si="85"/>
        <v>4.666666666666667</v>
      </c>
      <c r="AL223" s="28">
        <f t="shared" si="85"/>
        <v>4</v>
      </c>
      <c r="AM223" s="16">
        <f t="shared" si="85"/>
        <v>3.5333333333333332</v>
      </c>
      <c r="AN223" s="16">
        <f t="shared" si="85"/>
        <v>3.6</v>
      </c>
      <c r="AO223" s="16">
        <f t="shared" si="85"/>
        <v>4.0222222222222221</v>
      </c>
      <c r="AP223" s="16">
        <f t="shared" si="85"/>
        <v>3.5777777777777779</v>
      </c>
      <c r="AQ223" s="28">
        <f t="shared" si="85"/>
        <v>3.4888888888888889</v>
      </c>
      <c r="AR223" s="16">
        <f t="shared" si="85"/>
        <v>6</v>
      </c>
      <c r="AS223" s="16">
        <f t="shared" si="85"/>
        <v>4.5999999999999996</v>
      </c>
      <c r="BJ223" s="17" t="s">
        <v>1139</v>
      </c>
      <c r="BK223" s="17">
        <f>COUNTIF(BK3:BK179, "=no comment")</f>
        <v>68</v>
      </c>
      <c r="BL223" s="39">
        <f t="shared" si="81"/>
        <v>0.38636363636363635</v>
      </c>
      <c r="BM223" s="40"/>
      <c r="BN223" s="40"/>
      <c r="BO223" s="40"/>
      <c r="BP223" s="40"/>
      <c r="BQ223" s="40"/>
      <c r="BR223" s="42"/>
      <c r="BU223" s="18"/>
      <c r="BV223" s="18"/>
      <c r="BW223" s="18"/>
      <c r="BX223" s="18"/>
      <c r="BY223" s="18"/>
      <c r="BZ223" s="18"/>
      <c r="CA223" s="18"/>
      <c r="CB223" s="18"/>
      <c r="CC223" s="18"/>
      <c r="CD223" s="18"/>
      <c r="CE223" s="18"/>
      <c r="CF223" s="18"/>
      <c r="CG223" s="18"/>
      <c r="CH223" s="18"/>
      <c r="CI223" s="18"/>
      <c r="CJ223" s="18"/>
      <c r="CK223" s="18"/>
      <c r="CL223" s="18"/>
    </row>
    <row r="224" spans="1:90" s="16" customFormat="1" ht="20" customHeight="1">
      <c r="C224" s="16" t="s">
        <v>1327</v>
      </c>
      <c r="V224" s="16">
        <f t="shared" ref="V224:AS224" si="86">AVERAGE(V146:V179)</f>
        <v>3.9705882352941178</v>
      </c>
      <c r="W224" s="16">
        <f t="shared" si="86"/>
        <v>4.7352941176470589</v>
      </c>
      <c r="X224" s="16">
        <f t="shared" si="86"/>
        <v>3.4411764705882355</v>
      </c>
      <c r="Y224" s="16">
        <f t="shared" si="86"/>
        <v>4.4411764705882355</v>
      </c>
      <c r="Z224" s="16">
        <f t="shared" si="86"/>
        <v>3.7941176470588234</v>
      </c>
      <c r="AA224" s="16">
        <f t="shared" si="86"/>
        <v>4.4117647058823533</v>
      </c>
      <c r="AB224" s="16">
        <f t="shared" si="86"/>
        <v>2.7352941176470589</v>
      </c>
      <c r="AC224" s="16">
        <f t="shared" si="86"/>
        <v>2.9411764705882355</v>
      </c>
      <c r="AD224" s="28">
        <f t="shared" si="86"/>
        <v>3.0588235294117645</v>
      </c>
      <c r="AE224" s="29">
        <f t="shared" si="86"/>
        <v>3.8529411764705883</v>
      </c>
      <c r="AF224" s="16">
        <f t="shared" si="86"/>
        <v>4.117647058823529</v>
      </c>
      <c r="AG224" s="16">
        <f t="shared" si="86"/>
        <v>3.8235294117647061</v>
      </c>
      <c r="AH224" s="16">
        <f t="shared" si="86"/>
        <v>3.1764705882352939</v>
      </c>
      <c r="AI224" s="16">
        <f t="shared" si="86"/>
        <v>5.1470588235294121</v>
      </c>
      <c r="AJ224" s="16">
        <f t="shared" si="86"/>
        <v>3.8529411764705883</v>
      </c>
      <c r="AK224" s="16">
        <f t="shared" si="86"/>
        <v>4.382352941176471</v>
      </c>
      <c r="AL224" s="28">
        <f t="shared" si="86"/>
        <v>2.7058823529411766</v>
      </c>
      <c r="AM224" s="16">
        <f t="shared" si="86"/>
        <v>3.2352941176470589</v>
      </c>
      <c r="AN224" s="16">
        <f t="shared" si="86"/>
        <v>3.2352941176470589</v>
      </c>
      <c r="AO224" s="16">
        <f t="shared" si="86"/>
        <v>3.5294117647058822</v>
      </c>
      <c r="AP224" s="16">
        <f t="shared" si="86"/>
        <v>3.1176470588235294</v>
      </c>
      <c r="AQ224" s="28">
        <f t="shared" si="86"/>
        <v>3.2058823529411766</v>
      </c>
      <c r="AR224" s="16">
        <f t="shared" si="86"/>
        <v>5.9117647058823533</v>
      </c>
      <c r="AS224" s="16">
        <f t="shared" si="86"/>
        <v>1.0294117647058822</v>
      </c>
      <c r="BD224" s="16">
        <v>1</v>
      </c>
      <c r="BJ224" s="17" t="s">
        <v>1143</v>
      </c>
      <c r="BK224" s="17">
        <f>SUM(BK222:BK223)</f>
        <v>176</v>
      </c>
      <c r="BL224" s="39">
        <f t="shared" si="81"/>
        <v>1</v>
      </c>
      <c r="BM224" s="40"/>
      <c r="BN224" s="40"/>
      <c r="BO224" s="40"/>
      <c r="BP224" s="40"/>
      <c r="BQ224" s="40"/>
      <c r="BR224" s="42"/>
      <c r="BU224" s="18"/>
      <c r="BV224" s="18"/>
      <c r="BW224" s="18"/>
      <c r="BX224" s="18"/>
      <c r="BY224" s="18"/>
      <c r="BZ224" s="18"/>
      <c r="CA224" s="18"/>
      <c r="CB224" s="18"/>
      <c r="CC224" s="18"/>
      <c r="CD224" s="18"/>
      <c r="CE224" s="18"/>
      <c r="CF224" s="18"/>
      <c r="CG224" s="18"/>
      <c r="CH224" s="18"/>
      <c r="CI224" s="18"/>
      <c r="CJ224" s="18"/>
      <c r="CK224" s="18"/>
      <c r="CL224" s="18"/>
    </row>
    <row r="225" spans="2:90" s="16" customFormat="1" ht="20" customHeight="1">
      <c r="AD225" s="29"/>
      <c r="AE225" s="29"/>
      <c r="AL225" s="29"/>
      <c r="AQ225" s="29"/>
      <c r="BJ225" s="17"/>
      <c r="BK225" s="17"/>
      <c r="BL225" s="39"/>
      <c r="BM225" s="42"/>
      <c r="BN225" s="42"/>
      <c r="BO225" s="42"/>
      <c r="BP225" s="42"/>
      <c r="BQ225" s="42"/>
      <c r="BR225" s="42"/>
      <c r="BU225" s="18"/>
      <c r="BV225" s="18"/>
      <c r="BW225" s="18"/>
      <c r="BX225" s="18"/>
      <c r="BY225" s="18"/>
      <c r="BZ225" s="18"/>
      <c r="CA225" s="18"/>
      <c r="CB225" s="18"/>
      <c r="CC225" s="18"/>
      <c r="CD225" s="18"/>
      <c r="CE225" s="18"/>
      <c r="CF225" s="18"/>
      <c r="CG225" s="18"/>
      <c r="CH225" s="18"/>
      <c r="CI225" s="18"/>
      <c r="CJ225" s="18"/>
      <c r="CK225" s="18"/>
      <c r="CL225" s="18"/>
    </row>
    <row r="226" spans="2:90" s="16" customFormat="1" ht="20" customHeight="1">
      <c r="B226" s="16" t="s">
        <v>1349</v>
      </c>
      <c r="C226" s="16" t="s">
        <v>1328</v>
      </c>
      <c r="V226" s="16">
        <f>AVERAGEIF($S$3:$S$50,"=1",V3:V50)</f>
        <v>3.2916666666666665</v>
      </c>
      <c r="W226" s="16">
        <f t="shared" ref="W226:AS226" si="87">AVERAGEIF($S$3:$S$50,"=1",W3:W50)</f>
        <v>4.583333333333333</v>
      </c>
      <c r="X226" s="16">
        <f t="shared" si="87"/>
        <v>3.4166666666666665</v>
      </c>
      <c r="Y226" s="16">
        <f t="shared" si="87"/>
        <v>4.958333333333333</v>
      </c>
      <c r="Z226" s="16">
        <f t="shared" si="87"/>
        <v>4.416666666666667</v>
      </c>
      <c r="AA226" s="16">
        <f t="shared" si="87"/>
        <v>5.416666666666667</v>
      </c>
      <c r="AB226" s="16">
        <f t="shared" si="87"/>
        <v>3.375</v>
      </c>
      <c r="AC226" s="16">
        <f t="shared" si="87"/>
        <v>2.2916666666666665</v>
      </c>
      <c r="AD226" s="16">
        <f t="shared" si="87"/>
        <v>3.7083333333333335</v>
      </c>
      <c r="AE226" s="16">
        <f t="shared" si="87"/>
        <v>3.5416666666666665</v>
      </c>
      <c r="AF226" s="16">
        <f t="shared" si="87"/>
        <v>3.75</v>
      </c>
      <c r="AG226" s="16">
        <f t="shared" si="87"/>
        <v>3.625</v>
      </c>
      <c r="AH226" s="16">
        <f t="shared" si="87"/>
        <v>3.5</v>
      </c>
      <c r="AI226" s="16">
        <f t="shared" si="87"/>
        <v>5.416666666666667</v>
      </c>
      <c r="AJ226" s="16">
        <f t="shared" si="87"/>
        <v>3.8333333333333335</v>
      </c>
      <c r="AK226" s="16">
        <f t="shared" si="87"/>
        <v>4.625</v>
      </c>
      <c r="AL226" s="16">
        <f t="shared" si="87"/>
        <v>3.5</v>
      </c>
      <c r="AM226" s="16">
        <f t="shared" si="87"/>
        <v>3.0833333333333335</v>
      </c>
      <c r="AN226" s="16">
        <f t="shared" si="87"/>
        <v>3.2083333333333335</v>
      </c>
      <c r="AO226" s="16">
        <f t="shared" si="87"/>
        <v>3.4583333333333335</v>
      </c>
      <c r="AP226" s="16">
        <f t="shared" si="87"/>
        <v>2.9583333333333335</v>
      </c>
      <c r="AQ226" s="16">
        <f t="shared" si="87"/>
        <v>3.1666666666666665</v>
      </c>
      <c r="AR226" s="16">
        <f t="shared" si="87"/>
        <v>6</v>
      </c>
      <c r="AS226" s="16">
        <f t="shared" si="87"/>
        <v>4.875</v>
      </c>
      <c r="BJ226" s="17"/>
      <c r="BK226" s="17"/>
      <c r="BL226" s="39"/>
      <c r="BM226" s="42"/>
      <c r="BN226" s="42"/>
      <c r="BO226" s="42"/>
      <c r="BP226" s="42"/>
      <c r="BQ226" s="42"/>
      <c r="BR226" s="42"/>
      <c r="BU226" s="18"/>
      <c r="BV226" s="18"/>
      <c r="BW226" s="18"/>
      <c r="BX226" s="18"/>
      <c r="BY226" s="18"/>
      <c r="BZ226" s="18"/>
      <c r="CA226" s="18"/>
      <c r="CB226" s="18"/>
      <c r="CC226" s="18"/>
      <c r="CD226" s="18"/>
      <c r="CE226" s="18"/>
      <c r="CF226" s="18"/>
      <c r="CG226" s="18"/>
      <c r="CH226" s="18"/>
      <c r="CI226" s="18"/>
      <c r="CJ226" s="18"/>
      <c r="CK226" s="18"/>
      <c r="CL226" s="18"/>
    </row>
    <row r="227" spans="2:90" s="16" customFormat="1" ht="20" customHeight="1">
      <c r="C227" s="16" t="s">
        <v>1326</v>
      </c>
      <c r="V227" s="16">
        <f>AVERAGEIF($S$51:$S$99,"=1",V51:V99)</f>
        <v>3.3913043478260869</v>
      </c>
      <c r="W227" s="16">
        <f t="shared" ref="W227:AS227" si="88">AVERAGEIF($S$51:$S$99,"=1",W51:W99)</f>
        <v>4.4782608695652177</v>
      </c>
      <c r="X227" s="16">
        <f t="shared" si="88"/>
        <v>3.3913043478260869</v>
      </c>
      <c r="Y227" s="16">
        <f t="shared" si="88"/>
        <v>4.3043478260869561</v>
      </c>
      <c r="Z227" s="16">
        <f t="shared" si="88"/>
        <v>3.652173913043478</v>
      </c>
      <c r="AA227" s="16">
        <f t="shared" si="88"/>
        <v>4.6521739130434785</v>
      </c>
      <c r="AB227" s="16">
        <f t="shared" si="88"/>
        <v>3.347826086956522</v>
      </c>
      <c r="AC227" s="16">
        <f t="shared" si="88"/>
        <v>2.5652173913043477</v>
      </c>
      <c r="AD227" s="16">
        <f t="shared" si="88"/>
        <v>3.4347826086956523</v>
      </c>
      <c r="AE227" s="16">
        <f t="shared" si="88"/>
        <v>3.7826086956521738</v>
      </c>
      <c r="AF227" s="16">
        <f t="shared" si="88"/>
        <v>3.4347826086956523</v>
      </c>
      <c r="AG227" s="16">
        <f t="shared" si="88"/>
        <v>3.652173913043478</v>
      </c>
      <c r="AH227" s="16">
        <f t="shared" si="88"/>
        <v>3.1739130434782608</v>
      </c>
      <c r="AI227" s="16">
        <f t="shared" si="88"/>
        <v>5.1739130434782608</v>
      </c>
      <c r="AJ227" s="16">
        <f t="shared" si="88"/>
        <v>4.0869565217391308</v>
      </c>
      <c r="AK227" s="16">
        <f t="shared" si="88"/>
        <v>4.1304347826086953</v>
      </c>
      <c r="AL227" s="16">
        <f t="shared" si="88"/>
        <v>3.347826086956522</v>
      </c>
      <c r="AM227" s="16">
        <f t="shared" si="88"/>
        <v>3.4782608695652173</v>
      </c>
      <c r="AN227" s="16">
        <f t="shared" si="88"/>
        <v>3.3043478260869565</v>
      </c>
      <c r="AO227" s="16">
        <f t="shared" si="88"/>
        <v>3.7391304347826089</v>
      </c>
      <c r="AP227" s="16">
        <f t="shared" si="88"/>
        <v>3.2608695652173911</v>
      </c>
      <c r="AQ227" s="16">
        <f t="shared" si="88"/>
        <v>3.4347826086956523</v>
      </c>
      <c r="AR227" s="16">
        <f t="shared" si="88"/>
        <v>6</v>
      </c>
      <c r="AS227" s="16">
        <f t="shared" si="88"/>
        <v>2.1304347826086958</v>
      </c>
      <c r="BJ227" s="17"/>
      <c r="BK227" s="17"/>
      <c r="BL227" s="39"/>
      <c r="BM227" s="42"/>
      <c r="BN227" s="42"/>
      <c r="BO227" s="42"/>
      <c r="BP227" s="42"/>
      <c r="BQ227" s="42"/>
      <c r="BR227" s="42"/>
      <c r="BU227" s="18"/>
      <c r="BV227" s="18"/>
      <c r="BW227" s="18"/>
      <c r="BX227" s="18"/>
      <c r="BY227" s="18"/>
      <c r="BZ227" s="18"/>
      <c r="CA227" s="18"/>
      <c r="CB227" s="18"/>
      <c r="CC227" s="18"/>
      <c r="CD227" s="18"/>
      <c r="CE227" s="18"/>
      <c r="CF227" s="18"/>
      <c r="CG227" s="18"/>
      <c r="CH227" s="18"/>
      <c r="CI227" s="18"/>
      <c r="CJ227" s="18"/>
      <c r="CK227" s="18"/>
      <c r="CL227" s="18"/>
    </row>
    <row r="228" spans="2:90" s="16" customFormat="1" ht="20" customHeight="1">
      <c r="C228" s="16" t="s">
        <v>1329</v>
      </c>
      <c r="V228" s="16">
        <f>AVERAGEIF($S$100:$S$145,"=1",V100:V145)</f>
        <v>3.8214285714285716</v>
      </c>
      <c r="W228" s="16">
        <f t="shared" ref="W228:AS228" si="89">AVERAGEIF($S$100:$S$145,"=1",W100:W145)</f>
        <v>4.75</v>
      </c>
      <c r="X228" s="16">
        <f t="shared" si="89"/>
        <v>3.8571428571428572</v>
      </c>
      <c r="Y228" s="16">
        <f t="shared" si="89"/>
        <v>5</v>
      </c>
      <c r="Z228" s="16">
        <f t="shared" si="89"/>
        <v>4.3214285714285712</v>
      </c>
      <c r="AA228" s="16">
        <f t="shared" si="89"/>
        <v>5.4285714285714288</v>
      </c>
      <c r="AB228" s="16">
        <f t="shared" si="89"/>
        <v>3.8571428571428572</v>
      </c>
      <c r="AC228" s="16">
        <f t="shared" si="89"/>
        <v>2.1785714285714284</v>
      </c>
      <c r="AD228" s="16">
        <f t="shared" si="89"/>
        <v>3.8214285714285716</v>
      </c>
      <c r="AE228" s="16">
        <f t="shared" si="89"/>
        <v>4.4642857142857144</v>
      </c>
      <c r="AF228" s="16">
        <f t="shared" si="89"/>
        <v>4.4642857142857144</v>
      </c>
      <c r="AG228" s="16">
        <f t="shared" si="89"/>
        <v>4.3214285714285712</v>
      </c>
      <c r="AH228" s="16">
        <f t="shared" si="89"/>
        <v>3.7142857142857144</v>
      </c>
      <c r="AI228" s="16">
        <f t="shared" si="89"/>
        <v>5.3928571428571432</v>
      </c>
      <c r="AJ228" s="16">
        <f t="shared" si="89"/>
        <v>4.75</v>
      </c>
      <c r="AK228" s="16">
        <f t="shared" si="89"/>
        <v>4.8214285714285712</v>
      </c>
      <c r="AL228" s="16">
        <f t="shared" si="89"/>
        <v>4.1785714285714288</v>
      </c>
      <c r="AM228" s="16">
        <f t="shared" si="89"/>
        <v>3.2142857142857144</v>
      </c>
      <c r="AN228" s="16">
        <f t="shared" si="89"/>
        <v>3.25</v>
      </c>
      <c r="AO228" s="16">
        <f t="shared" si="89"/>
        <v>3.8571428571428572</v>
      </c>
      <c r="AP228" s="16">
        <f t="shared" si="89"/>
        <v>3.0714285714285716</v>
      </c>
      <c r="AQ228" s="16">
        <f t="shared" si="89"/>
        <v>3.1785714285714284</v>
      </c>
      <c r="AR228" s="16">
        <f t="shared" si="89"/>
        <v>6</v>
      </c>
      <c r="AS228" s="16">
        <f t="shared" si="89"/>
        <v>4.9285714285714288</v>
      </c>
      <c r="BJ228" s="17"/>
      <c r="BK228" s="17"/>
      <c r="BL228" s="39"/>
      <c r="BM228" s="42"/>
      <c r="BN228" s="42"/>
      <c r="BO228" s="42"/>
      <c r="BP228" s="42"/>
      <c r="BQ228" s="42"/>
      <c r="BR228" s="42"/>
      <c r="BU228" s="18"/>
      <c r="BV228" s="18"/>
      <c r="BW228" s="18"/>
      <c r="BX228" s="18"/>
      <c r="BY228" s="18"/>
      <c r="BZ228" s="18"/>
      <c r="CA228" s="18"/>
      <c r="CB228" s="18"/>
      <c r="CC228" s="18"/>
      <c r="CD228" s="18"/>
      <c r="CE228" s="18"/>
      <c r="CF228" s="18"/>
      <c r="CG228" s="18"/>
      <c r="CH228" s="18"/>
      <c r="CI228" s="18"/>
      <c r="CJ228" s="18"/>
      <c r="CK228" s="18"/>
      <c r="CL228" s="18"/>
    </row>
    <row r="229" spans="2:90" s="16" customFormat="1" ht="20" customHeight="1">
      <c r="C229" s="16" t="s">
        <v>1327</v>
      </c>
      <c r="V229" s="16">
        <f>AVERAGEIF($S$146:$S$179,"=1",V146:V179)</f>
        <v>4</v>
      </c>
      <c r="W229" s="16">
        <f t="shared" ref="W229:AS229" si="90">AVERAGEIF($S$146:$S$179,"=1",W146:W179)</f>
        <v>4.8571428571428568</v>
      </c>
      <c r="X229" s="16">
        <f t="shared" si="90"/>
        <v>3.5238095238095237</v>
      </c>
      <c r="Y229" s="16">
        <f t="shared" si="90"/>
        <v>4.333333333333333</v>
      </c>
      <c r="Z229" s="16">
        <f t="shared" si="90"/>
        <v>3.5714285714285716</v>
      </c>
      <c r="AA229" s="16">
        <f t="shared" si="90"/>
        <v>4.666666666666667</v>
      </c>
      <c r="AB229" s="16">
        <f t="shared" si="90"/>
        <v>2.8571428571428572</v>
      </c>
      <c r="AC229" s="16">
        <f t="shared" si="90"/>
        <v>2.8571428571428572</v>
      </c>
      <c r="AD229" s="16">
        <f t="shared" si="90"/>
        <v>3.1428571428571428</v>
      </c>
      <c r="AE229" s="16">
        <f t="shared" si="90"/>
        <v>3.7142857142857144</v>
      </c>
      <c r="AF229" s="16">
        <f t="shared" si="90"/>
        <v>4.0476190476190474</v>
      </c>
      <c r="AG229" s="16">
        <f t="shared" si="90"/>
        <v>4.1428571428571432</v>
      </c>
      <c r="AH229" s="16">
        <f t="shared" si="90"/>
        <v>3.4285714285714284</v>
      </c>
      <c r="AI229" s="16">
        <f t="shared" si="90"/>
        <v>5.2857142857142856</v>
      </c>
      <c r="AJ229" s="16">
        <f t="shared" si="90"/>
        <v>3.7142857142857144</v>
      </c>
      <c r="AK229" s="16">
        <f t="shared" si="90"/>
        <v>4.5238095238095237</v>
      </c>
      <c r="AL229" s="16">
        <f t="shared" si="90"/>
        <v>2.6666666666666665</v>
      </c>
      <c r="AM229" s="16">
        <f t="shared" si="90"/>
        <v>3.1904761904761907</v>
      </c>
      <c r="AN229" s="16">
        <f t="shared" si="90"/>
        <v>3.1904761904761907</v>
      </c>
      <c r="AO229" s="16">
        <f t="shared" si="90"/>
        <v>3.4761904761904763</v>
      </c>
      <c r="AP229" s="16">
        <f t="shared" si="90"/>
        <v>3.0952380952380953</v>
      </c>
      <c r="AQ229" s="16">
        <f t="shared" si="90"/>
        <v>3.1428571428571428</v>
      </c>
      <c r="AR229" s="16">
        <f t="shared" si="90"/>
        <v>6</v>
      </c>
      <c r="AS229" s="16">
        <f t="shared" si="90"/>
        <v>0.80952380952380953</v>
      </c>
      <c r="BM229" s="11"/>
      <c r="BN229" s="11"/>
      <c r="BO229" s="11"/>
      <c r="BP229" s="11"/>
      <c r="BQ229" s="11"/>
      <c r="BR229" s="11"/>
      <c r="BU229" s="18"/>
      <c r="BV229" s="18"/>
      <c r="BW229" s="18"/>
      <c r="BX229" s="18"/>
      <c r="BY229" s="18"/>
      <c r="BZ229" s="18"/>
      <c r="CA229" s="18"/>
      <c r="CB229" s="18"/>
      <c r="CC229" s="18"/>
      <c r="CD229" s="18"/>
      <c r="CE229" s="18"/>
      <c r="CF229" s="18"/>
      <c r="CG229" s="18"/>
      <c r="CH229" s="18"/>
      <c r="CI229" s="18"/>
      <c r="CJ229" s="18"/>
      <c r="CK229" s="18"/>
      <c r="CL229" s="18"/>
    </row>
    <row r="230" spans="2:90" s="16" customFormat="1" ht="20" customHeight="1">
      <c r="C230"/>
      <c r="AE230" s="29"/>
      <c r="BM230" s="11"/>
      <c r="BN230" s="11"/>
      <c r="BO230" s="11"/>
      <c r="BP230" s="11"/>
      <c r="BQ230" s="11"/>
      <c r="BR230" s="11"/>
      <c r="BU230" s="18"/>
      <c r="BV230" s="18"/>
      <c r="BW230" s="18"/>
      <c r="BX230" s="18"/>
      <c r="BY230" s="18"/>
      <c r="BZ230" s="18"/>
      <c r="CA230" s="18"/>
      <c r="CB230" s="18"/>
      <c r="CC230" s="18"/>
      <c r="CD230" s="18"/>
      <c r="CE230" s="18"/>
      <c r="CF230" s="18"/>
      <c r="CG230" s="18"/>
      <c r="CH230" s="18"/>
      <c r="CI230" s="18"/>
      <c r="CJ230" s="18"/>
      <c r="CK230" s="18"/>
      <c r="CL230" s="18"/>
    </row>
    <row r="231" spans="2:90" s="16" customFormat="1" ht="20" customHeight="1">
      <c r="B231" s="16" t="s">
        <v>1344</v>
      </c>
      <c r="C231" s="16" t="s">
        <v>1328</v>
      </c>
      <c r="V231" s="16">
        <f>AVERAGEIF($S$3:$S$50,"=0",V3:V50)</f>
        <v>4</v>
      </c>
      <c r="W231" s="16">
        <f>AVERAGEIF($S$3:$S$50,"=0",W3:W50)</f>
        <v>4.6956521739130439</v>
      </c>
      <c r="X231" s="16">
        <f t="shared" ref="X231:AS231" si="91">AVERAGEIF($S$3:$S$50,"=0",X3:X50)</f>
        <v>4.3043478260869561</v>
      </c>
      <c r="Y231" s="16">
        <f t="shared" si="91"/>
        <v>4.8260869565217392</v>
      </c>
      <c r="Z231" s="16">
        <f t="shared" si="91"/>
        <v>4.8695652173913047</v>
      </c>
      <c r="AA231" s="16">
        <f t="shared" si="91"/>
        <v>5.4782608695652177</v>
      </c>
      <c r="AB231" s="16">
        <f t="shared" si="91"/>
        <v>3.7826086956521738</v>
      </c>
      <c r="AC231" s="16">
        <f t="shared" si="91"/>
        <v>1.9130434782608696</v>
      </c>
      <c r="AD231" s="16">
        <f t="shared" si="91"/>
        <v>4.0869565217391308</v>
      </c>
      <c r="AE231" s="16">
        <f t="shared" si="91"/>
        <v>4.3913043478260869</v>
      </c>
      <c r="AF231" s="16">
        <f t="shared" si="91"/>
        <v>4.4347826086956523</v>
      </c>
      <c r="AG231" s="16">
        <f t="shared" si="91"/>
        <v>4</v>
      </c>
      <c r="AH231" s="16">
        <f t="shared" si="91"/>
        <v>3.8260869565217392</v>
      </c>
      <c r="AI231" s="16">
        <f t="shared" si="91"/>
        <v>5.2173913043478262</v>
      </c>
      <c r="AJ231" s="16">
        <f t="shared" si="91"/>
        <v>4.5217391304347823</v>
      </c>
      <c r="AK231" s="16">
        <f t="shared" si="91"/>
        <v>4.3913043478260869</v>
      </c>
      <c r="AL231" s="16">
        <f t="shared" si="91"/>
        <v>3.9130434782608696</v>
      </c>
      <c r="AM231" s="16">
        <f t="shared" si="91"/>
        <v>3.6956521739130435</v>
      </c>
      <c r="AN231" s="16">
        <f t="shared" si="91"/>
        <v>3.7826086956521738</v>
      </c>
      <c r="AO231" s="16">
        <f t="shared" si="91"/>
        <v>4.0434782608695654</v>
      </c>
      <c r="AP231" s="16">
        <f t="shared" si="91"/>
        <v>3.6956521739130435</v>
      </c>
      <c r="AQ231" s="16">
        <f t="shared" si="91"/>
        <v>3.7391304347826089</v>
      </c>
      <c r="AR231" s="16">
        <f t="shared" si="91"/>
        <v>6</v>
      </c>
      <c r="AS231" s="16">
        <f t="shared" si="91"/>
        <v>4.6521739130434785</v>
      </c>
      <c r="BM231" s="11"/>
      <c r="BN231" s="11"/>
      <c r="BO231" s="11"/>
      <c r="BP231" s="11"/>
      <c r="BQ231" s="11"/>
      <c r="BR231" s="11"/>
      <c r="BU231" s="18"/>
      <c r="BV231" s="18"/>
      <c r="BW231" s="18"/>
      <c r="BX231" s="18"/>
      <c r="BY231" s="18"/>
      <c r="BZ231" s="18"/>
      <c r="CA231" s="18"/>
      <c r="CB231" s="18"/>
      <c r="CC231" s="18"/>
      <c r="CD231" s="18"/>
      <c r="CE231" s="18"/>
      <c r="CF231" s="18"/>
      <c r="CG231" s="18"/>
      <c r="CH231" s="18"/>
      <c r="CI231" s="18"/>
      <c r="CJ231" s="18"/>
      <c r="CK231" s="18"/>
      <c r="CL231" s="18"/>
    </row>
    <row r="232" spans="2:90" s="16" customFormat="1" ht="20" customHeight="1">
      <c r="C232" s="16" t="s">
        <v>1326</v>
      </c>
      <c r="V232" s="16">
        <f>AVERAGEIF($S$51:$S$99,"=0",V51:V99)</f>
        <v>4.2692307692307692</v>
      </c>
      <c r="W232" s="16">
        <f t="shared" ref="W232:AS232" si="92">AVERAGEIF($S$51:$S$99,"=0",W51:W99)</f>
        <v>5</v>
      </c>
      <c r="X232" s="16">
        <f t="shared" si="92"/>
        <v>4.3461538461538458</v>
      </c>
      <c r="Y232" s="16">
        <f t="shared" si="92"/>
        <v>4.8461538461538458</v>
      </c>
      <c r="Z232" s="16">
        <f t="shared" si="92"/>
        <v>4.5</v>
      </c>
      <c r="AA232" s="16">
        <f t="shared" si="92"/>
        <v>5.1923076923076925</v>
      </c>
      <c r="AB232" s="16">
        <f t="shared" si="92"/>
        <v>3.8076923076923075</v>
      </c>
      <c r="AC232" s="16">
        <f t="shared" si="92"/>
        <v>1.7692307692307692</v>
      </c>
      <c r="AD232" s="16">
        <f t="shared" si="92"/>
        <v>4.2307692307692308</v>
      </c>
      <c r="AE232" s="16">
        <f t="shared" si="92"/>
        <v>4</v>
      </c>
      <c r="AF232" s="16">
        <f t="shared" si="92"/>
        <v>4.0769230769230766</v>
      </c>
      <c r="AG232" s="16">
        <f t="shared" si="92"/>
        <v>4.3076923076923075</v>
      </c>
      <c r="AH232" s="16">
        <f t="shared" si="92"/>
        <v>3.7307692307692308</v>
      </c>
      <c r="AI232" s="16">
        <f t="shared" si="92"/>
        <v>5.4615384615384617</v>
      </c>
      <c r="AJ232" s="16">
        <f t="shared" si="92"/>
        <v>4.615384615384615</v>
      </c>
      <c r="AK232" s="16">
        <f t="shared" si="92"/>
        <v>4.3076923076923075</v>
      </c>
      <c r="AL232" s="16">
        <f t="shared" si="92"/>
        <v>3.2307692307692308</v>
      </c>
      <c r="AM232" s="16">
        <f t="shared" si="92"/>
        <v>4.1923076923076925</v>
      </c>
      <c r="AN232" s="16">
        <f t="shared" si="92"/>
        <v>4.2692307692307692</v>
      </c>
      <c r="AO232" s="16">
        <f t="shared" si="92"/>
        <v>4.384615384615385</v>
      </c>
      <c r="AP232" s="16">
        <f t="shared" si="92"/>
        <v>4.3461538461538458</v>
      </c>
      <c r="AQ232" s="16">
        <f t="shared" si="92"/>
        <v>4.3461538461538458</v>
      </c>
      <c r="AR232" s="16">
        <f t="shared" si="92"/>
        <v>6</v>
      </c>
      <c r="AS232" s="16">
        <f t="shared" si="92"/>
        <v>2.1538461538461537</v>
      </c>
      <c r="BM232" s="11"/>
      <c r="BN232" s="11"/>
      <c r="BO232" s="11"/>
      <c r="BP232" s="11"/>
      <c r="BQ232" s="11"/>
      <c r="BR232" s="11"/>
      <c r="BU232" s="18"/>
      <c r="BV232" s="18"/>
      <c r="BW232" s="18"/>
      <c r="BX232" s="18"/>
      <c r="BY232" s="18"/>
      <c r="BZ232" s="18"/>
      <c r="CA232" s="18"/>
      <c r="CB232" s="18"/>
      <c r="CC232" s="18"/>
      <c r="CD232" s="18"/>
      <c r="CE232" s="18"/>
      <c r="CF232" s="18"/>
      <c r="CG232" s="18"/>
      <c r="CH232" s="18"/>
      <c r="CI232" s="18"/>
      <c r="CJ232" s="18"/>
      <c r="CK232" s="18"/>
      <c r="CL232" s="18"/>
    </row>
    <row r="233" spans="2:90" s="16" customFormat="1" ht="20" customHeight="1">
      <c r="C233" s="16" t="s">
        <v>1329</v>
      </c>
      <c r="V233" s="16">
        <f>AVERAGEIF($S$100:$S$145,"=0",V100:V145)</f>
        <v>4.4705882352941178</v>
      </c>
      <c r="W233" s="16">
        <f t="shared" ref="W233:AS233" si="93">AVERAGEIF($S$100:$S$145,"=0",W100:W145)</f>
        <v>5.117647058823529</v>
      </c>
      <c r="X233" s="16">
        <f t="shared" si="93"/>
        <v>3.8235294117647061</v>
      </c>
      <c r="Y233" s="16">
        <f t="shared" si="93"/>
        <v>4.7647058823529411</v>
      </c>
      <c r="Z233" s="16">
        <f t="shared" si="93"/>
        <v>4.3529411764705879</v>
      </c>
      <c r="AA233" s="16">
        <f t="shared" si="93"/>
        <v>5</v>
      </c>
      <c r="AB233" s="16">
        <f t="shared" si="93"/>
        <v>3.6470588235294117</v>
      </c>
      <c r="AC233" s="16">
        <f t="shared" si="93"/>
        <v>1.5294117647058822</v>
      </c>
      <c r="AD233" s="16">
        <f t="shared" si="93"/>
        <v>4.4705882352941178</v>
      </c>
      <c r="AE233" s="16">
        <f t="shared" si="93"/>
        <v>4.2352941176470589</v>
      </c>
      <c r="AF233" s="16">
        <f t="shared" si="93"/>
        <v>4.5882352941176467</v>
      </c>
      <c r="AG233" s="16">
        <f t="shared" si="93"/>
        <v>4.4705882352941178</v>
      </c>
      <c r="AH233" s="16">
        <f t="shared" si="93"/>
        <v>4.2941176470588234</v>
      </c>
      <c r="AI233" s="16">
        <f t="shared" si="93"/>
        <v>5.5882352941176467</v>
      </c>
      <c r="AJ233" s="16">
        <f t="shared" si="93"/>
        <v>4.7647058823529411</v>
      </c>
      <c r="AK233" s="16">
        <f t="shared" si="93"/>
        <v>4.4117647058823533</v>
      </c>
      <c r="AL233" s="16">
        <f t="shared" si="93"/>
        <v>3.7058823529411766</v>
      </c>
      <c r="AM233" s="16">
        <f t="shared" si="93"/>
        <v>4</v>
      </c>
      <c r="AN233" s="16">
        <f t="shared" si="93"/>
        <v>4.117647058823529</v>
      </c>
      <c r="AO233" s="16">
        <f t="shared" si="93"/>
        <v>4.2352941176470589</v>
      </c>
      <c r="AP233" s="16">
        <f t="shared" si="93"/>
        <v>4.2941176470588234</v>
      </c>
      <c r="AQ233" s="16">
        <f t="shared" si="93"/>
        <v>3.8823529411764706</v>
      </c>
      <c r="AR233" s="16">
        <f t="shared" si="93"/>
        <v>6</v>
      </c>
      <c r="AS233" s="16">
        <f t="shared" si="93"/>
        <v>4.117647058823529</v>
      </c>
      <c r="BM233" s="11"/>
      <c r="BN233" s="11"/>
      <c r="BO233" s="11"/>
      <c r="BP233" s="11"/>
      <c r="BQ233" s="11"/>
      <c r="BR233" s="11"/>
      <c r="BU233" s="18"/>
      <c r="BV233" s="18"/>
      <c r="BW233" s="18"/>
      <c r="BX233" s="18"/>
      <c r="BY233" s="18"/>
      <c r="BZ233" s="18"/>
      <c r="CA233" s="18"/>
      <c r="CB233" s="18"/>
      <c r="CC233" s="18"/>
      <c r="CD233" s="18"/>
      <c r="CE233" s="18"/>
      <c r="CF233" s="18"/>
      <c r="CG233" s="18"/>
      <c r="CH233" s="18"/>
      <c r="CI233" s="18"/>
      <c r="CJ233" s="18"/>
      <c r="CK233" s="18"/>
      <c r="CL233" s="18"/>
    </row>
    <row r="234" spans="2:90" s="16" customFormat="1" ht="20" customHeight="1">
      <c r="C234" s="16" t="s">
        <v>1327</v>
      </c>
      <c r="V234" s="16">
        <f>AVERAGEIF($S$146:$S$179,"=0",V146:V179)</f>
        <v>3.9230769230769229</v>
      </c>
      <c r="W234" s="16">
        <f t="shared" ref="W234:AS234" si="94">AVERAGEIF($S$146:$S$179,"=0",W146:W179)</f>
        <v>4.5384615384615383</v>
      </c>
      <c r="X234" s="16">
        <f t="shared" si="94"/>
        <v>3.3076923076923075</v>
      </c>
      <c r="Y234" s="16">
        <f t="shared" si="94"/>
        <v>4.615384615384615</v>
      </c>
      <c r="Z234" s="16">
        <f t="shared" si="94"/>
        <v>4.1538461538461542</v>
      </c>
      <c r="AA234" s="16">
        <f t="shared" si="94"/>
        <v>4</v>
      </c>
      <c r="AB234" s="16">
        <f t="shared" si="94"/>
        <v>2.5384615384615383</v>
      </c>
      <c r="AC234" s="16">
        <f t="shared" si="94"/>
        <v>3.0769230769230771</v>
      </c>
      <c r="AD234" s="16">
        <f t="shared" si="94"/>
        <v>2.9230769230769229</v>
      </c>
      <c r="AE234" s="16">
        <f t="shared" si="94"/>
        <v>4.0769230769230766</v>
      </c>
      <c r="AF234" s="16">
        <f t="shared" si="94"/>
        <v>4.2307692307692308</v>
      </c>
      <c r="AG234" s="16">
        <f t="shared" si="94"/>
        <v>3.3076923076923075</v>
      </c>
      <c r="AH234" s="16">
        <f t="shared" si="94"/>
        <v>2.7692307692307692</v>
      </c>
      <c r="AI234" s="16">
        <f t="shared" si="94"/>
        <v>4.9230769230769234</v>
      </c>
      <c r="AJ234" s="16">
        <f t="shared" si="94"/>
        <v>4.0769230769230766</v>
      </c>
      <c r="AK234" s="16">
        <f t="shared" si="94"/>
        <v>4.1538461538461542</v>
      </c>
      <c r="AL234" s="16">
        <f t="shared" si="94"/>
        <v>2.7692307692307692</v>
      </c>
      <c r="AM234" s="16">
        <f t="shared" si="94"/>
        <v>3.3076923076923075</v>
      </c>
      <c r="AN234" s="16">
        <f t="shared" si="94"/>
        <v>3.3076923076923075</v>
      </c>
      <c r="AO234" s="16">
        <f t="shared" si="94"/>
        <v>3.6153846153846154</v>
      </c>
      <c r="AP234" s="16">
        <f t="shared" si="94"/>
        <v>3.1538461538461537</v>
      </c>
      <c r="AQ234" s="16">
        <f t="shared" si="94"/>
        <v>3.3076923076923075</v>
      </c>
      <c r="AR234" s="16">
        <f t="shared" si="94"/>
        <v>5.7692307692307692</v>
      </c>
      <c r="AS234" s="16">
        <f t="shared" si="94"/>
        <v>1.3846153846153846</v>
      </c>
      <c r="BM234" s="11"/>
      <c r="BN234" s="11"/>
      <c r="BO234" s="11"/>
      <c r="BP234" s="11"/>
      <c r="BQ234" s="11"/>
      <c r="BR234" s="11"/>
      <c r="BU234" s="18"/>
      <c r="BV234" s="18"/>
      <c r="BW234" s="18"/>
      <c r="BX234" s="18"/>
      <c r="BY234" s="18"/>
      <c r="BZ234" s="18"/>
      <c r="CA234" s="18"/>
      <c r="CB234" s="18"/>
      <c r="CC234" s="18"/>
      <c r="CD234" s="18"/>
      <c r="CE234" s="18"/>
      <c r="CF234" s="18"/>
      <c r="CG234" s="18"/>
      <c r="CH234" s="18"/>
      <c r="CI234" s="18"/>
      <c r="CJ234" s="18"/>
      <c r="CK234" s="18"/>
      <c r="CL234" s="18"/>
    </row>
    <row r="235" spans="2:90" s="16" customFormat="1" ht="20" customHeight="1">
      <c r="C235"/>
      <c r="AE235" s="29"/>
      <c r="BM235" s="11"/>
      <c r="BN235" s="11"/>
      <c r="BO235" s="11"/>
      <c r="BP235" s="11"/>
      <c r="BQ235" s="11"/>
      <c r="BR235" s="11"/>
      <c r="BU235" s="18"/>
      <c r="BV235" s="18"/>
      <c r="BW235" s="18"/>
      <c r="BX235" s="18"/>
      <c r="BY235" s="18"/>
      <c r="BZ235" s="18"/>
      <c r="CA235" s="18"/>
      <c r="CB235" s="18"/>
      <c r="CC235" s="18"/>
      <c r="CD235" s="18"/>
      <c r="CE235" s="18"/>
      <c r="CF235" s="18"/>
      <c r="CG235" s="18"/>
      <c r="CH235" s="18"/>
      <c r="CI235" s="18"/>
      <c r="CJ235" s="18"/>
      <c r="CK235" s="18"/>
      <c r="CL235" s="18"/>
    </row>
    <row r="236" spans="2:90" s="16" customFormat="1" ht="20" customHeight="1">
      <c r="B236" s="16" t="s">
        <v>1350</v>
      </c>
      <c r="C236" s="29"/>
      <c r="V236" s="16">
        <f>AVERAGEIF($S$3:$S$179,"=1",V3:V179)</f>
        <v>3.625</v>
      </c>
      <c r="W236" s="16">
        <f t="shared" ref="W236:AQ236" si="95">AVERAGEIF($S$3:$S$179,"=1",W3:W179)</f>
        <v>4.666666666666667</v>
      </c>
      <c r="X236" s="16">
        <f t="shared" si="95"/>
        <v>3.5625</v>
      </c>
      <c r="Y236" s="16">
        <f t="shared" si="95"/>
        <v>4.677083333333333</v>
      </c>
      <c r="Z236" s="16">
        <f t="shared" si="95"/>
        <v>4.020833333333333</v>
      </c>
      <c r="AA236" s="16">
        <f t="shared" si="95"/>
        <v>5.072916666666667</v>
      </c>
      <c r="AB236" s="16">
        <f t="shared" si="95"/>
        <v>3.3958333333333335</v>
      </c>
      <c r="AC236" s="16">
        <f t="shared" si="95"/>
        <v>2.4479166666666665</v>
      </c>
      <c r="AD236" s="16">
        <f t="shared" si="95"/>
        <v>3.5520833333333335</v>
      </c>
      <c r="AE236" s="16">
        <f t="shared" si="95"/>
        <v>3.90625</v>
      </c>
      <c r="AF236" s="16">
        <f t="shared" si="95"/>
        <v>3.9479166666666665</v>
      </c>
      <c r="AG236" s="16">
        <f t="shared" si="95"/>
        <v>3.9479166666666665</v>
      </c>
      <c r="AH236" s="16">
        <f t="shared" si="95"/>
        <v>3.46875</v>
      </c>
      <c r="AI236" s="16">
        <f t="shared" si="95"/>
        <v>5.322916666666667</v>
      </c>
      <c r="AJ236" s="16">
        <f t="shared" si="95"/>
        <v>4.135416666666667</v>
      </c>
      <c r="AK236" s="16">
        <f t="shared" si="95"/>
        <v>4.541666666666667</v>
      </c>
      <c r="AL236" s="16">
        <f t="shared" si="95"/>
        <v>3.4791666666666665</v>
      </c>
      <c r="AM236" s="16">
        <f t="shared" si="95"/>
        <v>3.2395833333333335</v>
      </c>
      <c r="AN236" s="16">
        <f t="shared" si="95"/>
        <v>3.2395833333333335</v>
      </c>
      <c r="AO236" s="16">
        <f t="shared" si="95"/>
        <v>3.6458333333333335</v>
      </c>
      <c r="AP236" s="16">
        <f t="shared" si="95"/>
        <v>3.09375</v>
      </c>
      <c r="AQ236" s="16">
        <f t="shared" si="95"/>
        <v>3.2291666666666665</v>
      </c>
      <c r="AR236" s="16">
        <f t="shared" ref="AR236:AS236" si="96">AVERAGEIF($S$3:$S$179,"=1",AR3:AR179)</f>
        <v>6</v>
      </c>
      <c r="AS236" s="16">
        <f t="shared" si="96"/>
        <v>3.34375</v>
      </c>
      <c r="BM236" s="11"/>
      <c r="BN236" s="11"/>
      <c r="BO236" s="11"/>
      <c r="BP236" s="11"/>
      <c r="BQ236" s="11"/>
      <c r="BR236" s="11"/>
      <c r="BU236" s="18"/>
      <c r="BV236" s="18"/>
      <c r="BW236" s="18"/>
      <c r="BX236" s="18"/>
      <c r="BY236" s="18"/>
      <c r="BZ236" s="18"/>
      <c r="CA236" s="18"/>
      <c r="CB236" s="18"/>
      <c r="CC236" s="18"/>
      <c r="CD236" s="18"/>
      <c r="CE236" s="18"/>
      <c r="CF236" s="18"/>
      <c r="CG236" s="18"/>
      <c r="CH236" s="18"/>
      <c r="CI236" s="18"/>
      <c r="CJ236" s="18"/>
      <c r="CK236" s="18"/>
      <c r="CL236" s="18"/>
    </row>
    <row r="237" spans="2:90" s="16" customFormat="1" ht="20" customHeight="1">
      <c r="B237" s="16" t="s">
        <v>1344</v>
      </c>
      <c r="C237" s="29"/>
      <c r="V237" s="16">
        <f>AVERAGEIF($S$3:$S$179,"=0",V3:V179)</f>
        <v>4.1772151898734178</v>
      </c>
      <c r="W237" s="16">
        <f t="shared" ref="W237:AQ237" si="97">AVERAGEIF($S$3:$S$179,"=0",W3:W179)</f>
        <v>4.8607594936708862</v>
      </c>
      <c r="X237" s="16">
        <f t="shared" si="97"/>
        <v>4.0506329113924053</v>
      </c>
      <c r="Y237" s="16">
        <f t="shared" si="97"/>
        <v>4.7848101265822782</v>
      </c>
      <c r="Z237" s="16">
        <f t="shared" si="97"/>
        <v>4.518987341772152</v>
      </c>
      <c r="AA237" s="16">
        <f t="shared" si="97"/>
        <v>5.037974683544304</v>
      </c>
      <c r="AB237" s="16">
        <f t="shared" si="97"/>
        <v>3.5569620253164556</v>
      </c>
      <c r="AC237" s="16">
        <f t="shared" si="97"/>
        <v>1.9746835443037976</v>
      </c>
      <c r="AD237" s="16">
        <f t="shared" si="97"/>
        <v>4.0253164556962027</v>
      </c>
      <c r="AE237" s="16">
        <f t="shared" si="97"/>
        <v>4.1772151898734178</v>
      </c>
      <c r="AF237" s="16">
        <f t="shared" si="97"/>
        <v>4.3164556962025316</v>
      </c>
      <c r="AG237" s="16">
        <f t="shared" si="97"/>
        <v>4.0886075949367084</v>
      </c>
      <c r="AH237" s="16">
        <f t="shared" si="97"/>
        <v>3.721518987341772</v>
      </c>
      <c r="AI237" s="16">
        <f t="shared" si="97"/>
        <v>5.3291139240506329</v>
      </c>
      <c r="AJ237" s="16">
        <f t="shared" si="97"/>
        <v>4.5316455696202533</v>
      </c>
      <c r="AK237" s="16">
        <f t="shared" si="97"/>
        <v>4.3291139240506329</v>
      </c>
      <c r="AL237" s="16">
        <f t="shared" si="97"/>
        <v>3.4556962025316458</v>
      </c>
      <c r="AM237" s="16">
        <f t="shared" si="97"/>
        <v>3.8607594936708862</v>
      </c>
      <c r="AN237" s="16">
        <f t="shared" si="97"/>
        <v>3.9367088607594938</v>
      </c>
      <c r="AO237" s="16">
        <f t="shared" si="97"/>
        <v>4.1265822784810124</v>
      </c>
      <c r="AP237" s="16">
        <f t="shared" si="97"/>
        <v>3.9493670886075951</v>
      </c>
      <c r="AQ237" s="16">
        <f t="shared" si="97"/>
        <v>3.8987341772151898</v>
      </c>
      <c r="AR237" s="16">
        <f t="shared" ref="AR237:AS237" si="98">AVERAGEIF($S$3:$S$179,"=0",AR3:AR179)</f>
        <v>5.962025316455696</v>
      </c>
      <c r="AS237" s="16">
        <f t="shared" si="98"/>
        <v>3.1772151898734178</v>
      </c>
      <c r="BM237" s="11"/>
      <c r="BN237" s="11"/>
      <c r="BO237" s="11"/>
      <c r="BP237" s="11"/>
      <c r="BQ237" s="11"/>
      <c r="BR237" s="11"/>
      <c r="BU237" s="18"/>
      <c r="BV237" s="18"/>
      <c r="BW237" s="18"/>
      <c r="BX237" s="18"/>
      <c r="BY237" s="18"/>
      <c r="BZ237" s="18"/>
      <c r="CA237" s="18"/>
      <c r="CB237" s="18"/>
      <c r="CC237" s="18"/>
      <c r="CD237" s="18"/>
      <c r="CE237" s="18"/>
      <c r="CF237" s="18"/>
      <c r="CG237" s="18"/>
      <c r="CH237" s="18"/>
      <c r="CI237" s="18"/>
      <c r="CJ237" s="18"/>
      <c r="CK237" s="18"/>
      <c r="CL237" s="18"/>
    </row>
    <row r="238" spans="2:90" s="16" customFormat="1" ht="20" customHeight="1">
      <c r="C238" s="29"/>
      <c r="BM238" s="11"/>
      <c r="BN238" s="11"/>
      <c r="BO238" s="11"/>
      <c r="BP238" s="11"/>
      <c r="BQ238" s="11"/>
      <c r="BR238" s="11"/>
      <c r="BU238" s="18"/>
      <c r="BV238" s="18"/>
      <c r="BW238" s="18"/>
      <c r="BX238" s="18"/>
      <c r="BY238" s="18"/>
      <c r="BZ238" s="18"/>
      <c r="CA238" s="18"/>
      <c r="CB238" s="18"/>
      <c r="CC238" s="18"/>
      <c r="CD238" s="18"/>
      <c r="CE238" s="18"/>
      <c r="CF238" s="18"/>
      <c r="CG238" s="18"/>
      <c r="CH238" s="18"/>
      <c r="CI238" s="18"/>
      <c r="CJ238" s="18"/>
      <c r="CK238" s="18"/>
      <c r="CL238" s="18"/>
    </row>
    <row r="239" spans="2:90" s="16" customFormat="1" ht="20" customHeight="1">
      <c r="C239" s="29"/>
      <c r="BM239" s="11"/>
      <c r="BN239" s="11"/>
      <c r="BO239" s="11"/>
      <c r="BP239" s="11"/>
      <c r="BQ239" s="11"/>
      <c r="BR239" s="11"/>
      <c r="BU239" s="18"/>
      <c r="BV239" s="18"/>
      <c r="BW239" s="18"/>
      <c r="BX239" s="18"/>
      <c r="BY239" s="18"/>
      <c r="BZ239" s="18"/>
      <c r="CA239" s="18"/>
      <c r="CB239" s="18"/>
      <c r="CC239" s="18"/>
      <c r="CD239" s="18"/>
      <c r="CE239" s="18"/>
      <c r="CF239" s="18"/>
      <c r="CG239" s="18"/>
      <c r="CH239" s="18"/>
      <c r="CI239" s="18"/>
      <c r="CJ239" s="18"/>
      <c r="CK239" s="18"/>
      <c r="CL239" s="18"/>
    </row>
    <row r="240" spans="2:90" s="16" customFormat="1" ht="20" customHeight="1">
      <c r="C240" s="29"/>
      <c r="BM240" s="11"/>
      <c r="BN240" s="11"/>
      <c r="BO240" s="11"/>
      <c r="BP240" s="11"/>
      <c r="BQ240" s="11"/>
      <c r="BR240" s="11"/>
      <c r="BU240" s="18"/>
      <c r="BV240" s="18"/>
      <c r="BW240" s="18"/>
      <c r="BX240" s="18"/>
      <c r="BY240" s="18"/>
      <c r="BZ240" s="18"/>
      <c r="CA240" s="18"/>
      <c r="CB240" s="18"/>
      <c r="CC240" s="18"/>
      <c r="CD240" s="18"/>
      <c r="CE240" s="18"/>
      <c r="CF240" s="18"/>
      <c r="CG240" s="18"/>
      <c r="CH240" s="18"/>
      <c r="CI240" s="18"/>
      <c r="CJ240" s="18"/>
      <c r="CK240" s="18"/>
      <c r="CL240" s="18"/>
    </row>
    <row r="241" spans="1:90" s="16" customFormat="1" ht="20" customHeight="1">
      <c r="AE241" s="29"/>
      <c r="BM241" s="11"/>
      <c r="BN241" s="11"/>
      <c r="BO241" s="11"/>
      <c r="BP241" s="11"/>
      <c r="BQ241" s="11"/>
      <c r="BR241" s="11"/>
      <c r="BU241" s="18"/>
      <c r="BV241" s="18"/>
      <c r="BW241" s="18"/>
      <c r="BX241" s="18"/>
      <c r="BY241" s="18"/>
      <c r="BZ241" s="18"/>
      <c r="CA241" s="18"/>
      <c r="CB241" s="18"/>
      <c r="CC241" s="18"/>
      <c r="CD241" s="18"/>
      <c r="CE241" s="18"/>
      <c r="CF241" s="18"/>
      <c r="CG241" s="18"/>
      <c r="CH241" s="18"/>
      <c r="CI241" s="18"/>
      <c r="CJ241" s="18"/>
      <c r="CK241" s="18"/>
      <c r="CL241" s="18"/>
    </row>
    <row r="242" spans="1:90" s="16" customFormat="1" ht="20" customHeight="1">
      <c r="A242" s="16" t="s">
        <v>1011</v>
      </c>
      <c r="B242" s="16" t="s">
        <v>1007</v>
      </c>
      <c r="V242" s="16">
        <f t="shared" ref="V242:AR242" si="99">TTEST(V3:V50,V146:V179,2,2)</f>
        <v>0.34577165588420877</v>
      </c>
      <c r="W242" s="16">
        <f t="shared" si="99"/>
        <v>0.59886010928894051</v>
      </c>
      <c r="X242" s="16">
        <f t="shared" si="99"/>
        <v>0.43806164283639337</v>
      </c>
      <c r="Y242" s="16">
        <f t="shared" si="99"/>
        <v>0.30340974562502554</v>
      </c>
      <c r="Z242" s="16">
        <f t="shared" si="99"/>
        <v>2.6233981561395826E-2</v>
      </c>
      <c r="AA242" s="16">
        <f t="shared" si="99"/>
        <v>2.0160149596075633E-4</v>
      </c>
      <c r="AB242" s="16">
        <f t="shared" si="99"/>
        <v>5.6499096414333511E-2</v>
      </c>
      <c r="AC242" s="16">
        <f t="shared" si="99"/>
        <v>8.6976800055675596E-2</v>
      </c>
      <c r="AD242" s="16">
        <f t="shared" si="99"/>
        <v>8.6976800055675596E-2</v>
      </c>
      <c r="AE242" s="29">
        <f>TTEST(AE3:AE50,AE146:AE179,2,2)</f>
        <v>0.87362145234611699</v>
      </c>
      <c r="AF242" s="16">
        <f t="shared" si="99"/>
        <v>0.76618881118532978</v>
      </c>
      <c r="AG242" s="16">
        <f t="shared" si="99"/>
        <v>0.83023695659275987</v>
      </c>
      <c r="AH242" s="16">
        <f t="shared" si="99"/>
        <v>0.32843443502399494</v>
      </c>
      <c r="AI242" s="16">
        <f t="shared" si="99"/>
        <v>0.49463144975896989</v>
      </c>
      <c r="AJ242" s="16">
        <f t="shared" si="99"/>
        <v>0.55689567854079458</v>
      </c>
      <c r="AK242" s="16">
        <f t="shared" si="99"/>
        <v>0.92064215327410137</v>
      </c>
      <c r="AL242" s="16">
        <f t="shared" si="99"/>
        <v>3.198526417505506E-2</v>
      </c>
      <c r="AM242" s="16">
        <f>TTEST(AM3:AM50,AM146:AM179,2,2)</f>
        <v>0.77238970843483046</v>
      </c>
      <c r="AN242" s="16">
        <f>TTEST(AN3:AN50,AN146:AN179,2,2)</f>
        <v>0.62848837122137513</v>
      </c>
      <c r="AO242" s="16">
        <f>TTEST(AO3:AO50,AO146:AO179,2,2)</f>
        <v>0.70143175983771577</v>
      </c>
      <c r="AP242" s="16">
        <f t="shared" si="99"/>
        <v>0.71730616282092141</v>
      </c>
      <c r="AQ242" s="16">
        <f t="shared" si="99"/>
        <v>0.65803373354047501</v>
      </c>
      <c r="AR242" s="16">
        <f t="shared" si="99"/>
        <v>0.23707906288624092</v>
      </c>
      <c r="AS242" s="16">
        <f>TTEST(AS3:AS50,AS146:AS179,2,2)</f>
        <v>1.1304925852831836E-18</v>
      </c>
      <c r="BJ242" s="19" t="s">
        <v>1290</v>
      </c>
      <c r="BM242" s="11"/>
      <c r="BN242" s="11"/>
      <c r="BO242" s="11"/>
      <c r="BP242" s="11"/>
      <c r="BQ242" s="11"/>
      <c r="BR242" s="11"/>
      <c r="BU242" s="18"/>
      <c r="BV242" s="18"/>
      <c r="BW242" s="18"/>
      <c r="BX242" s="18"/>
      <c r="BY242" s="18"/>
      <c r="BZ242" s="18"/>
      <c r="CA242" s="18"/>
      <c r="CB242" s="18"/>
      <c r="CC242" s="18"/>
      <c r="CD242" s="18"/>
      <c r="CE242" s="18"/>
      <c r="CF242" s="18"/>
      <c r="CG242" s="18"/>
      <c r="CH242" s="18"/>
      <c r="CI242" s="18"/>
      <c r="CJ242" s="18"/>
      <c r="CK242" s="18"/>
      <c r="CL242" s="18"/>
    </row>
    <row r="243" spans="1:90" s="16" customFormat="1" ht="20" customHeight="1">
      <c r="B243" s="16" t="s">
        <v>1008</v>
      </c>
      <c r="V243" s="16">
        <f t="shared" ref="V243:AR243" si="100">TTEST(V51:V99,V146:V179,2,2)</f>
        <v>0.77860071069039494</v>
      </c>
      <c r="W243" s="16">
        <f t="shared" si="100"/>
        <v>0.94911795251330977</v>
      </c>
      <c r="X243" s="16">
        <f t="shared" si="100"/>
        <v>0.22896985823187627</v>
      </c>
      <c r="Y243" s="16">
        <f t="shared" si="100"/>
        <v>0.66567393053878587</v>
      </c>
      <c r="Z243" s="16">
        <f t="shared" si="100"/>
        <v>0.39857875797988229</v>
      </c>
      <c r="AA243" s="16">
        <f t="shared" si="100"/>
        <v>7.3198360388207734E-2</v>
      </c>
      <c r="AB243" s="16">
        <f t="shared" si="100"/>
        <v>2.9350165800522045E-2</v>
      </c>
      <c r="AC243" s="16">
        <f t="shared" si="100"/>
        <v>6.0486059282439407E-2</v>
      </c>
      <c r="AD243" s="16">
        <f t="shared" si="100"/>
        <v>6.0486059282439407E-2</v>
      </c>
      <c r="AE243" s="29">
        <f>TTEST(AE51:AE99,AE146:AE179,2,2)</f>
        <v>0.90598601200213125</v>
      </c>
      <c r="AF243" s="16">
        <f t="shared" si="100"/>
        <v>0.37390481214921678</v>
      </c>
      <c r="AG243" s="16">
        <f t="shared" si="100"/>
        <v>0.67120400079865172</v>
      </c>
      <c r="AH243" s="16">
        <f t="shared" si="100"/>
        <v>0.46696278918204293</v>
      </c>
      <c r="AI243" s="16">
        <f t="shared" si="100"/>
        <v>0.43489602436758745</v>
      </c>
      <c r="AJ243" s="16">
        <f t="shared" si="100"/>
        <v>0.17856879858780819</v>
      </c>
      <c r="AK243" s="16">
        <f t="shared" si="100"/>
        <v>0.65102930485374788</v>
      </c>
      <c r="AL243" s="16">
        <f t="shared" si="100"/>
        <v>0.15483675714413708</v>
      </c>
      <c r="AM243" s="16">
        <f>TTEST(AM51:AM99,AM146:AM179,2,2)</f>
        <v>0.14486758496080357</v>
      </c>
      <c r="AN243" s="16">
        <f>TTEST(AN51:AN99,AN146:AN179,2,2)</f>
        <v>0.15887962976461237</v>
      </c>
      <c r="AO243" s="16">
        <f>TTEST(AO51:AO99,AO146:AO179,2,2)</f>
        <v>0.16133467264196785</v>
      </c>
      <c r="AP243" s="16">
        <f t="shared" si="100"/>
        <v>7.5995677391301988E-2</v>
      </c>
      <c r="AQ243" s="16">
        <f t="shared" si="100"/>
        <v>7.3613581279138765E-2</v>
      </c>
      <c r="AR243" s="16">
        <f t="shared" si="100"/>
        <v>0.23218356305504959</v>
      </c>
      <c r="AS243" s="16">
        <f>TTEST(AS51:AS99,AS146:AS179,2,2)</f>
        <v>1.9692497269078973E-3</v>
      </c>
      <c r="BJ243" s="17" t="s">
        <v>1305</v>
      </c>
      <c r="BK243" s="17">
        <f>COUNTIF(BK181:BK210,"=not finished")</f>
        <v>13</v>
      </c>
      <c r="BL243" s="17">
        <f>BK243/$BK$248</f>
        <v>0.43333333333333335</v>
      </c>
      <c r="BM243" s="41"/>
      <c r="BN243" s="41"/>
      <c r="BO243" s="41"/>
      <c r="BP243" s="41"/>
      <c r="BQ243" s="41"/>
      <c r="BR243" s="43"/>
      <c r="BU243" s="18"/>
      <c r="BV243" s="18"/>
      <c r="BW243" s="18"/>
      <c r="BX243" s="18"/>
      <c r="BY243" s="18"/>
      <c r="BZ243" s="18"/>
      <c r="CA243" s="18"/>
      <c r="CB243" s="18"/>
      <c r="CC243" s="18"/>
      <c r="CD243" s="18"/>
      <c r="CE243" s="18"/>
      <c r="CF243" s="18"/>
      <c r="CG243" s="18"/>
      <c r="CH243" s="18"/>
      <c r="CI243" s="18"/>
      <c r="CJ243" s="18"/>
      <c r="CK243" s="18"/>
      <c r="CL243" s="18"/>
    </row>
    <row r="244" spans="1:90" s="16" customFormat="1" ht="20" customHeight="1">
      <c r="B244" s="16" t="s">
        <v>1009</v>
      </c>
      <c r="V244" s="16">
        <f t="shared" ref="V244:AR244" si="101">TTEST(V100:V145,V146:V179,2,2)</f>
        <v>0.76456840973606011</v>
      </c>
      <c r="W244" s="16">
        <f t="shared" si="101"/>
        <v>0.53201791159368184</v>
      </c>
      <c r="X244" s="16">
        <f t="shared" si="101"/>
        <v>0.2514202175459137</v>
      </c>
      <c r="Y244" s="16">
        <f t="shared" si="101"/>
        <v>0.14673213772497376</v>
      </c>
      <c r="Z244" s="16">
        <f t="shared" si="101"/>
        <v>9.6377252983237072E-2</v>
      </c>
      <c r="AA244" s="16">
        <f t="shared" si="101"/>
        <v>2.5522198656605698E-3</v>
      </c>
      <c r="AB244" s="16">
        <f t="shared" si="101"/>
        <v>5.6476013583024376E-3</v>
      </c>
      <c r="AC244" s="16">
        <f t="shared" si="101"/>
        <v>1.3720268225128934E-2</v>
      </c>
      <c r="AD244" s="16">
        <f t="shared" si="101"/>
        <v>1.3720268225128934E-2</v>
      </c>
      <c r="AE244" s="29">
        <f>TTEST(AE100:AE145,AE146:AE179,2,2)</f>
        <v>0.16881471100686887</v>
      </c>
      <c r="AF244" s="16">
        <f t="shared" si="101"/>
        <v>0.23120121863380547</v>
      </c>
      <c r="AG244" s="16">
        <f t="shared" si="101"/>
        <v>0.19629943576695583</v>
      </c>
      <c r="AH244" s="16">
        <f t="shared" si="101"/>
        <v>3.9659057994267007E-2</v>
      </c>
      <c r="AI244" s="16">
        <f t="shared" si="101"/>
        <v>0.1279150557622778</v>
      </c>
      <c r="AJ244" s="16">
        <f t="shared" si="101"/>
        <v>1.7484129546680341E-2</v>
      </c>
      <c r="AK244" s="16">
        <f t="shared" si="101"/>
        <v>0.30735183402670457</v>
      </c>
      <c r="AL244" s="16">
        <f t="shared" si="101"/>
        <v>1.2131152640309523E-3</v>
      </c>
      <c r="AM244" s="16">
        <f>TTEST(AM100:AM145,AM146:AM179,2,2)</f>
        <v>0.4973616998422713</v>
      </c>
      <c r="AN244" s="16">
        <f>TTEST(AN100:AN145,AN146:AN179,2,2)</f>
        <v>0.40348402727420807</v>
      </c>
      <c r="AO244" s="16">
        <f>TTEST(AO100:AO145,AO146:AO179,2,2)</f>
        <v>0.21970129830993751</v>
      </c>
      <c r="AP244" s="16">
        <f t="shared" si="101"/>
        <v>0.29675822389893275</v>
      </c>
      <c r="AQ244" s="16">
        <f t="shared" si="101"/>
        <v>0.51703025790458423</v>
      </c>
      <c r="AR244" s="16">
        <f t="shared" si="101"/>
        <v>0.2472475879714954</v>
      </c>
      <c r="AS244" s="16">
        <f>TTEST(AS100:AS145,AS146:AS179,2,2)</f>
        <v>2.5771072900983235E-18</v>
      </c>
      <c r="BJ244" s="17" t="s">
        <v>1306</v>
      </c>
      <c r="BK244" s="17">
        <f>COUNTIF(BK181:BK210,"*")-BK243</f>
        <v>17</v>
      </c>
      <c r="BL244" s="17">
        <f t="shared" ref="BL244:BL248" si="102">BK244/$BK$248</f>
        <v>0.56666666666666665</v>
      </c>
      <c r="BM244" s="41"/>
      <c r="BN244" s="41"/>
      <c r="BO244" s="41"/>
      <c r="BP244" s="41"/>
      <c r="BQ244" s="41"/>
      <c r="BR244" s="43"/>
      <c r="BU244" s="18"/>
      <c r="BV244" s="18"/>
      <c r="BW244" s="18"/>
      <c r="BX244" s="18"/>
      <c r="BY244" s="18"/>
      <c r="BZ244" s="18"/>
      <c r="CA244" s="18"/>
      <c r="CB244" s="18"/>
      <c r="CC244" s="18"/>
      <c r="CD244" s="18"/>
      <c r="CE244" s="18"/>
      <c r="CF244" s="18"/>
      <c r="CG244" s="18"/>
      <c r="CH244" s="18"/>
      <c r="CI244" s="18"/>
      <c r="CJ244" s="18"/>
      <c r="CK244" s="18"/>
      <c r="CL244" s="18"/>
    </row>
    <row r="245" spans="1:90" ht="17" thickBot="1">
      <c r="AI245" s="26"/>
      <c r="BJ245" s="12" t="s">
        <v>1137</v>
      </c>
      <c r="BK245" s="12">
        <f>COUNTIF(BK181:BK210,"=positive")</f>
        <v>4</v>
      </c>
      <c r="BL245" s="12">
        <f t="shared" si="102"/>
        <v>0.13333333333333333</v>
      </c>
      <c r="BM245" s="41"/>
      <c r="BN245" s="41"/>
      <c r="BO245" s="41"/>
      <c r="BP245" s="41"/>
      <c r="BQ245" s="41"/>
      <c r="BR245" s="43"/>
      <c r="BS245"/>
      <c r="BT245"/>
    </row>
    <row r="246" spans="1:90" ht="17" thickTop="1">
      <c r="BJ246" s="12" t="s">
        <v>1138</v>
      </c>
      <c r="BK246" s="12">
        <f>COUNTIF(BK181:BK210,"=negative")</f>
        <v>9</v>
      </c>
      <c r="BL246" s="12">
        <f t="shared" si="102"/>
        <v>0.3</v>
      </c>
      <c r="BM246" s="41"/>
      <c r="BN246" s="41"/>
      <c r="BO246" s="41"/>
      <c r="BP246" s="41"/>
      <c r="BQ246" s="41"/>
      <c r="BR246" s="43"/>
      <c r="BS246"/>
      <c r="BT246"/>
    </row>
    <row r="247" spans="1:90">
      <c r="C247" t="s">
        <v>366</v>
      </c>
      <c r="D247">
        <f>COUNTIF($E$3:$E$179,"=no_education")</f>
        <v>1</v>
      </c>
      <c r="E247">
        <f>D247/$B$216</f>
        <v>5.6497175141242938E-3</v>
      </c>
      <c r="BJ247" s="12" t="s">
        <v>1141</v>
      </c>
      <c r="BK247" s="12">
        <f>COUNTIF(BK181:BK210, "=balanced")</f>
        <v>2</v>
      </c>
      <c r="BL247" s="12">
        <f t="shared" si="102"/>
        <v>6.6666666666666666E-2</v>
      </c>
      <c r="BM247" s="41"/>
      <c r="BN247" s="41"/>
      <c r="BO247" s="41"/>
      <c r="BP247" s="41"/>
      <c r="BQ247" s="41"/>
      <c r="BR247" s="43"/>
      <c r="BS247"/>
      <c r="BT247"/>
    </row>
    <row r="248" spans="1:90">
      <c r="C248" t="s">
        <v>82</v>
      </c>
      <c r="D248">
        <f>COUNTIF($E$3:$E$179,"=secondary")</f>
        <v>28</v>
      </c>
      <c r="E248">
        <f t="shared" ref="E248:E252" si="103">D248/$B$216</f>
        <v>0.15819209039548024</v>
      </c>
      <c r="BJ248" s="12" t="s">
        <v>1307</v>
      </c>
      <c r="BK248" s="12">
        <f>BK243+BK244</f>
        <v>30</v>
      </c>
      <c r="BL248" s="12">
        <f t="shared" si="102"/>
        <v>1</v>
      </c>
      <c r="BM248" s="41"/>
      <c r="BN248" s="41"/>
      <c r="BO248" s="41"/>
      <c r="BP248" s="41"/>
      <c r="BQ248" s="41"/>
      <c r="BR248" s="43"/>
      <c r="BS248"/>
      <c r="BT248"/>
    </row>
    <row r="249" spans="1:90">
      <c r="C249" t="s">
        <v>144</v>
      </c>
      <c r="D249">
        <f>COUNTIF($E$3:$E$179,"=college")</f>
        <v>51</v>
      </c>
      <c r="E249">
        <f t="shared" si="103"/>
        <v>0.28813559322033899</v>
      </c>
      <c r="V249" s="3" t="s">
        <v>1012</v>
      </c>
      <c r="BK249"/>
      <c r="BL249"/>
      <c r="BS249"/>
      <c r="BT249"/>
    </row>
    <row r="250" spans="1:90">
      <c r="C250" t="s">
        <v>1334</v>
      </c>
      <c r="D250">
        <f>COUNTIF($E$3:$E$179,"=udergrad")</f>
        <v>54</v>
      </c>
      <c r="E250">
        <f t="shared" si="103"/>
        <v>0.30508474576271188</v>
      </c>
      <c r="V250" s="4" t="s">
        <v>1013</v>
      </c>
      <c r="BK250"/>
      <c r="BL250"/>
      <c r="BS250"/>
      <c r="BT250"/>
    </row>
    <row r="251" spans="1:90">
      <c r="C251" t="s">
        <v>55</v>
      </c>
      <c r="D251">
        <f>COUNTIF($E$3:$E$179,"=graduate")</f>
        <v>36</v>
      </c>
      <c r="E251">
        <f t="shared" si="103"/>
        <v>0.20338983050847459</v>
      </c>
      <c r="V251" s="3" t="s">
        <v>1014</v>
      </c>
      <c r="BK251"/>
      <c r="BL251"/>
      <c r="BS251"/>
      <c r="BT251"/>
    </row>
    <row r="252" spans="1:90">
      <c r="C252" t="s">
        <v>95</v>
      </c>
      <c r="D252">
        <f>COUNTIF($E$3:$E$179,"=PhD")</f>
        <v>7</v>
      </c>
      <c r="E252">
        <f t="shared" si="103"/>
        <v>3.954802259887006E-2</v>
      </c>
      <c r="V252" s="3" t="s">
        <v>1015</v>
      </c>
      <c r="BK252"/>
      <c r="BL252"/>
      <c r="BS252"/>
      <c r="BT252"/>
    </row>
    <row r="253" spans="1:90">
      <c r="V253" s="3" t="s">
        <v>1016</v>
      </c>
      <c r="BK253"/>
      <c r="BL253"/>
      <c r="BS253"/>
      <c r="BT253"/>
    </row>
    <row r="254" spans="1:90">
      <c r="C254" t="s">
        <v>1335</v>
      </c>
      <c r="D254" t="e">
        <f>count</f>
        <v>#NAME?</v>
      </c>
      <c r="V254" s="3" t="s">
        <v>1017</v>
      </c>
      <c r="BK254"/>
      <c r="BL254"/>
      <c r="BS254"/>
      <c r="BT254"/>
    </row>
    <row r="255" spans="1:90">
      <c r="V255" s="3" t="s">
        <v>1018</v>
      </c>
      <c r="BK255"/>
      <c r="BL255"/>
      <c r="BS255"/>
      <c r="BT255"/>
    </row>
    <row r="256" spans="1:90">
      <c r="V256" s="3" t="s">
        <v>1019</v>
      </c>
      <c r="BK256"/>
      <c r="BL256"/>
      <c r="BS256"/>
      <c r="BT256"/>
    </row>
    <row r="257" spans="22:72">
      <c r="V257" s="3" t="s">
        <v>1020</v>
      </c>
      <c r="BK257"/>
      <c r="BL257"/>
      <c r="BS257"/>
      <c r="BT257"/>
    </row>
    <row r="258" spans="22:72">
      <c r="V258" s="3" t="s">
        <v>1021</v>
      </c>
      <c r="BK258"/>
      <c r="BL258"/>
      <c r="BS258"/>
      <c r="BT258"/>
    </row>
    <row r="259" spans="22:72">
      <c r="V259" s="3" t="s">
        <v>1022</v>
      </c>
      <c r="BK259"/>
      <c r="BL259"/>
      <c r="BS259"/>
      <c r="BT259"/>
    </row>
    <row r="260" spans="22:72">
      <c r="V260" s="3" t="s">
        <v>1023</v>
      </c>
      <c r="BK260"/>
      <c r="BL260"/>
      <c r="BS260"/>
      <c r="BT260"/>
    </row>
    <row r="261" spans="22:72">
      <c r="V261" s="3" t="s">
        <v>1024</v>
      </c>
      <c r="BK261"/>
      <c r="BL261"/>
      <c r="BS261"/>
      <c r="BT261"/>
    </row>
    <row r="262" spans="22:72">
      <c r="V262" s="4" t="s">
        <v>1025</v>
      </c>
      <c r="BK262"/>
      <c r="BL262"/>
      <c r="BS262"/>
      <c r="BT262"/>
    </row>
    <row r="263" spans="22:72">
      <c r="V263" s="3" t="s">
        <v>1026</v>
      </c>
      <c r="BK263"/>
      <c r="BL263"/>
      <c r="BS263"/>
      <c r="BT263"/>
    </row>
    <row r="264" spans="22:72">
      <c r="V264" s="4" t="s">
        <v>1027</v>
      </c>
      <c r="BK264"/>
      <c r="BL264"/>
      <c r="BS264"/>
      <c r="BT264"/>
    </row>
    <row r="265" spans="22:72">
      <c r="V265" s="3" t="s">
        <v>1028</v>
      </c>
      <c r="BK265"/>
      <c r="BL265"/>
      <c r="BS265"/>
      <c r="BT265"/>
    </row>
    <row r="266" spans="22:72">
      <c r="V266" s="3" t="s">
        <v>1029</v>
      </c>
      <c r="BK266"/>
      <c r="BL266"/>
      <c r="BS266"/>
      <c r="BT266"/>
    </row>
    <row r="267" spans="22:72">
      <c r="V267" s="3" t="s">
        <v>1030</v>
      </c>
      <c r="BK267"/>
      <c r="BL267"/>
      <c r="BS267"/>
      <c r="BT267"/>
    </row>
    <row r="268" spans="22:72">
      <c r="V268" s="3" t="s">
        <v>1031</v>
      </c>
      <c r="BK268"/>
      <c r="BL268"/>
      <c r="BS268"/>
      <c r="BT268"/>
    </row>
    <row r="269" spans="22:72">
      <c r="V269" s="3" t="s">
        <v>1032</v>
      </c>
      <c r="BK269"/>
      <c r="BL269"/>
      <c r="BS269"/>
      <c r="BT269"/>
    </row>
    <row r="270" spans="22:72">
      <c r="V270" s="3" t="s">
        <v>1033</v>
      </c>
      <c r="BK270"/>
      <c r="BL270"/>
      <c r="BS270"/>
      <c r="BT270"/>
    </row>
    <row r="271" spans="22:72">
      <c r="V271" s="3" t="s">
        <v>1034</v>
      </c>
      <c r="BK271"/>
      <c r="BL271"/>
      <c r="BS271"/>
      <c r="BT271"/>
    </row>
    <row r="272" spans="22:72">
      <c r="V272" s="3" t="s">
        <v>1035</v>
      </c>
      <c r="BK272"/>
      <c r="BL272"/>
      <c r="BS272"/>
      <c r="BT272"/>
    </row>
    <row r="273" spans="22:72">
      <c r="V273" s="3" t="s">
        <v>1036</v>
      </c>
      <c r="BK273"/>
      <c r="BL273"/>
      <c r="BS273"/>
      <c r="BT273"/>
    </row>
    <row r="274" spans="22:72">
      <c r="V274" s="4" t="s">
        <v>1037</v>
      </c>
      <c r="BK274"/>
      <c r="BL274"/>
      <c r="BS274"/>
      <c r="BT274"/>
    </row>
    <row r="275" spans="22:72">
      <c r="V275" s="3" t="s">
        <v>1038</v>
      </c>
      <c r="BK275"/>
      <c r="BL275"/>
      <c r="BS275"/>
      <c r="BT275"/>
    </row>
    <row r="276" spans="22:72">
      <c r="BK276"/>
      <c r="BL276"/>
      <c r="BS276"/>
      <c r="BT276"/>
    </row>
  </sheetData>
  <conditionalFormatting sqref="BA211:BC1048576 BA2:BC180 BA181:BA210 BD181:BE210">
    <cfRule type="colorScale" priority="11">
      <colorScale>
        <cfvo type="min"/>
        <cfvo type="num" val="0.05"/>
        <color rgb="FFFF7128"/>
        <color rgb="FFFFEF9C"/>
      </colorScale>
    </cfRule>
    <cfRule type="colorScale" priority="12">
      <colorScale>
        <cfvo type="min"/>
        <cfvo type="num" val="0"/>
        <color rgb="FFFF7128"/>
        <color rgb="FFFFEF9C"/>
      </colorScale>
    </cfRule>
  </conditionalFormatting>
  <conditionalFormatting sqref="BU3:CL179">
    <cfRule type="cellIs" dxfId="3"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V221:AS228">
    <cfRule type="colorScale" priority="13">
      <colorScale>
        <cfvo type="min"/>
        <cfvo type="percentile" val="50"/>
        <cfvo type="max"/>
        <color rgb="FFF8696B"/>
        <color rgb="FFFFEB84"/>
        <color rgb="FF63BE7B"/>
      </colorScale>
    </cfRule>
  </conditionalFormatting>
  <conditionalFormatting sqref="V242:AS244">
    <cfRule type="colorScale" priority="14">
      <colorScale>
        <cfvo type="min"/>
        <cfvo type="num" val="0.05"/>
        <color rgb="FFFF7128"/>
        <color rgb="FFFFEF9C"/>
      </colorScale>
    </cfRule>
  </conditionalFormatting>
  <conditionalFormatting sqref="BM3:BR179">
    <cfRule type="cellIs" dxfId="2" priority="5" operator="equal">
      <formula>TRUE</formula>
    </cfRule>
    <cfRule type="colorScale" priority="6">
      <colorScale>
        <cfvo type="formula" val="TRUE"/>
        <cfvo type="formula" val="FALSE"/>
        <color rgb="FFFF7128"/>
        <color rgb="FFFFEF9C"/>
      </colorScale>
    </cfRule>
    <cfRule type="colorScale" priority="7">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4">
      <colorScale>
        <cfvo type="min"/>
        <cfvo type="percentile" val="50"/>
        <cfvo type="max"/>
        <color rgb="FFF8696B"/>
        <color rgb="FFFFEB84"/>
        <color rgb="FF63BE7B"/>
      </colorScale>
    </cfRule>
  </conditionalFormatting>
  <conditionalFormatting sqref="V226:AS229">
    <cfRule type="colorScale" priority="3">
      <colorScale>
        <cfvo type="min"/>
        <cfvo type="percentile" val="50"/>
        <cfvo type="max"/>
        <color rgb="FFF8696B"/>
        <color rgb="FFFFEB84"/>
        <color rgb="FF63BE7B"/>
      </colorScale>
    </cfRule>
  </conditionalFormatting>
  <conditionalFormatting sqref="V231:AS234">
    <cfRule type="colorScale" priority="2">
      <colorScale>
        <cfvo type="min"/>
        <cfvo type="percentile" val="50"/>
        <cfvo type="max"/>
        <color rgb="FFF8696B"/>
        <color rgb="FFFFEB84"/>
        <color rgb="FF63BE7B"/>
      </colorScale>
    </cfRule>
  </conditionalFormatting>
  <conditionalFormatting sqref="V236:AS2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C7FD-AA6A-3C48-9A46-8284191160B7}">
  <dimension ref="A1:CR269"/>
  <sheetViews>
    <sheetView topLeftCell="A65" workbookViewId="0">
      <pane xSplit="19" topLeftCell="AR1" activePane="topRight" state="frozen"/>
      <selection pane="topRight" activeCell="H223" sqref="H223"/>
    </sheetView>
  </sheetViews>
  <sheetFormatPr baseColWidth="10" defaultRowHeight="16"/>
  <cols>
    <col min="3" max="3" width="14.1640625" customWidth="1"/>
    <col min="4" max="4" width="0" hidden="1" customWidth="1"/>
    <col min="5" max="7" width="10.83203125" hidden="1"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48" customWidth="1"/>
    <col min="32" max="32" width="5.5" style="35" customWidth="1"/>
    <col min="33" max="39" width="5.5" customWidth="1"/>
    <col min="40" max="40" width="5.5" style="48" customWidth="1"/>
    <col min="41" max="45" width="5.5" customWidth="1"/>
    <col min="46" max="46" width="5.5" hidden="1" customWidth="1"/>
    <col min="47" max="47" width="5.5" style="48" customWidth="1"/>
    <col min="48" max="48" width="5.5" customWidth="1"/>
    <col min="65" max="65" width="65.33203125" customWidth="1"/>
    <col min="66" max="66" width="31.83203125" style="5" hidden="1" customWidth="1"/>
    <col min="67" max="67" width="9" style="5" hidden="1" customWidth="1"/>
    <col min="68" max="73" width="9" style="11" hidden="1" customWidth="1"/>
    <col min="74" max="75" width="25" style="5" hidden="1" customWidth="1"/>
    <col min="76" max="76" width="10.83203125" style="11"/>
    <col min="77" max="93" width="9.5" style="11" customWidth="1"/>
  </cols>
  <sheetData>
    <row r="1" spans="1:96" ht="31" customHeight="1">
      <c r="A1" t="s">
        <v>293</v>
      </c>
      <c r="B1" t="s">
        <v>294</v>
      </c>
      <c r="C1" t="s">
        <v>281</v>
      </c>
      <c r="D1" t="s">
        <v>70</v>
      </c>
      <c r="E1" t="s">
        <v>55</v>
      </c>
      <c r="F1" t="s">
        <v>83</v>
      </c>
      <c r="G1" t="s">
        <v>124</v>
      </c>
      <c r="H1" t="s">
        <v>295</v>
      </c>
      <c r="I1" t="str">
        <f t="shared" ref="I1:I32" si="0">H1</f>
        <v>Do not wish to answer</v>
      </c>
      <c r="J1" t="s">
        <v>74</v>
      </c>
      <c r="K1" t="s">
        <v>296</v>
      </c>
      <c r="L1">
        <v>3</v>
      </c>
      <c r="M1">
        <v>4</v>
      </c>
      <c r="N1">
        <v>1</v>
      </c>
      <c r="O1">
        <v>1</v>
      </c>
      <c r="P1">
        <v>3</v>
      </c>
      <c r="Q1">
        <v>4</v>
      </c>
      <c r="R1">
        <v>0</v>
      </c>
      <c r="S1">
        <v>-1</v>
      </c>
      <c r="V1">
        <v>0</v>
      </c>
      <c r="W1">
        <v>1</v>
      </c>
      <c r="X1">
        <v>0</v>
      </c>
      <c r="Y1">
        <v>0</v>
      </c>
      <c r="Z1">
        <v>0</v>
      </c>
      <c r="AA1">
        <v>4</v>
      </c>
      <c r="AB1">
        <v>0</v>
      </c>
      <c r="AC1">
        <v>6</v>
      </c>
      <c r="AD1" s="46">
        <v>0</v>
      </c>
      <c r="AF1" s="35">
        <v>2</v>
      </c>
      <c r="AG1">
        <v>0</v>
      </c>
      <c r="AH1">
        <v>0</v>
      </c>
      <c r="AI1">
        <v>0</v>
      </c>
      <c r="AJ1">
        <v>5</v>
      </c>
      <c r="AK1">
        <v>1</v>
      </c>
      <c r="AL1">
        <v>0</v>
      </c>
      <c r="AM1" s="46">
        <v>0</v>
      </c>
      <c r="AO1">
        <v>2</v>
      </c>
      <c r="AP1">
        <v>1</v>
      </c>
      <c r="AQ1">
        <v>1</v>
      </c>
      <c r="AR1">
        <v>1</v>
      </c>
      <c r="AS1" s="46">
        <v>1</v>
      </c>
      <c r="AT1">
        <v>6</v>
      </c>
      <c r="AV1">
        <v>4</v>
      </c>
      <c r="AW1">
        <f t="shared" ref="AW1:AW32" si="1">AVERAGE(AF1,AG1,AH1,AI1,AJ1,AK1,AL1,AM1)</f>
        <v>1</v>
      </c>
      <c r="AX1">
        <f t="shared" ref="AX1:AX32" si="2">IF(AW1&gt;3,1,0)</f>
        <v>0</v>
      </c>
      <c r="AY1">
        <f t="shared" ref="AY1:AY32" si="3">AVERAGE(BA3,V1,W1,X1:AB1,AD1)</f>
        <v>0.625</v>
      </c>
      <c r="AZ1">
        <f t="shared" ref="AZ1:AZ32" si="4">IF(AY1&gt;3, 1, 0)</f>
        <v>0</v>
      </c>
      <c r="BA1" t="s">
        <v>297</v>
      </c>
      <c r="BB1" t="s">
        <v>298</v>
      </c>
      <c r="BC1" t="s">
        <v>299</v>
      </c>
      <c r="BD1">
        <v>1</v>
      </c>
      <c r="BF1">
        <f t="shared" ref="BF1:BF32" si="5">IF(BE1="",BD1,BE1)</f>
        <v>1</v>
      </c>
      <c r="BG1">
        <v>1</v>
      </c>
      <c r="BH1">
        <v>5</v>
      </c>
      <c r="BI1">
        <f t="shared" ref="BI1:BI32" si="6">IF(BH1=1,0,1)</f>
        <v>1</v>
      </c>
      <c r="BJ1" t="s">
        <v>300</v>
      </c>
      <c r="BK1" t="s">
        <v>301</v>
      </c>
      <c r="BL1">
        <v>4.8958333333333328E-3</v>
      </c>
      <c r="BM1" t="s">
        <v>302</v>
      </c>
      <c r="BN1" s="5" t="s">
        <v>1042</v>
      </c>
      <c r="BP1" s="11" t="b">
        <f t="shared" ref="BP1:BU10" ca="1" si="7">ISNUMBER(SEARCH(BP$2,$BO1))</f>
        <v>0</v>
      </c>
      <c r="BQ1" s="11" t="b">
        <f t="shared" ca="1" si="7"/>
        <v>0</v>
      </c>
      <c r="BR1" s="11" t="b">
        <f t="shared" ca="1" si="7"/>
        <v>0</v>
      </c>
      <c r="BS1" s="11" t="b">
        <f t="shared" ca="1" si="7"/>
        <v>0</v>
      </c>
      <c r="BT1" s="11" t="b">
        <f t="shared" ca="1" si="7"/>
        <v>0</v>
      </c>
      <c r="BU1" s="11" t="b">
        <f t="shared" ca="1" si="7"/>
        <v>0</v>
      </c>
      <c r="BV1" s="5" t="s">
        <v>1076</v>
      </c>
      <c r="BW1" s="5" t="s">
        <v>1077</v>
      </c>
      <c r="BX1" s="11" t="b">
        <f t="shared" ref="BX1:BX32" ca="1" si="8">ISNUMBER(SEARCH($BX$2,BV1))</f>
        <v>0</v>
      </c>
      <c r="BY1" s="11" t="b">
        <f>ISNUMBER(SEARCH("NLU",BV1))</f>
        <v>1</v>
      </c>
      <c r="BZ1" s="11" t="b">
        <f t="shared" ref="BZ1:CM10" ca="1" si="9">ISNUMBER(SEARCH(BZ$2,$BV1))</f>
        <v>1</v>
      </c>
      <c r="CA1" s="11" t="b">
        <f t="shared" ca="1" si="9"/>
        <v>0</v>
      </c>
      <c r="CB1" s="11" t="b">
        <f t="shared" ca="1" si="9"/>
        <v>0</v>
      </c>
      <c r="CC1" s="11" t="b">
        <f t="shared" ca="1" si="9"/>
        <v>1</v>
      </c>
      <c r="CD1" s="11" t="b">
        <f t="shared" ca="1" si="9"/>
        <v>0</v>
      </c>
      <c r="CE1" s="11" t="b">
        <f t="shared" ca="1" si="9"/>
        <v>0</v>
      </c>
      <c r="CF1" s="11" t="b">
        <f t="shared" ca="1" si="9"/>
        <v>0</v>
      </c>
      <c r="CG1" s="11" t="b">
        <f t="shared" ca="1" si="9"/>
        <v>0</v>
      </c>
      <c r="CH1" s="11" t="b">
        <f t="shared" ca="1" si="9"/>
        <v>0</v>
      </c>
      <c r="CI1" s="11" t="b">
        <f t="shared" ca="1" si="9"/>
        <v>0</v>
      </c>
      <c r="CJ1" s="11" t="b">
        <f t="shared" ca="1" si="9"/>
        <v>0</v>
      </c>
      <c r="CK1" s="11" t="b">
        <f t="shared" ca="1" si="9"/>
        <v>0</v>
      </c>
      <c r="CL1" s="11" t="b">
        <f t="shared" ca="1" si="9"/>
        <v>0</v>
      </c>
      <c r="CM1" s="11" t="b">
        <f t="shared" ca="1" si="9"/>
        <v>0</v>
      </c>
      <c r="CN1" s="11" t="b">
        <f ca="1">ISNUMBER(SEARCH($CN$2,BW1))</f>
        <v>0</v>
      </c>
      <c r="CO1" s="11" t="b">
        <f t="shared" ref="CO1:CO32" ca="1" si="10">ISNUMBER(SEARCH($CO$2,$BW1))</f>
        <v>0</v>
      </c>
    </row>
    <row r="2" spans="1:96" s="13" customFormat="1" ht="21">
      <c r="A2" t="s">
        <v>947</v>
      </c>
      <c r="B2" t="s">
        <v>948</v>
      </c>
      <c r="C2" t="s">
        <v>802</v>
      </c>
      <c r="D2" t="s">
        <v>54</v>
      </c>
      <c r="E2" t="s">
        <v>82</v>
      </c>
      <c r="F2" t="s">
        <v>56</v>
      </c>
      <c r="G2" t="s">
        <v>72</v>
      </c>
      <c r="H2" t="s">
        <v>949</v>
      </c>
      <c r="I2" t="str">
        <f t="shared" si="0"/>
        <v>America</v>
      </c>
      <c r="J2" t="s">
        <v>59</v>
      </c>
      <c r="K2" t="s">
        <v>60</v>
      </c>
      <c r="L2">
        <v>4</v>
      </c>
      <c r="M2">
        <v>2</v>
      </c>
      <c r="N2">
        <v>1</v>
      </c>
      <c r="O2">
        <v>5</v>
      </c>
      <c r="P2">
        <v>4</v>
      </c>
      <c r="Q2">
        <v>4</v>
      </c>
      <c r="R2">
        <v>4</v>
      </c>
      <c r="S2">
        <v>-1</v>
      </c>
      <c r="T2"/>
      <c r="U2"/>
      <c r="V2">
        <v>5</v>
      </c>
      <c r="W2">
        <v>6</v>
      </c>
      <c r="X2">
        <v>5</v>
      </c>
      <c r="Y2">
        <v>5</v>
      </c>
      <c r="Z2">
        <v>6</v>
      </c>
      <c r="AA2">
        <v>5</v>
      </c>
      <c r="AB2">
        <v>4</v>
      </c>
      <c r="AC2">
        <v>0</v>
      </c>
      <c r="AD2" s="46">
        <v>6</v>
      </c>
      <c r="AE2" s="48"/>
      <c r="AF2" s="35">
        <v>4</v>
      </c>
      <c r="AG2">
        <v>5</v>
      </c>
      <c r="AH2">
        <v>4</v>
      </c>
      <c r="AI2">
        <v>6</v>
      </c>
      <c r="AJ2">
        <v>5</v>
      </c>
      <c r="AK2">
        <v>4</v>
      </c>
      <c r="AL2">
        <v>6</v>
      </c>
      <c r="AM2" s="46">
        <v>5</v>
      </c>
      <c r="AN2" s="48">
        <f>AVERAGE(AF2:AM2)</f>
        <v>4.875</v>
      </c>
      <c r="AO2">
        <v>5</v>
      </c>
      <c r="AP2">
        <v>4</v>
      </c>
      <c r="AQ2">
        <v>5</v>
      </c>
      <c r="AR2">
        <v>5</v>
      </c>
      <c r="AS2" s="46">
        <v>5</v>
      </c>
      <c r="AT2">
        <v>6</v>
      </c>
      <c r="AU2" s="48">
        <f>AVERAGE(AO2:AS2)</f>
        <v>4.8</v>
      </c>
      <c r="AV2">
        <v>5</v>
      </c>
      <c r="AW2">
        <f t="shared" si="1"/>
        <v>4.875</v>
      </c>
      <c r="AX2">
        <f t="shared" si="2"/>
        <v>1</v>
      </c>
      <c r="AY2">
        <f t="shared" si="3"/>
        <v>5.25</v>
      </c>
      <c r="AZ2">
        <f t="shared" si="4"/>
        <v>1</v>
      </c>
      <c r="BA2" t="s">
        <v>61</v>
      </c>
      <c r="BB2" t="s">
        <v>166</v>
      </c>
      <c r="BC2" t="s">
        <v>239</v>
      </c>
      <c r="BD2">
        <v>1</v>
      </c>
      <c r="BE2"/>
      <c r="BF2">
        <f t="shared" si="5"/>
        <v>1</v>
      </c>
      <c r="BG2">
        <v>1</v>
      </c>
      <c r="BH2">
        <v>1</v>
      </c>
      <c r="BI2">
        <f t="shared" si="6"/>
        <v>0</v>
      </c>
      <c r="BJ2" t="s">
        <v>181</v>
      </c>
      <c r="BK2" t="s">
        <v>65</v>
      </c>
      <c r="BL2" s="1">
        <v>2.2569444444444447E-3</v>
      </c>
      <c r="BM2"/>
      <c r="BN2" s="5" t="s">
        <v>1041</v>
      </c>
      <c r="BO2" s="5"/>
      <c r="BP2" s="11" t="b">
        <f t="shared" ca="1" si="7"/>
        <v>0</v>
      </c>
      <c r="BQ2" s="11" t="b">
        <f t="shared" ca="1" si="7"/>
        <v>0</v>
      </c>
      <c r="BR2" s="11" t="b">
        <f t="shared" ca="1" si="7"/>
        <v>0</v>
      </c>
      <c r="BS2" s="11" t="b">
        <f t="shared" ca="1" si="7"/>
        <v>0</v>
      </c>
      <c r="BT2" s="11" t="b">
        <f t="shared" ca="1" si="7"/>
        <v>0</v>
      </c>
      <c r="BU2" s="11" t="b">
        <f t="shared" ca="1" si="7"/>
        <v>0</v>
      </c>
      <c r="BV2" s="5"/>
      <c r="BW2" s="5"/>
      <c r="BX2" s="11" t="b">
        <f t="shared" ca="1" si="8"/>
        <v>0</v>
      </c>
      <c r="BY2" s="11" t="b">
        <f>ISNUMBER(SEARCH("NLU",BV2))</f>
        <v>0</v>
      </c>
      <c r="BZ2" s="11" t="b">
        <f t="shared" ca="1" si="9"/>
        <v>0</v>
      </c>
      <c r="CA2" s="11" t="b">
        <f t="shared" ca="1" si="9"/>
        <v>0</v>
      </c>
      <c r="CB2" s="11" t="b">
        <f t="shared" ca="1" si="9"/>
        <v>0</v>
      </c>
      <c r="CC2" s="11" t="b">
        <f t="shared" ca="1" si="9"/>
        <v>0</v>
      </c>
      <c r="CD2" s="11" t="b">
        <f t="shared" ca="1" si="9"/>
        <v>0</v>
      </c>
      <c r="CE2" s="11" t="b">
        <f t="shared" ca="1" si="9"/>
        <v>0</v>
      </c>
      <c r="CF2" s="11" t="b">
        <f t="shared" ca="1" si="9"/>
        <v>0</v>
      </c>
      <c r="CG2" s="11" t="b">
        <f t="shared" ca="1" si="9"/>
        <v>0</v>
      </c>
      <c r="CH2" s="11" t="b">
        <f t="shared" ca="1" si="9"/>
        <v>0</v>
      </c>
      <c r="CI2" s="11" t="b">
        <f t="shared" ca="1" si="9"/>
        <v>0</v>
      </c>
      <c r="CJ2" s="11" t="b">
        <f t="shared" ca="1" si="9"/>
        <v>0</v>
      </c>
      <c r="CK2" s="11" t="b">
        <f t="shared" ca="1" si="9"/>
        <v>0</v>
      </c>
      <c r="CL2" s="11" t="b">
        <f t="shared" ca="1" si="9"/>
        <v>0</v>
      </c>
      <c r="CM2" s="11" t="b">
        <f t="shared" ca="1" si="9"/>
        <v>0</v>
      </c>
      <c r="CN2" s="11" t="b">
        <f ca="1">ISNUMBER(SEARCH($CN$2,BW2))</f>
        <v>0</v>
      </c>
      <c r="CO2" s="11" t="b">
        <f t="shared" ca="1" si="10"/>
        <v>0</v>
      </c>
      <c r="CP2"/>
      <c r="CQ2"/>
      <c r="CR2"/>
    </row>
    <row r="3" spans="1:96">
      <c r="A3" t="s">
        <v>279</v>
      </c>
      <c r="B3" t="s">
        <v>280</v>
      </c>
      <c r="C3" t="s">
        <v>281</v>
      </c>
      <c r="D3" t="s">
        <v>70</v>
      </c>
      <c r="E3" t="s">
        <v>144</v>
      </c>
      <c r="F3" t="s">
        <v>56</v>
      </c>
      <c r="G3" t="s">
        <v>72</v>
      </c>
      <c r="H3" t="s">
        <v>227</v>
      </c>
      <c r="I3" t="str">
        <f t="shared" si="0"/>
        <v>Denmark</v>
      </c>
      <c r="J3" t="s">
        <v>59</v>
      </c>
      <c r="K3" t="s">
        <v>60</v>
      </c>
      <c r="L3">
        <v>3</v>
      </c>
      <c r="M3">
        <v>2</v>
      </c>
      <c r="N3">
        <v>5</v>
      </c>
      <c r="O3">
        <v>2</v>
      </c>
      <c r="P3">
        <v>4</v>
      </c>
      <c r="Q3">
        <v>5</v>
      </c>
      <c r="R3">
        <v>2</v>
      </c>
      <c r="S3">
        <v>0</v>
      </c>
      <c r="U3">
        <v>4</v>
      </c>
      <c r="V3">
        <v>5</v>
      </c>
      <c r="W3">
        <v>5</v>
      </c>
      <c r="X3">
        <v>4</v>
      </c>
      <c r="Y3">
        <v>5</v>
      </c>
      <c r="Z3">
        <v>5</v>
      </c>
      <c r="AA3">
        <v>5</v>
      </c>
      <c r="AB3">
        <v>1</v>
      </c>
      <c r="AC3">
        <v>1</v>
      </c>
      <c r="AD3">
        <v>5</v>
      </c>
      <c r="AE3" s="48">
        <f>AVERAGE(AD3,AB3,AA3,Z3,Y3,X3,W3,V3)</f>
        <v>4.375</v>
      </c>
      <c r="AF3" s="35">
        <v>4</v>
      </c>
      <c r="AG3">
        <v>3</v>
      </c>
      <c r="AH3">
        <v>3</v>
      </c>
      <c r="AI3">
        <v>1</v>
      </c>
      <c r="AJ3">
        <v>4</v>
      </c>
      <c r="AK3">
        <v>4</v>
      </c>
      <c r="AL3">
        <v>3</v>
      </c>
      <c r="AM3">
        <v>4</v>
      </c>
      <c r="AN3" s="48">
        <f t="shared" ref="AN3:AN66" si="11">AVERAGE(AF3:AM3)</f>
        <v>3.25</v>
      </c>
      <c r="AO3">
        <v>3</v>
      </c>
      <c r="AP3">
        <v>3</v>
      </c>
      <c r="AQ3">
        <v>3</v>
      </c>
      <c r="AR3">
        <v>2</v>
      </c>
      <c r="AS3">
        <v>2</v>
      </c>
      <c r="AT3">
        <v>6</v>
      </c>
      <c r="AU3" s="48">
        <f t="shared" ref="AU3:AU66" si="12">AVERAGE(AO3:AS3)</f>
        <v>2.6</v>
      </c>
      <c r="AV3">
        <v>5</v>
      </c>
      <c r="AW3">
        <f t="shared" si="1"/>
        <v>3.25</v>
      </c>
      <c r="AX3">
        <f t="shared" si="2"/>
        <v>1</v>
      </c>
      <c r="AY3">
        <f t="shared" si="3"/>
        <v>4.375</v>
      </c>
      <c r="AZ3">
        <f t="shared" si="4"/>
        <v>1</v>
      </c>
      <c r="BA3" t="s">
        <v>282</v>
      </c>
      <c r="BB3" t="s">
        <v>283</v>
      </c>
      <c r="BC3" t="s">
        <v>284</v>
      </c>
      <c r="BD3">
        <v>1</v>
      </c>
      <c r="BF3">
        <f t="shared" si="5"/>
        <v>1</v>
      </c>
      <c r="BG3">
        <v>1</v>
      </c>
      <c r="BH3">
        <v>3</v>
      </c>
      <c r="BI3">
        <f t="shared" si="6"/>
        <v>1</v>
      </c>
      <c r="BJ3" t="s">
        <v>285</v>
      </c>
      <c r="BK3" t="s">
        <v>286</v>
      </c>
      <c r="BL3">
        <v>6.0069444444444441E-3</v>
      </c>
      <c r="BM3" t="s">
        <v>287</v>
      </c>
      <c r="BN3" s="5" t="s">
        <v>736</v>
      </c>
      <c r="BO3" s="5" t="s">
        <v>1144</v>
      </c>
      <c r="BP3" s="11" t="b">
        <f t="shared" ca="1" si="7"/>
        <v>1</v>
      </c>
      <c r="BQ3" s="11" t="b">
        <f t="shared" ca="1" si="7"/>
        <v>0</v>
      </c>
      <c r="BR3" s="11" t="b">
        <f t="shared" ca="1" si="7"/>
        <v>0</v>
      </c>
      <c r="BS3" s="11" t="b">
        <f t="shared" ca="1" si="7"/>
        <v>0</v>
      </c>
      <c r="BT3" s="11" t="b">
        <f t="shared" ca="1" si="7"/>
        <v>0</v>
      </c>
      <c r="BU3" s="11" t="b">
        <f t="shared" ca="1" si="7"/>
        <v>0</v>
      </c>
      <c r="BV3" s="5" t="s">
        <v>1040</v>
      </c>
      <c r="BX3" s="11" t="b">
        <f t="shared" ca="1" si="8"/>
        <v>0</v>
      </c>
      <c r="BY3" s="11" t="e">
        <f>#REF!=ISNUMBER(SEARCH("NLU",BV3))</f>
        <v>#REF!</v>
      </c>
      <c r="BZ3" s="11" t="b">
        <f t="shared" ca="1" si="9"/>
        <v>0</v>
      </c>
      <c r="CA3" s="11" t="b">
        <f t="shared" ca="1" si="9"/>
        <v>0</v>
      </c>
      <c r="CB3" s="11" t="b">
        <f t="shared" ca="1" si="9"/>
        <v>1</v>
      </c>
      <c r="CC3" s="11" t="b">
        <f t="shared" ca="1" si="9"/>
        <v>0</v>
      </c>
      <c r="CD3" s="11" t="b">
        <f t="shared" ca="1" si="9"/>
        <v>0</v>
      </c>
      <c r="CE3" s="11" t="b">
        <f t="shared" ca="1" si="9"/>
        <v>0</v>
      </c>
      <c r="CF3" s="11" t="b">
        <f t="shared" ca="1" si="9"/>
        <v>0</v>
      </c>
      <c r="CG3" s="11" t="b">
        <f t="shared" ca="1" si="9"/>
        <v>0</v>
      </c>
      <c r="CH3" s="11" t="b">
        <f t="shared" ca="1" si="9"/>
        <v>0</v>
      </c>
      <c r="CI3" s="11" t="b">
        <f t="shared" ca="1" si="9"/>
        <v>0</v>
      </c>
      <c r="CJ3" s="11" t="b">
        <f t="shared" ca="1" si="9"/>
        <v>0</v>
      </c>
      <c r="CK3" s="11" t="b">
        <f t="shared" ca="1" si="9"/>
        <v>0</v>
      </c>
      <c r="CL3" s="11" t="b">
        <f t="shared" ca="1" si="9"/>
        <v>0</v>
      </c>
      <c r="CM3" s="11" t="b">
        <f t="shared" ca="1" si="9"/>
        <v>0</v>
      </c>
      <c r="CN3" s="11" t="b">
        <f ca="1">ISNUMBER(SEARCH($CN$2,$BW3))</f>
        <v>0</v>
      </c>
      <c r="CO3" s="11" t="b">
        <f t="shared" ca="1" si="10"/>
        <v>0</v>
      </c>
      <c r="CP3" t="s">
        <v>92</v>
      </c>
    </row>
    <row r="4" spans="1:96">
      <c r="A4" t="s">
        <v>303</v>
      </c>
      <c r="B4" t="s">
        <v>304</v>
      </c>
      <c r="C4" t="s">
        <v>281</v>
      </c>
      <c r="D4" t="s">
        <v>70</v>
      </c>
      <c r="E4" t="s">
        <v>144</v>
      </c>
      <c r="F4" t="s">
        <v>83</v>
      </c>
      <c r="G4" t="s">
        <v>96</v>
      </c>
      <c r="H4" t="s">
        <v>305</v>
      </c>
      <c r="I4" t="str">
        <f t="shared" si="0"/>
        <v>I'm Irish. I live in Ireland.</v>
      </c>
      <c r="J4" t="s">
        <v>74</v>
      </c>
      <c r="K4" t="s">
        <v>60</v>
      </c>
      <c r="L4">
        <v>2</v>
      </c>
      <c r="M4">
        <v>2</v>
      </c>
      <c r="N4">
        <v>5</v>
      </c>
      <c r="O4">
        <v>3</v>
      </c>
      <c r="P4">
        <v>5</v>
      </c>
      <c r="Q4">
        <v>5</v>
      </c>
      <c r="R4">
        <v>4</v>
      </c>
      <c r="S4">
        <v>0</v>
      </c>
      <c r="U4">
        <v>4</v>
      </c>
      <c r="V4">
        <v>3</v>
      </c>
      <c r="W4">
        <v>4</v>
      </c>
      <c r="X4">
        <v>5</v>
      </c>
      <c r="Y4">
        <v>5</v>
      </c>
      <c r="Z4">
        <v>5</v>
      </c>
      <c r="AA4">
        <v>6</v>
      </c>
      <c r="AB4">
        <v>4</v>
      </c>
      <c r="AC4">
        <v>1</v>
      </c>
      <c r="AD4">
        <v>5</v>
      </c>
      <c r="AE4" s="48">
        <f t="shared" ref="AE4:AE67" si="13">AVERAGE(AD4,AB4,AA4,Z4,Y4,X4,W4,V4)</f>
        <v>4.625</v>
      </c>
      <c r="AF4" s="35">
        <v>2</v>
      </c>
      <c r="AG4">
        <v>3</v>
      </c>
      <c r="AH4">
        <v>4</v>
      </c>
      <c r="AI4">
        <v>2</v>
      </c>
      <c r="AJ4">
        <v>6</v>
      </c>
      <c r="AK4">
        <v>0</v>
      </c>
      <c r="AL4">
        <v>4</v>
      </c>
      <c r="AM4">
        <v>5</v>
      </c>
      <c r="AN4" s="48">
        <f t="shared" si="11"/>
        <v>3.25</v>
      </c>
      <c r="AO4">
        <v>1</v>
      </c>
      <c r="AP4">
        <v>0</v>
      </c>
      <c r="AQ4">
        <v>1</v>
      </c>
      <c r="AR4">
        <v>0</v>
      </c>
      <c r="AS4">
        <v>0</v>
      </c>
      <c r="AT4">
        <v>6</v>
      </c>
      <c r="AU4" s="48">
        <f t="shared" si="12"/>
        <v>0.4</v>
      </c>
      <c r="AV4">
        <v>6</v>
      </c>
      <c r="AW4">
        <f t="shared" si="1"/>
        <v>3.25</v>
      </c>
      <c r="AX4">
        <f t="shared" si="2"/>
        <v>1</v>
      </c>
      <c r="AY4">
        <f t="shared" si="3"/>
        <v>4.625</v>
      </c>
      <c r="AZ4">
        <f t="shared" si="4"/>
        <v>1</v>
      </c>
      <c r="BA4" t="s">
        <v>297</v>
      </c>
      <c r="BB4" t="s">
        <v>245</v>
      </c>
      <c r="BC4" t="s">
        <v>306</v>
      </c>
      <c r="BD4">
        <v>0</v>
      </c>
      <c r="BE4" t="s">
        <v>1100</v>
      </c>
      <c r="BF4" t="str">
        <f t="shared" si="5"/>
        <v>no dialog file</v>
      </c>
      <c r="BG4">
        <v>1</v>
      </c>
      <c r="BH4">
        <v>2</v>
      </c>
      <c r="BI4">
        <f t="shared" si="6"/>
        <v>1</v>
      </c>
      <c r="BJ4" t="s">
        <v>307</v>
      </c>
      <c r="BK4" t="s">
        <v>308</v>
      </c>
      <c r="BL4">
        <v>1.4363425925925925E-2</v>
      </c>
      <c r="BM4" t="s">
        <v>309</v>
      </c>
      <c r="BN4" s="5" t="s">
        <v>1051</v>
      </c>
      <c r="BO4" s="5" t="s">
        <v>1150</v>
      </c>
      <c r="BP4" s="11" t="b">
        <f t="shared" ca="1" si="7"/>
        <v>0</v>
      </c>
      <c r="BQ4" s="11" t="b">
        <f t="shared" ca="1" si="7"/>
        <v>0</v>
      </c>
      <c r="BR4" s="11" t="b">
        <f t="shared" ca="1" si="7"/>
        <v>0</v>
      </c>
      <c r="BS4" s="11" t="b">
        <f t="shared" ca="1" si="7"/>
        <v>1</v>
      </c>
      <c r="BT4" s="11" t="b">
        <f t="shared" ca="1" si="7"/>
        <v>0</v>
      </c>
      <c r="BU4" s="11" t="b">
        <f t="shared" ca="1" si="7"/>
        <v>0</v>
      </c>
      <c r="BV4" s="5" t="s">
        <v>1043</v>
      </c>
      <c r="BX4" s="11" t="b">
        <f t="shared" ca="1" si="8"/>
        <v>0</v>
      </c>
      <c r="BY4" s="11" t="b">
        <f t="shared" ref="BY4:BY35" si="14">ISNUMBER(SEARCH("NLU",BV4))</f>
        <v>0</v>
      </c>
      <c r="BZ4" s="11" t="b">
        <f t="shared" ca="1" si="9"/>
        <v>0</v>
      </c>
      <c r="CA4" s="11" t="b">
        <f t="shared" ca="1" si="9"/>
        <v>0</v>
      </c>
      <c r="CB4" s="11" t="b">
        <f t="shared" ca="1" si="9"/>
        <v>0</v>
      </c>
      <c r="CC4" s="11" t="b">
        <f t="shared" ca="1" si="9"/>
        <v>0</v>
      </c>
      <c r="CD4" s="11" t="b">
        <f t="shared" ca="1" si="9"/>
        <v>0</v>
      </c>
      <c r="CE4" s="11" t="b">
        <f t="shared" ca="1" si="9"/>
        <v>0</v>
      </c>
      <c r="CF4" s="11" t="b">
        <f t="shared" ca="1" si="9"/>
        <v>0</v>
      </c>
      <c r="CG4" s="11" t="b">
        <f t="shared" ca="1" si="9"/>
        <v>0</v>
      </c>
      <c r="CH4" s="11" t="b">
        <f t="shared" ca="1" si="9"/>
        <v>0</v>
      </c>
      <c r="CI4" s="11" t="b">
        <f t="shared" ca="1" si="9"/>
        <v>0</v>
      </c>
      <c r="CJ4" s="11" t="b">
        <f t="shared" ca="1" si="9"/>
        <v>0</v>
      </c>
      <c r="CK4" s="11" t="b">
        <f t="shared" ca="1" si="9"/>
        <v>0</v>
      </c>
      <c r="CL4" s="11" t="b">
        <f t="shared" ca="1" si="9"/>
        <v>0</v>
      </c>
      <c r="CM4" s="11" t="b">
        <f t="shared" ca="1" si="9"/>
        <v>0</v>
      </c>
      <c r="CN4" s="11" t="b">
        <f t="shared" ref="CN4:CN35" ca="1" si="15">ISNUMBER(SEARCH($CN$2,BW4))</f>
        <v>0</v>
      </c>
      <c r="CO4" s="11" t="b">
        <f t="shared" ca="1" si="10"/>
        <v>0</v>
      </c>
      <c r="CP4" t="s">
        <v>310</v>
      </c>
    </row>
    <row r="5" spans="1:96">
      <c r="A5" t="s">
        <v>311</v>
      </c>
      <c r="B5" t="s">
        <v>312</v>
      </c>
      <c r="C5" t="s">
        <v>281</v>
      </c>
      <c r="D5" t="s">
        <v>54</v>
      </c>
      <c r="E5" t="s">
        <v>82</v>
      </c>
      <c r="F5" t="s">
        <v>116</v>
      </c>
      <c r="G5" t="s">
        <v>96</v>
      </c>
      <c r="H5" t="s">
        <v>58</v>
      </c>
      <c r="I5" t="str">
        <f t="shared" si="0"/>
        <v>Portugal</v>
      </c>
      <c r="J5" t="s">
        <v>74</v>
      </c>
      <c r="K5" t="s">
        <v>60</v>
      </c>
      <c r="L5">
        <v>3</v>
      </c>
      <c r="M5">
        <v>3</v>
      </c>
      <c r="N5">
        <v>3</v>
      </c>
      <c r="O5">
        <v>3</v>
      </c>
      <c r="P5">
        <v>2</v>
      </c>
      <c r="Q5">
        <v>5</v>
      </c>
      <c r="R5">
        <v>3</v>
      </c>
      <c r="S5">
        <v>0</v>
      </c>
      <c r="U5">
        <v>5</v>
      </c>
      <c r="V5">
        <v>2</v>
      </c>
      <c r="W5">
        <v>2</v>
      </c>
      <c r="X5">
        <v>2</v>
      </c>
      <c r="Y5">
        <v>3</v>
      </c>
      <c r="Z5">
        <v>4</v>
      </c>
      <c r="AA5">
        <v>5</v>
      </c>
      <c r="AB5">
        <v>3</v>
      </c>
      <c r="AC5">
        <v>3</v>
      </c>
      <c r="AD5">
        <v>3</v>
      </c>
      <c r="AE5" s="48">
        <f t="shared" si="13"/>
        <v>3</v>
      </c>
      <c r="AF5" s="35">
        <v>2</v>
      </c>
      <c r="AG5">
        <v>2</v>
      </c>
      <c r="AH5">
        <v>2</v>
      </c>
      <c r="AI5">
        <v>2</v>
      </c>
      <c r="AJ5">
        <v>6</v>
      </c>
      <c r="AK5">
        <v>3</v>
      </c>
      <c r="AL5">
        <v>4</v>
      </c>
      <c r="AM5">
        <v>3</v>
      </c>
      <c r="AN5" s="48">
        <f t="shared" si="11"/>
        <v>3</v>
      </c>
      <c r="AO5">
        <v>3</v>
      </c>
      <c r="AP5">
        <v>3</v>
      </c>
      <c r="AQ5">
        <v>3</v>
      </c>
      <c r="AR5">
        <v>3</v>
      </c>
      <c r="AS5">
        <v>3</v>
      </c>
      <c r="AT5">
        <v>6</v>
      </c>
      <c r="AU5" s="48">
        <f t="shared" si="12"/>
        <v>3</v>
      </c>
      <c r="AV5">
        <v>4</v>
      </c>
      <c r="AW5">
        <f t="shared" si="1"/>
        <v>3</v>
      </c>
      <c r="AX5">
        <f t="shared" si="2"/>
        <v>0</v>
      </c>
      <c r="AY5">
        <f t="shared" si="3"/>
        <v>3</v>
      </c>
      <c r="AZ5">
        <f t="shared" si="4"/>
        <v>0</v>
      </c>
      <c r="BA5" t="s">
        <v>297</v>
      </c>
      <c r="BB5" t="s">
        <v>313</v>
      </c>
      <c r="BC5" t="s">
        <v>314</v>
      </c>
      <c r="BD5">
        <v>3</v>
      </c>
      <c r="BF5">
        <f t="shared" si="5"/>
        <v>3</v>
      </c>
      <c r="BG5">
        <v>1</v>
      </c>
      <c r="BH5">
        <v>5</v>
      </c>
      <c r="BI5">
        <f t="shared" si="6"/>
        <v>1</v>
      </c>
      <c r="BJ5" t="s">
        <v>315</v>
      </c>
      <c r="BK5" t="s">
        <v>316</v>
      </c>
      <c r="BL5">
        <v>7.0717592592592594E-3</v>
      </c>
      <c r="BM5" t="s">
        <v>317</v>
      </c>
      <c r="BN5" s="5" t="s">
        <v>1044</v>
      </c>
      <c r="BP5" s="11" t="b">
        <f t="shared" ca="1" si="7"/>
        <v>0</v>
      </c>
      <c r="BQ5" s="11" t="b">
        <f t="shared" ca="1" si="7"/>
        <v>0</v>
      </c>
      <c r="BR5" s="11" t="b">
        <f t="shared" ca="1" si="7"/>
        <v>0</v>
      </c>
      <c r="BS5" s="11" t="b">
        <f t="shared" ca="1" si="7"/>
        <v>0</v>
      </c>
      <c r="BT5" s="11" t="b">
        <f t="shared" ca="1" si="7"/>
        <v>0</v>
      </c>
      <c r="BU5" s="11" t="b">
        <f t="shared" ca="1" si="7"/>
        <v>0</v>
      </c>
      <c r="BV5" s="5" t="s">
        <v>1045</v>
      </c>
      <c r="BW5" s="5" t="s">
        <v>1046</v>
      </c>
      <c r="BX5" s="11" t="b">
        <f t="shared" ca="1" si="8"/>
        <v>0</v>
      </c>
      <c r="BY5" s="11" t="b">
        <f t="shared" si="14"/>
        <v>0</v>
      </c>
      <c r="BZ5" s="11" t="b">
        <f t="shared" ca="1" si="9"/>
        <v>0</v>
      </c>
      <c r="CA5" s="11" t="b">
        <f t="shared" ca="1" si="9"/>
        <v>1</v>
      </c>
      <c r="CB5" s="11" t="b">
        <f t="shared" ca="1" si="9"/>
        <v>0</v>
      </c>
      <c r="CC5" s="11" t="b">
        <f t="shared" ca="1" si="9"/>
        <v>0</v>
      </c>
      <c r="CD5" s="11" t="b">
        <f t="shared" ca="1" si="9"/>
        <v>0</v>
      </c>
      <c r="CE5" s="11" t="b">
        <f t="shared" ca="1" si="9"/>
        <v>0</v>
      </c>
      <c r="CF5" s="11" t="b">
        <f t="shared" ca="1" si="9"/>
        <v>0</v>
      </c>
      <c r="CG5" s="11" t="b">
        <f t="shared" ca="1" si="9"/>
        <v>0</v>
      </c>
      <c r="CH5" s="11" t="b">
        <f t="shared" ca="1" si="9"/>
        <v>0</v>
      </c>
      <c r="CI5" s="11" t="b">
        <f t="shared" ca="1" si="9"/>
        <v>0</v>
      </c>
      <c r="CJ5" s="11" t="b">
        <f t="shared" ca="1" si="9"/>
        <v>1</v>
      </c>
      <c r="CK5" s="11" t="b">
        <f t="shared" ca="1" si="9"/>
        <v>0</v>
      </c>
      <c r="CL5" s="11" t="b">
        <f t="shared" ca="1" si="9"/>
        <v>0</v>
      </c>
      <c r="CM5" s="11" t="b">
        <f t="shared" ca="1" si="9"/>
        <v>0</v>
      </c>
      <c r="CN5" s="11" t="b">
        <f t="shared" ca="1" si="15"/>
        <v>0</v>
      </c>
      <c r="CO5" s="11" t="b">
        <f t="shared" ca="1" si="10"/>
        <v>0</v>
      </c>
    </row>
    <row r="6" spans="1:96">
      <c r="A6" t="s">
        <v>323</v>
      </c>
      <c r="B6" t="s">
        <v>324</v>
      </c>
      <c r="C6" t="s">
        <v>281</v>
      </c>
      <c r="D6" t="s">
        <v>70</v>
      </c>
      <c r="E6" t="s">
        <v>144</v>
      </c>
      <c r="F6" t="s">
        <v>56</v>
      </c>
      <c r="G6" t="s">
        <v>72</v>
      </c>
      <c r="H6" t="s">
        <v>325</v>
      </c>
      <c r="I6" t="str">
        <f t="shared" si="0"/>
        <v>Germany</v>
      </c>
      <c r="J6" t="s">
        <v>59</v>
      </c>
      <c r="K6" t="s">
        <v>60</v>
      </c>
      <c r="L6">
        <v>1</v>
      </c>
      <c r="M6">
        <v>2</v>
      </c>
      <c r="N6">
        <v>2</v>
      </c>
      <c r="O6">
        <v>3</v>
      </c>
      <c r="P6">
        <v>4</v>
      </c>
      <c r="Q6">
        <v>4</v>
      </c>
      <c r="R6">
        <v>4</v>
      </c>
      <c r="S6">
        <v>0</v>
      </c>
      <c r="U6">
        <v>4</v>
      </c>
      <c r="V6">
        <v>4</v>
      </c>
      <c r="W6">
        <v>4</v>
      </c>
      <c r="X6">
        <v>3</v>
      </c>
      <c r="Y6">
        <v>5</v>
      </c>
      <c r="Z6">
        <v>4</v>
      </c>
      <c r="AA6">
        <v>6</v>
      </c>
      <c r="AB6">
        <v>3</v>
      </c>
      <c r="AC6">
        <v>3</v>
      </c>
      <c r="AD6">
        <v>3</v>
      </c>
      <c r="AE6" s="48">
        <f t="shared" si="13"/>
        <v>4</v>
      </c>
      <c r="AF6" s="35">
        <v>5</v>
      </c>
      <c r="AG6">
        <v>5</v>
      </c>
      <c r="AH6">
        <v>3</v>
      </c>
      <c r="AI6">
        <v>3</v>
      </c>
      <c r="AJ6">
        <v>5</v>
      </c>
      <c r="AK6">
        <v>5</v>
      </c>
      <c r="AL6">
        <v>3</v>
      </c>
      <c r="AM6">
        <v>3</v>
      </c>
      <c r="AN6" s="48">
        <f t="shared" si="11"/>
        <v>4</v>
      </c>
      <c r="AO6">
        <v>4</v>
      </c>
      <c r="AP6">
        <v>4</v>
      </c>
      <c r="AQ6">
        <v>4</v>
      </c>
      <c r="AR6">
        <v>4</v>
      </c>
      <c r="AS6">
        <v>4</v>
      </c>
      <c r="AT6">
        <v>6</v>
      </c>
      <c r="AU6" s="48">
        <f t="shared" si="12"/>
        <v>4</v>
      </c>
      <c r="AV6">
        <v>4</v>
      </c>
      <c r="AW6">
        <f t="shared" si="1"/>
        <v>4</v>
      </c>
      <c r="AX6">
        <f t="shared" si="2"/>
        <v>1</v>
      </c>
      <c r="AY6">
        <f t="shared" si="3"/>
        <v>4</v>
      </c>
      <c r="AZ6">
        <f t="shared" si="4"/>
        <v>1</v>
      </c>
      <c r="BA6" t="s">
        <v>282</v>
      </c>
      <c r="BB6" t="s">
        <v>326</v>
      </c>
      <c r="BC6" t="s">
        <v>327</v>
      </c>
      <c r="BD6">
        <v>1</v>
      </c>
      <c r="BF6">
        <f t="shared" si="5"/>
        <v>1</v>
      </c>
      <c r="BG6">
        <v>1</v>
      </c>
      <c r="BH6">
        <v>3</v>
      </c>
      <c r="BI6">
        <f t="shared" si="6"/>
        <v>1</v>
      </c>
      <c r="BJ6" t="s">
        <v>285</v>
      </c>
      <c r="BK6" t="s">
        <v>286</v>
      </c>
      <c r="BL6" s="1">
        <v>6.4699074074074069E-3</v>
      </c>
      <c r="BM6" t="s">
        <v>328</v>
      </c>
      <c r="BN6" s="5" t="s">
        <v>1051</v>
      </c>
      <c r="BO6" s="5" t="s">
        <v>1145</v>
      </c>
      <c r="BP6" s="11" t="b">
        <f t="shared" ca="1" si="7"/>
        <v>0</v>
      </c>
      <c r="BQ6" s="11" t="b">
        <f t="shared" ca="1" si="7"/>
        <v>0</v>
      </c>
      <c r="BR6" s="11" t="b">
        <f t="shared" ca="1" si="7"/>
        <v>0</v>
      </c>
      <c r="BS6" s="11" t="b">
        <f t="shared" ca="1" si="7"/>
        <v>0</v>
      </c>
      <c r="BT6" s="11" t="b">
        <f t="shared" ca="1" si="7"/>
        <v>0</v>
      </c>
      <c r="BU6" s="11" t="b">
        <f t="shared" ca="1" si="7"/>
        <v>0</v>
      </c>
      <c r="BV6" s="5" t="s">
        <v>1049</v>
      </c>
      <c r="BX6" s="11" t="b">
        <f t="shared" ca="1" si="8"/>
        <v>0</v>
      </c>
      <c r="BY6" s="11" t="b">
        <f t="shared" si="14"/>
        <v>1</v>
      </c>
      <c r="BZ6" s="11" t="b">
        <f t="shared" ca="1" si="9"/>
        <v>0</v>
      </c>
      <c r="CA6" s="11" t="b">
        <f t="shared" ca="1" si="9"/>
        <v>0</v>
      </c>
      <c r="CB6" s="11" t="b">
        <f t="shared" ca="1" si="9"/>
        <v>0</v>
      </c>
      <c r="CC6" s="11" t="b">
        <f t="shared" ca="1" si="9"/>
        <v>0</v>
      </c>
      <c r="CD6" s="11" t="b">
        <f t="shared" ca="1" si="9"/>
        <v>0</v>
      </c>
      <c r="CE6" s="11" t="b">
        <f t="shared" ca="1" si="9"/>
        <v>0</v>
      </c>
      <c r="CF6" s="11" t="b">
        <f t="shared" ca="1" si="9"/>
        <v>0</v>
      </c>
      <c r="CG6" s="11" t="b">
        <f t="shared" ca="1" si="9"/>
        <v>0</v>
      </c>
      <c r="CH6" s="11" t="b">
        <f t="shared" ca="1" si="9"/>
        <v>0</v>
      </c>
      <c r="CI6" s="11" t="b">
        <f t="shared" ca="1" si="9"/>
        <v>0</v>
      </c>
      <c r="CJ6" s="11" t="b">
        <f t="shared" ca="1" si="9"/>
        <v>0</v>
      </c>
      <c r="CK6" s="11" t="b">
        <f t="shared" ca="1" si="9"/>
        <v>0</v>
      </c>
      <c r="CL6" s="11" t="b">
        <f t="shared" ca="1" si="9"/>
        <v>0</v>
      </c>
      <c r="CM6" s="11" t="b">
        <f t="shared" ca="1" si="9"/>
        <v>0</v>
      </c>
      <c r="CN6" s="11" t="b">
        <f t="shared" ca="1" si="15"/>
        <v>0</v>
      </c>
      <c r="CO6" s="11" t="b">
        <f t="shared" ca="1" si="10"/>
        <v>0</v>
      </c>
    </row>
    <row r="7" spans="1:96">
      <c r="A7" t="s">
        <v>329</v>
      </c>
      <c r="B7" t="s">
        <v>330</v>
      </c>
      <c r="C7" t="s">
        <v>281</v>
      </c>
      <c r="D7" t="s">
        <v>54</v>
      </c>
      <c r="E7" t="s">
        <v>82</v>
      </c>
      <c r="F7" t="s">
        <v>116</v>
      </c>
      <c r="G7" t="s">
        <v>72</v>
      </c>
      <c r="H7" t="s">
        <v>58</v>
      </c>
      <c r="I7" t="str">
        <f t="shared" si="0"/>
        <v>Portugal</v>
      </c>
      <c r="J7" t="s">
        <v>74</v>
      </c>
      <c r="K7" t="s">
        <v>60</v>
      </c>
      <c r="L7">
        <v>2</v>
      </c>
      <c r="M7">
        <v>2</v>
      </c>
      <c r="N7">
        <v>5</v>
      </c>
      <c r="O7">
        <v>1</v>
      </c>
      <c r="P7">
        <v>6</v>
      </c>
      <c r="Q7">
        <v>5</v>
      </c>
      <c r="R7">
        <v>5</v>
      </c>
      <c r="S7">
        <v>0</v>
      </c>
      <c r="U7">
        <v>5</v>
      </c>
      <c r="V7">
        <v>2</v>
      </c>
      <c r="W7">
        <v>5</v>
      </c>
      <c r="X7">
        <v>2</v>
      </c>
      <c r="Y7">
        <v>4</v>
      </c>
      <c r="Z7">
        <v>5</v>
      </c>
      <c r="AA7">
        <v>5</v>
      </c>
      <c r="AB7">
        <v>1</v>
      </c>
      <c r="AC7">
        <v>4</v>
      </c>
      <c r="AD7">
        <v>2</v>
      </c>
      <c r="AE7" s="48">
        <f t="shared" si="13"/>
        <v>3.25</v>
      </c>
      <c r="AF7" s="35">
        <v>4</v>
      </c>
      <c r="AG7">
        <v>5</v>
      </c>
      <c r="AH7">
        <v>2</v>
      </c>
      <c r="AI7">
        <v>3</v>
      </c>
      <c r="AJ7">
        <v>2</v>
      </c>
      <c r="AK7">
        <v>3</v>
      </c>
      <c r="AL7">
        <v>4</v>
      </c>
      <c r="AM7">
        <v>5</v>
      </c>
      <c r="AN7" s="48">
        <f t="shared" si="11"/>
        <v>3.5</v>
      </c>
      <c r="AO7">
        <v>1</v>
      </c>
      <c r="AP7">
        <v>2</v>
      </c>
      <c r="AQ7">
        <v>1</v>
      </c>
      <c r="AR7">
        <v>1</v>
      </c>
      <c r="AS7">
        <v>1</v>
      </c>
      <c r="AT7">
        <v>6</v>
      </c>
      <c r="AU7" s="48">
        <f t="shared" si="12"/>
        <v>1.2</v>
      </c>
      <c r="AV7">
        <v>6</v>
      </c>
      <c r="AW7">
        <f t="shared" si="1"/>
        <v>3.5</v>
      </c>
      <c r="AX7">
        <f t="shared" si="2"/>
        <v>1</v>
      </c>
      <c r="AY7">
        <f t="shared" si="3"/>
        <v>3.25</v>
      </c>
      <c r="AZ7">
        <f t="shared" si="4"/>
        <v>1</v>
      </c>
      <c r="BA7" t="s">
        <v>86</v>
      </c>
      <c r="BB7" t="s">
        <v>331</v>
      </c>
      <c r="BC7" t="s">
        <v>332</v>
      </c>
      <c r="BD7">
        <v>0</v>
      </c>
      <c r="BE7">
        <v>1</v>
      </c>
      <c r="BF7">
        <f t="shared" si="5"/>
        <v>1</v>
      </c>
      <c r="BG7">
        <v>1</v>
      </c>
      <c r="BH7">
        <v>1</v>
      </c>
      <c r="BI7">
        <f t="shared" si="6"/>
        <v>0</v>
      </c>
      <c r="BJ7" t="s">
        <v>106</v>
      </c>
      <c r="BK7" t="s">
        <v>90</v>
      </c>
      <c r="BL7" s="1">
        <v>4.0046296296296297E-3</v>
      </c>
      <c r="BN7" s="5" t="s">
        <v>1041</v>
      </c>
      <c r="BP7" s="11" t="b">
        <f t="shared" ca="1" si="7"/>
        <v>0</v>
      </c>
      <c r="BQ7" s="11" t="b">
        <f t="shared" ca="1" si="7"/>
        <v>0</v>
      </c>
      <c r="BR7" s="11" t="b">
        <f t="shared" ca="1" si="7"/>
        <v>0</v>
      </c>
      <c r="BS7" s="11" t="b">
        <f t="shared" ca="1" si="7"/>
        <v>0</v>
      </c>
      <c r="BT7" s="11" t="b">
        <f t="shared" ca="1" si="7"/>
        <v>0</v>
      </c>
      <c r="BU7" s="11" t="b">
        <f t="shared" ca="1" si="7"/>
        <v>0</v>
      </c>
      <c r="BX7" s="11" t="b">
        <f t="shared" ca="1" si="8"/>
        <v>0</v>
      </c>
      <c r="BY7" s="11" t="b">
        <f t="shared" si="14"/>
        <v>0</v>
      </c>
      <c r="BZ7" s="11" t="b">
        <f t="shared" ca="1" si="9"/>
        <v>0</v>
      </c>
      <c r="CA7" s="11" t="b">
        <f t="shared" ca="1" si="9"/>
        <v>0</v>
      </c>
      <c r="CB7" s="11" t="b">
        <f t="shared" ca="1" si="9"/>
        <v>0</v>
      </c>
      <c r="CC7" s="11" t="b">
        <f t="shared" ca="1" si="9"/>
        <v>0</v>
      </c>
      <c r="CD7" s="11" t="b">
        <f t="shared" ca="1" si="9"/>
        <v>0</v>
      </c>
      <c r="CE7" s="11" t="b">
        <f t="shared" ca="1" si="9"/>
        <v>0</v>
      </c>
      <c r="CF7" s="11" t="b">
        <f t="shared" ca="1" si="9"/>
        <v>0</v>
      </c>
      <c r="CG7" s="11" t="b">
        <f t="shared" ca="1" si="9"/>
        <v>0</v>
      </c>
      <c r="CH7" s="11" t="b">
        <f t="shared" ca="1" si="9"/>
        <v>0</v>
      </c>
      <c r="CI7" s="11" t="b">
        <f t="shared" ca="1" si="9"/>
        <v>0</v>
      </c>
      <c r="CJ7" s="11" t="b">
        <f t="shared" ca="1" si="9"/>
        <v>0</v>
      </c>
      <c r="CK7" s="11" t="b">
        <f t="shared" ca="1" si="9"/>
        <v>0</v>
      </c>
      <c r="CL7" s="11" t="b">
        <f t="shared" ca="1" si="9"/>
        <v>0</v>
      </c>
      <c r="CM7" s="11" t="b">
        <f t="shared" ca="1" si="9"/>
        <v>0</v>
      </c>
      <c r="CN7" s="11" t="b">
        <f t="shared" ca="1" si="15"/>
        <v>0</v>
      </c>
      <c r="CO7" s="11" t="b">
        <f t="shared" ca="1" si="10"/>
        <v>0</v>
      </c>
    </row>
    <row r="8" spans="1:96">
      <c r="A8" t="s">
        <v>345</v>
      </c>
      <c r="B8" t="s">
        <v>346</v>
      </c>
      <c r="C8" t="s">
        <v>281</v>
      </c>
      <c r="D8" t="s">
        <v>54</v>
      </c>
      <c r="E8" t="s">
        <v>144</v>
      </c>
      <c r="F8" t="s">
        <v>116</v>
      </c>
      <c r="G8" t="s">
        <v>347</v>
      </c>
      <c r="H8" t="s">
        <v>58</v>
      </c>
      <c r="I8" t="str">
        <f t="shared" si="0"/>
        <v>Portugal</v>
      </c>
      <c r="J8" t="s">
        <v>59</v>
      </c>
      <c r="K8" t="s">
        <v>60</v>
      </c>
      <c r="L8">
        <v>1</v>
      </c>
      <c r="M8">
        <v>6</v>
      </c>
      <c r="N8">
        <v>4</v>
      </c>
      <c r="O8">
        <v>1</v>
      </c>
      <c r="P8">
        <v>4</v>
      </c>
      <c r="Q8">
        <v>5</v>
      </c>
      <c r="R8">
        <v>4</v>
      </c>
      <c r="S8">
        <v>0</v>
      </c>
      <c r="U8">
        <v>5</v>
      </c>
      <c r="V8">
        <v>6</v>
      </c>
      <c r="W8">
        <v>6</v>
      </c>
      <c r="X8">
        <v>6</v>
      </c>
      <c r="Y8">
        <v>6</v>
      </c>
      <c r="Z8">
        <v>6</v>
      </c>
      <c r="AA8">
        <v>6</v>
      </c>
      <c r="AB8">
        <v>5</v>
      </c>
      <c r="AC8">
        <v>0</v>
      </c>
      <c r="AD8">
        <v>6</v>
      </c>
      <c r="AE8" s="48">
        <f t="shared" si="13"/>
        <v>5.875</v>
      </c>
      <c r="AF8" s="35">
        <v>6</v>
      </c>
      <c r="AG8">
        <v>6</v>
      </c>
      <c r="AH8">
        <v>6</v>
      </c>
      <c r="AI8">
        <v>6</v>
      </c>
      <c r="AJ8">
        <v>6</v>
      </c>
      <c r="AK8">
        <v>6</v>
      </c>
      <c r="AL8">
        <v>6</v>
      </c>
      <c r="AM8">
        <v>6</v>
      </c>
      <c r="AN8" s="48">
        <f t="shared" si="11"/>
        <v>6</v>
      </c>
      <c r="AO8">
        <v>4</v>
      </c>
      <c r="AP8">
        <v>4</v>
      </c>
      <c r="AQ8">
        <v>4</v>
      </c>
      <c r="AR8">
        <v>4</v>
      </c>
      <c r="AS8">
        <v>4</v>
      </c>
      <c r="AT8">
        <v>6</v>
      </c>
      <c r="AU8" s="48">
        <f t="shared" si="12"/>
        <v>4</v>
      </c>
      <c r="AV8">
        <v>0</v>
      </c>
      <c r="AW8">
        <f t="shared" si="1"/>
        <v>6</v>
      </c>
      <c r="AX8">
        <f t="shared" si="2"/>
        <v>1</v>
      </c>
      <c r="AY8">
        <f t="shared" si="3"/>
        <v>5.875</v>
      </c>
      <c r="AZ8">
        <f t="shared" si="4"/>
        <v>1</v>
      </c>
      <c r="BA8" t="s">
        <v>282</v>
      </c>
      <c r="BB8" t="s">
        <v>335</v>
      </c>
      <c r="BC8" t="s">
        <v>348</v>
      </c>
      <c r="BD8">
        <v>1</v>
      </c>
      <c r="BF8">
        <f t="shared" si="5"/>
        <v>1</v>
      </c>
      <c r="BG8">
        <v>1</v>
      </c>
      <c r="BH8">
        <v>1</v>
      </c>
      <c r="BI8">
        <f t="shared" si="6"/>
        <v>0</v>
      </c>
      <c r="BJ8" t="s">
        <v>292</v>
      </c>
      <c r="BK8" t="s">
        <v>286</v>
      </c>
      <c r="BL8" s="1">
        <v>5.3587962962962964E-3</v>
      </c>
      <c r="BM8" t="s">
        <v>349</v>
      </c>
      <c r="BN8" s="5" t="s">
        <v>736</v>
      </c>
      <c r="BO8" s="5" t="s">
        <v>1147</v>
      </c>
      <c r="BP8" s="11" t="b">
        <f t="shared" ca="1" si="7"/>
        <v>0</v>
      </c>
      <c r="BQ8" s="11" t="b">
        <f t="shared" ca="1" si="7"/>
        <v>0</v>
      </c>
      <c r="BR8" s="11" t="b">
        <f t="shared" ca="1" si="7"/>
        <v>0</v>
      </c>
      <c r="BS8" s="11" t="b">
        <f t="shared" ca="1" si="7"/>
        <v>0</v>
      </c>
      <c r="BT8" s="11" t="b">
        <f t="shared" ca="1" si="7"/>
        <v>1</v>
      </c>
      <c r="BU8" s="11" t="b">
        <f t="shared" ca="1" si="7"/>
        <v>0</v>
      </c>
      <c r="BX8" s="11" t="b">
        <f t="shared" ca="1" si="8"/>
        <v>0</v>
      </c>
      <c r="BY8" s="11" t="b">
        <f t="shared" si="14"/>
        <v>0</v>
      </c>
      <c r="BZ8" s="11" t="b">
        <f t="shared" ca="1" si="9"/>
        <v>0</v>
      </c>
      <c r="CA8" s="11" t="b">
        <f t="shared" ca="1" si="9"/>
        <v>0</v>
      </c>
      <c r="CB8" s="11" t="b">
        <f t="shared" ca="1" si="9"/>
        <v>0</v>
      </c>
      <c r="CC8" s="11" t="b">
        <f t="shared" ca="1" si="9"/>
        <v>0</v>
      </c>
      <c r="CD8" s="11" t="b">
        <f t="shared" ca="1" si="9"/>
        <v>0</v>
      </c>
      <c r="CE8" s="11" t="b">
        <f t="shared" ca="1" si="9"/>
        <v>0</v>
      </c>
      <c r="CF8" s="11" t="b">
        <f t="shared" ca="1" si="9"/>
        <v>0</v>
      </c>
      <c r="CG8" s="11" t="b">
        <f t="shared" ca="1" si="9"/>
        <v>0</v>
      </c>
      <c r="CH8" s="11" t="b">
        <f t="shared" ca="1" si="9"/>
        <v>0</v>
      </c>
      <c r="CI8" s="11" t="b">
        <f t="shared" ca="1" si="9"/>
        <v>0</v>
      </c>
      <c r="CJ8" s="11" t="b">
        <f t="shared" ca="1" si="9"/>
        <v>0</v>
      </c>
      <c r="CK8" s="11" t="b">
        <f t="shared" ca="1" si="9"/>
        <v>0</v>
      </c>
      <c r="CL8" s="11" t="b">
        <f t="shared" ca="1" si="9"/>
        <v>0</v>
      </c>
      <c r="CM8" s="11" t="b">
        <f t="shared" ca="1" si="9"/>
        <v>0</v>
      </c>
      <c r="CN8" s="11" t="b">
        <f t="shared" ca="1" si="15"/>
        <v>0</v>
      </c>
      <c r="CO8" s="11" t="b">
        <f t="shared" ca="1" si="10"/>
        <v>0</v>
      </c>
    </row>
    <row r="9" spans="1:96">
      <c r="A9" t="s">
        <v>350</v>
      </c>
      <c r="B9" t="s">
        <v>351</v>
      </c>
      <c r="C9" t="s">
        <v>281</v>
      </c>
      <c r="D9" t="s">
        <v>54</v>
      </c>
      <c r="E9" t="s">
        <v>82</v>
      </c>
      <c r="F9" t="s">
        <v>83</v>
      </c>
      <c r="G9" t="s">
        <v>124</v>
      </c>
      <c r="H9" t="s">
        <v>254</v>
      </c>
      <c r="I9" t="str">
        <f t="shared" si="0"/>
        <v>Poland</v>
      </c>
      <c r="J9" t="s">
        <v>59</v>
      </c>
      <c r="K9" t="s">
        <v>60</v>
      </c>
      <c r="L9">
        <v>0</v>
      </c>
      <c r="M9">
        <v>3</v>
      </c>
      <c r="N9">
        <v>1</v>
      </c>
      <c r="O9">
        <v>2</v>
      </c>
      <c r="P9">
        <v>1</v>
      </c>
      <c r="Q9">
        <v>3</v>
      </c>
      <c r="R9">
        <v>0</v>
      </c>
      <c r="S9">
        <v>0</v>
      </c>
      <c r="U9">
        <v>6</v>
      </c>
      <c r="V9">
        <v>2</v>
      </c>
      <c r="W9">
        <v>4</v>
      </c>
      <c r="X9">
        <v>4</v>
      </c>
      <c r="Y9">
        <v>4</v>
      </c>
      <c r="Z9">
        <v>4</v>
      </c>
      <c r="AA9">
        <v>4</v>
      </c>
      <c r="AB9">
        <v>3</v>
      </c>
      <c r="AC9">
        <v>3</v>
      </c>
      <c r="AD9">
        <v>3</v>
      </c>
      <c r="AE9" s="48">
        <f t="shared" si="13"/>
        <v>3.5</v>
      </c>
      <c r="AF9" s="35">
        <v>2</v>
      </c>
      <c r="AG9">
        <v>2</v>
      </c>
      <c r="AH9">
        <v>2</v>
      </c>
      <c r="AI9">
        <v>2</v>
      </c>
      <c r="AJ9">
        <v>2</v>
      </c>
      <c r="AK9">
        <v>2</v>
      </c>
      <c r="AL9">
        <v>3</v>
      </c>
      <c r="AM9">
        <v>2</v>
      </c>
      <c r="AN9" s="48">
        <f t="shared" si="11"/>
        <v>2.125</v>
      </c>
      <c r="AO9">
        <v>3</v>
      </c>
      <c r="AP9">
        <v>2</v>
      </c>
      <c r="AQ9">
        <v>3</v>
      </c>
      <c r="AR9">
        <v>3</v>
      </c>
      <c r="AS9">
        <v>1</v>
      </c>
      <c r="AT9">
        <v>6</v>
      </c>
      <c r="AU9" s="48">
        <f t="shared" si="12"/>
        <v>2.4</v>
      </c>
      <c r="AV9">
        <v>2</v>
      </c>
      <c r="AW9">
        <f t="shared" si="1"/>
        <v>2.125</v>
      </c>
      <c r="AX9">
        <f t="shared" si="2"/>
        <v>0</v>
      </c>
      <c r="AY9">
        <f t="shared" si="3"/>
        <v>3.5</v>
      </c>
      <c r="AZ9">
        <f t="shared" si="4"/>
        <v>1</v>
      </c>
      <c r="BA9" t="s">
        <v>86</v>
      </c>
      <c r="BB9" t="s">
        <v>352</v>
      </c>
      <c r="BC9" t="s">
        <v>353</v>
      </c>
      <c r="BD9">
        <v>1</v>
      </c>
      <c r="BF9">
        <f t="shared" si="5"/>
        <v>1</v>
      </c>
      <c r="BG9">
        <v>1</v>
      </c>
      <c r="BH9">
        <v>1</v>
      </c>
      <c r="BI9">
        <f t="shared" si="6"/>
        <v>0</v>
      </c>
      <c r="BJ9" t="s">
        <v>156</v>
      </c>
      <c r="BK9" t="s">
        <v>157</v>
      </c>
      <c r="BL9" s="1">
        <v>7.2106481481481475E-3</v>
      </c>
      <c r="BN9" s="5" t="s">
        <v>1041</v>
      </c>
      <c r="BP9" s="11" t="b">
        <f t="shared" ca="1" si="7"/>
        <v>0</v>
      </c>
      <c r="BQ9" s="11" t="b">
        <f t="shared" ca="1" si="7"/>
        <v>0</v>
      </c>
      <c r="BR9" s="11" t="b">
        <f t="shared" ca="1" si="7"/>
        <v>0</v>
      </c>
      <c r="BS9" s="11" t="b">
        <f t="shared" ca="1" si="7"/>
        <v>0</v>
      </c>
      <c r="BT9" s="11" t="b">
        <f t="shared" ca="1" si="7"/>
        <v>0</v>
      </c>
      <c r="BU9" s="11" t="b">
        <f t="shared" ca="1" si="7"/>
        <v>0</v>
      </c>
      <c r="BX9" s="11" t="b">
        <f t="shared" ca="1" si="8"/>
        <v>0</v>
      </c>
      <c r="BY9" s="11" t="b">
        <f t="shared" si="14"/>
        <v>0</v>
      </c>
      <c r="BZ9" s="11" t="b">
        <f t="shared" ca="1" si="9"/>
        <v>0</v>
      </c>
      <c r="CA9" s="11" t="b">
        <f t="shared" ca="1" si="9"/>
        <v>0</v>
      </c>
      <c r="CB9" s="11" t="b">
        <f t="shared" ca="1" si="9"/>
        <v>0</v>
      </c>
      <c r="CC9" s="11" t="b">
        <f t="shared" ca="1" si="9"/>
        <v>0</v>
      </c>
      <c r="CD9" s="11" t="b">
        <f t="shared" ca="1" si="9"/>
        <v>0</v>
      </c>
      <c r="CE9" s="11" t="b">
        <f t="shared" ca="1" si="9"/>
        <v>0</v>
      </c>
      <c r="CF9" s="11" t="b">
        <f t="shared" ca="1" si="9"/>
        <v>0</v>
      </c>
      <c r="CG9" s="11" t="b">
        <f t="shared" ca="1" si="9"/>
        <v>0</v>
      </c>
      <c r="CH9" s="11" t="b">
        <f t="shared" ca="1" si="9"/>
        <v>0</v>
      </c>
      <c r="CI9" s="11" t="b">
        <f t="shared" ca="1" si="9"/>
        <v>0</v>
      </c>
      <c r="CJ9" s="11" t="b">
        <f t="shared" ca="1" si="9"/>
        <v>0</v>
      </c>
      <c r="CK9" s="11" t="b">
        <f t="shared" ca="1" si="9"/>
        <v>0</v>
      </c>
      <c r="CL9" s="11" t="b">
        <f t="shared" ca="1" si="9"/>
        <v>0</v>
      </c>
      <c r="CM9" s="11" t="b">
        <f t="shared" ca="1" si="9"/>
        <v>0</v>
      </c>
      <c r="CN9" s="11" t="b">
        <f t="shared" ca="1" si="15"/>
        <v>0</v>
      </c>
      <c r="CO9" s="11" t="b">
        <f t="shared" ca="1" si="10"/>
        <v>0</v>
      </c>
    </row>
    <row r="10" spans="1:96">
      <c r="A10" t="s">
        <v>381</v>
      </c>
      <c r="B10" t="s">
        <v>382</v>
      </c>
      <c r="C10" t="s">
        <v>281</v>
      </c>
      <c r="D10" t="s">
        <v>54</v>
      </c>
      <c r="E10" t="s">
        <v>55</v>
      </c>
      <c r="F10" t="s">
        <v>56</v>
      </c>
      <c r="G10" t="s">
        <v>96</v>
      </c>
      <c r="H10" t="s">
        <v>383</v>
      </c>
      <c r="I10" t="str">
        <f t="shared" si="0"/>
        <v>Belgium</v>
      </c>
      <c r="J10" t="s">
        <v>74</v>
      </c>
      <c r="K10" t="s">
        <v>60</v>
      </c>
      <c r="L10">
        <v>4</v>
      </c>
      <c r="M10">
        <v>2</v>
      </c>
      <c r="N10">
        <v>3</v>
      </c>
      <c r="O10">
        <v>3</v>
      </c>
      <c r="P10">
        <v>4</v>
      </c>
      <c r="Q10">
        <v>5</v>
      </c>
      <c r="R10">
        <v>3</v>
      </c>
      <c r="S10">
        <v>0</v>
      </c>
      <c r="U10">
        <v>4</v>
      </c>
      <c r="V10">
        <v>1</v>
      </c>
      <c r="W10">
        <v>5</v>
      </c>
      <c r="X10">
        <v>0</v>
      </c>
      <c r="Y10">
        <v>2</v>
      </c>
      <c r="Z10">
        <v>0</v>
      </c>
      <c r="AA10">
        <v>5</v>
      </c>
      <c r="AB10">
        <v>3</v>
      </c>
      <c r="AC10">
        <v>6</v>
      </c>
      <c r="AD10">
        <v>0</v>
      </c>
      <c r="AE10" s="48">
        <f t="shared" si="13"/>
        <v>2</v>
      </c>
      <c r="AF10" s="35">
        <v>4</v>
      </c>
      <c r="AG10">
        <v>3</v>
      </c>
      <c r="AH10">
        <v>0</v>
      </c>
      <c r="AI10">
        <v>0</v>
      </c>
      <c r="AJ10">
        <v>5</v>
      </c>
      <c r="AK10">
        <v>4</v>
      </c>
      <c r="AL10">
        <v>4</v>
      </c>
      <c r="AM10">
        <v>4</v>
      </c>
      <c r="AN10" s="48">
        <f t="shared" si="11"/>
        <v>3</v>
      </c>
      <c r="AO10">
        <v>3</v>
      </c>
      <c r="AP10">
        <v>3</v>
      </c>
      <c r="AQ10">
        <v>4</v>
      </c>
      <c r="AR10">
        <v>1</v>
      </c>
      <c r="AS10">
        <v>2</v>
      </c>
      <c r="AT10">
        <v>6</v>
      </c>
      <c r="AU10" s="48">
        <f t="shared" si="12"/>
        <v>2.6</v>
      </c>
      <c r="AV10">
        <v>6</v>
      </c>
      <c r="AW10">
        <f t="shared" si="1"/>
        <v>3</v>
      </c>
      <c r="AX10">
        <f t="shared" si="2"/>
        <v>0</v>
      </c>
      <c r="AY10">
        <f t="shared" si="3"/>
        <v>2</v>
      </c>
      <c r="AZ10">
        <f t="shared" si="4"/>
        <v>0</v>
      </c>
      <c r="BA10" t="s">
        <v>341</v>
      </c>
      <c r="BB10" t="s">
        <v>384</v>
      </c>
      <c r="BC10" t="s">
        <v>385</v>
      </c>
      <c r="BD10">
        <v>2</v>
      </c>
      <c r="BF10">
        <f t="shared" si="5"/>
        <v>2</v>
      </c>
      <c r="BG10">
        <v>5</v>
      </c>
      <c r="BH10">
        <v>5</v>
      </c>
      <c r="BI10">
        <f t="shared" si="6"/>
        <v>1</v>
      </c>
      <c r="BJ10" t="s">
        <v>386</v>
      </c>
      <c r="BK10" t="s">
        <v>387</v>
      </c>
      <c r="BL10" s="1">
        <v>4.7685185185185183E-3</v>
      </c>
      <c r="BM10" t="s">
        <v>388</v>
      </c>
      <c r="BN10" s="5" t="s">
        <v>1042</v>
      </c>
      <c r="BP10" s="11" t="b">
        <f t="shared" ca="1" si="7"/>
        <v>0</v>
      </c>
      <c r="BQ10" s="11" t="b">
        <f t="shared" ca="1" si="7"/>
        <v>0</v>
      </c>
      <c r="BR10" s="11" t="b">
        <f t="shared" ca="1" si="7"/>
        <v>0</v>
      </c>
      <c r="BS10" s="11" t="b">
        <f t="shared" ca="1" si="7"/>
        <v>0</v>
      </c>
      <c r="BT10" s="11" t="b">
        <f t="shared" ca="1" si="7"/>
        <v>0</v>
      </c>
      <c r="BU10" s="11" t="b">
        <f t="shared" ca="1" si="7"/>
        <v>0</v>
      </c>
      <c r="BV10" s="5" t="s">
        <v>1054</v>
      </c>
      <c r="BX10" s="11" t="b">
        <f t="shared" ca="1" si="8"/>
        <v>0</v>
      </c>
      <c r="BY10" s="11" t="b">
        <f t="shared" si="14"/>
        <v>1</v>
      </c>
      <c r="BZ10" s="11" t="b">
        <f t="shared" ca="1" si="9"/>
        <v>0</v>
      </c>
      <c r="CA10" s="11" t="b">
        <f t="shared" ca="1" si="9"/>
        <v>0</v>
      </c>
      <c r="CB10" s="11" t="b">
        <f t="shared" ca="1" si="9"/>
        <v>0</v>
      </c>
      <c r="CC10" s="11" t="b">
        <f t="shared" ca="1" si="9"/>
        <v>0</v>
      </c>
      <c r="CD10" s="11" t="b">
        <f t="shared" ca="1" si="9"/>
        <v>0</v>
      </c>
      <c r="CE10" s="11" t="b">
        <f t="shared" ca="1" si="9"/>
        <v>0</v>
      </c>
      <c r="CF10" s="11" t="b">
        <f t="shared" ca="1" si="9"/>
        <v>0</v>
      </c>
      <c r="CG10" s="11" t="b">
        <f t="shared" ca="1" si="9"/>
        <v>0</v>
      </c>
      <c r="CH10" s="11" t="b">
        <f t="shared" ca="1" si="9"/>
        <v>0</v>
      </c>
      <c r="CI10" s="11" t="b">
        <f t="shared" ca="1" si="9"/>
        <v>0</v>
      </c>
      <c r="CJ10" s="11" t="b">
        <f t="shared" ca="1" si="9"/>
        <v>0</v>
      </c>
      <c r="CK10" s="11" t="b">
        <f t="shared" ca="1" si="9"/>
        <v>0</v>
      </c>
      <c r="CL10" s="11" t="b">
        <f t="shared" ca="1" si="9"/>
        <v>0</v>
      </c>
      <c r="CM10" s="11" t="b">
        <f t="shared" ca="1" si="9"/>
        <v>0</v>
      </c>
      <c r="CN10" s="11" t="b">
        <f t="shared" ca="1" si="15"/>
        <v>0</v>
      </c>
      <c r="CO10" s="11" t="b">
        <f t="shared" ca="1" si="10"/>
        <v>0</v>
      </c>
    </row>
    <row r="11" spans="1:96">
      <c r="A11" t="s">
        <v>389</v>
      </c>
      <c r="B11" t="s">
        <v>390</v>
      </c>
      <c r="C11" t="s">
        <v>281</v>
      </c>
      <c r="D11" t="s">
        <v>70</v>
      </c>
      <c r="E11" t="s">
        <v>55</v>
      </c>
      <c r="F11" t="s">
        <v>56</v>
      </c>
      <c r="G11" t="s">
        <v>72</v>
      </c>
      <c r="H11" t="s">
        <v>391</v>
      </c>
      <c r="I11" t="str">
        <f t="shared" si="0"/>
        <v>Canada</v>
      </c>
      <c r="J11" t="s">
        <v>59</v>
      </c>
      <c r="K11" t="s">
        <v>60</v>
      </c>
      <c r="L11">
        <v>4</v>
      </c>
      <c r="M11">
        <v>1</v>
      </c>
      <c r="N11">
        <v>3</v>
      </c>
      <c r="O11">
        <v>2</v>
      </c>
      <c r="P11">
        <v>3</v>
      </c>
      <c r="Q11">
        <v>2</v>
      </c>
      <c r="R11">
        <v>4</v>
      </c>
      <c r="S11">
        <v>0</v>
      </c>
      <c r="U11">
        <v>4</v>
      </c>
      <c r="V11">
        <v>5</v>
      </c>
      <c r="W11">
        <v>4</v>
      </c>
      <c r="X11">
        <v>4</v>
      </c>
      <c r="Y11">
        <v>6</v>
      </c>
      <c r="Z11">
        <v>5</v>
      </c>
      <c r="AA11">
        <v>6</v>
      </c>
      <c r="AB11">
        <v>5</v>
      </c>
      <c r="AC11">
        <v>2</v>
      </c>
      <c r="AD11">
        <v>4</v>
      </c>
      <c r="AE11" s="48">
        <f t="shared" si="13"/>
        <v>4.875</v>
      </c>
      <c r="AF11" s="35">
        <v>5</v>
      </c>
      <c r="AG11">
        <v>5</v>
      </c>
      <c r="AH11">
        <v>6</v>
      </c>
      <c r="AI11">
        <v>5</v>
      </c>
      <c r="AJ11">
        <v>6</v>
      </c>
      <c r="AK11">
        <v>6</v>
      </c>
      <c r="AL11">
        <v>6</v>
      </c>
      <c r="AM11">
        <v>0</v>
      </c>
      <c r="AN11" s="48">
        <f t="shared" si="11"/>
        <v>4.875</v>
      </c>
      <c r="AO11">
        <v>6</v>
      </c>
      <c r="AP11">
        <v>6</v>
      </c>
      <c r="AQ11">
        <v>6</v>
      </c>
      <c r="AR11">
        <v>6</v>
      </c>
      <c r="AS11">
        <v>6</v>
      </c>
      <c r="AT11">
        <v>6</v>
      </c>
      <c r="AU11" s="48">
        <f t="shared" si="12"/>
        <v>6</v>
      </c>
      <c r="AV11">
        <v>6</v>
      </c>
      <c r="AW11">
        <f t="shared" si="1"/>
        <v>4.875</v>
      </c>
      <c r="AX11">
        <f t="shared" si="2"/>
        <v>1</v>
      </c>
      <c r="AY11">
        <f t="shared" si="3"/>
        <v>4.875</v>
      </c>
      <c r="AZ11">
        <f t="shared" si="4"/>
        <v>1</v>
      </c>
      <c r="BA11" t="s">
        <v>86</v>
      </c>
      <c r="BB11" t="s">
        <v>392</v>
      </c>
      <c r="BC11" t="s">
        <v>393</v>
      </c>
      <c r="BD11">
        <v>3</v>
      </c>
      <c r="BF11">
        <f t="shared" si="5"/>
        <v>3</v>
      </c>
      <c r="BG11">
        <v>1</v>
      </c>
      <c r="BH11">
        <v>5</v>
      </c>
      <c r="BI11">
        <f t="shared" si="6"/>
        <v>1</v>
      </c>
      <c r="BJ11" t="s">
        <v>106</v>
      </c>
      <c r="BK11" t="s">
        <v>90</v>
      </c>
      <c r="BL11" s="1">
        <v>8.0787037037037043E-3</v>
      </c>
      <c r="BM11" t="s">
        <v>394</v>
      </c>
      <c r="BN11" s="5" t="s">
        <v>736</v>
      </c>
      <c r="BO11" s="5" t="s">
        <v>1148</v>
      </c>
      <c r="BP11" s="11" t="b">
        <f t="shared" ref="BP11:BU20" ca="1" si="16">ISNUMBER(SEARCH(BP$2,$BO11))</f>
        <v>0</v>
      </c>
      <c r="BQ11" s="11" t="b">
        <f t="shared" ca="1" si="16"/>
        <v>0</v>
      </c>
      <c r="BR11" s="11" t="b">
        <f t="shared" ca="1" si="16"/>
        <v>0</v>
      </c>
      <c r="BS11" s="11" t="b">
        <f t="shared" ca="1" si="16"/>
        <v>0</v>
      </c>
      <c r="BT11" s="11" t="b">
        <f t="shared" ca="1" si="16"/>
        <v>1</v>
      </c>
      <c r="BU11" s="11" t="b">
        <f t="shared" ca="1" si="16"/>
        <v>0</v>
      </c>
      <c r="BX11" s="11" t="b">
        <f t="shared" ca="1" si="8"/>
        <v>0</v>
      </c>
      <c r="BY11" s="11" t="b">
        <f t="shared" si="14"/>
        <v>0</v>
      </c>
      <c r="BZ11" s="11" t="b">
        <f t="shared" ref="BZ11:CM20" ca="1" si="17">ISNUMBER(SEARCH(BZ$2,$BV11))</f>
        <v>0</v>
      </c>
      <c r="CA11" s="11" t="b">
        <f t="shared" ca="1" si="17"/>
        <v>0</v>
      </c>
      <c r="CB11" s="11" t="b">
        <f t="shared" ca="1" si="17"/>
        <v>0</v>
      </c>
      <c r="CC11" s="11" t="b">
        <f t="shared" ca="1" si="17"/>
        <v>0</v>
      </c>
      <c r="CD11" s="11" t="b">
        <f t="shared" ca="1" si="17"/>
        <v>0</v>
      </c>
      <c r="CE11" s="11" t="b">
        <f t="shared" ca="1" si="17"/>
        <v>0</v>
      </c>
      <c r="CF11" s="11" t="b">
        <f t="shared" ca="1" si="17"/>
        <v>0</v>
      </c>
      <c r="CG11" s="11" t="b">
        <f t="shared" ca="1" si="17"/>
        <v>0</v>
      </c>
      <c r="CH11" s="11" t="b">
        <f t="shared" ca="1" si="17"/>
        <v>0</v>
      </c>
      <c r="CI11" s="11" t="b">
        <f t="shared" ca="1" si="17"/>
        <v>0</v>
      </c>
      <c r="CJ11" s="11" t="b">
        <f t="shared" ca="1" si="17"/>
        <v>0</v>
      </c>
      <c r="CK11" s="11" t="b">
        <f t="shared" ca="1" si="17"/>
        <v>0</v>
      </c>
      <c r="CL11" s="11" t="b">
        <f t="shared" ca="1" si="17"/>
        <v>0</v>
      </c>
      <c r="CM11" s="11" t="b">
        <f t="shared" ca="1" si="17"/>
        <v>0</v>
      </c>
      <c r="CN11" s="11" t="b">
        <f t="shared" ca="1" si="15"/>
        <v>0</v>
      </c>
      <c r="CO11" s="11" t="b">
        <f t="shared" ca="1" si="10"/>
        <v>0</v>
      </c>
    </row>
    <row r="12" spans="1:96">
      <c r="A12" t="s">
        <v>402</v>
      </c>
      <c r="B12" t="s">
        <v>403</v>
      </c>
      <c r="C12" t="s">
        <v>281</v>
      </c>
      <c r="D12" t="s">
        <v>54</v>
      </c>
      <c r="E12" t="s">
        <v>144</v>
      </c>
      <c r="F12" t="s">
        <v>222</v>
      </c>
      <c r="G12" t="s">
        <v>72</v>
      </c>
      <c r="H12" t="s">
        <v>254</v>
      </c>
      <c r="I12" t="str">
        <f t="shared" si="0"/>
        <v>Poland</v>
      </c>
      <c r="J12" t="s">
        <v>59</v>
      </c>
      <c r="K12" t="s">
        <v>103</v>
      </c>
      <c r="L12">
        <v>1</v>
      </c>
      <c r="M12">
        <v>2</v>
      </c>
      <c r="N12">
        <v>1</v>
      </c>
      <c r="O12">
        <v>4</v>
      </c>
      <c r="P12">
        <v>3</v>
      </c>
      <c r="Q12">
        <v>4</v>
      </c>
      <c r="R12">
        <v>2</v>
      </c>
      <c r="S12">
        <v>0</v>
      </c>
      <c r="U12">
        <v>6</v>
      </c>
      <c r="V12">
        <v>4</v>
      </c>
      <c r="W12">
        <v>3</v>
      </c>
      <c r="X12">
        <v>5</v>
      </c>
      <c r="Y12">
        <v>3</v>
      </c>
      <c r="Z12">
        <v>5</v>
      </c>
      <c r="AA12">
        <v>5</v>
      </c>
      <c r="AB12">
        <v>4</v>
      </c>
      <c r="AC12">
        <v>3</v>
      </c>
      <c r="AD12">
        <v>3</v>
      </c>
      <c r="AE12" s="48">
        <f t="shared" si="13"/>
        <v>4</v>
      </c>
      <c r="AF12" s="35">
        <v>4</v>
      </c>
      <c r="AG12">
        <v>3</v>
      </c>
      <c r="AH12">
        <v>2</v>
      </c>
      <c r="AI12">
        <v>5</v>
      </c>
      <c r="AJ12">
        <v>5</v>
      </c>
      <c r="AK12">
        <v>5</v>
      </c>
      <c r="AL12">
        <v>3</v>
      </c>
      <c r="AM12">
        <v>4</v>
      </c>
      <c r="AN12" s="48">
        <f t="shared" si="11"/>
        <v>3.875</v>
      </c>
      <c r="AO12">
        <v>4</v>
      </c>
      <c r="AP12">
        <v>4</v>
      </c>
      <c r="AQ12">
        <v>3</v>
      </c>
      <c r="AR12">
        <v>4</v>
      </c>
      <c r="AS12">
        <v>3</v>
      </c>
      <c r="AT12">
        <v>6</v>
      </c>
      <c r="AU12" s="48">
        <f t="shared" si="12"/>
        <v>3.6</v>
      </c>
      <c r="AV12">
        <v>2</v>
      </c>
      <c r="AW12">
        <f t="shared" si="1"/>
        <v>3.875</v>
      </c>
      <c r="AX12">
        <f t="shared" si="2"/>
        <v>1</v>
      </c>
      <c r="AY12">
        <f t="shared" si="3"/>
        <v>4</v>
      </c>
      <c r="AZ12">
        <f t="shared" si="4"/>
        <v>1</v>
      </c>
      <c r="BA12" t="s">
        <v>145</v>
      </c>
      <c r="BB12" t="s">
        <v>192</v>
      </c>
      <c r="BC12" t="s">
        <v>404</v>
      </c>
      <c r="BD12">
        <v>1</v>
      </c>
      <c r="BF12">
        <f t="shared" si="5"/>
        <v>1</v>
      </c>
      <c r="BG12">
        <v>1</v>
      </c>
      <c r="BH12">
        <v>1</v>
      </c>
      <c r="BI12">
        <f t="shared" si="6"/>
        <v>0</v>
      </c>
      <c r="BJ12" t="s">
        <v>405</v>
      </c>
      <c r="BK12" t="s">
        <v>149</v>
      </c>
      <c r="BL12" s="1">
        <v>2.9976851851851848E-3</v>
      </c>
      <c r="BN12" s="5" t="s">
        <v>1041</v>
      </c>
      <c r="BP12" s="11" t="b">
        <f t="shared" ca="1" si="16"/>
        <v>0</v>
      </c>
      <c r="BQ12" s="11" t="b">
        <f t="shared" ca="1" si="16"/>
        <v>0</v>
      </c>
      <c r="BR12" s="11" t="b">
        <f t="shared" ca="1" si="16"/>
        <v>0</v>
      </c>
      <c r="BS12" s="11" t="b">
        <f t="shared" ca="1" si="16"/>
        <v>0</v>
      </c>
      <c r="BT12" s="11" t="b">
        <f t="shared" ca="1" si="16"/>
        <v>0</v>
      </c>
      <c r="BU12" s="11" t="b">
        <f t="shared" ca="1" si="16"/>
        <v>0</v>
      </c>
      <c r="BX12" s="11" t="b">
        <f t="shared" ca="1" si="8"/>
        <v>0</v>
      </c>
      <c r="BY12" s="11" t="b">
        <f t="shared" si="14"/>
        <v>0</v>
      </c>
      <c r="BZ12" s="11" t="b">
        <f t="shared" ca="1" si="17"/>
        <v>0</v>
      </c>
      <c r="CA12" s="11" t="b">
        <f t="shared" ca="1" si="17"/>
        <v>0</v>
      </c>
      <c r="CB12" s="11" t="b">
        <f t="shared" ca="1" si="17"/>
        <v>0</v>
      </c>
      <c r="CC12" s="11" t="b">
        <f t="shared" ca="1" si="17"/>
        <v>0</v>
      </c>
      <c r="CD12" s="11" t="b">
        <f t="shared" ca="1" si="17"/>
        <v>0</v>
      </c>
      <c r="CE12" s="11" t="b">
        <f t="shared" ca="1" si="17"/>
        <v>0</v>
      </c>
      <c r="CF12" s="11" t="b">
        <f t="shared" ca="1" si="17"/>
        <v>0</v>
      </c>
      <c r="CG12" s="11" t="b">
        <f t="shared" ca="1" si="17"/>
        <v>0</v>
      </c>
      <c r="CH12" s="11" t="b">
        <f t="shared" ca="1" si="17"/>
        <v>0</v>
      </c>
      <c r="CI12" s="11" t="b">
        <f t="shared" ca="1" si="17"/>
        <v>0</v>
      </c>
      <c r="CJ12" s="11" t="b">
        <f t="shared" ca="1" si="17"/>
        <v>0</v>
      </c>
      <c r="CK12" s="11" t="b">
        <f t="shared" ca="1" si="17"/>
        <v>0</v>
      </c>
      <c r="CL12" s="11" t="b">
        <f t="shared" ca="1" si="17"/>
        <v>0</v>
      </c>
      <c r="CM12" s="11" t="b">
        <f t="shared" ca="1" si="17"/>
        <v>0</v>
      </c>
      <c r="CN12" s="11" t="b">
        <f t="shared" ca="1" si="15"/>
        <v>0</v>
      </c>
      <c r="CO12" s="11" t="b">
        <f t="shared" ca="1" si="10"/>
        <v>0</v>
      </c>
    </row>
    <row r="13" spans="1:96">
      <c r="A13" t="s">
        <v>406</v>
      </c>
      <c r="B13" t="s">
        <v>407</v>
      </c>
      <c r="C13" t="s">
        <v>281</v>
      </c>
      <c r="D13" t="s">
        <v>54</v>
      </c>
      <c r="E13" t="s">
        <v>144</v>
      </c>
      <c r="F13" t="s">
        <v>83</v>
      </c>
      <c r="G13" t="s">
        <v>124</v>
      </c>
      <c r="H13" t="s">
        <v>58</v>
      </c>
      <c r="I13" t="str">
        <f t="shared" si="0"/>
        <v>Portugal</v>
      </c>
      <c r="J13" t="s">
        <v>59</v>
      </c>
      <c r="K13" t="s">
        <v>60</v>
      </c>
      <c r="L13">
        <v>2</v>
      </c>
      <c r="M13">
        <v>2</v>
      </c>
      <c r="N13">
        <v>2</v>
      </c>
      <c r="O13">
        <v>4</v>
      </c>
      <c r="P13">
        <v>3</v>
      </c>
      <c r="Q13">
        <v>4</v>
      </c>
      <c r="R13">
        <v>2</v>
      </c>
      <c r="S13">
        <v>0</v>
      </c>
      <c r="U13">
        <v>5</v>
      </c>
      <c r="V13">
        <v>5</v>
      </c>
      <c r="W13">
        <v>6</v>
      </c>
      <c r="X13">
        <v>6</v>
      </c>
      <c r="Y13">
        <v>6</v>
      </c>
      <c r="Z13">
        <v>6</v>
      </c>
      <c r="AA13">
        <v>6</v>
      </c>
      <c r="AB13">
        <v>5</v>
      </c>
      <c r="AC13">
        <v>1</v>
      </c>
      <c r="AD13">
        <v>5</v>
      </c>
      <c r="AE13" s="48">
        <f t="shared" si="13"/>
        <v>5.625</v>
      </c>
      <c r="AF13" s="35">
        <v>5</v>
      </c>
      <c r="AG13">
        <v>6</v>
      </c>
      <c r="AH13">
        <v>6</v>
      </c>
      <c r="AI13">
        <v>6</v>
      </c>
      <c r="AJ13">
        <v>6</v>
      </c>
      <c r="AK13">
        <v>6</v>
      </c>
      <c r="AL13">
        <v>6</v>
      </c>
      <c r="AM13">
        <v>5</v>
      </c>
      <c r="AN13" s="48">
        <f t="shared" si="11"/>
        <v>5.75</v>
      </c>
      <c r="AO13">
        <v>4</v>
      </c>
      <c r="AP13">
        <v>4</v>
      </c>
      <c r="AQ13">
        <v>6</v>
      </c>
      <c r="AR13">
        <v>5</v>
      </c>
      <c r="AS13">
        <v>4</v>
      </c>
      <c r="AT13">
        <v>6</v>
      </c>
      <c r="AU13" s="48">
        <f t="shared" si="12"/>
        <v>4.5999999999999996</v>
      </c>
      <c r="AV13">
        <v>6</v>
      </c>
      <c r="AW13">
        <f t="shared" si="1"/>
        <v>5.75</v>
      </c>
      <c r="AX13">
        <f t="shared" si="2"/>
        <v>1</v>
      </c>
      <c r="AY13">
        <f t="shared" si="3"/>
        <v>5.625</v>
      </c>
      <c r="AZ13">
        <f t="shared" si="4"/>
        <v>1</v>
      </c>
      <c r="BA13" t="s">
        <v>282</v>
      </c>
      <c r="BB13" t="s">
        <v>408</v>
      </c>
      <c r="BC13" t="s">
        <v>409</v>
      </c>
      <c r="BD13">
        <v>3</v>
      </c>
      <c r="BF13">
        <f t="shared" si="5"/>
        <v>3</v>
      </c>
      <c r="BG13">
        <v>1</v>
      </c>
      <c r="BH13">
        <v>4</v>
      </c>
      <c r="BI13">
        <f t="shared" si="6"/>
        <v>1</v>
      </c>
      <c r="BJ13" t="s">
        <v>292</v>
      </c>
      <c r="BK13" t="s">
        <v>286</v>
      </c>
      <c r="BL13" s="1">
        <v>6.9907407407407409E-3</v>
      </c>
      <c r="BN13" s="5" t="s">
        <v>1041</v>
      </c>
      <c r="BP13" s="11" t="b">
        <f t="shared" ca="1" si="16"/>
        <v>0</v>
      </c>
      <c r="BQ13" s="11" t="b">
        <f t="shared" ca="1" si="16"/>
        <v>0</v>
      </c>
      <c r="BR13" s="11" t="b">
        <f t="shared" ca="1" si="16"/>
        <v>0</v>
      </c>
      <c r="BS13" s="11" t="b">
        <f t="shared" ca="1" si="16"/>
        <v>0</v>
      </c>
      <c r="BT13" s="11" t="b">
        <f t="shared" ca="1" si="16"/>
        <v>0</v>
      </c>
      <c r="BU13" s="11" t="b">
        <f t="shared" ca="1" si="16"/>
        <v>0</v>
      </c>
      <c r="BX13" s="11" t="b">
        <f t="shared" ca="1" si="8"/>
        <v>0</v>
      </c>
      <c r="BY13" s="11" t="b">
        <f t="shared" si="14"/>
        <v>0</v>
      </c>
      <c r="BZ13" s="11" t="b">
        <f t="shared" ca="1" si="17"/>
        <v>0</v>
      </c>
      <c r="CA13" s="11" t="b">
        <f t="shared" ca="1" si="17"/>
        <v>0</v>
      </c>
      <c r="CB13" s="11" t="b">
        <f t="shared" ca="1" si="17"/>
        <v>0</v>
      </c>
      <c r="CC13" s="11" t="b">
        <f t="shared" ca="1" si="17"/>
        <v>0</v>
      </c>
      <c r="CD13" s="11" t="b">
        <f t="shared" ca="1" si="17"/>
        <v>0</v>
      </c>
      <c r="CE13" s="11" t="b">
        <f t="shared" ca="1" si="17"/>
        <v>0</v>
      </c>
      <c r="CF13" s="11" t="b">
        <f t="shared" ca="1" si="17"/>
        <v>0</v>
      </c>
      <c r="CG13" s="11" t="b">
        <f t="shared" ca="1" si="17"/>
        <v>0</v>
      </c>
      <c r="CH13" s="11" t="b">
        <f t="shared" ca="1" si="17"/>
        <v>0</v>
      </c>
      <c r="CI13" s="11" t="b">
        <f t="shared" ca="1" si="17"/>
        <v>0</v>
      </c>
      <c r="CJ13" s="11" t="b">
        <f t="shared" ca="1" si="17"/>
        <v>0</v>
      </c>
      <c r="CK13" s="11" t="b">
        <f t="shared" ca="1" si="17"/>
        <v>0</v>
      </c>
      <c r="CL13" s="11" t="b">
        <f t="shared" ca="1" si="17"/>
        <v>0</v>
      </c>
      <c r="CM13" s="11" t="b">
        <f t="shared" ca="1" si="17"/>
        <v>0</v>
      </c>
      <c r="CN13" s="11" t="b">
        <f t="shared" ca="1" si="15"/>
        <v>0</v>
      </c>
      <c r="CO13" s="11" t="b">
        <f t="shared" ca="1" si="10"/>
        <v>0</v>
      </c>
    </row>
    <row r="14" spans="1:96">
      <c r="A14" t="s">
        <v>430</v>
      </c>
      <c r="B14" t="s">
        <v>431</v>
      </c>
      <c r="C14" t="s">
        <v>281</v>
      </c>
      <c r="D14" t="s">
        <v>70</v>
      </c>
      <c r="E14" t="s">
        <v>55</v>
      </c>
      <c r="F14" t="s">
        <v>56</v>
      </c>
      <c r="G14" t="s">
        <v>72</v>
      </c>
      <c r="H14" t="s">
        <v>432</v>
      </c>
      <c r="I14" t="str">
        <f t="shared" si="0"/>
        <v>Uruguay</v>
      </c>
      <c r="J14" t="s">
        <v>59</v>
      </c>
      <c r="K14" t="s">
        <v>60</v>
      </c>
      <c r="L14">
        <v>1</v>
      </c>
      <c r="M14">
        <v>2</v>
      </c>
      <c r="N14">
        <v>1</v>
      </c>
      <c r="O14">
        <v>2</v>
      </c>
      <c r="P14">
        <v>3</v>
      </c>
      <c r="Q14">
        <v>4</v>
      </c>
      <c r="R14">
        <v>1</v>
      </c>
      <c r="S14">
        <v>0</v>
      </c>
      <c r="U14">
        <v>4</v>
      </c>
      <c r="V14">
        <v>2</v>
      </c>
      <c r="W14">
        <v>0</v>
      </c>
      <c r="X14">
        <v>1</v>
      </c>
      <c r="Y14">
        <v>4</v>
      </c>
      <c r="Z14">
        <v>5</v>
      </c>
      <c r="AA14">
        <v>5</v>
      </c>
      <c r="AB14">
        <v>1</v>
      </c>
      <c r="AC14">
        <v>5</v>
      </c>
      <c r="AD14">
        <v>1</v>
      </c>
      <c r="AE14" s="48">
        <f t="shared" si="13"/>
        <v>2.375</v>
      </c>
      <c r="AF14" s="35">
        <v>3</v>
      </c>
      <c r="AG14">
        <v>1</v>
      </c>
      <c r="AH14">
        <v>1</v>
      </c>
      <c r="AI14">
        <v>1</v>
      </c>
      <c r="AJ14">
        <v>5</v>
      </c>
      <c r="AK14">
        <v>2</v>
      </c>
      <c r="AL14">
        <v>0</v>
      </c>
      <c r="AM14">
        <v>2</v>
      </c>
      <c r="AN14" s="48">
        <f t="shared" si="11"/>
        <v>1.875</v>
      </c>
      <c r="AO14">
        <v>1</v>
      </c>
      <c r="AP14">
        <v>1</v>
      </c>
      <c r="AQ14">
        <v>2</v>
      </c>
      <c r="AR14">
        <v>1</v>
      </c>
      <c r="AS14">
        <v>1</v>
      </c>
      <c r="AT14">
        <v>6</v>
      </c>
      <c r="AU14" s="48">
        <f t="shared" si="12"/>
        <v>1.2</v>
      </c>
      <c r="AV14">
        <v>5</v>
      </c>
      <c r="AW14">
        <f t="shared" si="1"/>
        <v>1.875</v>
      </c>
      <c r="AX14">
        <f t="shared" si="2"/>
        <v>0</v>
      </c>
      <c r="AY14">
        <f t="shared" si="3"/>
        <v>2.375</v>
      </c>
      <c r="AZ14">
        <f t="shared" si="4"/>
        <v>0</v>
      </c>
      <c r="BA14" t="s">
        <v>86</v>
      </c>
      <c r="BB14" t="s">
        <v>433</v>
      </c>
      <c r="BC14" t="s">
        <v>434</v>
      </c>
      <c r="BD14">
        <v>0</v>
      </c>
      <c r="BE14">
        <v>0</v>
      </c>
      <c r="BF14">
        <f t="shared" si="5"/>
        <v>0</v>
      </c>
      <c r="BG14">
        <v>1</v>
      </c>
      <c r="BH14">
        <v>1</v>
      </c>
      <c r="BI14">
        <f t="shared" si="6"/>
        <v>0</v>
      </c>
      <c r="BJ14" t="s">
        <v>174</v>
      </c>
      <c r="BK14" t="s">
        <v>157</v>
      </c>
      <c r="BL14" s="1">
        <v>4.2592592592592595E-3</v>
      </c>
      <c r="BM14" t="s">
        <v>435</v>
      </c>
      <c r="BN14" s="5" t="s">
        <v>1042</v>
      </c>
      <c r="BP14" s="11" t="b">
        <f t="shared" ca="1" si="16"/>
        <v>0</v>
      </c>
      <c r="BQ14" s="11" t="b">
        <f t="shared" ca="1" si="16"/>
        <v>0</v>
      </c>
      <c r="BR14" s="11" t="b">
        <f t="shared" ca="1" si="16"/>
        <v>0</v>
      </c>
      <c r="BS14" s="11" t="b">
        <f t="shared" ca="1" si="16"/>
        <v>0</v>
      </c>
      <c r="BT14" s="11" t="b">
        <f t="shared" ca="1" si="16"/>
        <v>0</v>
      </c>
      <c r="BU14" s="11" t="b">
        <f t="shared" ca="1" si="16"/>
        <v>0</v>
      </c>
      <c r="BV14" s="5" t="s">
        <v>1050</v>
      </c>
      <c r="BW14" s="5" t="s">
        <v>1058</v>
      </c>
      <c r="BX14" s="11" t="b">
        <f t="shared" ca="1" si="8"/>
        <v>0</v>
      </c>
      <c r="BY14" s="11" t="b">
        <f t="shared" si="14"/>
        <v>1</v>
      </c>
      <c r="BZ14" s="11" t="b">
        <f t="shared" ca="1" si="17"/>
        <v>0</v>
      </c>
      <c r="CA14" s="11" t="b">
        <f t="shared" ca="1" si="17"/>
        <v>0</v>
      </c>
      <c r="CB14" s="11" t="b">
        <f t="shared" ca="1" si="17"/>
        <v>0</v>
      </c>
      <c r="CC14" s="11" t="b">
        <f t="shared" ca="1" si="17"/>
        <v>1</v>
      </c>
      <c r="CD14" s="11" t="b">
        <f t="shared" ca="1" si="17"/>
        <v>0</v>
      </c>
      <c r="CE14" s="11" t="b">
        <f t="shared" ca="1" si="17"/>
        <v>0</v>
      </c>
      <c r="CF14" s="11" t="b">
        <f t="shared" ca="1" si="17"/>
        <v>0</v>
      </c>
      <c r="CG14" s="11" t="b">
        <f t="shared" ca="1" si="17"/>
        <v>0</v>
      </c>
      <c r="CH14" s="11" t="b">
        <f t="shared" ca="1" si="17"/>
        <v>0</v>
      </c>
      <c r="CI14" s="11" t="b">
        <f t="shared" ca="1" si="17"/>
        <v>0</v>
      </c>
      <c r="CJ14" s="11" t="b">
        <f t="shared" ca="1" si="17"/>
        <v>0</v>
      </c>
      <c r="CK14" s="11" t="b">
        <f t="shared" ca="1" si="17"/>
        <v>0</v>
      </c>
      <c r="CL14" s="11" t="b">
        <f t="shared" ca="1" si="17"/>
        <v>0</v>
      </c>
      <c r="CM14" s="11" t="b">
        <f t="shared" ca="1" si="17"/>
        <v>0</v>
      </c>
      <c r="CN14" s="11" t="b">
        <f t="shared" ca="1" si="15"/>
        <v>0</v>
      </c>
      <c r="CO14" s="11" t="b">
        <f t="shared" ca="1" si="10"/>
        <v>0</v>
      </c>
    </row>
    <row r="15" spans="1:96">
      <c r="A15" t="s">
        <v>441</v>
      </c>
      <c r="B15" t="s">
        <v>442</v>
      </c>
      <c r="C15" t="s">
        <v>281</v>
      </c>
      <c r="D15" t="s">
        <v>54</v>
      </c>
      <c r="E15" t="s">
        <v>71</v>
      </c>
      <c r="F15" t="s">
        <v>116</v>
      </c>
      <c r="G15" t="s">
        <v>96</v>
      </c>
      <c r="H15" t="s">
        <v>443</v>
      </c>
      <c r="I15" t="str">
        <f t="shared" si="0"/>
        <v xml:space="preserve">Portugal </v>
      </c>
      <c r="J15" t="s">
        <v>74</v>
      </c>
      <c r="K15" t="s">
        <v>444</v>
      </c>
      <c r="L15">
        <v>3</v>
      </c>
      <c r="M15">
        <v>2</v>
      </c>
      <c r="N15">
        <v>2</v>
      </c>
      <c r="O15">
        <v>1</v>
      </c>
      <c r="P15">
        <v>6</v>
      </c>
      <c r="Q15">
        <v>5</v>
      </c>
      <c r="R15">
        <v>6</v>
      </c>
      <c r="S15">
        <v>0</v>
      </c>
      <c r="U15">
        <v>5</v>
      </c>
      <c r="V15">
        <v>4</v>
      </c>
      <c r="W15">
        <v>6</v>
      </c>
      <c r="X15">
        <v>6</v>
      </c>
      <c r="Y15">
        <v>6</v>
      </c>
      <c r="Z15">
        <v>5</v>
      </c>
      <c r="AA15">
        <v>6</v>
      </c>
      <c r="AB15">
        <v>5</v>
      </c>
      <c r="AC15">
        <v>1</v>
      </c>
      <c r="AD15">
        <v>5</v>
      </c>
      <c r="AE15" s="48">
        <f t="shared" si="13"/>
        <v>5.375</v>
      </c>
      <c r="AF15" s="35">
        <v>5</v>
      </c>
      <c r="AG15">
        <v>6</v>
      </c>
      <c r="AH15">
        <v>5</v>
      </c>
      <c r="AI15">
        <v>5</v>
      </c>
      <c r="AJ15">
        <v>6</v>
      </c>
      <c r="AK15">
        <v>6</v>
      </c>
      <c r="AL15">
        <v>3</v>
      </c>
      <c r="AM15">
        <v>1</v>
      </c>
      <c r="AN15" s="48">
        <f t="shared" si="11"/>
        <v>4.625</v>
      </c>
      <c r="AO15">
        <v>4</v>
      </c>
      <c r="AP15">
        <v>4</v>
      </c>
      <c r="AQ15">
        <v>3</v>
      </c>
      <c r="AR15">
        <v>4</v>
      </c>
      <c r="AS15">
        <v>6</v>
      </c>
      <c r="AT15">
        <v>6</v>
      </c>
      <c r="AU15" s="48">
        <f t="shared" si="12"/>
        <v>4.2</v>
      </c>
      <c r="AV15">
        <v>6</v>
      </c>
      <c r="AW15">
        <f t="shared" si="1"/>
        <v>4.625</v>
      </c>
      <c r="AX15">
        <f t="shared" si="2"/>
        <v>1</v>
      </c>
      <c r="AY15">
        <f t="shared" si="3"/>
        <v>5.375</v>
      </c>
      <c r="AZ15">
        <f t="shared" si="4"/>
        <v>1</v>
      </c>
      <c r="BA15" t="s">
        <v>375</v>
      </c>
      <c r="BB15" t="s">
        <v>445</v>
      </c>
      <c r="BC15" t="s">
        <v>446</v>
      </c>
      <c r="BD15">
        <v>2</v>
      </c>
      <c r="BF15">
        <f t="shared" si="5"/>
        <v>2</v>
      </c>
      <c r="BG15">
        <v>1</v>
      </c>
      <c r="BH15">
        <v>4</v>
      </c>
      <c r="BI15">
        <f t="shared" si="6"/>
        <v>1</v>
      </c>
      <c r="BJ15" t="s">
        <v>378</v>
      </c>
      <c r="BK15" t="s">
        <v>379</v>
      </c>
      <c r="BL15" s="1">
        <v>1.042824074074074E-2</v>
      </c>
      <c r="BM15" t="s">
        <v>447</v>
      </c>
      <c r="BN15" s="5" t="s">
        <v>1051</v>
      </c>
      <c r="BP15" s="11" t="b">
        <f t="shared" ca="1" si="16"/>
        <v>0</v>
      </c>
      <c r="BQ15" s="11" t="b">
        <f t="shared" ca="1" si="16"/>
        <v>0</v>
      </c>
      <c r="BR15" s="11" t="b">
        <f t="shared" ca="1" si="16"/>
        <v>0</v>
      </c>
      <c r="BS15" s="11" t="b">
        <f t="shared" ca="1" si="16"/>
        <v>0</v>
      </c>
      <c r="BT15" s="11" t="b">
        <f t="shared" ca="1" si="16"/>
        <v>0</v>
      </c>
      <c r="BU15" s="11" t="b">
        <f t="shared" ca="1" si="16"/>
        <v>0</v>
      </c>
      <c r="BV15" s="5" t="s">
        <v>1054</v>
      </c>
      <c r="BW15" s="5" t="s">
        <v>1060</v>
      </c>
      <c r="BX15" s="11" t="b">
        <f t="shared" ca="1" si="8"/>
        <v>0</v>
      </c>
      <c r="BY15" s="11" t="b">
        <f t="shared" si="14"/>
        <v>1</v>
      </c>
      <c r="BZ15" s="11" t="b">
        <f t="shared" ca="1" si="17"/>
        <v>0</v>
      </c>
      <c r="CA15" s="11" t="b">
        <f t="shared" ca="1" si="17"/>
        <v>0</v>
      </c>
      <c r="CB15" s="11" t="b">
        <f t="shared" ca="1" si="17"/>
        <v>0</v>
      </c>
      <c r="CC15" s="11" t="b">
        <f t="shared" ca="1" si="17"/>
        <v>0</v>
      </c>
      <c r="CD15" s="11" t="b">
        <f t="shared" ca="1" si="17"/>
        <v>0</v>
      </c>
      <c r="CE15" s="11" t="b">
        <f t="shared" ca="1" si="17"/>
        <v>0</v>
      </c>
      <c r="CF15" s="11" t="b">
        <f t="shared" ca="1" si="17"/>
        <v>0</v>
      </c>
      <c r="CG15" s="11" t="b">
        <f t="shared" ca="1" si="17"/>
        <v>0</v>
      </c>
      <c r="CH15" s="11" t="b">
        <f t="shared" ca="1" si="17"/>
        <v>0</v>
      </c>
      <c r="CI15" s="11" t="b">
        <f t="shared" ca="1" si="17"/>
        <v>0</v>
      </c>
      <c r="CJ15" s="11" t="b">
        <f t="shared" ca="1" si="17"/>
        <v>0</v>
      </c>
      <c r="CK15" s="11" t="b">
        <f t="shared" ca="1" si="17"/>
        <v>0</v>
      </c>
      <c r="CL15" s="11" t="b">
        <f t="shared" ca="1" si="17"/>
        <v>0</v>
      </c>
      <c r="CM15" s="11" t="b">
        <f t="shared" ca="1" si="17"/>
        <v>0</v>
      </c>
      <c r="CN15" s="11" t="b">
        <f t="shared" ca="1" si="15"/>
        <v>0</v>
      </c>
      <c r="CO15" s="11" t="b">
        <f t="shared" ca="1" si="10"/>
        <v>0</v>
      </c>
    </row>
    <row r="16" spans="1:96">
      <c r="A16" t="s">
        <v>454</v>
      </c>
      <c r="B16" t="s">
        <v>455</v>
      </c>
      <c r="C16" t="s">
        <v>281</v>
      </c>
      <c r="D16" t="s">
        <v>70</v>
      </c>
      <c r="E16" t="s">
        <v>71</v>
      </c>
      <c r="F16" t="s">
        <v>56</v>
      </c>
      <c r="G16" t="s">
        <v>96</v>
      </c>
      <c r="H16" t="s">
        <v>254</v>
      </c>
      <c r="I16" t="str">
        <f t="shared" si="0"/>
        <v>Poland</v>
      </c>
      <c r="J16" t="s">
        <v>59</v>
      </c>
      <c r="K16" t="s">
        <v>60</v>
      </c>
      <c r="L16">
        <v>5</v>
      </c>
      <c r="M16">
        <v>0</v>
      </c>
      <c r="N16">
        <v>5</v>
      </c>
      <c r="O16">
        <v>0</v>
      </c>
      <c r="P16">
        <v>6</v>
      </c>
      <c r="Q16">
        <v>3</v>
      </c>
      <c r="R16">
        <v>6</v>
      </c>
      <c r="S16">
        <v>0</v>
      </c>
      <c r="U16">
        <v>6</v>
      </c>
      <c r="V16">
        <v>5</v>
      </c>
      <c r="W16">
        <v>6</v>
      </c>
      <c r="X16">
        <v>6</v>
      </c>
      <c r="Y16">
        <v>6</v>
      </c>
      <c r="Z16">
        <v>6</v>
      </c>
      <c r="AA16">
        <v>6</v>
      </c>
      <c r="AB16">
        <v>6</v>
      </c>
      <c r="AC16">
        <v>0</v>
      </c>
      <c r="AD16">
        <v>6</v>
      </c>
      <c r="AE16" s="48">
        <f t="shared" si="13"/>
        <v>5.875</v>
      </c>
      <c r="AF16" s="35">
        <v>5</v>
      </c>
      <c r="AG16">
        <v>6</v>
      </c>
      <c r="AH16">
        <v>6</v>
      </c>
      <c r="AI16">
        <v>6</v>
      </c>
      <c r="AJ16">
        <v>6</v>
      </c>
      <c r="AK16">
        <v>6</v>
      </c>
      <c r="AL16">
        <v>6</v>
      </c>
      <c r="AM16">
        <v>5</v>
      </c>
      <c r="AN16" s="48">
        <f t="shared" si="11"/>
        <v>5.75</v>
      </c>
      <c r="AO16">
        <v>5</v>
      </c>
      <c r="AP16">
        <v>6</v>
      </c>
      <c r="AQ16">
        <v>6</v>
      </c>
      <c r="AR16">
        <v>6</v>
      </c>
      <c r="AS16">
        <v>6</v>
      </c>
      <c r="AT16">
        <v>6</v>
      </c>
      <c r="AU16" s="48">
        <f t="shared" si="12"/>
        <v>5.8</v>
      </c>
      <c r="AV16">
        <v>6</v>
      </c>
      <c r="AW16">
        <f t="shared" si="1"/>
        <v>5.75</v>
      </c>
      <c r="AX16">
        <f t="shared" si="2"/>
        <v>1</v>
      </c>
      <c r="AY16">
        <f t="shared" si="3"/>
        <v>5.875</v>
      </c>
      <c r="AZ16">
        <f t="shared" si="4"/>
        <v>1</v>
      </c>
      <c r="BA16" t="s">
        <v>86</v>
      </c>
      <c r="BB16" t="s">
        <v>456</v>
      </c>
      <c r="BC16" t="s">
        <v>457</v>
      </c>
      <c r="BD16">
        <v>3</v>
      </c>
      <c r="BF16">
        <f t="shared" si="5"/>
        <v>3</v>
      </c>
      <c r="BG16">
        <v>4</v>
      </c>
      <c r="BH16">
        <v>4</v>
      </c>
      <c r="BI16">
        <f t="shared" si="6"/>
        <v>1</v>
      </c>
      <c r="BJ16" t="s">
        <v>458</v>
      </c>
      <c r="BK16" t="s">
        <v>459</v>
      </c>
      <c r="BL16" s="1">
        <v>8.2754629629629619E-3</v>
      </c>
      <c r="BN16" s="5" t="s">
        <v>1041</v>
      </c>
      <c r="BP16" s="11" t="b">
        <f t="shared" ca="1" si="16"/>
        <v>0</v>
      </c>
      <c r="BQ16" s="11" t="b">
        <f t="shared" ca="1" si="16"/>
        <v>0</v>
      </c>
      <c r="BR16" s="11" t="b">
        <f t="shared" ca="1" si="16"/>
        <v>0</v>
      </c>
      <c r="BS16" s="11" t="b">
        <f t="shared" ca="1" si="16"/>
        <v>0</v>
      </c>
      <c r="BT16" s="11" t="b">
        <f t="shared" ca="1" si="16"/>
        <v>0</v>
      </c>
      <c r="BU16" s="11" t="b">
        <f t="shared" ca="1" si="16"/>
        <v>0</v>
      </c>
      <c r="BX16" s="11" t="b">
        <f t="shared" ca="1" si="8"/>
        <v>0</v>
      </c>
      <c r="BY16" s="11" t="b">
        <f t="shared" si="14"/>
        <v>0</v>
      </c>
      <c r="BZ16" s="11" t="b">
        <f t="shared" ca="1" si="17"/>
        <v>0</v>
      </c>
      <c r="CA16" s="11" t="b">
        <f t="shared" ca="1" si="17"/>
        <v>0</v>
      </c>
      <c r="CB16" s="11" t="b">
        <f t="shared" ca="1" si="17"/>
        <v>0</v>
      </c>
      <c r="CC16" s="11" t="b">
        <f t="shared" ca="1" si="17"/>
        <v>0</v>
      </c>
      <c r="CD16" s="11" t="b">
        <f t="shared" ca="1" si="17"/>
        <v>0</v>
      </c>
      <c r="CE16" s="11" t="b">
        <f t="shared" ca="1" si="17"/>
        <v>0</v>
      </c>
      <c r="CF16" s="11" t="b">
        <f t="shared" ca="1" si="17"/>
        <v>0</v>
      </c>
      <c r="CG16" s="11" t="b">
        <f t="shared" ca="1" si="17"/>
        <v>0</v>
      </c>
      <c r="CH16" s="11" t="b">
        <f t="shared" ca="1" si="17"/>
        <v>0</v>
      </c>
      <c r="CI16" s="11" t="b">
        <f t="shared" ca="1" si="17"/>
        <v>0</v>
      </c>
      <c r="CJ16" s="11" t="b">
        <f t="shared" ca="1" si="17"/>
        <v>0</v>
      </c>
      <c r="CK16" s="11" t="b">
        <f t="shared" ca="1" si="17"/>
        <v>0</v>
      </c>
      <c r="CL16" s="11" t="b">
        <f t="shared" ca="1" si="17"/>
        <v>0</v>
      </c>
      <c r="CM16" s="11" t="b">
        <f t="shared" ca="1" si="17"/>
        <v>0</v>
      </c>
      <c r="CN16" s="11" t="b">
        <f t="shared" ca="1" si="15"/>
        <v>0</v>
      </c>
      <c r="CO16" s="11" t="b">
        <f t="shared" ca="1" si="10"/>
        <v>0</v>
      </c>
    </row>
    <row r="17" spans="1:94">
      <c r="A17" t="s">
        <v>478</v>
      </c>
      <c r="B17" t="s">
        <v>479</v>
      </c>
      <c r="C17" t="s">
        <v>281</v>
      </c>
      <c r="D17" t="s">
        <v>70</v>
      </c>
      <c r="E17" t="s">
        <v>71</v>
      </c>
      <c r="F17" t="s">
        <v>56</v>
      </c>
      <c r="G17" t="s">
        <v>96</v>
      </c>
      <c r="H17" t="s">
        <v>480</v>
      </c>
      <c r="I17" t="str">
        <f t="shared" si="0"/>
        <v>M√©xico</v>
      </c>
      <c r="J17" t="s">
        <v>59</v>
      </c>
      <c r="K17" t="s">
        <v>60</v>
      </c>
      <c r="L17">
        <v>3</v>
      </c>
      <c r="M17">
        <v>3</v>
      </c>
      <c r="N17">
        <v>3</v>
      </c>
      <c r="O17">
        <v>4</v>
      </c>
      <c r="P17">
        <v>4</v>
      </c>
      <c r="Q17">
        <v>3</v>
      </c>
      <c r="R17">
        <v>3</v>
      </c>
      <c r="S17">
        <v>0</v>
      </c>
      <c r="U17">
        <v>4</v>
      </c>
      <c r="V17">
        <v>4</v>
      </c>
      <c r="W17">
        <v>5</v>
      </c>
      <c r="X17">
        <v>6</v>
      </c>
      <c r="Y17">
        <v>6</v>
      </c>
      <c r="Z17">
        <v>6</v>
      </c>
      <c r="AA17">
        <v>6</v>
      </c>
      <c r="AB17">
        <v>6</v>
      </c>
      <c r="AC17">
        <v>2</v>
      </c>
      <c r="AD17">
        <v>4</v>
      </c>
      <c r="AE17" s="48">
        <f t="shared" si="13"/>
        <v>5.375</v>
      </c>
      <c r="AF17" s="35">
        <v>5</v>
      </c>
      <c r="AG17">
        <v>6</v>
      </c>
      <c r="AH17">
        <v>5</v>
      </c>
      <c r="AI17">
        <v>4</v>
      </c>
      <c r="AJ17">
        <v>6</v>
      </c>
      <c r="AK17">
        <v>4</v>
      </c>
      <c r="AL17">
        <v>5</v>
      </c>
      <c r="AM17">
        <v>6</v>
      </c>
      <c r="AN17" s="48">
        <f t="shared" si="11"/>
        <v>5.125</v>
      </c>
      <c r="AO17">
        <v>5</v>
      </c>
      <c r="AP17">
        <v>5</v>
      </c>
      <c r="AQ17">
        <v>5</v>
      </c>
      <c r="AR17">
        <v>5</v>
      </c>
      <c r="AS17">
        <v>5</v>
      </c>
      <c r="AT17">
        <v>6</v>
      </c>
      <c r="AU17" s="48">
        <f t="shared" si="12"/>
        <v>5</v>
      </c>
      <c r="AV17">
        <v>6</v>
      </c>
      <c r="AW17">
        <f t="shared" si="1"/>
        <v>5.125</v>
      </c>
      <c r="AX17">
        <f t="shared" si="2"/>
        <v>1</v>
      </c>
      <c r="AY17">
        <f t="shared" si="3"/>
        <v>5.375</v>
      </c>
      <c r="AZ17">
        <f t="shared" si="4"/>
        <v>1</v>
      </c>
      <c r="BA17" t="s">
        <v>86</v>
      </c>
      <c r="BB17" t="s">
        <v>481</v>
      </c>
      <c r="BC17" t="s">
        <v>482</v>
      </c>
      <c r="BD17">
        <v>1</v>
      </c>
      <c r="BF17">
        <f t="shared" si="5"/>
        <v>1</v>
      </c>
      <c r="BG17">
        <v>1</v>
      </c>
      <c r="BH17">
        <v>2</v>
      </c>
      <c r="BI17">
        <f t="shared" si="6"/>
        <v>1</v>
      </c>
      <c r="BJ17" t="s">
        <v>106</v>
      </c>
      <c r="BK17" t="s">
        <v>90</v>
      </c>
      <c r="BL17" s="1">
        <v>7.905092592592592E-3</v>
      </c>
      <c r="BM17" t="s">
        <v>483</v>
      </c>
      <c r="BN17" s="5" t="s">
        <v>1044</v>
      </c>
      <c r="BP17" s="11" t="b">
        <f t="shared" ca="1" si="16"/>
        <v>0</v>
      </c>
      <c r="BQ17" s="11" t="b">
        <f t="shared" ca="1" si="16"/>
        <v>0</v>
      </c>
      <c r="BR17" s="11" t="b">
        <f t="shared" ca="1" si="16"/>
        <v>0</v>
      </c>
      <c r="BS17" s="11" t="b">
        <f t="shared" ca="1" si="16"/>
        <v>0</v>
      </c>
      <c r="BT17" s="11" t="b">
        <f t="shared" ca="1" si="16"/>
        <v>0</v>
      </c>
      <c r="BU17" s="11" t="b">
        <f t="shared" ca="1" si="16"/>
        <v>0</v>
      </c>
      <c r="BX17" s="11" t="b">
        <f t="shared" ca="1" si="8"/>
        <v>0</v>
      </c>
      <c r="BY17" s="11" t="b">
        <f t="shared" si="14"/>
        <v>0</v>
      </c>
      <c r="BZ17" s="11" t="b">
        <f t="shared" ca="1" si="17"/>
        <v>0</v>
      </c>
      <c r="CA17" s="11" t="b">
        <f t="shared" ca="1" si="17"/>
        <v>0</v>
      </c>
      <c r="CB17" s="11" t="b">
        <f t="shared" ca="1" si="17"/>
        <v>0</v>
      </c>
      <c r="CC17" s="11" t="b">
        <f t="shared" ca="1" si="17"/>
        <v>0</v>
      </c>
      <c r="CD17" s="11" t="b">
        <f t="shared" ca="1" si="17"/>
        <v>0</v>
      </c>
      <c r="CE17" s="11" t="b">
        <f t="shared" ca="1" si="17"/>
        <v>0</v>
      </c>
      <c r="CF17" s="11" t="b">
        <f t="shared" ca="1" si="17"/>
        <v>0</v>
      </c>
      <c r="CG17" s="11" t="b">
        <f t="shared" ca="1" si="17"/>
        <v>0</v>
      </c>
      <c r="CH17" s="11" t="b">
        <f t="shared" ca="1" si="17"/>
        <v>0</v>
      </c>
      <c r="CI17" s="11" t="b">
        <f t="shared" ca="1" si="17"/>
        <v>0</v>
      </c>
      <c r="CJ17" s="11" t="b">
        <f t="shared" ca="1" si="17"/>
        <v>0</v>
      </c>
      <c r="CK17" s="11" t="b">
        <f t="shared" ca="1" si="17"/>
        <v>0</v>
      </c>
      <c r="CL17" s="11" t="b">
        <f t="shared" ca="1" si="17"/>
        <v>0</v>
      </c>
      <c r="CM17" s="11" t="b">
        <f t="shared" ca="1" si="17"/>
        <v>0</v>
      </c>
      <c r="CN17" s="11" t="b">
        <f t="shared" ca="1" si="15"/>
        <v>0</v>
      </c>
      <c r="CO17" s="11" t="b">
        <f t="shared" ca="1" si="10"/>
        <v>0</v>
      </c>
      <c r="CP17" t="s">
        <v>484</v>
      </c>
    </row>
    <row r="18" spans="1:94">
      <c r="A18" t="s">
        <v>485</v>
      </c>
      <c r="B18" t="s">
        <v>486</v>
      </c>
      <c r="C18" t="s">
        <v>281</v>
      </c>
      <c r="D18" t="s">
        <v>70</v>
      </c>
      <c r="E18" t="s">
        <v>144</v>
      </c>
      <c r="F18" t="s">
        <v>56</v>
      </c>
      <c r="G18" t="s">
        <v>96</v>
      </c>
      <c r="H18" t="s">
        <v>58</v>
      </c>
      <c r="I18" t="str">
        <f t="shared" si="0"/>
        <v>Portugal</v>
      </c>
      <c r="J18" t="s">
        <v>59</v>
      </c>
      <c r="K18" t="s">
        <v>60</v>
      </c>
      <c r="L18">
        <v>4</v>
      </c>
      <c r="M18">
        <v>5</v>
      </c>
      <c r="N18">
        <v>4</v>
      </c>
      <c r="O18">
        <v>3</v>
      </c>
      <c r="P18">
        <v>4</v>
      </c>
      <c r="Q18">
        <v>4</v>
      </c>
      <c r="R18">
        <v>5</v>
      </c>
      <c r="S18">
        <v>0</v>
      </c>
      <c r="U18">
        <v>5</v>
      </c>
      <c r="V18">
        <v>5</v>
      </c>
      <c r="W18">
        <v>6</v>
      </c>
      <c r="X18">
        <v>4</v>
      </c>
      <c r="Y18">
        <v>5</v>
      </c>
      <c r="Z18">
        <v>6</v>
      </c>
      <c r="AA18">
        <v>6</v>
      </c>
      <c r="AB18">
        <v>5</v>
      </c>
      <c r="AC18">
        <v>0</v>
      </c>
      <c r="AD18">
        <v>6</v>
      </c>
      <c r="AE18" s="48">
        <f t="shared" si="13"/>
        <v>5.375</v>
      </c>
      <c r="AF18" s="35">
        <v>6</v>
      </c>
      <c r="AG18">
        <v>6</v>
      </c>
      <c r="AH18">
        <v>5</v>
      </c>
      <c r="AI18">
        <v>4</v>
      </c>
      <c r="AJ18">
        <v>6</v>
      </c>
      <c r="AK18">
        <v>6</v>
      </c>
      <c r="AL18">
        <v>5</v>
      </c>
      <c r="AM18">
        <v>4</v>
      </c>
      <c r="AN18" s="48">
        <f t="shared" si="11"/>
        <v>5.25</v>
      </c>
      <c r="AO18">
        <v>5</v>
      </c>
      <c r="AP18">
        <v>5</v>
      </c>
      <c r="AQ18">
        <v>5</v>
      </c>
      <c r="AR18">
        <v>5</v>
      </c>
      <c r="AS18">
        <v>5</v>
      </c>
      <c r="AT18">
        <v>6</v>
      </c>
      <c r="AU18" s="48">
        <f t="shared" si="12"/>
        <v>5</v>
      </c>
      <c r="AV18">
        <v>6</v>
      </c>
      <c r="AW18">
        <f t="shared" si="1"/>
        <v>5.25</v>
      </c>
      <c r="AX18">
        <f t="shared" si="2"/>
        <v>1</v>
      </c>
      <c r="AY18">
        <f t="shared" si="3"/>
        <v>5.375</v>
      </c>
      <c r="AZ18">
        <f t="shared" si="4"/>
        <v>1</v>
      </c>
      <c r="BA18" t="s">
        <v>61</v>
      </c>
      <c r="BB18" t="s">
        <v>473</v>
      </c>
      <c r="BC18" t="s">
        <v>487</v>
      </c>
      <c r="BD18">
        <v>1</v>
      </c>
      <c r="BF18">
        <f t="shared" si="5"/>
        <v>1</v>
      </c>
      <c r="BG18">
        <v>1</v>
      </c>
      <c r="BH18">
        <v>1</v>
      </c>
      <c r="BI18">
        <f t="shared" si="6"/>
        <v>0</v>
      </c>
      <c r="BJ18" t="s">
        <v>64</v>
      </c>
      <c r="BK18" t="s">
        <v>65</v>
      </c>
      <c r="BL18" s="1">
        <v>2.4421296296296296E-3</v>
      </c>
      <c r="BM18" t="s">
        <v>488</v>
      </c>
      <c r="BN18" s="5" t="s">
        <v>1041</v>
      </c>
      <c r="BP18" s="11" t="b">
        <f t="shared" ca="1" si="16"/>
        <v>0</v>
      </c>
      <c r="BQ18" s="11" t="b">
        <f t="shared" ca="1" si="16"/>
        <v>0</v>
      </c>
      <c r="BR18" s="11" t="b">
        <f t="shared" ca="1" si="16"/>
        <v>0</v>
      </c>
      <c r="BS18" s="11" t="b">
        <f t="shared" ca="1" si="16"/>
        <v>0</v>
      </c>
      <c r="BT18" s="11" t="b">
        <f t="shared" ca="1" si="16"/>
        <v>0</v>
      </c>
      <c r="BU18" s="11" t="b">
        <f t="shared" ca="1" si="16"/>
        <v>0</v>
      </c>
      <c r="BX18" s="11" t="b">
        <f t="shared" ca="1" si="8"/>
        <v>0</v>
      </c>
      <c r="BY18" s="11" t="b">
        <f t="shared" si="14"/>
        <v>0</v>
      </c>
      <c r="BZ18" s="11" t="b">
        <f t="shared" ca="1" si="17"/>
        <v>0</v>
      </c>
      <c r="CA18" s="11" t="b">
        <f t="shared" ca="1" si="17"/>
        <v>0</v>
      </c>
      <c r="CB18" s="11" t="b">
        <f t="shared" ca="1" si="17"/>
        <v>0</v>
      </c>
      <c r="CC18" s="11" t="b">
        <f t="shared" ca="1" si="17"/>
        <v>0</v>
      </c>
      <c r="CD18" s="11" t="b">
        <f t="shared" ca="1" si="17"/>
        <v>0</v>
      </c>
      <c r="CE18" s="11" t="b">
        <f t="shared" ca="1" si="17"/>
        <v>0</v>
      </c>
      <c r="CF18" s="11" t="b">
        <f t="shared" ca="1" si="17"/>
        <v>0</v>
      </c>
      <c r="CG18" s="11" t="b">
        <f t="shared" ca="1" si="17"/>
        <v>0</v>
      </c>
      <c r="CH18" s="11" t="b">
        <f t="shared" ca="1" si="17"/>
        <v>0</v>
      </c>
      <c r="CI18" s="11" t="b">
        <f t="shared" ca="1" si="17"/>
        <v>0</v>
      </c>
      <c r="CJ18" s="11" t="b">
        <f t="shared" ca="1" si="17"/>
        <v>0</v>
      </c>
      <c r="CK18" s="11" t="b">
        <f t="shared" ca="1" si="17"/>
        <v>0</v>
      </c>
      <c r="CL18" s="11" t="b">
        <f t="shared" ca="1" si="17"/>
        <v>0</v>
      </c>
      <c r="CM18" s="11" t="b">
        <f t="shared" ca="1" si="17"/>
        <v>0</v>
      </c>
      <c r="CN18" s="11" t="b">
        <f t="shared" ca="1" si="15"/>
        <v>0</v>
      </c>
      <c r="CO18" s="11" t="b">
        <f t="shared" ca="1" si="10"/>
        <v>0</v>
      </c>
      <c r="CP18" t="s">
        <v>489</v>
      </c>
    </row>
    <row r="19" spans="1:94">
      <c r="A19" t="s">
        <v>490</v>
      </c>
      <c r="B19" t="s">
        <v>491</v>
      </c>
      <c r="C19" t="s">
        <v>281</v>
      </c>
      <c r="D19" t="s">
        <v>54</v>
      </c>
      <c r="E19" t="s">
        <v>144</v>
      </c>
      <c r="F19" t="s">
        <v>83</v>
      </c>
      <c r="G19" t="s">
        <v>96</v>
      </c>
      <c r="H19" t="s">
        <v>492</v>
      </c>
      <c r="I19" t="str">
        <f t="shared" si="0"/>
        <v>Estonia</v>
      </c>
      <c r="J19" t="s">
        <v>493</v>
      </c>
      <c r="K19" t="s">
        <v>60</v>
      </c>
      <c r="L19">
        <v>3</v>
      </c>
      <c r="M19">
        <v>4</v>
      </c>
      <c r="N19">
        <v>4</v>
      </c>
      <c r="O19">
        <v>2</v>
      </c>
      <c r="P19">
        <v>4</v>
      </c>
      <c r="Q19">
        <v>5</v>
      </c>
      <c r="R19">
        <v>3</v>
      </c>
      <c r="S19">
        <v>0</v>
      </c>
      <c r="U19">
        <v>4</v>
      </c>
      <c r="V19">
        <v>6</v>
      </c>
      <c r="W19">
        <v>6</v>
      </c>
      <c r="X19">
        <v>6</v>
      </c>
      <c r="Y19">
        <v>6</v>
      </c>
      <c r="Z19">
        <v>4</v>
      </c>
      <c r="AA19">
        <v>6</v>
      </c>
      <c r="AB19">
        <v>4</v>
      </c>
      <c r="AC19">
        <v>1</v>
      </c>
      <c r="AD19">
        <v>5</v>
      </c>
      <c r="AE19" s="48">
        <f t="shared" si="13"/>
        <v>5.375</v>
      </c>
      <c r="AF19" s="35">
        <v>6</v>
      </c>
      <c r="AG19">
        <v>4</v>
      </c>
      <c r="AH19">
        <v>6</v>
      </c>
      <c r="AI19">
        <v>6</v>
      </c>
      <c r="AJ19">
        <v>5</v>
      </c>
      <c r="AK19">
        <v>6</v>
      </c>
      <c r="AL19">
        <v>4</v>
      </c>
      <c r="AM19">
        <v>5</v>
      </c>
      <c r="AN19" s="48">
        <f t="shared" si="11"/>
        <v>5.25</v>
      </c>
      <c r="AO19">
        <v>4</v>
      </c>
      <c r="AP19">
        <v>6</v>
      </c>
      <c r="AQ19">
        <v>6</v>
      </c>
      <c r="AR19">
        <v>5</v>
      </c>
      <c r="AS19">
        <v>6</v>
      </c>
      <c r="AT19">
        <v>6</v>
      </c>
      <c r="AU19" s="48">
        <f t="shared" si="12"/>
        <v>5.4</v>
      </c>
      <c r="AV19">
        <v>6</v>
      </c>
      <c r="AW19">
        <f t="shared" si="1"/>
        <v>5.25</v>
      </c>
      <c r="AX19">
        <f t="shared" si="2"/>
        <v>1</v>
      </c>
      <c r="AY19">
        <f t="shared" si="3"/>
        <v>5.375</v>
      </c>
      <c r="AZ19">
        <f t="shared" si="4"/>
        <v>1</v>
      </c>
      <c r="BA19" t="s">
        <v>86</v>
      </c>
      <c r="BB19" t="s">
        <v>267</v>
      </c>
      <c r="BC19" t="s">
        <v>494</v>
      </c>
      <c r="BD19">
        <v>3</v>
      </c>
      <c r="BF19">
        <f t="shared" si="5"/>
        <v>3</v>
      </c>
      <c r="BG19">
        <v>1</v>
      </c>
      <c r="BH19">
        <v>3</v>
      </c>
      <c r="BI19">
        <f t="shared" si="6"/>
        <v>1</v>
      </c>
      <c r="BJ19" t="s">
        <v>168</v>
      </c>
      <c r="BK19" t="s">
        <v>90</v>
      </c>
      <c r="BL19" s="1">
        <v>2.8819444444444444E-3</v>
      </c>
      <c r="BM19" t="s">
        <v>495</v>
      </c>
      <c r="BN19" s="5" t="s">
        <v>1044</v>
      </c>
      <c r="BP19" s="11" t="b">
        <f t="shared" ca="1" si="16"/>
        <v>0</v>
      </c>
      <c r="BQ19" s="11" t="b">
        <f t="shared" ca="1" si="16"/>
        <v>0</v>
      </c>
      <c r="BR19" s="11" t="b">
        <f t="shared" ca="1" si="16"/>
        <v>0</v>
      </c>
      <c r="BS19" s="11" t="b">
        <f t="shared" ca="1" si="16"/>
        <v>0</v>
      </c>
      <c r="BT19" s="11" t="b">
        <f t="shared" ca="1" si="16"/>
        <v>0</v>
      </c>
      <c r="BU19" s="11" t="b">
        <f t="shared" ca="1" si="16"/>
        <v>0</v>
      </c>
      <c r="BV19" s="5" t="s">
        <v>1063</v>
      </c>
      <c r="BX19" s="11" t="b">
        <f t="shared" ca="1" si="8"/>
        <v>0</v>
      </c>
      <c r="BY19" s="11" t="b">
        <f t="shared" si="14"/>
        <v>0</v>
      </c>
      <c r="BZ19" s="11" t="b">
        <f t="shared" ca="1" si="17"/>
        <v>0</v>
      </c>
      <c r="CA19" s="11" t="b">
        <f t="shared" ca="1" si="17"/>
        <v>0</v>
      </c>
      <c r="CB19" s="11" t="b">
        <f t="shared" ca="1" si="17"/>
        <v>0</v>
      </c>
      <c r="CC19" s="11" t="b">
        <f t="shared" ca="1" si="17"/>
        <v>0</v>
      </c>
      <c r="CD19" s="11" t="b">
        <f t="shared" ca="1" si="17"/>
        <v>0</v>
      </c>
      <c r="CE19" s="11" t="b">
        <f t="shared" ca="1" si="17"/>
        <v>0</v>
      </c>
      <c r="CF19" s="11" t="b">
        <f t="shared" ca="1" si="17"/>
        <v>0</v>
      </c>
      <c r="CG19" s="11" t="b">
        <f t="shared" ca="1" si="17"/>
        <v>0</v>
      </c>
      <c r="CH19" s="11" t="b">
        <f t="shared" ca="1" si="17"/>
        <v>0</v>
      </c>
      <c r="CI19" s="11" t="b">
        <f t="shared" ca="1" si="17"/>
        <v>0</v>
      </c>
      <c r="CJ19" s="11" t="b">
        <f t="shared" ca="1" si="17"/>
        <v>0</v>
      </c>
      <c r="CK19" s="11" t="b">
        <f t="shared" ca="1" si="17"/>
        <v>0</v>
      </c>
      <c r="CL19" s="11" t="b">
        <f t="shared" ca="1" si="17"/>
        <v>1</v>
      </c>
      <c r="CM19" s="11" t="b">
        <f t="shared" ca="1" si="17"/>
        <v>0</v>
      </c>
      <c r="CN19" s="11" t="b">
        <f t="shared" ca="1" si="15"/>
        <v>0</v>
      </c>
      <c r="CO19" s="11" t="b">
        <f t="shared" ca="1" si="10"/>
        <v>0</v>
      </c>
    </row>
    <row r="20" spans="1:94">
      <c r="A20" t="s">
        <v>496</v>
      </c>
      <c r="B20" t="s">
        <v>497</v>
      </c>
      <c r="C20" t="s">
        <v>281</v>
      </c>
      <c r="D20" t="s">
        <v>54</v>
      </c>
      <c r="E20" t="s">
        <v>82</v>
      </c>
      <c r="F20" t="s">
        <v>56</v>
      </c>
      <c r="G20" t="s">
        <v>72</v>
      </c>
      <c r="H20" t="s">
        <v>133</v>
      </c>
      <c r="I20" t="str">
        <f t="shared" si="0"/>
        <v>Hungary</v>
      </c>
      <c r="J20" t="s">
        <v>59</v>
      </c>
      <c r="K20" t="s">
        <v>60</v>
      </c>
      <c r="L20">
        <v>4</v>
      </c>
      <c r="M20">
        <v>5</v>
      </c>
      <c r="N20">
        <v>5</v>
      </c>
      <c r="O20">
        <v>3</v>
      </c>
      <c r="P20">
        <v>3</v>
      </c>
      <c r="Q20">
        <v>4</v>
      </c>
      <c r="R20">
        <v>5</v>
      </c>
      <c r="S20">
        <v>0</v>
      </c>
      <c r="U20">
        <v>4</v>
      </c>
      <c r="V20">
        <v>6</v>
      </c>
      <c r="W20">
        <v>6</v>
      </c>
      <c r="X20">
        <v>6</v>
      </c>
      <c r="Y20">
        <v>6</v>
      </c>
      <c r="Z20">
        <v>6</v>
      </c>
      <c r="AA20">
        <v>6</v>
      </c>
      <c r="AB20">
        <v>6</v>
      </c>
      <c r="AC20">
        <v>0</v>
      </c>
      <c r="AD20">
        <v>6</v>
      </c>
      <c r="AE20" s="48">
        <f t="shared" si="13"/>
        <v>6</v>
      </c>
      <c r="AF20" s="35">
        <v>5</v>
      </c>
      <c r="AG20">
        <v>6</v>
      </c>
      <c r="AH20">
        <v>6</v>
      </c>
      <c r="AI20">
        <v>6</v>
      </c>
      <c r="AJ20">
        <v>6</v>
      </c>
      <c r="AK20">
        <v>6</v>
      </c>
      <c r="AL20">
        <v>6</v>
      </c>
      <c r="AM20">
        <v>6</v>
      </c>
      <c r="AN20" s="48">
        <f t="shared" si="11"/>
        <v>5.875</v>
      </c>
      <c r="AO20">
        <v>6</v>
      </c>
      <c r="AP20">
        <v>6</v>
      </c>
      <c r="AQ20">
        <v>6</v>
      </c>
      <c r="AR20">
        <v>6</v>
      </c>
      <c r="AS20">
        <v>6</v>
      </c>
      <c r="AT20">
        <v>6</v>
      </c>
      <c r="AU20" s="48">
        <f t="shared" si="12"/>
        <v>6</v>
      </c>
      <c r="AV20">
        <v>6</v>
      </c>
      <c r="AW20">
        <f t="shared" si="1"/>
        <v>5.875</v>
      </c>
      <c r="AX20">
        <f t="shared" si="2"/>
        <v>1</v>
      </c>
      <c r="AY20">
        <f t="shared" si="3"/>
        <v>6</v>
      </c>
      <c r="AZ20">
        <f t="shared" si="4"/>
        <v>1</v>
      </c>
      <c r="BA20" t="s">
        <v>61</v>
      </c>
      <c r="BB20" t="s">
        <v>110</v>
      </c>
      <c r="BC20" t="s">
        <v>111</v>
      </c>
      <c r="BD20">
        <v>2</v>
      </c>
      <c r="BF20">
        <f t="shared" si="5"/>
        <v>2</v>
      </c>
      <c r="BG20">
        <v>2</v>
      </c>
      <c r="BH20">
        <v>4</v>
      </c>
      <c r="BI20">
        <f t="shared" si="6"/>
        <v>1</v>
      </c>
      <c r="BJ20" t="s">
        <v>498</v>
      </c>
      <c r="BK20" t="s">
        <v>236</v>
      </c>
      <c r="BN20" s="5" t="s">
        <v>1041</v>
      </c>
      <c r="BP20" s="11" t="b">
        <f t="shared" ca="1" si="16"/>
        <v>0</v>
      </c>
      <c r="BQ20" s="11" t="b">
        <f t="shared" ca="1" si="16"/>
        <v>0</v>
      </c>
      <c r="BR20" s="11" t="b">
        <f t="shared" ca="1" si="16"/>
        <v>0</v>
      </c>
      <c r="BS20" s="11" t="b">
        <f t="shared" ca="1" si="16"/>
        <v>0</v>
      </c>
      <c r="BT20" s="11" t="b">
        <f t="shared" ca="1" si="16"/>
        <v>0</v>
      </c>
      <c r="BU20" s="11" t="b">
        <f t="shared" ca="1" si="16"/>
        <v>0</v>
      </c>
      <c r="BX20" s="11" t="b">
        <f t="shared" ca="1" si="8"/>
        <v>0</v>
      </c>
      <c r="BY20" s="11" t="b">
        <f t="shared" si="14"/>
        <v>0</v>
      </c>
      <c r="BZ20" s="11" t="b">
        <f t="shared" ca="1" si="17"/>
        <v>0</v>
      </c>
      <c r="CA20" s="11" t="b">
        <f t="shared" ca="1" si="17"/>
        <v>0</v>
      </c>
      <c r="CB20" s="11" t="b">
        <f t="shared" ca="1" si="17"/>
        <v>0</v>
      </c>
      <c r="CC20" s="11" t="b">
        <f t="shared" ca="1" si="17"/>
        <v>0</v>
      </c>
      <c r="CD20" s="11" t="b">
        <f t="shared" ca="1" si="17"/>
        <v>0</v>
      </c>
      <c r="CE20" s="11" t="b">
        <f t="shared" ca="1" si="17"/>
        <v>0</v>
      </c>
      <c r="CF20" s="11" t="b">
        <f t="shared" ca="1" si="17"/>
        <v>0</v>
      </c>
      <c r="CG20" s="11" t="b">
        <f t="shared" ca="1" si="17"/>
        <v>0</v>
      </c>
      <c r="CH20" s="11" t="b">
        <f t="shared" ca="1" si="17"/>
        <v>0</v>
      </c>
      <c r="CI20" s="11" t="b">
        <f t="shared" ca="1" si="17"/>
        <v>0</v>
      </c>
      <c r="CJ20" s="11" t="b">
        <f t="shared" ca="1" si="17"/>
        <v>0</v>
      </c>
      <c r="CK20" s="11" t="b">
        <f t="shared" ca="1" si="17"/>
        <v>0</v>
      </c>
      <c r="CL20" s="11" t="b">
        <f t="shared" ca="1" si="17"/>
        <v>0</v>
      </c>
      <c r="CM20" s="11" t="b">
        <f t="shared" ca="1" si="17"/>
        <v>0</v>
      </c>
      <c r="CN20" s="11" t="b">
        <f t="shared" ca="1" si="15"/>
        <v>0</v>
      </c>
      <c r="CO20" s="11" t="b">
        <f t="shared" ca="1" si="10"/>
        <v>0</v>
      </c>
    </row>
    <row r="21" spans="1:94">
      <c r="A21" t="s">
        <v>499</v>
      </c>
      <c r="B21" t="s">
        <v>500</v>
      </c>
      <c r="C21" t="s">
        <v>281</v>
      </c>
      <c r="D21" t="s">
        <v>54</v>
      </c>
      <c r="E21" t="s">
        <v>55</v>
      </c>
      <c r="F21" t="s">
        <v>56</v>
      </c>
      <c r="G21" t="s">
        <v>96</v>
      </c>
      <c r="H21" t="s">
        <v>58</v>
      </c>
      <c r="I21" t="str">
        <f t="shared" si="0"/>
        <v>Portugal</v>
      </c>
      <c r="J21" t="s">
        <v>74</v>
      </c>
      <c r="K21" t="s">
        <v>60</v>
      </c>
      <c r="L21">
        <v>0</v>
      </c>
      <c r="M21">
        <v>4</v>
      </c>
      <c r="N21">
        <v>4</v>
      </c>
      <c r="O21">
        <v>3</v>
      </c>
      <c r="P21">
        <v>0</v>
      </c>
      <c r="Q21">
        <v>5</v>
      </c>
      <c r="R21">
        <v>3</v>
      </c>
      <c r="S21">
        <v>0</v>
      </c>
      <c r="U21">
        <v>5</v>
      </c>
      <c r="V21">
        <v>5</v>
      </c>
      <c r="W21">
        <v>6</v>
      </c>
      <c r="X21">
        <v>6</v>
      </c>
      <c r="Y21">
        <v>6</v>
      </c>
      <c r="Z21">
        <v>5</v>
      </c>
      <c r="AA21">
        <v>6</v>
      </c>
      <c r="AB21">
        <v>5</v>
      </c>
      <c r="AC21">
        <v>0</v>
      </c>
      <c r="AD21">
        <v>6</v>
      </c>
      <c r="AE21" s="48">
        <f t="shared" si="13"/>
        <v>5.625</v>
      </c>
      <c r="AF21" s="35">
        <v>4</v>
      </c>
      <c r="AG21">
        <v>6</v>
      </c>
      <c r="AH21">
        <v>5</v>
      </c>
      <c r="AI21">
        <v>4</v>
      </c>
      <c r="AJ21">
        <v>5</v>
      </c>
      <c r="AK21">
        <v>4</v>
      </c>
      <c r="AL21">
        <v>5</v>
      </c>
      <c r="AM21">
        <v>4</v>
      </c>
      <c r="AN21" s="48">
        <f t="shared" si="11"/>
        <v>4.625</v>
      </c>
      <c r="AO21">
        <v>3</v>
      </c>
      <c r="AP21">
        <v>3</v>
      </c>
      <c r="AQ21">
        <v>4</v>
      </c>
      <c r="AR21">
        <v>3</v>
      </c>
      <c r="AS21">
        <v>3</v>
      </c>
      <c r="AT21">
        <v>6</v>
      </c>
      <c r="AU21" s="48">
        <f t="shared" si="12"/>
        <v>3.2</v>
      </c>
      <c r="AV21">
        <v>6</v>
      </c>
      <c r="AW21">
        <f t="shared" si="1"/>
        <v>4.625</v>
      </c>
      <c r="AX21">
        <f t="shared" si="2"/>
        <v>1</v>
      </c>
      <c r="AY21">
        <f t="shared" si="3"/>
        <v>5.625</v>
      </c>
      <c r="AZ21">
        <f t="shared" si="4"/>
        <v>1</v>
      </c>
      <c r="BA21" t="s">
        <v>501</v>
      </c>
      <c r="BB21" t="s">
        <v>502</v>
      </c>
      <c r="BC21" t="s">
        <v>503</v>
      </c>
      <c r="BD21">
        <v>1</v>
      </c>
      <c r="BF21">
        <f t="shared" si="5"/>
        <v>1</v>
      </c>
      <c r="BG21">
        <v>3</v>
      </c>
      <c r="BH21">
        <v>1</v>
      </c>
      <c r="BI21">
        <f t="shared" si="6"/>
        <v>0</v>
      </c>
      <c r="BJ21" t="s">
        <v>504</v>
      </c>
      <c r="BK21" t="s">
        <v>505</v>
      </c>
      <c r="BL21" s="1">
        <v>5.7291666666666671E-3</v>
      </c>
      <c r="BM21" t="s">
        <v>506</v>
      </c>
      <c r="BN21" s="5" t="s">
        <v>736</v>
      </c>
      <c r="BO21" s="5" t="s">
        <v>1152</v>
      </c>
      <c r="BP21" s="11" t="b">
        <f t="shared" ref="BP21:BU30" ca="1" si="18">ISNUMBER(SEARCH(BP$2,$BO21))</f>
        <v>0</v>
      </c>
      <c r="BQ21" s="11" t="b">
        <f t="shared" ca="1" si="18"/>
        <v>0</v>
      </c>
      <c r="BR21" s="11" t="b">
        <f t="shared" ca="1" si="18"/>
        <v>0</v>
      </c>
      <c r="BS21" s="11" t="b">
        <f t="shared" ca="1" si="18"/>
        <v>0</v>
      </c>
      <c r="BT21" s="11" t="b">
        <f t="shared" ca="1" si="18"/>
        <v>0</v>
      </c>
      <c r="BU21" s="11" t="b">
        <f t="shared" ca="1" si="18"/>
        <v>0</v>
      </c>
      <c r="BX21" s="11" t="b">
        <f t="shared" ca="1" si="8"/>
        <v>0</v>
      </c>
      <c r="BY21" s="11" t="b">
        <f t="shared" si="14"/>
        <v>0</v>
      </c>
      <c r="BZ21" s="11" t="b">
        <f t="shared" ref="BZ21:CM30" ca="1" si="19">ISNUMBER(SEARCH(BZ$2,$BV21))</f>
        <v>0</v>
      </c>
      <c r="CA21" s="11" t="b">
        <f t="shared" ca="1" si="19"/>
        <v>0</v>
      </c>
      <c r="CB21" s="11" t="b">
        <f t="shared" ca="1" si="19"/>
        <v>0</v>
      </c>
      <c r="CC21" s="11" t="b">
        <f t="shared" ca="1" si="19"/>
        <v>0</v>
      </c>
      <c r="CD21" s="11" t="b">
        <f t="shared" ca="1" si="19"/>
        <v>0</v>
      </c>
      <c r="CE21" s="11" t="b">
        <f t="shared" ca="1" si="19"/>
        <v>0</v>
      </c>
      <c r="CF21" s="11" t="b">
        <f t="shared" ca="1" si="19"/>
        <v>0</v>
      </c>
      <c r="CG21" s="11" t="b">
        <f t="shared" ca="1" si="19"/>
        <v>0</v>
      </c>
      <c r="CH21" s="11" t="b">
        <f t="shared" ca="1" si="19"/>
        <v>0</v>
      </c>
      <c r="CI21" s="11" t="b">
        <f t="shared" ca="1" si="19"/>
        <v>0</v>
      </c>
      <c r="CJ21" s="11" t="b">
        <f t="shared" ca="1" si="19"/>
        <v>0</v>
      </c>
      <c r="CK21" s="11" t="b">
        <f t="shared" ca="1" si="19"/>
        <v>0</v>
      </c>
      <c r="CL21" s="11" t="b">
        <f t="shared" ca="1" si="19"/>
        <v>0</v>
      </c>
      <c r="CM21" s="11" t="b">
        <f t="shared" ca="1" si="19"/>
        <v>0</v>
      </c>
      <c r="CN21" s="11" t="b">
        <f t="shared" ca="1" si="15"/>
        <v>0</v>
      </c>
      <c r="CO21" s="11" t="b">
        <f t="shared" ca="1" si="10"/>
        <v>0</v>
      </c>
      <c r="CP21" t="s">
        <v>507</v>
      </c>
    </row>
    <row r="22" spans="1:94">
      <c r="A22" t="s">
        <v>525</v>
      </c>
      <c r="B22" t="s">
        <v>526</v>
      </c>
      <c r="C22" t="s">
        <v>281</v>
      </c>
      <c r="D22" t="s">
        <v>54</v>
      </c>
      <c r="E22" t="s">
        <v>71</v>
      </c>
      <c r="F22" t="s">
        <v>116</v>
      </c>
      <c r="G22" t="s">
        <v>72</v>
      </c>
      <c r="H22" t="s">
        <v>58</v>
      </c>
      <c r="I22" t="str">
        <f t="shared" si="0"/>
        <v>Portugal</v>
      </c>
      <c r="J22" t="s">
        <v>59</v>
      </c>
      <c r="K22" t="s">
        <v>60</v>
      </c>
      <c r="L22">
        <v>3</v>
      </c>
      <c r="M22">
        <v>3</v>
      </c>
      <c r="N22">
        <v>5</v>
      </c>
      <c r="O22">
        <v>4</v>
      </c>
      <c r="P22">
        <v>5</v>
      </c>
      <c r="Q22">
        <v>5</v>
      </c>
      <c r="R22">
        <v>4</v>
      </c>
      <c r="S22">
        <v>0</v>
      </c>
      <c r="U22">
        <v>5</v>
      </c>
      <c r="V22">
        <v>5</v>
      </c>
      <c r="W22">
        <v>6</v>
      </c>
      <c r="X22">
        <v>6</v>
      </c>
      <c r="Y22">
        <v>6</v>
      </c>
      <c r="Z22">
        <v>6</v>
      </c>
      <c r="AA22">
        <v>6</v>
      </c>
      <c r="AB22">
        <v>5</v>
      </c>
      <c r="AC22">
        <v>0</v>
      </c>
      <c r="AD22">
        <v>6</v>
      </c>
      <c r="AE22" s="48">
        <f t="shared" si="13"/>
        <v>5.75</v>
      </c>
      <c r="AF22" s="35">
        <v>5</v>
      </c>
      <c r="AG22">
        <v>5</v>
      </c>
      <c r="AH22">
        <v>4</v>
      </c>
      <c r="AI22">
        <v>6</v>
      </c>
      <c r="AJ22">
        <v>6</v>
      </c>
      <c r="AK22">
        <v>5</v>
      </c>
      <c r="AL22">
        <v>5</v>
      </c>
      <c r="AM22">
        <v>4</v>
      </c>
      <c r="AN22" s="48">
        <f t="shared" si="11"/>
        <v>5</v>
      </c>
      <c r="AO22">
        <v>5</v>
      </c>
      <c r="AP22">
        <v>5</v>
      </c>
      <c r="AQ22">
        <v>6</v>
      </c>
      <c r="AR22">
        <v>5</v>
      </c>
      <c r="AS22">
        <v>5</v>
      </c>
      <c r="AT22">
        <v>6</v>
      </c>
      <c r="AU22" s="48">
        <f t="shared" si="12"/>
        <v>5.2</v>
      </c>
      <c r="AV22">
        <v>2</v>
      </c>
      <c r="AW22">
        <f t="shared" si="1"/>
        <v>5</v>
      </c>
      <c r="AX22">
        <f t="shared" si="2"/>
        <v>1</v>
      </c>
      <c r="AY22">
        <f t="shared" si="3"/>
        <v>5.75</v>
      </c>
      <c r="AZ22">
        <f t="shared" si="4"/>
        <v>1</v>
      </c>
      <c r="BA22" t="s">
        <v>282</v>
      </c>
      <c r="BB22" t="s">
        <v>267</v>
      </c>
      <c r="BC22" t="s">
        <v>527</v>
      </c>
      <c r="BD22">
        <v>1</v>
      </c>
      <c r="BF22">
        <f t="shared" si="5"/>
        <v>1</v>
      </c>
      <c r="BG22">
        <v>1</v>
      </c>
      <c r="BH22">
        <v>5</v>
      </c>
      <c r="BI22">
        <f t="shared" si="6"/>
        <v>1</v>
      </c>
      <c r="BJ22" t="s">
        <v>292</v>
      </c>
      <c r="BK22" t="s">
        <v>286</v>
      </c>
      <c r="BL22" s="1">
        <v>8.2407407407407412E-3</v>
      </c>
      <c r="BM22" t="s">
        <v>528</v>
      </c>
      <c r="BN22" s="5" t="s">
        <v>1042</v>
      </c>
      <c r="BP22" s="11" t="b">
        <f t="shared" ca="1" si="18"/>
        <v>0</v>
      </c>
      <c r="BQ22" s="11" t="b">
        <f t="shared" ca="1" si="18"/>
        <v>0</v>
      </c>
      <c r="BR22" s="11" t="b">
        <f t="shared" ca="1" si="18"/>
        <v>0</v>
      </c>
      <c r="BS22" s="11" t="b">
        <f t="shared" ca="1" si="18"/>
        <v>0</v>
      </c>
      <c r="BT22" s="11" t="b">
        <f t="shared" ca="1" si="18"/>
        <v>0</v>
      </c>
      <c r="BU22" s="11" t="b">
        <f t="shared" ca="1" si="18"/>
        <v>0</v>
      </c>
      <c r="BV22" s="5" t="s">
        <v>1064</v>
      </c>
      <c r="BW22" s="5" t="s">
        <v>1062</v>
      </c>
      <c r="BX22" s="11" t="b">
        <f t="shared" ca="1" si="8"/>
        <v>0</v>
      </c>
      <c r="BY22" s="11" t="b">
        <f t="shared" si="14"/>
        <v>1</v>
      </c>
      <c r="BZ22" s="11" t="b">
        <f t="shared" ca="1" si="19"/>
        <v>1</v>
      </c>
      <c r="CA22" s="11" t="b">
        <f t="shared" ca="1" si="19"/>
        <v>0</v>
      </c>
      <c r="CB22" s="11" t="b">
        <f t="shared" ca="1" si="19"/>
        <v>0</v>
      </c>
      <c r="CC22" s="11" t="b">
        <f t="shared" ca="1" si="19"/>
        <v>0</v>
      </c>
      <c r="CD22" s="11" t="b">
        <f t="shared" ca="1" si="19"/>
        <v>0</v>
      </c>
      <c r="CE22" s="11" t="b">
        <f t="shared" ca="1" si="19"/>
        <v>0</v>
      </c>
      <c r="CF22" s="11" t="b">
        <f t="shared" ca="1" si="19"/>
        <v>0</v>
      </c>
      <c r="CG22" s="11" t="b">
        <f t="shared" ca="1" si="19"/>
        <v>0</v>
      </c>
      <c r="CH22" s="11" t="b">
        <f t="shared" ca="1" si="19"/>
        <v>0</v>
      </c>
      <c r="CI22" s="11" t="b">
        <f t="shared" ca="1" si="19"/>
        <v>0</v>
      </c>
      <c r="CJ22" s="11" t="b">
        <f t="shared" ca="1" si="19"/>
        <v>0</v>
      </c>
      <c r="CK22" s="11" t="b">
        <f t="shared" ca="1" si="19"/>
        <v>0</v>
      </c>
      <c r="CL22" s="11" t="b">
        <f t="shared" ca="1" si="19"/>
        <v>0</v>
      </c>
      <c r="CM22" s="11" t="b">
        <f t="shared" ca="1" si="19"/>
        <v>0</v>
      </c>
      <c r="CN22" s="11" t="b">
        <f t="shared" ca="1" si="15"/>
        <v>0</v>
      </c>
      <c r="CO22" s="11" t="b">
        <f t="shared" ca="1" si="10"/>
        <v>1</v>
      </c>
    </row>
    <row r="23" spans="1:94">
      <c r="A23" t="s">
        <v>529</v>
      </c>
      <c r="B23" t="s">
        <v>530</v>
      </c>
      <c r="C23" t="s">
        <v>281</v>
      </c>
      <c r="D23" t="s">
        <v>54</v>
      </c>
      <c r="E23" t="s">
        <v>71</v>
      </c>
      <c r="F23" t="s">
        <v>116</v>
      </c>
      <c r="G23" t="s">
        <v>72</v>
      </c>
      <c r="H23" t="s">
        <v>58</v>
      </c>
      <c r="I23" t="str">
        <f t="shared" si="0"/>
        <v>Portugal</v>
      </c>
      <c r="J23" t="s">
        <v>59</v>
      </c>
      <c r="K23" t="s">
        <v>60</v>
      </c>
      <c r="L23">
        <v>0</v>
      </c>
      <c r="M23">
        <v>4</v>
      </c>
      <c r="N23">
        <v>3</v>
      </c>
      <c r="O23">
        <v>3</v>
      </c>
      <c r="P23">
        <v>0</v>
      </c>
      <c r="Q23">
        <v>4</v>
      </c>
      <c r="R23">
        <v>5</v>
      </c>
      <c r="S23">
        <v>0</v>
      </c>
      <c r="U23">
        <v>5</v>
      </c>
      <c r="V23">
        <v>0</v>
      </c>
      <c r="W23">
        <v>2</v>
      </c>
      <c r="X23">
        <v>1</v>
      </c>
      <c r="Y23">
        <v>2</v>
      </c>
      <c r="Z23">
        <v>3</v>
      </c>
      <c r="AA23">
        <v>2</v>
      </c>
      <c r="AB23">
        <v>1</v>
      </c>
      <c r="AC23">
        <v>5</v>
      </c>
      <c r="AD23">
        <v>1</v>
      </c>
      <c r="AE23" s="48">
        <f t="shared" si="13"/>
        <v>1.5</v>
      </c>
      <c r="AF23" s="35">
        <v>2</v>
      </c>
      <c r="AG23">
        <v>4</v>
      </c>
      <c r="AH23">
        <v>3</v>
      </c>
      <c r="AI23">
        <v>1</v>
      </c>
      <c r="AJ23">
        <v>4</v>
      </c>
      <c r="AK23">
        <v>3</v>
      </c>
      <c r="AL23">
        <v>5</v>
      </c>
      <c r="AM23">
        <v>4</v>
      </c>
      <c r="AN23" s="48">
        <f t="shared" si="11"/>
        <v>3.25</v>
      </c>
      <c r="AO23">
        <v>1</v>
      </c>
      <c r="AP23">
        <v>2</v>
      </c>
      <c r="AQ23">
        <v>2</v>
      </c>
      <c r="AR23">
        <v>2</v>
      </c>
      <c r="AS23">
        <v>2</v>
      </c>
      <c r="AT23">
        <v>6</v>
      </c>
      <c r="AU23" s="48">
        <f t="shared" si="12"/>
        <v>1.8</v>
      </c>
      <c r="AV23">
        <v>2</v>
      </c>
      <c r="AW23">
        <f t="shared" si="1"/>
        <v>3.25</v>
      </c>
      <c r="AX23">
        <f t="shared" si="2"/>
        <v>1</v>
      </c>
      <c r="AY23">
        <f t="shared" si="3"/>
        <v>1.5</v>
      </c>
      <c r="AZ23">
        <f t="shared" si="4"/>
        <v>0</v>
      </c>
      <c r="BA23" t="s">
        <v>297</v>
      </c>
      <c r="BB23" t="s">
        <v>216</v>
      </c>
      <c r="BC23" t="s">
        <v>531</v>
      </c>
      <c r="BD23">
        <v>0</v>
      </c>
      <c r="BE23" t="s">
        <v>1100</v>
      </c>
      <c r="BF23" t="str">
        <f t="shared" si="5"/>
        <v>no dialog file</v>
      </c>
      <c r="BG23">
        <v>3</v>
      </c>
      <c r="BH23">
        <v>5</v>
      </c>
      <c r="BI23">
        <f t="shared" si="6"/>
        <v>1</v>
      </c>
      <c r="BJ23" t="s">
        <v>532</v>
      </c>
      <c r="BK23" t="s">
        <v>399</v>
      </c>
      <c r="BL23" s="1">
        <v>5.8449074074074072E-3</v>
      </c>
      <c r="BM23" t="s">
        <v>533</v>
      </c>
      <c r="BN23" s="5" t="s">
        <v>1042</v>
      </c>
      <c r="BP23" s="11" t="b">
        <f t="shared" ca="1" si="18"/>
        <v>0</v>
      </c>
      <c r="BQ23" s="11" t="b">
        <f t="shared" ca="1" si="18"/>
        <v>0</v>
      </c>
      <c r="BR23" s="11" t="b">
        <f t="shared" ca="1" si="18"/>
        <v>0</v>
      </c>
      <c r="BS23" s="11" t="b">
        <f t="shared" ca="1" si="18"/>
        <v>0</v>
      </c>
      <c r="BT23" s="11" t="b">
        <f t="shared" ca="1" si="18"/>
        <v>0</v>
      </c>
      <c r="BU23" s="11" t="b">
        <f t="shared" ca="1" si="18"/>
        <v>0</v>
      </c>
      <c r="BX23" s="11" t="b">
        <f t="shared" ca="1" si="8"/>
        <v>0</v>
      </c>
      <c r="BY23" s="11" t="b">
        <f t="shared" si="14"/>
        <v>0</v>
      </c>
      <c r="BZ23" s="11" t="b">
        <f t="shared" ca="1" si="19"/>
        <v>0</v>
      </c>
      <c r="CA23" s="11" t="b">
        <f t="shared" ca="1" si="19"/>
        <v>0</v>
      </c>
      <c r="CB23" s="11" t="b">
        <f t="shared" ca="1" si="19"/>
        <v>0</v>
      </c>
      <c r="CC23" s="11" t="b">
        <f t="shared" ca="1" si="19"/>
        <v>0</v>
      </c>
      <c r="CD23" s="11" t="b">
        <f t="shared" ca="1" si="19"/>
        <v>0</v>
      </c>
      <c r="CE23" s="11" t="b">
        <f t="shared" ca="1" si="19"/>
        <v>0</v>
      </c>
      <c r="CF23" s="11" t="b">
        <f t="shared" ca="1" si="19"/>
        <v>0</v>
      </c>
      <c r="CG23" s="11" t="b">
        <f t="shared" ca="1" si="19"/>
        <v>0</v>
      </c>
      <c r="CH23" s="11" t="b">
        <f t="shared" ca="1" si="19"/>
        <v>0</v>
      </c>
      <c r="CI23" s="11" t="b">
        <f t="shared" ca="1" si="19"/>
        <v>0</v>
      </c>
      <c r="CJ23" s="11" t="b">
        <f t="shared" ca="1" si="19"/>
        <v>0</v>
      </c>
      <c r="CK23" s="11" t="b">
        <f t="shared" ca="1" si="19"/>
        <v>0</v>
      </c>
      <c r="CL23" s="11" t="b">
        <f t="shared" ca="1" si="19"/>
        <v>0</v>
      </c>
      <c r="CM23" s="11" t="b">
        <f t="shared" ca="1" si="19"/>
        <v>0</v>
      </c>
      <c r="CN23" s="11" t="b">
        <f t="shared" ca="1" si="15"/>
        <v>0</v>
      </c>
      <c r="CO23" s="11" t="b">
        <f t="shared" ca="1" si="10"/>
        <v>0</v>
      </c>
    </row>
    <row r="24" spans="1:94">
      <c r="A24" t="s">
        <v>534</v>
      </c>
      <c r="B24" t="s">
        <v>535</v>
      </c>
      <c r="C24" t="s">
        <v>281</v>
      </c>
      <c r="D24" t="s">
        <v>54</v>
      </c>
      <c r="E24" t="s">
        <v>82</v>
      </c>
      <c r="F24" t="s">
        <v>56</v>
      </c>
      <c r="G24" t="s">
        <v>96</v>
      </c>
      <c r="H24" t="s">
        <v>58</v>
      </c>
      <c r="I24" t="str">
        <f t="shared" si="0"/>
        <v>Portugal</v>
      </c>
      <c r="J24" t="s">
        <v>59</v>
      </c>
      <c r="K24" t="s">
        <v>60</v>
      </c>
      <c r="L24">
        <v>3</v>
      </c>
      <c r="M24">
        <v>2</v>
      </c>
      <c r="N24">
        <v>5</v>
      </c>
      <c r="O24">
        <v>2</v>
      </c>
      <c r="P24">
        <v>3</v>
      </c>
      <c r="Q24">
        <v>5</v>
      </c>
      <c r="R24">
        <v>5</v>
      </c>
      <c r="S24">
        <v>0</v>
      </c>
      <c r="U24">
        <v>5</v>
      </c>
      <c r="V24">
        <v>6</v>
      </c>
      <c r="W24">
        <v>6</v>
      </c>
      <c r="X24">
        <v>6</v>
      </c>
      <c r="Y24">
        <v>6</v>
      </c>
      <c r="Z24">
        <v>6</v>
      </c>
      <c r="AA24">
        <v>6</v>
      </c>
      <c r="AB24">
        <v>3</v>
      </c>
      <c r="AC24">
        <v>0</v>
      </c>
      <c r="AD24">
        <v>6</v>
      </c>
      <c r="AE24" s="48">
        <f t="shared" si="13"/>
        <v>5.625</v>
      </c>
      <c r="AF24" s="35">
        <v>6</v>
      </c>
      <c r="AG24">
        <v>6</v>
      </c>
      <c r="AH24">
        <v>6</v>
      </c>
      <c r="AI24">
        <v>5</v>
      </c>
      <c r="AJ24">
        <v>6</v>
      </c>
      <c r="AK24">
        <v>6</v>
      </c>
      <c r="AL24">
        <v>6</v>
      </c>
      <c r="AM24">
        <v>3</v>
      </c>
      <c r="AN24" s="48">
        <f t="shared" si="11"/>
        <v>5.5</v>
      </c>
      <c r="AO24">
        <v>6</v>
      </c>
      <c r="AP24">
        <v>6</v>
      </c>
      <c r="AQ24">
        <v>6</v>
      </c>
      <c r="AR24">
        <v>6</v>
      </c>
      <c r="AS24">
        <v>6</v>
      </c>
      <c r="AT24">
        <v>6</v>
      </c>
      <c r="AU24" s="48">
        <f t="shared" si="12"/>
        <v>6</v>
      </c>
      <c r="AV24">
        <v>3</v>
      </c>
      <c r="AW24">
        <f t="shared" si="1"/>
        <v>5.5</v>
      </c>
      <c r="AX24">
        <f t="shared" si="2"/>
        <v>1</v>
      </c>
      <c r="AY24">
        <f t="shared" si="3"/>
        <v>5.625</v>
      </c>
      <c r="AZ24">
        <f t="shared" si="4"/>
        <v>1</v>
      </c>
      <c r="BA24" t="s">
        <v>61</v>
      </c>
      <c r="BB24" t="s">
        <v>536</v>
      </c>
      <c r="BC24" t="s">
        <v>537</v>
      </c>
      <c r="BD24">
        <v>1</v>
      </c>
      <c r="BF24">
        <f t="shared" si="5"/>
        <v>1</v>
      </c>
      <c r="BG24">
        <v>1</v>
      </c>
      <c r="BH24">
        <v>3</v>
      </c>
      <c r="BI24">
        <f t="shared" si="6"/>
        <v>1</v>
      </c>
      <c r="BJ24" t="s">
        <v>538</v>
      </c>
      <c r="BK24" t="s">
        <v>65</v>
      </c>
      <c r="BL24" s="1">
        <v>4.5254629629629629E-3</v>
      </c>
      <c r="BM24" t="s">
        <v>539</v>
      </c>
      <c r="BN24" s="5" t="s">
        <v>736</v>
      </c>
      <c r="BO24" s="5" t="s">
        <v>1148</v>
      </c>
      <c r="BP24" s="11" t="b">
        <f t="shared" ca="1" si="18"/>
        <v>0</v>
      </c>
      <c r="BQ24" s="11" t="b">
        <f t="shared" ca="1" si="18"/>
        <v>0</v>
      </c>
      <c r="BR24" s="11" t="b">
        <f t="shared" ca="1" si="18"/>
        <v>0</v>
      </c>
      <c r="BS24" s="11" t="b">
        <f t="shared" ca="1" si="18"/>
        <v>0</v>
      </c>
      <c r="BT24" s="11" t="b">
        <f t="shared" ca="1" si="18"/>
        <v>1</v>
      </c>
      <c r="BU24" s="11" t="b">
        <f t="shared" ca="1" si="18"/>
        <v>0</v>
      </c>
      <c r="BX24" s="11" t="b">
        <f t="shared" ca="1" si="8"/>
        <v>0</v>
      </c>
      <c r="BY24" s="11" t="b">
        <f t="shared" si="14"/>
        <v>0</v>
      </c>
      <c r="BZ24" s="11" t="b">
        <f t="shared" ca="1" si="19"/>
        <v>0</v>
      </c>
      <c r="CA24" s="11" t="b">
        <f t="shared" ca="1" si="19"/>
        <v>0</v>
      </c>
      <c r="CB24" s="11" t="b">
        <f t="shared" ca="1" si="19"/>
        <v>0</v>
      </c>
      <c r="CC24" s="11" t="b">
        <f t="shared" ca="1" si="19"/>
        <v>0</v>
      </c>
      <c r="CD24" s="11" t="b">
        <f t="shared" ca="1" si="19"/>
        <v>0</v>
      </c>
      <c r="CE24" s="11" t="b">
        <f t="shared" ca="1" si="19"/>
        <v>0</v>
      </c>
      <c r="CF24" s="11" t="b">
        <f t="shared" ca="1" si="19"/>
        <v>0</v>
      </c>
      <c r="CG24" s="11" t="b">
        <f t="shared" ca="1" si="19"/>
        <v>0</v>
      </c>
      <c r="CH24" s="11" t="b">
        <f t="shared" ca="1" si="19"/>
        <v>0</v>
      </c>
      <c r="CI24" s="11" t="b">
        <f t="shared" ca="1" si="19"/>
        <v>0</v>
      </c>
      <c r="CJ24" s="11" t="b">
        <f t="shared" ca="1" si="19"/>
        <v>0</v>
      </c>
      <c r="CK24" s="11" t="b">
        <f t="shared" ca="1" si="19"/>
        <v>0</v>
      </c>
      <c r="CL24" s="11" t="b">
        <f t="shared" ca="1" si="19"/>
        <v>0</v>
      </c>
      <c r="CM24" s="11" t="b">
        <f t="shared" ca="1" si="19"/>
        <v>0</v>
      </c>
      <c r="CN24" s="11" t="b">
        <f t="shared" ca="1" si="15"/>
        <v>0</v>
      </c>
      <c r="CO24" s="11" t="b">
        <f t="shared" ca="1" si="10"/>
        <v>0</v>
      </c>
      <c r="CP24" t="s">
        <v>540</v>
      </c>
    </row>
    <row r="25" spans="1:94">
      <c r="A25" t="s">
        <v>541</v>
      </c>
      <c r="B25" t="s">
        <v>542</v>
      </c>
      <c r="C25" t="s">
        <v>281</v>
      </c>
      <c r="D25" t="s">
        <v>70</v>
      </c>
      <c r="E25" t="s">
        <v>55</v>
      </c>
      <c r="F25" t="s">
        <v>543</v>
      </c>
      <c r="G25" t="s">
        <v>96</v>
      </c>
      <c r="H25" t="s">
        <v>544</v>
      </c>
      <c r="I25" t="str">
        <f t="shared" si="0"/>
        <v xml:space="preserve">The Netherlands </v>
      </c>
      <c r="J25" t="s">
        <v>74</v>
      </c>
      <c r="K25" t="s">
        <v>60</v>
      </c>
      <c r="L25">
        <v>4</v>
      </c>
      <c r="M25">
        <v>3</v>
      </c>
      <c r="N25">
        <v>4</v>
      </c>
      <c r="O25">
        <v>2</v>
      </c>
      <c r="P25">
        <v>3</v>
      </c>
      <c r="Q25">
        <v>4</v>
      </c>
      <c r="R25">
        <v>3</v>
      </c>
      <c r="S25">
        <v>0</v>
      </c>
      <c r="U25">
        <v>4</v>
      </c>
      <c r="V25">
        <v>5</v>
      </c>
      <c r="W25">
        <v>5</v>
      </c>
      <c r="X25">
        <v>4</v>
      </c>
      <c r="Y25">
        <v>3</v>
      </c>
      <c r="Z25">
        <v>5</v>
      </c>
      <c r="AA25">
        <v>6</v>
      </c>
      <c r="AB25">
        <v>3</v>
      </c>
      <c r="AC25">
        <v>3</v>
      </c>
      <c r="AD25">
        <v>3</v>
      </c>
      <c r="AE25" s="48">
        <f t="shared" si="13"/>
        <v>4.25</v>
      </c>
      <c r="AF25" s="35">
        <v>6</v>
      </c>
      <c r="AG25">
        <v>3</v>
      </c>
      <c r="AH25">
        <v>4</v>
      </c>
      <c r="AI25">
        <v>5</v>
      </c>
      <c r="AJ25">
        <v>6</v>
      </c>
      <c r="AK25">
        <v>6</v>
      </c>
      <c r="AL25">
        <v>5</v>
      </c>
      <c r="AM25">
        <v>5</v>
      </c>
      <c r="AN25" s="48">
        <f t="shared" si="11"/>
        <v>5</v>
      </c>
      <c r="AO25">
        <v>4</v>
      </c>
      <c r="AP25">
        <v>3</v>
      </c>
      <c r="AQ25">
        <v>4</v>
      </c>
      <c r="AR25">
        <v>4</v>
      </c>
      <c r="AS25">
        <v>5</v>
      </c>
      <c r="AT25">
        <v>6</v>
      </c>
      <c r="AU25" s="48">
        <f t="shared" si="12"/>
        <v>4</v>
      </c>
      <c r="AV25">
        <v>6</v>
      </c>
      <c r="AW25">
        <f t="shared" si="1"/>
        <v>5</v>
      </c>
      <c r="AX25">
        <f t="shared" si="2"/>
        <v>1</v>
      </c>
      <c r="AY25">
        <f t="shared" si="3"/>
        <v>4.25</v>
      </c>
      <c r="AZ25">
        <f t="shared" si="4"/>
        <v>1</v>
      </c>
      <c r="BA25" t="s">
        <v>297</v>
      </c>
      <c r="BB25" t="s">
        <v>104</v>
      </c>
      <c r="BC25" t="s">
        <v>427</v>
      </c>
      <c r="BD25">
        <v>2</v>
      </c>
      <c r="BF25">
        <f t="shared" si="5"/>
        <v>2</v>
      </c>
      <c r="BG25">
        <v>1</v>
      </c>
      <c r="BH25">
        <v>3</v>
      </c>
      <c r="BI25">
        <f t="shared" si="6"/>
        <v>1</v>
      </c>
      <c r="BJ25" t="s">
        <v>545</v>
      </c>
      <c r="BK25" t="s">
        <v>301</v>
      </c>
      <c r="BL25" s="1">
        <v>5.8101851851851856E-3</v>
      </c>
      <c r="BM25" t="s">
        <v>546</v>
      </c>
      <c r="BN25" s="5" t="s">
        <v>736</v>
      </c>
      <c r="BP25" s="11" t="b">
        <f t="shared" ca="1" si="18"/>
        <v>0</v>
      </c>
      <c r="BQ25" s="11" t="b">
        <f t="shared" ca="1" si="18"/>
        <v>0</v>
      </c>
      <c r="BR25" s="11" t="b">
        <f t="shared" ca="1" si="18"/>
        <v>0</v>
      </c>
      <c r="BS25" s="11" t="b">
        <f t="shared" ca="1" si="18"/>
        <v>0</v>
      </c>
      <c r="BT25" s="11" t="b">
        <f t="shared" ca="1" si="18"/>
        <v>0</v>
      </c>
      <c r="BU25" s="11" t="b">
        <f t="shared" ca="1" si="18"/>
        <v>0</v>
      </c>
      <c r="BX25" s="11" t="b">
        <f t="shared" ca="1" si="8"/>
        <v>0</v>
      </c>
      <c r="BY25" s="11" t="b">
        <f t="shared" si="14"/>
        <v>0</v>
      </c>
      <c r="BZ25" s="11" t="b">
        <f t="shared" ca="1" si="19"/>
        <v>0</v>
      </c>
      <c r="CA25" s="11" t="b">
        <f t="shared" ca="1" si="19"/>
        <v>0</v>
      </c>
      <c r="CB25" s="11" t="b">
        <f t="shared" ca="1" si="19"/>
        <v>0</v>
      </c>
      <c r="CC25" s="11" t="b">
        <f t="shared" ca="1" si="19"/>
        <v>0</v>
      </c>
      <c r="CD25" s="11" t="b">
        <f t="shared" ca="1" si="19"/>
        <v>0</v>
      </c>
      <c r="CE25" s="11" t="b">
        <f t="shared" ca="1" si="19"/>
        <v>0</v>
      </c>
      <c r="CF25" s="11" t="b">
        <f t="shared" ca="1" si="19"/>
        <v>0</v>
      </c>
      <c r="CG25" s="11" t="b">
        <f t="shared" ca="1" si="19"/>
        <v>0</v>
      </c>
      <c r="CH25" s="11" t="b">
        <f t="shared" ca="1" si="19"/>
        <v>0</v>
      </c>
      <c r="CI25" s="11" t="b">
        <f t="shared" ca="1" si="19"/>
        <v>0</v>
      </c>
      <c r="CJ25" s="11" t="b">
        <f t="shared" ca="1" si="19"/>
        <v>0</v>
      </c>
      <c r="CK25" s="11" t="b">
        <f t="shared" ca="1" si="19"/>
        <v>0</v>
      </c>
      <c r="CL25" s="11" t="b">
        <f t="shared" ca="1" si="19"/>
        <v>0</v>
      </c>
      <c r="CM25" s="11" t="b">
        <f t="shared" ca="1" si="19"/>
        <v>0</v>
      </c>
      <c r="CN25" s="11" t="b">
        <f t="shared" ca="1" si="15"/>
        <v>0</v>
      </c>
      <c r="CO25" s="11" t="b">
        <f t="shared" ca="1" si="10"/>
        <v>0</v>
      </c>
    </row>
    <row r="26" spans="1:94">
      <c r="A26" t="s">
        <v>560</v>
      </c>
      <c r="B26" t="s">
        <v>561</v>
      </c>
      <c r="C26" t="s">
        <v>562</v>
      </c>
      <c r="D26" t="s">
        <v>54</v>
      </c>
      <c r="E26" t="s">
        <v>144</v>
      </c>
      <c r="F26" t="s">
        <v>116</v>
      </c>
      <c r="G26" t="s">
        <v>72</v>
      </c>
      <c r="H26" t="s">
        <v>204</v>
      </c>
      <c r="I26" t="str">
        <f t="shared" si="0"/>
        <v>Spain</v>
      </c>
      <c r="J26" t="s">
        <v>74</v>
      </c>
      <c r="K26" t="s">
        <v>60</v>
      </c>
      <c r="L26">
        <v>3</v>
      </c>
      <c r="M26">
        <v>1</v>
      </c>
      <c r="N26">
        <v>2</v>
      </c>
      <c r="O26">
        <v>1</v>
      </c>
      <c r="P26">
        <v>3</v>
      </c>
      <c r="Q26">
        <v>4</v>
      </c>
      <c r="R26">
        <v>3</v>
      </c>
      <c r="S26">
        <v>0</v>
      </c>
      <c r="U26">
        <v>4</v>
      </c>
      <c r="V26">
        <v>5</v>
      </c>
      <c r="W26">
        <v>5</v>
      </c>
      <c r="X26">
        <v>5</v>
      </c>
      <c r="Y26">
        <v>6</v>
      </c>
      <c r="Z26">
        <v>5</v>
      </c>
      <c r="AA26">
        <v>5</v>
      </c>
      <c r="AB26">
        <v>5</v>
      </c>
      <c r="AC26">
        <v>2</v>
      </c>
      <c r="AD26">
        <v>4</v>
      </c>
      <c r="AE26" s="48">
        <f t="shared" si="13"/>
        <v>5</v>
      </c>
      <c r="AF26" s="35">
        <v>5</v>
      </c>
      <c r="AG26">
        <v>5</v>
      </c>
      <c r="AH26">
        <v>5</v>
      </c>
      <c r="AI26">
        <v>4</v>
      </c>
      <c r="AJ26">
        <v>6</v>
      </c>
      <c r="AK26">
        <v>5</v>
      </c>
      <c r="AL26">
        <v>5</v>
      </c>
      <c r="AM26">
        <v>4</v>
      </c>
      <c r="AN26" s="48">
        <f t="shared" si="11"/>
        <v>4.875</v>
      </c>
      <c r="AO26">
        <v>5</v>
      </c>
      <c r="AP26">
        <v>5</v>
      </c>
      <c r="AQ26">
        <v>5</v>
      </c>
      <c r="AR26">
        <v>5</v>
      </c>
      <c r="AS26">
        <v>5</v>
      </c>
      <c r="AT26">
        <v>6</v>
      </c>
      <c r="AU26" s="48">
        <f t="shared" si="12"/>
        <v>5</v>
      </c>
      <c r="AV26">
        <v>3</v>
      </c>
      <c r="AW26">
        <f t="shared" si="1"/>
        <v>4.875</v>
      </c>
      <c r="AX26">
        <f t="shared" si="2"/>
        <v>1</v>
      </c>
      <c r="AY26">
        <f t="shared" si="3"/>
        <v>5</v>
      </c>
      <c r="AZ26">
        <f t="shared" si="4"/>
        <v>1</v>
      </c>
      <c r="BA26" t="s">
        <v>61</v>
      </c>
      <c r="BB26" t="s">
        <v>552</v>
      </c>
      <c r="BC26" t="s">
        <v>563</v>
      </c>
      <c r="BD26">
        <v>2</v>
      </c>
      <c r="BF26">
        <f t="shared" si="5"/>
        <v>2</v>
      </c>
      <c r="BG26">
        <v>2</v>
      </c>
      <c r="BH26">
        <v>4</v>
      </c>
      <c r="BI26">
        <f t="shared" si="6"/>
        <v>1</v>
      </c>
      <c r="BJ26" t="s">
        <v>564</v>
      </c>
      <c r="BK26" t="s">
        <v>236</v>
      </c>
      <c r="BL26" s="1">
        <v>4.6759259259259263E-3</v>
      </c>
      <c r="BM26" t="s">
        <v>565</v>
      </c>
      <c r="BN26" s="5" t="s">
        <v>736</v>
      </c>
      <c r="BO26" s="5" t="s">
        <v>1144</v>
      </c>
      <c r="BP26" s="11" t="b">
        <f t="shared" ca="1" si="18"/>
        <v>1</v>
      </c>
      <c r="BQ26" s="11" t="b">
        <f t="shared" ca="1" si="18"/>
        <v>0</v>
      </c>
      <c r="BR26" s="11" t="b">
        <f t="shared" ca="1" si="18"/>
        <v>0</v>
      </c>
      <c r="BS26" s="11" t="b">
        <f t="shared" ca="1" si="18"/>
        <v>0</v>
      </c>
      <c r="BT26" s="11" t="b">
        <f t="shared" ca="1" si="18"/>
        <v>0</v>
      </c>
      <c r="BU26" s="11" t="b">
        <f t="shared" ca="1" si="18"/>
        <v>0</v>
      </c>
      <c r="BX26" s="11" t="b">
        <f t="shared" ca="1" si="8"/>
        <v>0</v>
      </c>
      <c r="BY26" s="11" t="b">
        <f t="shared" si="14"/>
        <v>0</v>
      </c>
      <c r="BZ26" s="11" t="b">
        <f t="shared" ca="1" si="19"/>
        <v>0</v>
      </c>
      <c r="CA26" s="11" t="b">
        <f t="shared" ca="1" si="19"/>
        <v>0</v>
      </c>
      <c r="CB26" s="11" t="b">
        <f t="shared" ca="1" si="19"/>
        <v>0</v>
      </c>
      <c r="CC26" s="11" t="b">
        <f t="shared" ca="1" si="19"/>
        <v>0</v>
      </c>
      <c r="CD26" s="11" t="b">
        <f t="shared" ca="1" si="19"/>
        <v>0</v>
      </c>
      <c r="CE26" s="11" t="b">
        <f t="shared" ca="1" si="19"/>
        <v>0</v>
      </c>
      <c r="CF26" s="11" t="b">
        <f t="shared" ca="1" si="19"/>
        <v>0</v>
      </c>
      <c r="CG26" s="11" t="b">
        <f t="shared" ca="1" si="19"/>
        <v>0</v>
      </c>
      <c r="CH26" s="11" t="b">
        <f t="shared" ca="1" si="19"/>
        <v>0</v>
      </c>
      <c r="CI26" s="11" t="b">
        <f t="shared" ca="1" si="19"/>
        <v>0</v>
      </c>
      <c r="CJ26" s="11" t="b">
        <f t="shared" ca="1" si="19"/>
        <v>0</v>
      </c>
      <c r="CK26" s="11" t="b">
        <f t="shared" ca="1" si="19"/>
        <v>0</v>
      </c>
      <c r="CL26" s="11" t="b">
        <f t="shared" ca="1" si="19"/>
        <v>0</v>
      </c>
      <c r="CM26" s="11" t="b">
        <f t="shared" ca="1" si="19"/>
        <v>0</v>
      </c>
      <c r="CN26" s="11" t="b">
        <f t="shared" ca="1" si="15"/>
        <v>0</v>
      </c>
      <c r="CO26" s="11" t="b">
        <f t="shared" ca="1" si="10"/>
        <v>0</v>
      </c>
    </row>
    <row r="27" spans="1:94">
      <c r="A27" t="s">
        <v>569</v>
      </c>
      <c r="B27" t="s">
        <v>570</v>
      </c>
      <c r="C27" t="s">
        <v>562</v>
      </c>
      <c r="D27" t="s">
        <v>54</v>
      </c>
      <c r="E27" t="s">
        <v>71</v>
      </c>
      <c r="F27" t="s">
        <v>116</v>
      </c>
      <c r="G27" t="s">
        <v>96</v>
      </c>
      <c r="H27" t="s">
        <v>58</v>
      </c>
      <c r="I27" t="str">
        <f t="shared" si="0"/>
        <v>Portugal</v>
      </c>
      <c r="J27" t="s">
        <v>74</v>
      </c>
      <c r="K27" t="s">
        <v>60</v>
      </c>
      <c r="L27">
        <v>5</v>
      </c>
      <c r="M27">
        <v>4</v>
      </c>
      <c r="N27">
        <v>5</v>
      </c>
      <c r="O27">
        <v>3</v>
      </c>
      <c r="P27">
        <v>5</v>
      </c>
      <c r="Q27">
        <v>5</v>
      </c>
      <c r="R27">
        <v>5</v>
      </c>
      <c r="S27">
        <v>0</v>
      </c>
      <c r="U27">
        <v>5</v>
      </c>
      <c r="V27">
        <v>5</v>
      </c>
      <c r="W27">
        <v>6</v>
      </c>
      <c r="X27">
        <v>5</v>
      </c>
      <c r="Y27">
        <v>6</v>
      </c>
      <c r="Z27">
        <v>5</v>
      </c>
      <c r="AA27">
        <v>5</v>
      </c>
      <c r="AB27">
        <v>4</v>
      </c>
      <c r="AC27">
        <v>0</v>
      </c>
      <c r="AD27">
        <v>6</v>
      </c>
      <c r="AE27" s="48">
        <f t="shared" si="13"/>
        <v>5.25</v>
      </c>
      <c r="AF27" s="35">
        <v>6</v>
      </c>
      <c r="AG27">
        <v>4</v>
      </c>
      <c r="AH27">
        <v>5</v>
      </c>
      <c r="AI27">
        <v>5</v>
      </c>
      <c r="AJ27">
        <v>6</v>
      </c>
      <c r="AK27">
        <v>5</v>
      </c>
      <c r="AL27">
        <v>6</v>
      </c>
      <c r="AM27">
        <v>4</v>
      </c>
      <c r="AN27" s="48">
        <f t="shared" si="11"/>
        <v>5.125</v>
      </c>
      <c r="AO27">
        <v>5</v>
      </c>
      <c r="AP27">
        <v>6</v>
      </c>
      <c r="AQ27">
        <v>5</v>
      </c>
      <c r="AR27">
        <v>5</v>
      </c>
      <c r="AS27">
        <v>5</v>
      </c>
      <c r="AT27">
        <v>6</v>
      </c>
      <c r="AU27" s="48">
        <f t="shared" si="12"/>
        <v>5.2</v>
      </c>
      <c r="AV27">
        <v>3</v>
      </c>
      <c r="AW27">
        <f t="shared" si="1"/>
        <v>5.125</v>
      </c>
      <c r="AX27">
        <f t="shared" si="2"/>
        <v>1</v>
      </c>
      <c r="AY27">
        <f t="shared" si="3"/>
        <v>5.25</v>
      </c>
      <c r="AZ27">
        <f t="shared" si="4"/>
        <v>1</v>
      </c>
      <c r="BA27" t="s">
        <v>282</v>
      </c>
      <c r="BB27" t="s">
        <v>198</v>
      </c>
      <c r="BC27" t="s">
        <v>571</v>
      </c>
      <c r="BD27">
        <v>2</v>
      </c>
      <c r="BF27">
        <f t="shared" si="5"/>
        <v>2</v>
      </c>
      <c r="BG27">
        <v>1</v>
      </c>
      <c r="BH27">
        <v>2</v>
      </c>
      <c r="BI27">
        <f t="shared" si="6"/>
        <v>1</v>
      </c>
      <c r="BJ27" t="s">
        <v>369</v>
      </c>
      <c r="BK27" t="s">
        <v>370</v>
      </c>
      <c r="BL27" s="1">
        <v>4.0856481481481481E-3</v>
      </c>
      <c r="BN27" s="5" t="s">
        <v>1041</v>
      </c>
      <c r="BP27" s="11" t="b">
        <f t="shared" ca="1" si="18"/>
        <v>0</v>
      </c>
      <c r="BQ27" s="11" t="b">
        <f t="shared" ca="1" si="18"/>
        <v>0</v>
      </c>
      <c r="BR27" s="11" t="b">
        <f t="shared" ca="1" si="18"/>
        <v>0</v>
      </c>
      <c r="BS27" s="11" t="b">
        <f t="shared" ca="1" si="18"/>
        <v>0</v>
      </c>
      <c r="BT27" s="11" t="b">
        <f t="shared" ca="1" si="18"/>
        <v>0</v>
      </c>
      <c r="BU27" s="11" t="b">
        <f t="shared" ca="1" si="18"/>
        <v>0</v>
      </c>
      <c r="BX27" s="11" t="b">
        <f t="shared" ca="1" si="8"/>
        <v>0</v>
      </c>
      <c r="BY27" s="11" t="b">
        <f t="shared" si="14"/>
        <v>0</v>
      </c>
      <c r="BZ27" s="11" t="b">
        <f t="shared" ca="1" si="19"/>
        <v>0</v>
      </c>
      <c r="CA27" s="11" t="b">
        <f t="shared" ca="1" si="19"/>
        <v>0</v>
      </c>
      <c r="CB27" s="11" t="b">
        <f t="shared" ca="1" si="19"/>
        <v>0</v>
      </c>
      <c r="CC27" s="11" t="b">
        <f t="shared" ca="1" si="19"/>
        <v>0</v>
      </c>
      <c r="CD27" s="11" t="b">
        <f t="shared" ca="1" si="19"/>
        <v>0</v>
      </c>
      <c r="CE27" s="11" t="b">
        <f t="shared" ca="1" si="19"/>
        <v>0</v>
      </c>
      <c r="CF27" s="11" t="b">
        <f t="shared" ca="1" si="19"/>
        <v>0</v>
      </c>
      <c r="CG27" s="11" t="b">
        <f t="shared" ca="1" si="19"/>
        <v>0</v>
      </c>
      <c r="CH27" s="11" t="b">
        <f t="shared" ca="1" si="19"/>
        <v>0</v>
      </c>
      <c r="CI27" s="11" t="b">
        <f t="shared" ca="1" si="19"/>
        <v>0</v>
      </c>
      <c r="CJ27" s="11" t="b">
        <f t="shared" ca="1" si="19"/>
        <v>0</v>
      </c>
      <c r="CK27" s="11" t="b">
        <f t="shared" ca="1" si="19"/>
        <v>0</v>
      </c>
      <c r="CL27" s="11" t="b">
        <f t="shared" ca="1" si="19"/>
        <v>0</v>
      </c>
      <c r="CM27" s="11" t="b">
        <f t="shared" ca="1" si="19"/>
        <v>0</v>
      </c>
      <c r="CN27" s="11" t="b">
        <f t="shared" ca="1" si="15"/>
        <v>0</v>
      </c>
      <c r="CO27" s="11" t="b">
        <f t="shared" ca="1" si="10"/>
        <v>0</v>
      </c>
    </row>
    <row r="28" spans="1:94">
      <c r="A28" t="s">
        <v>572</v>
      </c>
      <c r="B28" t="s">
        <v>573</v>
      </c>
      <c r="C28" t="s">
        <v>562</v>
      </c>
      <c r="D28" t="s">
        <v>70</v>
      </c>
      <c r="E28" t="s">
        <v>55</v>
      </c>
      <c r="F28" t="s">
        <v>56</v>
      </c>
      <c r="G28" t="s">
        <v>72</v>
      </c>
      <c r="H28" t="s">
        <v>58</v>
      </c>
      <c r="I28" t="str">
        <f t="shared" si="0"/>
        <v>Portugal</v>
      </c>
      <c r="J28" t="s">
        <v>59</v>
      </c>
      <c r="K28" t="s">
        <v>60</v>
      </c>
      <c r="L28">
        <v>2</v>
      </c>
      <c r="M28">
        <v>2</v>
      </c>
      <c r="N28">
        <v>3</v>
      </c>
      <c r="O28">
        <v>3</v>
      </c>
      <c r="P28">
        <v>4</v>
      </c>
      <c r="Q28">
        <v>5</v>
      </c>
      <c r="R28">
        <v>5</v>
      </c>
      <c r="S28">
        <v>0</v>
      </c>
      <c r="U28">
        <v>5</v>
      </c>
      <c r="V28">
        <v>3</v>
      </c>
      <c r="W28">
        <v>5</v>
      </c>
      <c r="X28">
        <v>0</v>
      </c>
      <c r="Y28">
        <v>3</v>
      </c>
      <c r="Z28">
        <v>0</v>
      </c>
      <c r="AA28">
        <v>3</v>
      </c>
      <c r="AB28">
        <v>0</v>
      </c>
      <c r="AC28">
        <v>0</v>
      </c>
      <c r="AD28">
        <v>6</v>
      </c>
      <c r="AE28" s="48">
        <f t="shared" si="13"/>
        <v>2.5</v>
      </c>
      <c r="AF28" s="35">
        <v>4</v>
      </c>
      <c r="AG28">
        <v>3</v>
      </c>
      <c r="AH28">
        <v>5</v>
      </c>
      <c r="AI28">
        <v>3</v>
      </c>
      <c r="AJ28">
        <v>6</v>
      </c>
      <c r="AK28">
        <v>4</v>
      </c>
      <c r="AL28">
        <v>3</v>
      </c>
      <c r="AM28">
        <v>3</v>
      </c>
      <c r="AN28" s="48">
        <f t="shared" si="11"/>
        <v>3.875</v>
      </c>
      <c r="AO28">
        <v>4</v>
      </c>
      <c r="AP28">
        <v>4</v>
      </c>
      <c r="AQ28">
        <v>4</v>
      </c>
      <c r="AR28">
        <v>4</v>
      </c>
      <c r="AS28">
        <v>3</v>
      </c>
      <c r="AT28">
        <v>6</v>
      </c>
      <c r="AU28" s="48">
        <f t="shared" si="12"/>
        <v>3.8</v>
      </c>
      <c r="AV28">
        <v>0</v>
      </c>
      <c r="AW28">
        <f t="shared" si="1"/>
        <v>3.875</v>
      </c>
      <c r="AX28">
        <f t="shared" si="2"/>
        <v>1</v>
      </c>
      <c r="AY28">
        <f t="shared" si="3"/>
        <v>2.5</v>
      </c>
      <c r="AZ28">
        <f t="shared" si="4"/>
        <v>0</v>
      </c>
      <c r="BA28" t="s">
        <v>297</v>
      </c>
      <c r="BB28" t="s">
        <v>139</v>
      </c>
      <c r="BC28" t="s">
        <v>412</v>
      </c>
      <c r="BD28">
        <v>1</v>
      </c>
      <c r="BF28">
        <f t="shared" si="5"/>
        <v>1</v>
      </c>
      <c r="BG28">
        <v>1</v>
      </c>
      <c r="BH28">
        <v>1</v>
      </c>
      <c r="BI28">
        <f t="shared" si="6"/>
        <v>0</v>
      </c>
      <c r="BJ28" t="s">
        <v>574</v>
      </c>
      <c r="BK28" t="s">
        <v>301</v>
      </c>
      <c r="BL28" s="1">
        <v>2.1874999999999998E-3</v>
      </c>
      <c r="BM28" t="s">
        <v>575</v>
      </c>
      <c r="BN28" s="5" t="s">
        <v>736</v>
      </c>
      <c r="BO28" s="5" t="s">
        <v>1154</v>
      </c>
      <c r="BP28" s="11" t="b">
        <f t="shared" ca="1" si="18"/>
        <v>0</v>
      </c>
      <c r="BQ28" s="11" t="b">
        <f t="shared" ca="1" si="18"/>
        <v>0</v>
      </c>
      <c r="BR28" s="11" t="b">
        <f t="shared" ca="1" si="18"/>
        <v>0</v>
      </c>
      <c r="BS28" s="11" t="b">
        <f t="shared" ca="1" si="18"/>
        <v>0</v>
      </c>
      <c r="BT28" s="11" t="b">
        <f t="shared" ca="1" si="18"/>
        <v>0</v>
      </c>
      <c r="BU28" s="11" t="b">
        <f t="shared" ca="1" si="18"/>
        <v>0</v>
      </c>
      <c r="BV28" s="5" t="s">
        <v>1066</v>
      </c>
      <c r="BX28" s="11" t="b">
        <f t="shared" ca="1" si="8"/>
        <v>1</v>
      </c>
      <c r="BY28" s="11" t="b">
        <f t="shared" si="14"/>
        <v>0</v>
      </c>
      <c r="BZ28" s="11" t="b">
        <f t="shared" ca="1" si="19"/>
        <v>0</v>
      </c>
      <c r="CA28" s="11" t="b">
        <f t="shared" ca="1" si="19"/>
        <v>0</v>
      </c>
      <c r="CB28" s="11" t="b">
        <f t="shared" ca="1" si="19"/>
        <v>0</v>
      </c>
      <c r="CC28" s="11" t="b">
        <f t="shared" ca="1" si="19"/>
        <v>0</v>
      </c>
      <c r="CD28" s="11" t="b">
        <f t="shared" ca="1" si="19"/>
        <v>0</v>
      </c>
      <c r="CE28" s="11" t="b">
        <f t="shared" ca="1" si="19"/>
        <v>0</v>
      </c>
      <c r="CF28" s="11" t="b">
        <f t="shared" ca="1" si="19"/>
        <v>1</v>
      </c>
      <c r="CG28" s="11" t="b">
        <f t="shared" ca="1" si="19"/>
        <v>0</v>
      </c>
      <c r="CH28" s="11" t="b">
        <f t="shared" ca="1" si="19"/>
        <v>0</v>
      </c>
      <c r="CI28" s="11" t="b">
        <f t="shared" ca="1" si="19"/>
        <v>0</v>
      </c>
      <c r="CJ28" s="11" t="b">
        <f t="shared" ca="1" si="19"/>
        <v>0</v>
      </c>
      <c r="CK28" s="11" t="b">
        <f t="shared" ca="1" si="19"/>
        <v>0</v>
      </c>
      <c r="CL28" s="11" t="b">
        <f t="shared" ca="1" si="19"/>
        <v>0</v>
      </c>
      <c r="CM28" s="11" t="b">
        <f t="shared" ca="1" si="19"/>
        <v>0</v>
      </c>
      <c r="CN28" s="11" t="b">
        <f t="shared" ca="1" si="15"/>
        <v>0</v>
      </c>
      <c r="CO28" s="11" t="b">
        <f t="shared" ca="1" si="10"/>
        <v>0</v>
      </c>
      <c r="CP28" t="s">
        <v>151</v>
      </c>
    </row>
    <row r="29" spans="1:94">
      <c r="A29" t="s">
        <v>588</v>
      </c>
      <c r="B29" t="s">
        <v>589</v>
      </c>
      <c r="C29" t="s">
        <v>562</v>
      </c>
      <c r="D29" t="s">
        <v>54</v>
      </c>
      <c r="E29" t="s">
        <v>71</v>
      </c>
      <c r="F29" t="s">
        <v>222</v>
      </c>
      <c r="G29" t="s">
        <v>72</v>
      </c>
      <c r="H29" t="s">
        <v>254</v>
      </c>
      <c r="I29" t="str">
        <f t="shared" si="0"/>
        <v>Poland</v>
      </c>
      <c r="J29" t="s">
        <v>59</v>
      </c>
      <c r="K29" t="s">
        <v>60</v>
      </c>
      <c r="L29">
        <v>1</v>
      </c>
      <c r="M29">
        <v>4</v>
      </c>
      <c r="N29">
        <v>2</v>
      </c>
      <c r="O29">
        <v>3</v>
      </c>
      <c r="P29">
        <v>6</v>
      </c>
      <c r="Q29">
        <v>4</v>
      </c>
      <c r="R29">
        <v>4</v>
      </c>
      <c r="S29">
        <v>0</v>
      </c>
      <c r="U29">
        <v>6</v>
      </c>
      <c r="V29">
        <v>5</v>
      </c>
      <c r="W29">
        <v>4</v>
      </c>
      <c r="X29">
        <v>4</v>
      </c>
      <c r="Y29">
        <v>5</v>
      </c>
      <c r="Z29">
        <v>5</v>
      </c>
      <c r="AA29">
        <v>5</v>
      </c>
      <c r="AB29">
        <v>4</v>
      </c>
      <c r="AC29">
        <v>1</v>
      </c>
      <c r="AD29">
        <v>5</v>
      </c>
      <c r="AE29" s="48">
        <f t="shared" si="13"/>
        <v>4.625</v>
      </c>
      <c r="AF29" s="35">
        <v>4</v>
      </c>
      <c r="AG29">
        <v>3</v>
      </c>
      <c r="AH29">
        <v>5</v>
      </c>
      <c r="AI29">
        <v>4</v>
      </c>
      <c r="AJ29">
        <v>6</v>
      </c>
      <c r="AK29">
        <v>4</v>
      </c>
      <c r="AL29">
        <v>4</v>
      </c>
      <c r="AM29">
        <v>5</v>
      </c>
      <c r="AN29" s="48">
        <f t="shared" si="11"/>
        <v>4.375</v>
      </c>
      <c r="AO29">
        <v>5</v>
      </c>
      <c r="AP29">
        <v>5</v>
      </c>
      <c r="AQ29">
        <v>5</v>
      </c>
      <c r="AR29">
        <v>5</v>
      </c>
      <c r="AS29">
        <v>5</v>
      </c>
      <c r="AT29">
        <v>6</v>
      </c>
      <c r="AU29" s="48">
        <f t="shared" si="12"/>
        <v>5</v>
      </c>
      <c r="AV29">
        <v>2</v>
      </c>
      <c r="AW29">
        <f t="shared" si="1"/>
        <v>4.375</v>
      </c>
      <c r="AX29">
        <f t="shared" si="2"/>
        <v>1</v>
      </c>
      <c r="AY29">
        <f t="shared" si="3"/>
        <v>4.625</v>
      </c>
      <c r="AZ29">
        <f t="shared" si="4"/>
        <v>1</v>
      </c>
      <c r="BA29" t="s">
        <v>86</v>
      </c>
      <c r="BB29" t="s">
        <v>590</v>
      </c>
      <c r="BC29" t="s">
        <v>591</v>
      </c>
      <c r="BD29">
        <v>1</v>
      </c>
      <c r="BF29">
        <f t="shared" si="5"/>
        <v>1</v>
      </c>
      <c r="BG29">
        <v>1</v>
      </c>
      <c r="BH29">
        <v>5</v>
      </c>
      <c r="BI29">
        <f t="shared" si="6"/>
        <v>1</v>
      </c>
      <c r="BJ29" t="s">
        <v>168</v>
      </c>
      <c r="BK29" t="s">
        <v>90</v>
      </c>
      <c r="BL29" s="1">
        <v>8.9583333333333338E-3</v>
      </c>
      <c r="BM29" t="s">
        <v>592</v>
      </c>
      <c r="BN29" s="5" t="s">
        <v>1042</v>
      </c>
      <c r="BP29" s="11" t="b">
        <f t="shared" ca="1" si="18"/>
        <v>0</v>
      </c>
      <c r="BQ29" s="11" t="b">
        <f t="shared" ca="1" si="18"/>
        <v>0</v>
      </c>
      <c r="BR29" s="11" t="b">
        <f t="shared" ca="1" si="18"/>
        <v>0</v>
      </c>
      <c r="BS29" s="11" t="b">
        <f t="shared" ca="1" si="18"/>
        <v>0</v>
      </c>
      <c r="BT29" s="11" t="b">
        <f t="shared" ca="1" si="18"/>
        <v>0</v>
      </c>
      <c r="BU29" s="11" t="b">
        <f t="shared" ca="1" si="18"/>
        <v>0</v>
      </c>
      <c r="BV29" s="5" t="s">
        <v>1068</v>
      </c>
      <c r="BW29" s="5" t="s">
        <v>1069</v>
      </c>
      <c r="BX29" s="11" t="b">
        <f t="shared" ca="1" si="8"/>
        <v>0</v>
      </c>
      <c r="BY29" s="11" t="b">
        <f t="shared" si="14"/>
        <v>0</v>
      </c>
      <c r="BZ29" s="11" t="b">
        <f t="shared" ca="1" si="19"/>
        <v>0</v>
      </c>
      <c r="CA29" s="11" t="b">
        <f t="shared" ca="1" si="19"/>
        <v>0</v>
      </c>
      <c r="CB29" s="11" t="b">
        <f t="shared" ca="1" si="19"/>
        <v>0</v>
      </c>
      <c r="CC29" s="11" t="b">
        <f t="shared" ca="1" si="19"/>
        <v>0</v>
      </c>
      <c r="CD29" s="11" t="b">
        <f t="shared" ca="1" si="19"/>
        <v>1</v>
      </c>
      <c r="CE29" s="11" t="b">
        <f t="shared" ca="1" si="19"/>
        <v>0</v>
      </c>
      <c r="CF29" s="11" t="b">
        <f t="shared" ca="1" si="19"/>
        <v>0</v>
      </c>
      <c r="CG29" s="11" t="b">
        <f t="shared" ca="1" si="19"/>
        <v>0</v>
      </c>
      <c r="CH29" s="11" t="b">
        <f t="shared" ca="1" si="19"/>
        <v>0</v>
      </c>
      <c r="CI29" s="11" t="b">
        <f t="shared" ca="1" si="19"/>
        <v>0</v>
      </c>
      <c r="CJ29" s="11" t="b">
        <f t="shared" ca="1" si="19"/>
        <v>0</v>
      </c>
      <c r="CK29" s="11" t="b">
        <f t="shared" ca="1" si="19"/>
        <v>0</v>
      </c>
      <c r="CL29" s="11" t="b">
        <f t="shared" ca="1" si="19"/>
        <v>0</v>
      </c>
      <c r="CM29" s="11" t="b">
        <f t="shared" ca="1" si="19"/>
        <v>0</v>
      </c>
      <c r="CN29" s="11" t="b">
        <f t="shared" ca="1" si="15"/>
        <v>0</v>
      </c>
      <c r="CO29" s="11" t="b">
        <f t="shared" ca="1" si="10"/>
        <v>0</v>
      </c>
    </row>
    <row r="30" spans="1:94">
      <c r="A30" t="s">
        <v>593</v>
      </c>
      <c r="B30" t="s">
        <v>594</v>
      </c>
      <c r="C30" t="s">
        <v>562</v>
      </c>
      <c r="D30" t="s">
        <v>54</v>
      </c>
      <c r="E30" t="s">
        <v>82</v>
      </c>
      <c r="F30" t="s">
        <v>116</v>
      </c>
      <c r="G30" t="s">
        <v>72</v>
      </c>
      <c r="H30" t="s">
        <v>58</v>
      </c>
      <c r="I30" t="str">
        <f t="shared" si="0"/>
        <v>Portugal</v>
      </c>
      <c r="J30" t="s">
        <v>59</v>
      </c>
      <c r="K30" t="s">
        <v>60</v>
      </c>
      <c r="L30">
        <v>1</v>
      </c>
      <c r="M30">
        <v>5</v>
      </c>
      <c r="N30">
        <v>3</v>
      </c>
      <c r="O30">
        <v>4</v>
      </c>
      <c r="P30">
        <v>6</v>
      </c>
      <c r="Q30">
        <v>6</v>
      </c>
      <c r="R30">
        <v>5</v>
      </c>
      <c r="S30">
        <v>0</v>
      </c>
      <c r="U30">
        <v>5</v>
      </c>
      <c r="V30">
        <v>2</v>
      </c>
      <c r="W30">
        <v>1</v>
      </c>
      <c r="X30">
        <v>2</v>
      </c>
      <c r="Y30">
        <v>2</v>
      </c>
      <c r="Z30">
        <v>2</v>
      </c>
      <c r="AA30">
        <v>5</v>
      </c>
      <c r="AB30">
        <v>4</v>
      </c>
      <c r="AC30">
        <v>2</v>
      </c>
      <c r="AD30">
        <v>4</v>
      </c>
      <c r="AE30" s="48">
        <f t="shared" si="13"/>
        <v>2.75</v>
      </c>
      <c r="AF30" s="35">
        <v>4</v>
      </c>
      <c r="AG30">
        <v>1</v>
      </c>
      <c r="AH30">
        <v>1</v>
      </c>
      <c r="AI30">
        <v>1</v>
      </c>
      <c r="AJ30">
        <v>5</v>
      </c>
      <c r="AK30">
        <v>4</v>
      </c>
      <c r="AL30">
        <v>4</v>
      </c>
      <c r="AM30">
        <v>4</v>
      </c>
      <c r="AN30" s="48">
        <f t="shared" si="11"/>
        <v>3</v>
      </c>
      <c r="AO30">
        <v>3</v>
      </c>
      <c r="AP30">
        <v>2</v>
      </c>
      <c r="AQ30">
        <v>3</v>
      </c>
      <c r="AR30">
        <v>5</v>
      </c>
      <c r="AS30">
        <v>3</v>
      </c>
      <c r="AT30">
        <v>6</v>
      </c>
      <c r="AU30" s="48">
        <f t="shared" si="12"/>
        <v>3.2</v>
      </c>
      <c r="AV30">
        <v>2</v>
      </c>
      <c r="AW30">
        <f t="shared" si="1"/>
        <v>3</v>
      </c>
      <c r="AX30">
        <f t="shared" si="2"/>
        <v>0</v>
      </c>
      <c r="AY30">
        <f t="shared" si="3"/>
        <v>2.75</v>
      </c>
      <c r="AZ30">
        <f t="shared" si="4"/>
        <v>0</v>
      </c>
      <c r="BA30" t="s">
        <v>282</v>
      </c>
      <c r="BB30" t="s">
        <v>595</v>
      </c>
      <c r="BC30" t="s">
        <v>596</v>
      </c>
      <c r="BD30">
        <v>2</v>
      </c>
      <c r="BF30">
        <f t="shared" si="5"/>
        <v>2</v>
      </c>
      <c r="BG30">
        <v>1</v>
      </c>
      <c r="BH30">
        <v>4</v>
      </c>
      <c r="BI30">
        <f t="shared" si="6"/>
        <v>1</v>
      </c>
      <c r="BJ30" t="s">
        <v>292</v>
      </c>
      <c r="BK30" t="s">
        <v>286</v>
      </c>
      <c r="BL30" s="1">
        <v>3.1828703703703702E-3</v>
      </c>
      <c r="BN30" s="5" t="s">
        <v>1041</v>
      </c>
      <c r="BP30" s="11" t="b">
        <f t="shared" ca="1" si="18"/>
        <v>0</v>
      </c>
      <c r="BQ30" s="11" t="b">
        <f t="shared" ca="1" si="18"/>
        <v>0</v>
      </c>
      <c r="BR30" s="11" t="b">
        <f t="shared" ca="1" si="18"/>
        <v>0</v>
      </c>
      <c r="BS30" s="11" t="b">
        <f t="shared" ca="1" si="18"/>
        <v>0</v>
      </c>
      <c r="BT30" s="11" t="b">
        <f t="shared" ca="1" si="18"/>
        <v>0</v>
      </c>
      <c r="BU30" s="11" t="b">
        <f t="shared" ca="1" si="18"/>
        <v>0</v>
      </c>
      <c r="BX30" s="11" t="b">
        <f t="shared" ca="1" si="8"/>
        <v>0</v>
      </c>
      <c r="BY30" s="11" t="b">
        <f t="shared" si="14"/>
        <v>0</v>
      </c>
      <c r="BZ30" s="11" t="b">
        <f t="shared" ca="1" si="19"/>
        <v>0</v>
      </c>
      <c r="CA30" s="11" t="b">
        <f t="shared" ca="1" si="19"/>
        <v>0</v>
      </c>
      <c r="CB30" s="11" t="b">
        <f t="shared" ca="1" si="19"/>
        <v>0</v>
      </c>
      <c r="CC30" s="11" t="b">
        <f t="shared" ca="1" si="19"/>
        <v>0</v>
      </c>
      <c r="CD30" s="11" t="b">
        <f t="shared" ca="1" si="19"/>
        <v>0</v>
      </c>
      <c r="CE30" s="11" t="b">
        <f t="shared" ca="1" si="19"/>
        <v>0</v>
      </c>
      <c r="CF30" s="11" t="b">
        <f t="shared" ca="1" si="19"/>
        <v>0</v>
      </c>
      <c r="CG30" s="11" t="b">
        <f t="shared" ca="1" si="19"/>
        <v>0</v>
      </c>
      <c r="CH30" s="11" t="b">
        <f t="shared" ca="1" si="19"/>
        <v>0</v>
      </c>
      <c r="CI30" s="11" t="b">
        <f t="shared" ca="1" si="19"/>
        <v>0</v>
      </c>
      <c r="CJ30" s="11" t="b">
        <f t="shared" ca="1" si="19"/>
        <v>0</v>
      </c>
      <c r="CK30" s="11" t="b">
        <f t="shared" ca="1" si="19"/>
        <v>0</v>
      </c>
      <c r="CL30" s="11" t="b">
        <f t="shared" ca="1" si="19"/>
        <v>0</v>
      </c>
      <c r="CM30" s="11" t="b">
        <f t="shared" ca="1" si="19"/>
        <v>0</v>
      </c>
      <c r="CN30" s="11" t="b">
        <f t="shared" ca="1" si="15"/>
        <v>0</v>
      </c>
      <c r="CO30" s="11" t="b">
        <f t="shared" ca="1" si="10"/>
        <v>0</v>
      </c>
    </row>
    <row r="31" spans="1:94">
      <c r="A31" t="s">
        <v>603</v>
      </c>
      <c r="B31" t="s">
        <v>604</v>
      </c>
      <c r="C31" t="s">
        <v>562</v>
      </c>
      <c r="D31" t="s">
        <v>70</v>
      </c>
      <c r="E31" t="s">
        <v>55</v>
      </c>
      <c r="F31" t="s">
        <v>56</v>
      </c>
      <c r="G31" t="s">
        <v>72</v>
      </c>
      <c r="H31" t="s">
        <v>254</v>
      </c>
      <c r="I31" t="str">
        <f t="shared" si="0"/>
        <v>Poland</v>
      </c>
      <c r="J31" t="s">
        <v>59</v>
      </c>
      <c r="K31" t="s">
        <v>444</v>
      </c>
      <c r="L31">
        <v>3</v>
      </c>
      <c r="M31">
        <v>2</v>
      </c>
      <c r="N31">
        <v>3</v>
      </c>
      <c r="O31">
        <v>4</v>
      </c>
      <c r="P31">
        <v>4</v>
      </c>
      <c r="Q31">
        <v>5</v>
      </c>
      <c r="R31">
        <v>3</v>
      </c>
      <c r="S31">
        <v>0</v>
      </c>
      <c r="U31">
        <v>6</v>
      </c>
      <c r="V31">
        <v>5</v>
      </c>
      <c r="W31">
        <v>4</v>
      </c>
      <c r="X31">
        <v>5</v>
      </c>
      <c r="Y31">
        <v>4</v>
      </c>
      <c r="Z31">
        <v>5</v>
      </c>
      <c r="AA31">
        <v>6</v>
      </c>
      <c r="AB31">
        <v>4</v>
      </c>
      <c r="AC31">
        <v>1</v>
      </c>
      <c r="AD31">
        <v>5</v>
      </c>
      <c r="AE31" s="48">
        <f t="shared" si="13"/>
        <v>4.75</v>
      </c>
      <c r="AF31" s="35">
        <v>5</v>
      </c>
      <c r="AG31">
        <v>5</v>
      </c>
      <c r="AH31">
        <v>6</v>
      </c>
      <c r="AI31">
        <v>6</v>
      </c>
      <c r="AJ31">
        <v>6</v>
      </c>
      <c r="AK31">
        <v>6</v>
      </c>
      <c r="AL31">
        <v>4</v>
      </c>
      <c r="AM31">
        <v>3</v>
      </c>
      <c r="AN31" s="48">
        <f t="shared" si="11"/>
        <v>5.125</v>
      </c>
      <c r="AO31">
        <v>6</v>
      </c>
      <c r="AP31">
        <v>6</v>
      </c>
      <c r="AQ31">
        <v>6</v>
      </c>
      <c r="AR31">
        <v>6</v>
      </c>
      <c r="AS31">
        <v>6</v>
      </c>
      <c r="AT31">
        <v>6</v>
      </c>
      <c r="AU31" s="48">
        <f t="shared" si="12"/>
        <v>6</v>
      </c>
      <c r="AV31">
        <v>2</v>
      </c>
      <c r="AW31">
        <f t="shared" si="1"/>
        <v>5.125</v>
      </c>
      <c r="AX31">
        <f t="shared" si="2"/>
        <v>1</v>
      </c>
      <c r="AY31">
        <f t="shared" si="3"/>
        <v>4.75</v>
      </c>
      <c r="AZ31">
        <f t="shared" si="4"/>
        <v>1</v>
      </c>
      <c r="BA31" t="s">
        <v>282</v>
      </c>
      <c r="BB31" t="s">
        <v>367</v>
      </c>
      <c r="BC31" t="s">
        <v>368</v>
      </c>
      <c r="BD31">
        <v>0</v>
      </c>
      <c r="BE31">
        <v>2</v>
      </c>
      <c r="BF31">
        <f t="shared" si="5"/>
        <v>2</v>
      </c>
      <c r="BG31">
        <v>1</v>
      </c>
      <c r="BH31">
        <v>2</v>
      </c>
      <c r="BI31">
        <f t="shared" si="6"/>
        <v>1</v>
      </c>
      <c r="BJ31" t="s">
        <v>292</v>
      </c>
      <c r="BK31" t="s">
        <v>286</v>
      </c>
      <c r="BL31" s="1">
        <v>9.3055555555555548E-3</v>
      </c>
      <c r="BM31" t="s">
        <v>605</v>
      </c>
      <c r="BN31" s="5" t="s">
        <v>1051</v>
      </c>
      <c r="BP31" s="11" t="b">
        <f t="shared" ref="BP31:BU40" ca="1" si="20">ISNUMBER(SEARCH(BP$2,$BO31))</f>
        <v>0</v>
      </c>
      <c r="BQ31" s="11" t="b">
        <f t="shared" ca="1" si="20"/>
        <v>0</v>
      </c>
      <c r="BR31" s="11" t="b">
        <f t="shared" ca="1" si="20"/>
        <v>0</v>
      </c>
      <c r="BS31" s="11" t="b">
        <f t="shared" ca="1" si="20"/>
        <v>0</v>
      </c>
      <c r="BT31" s="11" t="b">
        <f t="shared" ca="1" si="20"/>
        <v>0</v>
      </c>
      <c r="BU31" s="11" t="b">
        <f t="shared" ca="1" si="20"/>
        <v>0</v>
      </c>
      <c r="BV31" s="5" t="s">
        <v>1071</v>
      </c>
      <c r="BX31" s="11" t="b">
        <f t="shared" ca="1" si="8"/>
        <v>0</v>
      </c>
      <c r="BY31" s="11" t="b">
        <f t="shared" si="14"/>
        <v>0</v>
      </c>
      <c r="BZ31" s="11" t="b">
        <f t="shared" ref="BZ31:CM40" ca="1" si="21">ISNUMBER(SEARCH(BZ$2,$BV31))</f>
        <v>0</v>
      </c>
      <c r="CA31" s="11" t="b">
        <f t="shared" ca="1" si="21"/>
        <v>0</v>
      </c>
      <c r="CB31" s="11" t="b">
        <f t="shared" ca="1" si="21"/>
        <v>0</v>
      </c>
      <c r="CC31" s="11" t="b">
        <f t="shared" ca="1" si="21"/>
        <v>0</v>
      </c>
      <c r="CD31" s="11" t="b">
        <f t="shared" ca="1" si="21"/>
        <v>0</v>
      </c>
      <c r="CE31" s="11" t="b">
        <f t="shared" ca="1" si="21"/>
        <v>0</v>
      </c>
      <c r="CF31" s="11" t="b">
        <f t="shared" ca="1" si="21"/>
        <v>1</v>
      </c>
      <c r="CG31" s="11" t="b">
        <f t="shared" ca="1" si="21"/>
        <v>0</v>
      </c>
      <c r="CH31" s="11" t="b">
        <f t="shared" ca="1" si="21"/>
        <v>0</v>
      </c>
      <c r="CI31" s="11" t="b">
        <f t="shared" ca="1" si="21"/>
        <v>0</v>
      </c>
      <c r="CJ31" s="11" t="b">
        <f t="shared" ca="1" si="21"/>
        <v>0</v>
      </c>
      <c r="CK31" s="11" t="b">
        <f t="shared" ca="1" si="21"/>
        <v>0</v>
      </c>
      <c r="CL31" s="11" t="b">
        <f t="shared" ca="1" si="21"/>
        <v>0</v>
      </c>
      <c r="CM31" s="11" t="b">
        <f t="shared" ca="1" si="21"/>
        <v>0</v>
      </c>
      <c r="CN31" s="11" t="b">
        <f t="shared" ca="1" si="15"/>
        <v>0</v>
      </c>
      <c r="CO31" s="11" t="b">
        <f t="shared" ca="1" si="10"/>
        <v>0</v>
      </c>
      <c r="CP31" t="s">
        <v>92</v>
      </c>
    </row>
    <row r="32" spans="1:94">
      <c r="A32" t="s">
        <v>606</v>
      </c>
      <c r="B32" t="s">
        <v>607</v>
      </c>
      <c r="C32" t="s">
        <v>562</v>
      </c>
      <c r="D32" t="s">
        <v>54</v>
      </c>
      <c r="E32" t="s">
        <v>71</v>
      </c>
      <c r="F32" t="s">
        <v>116</v>
      </c>
      <c r="G32" t="s">
        <v>72</v>
      </c>
      <c r="H32" t="s">
        <v>608</v>
      </c>
      <c r="I32" t="str">
        <f t="shared" si="0"/>
        <v>greece</v>
      </c>
      <c r="J32" t="s">
        <v>74</v>
      </c>
      <c r="K32" t="s">
        <v>60</v>
      </c>
      <c r="L32">
        <v>3</v>
      </c>
      <c r="M32">
        <v>4</v>
      </c>
      <c r="N32">
        <v>3</v>
      </c>
      <c r="O32">
        <v>3</v>
      </c>
      <c r="P32">
        <v>5</v>
      </c>
      <c r="Q32">
        <v>4</v>
      </c>
      <c r="R32">
        <v>5</v>
      </c>
      <c r="S32">
        <v>0</v>
      </c>
      <c r="U32">
        <v>4</v>
      </c>
      <c r="V32">
        <v>6</v>
      </c>
      <c r="W32">
        <v>6</v>
      </c>
      <c r="X32">
        <v>6</v>
      </c>
      <c r="Y32">
        <v>6</v>
      </c>
      <c r="Z32">
        <v>6</v>
      </c>
      <c r="AA32">
        <v>6</v>
      </c>
      <c r="AB32">
        <v>5</v>
      </c>
      <c r="AC32">
        <v>1</v>
      </c>
      <c r="AD32">
        <v>5</v>
      </c>
      <c r="AE32" s="48">
        <f t="shared" si="13"/>
        <v>5.75</v>
      </c>
      <c r="AF32" s="35">
        <v>6</v>
      </c>
      <c r="AG32">
        <v>6</v>
      </c>
      <c r="AH32">
        <v>6</v>
      </c>
      <c r="AI32">
        <v>6</v>
      </c>
      <c r="AJ32">
        <v>6</v>
      </c>
      <c r="AK32">
        <v>6</v>
      </c>
      <c r="AL32">
        <v>6</v>
      </c>
      <c r="AM32">
        <v>6</v>
      </c>
      <c r="AN32" s="48">
        <f t="shared" si="11"/>
        <v>6</v>
      </c>
      <c r="AO32">
        <v>6</v>
      </c>
      <c r="AP32">
        <v>6</v>
      </c>
      <c r="AQ32">
        <v>6</v>
      </c>
      <c r="AR32">
        <v>6</v>
      </c>
      <c r="AS32">
        <v>6</v>
      </c>
      <c r="AT32">
        <v>6</v>
      </c>
      <c r="AU32" s="48">
        <f t="shared" si="12"/>
        <v>6</v>
      </c>
      <c r="AV32">
        <v>4</v>
      </c>
      <c r="AW32">
        <f t="shared" si="1"/>
        <v>6</v>
      </c>
      <c r="AX32">
        <f t="shared" si="2"/>
        <v>1</v>
      </c>
      <c r="AY32">
        <f t="shared" si="3"/>
        <v>5.75</v>
      </c>
      <c r="AZ32">
        <f t="shared" si="4"/>
        <v>1</v>
      </c>
      <c r="BA32" t="s">
        <v>282</v>
      </c>
      <c r="BB32" t="s">
        <v>609</v>
      </c>
      <c r="BC32" t="s">
        <v>610</v>
      </c>
      <c r="BD32">
        <v>0</v>
      </c>
      <c r="BE32">
        <v>2</v>
      </c>
      <c r="BF32">
        <f t="shared" si="5"/>
        <v>2</v>
      </c>
      <c r="BG32">
        <v>1</v>
      </c>
      <c r="BH32">
        <v>2</v>
      </c>
      <c r="BI32">
        <f t="shared" si="6"/>
        <v>1</v>
      </c>
      <c r="BJ32" t="s">
        <v>292</v>
      </c>
      <c r="BK32" t="s">
        <v>286</v>
      </c>
      <c r="BL32" t="s">
        <v>611</v>
      </c>
      <c r="BM32" t="s">
        <v>612</v>
      </c>
      <c r="BN32" s="5" t="s">
        <v>736</v>
      </c>
      <c r="BO32" s="5" t="s">
        <v>1151</v>
      </c>
      <c r="BP32" s="11" t="b">
        <f t="shared" ca="1" si="20"/>
        <v>0</v>
      </c>
      <c r="BQ32" s="11" t="b">
        <f t="shared" ca="1" si="20"/>
        <v>1</v>
      </c>
      <c r="BR32" s="11" t="b">
        <f t="shared" ca="1" si="20"/>
        <v>0</v>
      </c>
      <c r="BS32" s="11" t="b">
        <f t="shared" ca="1" si="20"/>
        <v>0</v>
      </c>
      <c r="BT32" s="11" t="b">
        <f t="shared" ca="1" si="20"/>
        <v>0</v>
      </c>
      <c r="BU32" s="11" t="b">
        <f t="shared" ca="1" si="20"/>
        <v>0</v>
      </c>
      <c r="BX32" s="11" t="b">
        <f t="shared" ca="1" si="8"/>
        <v>0</v>
      </c>
      <c r="BY32" s="11" t="b">
        <f t="shared" si="14"/>
        <v>0</v>
      </c>
      <c r="BZ32" s="11" t="b">
        <f t="shared" ca="1" si="21"/>
        <v>0</v>
      </c>
      <c r="CA32" s="11" t="b">
        <f t="shared" ca="1" si="21"/>
        <v>0</v>
      </c>
      <c r="CB32" s="11" t="b">
        <f t="shared" ca="1" si="21"/>
        <v>0</v>
      </c>
      <c r="CC32" s="11" t="b">
        <f t="shared" ca="1" si="21"/>
        <v>0</v>
      </c>
      <c r="CD32" s="11" t="b">
        <f t="shared" ca="1" si="21"/>
        <v>0</v>
      </c>
      <c r="CE32" s="11" t="b">
        <f t="shared" ca="1" si="21"/>
        <v>0</v>
      </c>
      <c r="CF32" s="11" t="b">
        <f t="shared" ca="1" si="21"/>
        <v>0</v>
      </c>
      <c r="CG32" s="11" t="b">
        <f t="shared" ca="1" si="21"/>
        <v>0</v>
      </c>
      <c r="CH32" s="11" t="b">
        <f t="shared" ca="1" si="21"/>
        <v>0</v>
      </c>
      <c r="CI32" s="11" t="b">
        <f t="shared" ca="1" si="21"/>
        <v>0</v>
      </c>
      <c r="CJ32" s="11" t="b">
        <f t="shared" ca="1" si="21"/>
        <v>0</v>
      </c>
      <c r="CK32" s="11" t="b">
        <f t="shared" ca="1" si="21"/>
        <v>0</v>
      </c>
      <c r="CL32" s="11" t="b">
        <f t="shared" ca="1" si="21"/>
        <v>0</v>
      </c>
      <c r="CM32" s="11" t="b">
        <f t="shared" ca="1" si="21"/>
        <v>0</v>
      </c>
      <c r="CN32" s="11" t="b">
        <f t="shared" ca="1" si="15"/>
        <v>0</v>
      </c>
      <c r="CO32" s="11" t="b">
        <f t="shared" ca="1" si="10"/>
        <v>0</v>
      </c>
    </row>
    <row r="33" spans="1:94">
      <c r="A33" t="s">
        <v>613</v>
      </c>
      <c r="B33" t="s">
        <v>614</v>
      </c>
      <c r="C33" t="s">
        <v>562</v>
      </c>
      <c r="D33" t="s">
        <v>54</v>
      </c>
      <c r="E33" t="s">
        <v>144</v>
      </c>
      <c r="F33" t="s">
        <v>116</v>
      </c>
      <c r="G33" t="s">
        <v>57</v>
      </c>
      <c r="H33" t="s">
        <v>254</v>
      </c>
      <c r="I33" t="str">
        <f t="shared" ref="I33:I64" si="22">H33</f>
        <v>Poland</v>
      </c>
      <c r="J33" t="s">
        <v>59</v>
      </c>
      <c r="K33" t="s">
        <v>60</v>
      </c>
      <c r="L33">
        <v>3</v>
      </c>
      <c r="M33">
        <v>1</v>
      </c>
      <c r="N33">
        <v>3</v>
      </c>
      <c r="O33">
        <v>2</v>
      </c>
      <c r="P33">
        <v>1</v>
      </c>
      <c r="Q33">
        <v>3</v>
      </c>
      <c r="R33">
        <v>1</v>
      </c>
      <c r="S33">
        <v>0</v>
      </c>
      <c r="U33">
        <v>6</v>
      </c>
      <c r="V33">
        <v>6</v>
      </c>
      <c r="W33">
        <v>6</v>
      </c>
      <c r="X33">
        <v>4</v>
      </c>
      <c r="Y33">
        <v>4</v>
      </c>
      <c r="Z33">
        <v>6</v>
      </c>
      <c r="AA33">
        <v>6</v>
      </c>
      <c r="AB33">
        <v>5</v>
      </c>
      <c r="AC33">
        <v>2</v>
      </c>
      <c r="AD33">
        <v>4</v>
      </c>
      <c r="AE33" s="48">
        <f t="shared" si="13"/>
        <v>5.125</v>
      </c>
      <c r="AF33" s="35">
        <v>5</v>
      </c>
      <c r="AG33">
        <v>3</v>
      </c>
      <c r="AH33">
        <v>4</v>
      </c>
      <c r="AI33">
        <v>4</v>
      </c>
      <c r="AJ33">
        <v>4</v>
      </c>
      <c r="AK33">
        <v>4</v>
      </c>
      <c r="AL33">
        <v>4</v>
      </c>
      <c r="AM33">
        <v>4</v>
      </c>
      <c r="AN33" s="48">
        <f t="shared" si="11"/>
        <v>4</v>
      </c>
      <c r="AO33">
        <v>4</v>
      </c>
      <c r="AP33">
        <v>2</v>
      </c>
      <c r="AQ33">
        <v>3</v>
      </c>
      <c r="AR33">
        <v>4</v>
      </c>
      <c r="AS33">
        <v>4</v>
      </c>
      <c r="AT33">
        <v>6</v>
      </c>
      <c r="AU33" s="48">
        <f t="shared" si="12"/>
        <v>3.4</v>
      </c>
      <c r="AV33">
        <v>2</v>
      </c>
      <c r="AW33">
        <f t="shared" ref="AW33:AW64" si="23">AVERAGE(AF33,AG33,AH33,AI33,AJ33,AK33,AL33,AM33)</f>
        <v>4</v>
      </c>
      <c r="AX33">
        <f t="shared" ref="AX33:AX64" si="24">IF(AW33&gt;3,1,0)</f>
        <v>1</v>
      </c>
      <c r="AY33">
        <f t="shared" ref="AY33:AY64" si="25">AVERAGE(BA35,V33,W33,X33:AB33,AD33)</f>
        <v>5.125</v>
      </c>
      <c r="AZ33">
        <f t="shared" ref="AZ33:AZ64" si="26">IF(AY33&gt;3, 1, 0)</f>
        <v>1</v>
      </c>
      <c r="BA33" t="s">
        <v>145</v>
      </c>
      <c r="BB33" t="s">
        <v>615</v>
      </c>
      <c r="BC33" t="s">
        <v>616</v>
      </c>
      <c r="BD33">
        <v>1</v>
      </c>
      <c r="BF33">
        <f t="shared" ref="BF33:BF64" si="27">IF(BE33="",BD33,BE33)</f>
        <v>1</v>
      </c>
      <c r="BG33">
        <v>1</v>
      </c>
      <c r="BH33">
        <v>1</v>
      </c>
      <c r="BI33">
        <f t="shared" ref="BI33:BI64" si="28">IF(BH33=1,0,1)</f>
        <v>0</v>
      </c>
      <c r="BJ33" t="s">
        <v>453</v>
      </c>
      <c r="BK33" t="s">
        <v>149</v>
      </c>
      <c r="BL33" s="1">
        <v>1.9444444444444442E-3</v>
      </c>
      <c r="BN33" s="5" t="s">
        <v>1041</v>
      </c>
      <c r="BP33" s="11" t="b">
        <f t="shared" ca="1" si="20"/>
        <v>0</v>
      </c>
      <c r="BQ33" s="11" t="b">
        <f t="shared" ca="1" si="20"/>
        <v>0</v>
      </c>
      <c r="BR33" s="11" t="b">
        <f t="shared" ca="1" si="20"/>
        <v>0</v>
      </c>
      <c r="BS33" s="11" t="b">
        <f t="shared" ca="1" si="20"/>
        <v>0</v>
      </c>
      <c r="BT33" s="11" t="b">
        <f t="shared" ca="1" si="20"/>
        <v>0</v>
      </c>
      <c r="BU33" s="11" t="b">
        <f t="shared" ca="1" si="20"/>
        <v>0</v>
      </c>
      <c r="BX33" s="11" t="b">
        <f t="shared" ref="BX33:BX64" ca="1" si="29">ISNUMBER(SEARCH($BX$2,BV33))</f>
        <v>0</v>
      </c>
      <c r="BY33" s="11" t="b">
        <f t="shared" si="14"/>
        <v>0</v>
      </c>
      <c r="BZ33" s="11" t="b">
        <f t="shared" ca="1" si="21"/>
        <v>0</v>
      </c>
      <c r="CA33" s="11" t="b">
        <f t="shared" ca="1" si="21"/>
        <v>0</v>
      </c>
      <c r="CB33" s="11" t="b">
        <f t="shared" ca="1" si="21"/>
        <v>0</v>
      </c>
      <c r="CC33" s="11" t="b">
        <f t="shared" ca="1" si="21"/>
        <v>0</v>
      </c>
      <c r="CD33" s="11" t="b">
        <f t="shared" ca="1" si="21"/>
        <v>0</v>
      </c>
      <c r="CE33" s="11" t="b">
        <f t="shared" ca="1" si="21"/>
        <v>0</v>
      </c>
      <c r="CF33" s="11" t="b">
        <f t="shared" ca="1" si="21"/>
        <v>0</v>
      </c>
      <c r="CG33" s="11" t="b">
        <f t="shared" ca="1" si="21"/>
        <v>0</v>
      </c>
      <c r="CH33" s="11" t="b">
        <f t="shared" ca="1" si="21"/>
        <v>0</v>
      </c>
      <c r="CI33" s="11" t="b">
        <f t="shared" ca="1" si="21"/>
        <v>0</v>
      </c>
      <c r="CJ33" s="11" t="b">
        <f t="shared" ca="1" si="21"/>
        <v>0</v>
      </c>
      <c r="CK33" s="11" t="b">
        <f t="shared" ca="1" si="21"/>
        <v>0</v>
      </c>
      <c r="CL33" s="11" t="b">
        <f t="shared" ca="1" si="21"/>
        <v>0</v>
      </c>
      <c r="CM33" s="11" t="b">
        <f t="shared" ca="1" si="21"/>
        <v>0</v>
      </c>
      <c r="CN33" s="11" t="b">
        <f t="shared" ca="1" si="15"/>
        <v>0</v>
      </c>
      <c r="CO33" s="11" t="b">
        <f t="shared" ref="CO33:CO64" ca="1" si="30">ISNUMBER(SEARCH($CO$2,$BW33))</f>
        <v>0</v>
      </c>
    </row>
    <row r="34" spans="1:94">
      <c r="A34" t="s">
        <v>617</v>
      </c>
      <c r="B34" t="s">
        <v>618</v>
      </c>
      <c r="C34" t="s">
        <v>562</v>
      </c>
      <c r="D34" t="s">
        <v>54</v>
      </c>
      <c r="E34" t="s">
        <v>82</v>
      </c>
      <c r="F34" t="s">
        <v>116</v>
      </c>
      <c r="G34" t="s">
        <v>57</v>
      </c>
      <c r="H34" t="s">
        <v>58</v>
      </c>
      <c r="I34" t="str">
        <f t="shared" si="22"/>
        <v>Portugal</v>
      </c>
      <c r="J34" t="s">
        <v>59</v>
      </c>
      <c r="K34" t="s">
        <v>60</v>
      </c>
      <c r="L34">
        <v>0</v>
      </c>
      <c r="M34">
        <v>3</v>
      </c>
      <c r="N34">
        <v>0</v>
      </c>
      <c r="O34">
        <v>2</v>
      </c>
      <c r="P34">
        <v>0</v>
      </c>
      <c r="Q34">
        <v>3</v>
      </c>
      <c r="R34">
        <v>2</v>
      </c>
      <c r="S34">
        <v>0</v>
      </c>
      <c r="U34">
        <v>5</v>
      </c>
      <c r="V34">
        <v>2</v>
      </c>
      <c r="W34">
        <v>5</v>
      </c>
      <c r="X34">
        <v>6</v>
      </c>
      <c r="Y34">
        <v>6</v>
      </c>
      <c r="Z34">
        <v>5</v>
      </c>
      <c r="AA34">
        <v>6</v>
      </c>
      <c r="AB34">
        <v>2</v>
      </c>
      <c r="AC34">
        <v>4</v>
      </c>
      <c r="AD34">
        <v>2</v>
      </c>
      <c r="AE34" s="48">
        <f t="shared" si="13"/>
        <v>4.25</v>
      </c>
      <c r="AF34" s="35">
        <v>0</v>
      </c>
      <c r="AG34">
        <v>5</v>
      </c>
      <c r="AH34">
        <v>2</v>
      </c>
      <c r="AI34">
        <v>1</v>
      </c>
      <c r="AJ34">
        <v>6</v>
      </c>
      <c r="AK34">
        <v>1</v>
      </c>
      <c r="AL34">
        <v>5</v>
      </c>
      <c r="AM34">
        <v>4</v>
      </c>
      <c r="AN34" s="48">
        <f t="shared" si="11"/>
        <v>3</v>
      </c>
      <c r="AO34">
        <v>0</v>
      </c>
      <c r="AP34">
        <v>0</v>
      </c>
      <c r="AQ34">
        <v>0</v>
      </c>
      <c r="AR34">
        <v>0</v>
      </c>
      <c r="AS34">
        <v>1</v>
      </c>
      <c r="AT34">
        <v>6</v>
      </c>
      <c r="AU34" s="48">
        <f t="shared" si="12"/>
        <v>0.2</v>
      </c>
      <c r="AV34">
        <v>0</v>
      </c>
      <c r="AW34">
        <f t="shared" si="23"/>
        <v>3</v>
      </c>
      <c r="AX34">
        <f t="shared" si="24"/>
        <v>0</v>
      </c>
      <c r="AY34">
        <f t="shared" si="25"/>
        <v>4.25</v>
      </c>
      <c r="AZ34">
        <f t="shared" si="26"/>
        <v>1</v>
      </c>
      <c r="BA34" t="s">
        <v>297</v>
      </c>
      <c r="BB34" t="s">
        <v>619</v>
      </c>
      <c r="BC34" t="s">
        <v>620</v>
      </c>
      <c r="BD34">
        <v>0</v>
      </c>
      <c r="BE34">
        <v>0</v>
      </c>
      <c r="BF34">
        <f t="shared" si="27"/>
        <v>0</v>
      </c>
      <c r="BG34">
        <v>2</v>
      </c>
      <c r="BH34">
        <v>5</v>
      </c>
      <c r="BI34">
        <f t="shared" si="28"/>
        <v>1</v>
      </c>
      <c r="BJ34" t="s">
        <v>621</v>
      </c>
      <c r="BK34" t="s">
        <v>622</v>
      </c>
      <c r="BL34" s="1">
        <v>5.3356481481481484E-3</v>
      </c>
      <c r="BM34" t="s">
        <v>623</v>
      </c>
      <c r="BN34" s="5" t="s">
        <v>736</v>
      </c>
      <c r="BO34" s="5" t="s">
        <v>1154</v>
      </c>
      <c r="BP34" s="11" t="b">
        <f t="shared" ca="1" si="20"/>
        <v>0</v>
      </c>
      <c r="BQ34" s="11" t="b">
        <f t="shared" ca="1" si="20"/>
        <v>0</v>
      </c>
      <c r="BR34" s="11" t="b">
        <f t="shared" ca="1" si="20"/>
        <v>0</v>
      </c>
      <c r="BS34" s="11" t="b">
        <f t="shared" ca="1" si="20"/>
        <v>0</v>
      </c>
      <c r="BT34" s="11" t="b">
        <f t="shared" ca="1" si="20"/>
        <v>0</v>
      </c>
      <c r="BU34" s="11" t="b">
        <f t="shared" ca="1" si="20"/>
        <v>0</v>
      </c>
      <c r="BV34" s="5" t="s">
        <v>1066</v>
      </c>
      <c r="BX34" s="11" t="b">
        <f t="shared" ca="1" si="29"/>
        <v>1</v>
      </c>
      <c r="BY34" s="11" t="b">
        <f t="shared" si="14"/>
        <v>0</v>
      </c>
      <c r="BZ34" s="11" t="b">
        <f t="shared" ca="1" si="21"/>
        <v>0</v>
      </c>
      <c r="CA34" s="11" t="b">
        <f t="shared" ca="1" si="21"/>
        <v>0</v>
      </c>
      <c r="CB34" s="11" t="b">
        <f t="shared" ca="1" si="21"/>
        <v>0</v>
      </c>
      <c r="CC34" s="11" t="b">
        <f t="shared" ca="1" si="21"/>
        <v>0</v>
      </c>
      <c r="CD34" s="11" t="b">
        <f t="shared" ca="1" si="21"/>
        <v>0</v>
      </c>
      <c r="CE34" s="11" t="b">
        <f t="shared" ca="1" si="21"/>
        <v>0</v>
      </c>
      <c r="CF34" s="11" t="b">
        <f t="shared" ca="1" si="21"/>
        <v>1</v>
      </c>
      <c r="CG34" s="11" t="b">
        <f t="shared" ca="1" si="21"/>
        <v>0</v>
      </c>
      <c r="CH34" s="11" t="b">
        <f t="shared" ca="1" si="21"/>
        <v>0</v>
      </c>
      <c r="CI34" s="11" t="b">
        <f t="shared" ca="1" si="21"/>
        <v>0</v>
      </c>
      <c r="CJ34" s="11" t="b">
        <f t="shared" ca="1" si="21"/>
        <v>0</v>
      </c>
      <c r="CK34" s="11" t="b">
        <f t="shared" ca="1" si="21"/>
        <v>0</v>
      </c>
      <c r="CL34" s="11" t="b">
        <f t="shared" ca="1" si="21"/>
        <v>0</v>
      </c>
      <c r="CM34" s="11" t="b">
        <f t="shared" ca="1" si="21"/>
        <v>0</v>
      </c>
      <c r="CN34" s="11" t="b">
        <f t="shared" ca="1" si="15"/>
        <v>0</v>
      </c>
      <c r="CO34" s="11" t="b">
        <f t="shared" ca="1" si="30"/>
        <v>0</v>
      </c>
      <c r="CP34" t="s">
        <v>624</v>
      </c>
    </row>
    <row r="35" spans="1:94">
      <c r="A35" t="s">
        <v>625</v>
      </c>
      <c r="B35" t="s">
        <v>626</v>
      </c>
      <c r="C35" t="s">
        <v>562</v>
      </c>
      <c r="D35" t="s">
        <v>70</v>
      </c>
      <c r="E35" t="s">
        <v>71</v>
      </c>
      <c r="F35" t="s">
        <v>56</v>
      </c>
      <c r="G35" t="s">
        <v>96</v>
      </c>
      <c r="H35" t="s">
        <v>58</v>
      </c>
      <c r="I35" t="str">
        <f t="shared" si="22"/>
        <v>Portugal</v>
      </c>
      <c r="J35" t="s">
        <v>59</v>
      </c>
      <c r="K35" t="s">
        <v>60</v>
      </c>
      <c r="L35">
        <v>1</v>
      </c>
      <c r="M35">
        <v>5</v>
      </c>
      <c r="N35">
        <v>4</v>
      </c>
      <c r="O35">
        <v>3</v>
      </c>
      <c r="P35">
        <v>5</v>
      </c>
      <c r="Q35">
        <v>5</v>
      </c>
      <c r="R35">
        <v>2</v>
      </c>
      <c r="S35">
        <v>0</v>
      </c>
      <c r="U35">
        <v>5</v>
      </c>
      <c r="V35">
        <v>4</v>
      </c>
      <c r="W35">
        <v>5</v>
      </c>
      <c r="X35">
        <v>4</v>
      </c>
      <c r="Y35">
        <v>6</v>
      </c>
      <c r="Z35">
        <v>1</v>
      </c>
      <c r="AA35">
        <v>3</v>
      </c>
      <c r="AB35">
        <v>1</v>
      </c>
      <c r="AC35">
        <v>6</v>
      </c>
      <c r="AD35">
        <v>0</v>
      </c>
      <c r="AE35" s="48">
        <f t="shared" si="13"/>
        <v>3</v>
      </c>
      <c r="AF35" s="35">
        <v>5</v>
      </c>
      <c r="AG35">
        <v>6</v>
      </c>
      <c r="AH35">
        <v>4</v>
      </c>
      <c r="AI35">
        <v>4</v>
      </c>
      <c r="AJ35">
        <v>5</v>
      </c>
      <c r="AK35">
        <v>6</v>
      </c>
      <c r="AL35">
        <v>0</v>
      </c>
      <c r="AM35">
        <v>0</v>
      </c>
      <c r="AN35" s="48">
        <f t="shared" si="11"/>
        <v>3.75</v>
      </c>
      <c r="AO35">
        <v>6</v>
      </c>
      <c r="AP35">
        <v>6</v>
      </c>
      <c r="AQ35">
        <v>6</v>
      </c>
      <c r="AR35">
        <v>6</v>
      </c>
      <c r="AS35">
        <v>6</v>
      </c>
      <c r="AT35">
        <v>6</v>
      </c>
      <c r="AU35" s="48">
        <f t="shared" si="12"/>
        <v>6</v>
      </c>
      <c r="AV35">
        <v>0</v>
      </c>
      <c r="AW35">
        <f t="shared" si="23"/>
        <v>3.75</v>
      </c>
      <c r="AX35">
        <f t="shared" si="24"/>
        <v>1</v>
      </c>
      <c r="AY35">
        <f t="shared" si="25"/>
        <v>3</v>
      </c>
      <c r="AZ35">
        <f t="shared" si="26"/>
        <v>0</v>
      </c>
      <c r="BA35" t="s">
        <v>61</v>
      </c>
      <c r="BB35" t="s">
        <v>627</v>
      </c>
      <c r="BC35" t="s">
        <v>628</v>
      </c>
      <c r="BD35">
        <v>2</v>
      </c>
      <c r="BF35">
        <f t="shared" si="27"/>
        <v>2</v>
      </c>
      <c r="BG35">
        <v>2</v>
      </c>
      <c r="BH35">
        <v>5</v>
      </c>
      <c r="BI35">
        <f t="shared" si="28"/>
        <v>1</v>
      </c>
      <c r="BJ35" t="s">
        <v>629</v>
      </c>
      <c r="BK35" t="s">
        <v>630</v>
      </c>
      <c r="BL35" s="1">
        <v>1.1087962962962964E-2</v>
      </c>
      <c r="BM35" t="s">
        <v>631</v>
      </c>
      <c r="BN35" s="5" t="s">
        <v>1042</v>
      </c>
      <c r="BP35" s="11" t="b">
        <f t="shared" ca="1" si="20"/>
        <v>0</v>
      </c>
      <c r="BQ35" s="11" t="b">
        <f t="shared" ca="1" si="20"/>
        <v>0</v>
      </c>
      <c r="BR35" s="11" t="b">
        <f t="shared" ca="1" si="20"/>
        <v>0</v>
      </c>
      <c r="BS35" s="11" t="b">
        <f t="shared" ca="1" si="20"/>
        <v>0</v>
      </c>
      <c r="BT35" s="11" t="b">
        <f t="shared" ca="1" si="20"/>
        <v>0</v>
      </c>
      <c r="BU35" s="11" t="b">
        <f t="shared" ca="1" si="20"/>
        <v>0</v>
      </c>
      <c r="BV35" s="5" t="s">
        <v>1047</v>
      </c>
      <c r="BW35" s="5" t="s">
        <v>1072</v>
      </c>
      <c r="BX35" s="11" t="b">
        <f t="shared" ca="1" si="29"/>
        <v>0</v>
      </c>
      <c r="BY35" s="11" t="b">
        <f t="shared" si="14"/>
        <v>0</v>
      </c>
      <c r="BZ35" s="11" t="b">
        <f t="shared" ca="1" si="21"/>
        <v>1</v>
      </c>
      <c r="CA35" s="11" t="b">
        <f t="shared" ca="1" si="21"/>
        <v>0</v>
      </c>
      <c r="CB35" s="11" t="b">
        <f t="shared" ca="1" si="21"/>
        <v>0</v>
      </c>
      <c r="CC35" s="11" t="b">
        <f t="shared" ca="1" si="21"/>
        <v>0</v>
      </c>
      <c r="CD35" s="11" t="b">
        <f t="shared" ca="1" si="21"/>
        <v>0</v>
      </c>
      <c r="CE35" s="11" t="b">
        <f t="shared" ca="1" si="21"/>
        <v>0</v>
      </c>
      <c r="CF35" s="11" t="b">
        <f t="shared" ca="1" si="21"/>
        <v>0</v>
      </c>
      <c r="CG35" s="11" t="b">
        <f t="shared" ca="1" si="21"/>
        <v>0</v>
      </c>
      <c r="CH35" s="11" t="b">
        <f t="shared" ca="1" si="21"/>
        <v>0</v>
      </c>
      <c r="CI35" s="11" t="b">
        <f t="shared" ca="1" si="21"/>
        <v>0</v>
      </c>
      <c r="CJ35" s="11" t="b">
        <f t="shared" ca="1" si="21"/>
        <v>0</v>
      </c>
      <c r="CK35" s="11" t="b">
        <f t="shared" ca="1" si="21"/>
        <v>0</v>
      </c>
      <c r="CL35" s="11" t="b">
        <f t="shared" ca="1" si="21"/>
        <v>0</v>
      </c>
      <c r="CM35" s="11" t="b">
        <f t="shared" ca="1" si="21"/>
        <v>0</v>
      </c>
      <c r="CN35" s="11" t="b">
        <f t="shared" ca="1" si="15"/>
        <v>0</v>
      </c>
      <c r="CO35" s="11" t="b">
        <f t="shared" ca="1" si="30"/>
        <v>0</v>
      </c>
    </row>
    <row r="36" spans="1:94">
      <c r="A36" t="s">
        <v>638</v>
      </c>
      <c r="B36" t="s">
        <v>639</v>
      </c>
      <c r="C36" t="s">
        <v>562</v>
      </c>
      <c r="D36" t="s">
        <v>54</v>
      </c>
      <c r="E36" t="s">
        <v>71</v>
      </c>
      <c r="F36" t="s">
        <v>56</v>
      </c>
      <c r="G36" t="s">
        <v>96</v>
      </c>
      <c r="H36" t="s">
        <v>640</v>
      </c>
      <c r="I36" t="str">
        <f t="shared" si="22"/>
        <v>Latvia</v>
      </c>
      <c r="J36" t="s">
        <v>74</v>
      </c>
      <c r="K36" t="s">
        <v>60</v>
      </c>
      <c r="L36">
        <v>1</v>
      </c>
      <c r="M36">
        <v>2</v>
      </c>
      <c r="N36">
        <v>4</v>
      </c>
      <c r="O36">
        <v>2</v>
      </c>
      <c r="P36">
        <v>4</v>
      </c>
      <c r="Q36">
        <v>4</v>
      </c>
      <c r="R36">
        <v>3</v>
      </c>
      <c r="S36">
        <v>0</v>
      </c>
      <c r="U36">
        <v>4</v>
      </c>
      <c r="V36">
        <v>0</v>
      </c>
      <c r="W36">
        <v>1</v>
      </c>
      <c r="X36">
        <v>2</v>
      </c>
      <c r="Y36">
        <v>4</v>
      </c>
      <c r="Z36">
        <v>4</v>
      </c>
      <c r="AA36">
        <v>5</v>
      </c>
      <c r="AB36">
        <v>2</v>
      </c>
      <c r="AC36">
        <v>5</v>
      </c>
      <c r="AD36">
        <v>1</v>
      </c>
      <c r="AE36" s="48">
        <f t="shared" si="13"/>
        <v>2.375</v>
      </c>
      <c r="AF36" s="35">
        <v>0</v>
      </c>
      <c r="AG36">
        <v>0</v>
      </c>
      <c r="AH36">
        <v>0</v>
      </c>
      <c r="AI36">
        <v>0</v>
      </c>
      <c r="AJ36">
        <v>4</v>
      </c>
      <c r="AK36">
        <v>0</v>
      </c>
      <c r="AL36">
        <v>2</v>
      </c>
      <c r="AM36">
        <v>0</v>
      </c>
      <c r="AN36" s="48">
        <f t="shared" si="11"/>
        <v>0.75</v>
      </c>
      <c r="AO36">
        <v>0</v>
      </c>
      <c r="AP36">
        <v>0</v>
      </c>
      <c r="AQ36">
        <v>0</v>
      </c>
      <c r="AR36">
        <v>0</v>
      </c>
      <c r="AS36">
        <v>0</v>
      </c>
      <c r="AT36">
        <v>6</v>
      </c>
      <c r="AU36" s="48">
        <f t="shared" si="12"/>
        <v>0</v>
      </c>
      <c r="AV36">
        <v>1</v>
      </c>
      <c r="AW36">
        <f t="shared" si="23"/>
        <v>0.75</v>
      </c>
      <c r="AX36">
        <f t="shared" si="24"/>
        <v>0</v>
      </c>
      <c r="AY36">
        <f t="shared" si="25"/>
        <v>2.375</v>
      </c>
      <c r="AZ36">
        <f t="shared" si="26"/>
        <v>0</v>
      </c>
      <c r="BA36" t="s">
        <v>341</v>
      </c>
      <c r="BB36" t="s">
        <v>110</v>
      </c>
      <c r="BC36" t="s">
        <v>641</v>
      </c>
      <c r="BD36">
        <v>0</v>
      </c>
      <c r="BE36">
        <v>1</v>
      </c>
      <c r="BF36">
        <f t="shared" si="27"/>
        <v>1</v>
      </c>
      <c r="BG36">
        <v>1</v>
      </c>
      <c r="BH36">
        <v>5</v>
      </c>
      <c r="BI36">
        <f t="shared" si="28"/>
        <v>1</v>
      </c>
      <c r="BJ36" t="s">
        <v>307</v>
      </c>
      <c r="BK36" t="s">
        <v>308</v>
      </c>
      <c r="BL36" s="1">
        <v>5.4629629629629637E-3</v>
      </c>
      <c r="BM36" t="s">
        <v>642</v>
      </c>
      <c r="BN36" s="5" t="s">
        <v>1042</v>
      </c>
      <c r="BP36" s="11" t="b">
        <f t="shared" ca="1" si="20"/>
        <v>0</v>
      </c>
      <c r="BQ36" s="11" t="b">
        <f t="shared" ca="1" si="20"/>
        <v>0</v>
      </c>
      <c r="BR36" s="11" t="b">
        <f t="shared" ca="1" si="20"/>
        <v>0</v>
      </c>
      <c r="BS36" s="11" t="b">
        <f t="shared" ca="1" si="20"/>
        <v>0</v>
      </c>
      <c r="BT36" s="11" t="b">
        <f t="shared" ca="1" si="20"/>
        <v>0</v>
      </c>
      <c r="BU36" s="11" t="b">
        <f t="shared" ca="1" si="20"/>
        <v>0</v>
      </c>
      <c r="BV36" s="5" t="s">
        <v>1047</v>
      </c>
      <c r="BW36" s="5" t="s">
        <v>1073</v>
      </c>
      <c r="BX36" s="11" t="b">
        <f t="shared" ca="1" si="29"/>
        <v>0</v>
      </c>
      <c r="BY36" s="11" t="b">
        <f t="shared" ref="BY36:BY67" si="31">ISNUMBER(SEARCH("NLU",BV36))</f>
        <v>0</v>
      </c>
      <c r="BZ36" s="11" t="b">
        <f t="shared" ca="1" si="21"/>
        <v>1</v>
      </c>
      <c r="CA36" s="11" t="b">
        <f t="shared" ca="1" si="21"/>
        <v>0</v>
      </c>
      <c r="CB36" s="11" t="b">
        <f t="shared" ca="1" si="21"/>
        <v>0</v>
      </c>
      <c r="CC36" s="11" t="b">
        <f t="shared" ca="1" si="21"/>
        <v>0</v>
      </c>
      <c r="CD36" s="11" t="b">
        <f t="shared" ca="1" si="21"/>
        <v>0</v>
      </c>
      <c r="CE36" s="11" t="b">
        <f t="shared" ca="1" si="21"/>
        <v>0</v>
      </c>
      <c r="CF36" s="11" t="b">
        <f t="shared" ca="1" si="21"/>
        <v>0</v>
      </c>
      <c r="CG36" s="11" t="b">
        <f t="shared" ca="1" si="21"/>
        <v>0</v>
      </c>
      <c r="CH36" s="11" t="b">
        <f t="shared" ca="1" si="21"/>
        <v>0</v>
      </c>
      <c r="CI36" s="11" t="b">
        <f t="shared" ca="1" si="21"/>
        <v>0</v>
      </c>
      <c r="CJ36" s="11" t="b">
        <f t="shared" ca="1" si="21"/>
        <v>0</v>
      </c>
      <c r="CK36" s="11" t="b">
        <f t="shared" ca="1" si="21"/>
        <v>0</v>
      </c>
      <c r="CL36" s="11" t="b">
        <f t="shared" ca="1" si="21"/>
        <v>0</v>
      </c>
      <c r="CM36" s="11" t="b">
        <f t="shared" ca="1" si="21"/>
        <v>0</v>
      </c>
      <c r="CN36" s="11" t="b">
        <f t="shared" ref="CN36:CN67" ca="1" si="32">ISNUMBER(SEARCH($CN$2,BW36))</f>
        <v>1</v>
      </c>
      <c r="CO36" s="11" t="b">
        <f t="shared" ca="1" si="30"/>
        <v>0</v>
      </c>
    </row>
    <row r="37" spans="1:94">
      <c r="A37" t="s">
        <v>643</v>
      </c>
      <c r="B37" t="s">
        <v>644</v>
      </c>
      <c r="C37" t="s">
        <v>562</v>
      </c>
      <c r="D37" t="s">
        <v>54</v>
      </c>
      <c r="E37" t="s">
        <v>55</v>
      </c>
      <c r="F37" t="s">
        <v>56</v>
      </c>
      <c r="G37" t="s">
        <v>96</v>
      </c>
      <c r="H37" t="s">
        <v>383</v>
      </c>
      <c r="I37" t="str">
        <f t="shared" si="22"/>
        <v>Belgium</v>
      </c>
      <c r="J37" t="s">
        <v>74</v>
      </c>
      <c r="K37" t="s">
        <v>60</v>
      </c>
      <c r="L37">
        <v>5</v>
      </c>
      <c r="M37">
        <v>1</v>
      </c>
      <c r="N37">
        <v>5</v>
      </c>
      <c r="O37">
        <v>1</v>
      </c>
      <c r="P37">
        <v>4</v>
      </c>
      <c r="Q37">
        <v>4</v>
      </c>
      <c r="R37">
        <v>5</v>
      </c>
      <c r="S37">
        <v>0</v>
      </c>
      <c r="U37">
        <v>4</v>
      </c>
      <c r="V37">
        <v>5</v>
      </c>
      <c r="W37">
        <v>5</v>
      </c>
      <c r="X37">
        <v>5</v>
      </c>
      <c r="Y37">
        <v>6</v>
      </c>
      <c r="Z37">
        <v>5</v>
      </c>
      <c r="AA37">
        <v>6</v>
      </c>
      <c r="AB37">
        <v>5</v>
      </c>
      <c r="AC37">
        <v>1</v>
      </c>
      <c r="AD37">
        <v>5</v>
      </c>
      <c r="AE37" s="48">
        <f t="shared" si="13"/>
        <v>5.25</v>
      </c>
      <c r="AF37" s="35">
        <v>4</v>
      </c>
      <c r="AG37">
        <v>5</v>
      </c>
      <c r="AH37">
        <v>5</v>
      </c>
      <c r="AI37">
        <v>3</v>
      </c>
      <c r="AJ37">
        <v>5</v>
      </c>
      <c r="AK37">
        <v>5</v>
      </c>
      <c r="AL37">
        <v>4</v>
      </c>
      <c r="AM37">
        <v>3</v>
      </c>
      <c r="AN37" s="48">
        <f t="shared" si="11"/>
        <v>4.25</v>
      </c>
      <c r="AO37">
        <v>4</v>
      </c>
      <c r="AP37">
        <v>4</v>
      </c>
      <c r="AQ37">
        <v>4</v>
      </c>
      <c r="AR37">
        <v>4</v>
      </c>
      <c r="AS37">
        <v>4</v>
      </c>
      <c r="AT37">
        <v>6</v>
      </c>
      <c r="AU37" s="48">
        <f t="shared" si="12"/>
        <v>4</v>
      </c>
      <c r="AV37">
        <v>1</v>
      </c>
      <c r="AW37">
        <f t="shared" si="23"/>
        <v>4.25</v>
      </c>
      <c r="AX37">
        <f t="shared" si="24"/>
        <v>1</v>
      </c>
      <c r="AY37">
        <f t="shared" si="25"/>
        <v>5.25</v>
      </c>
      <c r="AZ37">
        <f t="shared" si="26"/>
        <v>1</v>
      </c>
      <c r="BA37" t="s">
        <v>282</v>
      </c>
      <c r="BB37" t="s">
        <v>645</v>
      </c>
      <c r="BC37" t="s">
        <v>646</v>
      </c>
      <c r="BD37">
        <v>2</v>
      </c>
      <c r="BF37">
        <f t="shared" si="27"/>
        <v>2</v>
      </c>
      <c r="BG37">
        <v>2</v>
      </c>
      <c r="BH37">
        <v>3</v>
      </c>
      <c r="BI37">
        <f t="shared" si="28"/>
        <v>1</v>
      </c>
      <c r="BJ37" t="s">
        <v>647</v>
      </c>
      <c r="BK37" t="s">
        <v>601</v>
      </c>
      <c r="BL37" s="1">
        <v>5.0462962962962961E-3</v>
      </c>
      <c r="BM37" t="s">
        <v>648</v>
      </c>
      <c r="BN37" s="5" t="s">
        <v>1041</v>
      </c>
      <c r="BP37" s="11" t="b">
        <f t="shared" ca="1" si="20"/>
        <v>0</v>
      </c>
      <c r="BQ37" s="11" t="b">
        <f t="shared" ca="1" si="20"/>
        <v>0</v>
      </c>
      <c r="BR37" s="11" t="b">
        <f t="shared" ca="1" si="20"/>
        <v>0</v>
      </c>
      <c r="BS37" s="11" t="b">
        <f t="shared" ca="1" si="20"/>
        <v>0</v>
      </c>
      <c r="BT37" s="11" t="b">
        <f t="shared" ca="1" si="20"/>
        <v>0</v>
      </c>
      <c r="BU37" s="11" t="b">
        <f t="shared" ca="1" si="20"/>
        <v>0</v>
      </c>
      <c r="BX37" s="11" t="b">
        <f t="shared" ca="1" si="29"/>
        <v>0</v>
      </c>
      <c r="BY37" s="11" t="b">
        <f t="shared" si="31"/>
        <v>0</v>
      </c>
      <c r="BZ37" s="11" t="b">
        <f t="shared" ca="1" si="21"/>
        <v>0</v>
      </c>
      <c r="CA37" s="11" t="b">
        <f t="shared" ca="1" si="21"/>
        <v>0</v>
      </c>
      <c r="CB37" s="11" t="b">
        <f t="shared" ca="1" si="21"/>
        <v>0</v>
      </c>
      <c r="CC37" s="11" t="b">
        <f t="shared" ca="1" si="21"/>
        <v>0</v>
      </c>
      <c r="CD37" s="11" t="b">
        <f t="shared" ca="1" si="21"/>
        <v>0</v>
      </c>
      <c r="CE37" s="11" t="b">
        <f t="shared" ca="1" si="21"/>
        <v>0</v>
      </c>
      <c r="CF37" s="11" t="b">
        <f t="shared" ca="1" si="21"/>
        <v>0</v>
      </c>
      <c r="CG37" s="11" t="b">
        <f t="shared" ca="1" si="21"/>
        <v>0</v>
      </c>
      <c r="CH37" s="11" t="b">
        <f t="shared" ca="1" si="21"/>
        <v>0</v>
      </c>
      <c r="CI37" s="11" t="b">
        <f t="shared" ca="1" si="21"/>
        <v>0</v>
      </c>
      <c r="CJ37" s="11" t="b">
        <f t="shared" ca="1" si="21"/>
        <v>0</v>
      </c>
      <c r="CK37" s="11" t="b">
        <f t="shared" ca="1" si="21"/>
        <v>0</v>
      </c>
      <c r="CL37" s="11" t="b">
        <f t="shared" ca="1" si="21"/>
        <v>0</v>
      </c>
      <c r="CM37" s="11" t="b">
        <f t="shared" ca="1" si="21"/>
        <v>0</v>
      </c>
      <c r="CN37" s="11" t="b">
        <f t="shared" ca="1" si="32"/>
        <v>0</v>
      </c>
      <c r="CO37" s="11" t="b">
        <f t="shared" ca="1" si="30"/>
        <v>0</v>
      </c>
    </row>
    <row r="38" spans="1:94">
      <c r="A38" t="s">
        <v>649</v>
      </c>
      <c r="B38" t="s">
        <v>650</v>
      </c>
      <c r="C38" t="s">
        <v>562</v>
      </c>
      <c r="D38" t="s">
        <v>81</v>
      </c>
      <c r="E38" t="s">
        <v>95</v>
      </c>
      <c r="F38" t="s">
        <v>56</v>
      </c>
      <c r="G38" t="s">
        <v>72</v>
      </c>
      <c r="H38" t="s">
        <v>651</v>
      </c>
      <c r="I38" t="str">
        <f t="shared" si="22"/>
        <v>Patras, Greece.</v>
      </c>
      <c r="J38" t="s">
        <v>59</v>
      </c>
      <c r="K38" t="s">
        <v>60</v>
      </c>
      <c r="L38">
        <v>3</v>
      </c>
      <c r="M38">
        <v>2</v>
      </c>
      <c r="N38">
        <v>3</v>
      </c>
      <c r="O38">
        <v>2</v>
      </c>
      <c r="P38">
        <v>5</v>
      </c>
      <c r="Q38">
        <v>4</v>
      </c>
      <c r="R38">
        <v>5</v>
      </c>
      <c r="S38">
        <v>0</v>
      </c>
      <c r="U38">
        <v>4</v>
      </c>
      <c r="V38">
        <v>6</v>
      </c>
      <c r="W38">
        <v>6</v>
      </c>
      <c r="X38">
        <v>6</v>
      </c>
      <c r="Y38">
        <v>6</v>
      </c>
      <c r="Z38">
        <v>6</v>
      </c>
      <c r="AA38">
        <v>6</v>
      </c>
      <c r="AB38">
        <v>4</v>
      </c>
      <c r="AC38">
        <v>0</v>
      </c>
      <c r="AD38">
        <v>6</v>
      </c>
      <c r="AE38" s="48">
        <f t="shared" si="13"/>
        <v>5.75</v>
      </c>
      <c r="AF38" s="35">
        <v>6</v>
      </c>
      <c r="AG38">
        <v>4</v>
      </c>
      <c r="AH38">
        <v>6</v>
      </c>
      <c r="AI38">
        <v>6</v>
      </c>
      <c r="AJ38">
        <v>6</v>
      </c>
      <c r="AK38">
        <v>6</v>
      </c>
      <c r="AL38">
        <v>5</v>
      </c>
      <c r="AM38">
        <v>4</v>
      </c>
      <c r="AN38" s="48">
        <f t="shared" si="11"/>
        <v>5.375</v>
      </c>
      <c r="AO38">
        <v>6</v>
      </c>
      <c r="AP38">
        <v>6</v>
      </c>
      <c r="AQ38">
        <v>6</v>
      </c>
      <c r="AR38">
        <v>6</v>
      </c>
      <c r="AS38">
        <v>6</v>
      </c>
      <c r="AT38">
        <v>6</v>
      </c>
      <c r="AU38" s="48">
        <f t="shared" si="12"/>
        <v>6</v>
      </c>
      <c r="AV38">
        <v>3</v>
      </c>
      <c r="AW38">
        <f t="shared" si="23"/>
        <v>5.375</v>
      </c>
      <c r="AX38">
        <f t="shared" si="24"/>
        <v>1</v>
      </c>
      <c r="AY38">
        <f t="shared" si="25"/>
        <v>5.75</v>
      </c>
      <c r="AZ38">
        <f t="shared" si="26"/>
        <v>1</v>
      </c>
      <c r="BA38" t="s">
        <v>61</v>
      </c>
      <c r="BB38" t="s">
        <v>652</v>
      </c>
      <c r="BC38" t="s">
        <v>653</v>
      </c>
      <c r="BD38">
        <v>2</v>
      </c>
      <c r="BF38">
        <f t="shared" si="27"/>
        <v>2</v>
      </c>
      <c r="BG38">
        <v>1</v>
      </c>
      <c r="BH38">
        <v>2</v>
      </c>
      <c r="BI38">
        <f t="shared" si="28"/>
        <v>1</v>
      </c>
      <c r="BJ38" t="s">
        <v>181</v>
      </c>
      <c r="BK38" t="s">
        <v>65</v>
      </c>
      <c r="BL38" s="1">
        <v>8.6921296296296312E-3</v>
      </c>
      <c r="BM38" t="s">
        <v>654</v>
      </c>
      <c r="BN38" s="5" t="s">
        <v>736</v>
      </c>
      <c r="BO38" s="5" t="s">
        <v>1151</v>
      </c>
      <c r="BP38" s="11" t="b">
        <f t="shared" ca="1" si="20"/>
        <v>0</v>
      </c>
      <c r="BQ38" s="11" t="b">
        <f t="shared" ca="1" si="20"/>
        <v>1</v>
      </c>
      <c r="BR38" s="11" t="b">
        <f t="shared" ca="1" si="20"/>
        <v>0</v>
      </c>
      <c r="BS38" s="11" t="b">
        <f t="shared" ca="1" si="20"/>
        <v>0</v>
      </c>
      <c r="BT38" s="11" t="b">
        <f t="shared" ca="1" si="20"/>
        <v>0</v>
      </c>
      <c r="BU38" s="11" t="b">
        <f t="shared" ca="1" si="20"/>
        <v>0</v>
      </c>
      <c r="BX38" s="11" t="b">
        <f t="shared" ca="1" si="29"/>
        <v>0</v>
      </c>
      <c r="BY38" s="11" t="b">
        <f t="shared" si="31"/>
        <v>0</v>
      </c>
      <c r="BZ38" s="11" t="b">
        <f t="shared" ca="1" si="21"/>
        <v>0</v>
      </c>
      <c r="CA38" s="11" t="b">
        <f t="shared" ca="1" si="21"/>
        <v>0</v>
      </c>
      <c r="CB38" s="11" t="b">
        <f t="shared" ca="1" si="21"/>
        <v>0</v>
      </c>
      <c r="CC38" s="11" t="b">
        <f t="shared" ca="1" si="21"/>
        <v>0</v>
      </c>
      <c r="CD38" s="11" t="b">
        <f t="shared" ca="1" si="21"/>
        <v>0</v>
      </c>
      <c r="CE38" s="11" t="b">
        <f t="shared" ca="1" si="21"/>
        <v>0</v>
      </c>
      <c r="CF38" s="11" t="b">
        <f t="shared" ca="1" si="21"/>
        <v>0</v>
      </c>
      <c r="CG38" s="11" t="b">
        <f t="shared" ca="1" si="21"/>
        <v>0</v>
      </c>
      <c r="CH38" s="11" t="b">
        <f t="shared" ca="1" si="21"/>
        <v>0</v>
      </c>
      <c r="CI38" s="11" t="b">
        <f t="shared" ca="1" si="21"/>
        <v>0</v>
      </c>
      <c r="CJ38" s="11" t="b">
        <f t="shared" ca="1" si="21"/>
        <v>0</v>
      </c>
      <c r="CK38" s="11" t="b">
        <f t="shared" ca="1" si="21"/>
        <v>0</v>
      </c>
      <c r="CL38" s="11" t="b">
        <f t="shared" ca="1" si="21"/>
        <v>0</v>
      </c>
      <c r="CM38" s="11" t="b">
        <f t="shared" ca="1" si="21"/>
        <v>0</v>
      </c>
      <c r="CN38" s="11" t="b">
        <f t="shared" ca="1" si="32"/>
        <v>0</v>
      </c>
      <c r="CO38" s="11" t="b">
        <f t="shared" ca="1" si="30"/>
        <v>0</v>
      </c>
      <c r="CP38" t="s">
        <v>655</v>
      </c>
    </row>
    <row r="39" spans="1:94">
      <c r="A39" t="s">
        <v>656</v>
      </c>
      <c r="B39" t="s">
        <v>657</v>
      </c>
      <c r="C39" t="s">
        <v>562</v>
      </c>
      <c r="D39" t="s">
        <v>54</v>
      </c>
      <c r="E39" t="s">
        <v>71</v>
      </c>
      <c r="F39" t="s">
        <v>83</v>
      </c>
      <c r="G39" t="s">
        <v>96</v>
      </c>
      <c r="H39" t="s">
        <v>658</v>
      </c>
      <c r="I39" t="str">
        <f t="shared" si="22"/>
        <v>Bulgaria</v>
      </c>
      <c r="J39" t="s">
        <v>74</v>
      </c>
      <c r="K39" t="s">
        <v>444</v>
      </c>
      <c r="L39">
        <v>3</v>
      </c>
      <c r="M39">
        <v>3</v>
      </c>
      <c r="N39">
        <v>4</v>
      </c>
      <c r="O39">
        <v>3</v>
      </c>
      <c r="P39">
        <v>4</v>
      </c>
      <c r="Q39">
        <v>4</v>
      </c>
      <c r="R39">
        <v>1</v>
      </c>
      <c r="S39">
        <v>0</v>
      </c>
      <c r="U39">
        <v>4</v>
      </c>
      <c r="V39">
        <v>2</v>
      </c>
      <c r="W39">
        <v>5</v>
      </c>
      <c r="X39">
        <v>3</v>
      </c>
      <c r="Y39">
        <v>1</v>
      </c>
      <c r="Z39">
        <v>4</v>
      </c>
      <c r="AA39">
        <v>5</v>
      </c>
      <c r="AB39">
        <v>3</v>
      </c>
      <c r="AC39">
        <v>2</v>
      </c>
      <c r="AD39">
        <v>4</v>
      </c>
      <c r="AE39" s="48">
        <f t="shared" si="13"/>
        <v>3.375</v>
      </c>
      <c r="AF39" s="35">
        <v>2</v>
      </c>
      <c r="AG39">
        <v>5</v>
      </c>
      <c r="AH39">
        <v>4</v>
      </c>
      <c r="AI39">
        <v>4</v>
      </c>
      <c r="AJ39">
        <v>6</v>
      </c>
      <c r="AK39">
        <v>5</v>
      </c>
      <c r="AL39">
        <v>4</v>
      </c>
      <c r="AM39">
        <v>1</v>
      </c>
      <c r="AN39" s="48">
        <f t="shared" si="11"/>
        <v>3.875</v>
      </c>
      <c r="AO39">
        <v>5</v>
      </c>
      <c r="AP39">
        <v>6</v>
      </c>
      <c r="AQ39">
        <v>6</v>
      </c>
      <c r="AR39">
        <v>6</v>
      </c>
      <c r="AS39">
        <v>6</v>
      </c>
      <c r="AT39">
        <v>6</v>
      </c>
      <c r="AU39" s="48">
        <f t="shared" si="12"/>
        <v>5.8</v>
      </c>
      <c r="AV39">
        <v>4</v>
      </c>
      <c r="AW39">
        <f t="shared" si="23"/>
        <v>3.875</v>
      </c>
      <c r="AX39">
        <f t="shared" si="24"/>
        <v>1</v>
      </c>
      <c r="AY39">
        <f t="shared" si="25"/>
        <v>3.375</v>
      </c>
      <c r="AZ39">
        <f t="shared" si="26"/>
        <v>1</v>
      </c>
      <c r="BA39" t="s">
        <v>86</v>
      </c>
      <c r="BB39" t="s">
        <v>659</v>
      </c>
      <c r="BC39" t="s">
        <v>660</v>
      </c>
      <c r="BD39">
        <v>2</v>
      </c>
      <c r="BF39">
        <f t="shared" si="27"/>
        <v>2</v>
      </c>
      <c r="BG39">
        <v>1</v>
      </c>
      <c r="BH39">
        <v>3</v>
      </c>
      <c r="BI39">
        <f t="shared" si="28"/>
        <v>1</v>
      </c>
      <c r="BJ39" t="s">
        <v>661</v>
      </c>
      <c r="BK39" t="s">
        <v>157</v>
      </c>
      <c r="BL39" s="1">
        <v>4.2476851851851851E-3</v>
      </c>
      <c r="BM39" t="s">
        <v>662</v>
      </c>
      <c r="BN39" s="5" t="s">
        <v>1042</v>
      </c>
      <c r="BP39" s="11" t="b">
        <f t="shared" ca="1" si="20"/>
        <v>0</v>
      </c>
      <c r="BQ39" s="11" t="b">
        <f t="shared" ca="1" si="20"/>
        <v>0</v>
      </c>
      <c r="BR39" s="11" t="b">
        <f t="shared" ca="1" si="20"/>
        <v>0</v>
      </c>
      <c r="BS39" s="11" t="b">
        <f t="shared" ca="1" si="20"/>
        <v>0</v>
      </c>
      <c r="BT39" s="11" t="b">
        <f t="shared" ca="1" si="20"/>
        <v>0</v>
      </c>
      <c r="BU39" s="11" t="b">
        <f t="shared" ca="1" si="20"/>
        <v>0</v>
      </c>
      <c r="BV39" s="5" t="s">
        <v>1074</v>
      </c>
      <c r="BW39" s="5" t="s">
        <v>1075</v>
      </c>
      <c r="BX39" s="11" t="b">
        <f t="shared" ca="1" si="29"/>
        <v>0</v>
      </c>
      <c r="BY39" s="11" t="b">
        <f t="shared" si="31"/>
        <v>1</v>
      </c>
      <c r="BZ39" s="11" t="b">
        <f t="shared" ca="1" si="21"/>
        <v>1</v>
      </c>
      <c r="CA39" s="11" t="b">
        <f t="shared" ca="1" si="21"/>
        <v>0</v>
      </c>
      <c r="CB39" s="11" t="b">
        <f t="shared" ca="1" si="21"/>
        <v>0</v>
      </c>
      <c r="CC39" s="11" t="b">
        <f t="shared" ca="1" si="21"/>
        <v>0</v>
      </c>
      <c r="CD39" s="11" t="b">
        <f t="shared" ca="1" si="21"/>
        <v>0</v>
      </c>
      <c r="CE39" s="11" t="b">
        <f t="shared" ca="1" si="21"/>
        <v>0</v>
      </c>
      <c r="CF39" s="11" t="b">
        <f t="shared" ca="1" si="21"/>
        <v>0</v>
      </c>
      <c r="CG39" s="11" t="b">
        <f t="shared" ca="1" si="21"/>
        <v>0</v>
      </c>
      <c r="CH39" s="11" t="b">
        <f t="shared" ca="1" si="21"/>
        <v>0</v>
      </c>
      <c r="CI39" s="11" t="b">
        <f t="shared" ca="1" si="21"/>
        <v>0</v>
      </c>
      <c r="CJ39" s="11" t="b">
        <f t="shared" ca="1" si="21"/>
        <v>0</v>
      </c>
      <c r="CK39" s="11" t="b">
        <f t="shared" ca="1" si="21"/>
        <v>0</v>
      </c>
      <c r="CL39" s="11" t="b">
        <f t="shared" ca="1" si="21"/>
        <v>0</v>
      </c>
      <c r="CM39" s="11" t="b">
        <f t="shared" ca="1" si="21"/>
        <v>0</v>
      </c>
      <c r="CN39" s="11" t="b">
        <f t="shared" ca="1" si="32"/>
        <v>0</v>
      </c>
      <c r="CO39" s="11" t="b">
        <f t="shared" ca="1" si="30"/>
        <v>0</v>
      </c>
      <c r="CP39" t="s">
        <v>663</v>
      </c>
    </row>
    <row r="40" spans="1:94">
      <c r="A40" t="s">
        <v>670</v>
      </c>
      <c r="B40" t="s">
        <v>671</v>
      </c>
      <c r="C40" t="s">
        <v>562</v>
      </c>
      <c r="D40" t="s">
        <v>54</v>
      </c>
      <c r="E40" t="s">
        <v>55</v>
      </c>
      <c r="F40" t="s">
        <v>56</v>
      </c>
      <c r="G40" t="s">
        <v>96</v>
      </c>
      <c r="H40" t="s">
        <v>58</v>
      </c>
      <c r="I40" t="str">
        <f t="shared" si="22"/>
        <v>Portugal</v>
      </c>
      <c r="J40" t="s">
        <v>59</v>
      </c>
      <c r="K40" t="s">
        <v>60</v>
      </c>
      <c r="L40">
        <v>0</v>
      </c>
      <c r="M40">
        <v>2</v>
      </c>
      <c r="N40">
        <v>2</v>
      </c>
      <c r="O40">
        <v>3</v>
      </c>
      <c r="P40">
        <v>4</v>
      </c>
      <c r="Q40">
        <v>5</v>
      </c>
      <c r="R40">
        <v>4</v>
      </c>
      <c r="S40">
        <v>0</v>
      </c>
      <c r="U40">
        <v>5</v>
      </c>
      <c r="V40">
        <v>3</v>
      </c>
      <c r="W40">
        <v>6</v>
      </c>
      <c r="X40">
        <v>4</v>
      </c>
      <c r="Y40">
        <v>5</v>
      </c>
      <c r="Z40">
        <v>5</v>
      </c>
      <c r="AA40">
        <v>5</v>
      </c>
      <c r="AB40">
        <v>3</v>
      </c>
      <c r="AC40">
        <v>1</v>
      </c>
      <c r="AD40">
        <v>5</v>
      </c>
      <c r="AE40" s="48">
        <f t="shared" si="13"/>
        <v>4.5</v>
      </c>
      <c r="AF40" s="35">
        <v>5</v>
      </c>
      <c r="AG40">
        <v>6</v>
      </c>
      <c r="AH40">
        <v>5</v>
      </c>
      <c r="AI40">
        <v>3</v>
      </c>
      <c r="AJ40">
        <v>6</v>
      </c>
      <c r="AK40">
        <v>6</v>
      </c>
      <c r="AL40">
        <v>5</v>
      </c>
      <c r="AM40">
        <v>5</v>
      </c>
      <c r="AN40" s="48">
        <f t="shared" si="11"/>
        <v>5.125</v>
      </c>
      <c r="AO40">
        <v>4</v>
      </c>
      <c r="AP40">
        <v>5</v>
      </c>
      <c r="AQ40">
        <v>4</v>
      </c>
      <c r="AR40">
        <v>5</v>
      </c>
      <c r="AS40">
        <v>4</v>
      </c>
      <c r="AT40">
        <v>6</v>
      </c>
      <c r="AU40" s="48">
        <f t="shared" si="12"/>
        <v>4.4000000000000004</v>
      </c>
      <c r="AV40">
        <v>1</v>
      </c>
      <c r="AW40">
        <f t="shared" si="23"/>
        <v>5.125</v>
      </c>
      <c r="AX40">
        <f t="shared" si="24"/>
        <v>1</v>
      </c>
      <c r="AY40">
        <f t="shared" si="25"/>
        <v>4.5</v>
      </c>
      <c r="AZ40">
        <f t="shared" si="26"/>
        <v>1</v>
      </c>
      <c r="BA40" t="s">
        <v>61</v>
      </c>
      <c r="BB40" t="s">
        <v>672</v>
      </c>
      <c r="BC40" t="s">
        <v>673</v>
      </c>
      <c r="BD40">
        <v>1</v>
      </c>
      <c r="BF40">
        <f t="shared" si="27"/>
        <v>1</v>
      </c>
      <c r="BG40">
        <v>2</v>
      </c>
      <c r="BH40">
        <v>4</v>
      </c>
      <c r="BI40">
        <f t="shared" si="28"/>
        <v>1</v>
      </c>
      <c r="BJ40" t="s">
        <v>674</v>
      </c>
      <c r="BK40" t="s">
        <v>630</v>
      </c>
      <c r="BL40" s="1">
        <v>4.31712962962963E-3</v>
      </c>
      <c r="BN40" s="5" t="s">
        <v>1041</v>
      </c>
      <c r="BP40" s="11" t="b">
        <f t="shared" ca="1" si="20"/>
        <v>0</v>
      </c>
      <c r="BQ40" s="11" t="b">
        <f t="shared" ca="1" si="20"/>
        <v>0</v>
      </c>
      <c r="BR40" s="11" t="b">
        <f t="shared" ca="1" si="20"/>
        <v>0</v>
      </c>
      <c r="BS40" s="11" t="b">
        <f t="shared" ca="1" si="20"/>
        <v>0</v>
      </c>
      <c r="BT40" s="11" t="b">
        <f t="shared" ca="1" si="20"/>
        <v>0</v>
      </c>
      <c r="BU40" s="11" t="b">
        <f t="shared" ca="1" si="20"/>
        <v>0</v>
      </c>
      <c r="BX40" s="11" t="b">
        <f t="shared" ca="1" si="29"/>
        <v>0</v>
      </c>
      <c r="BY40" s="11" t="b">
        <f t="shared" si="31"/>
        <v>0</v>
      </c>
      <c r="BZ40" s="11" t="b">
        <f t="shared" ca="1" si="21"/>
        <v>0</v>
      </c>
      <c r="CA40" s="11" t="b">
        <f t="shared" ca="1" si="21"/>
        <v>0</v>
      </c>
      <c r="CB40" s="11" t="b">
        <f t="shared" ca="1" si="21"/>
        <v>0</v>
      </c>
      <c r="CC40" s="11" t="b">
        <f t="shared" ca="1" si="21"/>
        <v>0</v>
      </c>
      <c r="CD40" s="11" t="b">
        <f t="shared" ca="1" si="21"/>
        <v>0</v>
      </c>
      <c r="CE40" s="11" t="b">
        <f t="shared" ca="1" si="21"/>
        <v>0</v>
      </c>
      <c r="CF40" s="11" t="b">
        <f t="shared" ca="1" si="21"/>
        <v>0</v>
      </c>
      <c r="CG40" s="11" t="b">
        <f t="shared" ca="1" si="21"/>
        <v>0</v>
      </c>
      <c r="CH40" s="11" t="b">
        <f t="shared" ca="1" si="21"/>
        <v>0</v>
      </c>
      <c r="CI40" s="11" t="b">
        <f t="shared" ca="1" si="21"/>
        <v>0</v>
      </c>
      <c r="CJ40" s="11" t="b">
        <f t="shared" ca="1" si="21"/>
        <v>0</v>
      </c>
      <c r="CK40" s="11" t="b">
        <f t="shared" ca="1" si="21"/>
        <v>0</v>
      </c>
      <c r="CL40" s="11" t="b">
        <f t="shared" ca="1" si="21"/>
        <v>0</v>
      </c>
      <c r="CM40" s="11" t="b">
        <f t="shared" ca="1" si="21"/>
        <v>0</v>
      </c>
      <c r="CN40" s="11" t="b">
        <f t="shared" ca="1" si="32"/>
        <v>0</v>
      </c>
      <c r="CO40" s="11" t="b">
        <f t="shared" ca="1" si="30"/>
        <v>0</v>
      </c>
    </row>
    <row r="41" spans="1:94">
      <c r="A41" t="s">
        <v>675</v>
      </c>
      <c r="B41" t="s">
        <v>676</v>
      </c>
      <c r="C41" t="s">
        <v>562</v>
      </c>
      <c r="D41" t="s">
        <v>70</v>
      </c>
      <c r="E41" t="s">
        <v>55</v>
      </c>
      <c r="F41" t="s">
        <v>56</v>
      </c>
      <c r="G41" t="s">
        <v>57</v>
      </c>
      <c r="H41" t="s">
        <v>133</v>
      </c>
      <c r="I41" t="str">
        <f t="shared" si="22"/>
        <v>Hungary</v>
      </c>
      <c r="J41" t="s">
        <v>59</v>
      </c>
      <c r="K41" t="s">
        <v>60</v>
      </c>
      <c r="L41">
        <v>0</v>
      </c>
      <c r="M41">
        <v>3</v>
      </c>
      <c r="N41">
        <v>3</v>
      </c>
      <c r="O41">
        <v>2</v>
      </c>
      <c r="P41">
        <v>3</v>
      </c>
      <c r="Q41">
        <v>4</v>
      </c>
      <c r="R41">
        <v>4</v>
      </c>
      <c r="S41">
        <v>0</v>
      </c>
      <c r="U41">
        <v>4</v>
      </c>
      <c r="V41">
        <v>6</v>
      </c>
      <c r="W41">
        <v>6</v>
      </c>
      <c r="X41">
        <v>6</v>
      </c>
      <c r="Y41">
        <v>6</v>
      </c>
      <c r="Z41">
        <v>6</v>
      </c>
      <c r="AA41">
        <v>6</v>
      </c>
      <c r="AB41">
        <v>6</v>
      </c>
      <c r="AC41">
        <v>0</v>
      </c>
      <c r="AD41">
        <v>6</v>
      </c>
      <c r="AE41" s="48">
        <f t="shared" si="13"/>
        <v>6</v>
      </c>
      <c r="AF41" s="35">
        <v>5</v>
      </c>
      <c r="AG41">
        <v>6</v>
      </c>
      <c r="AH41">
        <v>4</v>
      </c>
      <c r="AI41">
        <v>5</v>
      </c>
      <c r="AJ41">
        <v>6</v>
      </c>
      <c r="AK41">
        <v>5</v>
      </c>
      <c r="AL41">
        <v>6</v>
      </c>
      <c r="AM41">
        <v>4</v>
      </c>
      <c r="AN41" s="48">
        <f t="shared" si="11"/>
        <v>5.125</v>
      </c>
      <c r="AO41">
        <v>4</v>
      </c>
      <c r="AP41">
        <v>4</v>
      </c>
      <c r="AQ41">
        <v>4</v>
      </c>
      <c r="AR41">
        <v>4</v>
      </c>
      <c r="AS41">
        <v>4</v>
      </c>
      <c r="AT41">
        <v>6</v>
      </c>
      <c r="AU41" s="48">
        <f t="shared" si="12"/>
        <v>4</v>
      </c>
      <c r="AV41">
        <v>3</v>
      </c>
      <c r="AW41">
        <f t="shared" si="23"/>
        <v>5.125</v>
      </c>
      <c r="AX41">
        <f t="shared" si="24"/>
        <v>1</v>
      </c>
      <c r="AY41">
        <f t="shared" si="25"/>
        <v>6</v>
      </c>
      <c r="AZ41">
        <f t="shared" si="26"/>
        <v>1</v>
      </c>
      <c r="BA41" t="s">
        <v>61</v>
      </c>
      <c r="BB41" t="s">
        <v>326</v>
      </c>
      <c r="BC41" t="s">
        <v>677</v>
      </c>
      <c r="BD41">
        <v>3</v>
      </c>
      <c r="BF41">
        <f t="shared" si="27"/>
        <v>3</v>
      </c>
      <c r="BG41">
        <v>1</v>
      </c>
      <c r="BH41">
        <v>4</v>
      </c>
      <c r="BI41">
        <f t="shared" si="28"/>
        <v>1</v>
      </c>
      <c r="BJ41" t="s">
        <v>64</v>
      </c>
      <c r="BK41" t="s">
        <v>65</v>
      </c>
      <c r="BL41" t="s">
        <v>678</v>
      </c>
      <c r="BN41" s="5" t="s">
        <v>736</v>
      </c>
      <c r="BO41" s="5" t="s">
        <v>1156</v>
      </c>
      <c r="BP41" s="11" t="b">
        <f t="shared" ref="BP41:BU50" ca="1" si="33">ISNUMBER(SEARCH(BP$2,$BO41))</f>
        <v>0</v>
      </c>
      <c r="BQ41" s="11" t="b">
        <f t="shared" ca="1" si="33"/>
        <v>0</v>
      </c>
      <c r="BR41" s="11" t="b">
        <f t="shared" ca="1" si="33"/>
        <v>0</v>
      </c>
      <c r="BS41" s="11" t="b">
        <f t="shared" ca="1" si="33"/>
        <v>0</v>
      </c>
      <c r="BT41" s="11" t="b">
        <f t="shared" ca="1" si="33"/>
        <v>0</v>
      </c>
      <c r="BU41" s="11" t="b">
        <f t="shared" ca="1" si="33"/>
        <v>0</v>
      </c>
      <c r="BX41" s="11" t="b">
        <f t="shared" ca="1" si="29"/>
        <v>0</v>
      </c>
      <c r="BY41" s="11" t="b">
        <f t="shared" si="31"/>
        <v>0</v>
      </c>
      <c r="BZ41" s="11" t="b">
        <f t="shared" ref="BZ41:CM50" ca="1" si="34">ISNUMBER(SEARCH(BZ$2,$BV41))</f>
        <v>0</v>
      </c>
      <c r="CA41" s="11" t="b">
        <f t="shared" ca="1" si="34"/>
        <v>0</v>
      </c>
      <c r="CB41" s="11" t="b">
        <f t="shared" ca="1" si="34"/>
        <v>0</v>
      </c>
      <c r="CC41" s="11" t="b">
        <f t="shared" ca="1" si="34"/>
        <v>0</v>
      </c>
      <c r="CD41" s="11" t="b">
        <f t="shared" ca="1" si="34"/>
        <v>0</v>
      </c>
      <c r="CE41" s="11" t="b">
        <f t="shared" ca="1" si="34"/>
        <v>0</v>
      </c>
      <c r="CF41" s="11" t="b">
        <f t="shared" ca="1" si="34"/>
        <v>0</v>
      </c>
      <c r="CG41" s="11" t="b">
        <f t="shared" ca="1" si="34"/>
        <v>0</v>
      </c>
      <c r="CH41" s="11" t="b">
        <f t="shared" ca="1" si="34"/>
        <v>0</v>
      </c>
      <c r="CI41" s="11" t="b">
        <f t="shared" ca="1" si="34"/>
        <v>0</v>
      </c>
      <c r="CJ41" s="11" t="b">
        <f t="shared" ca="1" si="34"/>
        <v>0</v>
      </c>
      <c r="CK41" s="11" t="b">
        <f t="shared" ca="1" si="34"/>
        <v>0</v>
      </c>
      <c r="CL41" s="11" t="b">
        <f t="shared" ca="1" si="34"/>
        <v>0</v>
      </c>
      <c r="CM41" s="11" t="b">
        <f t="shared" ca="1" si="34"/>
        <v>0</v>
      </c>
      <c r="CN41" s="11" t="b">
        <f t="shared" ca="1" si="32"/>
        <v>0</v>
      </c>
      <c r="CO41" s="11" t="b">
        <f t="shared" ca="1" si="30"/>
        <v>0</v>
      </c>
    </row>
    <row r="42" spans="1:94">
      <c r="A42" t="s">
        <v>679</v>
      </c>
      <c r="B42" t="s">
        <v>680</v>
      </c>
      <c r="C42" t="s">
        <v>562</v>
      </c>
      <c r="D42" t="s">
        <v>54</v>
      </c>
      <c r="E42" t="s">
        <v>55</v>
      </c>
      <c r="F42" t="s">
        <v>56</v>
      </c>
      <c r="G42" t="s">
        <v>96</v>
      </c>
      <c r="H42" t="s">
        <v>254</v>
      </c>
      <c r="I42" t="str">
        <f t="shared" si="22"/>
        <v>Poland</v>
      </c>
      <c r="J42" t="s">
        <v>59</v>
      </c>
      <c r="K42" t="s">
        <v>60</v>
      </c>
      <c r="L42">
        <v>2</v>
      </c>
      <c r="M42">
        <v>3</v>
      </c>
      <c r="N42">
        <v>1</v>
      </c>
      <c r="O42">
        <v>3</v>
      </c>
      <c r="P42">
        <v>1</v>
      </c>
      <c r="Q42">
        <v>2</v>
      </c>
      <c r="R42">
        <v>2</v>
      </c>
      <c r="S42">
        <v>0</v>
      </c>
      <c r="U42">
        <v>6</v>
      </c>
      <c r="V42">
        <v>6</v>
      </c>
      <c r="W42">
        <v>6</v>
      </c>
      <c r="X42">
        <v>6</v>
      </c>
      <c r="Y42">
        <v>5</v>
      </c>
      <c r="Z42">
        <v>6</v>
      </c>
      <c r="AA42">
        <v>6</v>
      </c>
      <c r="AB42">
        <v>6</v>
      </c>
      <c r="AC42">
        <v>0</v>
      </c>
      <c r="AD42">
        <v>6</v>
      </c>
      <c r="AE42" s="48">
        <f t="shared" si="13"/>
        <v>5.875</v>
      </c>
      <c r="AF42" s="35">
        <v>4</v>
      </c>
      <c r="AG42">
        <v>4</v>
      </c>
      <c r="AH42">
        <v>5</v>
      </c>
      <c r="AI42">
        <v>5</v>
      </c>
      <c r="AJ42">
        <v>6</v>
      </c>
      <c r="AK42">
        <v>5</v>
      </c>
      <c r="AL42">
        <v>5</v>
      </c>
      <c r="AM42">
        <v>3</v>
      </c>
      <c r="AN42" s="48">
        <f t="shared" si="11"/>
        <v>4.625</v>
      </c>
      <c r="AO42">
        <v>5</v>
      </c>
      <c r="AP42">
        <v>5</v>
      </c>
      <c r="AQ42">
        <v>6</v>
      </c>
      <c r="AR42">
        <v>4</v>
      </c>
      <c r="AS42">
        <v>5</v>
      </c>
      <c r="AT42">
        <v>6</v>
      </c>
      <c r="AU42" s="48">
        <f t="shared" si="12"/>
        <v>5</v>
      </c>
      <c r="AV42">
        <v>2</v>
      </c>
      <c r="AW42">
        <f t="shared" si="23"/>
        <v>4.625</v>
      </c>
      <c r="AX42">
        <f t="shared" si="24"/>
        <v>1</v>
      </c>
      <c r="AY42">
        <f t="shared" si="25"/>
        <v>5.875</v>
      </c>
      <c r="AZ42">
        <f t="shared" si="26"/>
        <v>1</v>
      </c>
      <c r="BA42" t="s">
        <v>282</v>
      </c>
      <c r="BB42" t="s">
        <v>255</v>
      </c>
      <c r="BC42" t="s">
        <v>681</v>
      </c>
      <c r="BD42">
        <v>2</v>
      </c>
      <c r="BF42">
        <f t="shared" si="27"/>
        <v>2</v>
      </c>
      <c r="BG42">
        <v>1</v>
      </c>
      <c r="BH42">
        <v>3</v>
      </c>
      <c r="BI42">
        <f t="shared" si="28"/>
        <v>1</v>
      </c>
      <c r="BJ42" t="s">
        <v>292</v>
      </c>
      <c r="BK42" t="s">
        <v>286</v>
      </c>
      <c r="BL42" s="1">
        <v>4.8726851851851856E-3</v>
      </c>
      <c r="BN42" s="5" t="s">
        <v>1041</v>
      </c>
      <c r="BP42" s="11" t="b">
        <f t="shared" ca="1" si="33"/>
        <v>0</v>
      </c>
      <c r="BQ42" s="11" t="b">
        <f t="shared" ca="1" si="33"/>
        <v>0</v>
      </c>
      <c r="BR42" s="11" t="b">
        <f t="shared" ca="1" si="33"/>
        <v>0</v>
      </c>
      <c r="BS42" s="11" t="b">
        <f t="shared" ca="1" si="33"/>
        <v>0</v>
      </c>
      <c r="BT42" s="11" t="b">
        <f t="shared" ca="1" si="33"/>
        <v>0</v>
      </c>
      <c r="BU42" s="11" t="b">
        <f t="shared" ca="1" si="33"/>
        <v>0</v>
      </c>
      <c r="BX42" s="11" t="b">
        <f t="shared" ca="1" si="29"/>
        <v>0</v>
      </c>
      <c r="BY42" s="11" t="b">
        <f t="shared" si="31"/>
        <v>0</v>
      </c>
      <c r="BZ42" s="11" t="b">
        <f t="shared" ca="1" si="34"/>
        <v>0</v>
      </c>
      <c r="CA42" s="11" t="b">
        <f t="shared" ca="1" si="34"/>
        <v>0</v>
      </c>
      <c r="CB42" s="11" t="b">
        <f t="shared" ca="1" si="34"/>
        <v>0</v>
      </c>
      <c r="CC42" s="11" t="b">
        <f t="shared" ca="1" si="34"/>
        <v>0</v>
      </c>
      <c r="CD42" s="11" t="b">
        <f t="shared" ca="1" si="34"/>
        <v>0</v>
      </c>
      <c r="CE42" s="11" t="b">
        <f t="shared" ca="1" si="34"/>
        <v>0</v>
      </c>
      <c r="CF42" s="11" t="b">
        <f t="shared" ca="1" si="34"/>
        <v>0</v>
      </c>
      <c r="CG42" s="11" t="b">
        <f t="shared" ca="1" si="34"/>
        <v>0</v>
      </c>
      <c r="CH42" s="11" t="b">
        <f t="shared" ca="1" si="34"/>
        <v>0</v>
      </c>
      <c r="CI42" s="11" t="b">
        <f t="shared" ca="1" si="34"/>
        <v>0</v>
      </c>
      <c r="CJ42" s="11" t="b">
        <f t="shared" ca="1" si="34"/>
        <v>0</v>
      </c>
      <c r="CK42" s="11" t="b">
        <f t="shared" ca="1" si="34"/>
        <v>0</v>
      </c>
      <c r="CL42" s="11" t="b">
        <f t="shared" ca="1" si="34"/>
        <v>0</v>
      </c>
      <c r="CM42" s="11" t="b">
        <f t="shared" ca="1" si="34"/>
        <v>0</v>
      </c>
      <c r="CN42" s="11" t="b">
        <f t="shared" ca="1" si="32"/>
        <v>0</v>
      </c>
      <c r="CO42" s="11" t="b">
        <f t="shared" ca="1" si="30"/>
        <v>0</v>
      </c>
    </row>
    <row r="43" spans="1:94">
      <c r="A43" t="s">
        <v>698</v>
      </c>
      <c r="B43" t="s">
        <v>699</v>
      </c>
      <c r="C43" t="s">
        <v>562</v>
      </c>
      <c r="D43" t="s">
        <v>54</v>
      </c>
      <c r="E43" t="s">
        <v>82</v>
      </c>
      <c r="F43" t="s">
        <v>116</v>
      </c>
      <c r="G43" t="s">
        <v>72</v>
      </c>
      <c r="H43" t="s">
        <v>254</v>
      </c>
      <c r="I43" t="str">
        <f t="shared" si="22"/>
        <v>Poland</v>
      </c>
      <c r="J43" t="s">
        <v>74</v>
      </c>
      <c r="K43" t="s">
        <v>60</v>
      </c>
      <c r="L43">
        <v>1</v>
      </c>
      <c r="M43">
        <v>0</v>
      </c>
      <c r="N43">
        <v>2</v>
      </c>
      <c r="O43">
        <v>2</v>
      </c>
      <c r="P43">
        <v>3</v>
      </c>
      <c r="Q43">
        <v>4</v>
      </c>
      <c r="R43">
        <v>2</v>
      </c>
      <c r="S43">
        <v>0</v>
      </c>
      <c r="U43">
        <v>6</v>
      </c>
      <c r="V43">
        <v>5</v>
      </c>
      <c r="W43">
        <v>5</v>
      </c>
      <c r="X43">
        <v>5</v>
      </c>
      <c r="Y43">
        <v>5</v>
      </c>
      <c r="Z43">
        <v>5</v>
      </c>
      <c r="AA43">
        <v>5</v>
      </c>
      <c r="AB43">
        <v>5</v>
      </c>
      <c r="AC43">
        <v>2</v>
      </c>
      <c r="AD43">
        <v>4</v>
      </c>
      <c r="AE43" s="48">
        <f t="shared" si="13"/>
        <v>4.875</v>
      </c>
      <c r="AF43" s="35">
        <v>4</v>
      </c>
      <c r="AG43">
        <v>4</v>
      </c>
      <c r="AH43">
        <v>5</v>
      </c>
      <c r="AI43">
        <v>3</v>
      </c>
      <c r="AJ43">
        <v>3</v>
      </c>
      <c r="AK43">
        <v>4</v>
      </c>
      <c r="AL43">
        <v>4</v>
      </c>
      <c r="AM43">
        <v>4</v>
      </c>
      <c r="AN43" s="48">
        <f t="shared" si="11"/>
        <v>3.875</v>
      </c>
      <c r="AO43">
        <v>4</v>
      </c>
      <c r="AP43">
        <v>4</v>
      </c>
      <c r="AQ43">
        <v>4</v>
      </c>
      <c r="AR43">
        <v>2</v>
      </c>
      <c r="AS43">
        <v>4</v>
      </c>
      <c r="AT43">
        <v>6</v>
      </c>
      <c r="AU43" s="48">
        <f t="shared" si="12"/>
        <v>3.6</v>
      </c>
      <c r="AV43">
        <v>3</v>
      </c>
      <c r="AW43">
        <f t="shared" si="23"/>
        <v>3.875</v>
      </c>
      <c r="AX43">
        <f t="shared" si="24"/>
        <v>1</v>
      </c>
      <c r="AY43">
        <f t="shared" si="25"/>
        <v>4.875</v>
      </c>
      <c r="AZ43">
        <f t="shared" si="26"/>
        <v>1</v>
      </c>
      <c r="BA43" t="s">
        <v>86</v>
      </c>
      <c r="BB43" t="s">
        <v>87</v>
      </c>
      <c r="BC43" t="s">
        <v>88</v>
      </c>
      <c r="BD43">
        <v>1</v>
      </c>
      <c r="BF43">
        <f t="shared" si="27"/>
        <v>1</v>
      </c>
      <c r="BG43">
        <v>1</v>
      </c>
      <c r="BH43">
        <v>3</v>
      </c>
      <c r="BI43">
        <f t="shared" si="28"/>
        <v>1</v>
      </c>
      <c r="BJ43" t="s">
        <v>106</v>
      </c>
      <c r="BK43" t="s">
        <v>90</v>
      </c>
      <c r="BL43" s="1">
        <v>4.2476851851851851E-3</v>
      </c>
      <c r="BN43" s="5" t="s">
        <v>1041</v>
      </c>
      <c r="BP43" s="11" t="b">
        <f t="shared" ca="1" si="33"/>
        <v>0</v>
      </c>
      <c r="BQ43" s="11" t="b">
        <f t="shared" ca="1" si="33"/>
        <v>0</v>
      </c>
      <c r="BR43" s="11" t="b">
        <f t="shared" ca="1" si="33"/>
        <v>0</v>
      </c>
      <c r="BS43" s="11" t="b">
        <f t="shared" ca="1" si="33"/>
        <v>0</v>
      </c>
      <c r="BT43" s="11" t="b">
        <f t="shared" ca="1" si="33"/>
        <v>0</v>
      </c>
      <c r="BU43" s="11" t="b">
        <f t="shared" ca="1" si="33"/>
        <v>0</v>
      </c>
      <c r="BX43" s="11" t="b">
        <f t="shared" ca="1" si="29"/>
        <v>0</v>
      </c>
      <c r="BY43" s="11" t="b">
        <f t="shared" si="31"/>
        <v>0</v>
      </c>
      <c r="BZ43" s="11" t="b">
        <f t="shared" ca="1" si="34"/>
        <v>0</v>
      </c>
      <c r="CA43" s="11" t="b">
        <f t="shared" ca="1" si="34"/>
        <v>0</v>
      </c>
      <c r="CB43" s="11" t="b">
        <f t="shared" ca="1" si="34"/>
        <v>0</v>
      </c>
      <c r="CC43" s="11" t="b">
        <f t="shared" ca="1" si="34"/>
        <v>0</v>
      </c>
      <c r="CD43" s="11" t="b">
        <f t="shared" ca="1" si="34"/>
        <v>0</v>
      </c>
      <c r="CE43" s="11" t="b">
        <f t="shared" ca="1" si="34"/>
        <v>0</v>
      </c>
      <c r="CF43" s="11" t="b">
        <f t="shared" ca="1" si="34"/>
        <v>0</v>
      </c>
      <c r="CG43" s="11" t="b">
        <f t="shared" ca="1" si="34"/>
        <v>0</v>
      </c>
      <c r="CH43" s="11" t="b">
        <f t="shared" ca="1" si="34"/>
        <v>0</v>
      </c>
      <c r="CI43" s="11" t="b">
        <f t="shared" ca="1" si="34"/>
        <v>0</v>
      </c>
      <c r="CJ43" s="11" t="b">
        <f t="shared" ca="1" si="34"/>
        <v>0</v>
      </c>
      <c r="CK43" s="11" t="b">
        <f t="shared" ca="1" si="34"/>
        <v>0</v>
      </c>
      <c r="CL43" s="11" t="b">
        <f t="shared" ca="1" si="34"/>
        <v>0</v>
      </c>
      <c r="CM43" s="11" t="b">
        <f t="shared" ca="1" si="34"/>
        <v>0</v>
      </c>
      <c r="CN43" s="11" t="b">
        <f t="shared" ca="1" si="32"/>
        <v>0</v>
      </c>
      <c r="CO43" s="11" t="b">
        <f t="shared" ca="1" si="30"/>
        <v>0</v>
      </c>
    </row>
    <row r="44" spans="1:94">
      <c r="A44" t="s">
        <v>700</v>
      </c>
      <c r="B44" t="s">
        <v>701</v>
      </c>
      <c r="C44" t="s">
        <v>562</v>
      </c>
      <c r="D44" t="s">
        <v>54</v>
      </c>
      <c r="E44" t="s">
        <v>71</v>
      </c>
      <c r="F44" t="s">
        <v>132</v>
      </c>
      <c r="G44" t="s">
        <v>72</v>
      </c>
      <c r="H44" t="s">
        <v>702</v>
      </c>
      <c r="I44" t="str">
        <f t="shared" si="22"/>
        <v>Finland</v>
      </c>
      <c r="J44" t="s">
        <v>59</v>
      </c>
      <c r="K44" t="s">
        <v>60</v>
      </c>
      <c r="L44">
        <v>2</v>
      </c>
      <c r="M44">
        <v>2</v>
      </c>
      <c r="N44">
        <v>1</v>
      </c>
      <c r="O44">
        <v>3</v>
      </c>
      <c r="P44">
        <v>2</v>
      </c>
      <c r="Q44">
        <v>2</v>
      </c>
      <c r="R44">
        <v>3</v>
      </c>
      <c r="S44">
        <v>0</v>
      </c>
      <c r="U44">
        <v>4</v>
      </c>
      <c r="V44">
        <v>6</v>
      </c>
      <c r="W44">
        <v>6</v>
      </c>
      <c r="X44">
        <v>5</v>
      </c>
      <c r="Y44">
        <v>6</v>
      </c>
      <c r="Z44">
        <v>5</v>
      </c>
      <c r="AA44">
        <v>5</v>
      </c>
      <c r="AB44">
        <v>4</v>
      </c>
      <c r="AC44">
        <v>3</v>
      </c>
      <c r="AD44">
        <v>3</v>
      </c>
      <c r="AE44" s="48">
        <f t="shared" si="13"/>
        <v>5</v>
      </c>
      <c r="AF44" s="35">
        <v>4</v>
      </c>
      <c r="AG44">
        <v>5</v>
      </c>
      <c r="AH44">
        <v>5</v>
      </c>
      <c r="AI44">
        <v>5</v>
      </c>
      <c r="AJ44">
        <v>5</v>
      </c>
      <c r="AK44">
        <v>5</v>
      </c>
      <c r="AL44">
        <v>6</v>
      </c>
      <c r="AM44">
        <v>5</v>
      </c>
      <c r="AN44" s="48">
        <f t="shared" si="11"/>
        <v>5</v>
      </c>
      <c r="AO44">
        <v>3</v>
      </c>
      <c r="AP44">
        <v>3</v>
      </c>
      <c r="AQ44">
        <v>4</v>
      </c>
      <c r="AR44">
        <v>3</v>
      </c>
      <c r="AS44">
        <v>4</v>
      </c>
      <c r="AT44">
        <v>6</v>
      </c>
      <c r="AU44" s="48">
        <f t="shared" si="12"/>
        <v>3.4</v>
      </c>
      <c r="AV44">
        <v>4</v>
      </c>
      <c r="AW44">
        <f t="shared" si="23"/>
        <v>5</v>
      </c>
      <c r="AX44">
        <f t="shared" si="24"/>
        <v>1</v>
      </c>
      <c r="AY44">
        <f t="shared" si="25"/>
        <v>5</v>
      </c>
      <c r="AZ44">
        <f t="shared" si="26"/>
        <v>1</v>
      </c>
      <c r="BA44" t="s">
        <v>375</v>
      </c>
      <c r="BB44" t="s">
        <v>634</v>
      </c>
      <c r="BC44" t="s">
        <v>703</v>
      </c>
      <c r="BD44">
        <v>0</v>
      </c>
      <c r="BE44">
        <v>0</v>
      </c>
      <c r="BF44">
        <f t="shared" si="27"/>
        <v>0</v>
      </c>
      <c r="BG44">
        <v>1</v>
      </c>
      <c r="BH44">
        <v>1</v>
      </c>
      <c r="BI44">
        <f t="shared" si="28"/>
        <v>0</v>
      </c>
      <c r="BJ44" t="s">
        <v>704</v>
      </c>
      <c r="BK44" t="s">
        <v>379</v>
      </c>
      <c r="BL44" s="1">
        <v>8.3449074074074085E-3</v>
      </c>
      <c r="BM44" t="s">
        <v>705</v>
      </c>
      <c r="BN44" s="5" t="s">
        <v>1051</v>
      </c>
      <c r="BP44" s="11" t="b">
        <f t="shared" ca="1" si="33"/>
        <v>0</v>
      </c>
      <c r="BQ44" s="11" t="b">
        <f t="shared" ca="1" si="33"/>
        <v>0</v>
      </c>
      <c r="BR44" s="11" t="b">
        <f t="shared" ca="1" si="33"/>
        <v>0</v>
      </c>
      <c r="BS44" s="11" t="b">
        <f t="shared" ca="1" si="33"/>
        <v>0</v>
      </c>
      <c r="BT44" s="11" t="b">
        <f t="shared" ca="1" si="33"/>
        <v>0</v>
      </c>
      <c r="BU44" s="11" t="b">
        <f t="shared" ca="1" si="33"/>
        <v>0</v>
      </c>
      <c r="BV44" s="5" t="s">
        <v>1080</v>
      </c>
      <c r="BX44" s="11" t="b">
        <f t="shared" ca="1" si="29"/>
        <v>1</v>
      </c>
      <c r="BY44" s="11" t="b">
        <f t="shared" si="31"/>
        <v>1</v>
      </c>
      <c r="BZ44" s="11" t="b">
        <f t="shared" ca="1" si="34"/>
        <v>0</v>
      </c>
      <c r="CA44" s="11" t="b">
        <f t="shared" ca="1" si="34"/>
        <v>0</v>
      </c>
      <c r="CB44" s="11" t="b">
        <f t="shared" ca="1" si="34"/>
        <v>0</v>
      </c>
      <c r="CC44" s="11" t="b">
        <f t="shared" ca="1" si="34"/>
        <v>0</v>
      </c>
      <c r="CD44" s="11" t="b">
        <f t="shared" ca="1" si="34"/>
        <v>0</v>
      </c>
      <c r="CE44" s="11" t="b">
        <f t="shared" ca="1" si="34"/>
        <v>0</v>
      </c>
      <c r="CF44" s="11" t="b">
        <f t="shared" ca="1" si="34"/>
        <v>0</v>
      </c>
      <c r="CG44" s="11" t="b">
        <f t="shared" ca="1" si="34"/>
        <v>1</v>
      </c>
      <c r="CH44" s="11" t="b">
        <f t="shared" ca="1" si="34"/>
        <v>0</v>
      </c>
      <c r="CI44" s="11" t="b">
        <f t="shared" ca="1" si="34"/>
        <v>0</v>
      </c>
      <c r="CJ44" s="11" t="b">
        <f t="shared" ca="1" si="34"/>
        <v>0</v>
      </c>
      <c r="CK44" s="11" t="b">
        <f t="shared" ca="1" si="34"/>
        <v>0</v>
      </c>
      <c r="CL44" s="11" t="b">
        <f t="shared" ca="1" si="34"/>
        <v>0</v>
      </c>
      <c r="CM44" s="11" t="b">
        <f t="shared" ca="1" si="34"/>
        <v>0</v>
      </c>
      <c r="CN44" s="11" t="b">
        <f t="shared" ca="1" si="32"/>
        <v>0</v>
      </c>
      <c r="CO44" s="11" t="b">
        <f t="shared" ca="1" si="30"/>
        <v>0</v>
      </c>
    </row>
    <row r="45" spans="1:94">
      <c r="A45" t="s">
        <v>712</v>
      </c>
      <c r="B45" t="s">
        <v>713</v>
      </c>
      <c r="C45" t="s">
        <v>562</v>
      </c>
      <c r="D45" t="s">
        <v>54</v>
      </c>
      <c r="E45" t="s">
        <v>55</v>
      </c>
      <c r="F45" t="s">
        <v>83</v>
      </c>
      <c r="G45" t="s">
        <v>96</v>
      </c>
      <c r="H45" t="s">
        <v>58</v>
      </c>
      <c r="I45" t="str">
        <f t="shared" si="22"/>
        <v>Portugal</v>
      </c>
      <c r="J45" t="s">
        <v>74</v>
      </c>
      <c r="K45" t="s">
        <v>103</v>
      </c>
      <c r="L45">
        <v>3</v>
      </c>
      <c r="M45">
        <v>2</v>
      </c>
      <c r="N45">
        <v>3</v>
      </c>
      <c r="O45">
        <v>2</v>
      </c>
      <c r="P45">
        <v>2</v>
      </c>
      <c r="Q45">
        <v>5</v>
      </c>
      <c r="R45">
        <v>3</v>
      </c>
      <c r="S45">
        <v>0</v>
      </c>
      <c r="U45">
        <v>5</v>
      </c>
      <c r="V45">
        <v>4</v>
      </c>
      <c r="W45">
        <v>5</v>
      </c>
      <c r="X45">
        <v>4</v>
      </c>
      <c r="Y45">
        <v>4</v>
      </c>
      <c r="Z45">
        <v>2</v>
      </c>
      <c r="AA45">
        <v>4</v>
      </c>
      <c r="AB45">
        <v>3</v>
      </c>
      <c r="AC45">
        <v>2</v>
      </c>
      <c r="AD45">
        <v>4</v>
      </c>
      <c r="AE45" s="48">
        <f t="shared" si="13"/>
        <v>3.75</v>
      </c>
      <c r="AF45" s="35">
        <v>4</v>
      </c>
      <c r="AG45">
        <v>1</v>
      </c>
      <c r="AH45">
        <v>4</v>
      </c>
      <c r="AI45">
        <v>2</v>
      </c>
      <c r="AJ45">
        <v>5</v>
      </c>
      <c r="AK45">
        <v>4</v>
      </c>
      <c r="AL45">
        <v>5</v>
      </c>
      <c r="AM45">
        <v>1</v>
      </c>
      <c r="AN45" s="48">
        <f t="shared" si="11"/>
        <v>3.25</v>
      </c>
      <c r="AO45">
        <v>4</v>
      </c>
      <c r="AP45">
        <v>4</v>
      </c>
      <c r="AQ45">
        <v>4</v>
      </c>
      <c r="AR45">
        <v>4</v>
      </c>
      <c r="AS45">
        <v>4</v>
      </c>
      <c r="AT45">
        <v>6</v>
      </c>
      <c r="AU45" s="48">
        <f t="shared" si="12"/>
        <v>4</v>
      </c>
      <c r="AV45">
        <v>0</v>
      </c>
      <c r="AW45">
        <f t="shared" si="23"/>
        <v>3.25</v>
      </c>
      <c r="AX45">
        <f t="shared" si="24"/>
        <v>1</v>
      </c>
      <c r="AY45">
        <f t="shared" si="25"/>
        <v>3.75</v>
      </c>
      <c r="AZ45">
        <f t="shared" si="26"/>
        <v>1</v>
      </c>
      <c r="BA45" t="s">
        <v>61</v>
      </c>
      <c r="BB45" t="s">
        <v>277</v>
      </c>
      <c r="BC45" t="s">
        <v>714</v>
      </c>
      <c r="BD45">
        <v>3</v>
      </c>
      <c r="BF45">
        <f t="shared" si="27"/>
        <v>3</v>
      </c>
      <c r="BG45">
        <v>1</v>
      </c>
      <c r="BH45">
        <v>4</v>
      </c>
      <c r="BI45">
        <f t="shared" si="28"/>
        <v>1</v>
      </c>
      <c r="BJ45" t="s">
        <v>715</v>
      </c>
      <c r="BK45" t="s">
        <v>65</v>
      </c>
      <c r="BL45" s="1">
        <v>3.9699074074074072E-3</v>
      </c>
      <c r="BN45" s="5" t="s">
        <v>1041</v>
      </c>
      <c r="BP45" s="11" t="b">
        <f t="shared" ca="1" si="33"/>
        <v>0</v>
      </c>
      <c r="BQ45" s="11" t="b">
        <f t="shared" ca="1" si="33"/>
        <v>0</v>
      </c>
      <c r="BR45" s="11" t="b">
        <f t="shared" ca="1" si="33"/>
        <v>0</v>
      </c>
      <c r="BS45" s="11" t="b">
        <f t="shared" ca="1" si="33"/>
        <v>0</v>
      </c>
      <c r="BT45" s="11" t="b">
        <f t="shared" ca="1" si="33"/>
        <v>0</v>
      </c>
      <c r="BU45" s="11" t="b">
        <f t="shared" ca="1" si="33"/>
        <v>0</v>
      </c>
      <c r="BX45" s="11" t="b">
        <f t="shared" ca="1" si="29"/>
        <v>0</v>
      </c>
      <c r="BY45" s="11" t="b">
        <f t="shared" si="31"/>
        <v>0</v>
      </c>
      <c r="BZ45" s="11" t="b">
        <f t="shared" ca="1" si="34"/>
        <v>0</v>
      </c>
      <c r="CA45" s="11" t="b">
        <f t="shared" ca="1" si="34"/>
        <v>0</v>
      </c>
      <c r="CB45" s="11" t="b">
        <f t="shared" ca="1" si="34"/>
        <v>0</v>
      </c>
      <c r="CC45" s="11" t="b">
        <f t="shared" ca="1" si="34"/>
        <v>0</v>
      </c>
      <c r="CD45" s="11" t="b">
        <f t="shared" ca="1" si="34"/>
        <v>0</v>
      </c>
      <c r="CE45" s="11" t="b">
        <f t="shared" ca="1" si="34"/>
        <v>0</v>
      </c>
      <c r="CF45" s="11" t="b">
        <f t="shared" ca="1" si="34"/>
        <v>0</v>
      </c>
      <c r="CG45" s="11" t="b">
        <f t="shared" ca="1" si="34"/>
        <v>0</v>
      </c>
      <c r="CH45" s="11" t="b">
        <f t="shared" ca="1" si="34"/>
        <v>0</v>
      </c>
      <c r="CI45" s="11" t="b">
        <f t="shared" ca="1" si="34"/>
        <v>0</v>
      </c>
      <c r="CJ45" s="11" t="b">
        <f t="shared" ca="1" si="34"/>
        <v>0</v>
      </c>
      <c r="CK45" s="11" t="b">
        <f t="shared" ca="1" si="34"/>
        <v>0</v>
      </c>
      <c r="CL45" s="11" t="b">
        <f t="shared" ca="1" si="34"/>
        <v>0</v>
      </c>
      <c r="CM45" s="11" t="b">
        <f t="shared" ca="1" si="34"/>
        <v>0</v>
      </c>
      <c r="CN45" s="11" t="b">
        <f t="shared" ca="1" si="32"/>
        <v>0</v>
      </c>
      <c r="CO45" s="11" t="b">
        <f t="shared" ca="1" si="30"/>
        <v>0</v>
      </c>
    </row>
    <row r="46" spans="1:94">
      <c r="A46" t="s">
        <v>716</v>
      </c>
      <c r="B46" t="s">
        <v>717</v>
      </c>
      <c r="C46" t="s">
        <v>562</v>
      </c>
      <c r="D46" t="s">
        <v>70</v>
      </c>
      <c r="E46" t="s">
        <v>144</v>
      </c>
      <c r="F46" t="s">
        <v>56</v>
      </c>
      <c r="G46" t="s">
        <v>72</v>
      </c>
      <c r="H46" t="s">
        <v>718</v>
      </c>
      <c r="I46" t="str">
        <f t="shared" si="22"/>
        <v>Portuguese</v>
      </c>
      <c r="J46" t="s">
        <v>59</v>
      </c>
      <c r="K46" t="s">
        <v>296</v>
      </c>
      <c r="L46">
        <v>1</v>
      </c>
      <c r="M46">
        <v>3</v>
      </c>
      <c r="N46">
        <v>2</v>
      </c>
      <c r="O46">
        <v>3</v>
      </c>
      <c r="P46">
        <v>2</v>
      </c>
      <c r="Q46">
        <v>5</v>
      </c>
      <c r="R46">
        <v>3</v>
      </c>
      <c r="S46">
        <v>0</v>
      </c>
      <c r="U46">
        <v>5</v>
      </c>
      <c r="V46">
        <v>2</v>
      </c>
      <c r="W46">
        <v>3</v>
      </c>
      <c r="X46">
        <v>4</v>
      </c>
      <c r="Y46">
        <v>4</v>
      </c>
      <c r="Z46">
        <v>3</v>
      </c>
      <c r="AA46">
        <v>4</v>
      </c>
      <c r="AB46">
        <v>2</v>
      </c>
      <c r="AC46">
        <v>2</v>
      </c>
      <c r="AD46">
        <v>4</v>
      </c>
      <c r="AE46" s="48">
        <f t="shared" si="13"/>
        <v>3.25</v>
      </c>
      <c r="AF46" s="35">
        <v>2</v>
      </c>
      <c r="AG46">
        <v>3</v>
      </c>
      <c r="AH46">
        <v>1</v>
      </c>
      <c r="AI46">
        <v>3</v>
      </c>
      <c r="AJ46">
        <v>4</v>
      </c>
      <c r="AK46">
        <v>3</v>
      </c>
      <c r="AL46">
        <v>1</v>
      </c>
      <c r="AM46">
        <v>1</v>
      </c>
      <c r="AN46" s="48">
        <f t="shared" si="11"/>
        <v>2.25</v>
      </c>
      <c r="AO46">
        <v>1</v>
      </c>
      <c r="AP46">
        <v>3</v>
      </c>
      <c r="AQ46">
        <v>3</v>
      </c>
      <c r="AR46">
        <v>4</v>
      </c>
      <c r="AS46">
        <v>4</v>
      </c>
      <c r="AT46">
        <v>6</v>
      </c>
      <c r="AU46" s="48">
        <f t="shared" si="12"/>
        <v>3</v>
      </c>
      <c r="AV46">
        <v>1</v>
      </c>
      <c r="AW46">
        <f t="shared" si="23"/>
        <v>2.25</v>
      </c>
      <c r="AX46">
        <f t="shared" si="24"/>
        <v>0</v>
      </c>
      <c r="AY46">
        <f t="shared" si="25"/>
        <v>3.25</v>
      </c>
      <c r="AZ46">
        <f t="shared" si="26"/>
        <v>1</v>
      </c>
      <c r="BA46" t="s">
        <v>145</v>
      </c>
      <c r="BB46" t="s">
        <v>719</v>
      </c>
      <c r="BC46" t="s">
        <v>720</v>
      </c>
      <c r="BD46">
        <v>0</v>
      </c>
      <c r="BE46">
        <v>1</v>
      </c>
      <c r="BF46">
        <f t="shared" si="27"/>
        <v>1</v>
      </c>
      <c r="BG46">
        <v>1</v>
      </c>
      <c r="BH46">
        <v>2</v>
      </c>
      <c r="BI46">
        <f t="shared" si="28"/>
        <v>1</v>
      </c>
      <c r="BJ46" t="s">
        <v>453</v>
      </c>
      <c r="BK46" t="s">
        <v>149</v>
      </c>
      <c r="BL46" s="1">
        <v>3.3333333333333335E-3</v>
      </c>
      <c r="BM46" t="s">
        <v>721</v>
      </c>
      <c r="BN46" s="5" t="s">
        <v>1041</v>
      </c>
      <c r="BP46" s="11" t="b">
        <f t="shared" ca="1" si="33"/>
        <v>0</v>
      </c>
      <c r="BQ46" s="11" t="b">
        <f t="shared" ca="1" si="33"/>
        <v>0</v>
      </c>
      <c r="BR46" s="11" t="b">
        <f t="shared" ca="1" si="33"/>
        <v>0</v>
      </c>
      <c r="BS46" s="11" t="b">
        <f t="shared" ca="1" si="33"/>
        <v>0</v>
      </c>
      <c r="BT46" s="11" t="b">
        <f t="shared" ca="1" si="33"/>
        <v>0</v>
      </c>
      <c r="BU46" s="11" t="b">
        <f t="shared" ca="1" si="33"/>
        <v>0</v>
      </c>
      <c r="BX46" s="11" t="b">
        <f t="shared" ca="1" si="29"/>
        <v>0</v>
      </c>
      <c r="BY46" s="11" t="b">
        <f t="shared" si="31"/>
        <v>0</v>
      </c>
      <c r="BZ46" s="11" t="b">
        <f t="shared" ca="1" si="34"/>
        <v>0</v>
      </c>
      <c r="CA46" s="11" t="b">
        <f t="shared" ca="1" si="34"/>
        <v>0</v>
      </c>
      <c r="CB46" s="11" t="b">
        <f t="shared" ca="1" si="34"/>
        <v>0</v>
      </c>
      <c r="CC46" s="11" t="b">
        <f t="shared" ca="1" si="34"/>
        <v>0</v>
      </c>
      <c r="CD46" s="11" t="b">
        <f t="shared" ca="1" si="34"/>
        <v>0</v>
      </c>
      <c r="CE46" s="11" t="b">
        <f t="shared" ca="1" si="34"/>
        <v>0</v>
      </c>
      <c r="CF46" s="11" t="b">
        <f t="shared" ca="1" si="34"/>
        <v>0</v>
      </c>
      <c r="CG46" s="11" t="b">
        <f t="shared" ca="1" si="34"/>
        <v>0</v>
      </c>
      <c r="CH46" s="11" t="b">
        <f t="shared" ca="1" si="34"/>
        <v>0</v>
      </c>
      <c r="CI46" s="11" t="b">
        <f t="shared" ca="1" si="34"/>
        <v>0</v>
      </c>
      <c r="CJ46" s="11" t="b">
        <f t="shared" ca="1" si="34"/>
        <v>0</v>
      </c>
      <c r="CK46" s="11" t="b">
        <f t="shared" ca="1" si="34"/>
        <v>0</v>
      </c>
      <c r="CL46" s="11" t="b">
        <f t="shared" ca="1" si="34"/>
        <v>0</v>
      </c>
      <c r="CM46" s="11" t="b">
        <f t="shared" ca="1" si="34"/>
        <v>0</v>
      </c>
      <c r="CN46" s="11" t="b">
        <f t="shared" ca="1" si="32"/>
        <v>0</v>
      </c>
      <c r="CO46" s="11" t="b">
        <f t="shared" ca="1" si="30"/>
        <v>0</v>
      </c>
      <c r="CP46" t="s">
        <v>722</v>
      </c>
    </row>
    <row r="47" spans="1:94">
      <c r="A47" t="s">
        <v>723</v>
      </c>
      <c r="B47" t="s">
        <v>724</v>
      </c>
      <c r="C47" t="s">
        <v>562</v>
      </c>
      <c r="D47" t="s">
        <v>70</v>
      </c>
      <c r="E47" t="s">
        <v>95</v>
      </c>
      <c r="F47" t="s">
        <v>56</v>
      </c>
      <c r="G47" t="s">
        <v>347</v>
      </c>
      <c r="H47" t="s">
        <v>725</v>
      </c>
      <c r="I47" t="str">
        <f t="shared" si="22"/>
        <v>france</v>
      </c>
      <c r="J47" t="s">
        <v>59</v>
      </c>
      <c r="K47" t="s">
        <v>60</v>
      </c>
      <c r="L47">
        <v>3</v>
      </c>
      <c r="M47">
        <v>1</v>
      </c>
      <c r="N47">
        <v>3</v>
      </c>
      <c r="O47">
        <v>1</v>
      </c>
      <c r="P47">
        <v>4</v>
      </c>
      <c r="Q47">
        <v>4</v>
      </c>
      <c r="R47">
        <v>1</v>
      </c>
      <c r="S47">
        <v>0</v>
      </c>
      <c r="U47">
        <v>4</v>
      </c>
      <c r="V47">
        <v>5</v>
      </c>
      <c r="W47">
        <v>5</v>
      </c>
      <c r="X47">
        <v>4</v>
      </c>
      <c r="Y47">
        <v>5</v>
      </c>
      <c r="Z47">
        <v>5</v>
      </c>
      <c r="AA47">
        <v>6</v>
      </c>
      <c r="AB47">
        <v>4</v>
      </c>
      <c r="AC47">
        <v>2</v>
      </c>
      <c r="AD47">
        <v>4</v>
      </c>
      <c r="AE47" s="48">
        <f t="shared" si="13"/>
        <v>4.75</v>
      </c>
      <c r="AF47" s="35">
        <v>5</v>
      </c>
      <c r="AG47">
        <v>5</v>
      </c>
      <c r="AH47">
        <v>5</v>
      </c>
      <c r="AI47">
        <v>3</v>
      </c>
      <c r="AJ47">
        <v>6</v>
      </c>
      <c r="AK47">
        <v>5</v>
      </c>
      <c r="AL47">
        <v>4</v>
      </c>
      <c r="AM47">
        <v>4</v>
      </c>
      <c r="AN47" s="48">
        <f t="shared" si="11"/>
        <v>4.625</v>
      </c>
      <c r="AO47">
        <v>2</v>
      </c>
      <c r="AP47">
        <v>3</v>
      </c>
      <c r="AQ47">
        <v>4</v>
      </c>
      <c r="AR47">
        <v>2</v>
      </c>
      <c r="AS47">
        <v>2</v>
      </c>
      <c r="AT47">
        <v>6</v>
      </c>
      <c r="AU47" s="48">
        <f t="shared" si="12"/>
        <v>2.6</v>
      </c>
      <c r="AV47">
        <v>2</v>
      </c>
      <c r="AW47">
        <f t="shared" si="23"/>
        <v>4.625</v>
      </c>
      <c r="AX47">
        <f t="shared" si="24"/>
        <v>1</v>
      </c>
      <c r="AY47">
        <f t="shared" si="25"/>
        <v>4.75</v>
      </c>
      <c r="AZ47">
        <f t="shared" si="26"/>
        <v>1</v>
      </c>
      <c r="BA47" t="s">
        <v>297</v>
      </c>
      <c r="BB47" t="s">
        <v>358</v>
      </c>
      <c r="BC47" t="s">
        <v>427</v>
      </c>
      <c r="BD47">
        <v>0</v>
      </c>
      <c r="BE47">
        <v>1</v>
      </c>
      <c r="BF47">
        <f t="shared" si="27"/>
        <v>1</v>
      </c>
      <c r="BG47">
        <v>1</v>
      </c>
      <c r="BH47">
        <v>2</v>
      </c>
      <c r="BI47">
        <f t="shared" si="28"/>
        <v>1</v>
      </c>
      <c r="BJ47" t="s">
        <v>300</v>
      </c>
      <c r="BK47" t="s">
        <v>301</v>
      </c>
      <c r="BL47" s="1">
        <v>3.5185185185185185E-3</v>
      </c>
      <c r="BM47" t="s">
        <v>726</v>
      </c>
      <c r="BN47" s="5" t="s">
        <v>1042</v>
      </c>
      <c r="BP47" s="11" t="b">
        <f t="shared" ca="1" si="33"/>
        <v>0</v>
      </c>
      <c r="BQ47" s="11" t="b">
        <f t="shared" ca="1" si="33"/>
        <v>0</v>
      </c>
      <c r="BR47" s="11" t="b">
        <f t="shared" ca="1" si="33"/>
        <v>0</v>
      </c>
      <c r="BS47" s="11" t="b">
        <f t="shared" ca="1" si="33"/>
        <v>0</v>
      </c>
      <c r="BT47" s="11" t="b">
        <f t="shared" ca="1" si="33"/>
        <v>0</v>
      </c>
      <c r="BU47" s="11" t="b">
        <f t="shared" ca="1" si="33"/>
        <v>0</v>
      </c>
      <c r="BV47" s="5" t="s">
        <v>1045</v>
      </c>
      <c r="BW47" s="5" t="s">
        <v>1073</v>
      </c>
      <c r="BX47" s="11" t="b">
        <f t="shared" ca="1" si="29"/>
        <v>0</v>
      </c>
      <c r="BY47" s="11" t="b">
        <f t="shared" si="31"/>
        <v>0</v>
      </c>
      <c r="BZ47" s="11" t="b">
        <f t="shared" ca="1" si="34"/>
        <v>0</v>
      </c>
      <c r="CA47" s="11" t="b">
        <f t="shared" ca="1" si="34"/>
        <v>1</v>
      </c>
      <c r="CB47" s="11" t="b">
        <f t="shared" ca="1" si="34"/>
        <v>0</v>
      </c>
      <c r="CC47" s="11" t="b">
        <f t="shared" ca="1" si="34"/>
        <v>0</v>
      </c>
      <c r="CD47" s="11" t="b">
        <f t="shared" ca="1" si="34"/>
        <v>0</v>
      </c>
      <c r="CE47" s="11" t="b">
        <f t="shared" ca="1" si="34"/>
        <v>0</v>
      </c>
      <c r="CF47" s="11" t="b">
        <f t="shared" ca="1" si="34"/>
        <v>0</v>
      </c>
      <c r="CG47" s="11" t="b">
        <f t="shared" ca="1" si="34"/>
        <v>0</v>
      </c>
      <c r="CH47" s="11" t="b">
        <f t="shared" ca="1" si="34"/>
        <v>0</v>
      </c>
      <c r="CI47" s="11" t="b">
        <f t="shared" ca="1" si="34"/>
        <v>0</v>
      </c>
      <c r="CJ47" s="11" t="b">
        <f t="shared" ca="1" si="34"/>
        <v>1</v>
      </c>
      <c r="CK47" s="11" t="b">
        <f t="shared" ca="1" si="34"/>
        <v>0</v>
      </c>
      <c r="CL47" s="11" t="b">
        <f t="shared" ca="1" si="34"/>
        <v>0</v>
      </c>
      <c r="CM47" s="11" t="b">
        <f t="shared" ca="1" si="34"/>
        <v>0</v>
      </c>
      <c r="CN47" s="11" t="b">
        <f t="shared" ca="1" si="32"/>
        <v>1</v>
      </c>
      <c r="CO47" s="11" t="b">
        <f t="shared" ca="1" si="30"/>
        <v>0</v>
      </c>
      <c r="CP47" t="s">
        <v>727</v>
      </c>
    </row>
    <row r="48" spans="1:94">
      <c r="A48" t="s">
        <v>731</v>
      </c>
      <c r="B48" t="s">
        <v>732</v>
      </c>
      <c r="C48" t="s">
        <v>562</v>
      </c>
      <c r="D48" t="s">
        <v>70</v>
      </c>
      <c r="E48" t="s">
        <v>144</v>
      </c>
      <c r="F48" t="s">
        <v>56</v>
      </c>
      <c r="G48" t="s">
        <v>96</v>
      </c>
      <c r="H48" t="s">
        <v>658</v>
      </c>
      <c r="I48" t="str">
        <f t="shared" si="22"/>
        <v>Bulgaria</v>
      </c>
      <c r="J48" t="s">
        <v>74</v>
      </c>
      <c r="K48" t="s">
        <v>85</v>
      </c>
      <c r="L48">
        <v>4</v>
      </c>
      <c r="M48">
        <v>1</v>
      </c>
      <c r="N48">
        <v>3</v>
      </c>
      <c r="O48">
        <v>1</v>
      </c>
      <c r="P48">
        <v>5</v>
      </c>
      <c r="Q48">
        <v>0</v>
      </c>
      <c r="R48">
        <v>5</v>
      </c>
      <c r="S48">
        <v>0</v>
      </c>
      <c r="U48">
        <v>4</v>
      </c>
      <c r="V48">
        <v>5</v>
      </c>
      <c r="W48">
        <v>6</v>
      </c>
      <c r="X48">
        <v>5</v>
      </c>
      <c r="Y48">
        <v>5</v>
      </c>
      <c r="Z48">
        <v>6</v>
      </c>
      <c r="AA48">
        <v>5</v>
      </c>
      <c r="AB48">
        <v>4</v>
      </c>
      <c r="AC48">
        <v>4</v>
      </c>
      <c r="AD48">
        <v>2</v>
      </c>
      <c r="AE48" s="48">
        <f t="shared" si="13"/>
        <v>4.75</v>
      </c>
      <c r="AF48" s="35">
        <v>5</v>
      </c>
      <c r="AG48">
        <v>5</v>
      </c>
      <c r="AH48">
        <v>5</v>
      </c>
      <c r="AI48">
        <v>5</v>
      </c>
      <c r="AJ48">
        <v>6</v>
      </c>
      <c r="AK48">
        <v>5</v>
      </c>
      <c r="AL48">
        <v>4</v>
      </c>
      <c r="AM48">
        <v>5</v>
      </c>
      <c r="AN48" s="48">
        <f t="shared" si="11"/>
        <v>5</v>
      </c>
      <c r="AO48">
        <v>6</v>
      </c>
      <c r="AP48">
        <v>5</v>
      </c>
      <c r="AQ48">
        <v>5</v>
      </c>
      <c r="AR48">
        <v>6</v>
      </c>
      <c r="AS48">
        <v>5</v>
      </c>
      <c r="AT48">
        <v>6</v>
      </c>
      <c r="AU48" s="48">
        <f t="shared" si="12"/>
        <v>5.4</v>
      </c>
      <c r="AV48">
        <v>5</v>
      </c>
      <c r="AW48">
        <f t="shared" si="23"/>
        <v>5</v>
      </c>
      <c r="AX48">
        <f t="shared" si="24"/>
        <v>1</v>
      </c>
      <c r="AY48">
        <f t="shared" si="25"/>
        <v>4.75</v>
      </c>
      <c r="AZ48">
        <f t="shared" si="26"/>
        <v>1</v>
      </c>
      <c r="BA48" t="s">
        <v>61</v>
      </c>
      <c r="BB48" t="s">
        <v>733</v>
      </c>
      <c r="BC48" t="s">
        <v>734</v>
      </c>
      <c r="BD48">
        <v>0</v>
      </c>
      <c r="BE48">
        <v>1</v>
      </c>
      <c r="BF48">
        <f t="shared" si="27"/>
        <v>1</v>
      </c>
      <c r="BG48">
        <v>1</v>
      </c>
      <c r="BH48">
        <v>2</v>
      </c>
      <c r="BI48">
        <f t="shared" si="28"/>
        <v>1</v>
      </c>
      <c r="BJ48" t="s">
        <v>64</v>
      </c>
      <c r="BK48" t="s">
        <v>65</v>
      </c>
      <c r="BL48" s="1">
        <v>3.4375E-3</v>
      </c>
      <c r="BM48" t="s">
        <v>735</v>
      </c>
      <c r="BN48" s="5" t="s">
        <v>1044</v>
      </c>
      <c r="BP48" s="11" t="b">
        <f t="shared" ca="1" si="33"/>
        <v>0</v>
      </c>
      <c r="BQ48" s="11" t="b">
        <f t="shared" ca="1" si="33"/>
        <v>0</v>
      </c>
      <c r="BR48" s="11" t="b">
        <f t="shared" ca="1" si="33"/>
        <v>0</v>
      </c>
      <c r="BS48" s="11" t="b">
        <f t="shared" ca="1" si="33"/>
        <v>0</v>
      </c>
      <c r="BT48" s="11" t="b">
        <f t="shared" ca="1" si="33"/>
        <v>0</v>
      </c>
      <c r="BU48" s="11" t="b">
        <f t="shared" ca="1" si="33"/>
        <v>0</v>
      </c>
      <c r="BX48" s="11" t="b">
        <f t="shared" ca="1" si="29"/>
        <v>0</v>
      </c>
      <c r="BY48" s="11" t="b">
        <f t="shared" si="31"/>
        <v>0</v>
      </c>
      <c r="BZ48" s="11" t="b">
        <f t="shared" ca="1" si="34"/>
        <v>0</v>
      </c>
      <c r="CA48" s="11" t="b">
        <f t="shared" ca="1" si="34"/>
        <v>0</v>
      </c>
      <c r="CB48" s="11" t="b">
        <f t="shared" ca="1" si="34"/>
        <v>0</v>
      </c>
      <c r="CC48" s="11" t="b">
        <f t="shared" ca="1" si="34"/>
        <v>0</v>
      </c>
      <c r="CD48" s="11" t="b">
        <f t="shared" ca="1" si="34"/>
        <v>0</v>
      </c>
      <c r="CE48" s="11" t="b">
        <f t="shared" ca="1" si="34"/>
        <v>0</v>
      </c>
      <c r="CF48" s="11" t="b">
        <f t="shared" ca="1" si="34"/>
        <v>0</v>
      </c>
      <c r="CG48" s="11" t="b">
        <f t="shared" ca="1" si="34"/>
        <v>0</v>
      </c>
      <c r="CH48" s="11" t="b">
        <f t="shared" ca="1" si="34"/>
        <v>0</v>
      </c>
      <c r="CI48" s="11" t="b">
        <f t="shared" ca="1" si="34"/>
        <v>0</v>
      </c>
      <c r="CJ48" s="11" t="b">
        <f t="shared" ca="1" si="34"/>
        <v>0</v>
      </c>
      <c r="CK48" s="11" t="b">
        <f t="shared" ca="1" si="34"/>
        <v>0</v>
      </c>
      <c r="CL48" s="11" t="b">
        <f t="shared" ca="1" si="34"/>
        <v>0</v>
      </c>
      <c r="CM48" s="11" t="b">
        <f t="shared" ca="1" si="34"/>
        <v>0</v>
      </c>
      <c r="CN48" s="11" t="b">
        <f t="shared" ca="1" si="32"/>
        <v>0</v>
      </c>
      <c r="CO48" s="11" t="b">
        <f t="shared" ca="1" si="30"/>
        <v>0</v>
      </c>
      <c r="CP48" t="s">
        <v>736</v>
      </c>
    </row>
    <row r="49" spans="1:94">
      <c r="A49" t="s">
        <v>759</v>
      </c>
      <c r="B49" t="s">
        <v>760</v>
      </c>
      <c r="C49" t="s">
        <v>562</v>
      </c>
      <c r="D49" t="s">
        <v>70</v>
      </c>
      <c r="E49" t="s">
        <v>55</v>
      </c>
      <c r="F49" t="s">
        <v>56</v>
      </c>
      <c r="G49" t="s">
        <v>72</v>
      </c>
      <c r="H49" t="s">
        <v>443</v>
      </c>
      <c r="I49" t="str">
        <f t="shared" si="22"/>
        <v xml:space="preserve">Portugal </v>
      </c>
      <c r="J49" t="s">
        <v>74</v>
      </c>
      <c r="K49" t="s">
        <v>60</v>
      </c>
      <c r="L49">
        <v>3</v>
      </c>
      <c r="M49">
        <v>4</v>
      </c>
      <c r="N49">
        <v>5</v>
      </c>
      <c r="O49">
        <v>1</v>
      </c>
      <c r="P49">
        <v>3</v>
      </c>
      <c r="Q49">
        <v>4</v>
      </c>
      <c r="R49">
        <v>1</v>
      </c>
      <c r="S49">
        <v>0</v>
      </c>
      <c r="U49">
        <v>5</v>
      </c>
      <c r="V49">
        <v>2</v>
      </c>
      <c r="W49">
        <v>6</v>
      </c>
      <c r="X49">
        <v>3</v>
      </c>
      <c r="Y49">
        <v>6</v>
      </c>
      <c r="Z49">
        <v>3</v>
      </c>
      <c r="AA49">
        <v>5</v>
      </c>
      <c r="AB49">
        <v>4</v>
      </c>
      <c r="AC49">
        <v>2</v>
      </c>
      <c r="AD49">
        <v>4</v>
      </c>
      <c r="AE49" s="48">
        <f t="shared" si="13"/>
        <v>4.125</v>
      </c>
      <c r="AF49" s="35">
        <v>2</v>
      </c>
      <c r="AG49">
        <v>5</v>
      </c>
      <c r="AH49">
        <v>5</v>
      </c>
      <c r="AI49">
        <v>4</v>
      </c>
      <c r="AJ49">
        <v>6</v>
      </c>
      <c r="AK49">
        <v>6</v>
      </c>
      <c r="AL49">
        <v>5</v>
      </c>
      <c r="AM49">
        <v>0</v>
      </c>
      <c r="AN49" s="48">
        <f t="shared" si="11"/>
        <v>4.125</v>
      </c>
      <c r="AO49">
        <v>6</v>
      </c>
      <c r="AP49">
        <v>6</v>
      </c>
      <c r="AQ49">
        <v>6</v>
      </c>
      <c r="AR49">
        <v>6</v>
      </c>
      <c r="AS49">
        <v>6</v>
      </c>
      <c r="AT49">
        <v>6</v>
      </c>
      <c r="AU49" s="48">
        <f t="shared" si="12"/>
        <v>6</v>
      </c>
      <c r="AV49">
        <v>0</v>
      </c>
      <c r="AW49">
        <f t="shared" si="23"/>
        <v>4.125</v>
      </c>
      <c r="AX49">
        <f t="shared" si="24"/>
        <v>1</v>
      </c>
      <c r="AY49">
        <f t="shared" si="25"/>
        <v>4.125</v>
      </c>
      <c r="AZ49">
        <f t="shared" si="26"/>
        <v>1</v>
      </c>
      <c r="BA49" t="s">
        <v>282</v>
      </c>
      <c r="BB49" t="s">
        <v>746</v>
      </c>
      <c r="BC49" t="s">
        <v>284</v>
      </c>
      <c r="BD49">
        <v>2</v>
      </c>
      <c r="BF49">
        <f t="shared" si="27"/>
        <v>2</v>
      </c>
      <c r="BG49">
        <v>1</v>
      </c>
      <c r="BH49">
        <v>3</v>
      </c>
      <c r="BI49">
        <f t="shared" si="28"/>
        <v>1</v>
      </c>
      <c r="BJ49" t="s">
        <v>761</v>
      </c>
      <c r="BK49" t="s">
        <v>370</v>
      </c>
      <c r="BL49" s="1">
        <v>4.2939814814814811E-3</v>
      </c>
      <c r="BN49" s="5" t="s">
        <v>1041</v>
      </c>
      <c r="BP49" s="11" t="b">
        <f t="shared" ca="1" si="33"/>
        <v>0</v>
      </c>
      <c r="BQ49" s="11" t="b">
        <f t="shared" ca="1" si="33"/>
        <v>0</v>
      </c>
      <c r="BR49" s="11" t="b">
        <f t="shared" ca="1" si="33"/>
        <v>0</v>
      </c>
      <c r="BS49" s="11" t="b">
        <f t="shared" ca="1" si="33"/>
        <v>0</v>
      </c>
      <c r="BT49" s="11" t="b">
        <f t="shared" ca="1" si="33"/>
        <v>0</v>
      </c>
      <c r="BU49" s="11" t="b">
        <f t="shared" ca="1" si="33"/>
        <v>0</v>
      </c>
      <c r="BX49" s="11" t="b">
        <f t="shared" ca="1" si="29"/>
        <v>0</v>
      </c>
      <c r="BY49" s="11" t="b">
        <f t="shared" si="31"/>
        <v>0</v>
      </c>
      <c r="BZ49" s="11" t="b">
        <f t="shared" ca="1" si="34"/>
        <v>0</v>
      </c>
      <c r="CA49" s="11" t="b">
        <f t="shared" ca="1" si="34"/>
        <v>0</v>
      </c>
      <c r="CB49" s="11" t="b">
        <f t="shared" ca="1" si="34"/>
        <v>0</v>
      </c>
      <c r="CC49" s="11" t="b">
        <f t="shared" ca="1" si="34"/>
        <v>0</v>
      </c>
      <c r="CD49" s="11" t="b">
        <f t="shared" ca="1" si="34"/>
        <v>0</v>
      </c>
      <c r="CE49" s="11" t="b">
        <f t="shared" ca="1" si="34"/>
        <v>0</v>
      </c>
      <c r="CF49" s="11" t="b">
        <f t="shared" ca="1" si="34"/>
        <v>0</v>
      </c>
      <c r="CG49" s="11" t="b">
        <f t="shared" ca="1" si="34"/>
        <v>0</v>
      </c>
      <c r="CH49" s="11" t="b">
        <f t="shared" ca="1" si="34"/>
        <v>0</v>
      </c>
      <c r="CI49" s="11" t="b">
        <f t="shared" ca="1" si="34"/>
        <v>0</v>
      </c>
      <c r="CJ49" s="11" t="b">
        <f t="shared" ca="1" si="34"/>
        <v>0</v>
      </c>
      <c r="CK49" s="11" t="b">
        <f t="shared" ca="1" si="34"/>
        <v>0</v>
      </c>
      <c r="CL49" s="11" t="b">
        <f t="shared" ca="1" si="34"/>
        <v>0</v>
      </c>
      <c r="CM49" s="11" t="b">
        <f t="shared" ca="1" si="34"/>
        <v>0</v>
      </c>
      <c r="CN49" s="11" t="b">
        <f t="shared" ca="1" si="32"/>
        <v>0</v>
      </c>
      <c r="CO49" s="11" t="b">
        <f t="shared" ca="1" si="30"/>
        <v>0</v>
      </c>
    </row>
    <row r="50" spans="1:94">
      <c r="A50" t="s">
        <v>770</v>
      </c>
      <c r="B50" t="s">
        <v>771</v>
      </c>
      <c r="C50" t="s">
        <v>562</v>
      </c>
      <c r="D50" t="s">
        <v>70</v>
      </c>
      <c r="E50" t="s">
        <v>144</v>
      </c>
      <c r="F50" t="s">
        <v>56</v>
      </c>
      <c r="G50" t="s">
        <v>72</v>
      </c>
      <c r="H50" t="s">
        <v>772</v>
      </c>
      <c r="I50" t="str">
        <f t="shared" si="22"/>
        <v>Brazil</v>
      </c>
      <c r="J50" t="s">
        <v>74</v>
      </c>
      <c r="K50" t="s">
        <v>60</v>
      </c>
      <c r="L50">
        <v>5</v>
      </c>
      <c r="M50">
        <v>3</v>
      </c>
      <c r="N50">
        <v>4</v>
      </c>
      <c r="O50">
        <v>3</v>
      </c>
      <c r="P50">
        <v>5</v>
      </c>
      <c r="Q50">
        <v>5</v>
      </c>
      <c r="R50">
        <v>4</v>
      </c>
      <c r="S50">
        <v>0</v>
      </c>
      <c r="U50">
        <v>4</v>
      </c>
      <c r="V50">
        <v>6</v>
      </c>
      <c r="W50">
        <v>6</v>
      </c>
      <c r="X50">
        <v>6</v>
      </c>
      <c r="Y50">
        <v>6</v>
      </c>
      <c r="Z50">
        <v>6</v>
      </c>
      <c r="AA50">
        <v>6</v>
      </c>
      <c r="AB50">
        <v>5</v>
      </c>
      <c r="AC50">
        <v>0</v>
      </c>
      <c r="AD50">
        <v>6</v>
      </c>
      <c r="AE50" s="48">
        <f t="shared" si="13"/>
        <v>5.875</v>
      </c>
      <c r="AF50" s="35">
        <v>5</v>
      </c>
      <c r="AG50">
        <v>6</v>
      </c>
      <c r="AH50">
        <v>6</v>
      </c>
      <c r="AI50">
        <v>6</v>
      </c>
      <c r="AJ50">
        <v>6</v>
      </c>
      <c r="AK50">
        <v>6</v>
      </c>
      <c r="AL50">
        <v>6</v>
      </c>
      <c r="AM50">
        <v>5</v>
      </c>
      <c r="AN50" s="48">
        <f t="shared" si="11"/>
        <v>5.75</v>
      </c>
      <c r="AO50">
        <v>6</v>
      </c>
      <c r="AP50">
        <v>6</v>
      </c>
      <c r="AQ50">
        <v>6</v>
      </c>
      <c r="AR50">
        <v>6</v>
      </c>
      <c r="AS50">
        <v>6</v>
      </c>
      <c r="AT50">
        <v>6</v>
      </c>
      <c r="AU50" s="48">
        <f t="shared" si="12"/>
        <v>6</v>
      </c>
      <c r="AV50">
        <v>2</v>
      </c>
      <c r="AW50">
        <f t="shared" si="23"/>
        <v>5.75</v>
      </c>
      <c r="AX50">
        <f t="shared" si="24"/>
        <v>1</v>
      </c>
      <c r="AY50">
        <f t="shared" si="25"/>
        <v>5.875</v>
      </c>
      <c r="AZ50">
        <f t="shared" si="26"/>
        <v>1</v>
      </c>
      <c r="BA50" t="s">
        <v>61</v>
      </c>
      <c r="BB50" t="s">
        <v>552</v>
      </c>
      <c r="BC50" t="s">
        <v>563</v>
      </c>
      <c r="BD50">
        <v>0</v>
      </c>
      <c r="BE50">
        <v>3</v>
      </c>
      <c r="BF50">
        <f t="shared" si="27"/>
        <v>3</v>
      </c>
      <c r="BG50">
        <v>1</v>
      </c>
      <c r="BH50">
        <v>3</v>
      </c>
      <c r="BI50">
        <f t="shared" si="28"/>
        <v>1</v>
      </c>
      <c r="BJ50" t="s">
        <v>181</v>
      </c>
      <c r="BK50" t="s">
        <v>65</v>
      </c>
      <c r="BL50" s="1">
        <v>8.611111111111111E-3</v>
      </c>
      <c r="BM50" t="s">
        <v>773</v>
      </c>
      <c r="BN50" s="5" t="s">
        <v>1041</v>
      </c>
      <c r="BP50" s="11" t="b">
        <f t="shared" ca="1" si="33"/>
        <v>0</v>
      </c>
      <c r="BQ50" s="11" t="b">
        <f t="shared" ca="1" si="33"/>
        <v>0</v>
      </c>
      <c r="BR50" s="11" t="b">
        <f t="shared" ca="1" si="33"/>
        <v>0</v>
      </c>
      <c r="BS50" s="11" t="b">
        <f t="shared" ca="1" si="33"/>
        <v>0</v>
      </c>
      <c r="BT50" s="11" t="b">
        <f t="shared" ca="1" si="33"/>
        <v>0</v>
      </c>
      <c r="BU50" s="11" t="b">
        <f t="shared" ca="1" si="33"/>
        <v>0</v>
      </c>
      <c r="BX50" s="11" t="b">
        <f t="shared" ca="1" si="29"/>
        <v>0</v>
      </c>
      <c r="BY50" s="11" t="b">
        <f t="shared" si="31"/>
        <v>0</v>
      </c>
      <c r="BZ50" s="11" t="b">
        <f t="shared" ca="1" si="34"/>
        <v>0</v>
      </c>
      <c r="CA50" s="11" t="b">
        <f t="shared" ca="1" si="34"/>
        <v>0</v>
      </c>
      <c r="CB50" s="11" t="b">
        <f t="shared" ca="1" si="34"/>
        <v>0</v>
      </c>
      <c r="CC50" s="11" t="b">
        <f t="shared" ca="1" si="34"/>
        <v>0</v>
      </c>
      <c r="CD50" s="11" t="b">
        <f t="shared" ca="1" si="34"/>
        <v>0</v>
      </c>
      <c r="CE50" s="11" t="b">
        <f t="shared" ca="1" si="34"/>
        <v>0</v>
      </c>
      <c r="CF50" s="11" t="b">
        <f t="shared" ca="1" si="34"/>
        <v>0</v>
      </c>
      <c r="CG50" s="11" t="b">
        <f t="shared" ca="1" si="34"/>
        <v>0</v>
      </c>
      <c r="CH50" s="11" t="b">
        <f t="shared" ca="1" si="34"/>
        <v>0</v>
      </c>
      <c r="CI50" s="11" t="b">
        <f t="shared" ca="1" si="34"/>
        <v>0</v>
      </c>
      <c r="CJ50" s="11" t="b">
        <f t="shared" ca="1" si="34"/>
        <v>0</v>
      </c>
      <c r="CK50" s="11" t="b">
        <f t="shared" ca="1" si="34"/>
        <v>0</v>
      </c>
      <c r="CL50" s="11" t="b">
        <f t="shared" ca="1" si="34"/>
        <v>0</v>
      </c>
      <c r="CM50" s="11" t="b">
        <f t="shared" ca="1" si="34"/>
        <v>0</v>
      </c>
      <c r="CN50" s="11" t="b">
        <f t="shared" ca="1" si="32"/>
        <v>0</v>
      </c>
      <c r="CO50" s="11" t="b">
        <f t="shared" ca="1" si="30"/>
        <v>0</v>
      </c>
      <c r="CP50" t="s">
        <v>774</v>
      </c>
    </row>
    <row r="51" spans="1:94">
      <c r="A51" t="s">
        <v>796</v>
      </c>
      <c r="B51" t="s">
        <v>797</v>
      </c>
      <c r="C51" t="s">
        <v>562</v>
      </c>
      <c r="D51" t="s">
        <v>70</v>
      </c>
      <c r="E51" t="s">
        <v>95</v>
      </c>
      <c r="F51" t="s">
        <v>132</v>
      </c>
      <c r="G51" t="s">
        <v>96</v>
      </c>
      <c r="H51" t="s">
        <v>138</v>
      </c>
      <c r="I51" t="str">
        <f t="shared" si="22"/>
        <v>India</v>
      </c>
      <c r="J51" t="s">
        <v>74</v>
      </c>
      <c r="K51" t="s">
        <v>85</v>
      </c>
      <c r="L51">
        <v>2</v>
      </c>
      <c r="M51">
        <v>3</v>
      </c>
      <c r="N51">
        <v>3</v>
      </c>
      <c r="O51">
        <v>4</v>
      </c>
      <c r="P51">
        <v>5</v>
      </c>
      <c r="Q51">
        <v>3</v>
      </c>
      <c r="R51">
        <v>2</v>
      </c>
      <c r="S51">
        <v>0</v>
      </c>
      <c r="U51">
        <v>4</v>
      </c>
      <c r="V51">
        <v>5</v>
      </c>
      <c r="W51">
        <v>6</v>
      </c>
      <c r="X51">
        <v>4</v>
      </c>
      <c r="Y51">
        <v>4</v>
      </c>
      <c r="Z51">
        <v>6</v>
      </c>
      <c r="AA51">
        <v>6</v>
      </c>
      <c r="AB51">
        <v>5</v>
      </c>
      <c r="AC51">
        <v>1</v>
      </c>
      <c r="AD51">
        <v>5</v>
      </c>
      <c r="AE51" s="48">
        <f t="shared" si="13"/>
        <v>5.125</v>
      </c>
      <c r="AF51" s="35">
        <v>3</v>
      </c>
      <c r="AG51">
        <v>1</v>
      </c>
      <c r="AH51">
        <v>4</v>
      </c>
      <c r="AI51">
        <v>2</v>
      </c>
      <c r="AJ51">
        <v>6</v>
      </c>
      <c r="AK51">
        <v>5</v>
      </c>
      <c r="AL51">
        <v>5</v>
      </c>
      <c r="AM51">
        <v>2</v>
      </c>
      <c r="AN51" s="48">
        <f t="shared" si="11"/>
        <v>3.5</v>
      </c>
      <c r="AO51">
        <v>5</v>
      </c>
      <c r="AP51">
        <v>5</v>
      </c>
      <c r="AQ51">
        <v>5</v>
      </c>
      <c r="AR51">
        <v>5</v>
      </c>
      <c r="AS51">
        <v>5</v>
      </c>
      <c r="AT51">
        <v>6</v>
      </c>
      <c r="AU51" s="48">
        <f t="shared" si="12"/>
        <v>5</v>
      </c>
      <c r="AV51">
        <v>6</v>
      </c>
      <c r="AW51">
        <f t="shared" si="23"/>
        <v>3.5</v>
      </c>
      <c r="AX51">
        <f t="shared" si="24"/>
        <v>1</v>
      </c>
      <c r="AY51">
        <f t="shared" si="25"/>
        <v>5.125</v>
      </c>
      <c r="AZ51">
        <f t="shared" si="26"/>
        <v>1</v>
      </c>
      <c r="BA51" t="s">
        <v>61</v>
      </c>
      <c r="BB51" t="s">
        <v>634</v>
      </c>
      <c r="BC51" t="s">
        <v>798</v>
      </c>
      <c r="BD51">
        <v>0</v>
      </c>
      <c r="BE51">
        <v>2</v>
      </c>
      <c r="BF51">
        <f t="shared" si="27"/>
        <v>2</v>
      </c>
      <c r="BG51">
        <v>1</v>
      </c>
      <c r="BH51">
        <v>3</v>
      </c>
      <c r="BI51">
        <f t="shared" si="28"/>
        <v>1</v>
      </c>
      <c r="BJ51" t="s">
        <v>64</v>
      </c>
      <c r="BK51" t="s">
        <v>65</v>
      </c>
      <c r="BL51" s="1">
        <v>1.0844907407407407E-2</v>
      </c>
      <c r="BM51" t="s">
        <v>799</v>
      </c>
      <c r="BN51" s="5" t="s">
        <v>1042</v>
      </c>
      <c r="BP51" s="11" t="b">
        <f t="shared" ref="BP51:BU60" ca="1" si="35">ISNUMBER(SEARCH(BP$2,$BO51))</f>
        <v>0</v>
      </c>
      <c r="BQ51" s="11" t="b">
        <f t="shared" ca="1" si="35"/>
        <v>0</v>
      </c>
      <c r="BR51" s="11" t="b">
        <f t="shared" ca="1" si="35"/>
        <v>0</v>
      </c>
      <c r="BS51" s="11" t="b">
        <f t="shared" ca="1" si="35"/>
        <v>0</v>
      </c>
      <c r="BT51" s="11" t="b">
        <f t="shared" ca="1" si="35"/>
        <v>0</v>
      </c>
      <c r="BU51" s="11" t="b">
        <f t="shared" ca="1" si="35"/>
        <v>0</v>
      </c>
      <c r="BV51" s="5" t="s">
        <v>1089</v>
      </c>
      <c r="BW51" s="5" t="s">
        <v>1090</v>
      </c>
      <c r="BX51" s="11" t="b">
        <f t="shared" ca="1" si="29"/>
        <v>0</v>
      </c>
      <c r="BY51" s="11" t="b">
        <f t="shared" si="31"/>
        <v>1</v>
      </c>
      <c r="BZ51" s="11" t="b">
        <f t="shared" ref="BZ51:CM60" ca="1" si="36">ISNUMBER(SEARCH(BZ$2,$BV51))</f>
        <v>0</v>
      </c>
      <c r="CA51" s="11" t="b">
        <f t="shared" ca="1" si="36"/>
        <v>0</v>
      </c>
      <c r="CB51" s="11" t="b">
        <f t="shared" ca="1" si="36"/>
        <v>0</v>
      </c>
      <c r="CC51" s="11" t="b">
        <f t="shared" ca="1" si="36"/>
        <v>0</v>
      </c>
      <c r="CD51" s="11" t="b">
        <f t="shared" ca="1" si="36"/>
        <v>0</v>
      </c>
      <c r="CE51" s="11" t="b">
        <f t="shared" ca="1" si="36"/>
        <v>1</v>
      </c>
      <c r="CF51" s="11" t="b">
        <f t="shared" ca="1" si="36"/>
        <v>0</v>
      </c>
      <c r="CG51" s="11" t="b">
        <f t="shared" ca="1" si="36"/>
        <v>0</v>
      </c>
      <c r="CH51" s="11" t="b">
        <f t="shared" ca="1" si="36"/>
        <v>0</v>
      </c>
      <c r="CI51" s="11" t="b">
        <f t="shared" ca="1" si="36"/>
        <v>0</v>
      </c>
      <c r="CJ51" s="11" t="b">
        <f t="shared" ca="1" si="36"/>
        <v>0</v>
      </c>
      <c r="CK51" s="11" t="b">
        <f t="shared" ca="1" si="36"/>
        <v>0</v>
      </c>
      <c r="CL51" s="11" t="b">
        <f t="shared" ca="1" si="36"/>
        <v>0</v>
      </c>
      <c r="CM51" s="11" t="b">
        <f t="shared" ca="1" si="36"/>
        <v>0</v>
      </c>
      <c r="CN51" s="11" t="b">
        <f t="shared" ca="1" si="32"/>
        <v>0</v>
      </c>
      <c r="CO51" s="11" t="b">
        <f t="shared" ca="1" si="30"/>
        <v>0</v>
      </c>
    </row>
    <row r="52" spans="1:94">
      <c r="A52" t="s">
        <v>806</v>
      </c>
      <c r="B52" t="s">
        <v>807</v>
      </c>
      <c r="C52" t="s">
        <v>802</v>
      </c>
      <c r="D52" t="s">
        <v>54</v>
      </c>
      <c r="E52" t="s">
        <v>144</v>
      </c>
      <c r="F52" t="s">
        <v>116</v>
      </c>
      <c r="G52" t="s">
        <v>96</v>
      </c>
      <c r="H52" t="s">
        <v>58</v>
      </c>
      <c r="I52" t="str">
        <f t="shared" si="22"/>
        <v>Portugal</v>
      </c>
      <c r="J52" t="s">
        <v>59</v>
      </c>
      <c r="K52" t="s">
        <v>60</v>
      </c>
      <c r="L52">
        <v>4</v>
      </c>
      <c r="M52">
        <v>1</v>
      </c>
      <c r="N52">
        <v>4</v>
      </c>
      <c r="O52">
        <v>3</v>
      </c>
      <c r="P52">
        <v>1</v>
      </c>
      <c r="Q52">
        <v>5</v>
      </c>
      <c r="R52">
        <v>2</v>
      </c>
      <c r="S52">
        <v>0</v>
      </c>
      <c r="U52">
        <v>5</v>
      </c>
      <c r="V52">
        <v>5</v>
      </c>
      <c r="W52">
        <v>6</v>
      </c>
      <c r="X52">
        <v>3</v>
      </c>
      <c r="Y52">
        <v>3</v>
      </c>
      <c r="Z52">
        <v>4</v>
      </c>
      <c r="AA52">
        <v>5</v>
      </c>
      <c r="AB52">
        <v>3</v>
      </c>
      <c r="AC52">
        <v>3</v>
      </c>
      <c r="AD52">
        <v>3</v>
      </c>
      <c r="AE52" s="48">
        <f t="shared" si="13"/>
        <v>4</v>
      </c>
      <c r="AF52" s="35">
        <v>6</v>
      </c>
      <c r="AG52">
        <v>6</v>
      </c>
      <c r="AH52">
        <v>6</v>
      </c>
      <c r="AI52">
        <v>6</v>
      </c>
      <c r="AJ52">
        <v>6</v>
      </c>
      <c r="AK52">
        <v>6</v>
      </c>
      <c r="AL52">
        <v>4</v>
      </c>
      <c r="AM52">
        <v>2</v>
      </c>
      <c r="AN52" s="48">
        <f t="shared" si="11"/>
        <v>5.25</v>
      </c>
      <c r="AO52">
        <v>6</v>
      </c>
      <c r="AP52">
        <v>6</v>
      </c>
      <c r="AQ52">
        <v>6</v>
      </c>
      <c r="AR52">
        <v>6</v>
      </c>
      <c r="AS52">
        <v>6</v>
      </c>
      <c r="AT52">
        <v>6</v>
      </c>
      <c r="AU52" s="48">
        <f t="shared" si="12"/>
        <v>6</v>
      </c>
      <c r="AV52">
        <v>6</v>
      </c>
      <c r="AW52">
        <f t="shared" si="23"/>
        <v>5.25</v>
      </c>
      <c r="AX52">
        <f t="shared" si="24"/>
        <v>1</v>
      </c>
      <c r="AY52">
        <f t="shared" si="25"/>
        <v>4</v>
      </c>
      <c r="AZ52">
        <f t="shared" si="26"/>
        <v>1</v>
      </c>
      <c r="BA52" t="s">
        <v>297</v>
      </c>
      <c r="BB52" t="s">
        <v>808</v>
      </c>
      <c r="BC52" t="s">
        <v>809</v>
      </c>
      <c r="BD52">
        <v>1</v>
      </c>
      <c r="BF52">
        <f t="shared" si="27"/>
        <v>1</v>
      </c>
      <c r="BG52">
        <v>1</v>
      </c>
      <c r="BH52">
        <v>3</v>
      </c>
      <c r="BI52">
        <f t="shared" si="28"/>
        <v>1</v>
      </c>
      <c r="BJ52" t="s">
        <v>315</v>
      </c>
      <c r="BK52" t="s">
        <v>316</v>
      </c>
      <c r="BL52" s="1">
        <v>4.2939814814814811E-3</v>
      </c>
      <c r="BN52" s="5" t="s">
        <v>1041</v>
      </c>
      <c r="BP52" s="11" t="b">
        <f t="shared" ca="1" si="35"/>
        <v>0</v>
      </c>
      <c r="BQ52" s="11" t="b">
        <f t="shared" ca="1" si="35"/>
        <v>0</v>
      </c>
      <c r="BR52" s="11" t="b">
        <f t="shared" ca="1" si="35"/>
        <v>0</v>
      </c>
      <c r="BS52" s="11" t="b">
        <f t="shared" ca="1" si="35"/>
        <v>0</v>
      </c>
      <c r="BT52" s="11" t="b">
        <f t="shared" ca="1" si="35"/>
        <v>0</v>
      </c>
      <c r="BU52" s="11" t="b">
        <f t="shared" ca="1" si="35"/>
        <v>0</v>
      </c>
      <c r="BX52" s="11" t="b">
        <f t="shared" ca="1" si="29"/>
        <v>0</v>
      </c>
      <c r="BY52" s="11" t="b">
        <f t="shared" si="31"/>
        <v>0</v>
      </c>
      <c r="BZ52" s="11" t="b">
        <f t="shared" ca="1" si="36"/>
        <v>0</v>
      </c>
      <c r="CA52" s="11" t="b">
        <f t="shared" ca="1" si="36"/>
        <v>0</v>
      </c>
      <c r="CB52" s="11" t="b">
        <f t="shared" ca="1" si="36"/>
        <v>0</v>
      </c>
      <c r="CC52" s="11" t="b">
        <f t="shared" ca="1" si="36"/>
        <v>0</v>
      </c>
      <c r="CD52" s="11" t="b">
        <f t="shared" ca="1" si="36"/>
        <v>0</v>
      </c>
      <c r="CE52" s="11" t="b">
        <f t="shared" ca="1" si="36"/>
        <v>0</v>
      </c>
      <c r="CF52" s="11" t="b">
        <f t="shared" ca="1" si="36"/>
        <v>0</v>
      </c>
      <c r="CG52" s="11" t="b">
        <f t="shared" ca="1" si="36"/>
        <v>0</v>
      </c>
      <c r="CH52" s="11" t="b">
        <f t="shared" ca="1" si="36"/>
        <v>0</v>
      </c>
      <c r="CI52" s="11" t="b">
        <f t="shared" ca="1" si="36"/>
        <v>0</v>
      </c>
      <c r="CJ52" s="11" t="b">
        <f t="shared" ca="1" si="36"/>
        <v>0</v>
      </c>
      <c r="CK52" s="11" t="b">
        <f t="shared" ca="1" si="36"/>
        <v>0</v>
      </c>
      <c r="CL52" s="11" t="b">
        <f t="shared" ca="1" si="36"/>
        <v>0</v>
      </c>
      <c r="CM52" s="11" t="b">
        <f t="shared" ca="1" si="36"/>
        <v>0</v>
      </c>
      <c r="CN52" s="11" t="b">
        <f t="shared" ca="1" si="32"/>
        <v>0</v>
      </c>
      <c r="CO52" s="11" t="b">
        <f t="shared" ca="1" si="30"/>
        <v>0</v>
      </c>
    </row>
    <row r="53" spans="1:94">
      <c r="A53" t="s">
        <v>834</v>
      </c>
      <c r="B53" t="s">
        <v>835</v>
      </c>
      <c r="C53" t="s">
        <v>802</v>
      </c>
      <c r="D53" t="s">
        <v>54</v>
      </c>
      <c r="E53" t="s">
        <v>71</v>
      </c>
      <c r="F53" t="s">
        <v>116</v>
      </c>
      <c r="G53" t="s">
        <v>72</v>
      </c>
      <c r="H53" t="s">
        <v>185</v>
      </c>
      <c r="I53" t="str">
        <f t="shared" si="22"/>
        <v>Italy</v>
      </c>
      <c r="J53" t="s">
        <v>59</v>
      </c>
      <c r="K53" t="s">
        <v>60</v>
      </c>
      <c r="L53">
        <v>2</v>
      </c>
      <c r="M53">
        <v>3</v>
      </c>
      <c r="N53">
        <v>3</v>
      </c>
      <c r="O53">
        <v>4</v>
      </c>
      <c r="P53">
        <v>3</v>
      </c>
      <c r="Q53">
        <v>0</v>
      </c>
      <c r="R53">
        <v>2</v>
      </c>
      <c r="S53">
        <v>0</v>
      </c>
      <c r="U53">
        <v>4</v>
      </c>
      <c r="V53">
        <v>6</v>
      </c>
      <c r="W53">
        <v>6</v>
      </c>
      <c r="X53">
        <v>3</v>
      </c>
      <c r="Y53">
        <v>6</v>
      </c>
      <c r="Z53">
        <v>5</v>
      </c>
      <c r="AA53">
        <v>5</v>
      </c>
      <c r="AB53">
        <v>3</v>
      </c>
      <c r="AC53">
        <v>3</v>
      </c>
      <c r="AD53">
        <v>3</v>
      </c>
      <c r="AE53" s="48">
        <f t="shared" si="13"/>
        <v>4.625</v>
      </c>
      <c r="AF53" s="35">
        <v>3</v>
      </c>
      <c r="AG53">
        <v>5</v>
      </c>
      <c r="AH53">
        <v>4</v>
      </c>
      <c r="AI53">
        <v>5</v>
      </c>
      <c r="AJ53">
        <v>6</v>
      </c>
      <c r="AK53">
        <v>5</v>
      </c>
      <c r="AL53">
        <v>5</v>
      </c>
      <c r="AM53">
        <v>4</v>
      </c>
      <c r="AN53" s="48">
        <f t="shared" si="11"/>
        <v>4.625</v>
      </c>
      <c r="AO53">
        <v>3</v>
      </c>
      <c r="AP53">
        <v>3</v>
      </c>
      <c r="AQ53">
        <v>3</v>
      </c>
      <c r="AR53">
        <v>3</v>
      </c>
      <c r="AS53">
        <v>3</v>
      </c>
      <c r="AT53">
        <v>6</v>
      </c>
      <c r="AU53" s="48">
        <f t="shared" si="12"/>
        <v>3</v>
      </c>
      <c r="AV53">
        <v>3</v>
      </c>
      <c r="AW53">
        <f t="shared" si="23"/>
        <v>4.625</v>
      </c>
      <c r="AX53">
        <f t="shared" si="24"/>
        <v>1</v>
      </c>
      <c r="AY53">
        <f t="shared" si="25"/>
        <v>4.625</v>
      </c>
      <c r="AZ53">
        <f t="shared" si="26"/>
        <v>1</v>
      </c>
      <c r="BA53" t="s">
        <v>297</v>
      </c>
      <c r="BB53" t="s">
        <v>326</v>
      </c>
      <c r="BC53" t="s">
        <v>836</v>
      </c>
      <c r="BD53">
        <v>2</v>
      </c>
      <c r="BF53">
        <f t="shared" si="27"/>
        <v>2</v>
      </c>
      <c r="BG53">
        <v>1</v>
      </c>
      <c r="BH53">
        <v>2</v>
      </c>
      <c r="BI53">
        <f t="shared" si="28"/>
        <v>1</v>
      </c>
      <c r="BJ53" t="s">
        <v>545</v>
      </c>
      <c r="BK53" t="s">
        <v>301</v>
      </c>
      <c r="BL53" s="1">
        <v>4.0972222222222226E-3</v>
      </c>
      <c r="BN53" s="5" t="s">
        <v>1041</v>
      </c>
      <c r="BP53" s="11" t="b">
        <f t="shared" ca="1" si="35"/>
        <v>0</v>
      </c>
      <c r="BQ53" s="11" t="b">
        <f t="shared" ca="1" si="35"/>
        <v>0</v>
      </c>
      <c r="BR53" s="11" t="b">
        <f t="shared" ca="1" si="35"/>
        <v>0</v>
      </c>
      <c r="BS53" s="11" t="b">
        <f t="shared" ca="1" si="35"/>
        <v>0</v>
      </c>
      <c r="BT53" s="11" t="b">
        <f t="shared" ca="1" si="35"/>
        <v>0</v>
      </c>
      <c r="BU53" s="11" t="b">
        <f t="shared" ca="1" si="35"/>
        <v>0</v>
      </c>
      <c r="BX53" s="11" t="b">
        <f t="shared" ca="1" si="29"/>
        <v>0</v>
      </c>
      <c r="BY53" s="11" t="b">
        <f t="shared" si="31"/>
        <v>0</v>
      </c>
      <c r="BZ53" s="11" t="b">
        <f t="shared" ca="1" si="36"/>
        <v>0</v>
      </c>
      <c r="CA53" s="11" t="b">
        <f t="shared" ca="1" si="36"/>
        <v>0</v>
      </c>
      <c r="CB53" s="11" t="b">
        <f t="shared" ca="1" si="36"/>
        <v>0</v>
      </c>
      <c r="CC53" s="11" t="b">
        <f t="shared" ca="1" si="36"/>
        <v>0</v>
      </c>
      <c r="CD53" s="11" t="b">
        <f t="shared" ca="1" si="36"/>
        <v>0</v>
      </c>
      <c r="CE53" s="11" t="b">
        <f t="shared" ca="1" si="36"/>
        <v>0</v>
      </c>
      <c r="CF53" s="11" t="b">
        <f t="shared" ca="1" si="36"/>
        <v>0</v>
      </c>
      <c r="CG53" s="11" t="b">
        <f t="shared" ca="1" si="36"/>
        <v>0</v>
      </c>
      <c r="CH53" s="11" t="b">
        <f t="shared" ca="1" si="36"/>
        <v>0</v>
      </c>
      <c r="CI53" s="11" t="b">
        <f t="shared" ca="1" si="36"/>
        <v>0</v>
      </c>
      <c r="CJ53" s="11" t="b">
        <f t="shared" ca="1" si="36"/>
        <v>0</v>
      </c>
      <c r="CK53" s="11" t="b">
        <f t="shared" ca="1" si="36"/>
        <v>0</v>
      </c>
      <c r="CL53" s="11" t="b">
        <f t="shared" ca="1" si="36"/>
        <v>0</v>
      </c>
      <c r="CM53" s="11" t="b">
        <f t="shared" ca="1" si="36"/>
        <v>0</v>
      </c>
      <c r="CN53" s="11" t="b">
        <f t="shared" ca="1" si="32"/>
        <v>0</v>
      </c>
      <c r="CO53" s="11" t="b">
        <f t="shared" ca="1" si="30"/>
        <v>0</v>
      </c>
    </row>
    <row r="54" spans="1:94">
      <c r="A54" t="s">
        <v>842</v>
      </c>
      <c r="B54" t="s">
        <v>843</v>
      </c>
      <c r="C54" t="s">
        <v>802</v>
      </c>
      <c r="D54" t="s">
        <v>70</v>
      </c>
      <c r="E54" t="s">
        <v>55</v>
      </c>
      <c r="F54" t="s">
        <v>56</v>
      </c>
      <c r="G54" t="s">
        <v>72</v>
      </c>
      <c r="H54" t="s">
        <v>844</v>
      </c>
      <c r="I54" t="str">
        <f t="shared" si="22"/>
        <v>France</v>
      </c>
      <c r="J54" t="s">
        <v>74</v>
      </c>
      <c r="K54" t="s">
        <v>60</v>
      </c>
      <c r="L54">
        <v>1</v>
      </c>
      <c r="M54">
        <v>3</v>
      </c>
      <c r="N54">
        <v>4</v>
      </c>
      <c r="O54">
        <v>4</v>
      </c>
      <c r="P54">
        <v>4</v>
      </c>
      <c r="Q54">
        <v>4</v>
      </c>
      <c r="R54">
        <v>5</v>
      </c>
      <c r="S54">
        <v>0</v>
      </c>
      <c r="U54">
        <v>4</v>
      </c>
      <c r="V54">
        <v>4</v>
      </c>
      <c r="W54">
        <v>6</v>
      </c>
      <c r="X54">
        <v>4</v>
      </c>
      <c r="Y54">
        <v>6</v>
      </c>
      <c r="Z54">
        <v>5</v>
      </c>
      <c r="AA54">
        <v>6</v>
      </c>
      <c r="AB54">
        <v>3</v>
      </c>
      <c r="AC54">
        <v>0</v>
      </c>
      <c r="AD54">
        <v>6</v>
      </c>
      <c r="AE54" s="48">
        <f t="shared" si="13"/>
        <v>5</v>
      </c>
      <c r="AF54" s="35">
        <v>3</v>
      </c>
      <c r="AG54">
        <v>4</v>
      </c>
      <c r="AH54">
        <v>4</v>
      </c>
      <c r="AI54">
        <v>2</v>
      </c>
      <c r="AJ54">
        <v>5</v>
      </c>
      <c r="AK54">
        <v>3</v>
      </c>
      <c r="AL54">
        <v>5</v>
      </c>
      <c r="AM54">
        <v>6</v>
      </c>
      <c r="AN54" s="48">
        <f t="shared" si="11"/>
        <v>4</v>
      </c>
      <c r="AO54">
        <v>0</v>
      </c>
      <c r="AP54">
        <v>1</v>
      </c>
      <c r="AQ54">
        <v>1</v>
      </c>
      <c r="AR54">
        <v>1</v>
      </c>
      <c r="AS54">
        <v>1</v>
      </c>
      <c r="AT54">
        <v>6</v>
      </c>
      <c r="AU54" s="48">
        <f t="shared" si="12"/>
        <v>0.8</v>
      </c>
      <c r="AV54">
        <v>5</v>
      </c>
      <c r="AW54">
        <f t="shared" si="23"/>
        <v>4</v>
      </c>
      <c r="AX54">
        <f t="shared" si="24"/>
        <v>1</v>
      </c>
      <c r="AY54">
        <f t="shared" si="25"/>
        <v>5</v>
      </c>
      <c r="AZ54">
        <f t="shared" si="26"/>
        <v>1</v>
      </c>
      <c r="BA54" t="s">
        <v>297</v>
      </c>
      <c r="BB54" t="s">
        <v>326</v>
      </c>
      <c r="BC54" t="s">
        <v>836</v>
      </c>
      <c r="BD54">
        <v>1</v>
      </c>
      <c r="BF54">
        <f t="shared" si="27"/>
        <v>1</v>
      </c>
      <c r="BG54">
        <v>1</v>
      </c>
      <c r="BH54">
        <v>2</v>
      </c>
      <c r="BI54">
        <f t="shared" si="28"/>
        <v>1</v>
      </c>
      <c r="BJ54" t="s">
        <v>300</v>
      </c>
      <c r="BK54" t="s">
        <v>301</v>
      </c>
      <c r="BL54" s="1">
        <v>6.053240740740741E-3</v>
      </c>
      <c r="BN54" s="5" t="s">
        <v>1041</v>
      </c>
      <c r="BP54" s="11" t="b">
        <f t="shared" ca="1" si="35"/>
        <v>0</v>
      </c>
      <c r="BQ54" s="11" t="b">
        <f t="shared" ca="1" si="35"/>
        <v>0</v>
      </c>
      <c r="BR54" s="11" t="b">
        <f t="shared" ca="1" si="35"/>
        <v>0</v>
      </c>
      <c r="BS54" s="11" t="b">
        <f t="shared" ca="1" si="35"/>
        <v>0</v>
      </c>
      <c r="BT54" s="11" t="b">
        <f t="shared" ca="1" si="35"/>
        <v>0</v>
      </c>
      <c r="BU54" s="11" t="b">
        <f t="shared" ca="1" si="35"/>
        <v>0</v>
      </c>
      <c r="BX54" s="11" t="b">
        <f t="shared" ca="1" si="29"/>
        <v>0</v>
      </c>
      <c r="BY54" s="11" t="b">
        <f t="shared" si="31"/>
        <v>0</v>
      </c>
      <c r="BZ54" s="11" t="b">
        <f t="shared" ca="1" si="36"/>
        <v>0</v>
      </c>
      <c r="CA54" s="11" t="b">
        <f t="shared" ca="1" si="36"/>
        <v>0</v>
      </c>
      <c r="CB54" s="11" t="b">
        <f t="shared" ca="1" si="36"/>
        <v>0</v>
      </c>
      <c r="CC54" s="11" t="b">
        <f t="shared" ca="1" si="36"/>
        <v>0</v>
      </c>
      <c r="CD54" s="11" t="b">
        <f t="shared" ca="1" si="36"/>
        <v>0</v>
      </c>
      <c r="CE54" s="11" t="b">
        <f t="shared" ca="1" si="36"/>
        <v>0</v>
      </c>
      <c r="CF54" s="11" t="b">
        <f t="shared" ca="1" si="36"/>
        <v>0</v>
      </c>
      <c r="CG54" s="11" t="b">
        <f t="shared" ca="1" si="36"/>
        <v>0</v>
      </c>
      <c r="CH54" s="11" t="b">
        <f t="shared" ca="1" si="36"/>
        <v>0</v>
      </c>
      <c r="CI54" s="11" t="b">
        <f t="shared" ca="1" si="36"/>
        <v>0</v>
      </c>
      <c r="CJ54" s="11" t="b">
        <f t="shared" ca="1" si="36"/>
        <v>0</v>
      </c>
      <c r="CK54" s="11" t="b">
        <f t="shared" ca="1" si="36"/>
        <v>0</v>
      </c>
      <c r="CL54" s="11" t="b">
        <f t="shared" ca="1" si="36"/>
        <v>0</v>
      </c>
      <c r="CM54" s="11" t="b">
        <f t="shared" ca="1" si="36"/>
        <v>0</v>
      </c>
      <c r="CN54" s="11" t="b">
        <f t="shared" ca="1" si="32"/>
        <v>0</v>
      </c>
      <c r="CO54" s="11" t="b">
        <f t="shared" ca="1" si="30"/>
        <v>0</v>
      </c>
    </row>
    <row r="55" spans="1:94">
      <c r="A55" t="s">
        <v>849</v>
      </c>
      <c r="B55" t="s">
        <v>850</v>
      </c>
      <c r="C55" t="s">
        <v>802</v>
      </c>
      <c r="D55" t="s">
        <v>70</v>
      </c>
      <c r="E55" t="s">
        <v>82</v>
      </c>
      <c r="F55" t="s">
        <v>132</v>
      </c>
      <c r="G55" t="s">
        <v>96</v>
      </c>
      <c r="H55" t="s">
        <v>492</v>
      </c>
      <c r="I55" t="str">
        <f t="shared" si="22"/>
        <v>Estonia</v>
      </c>
      <c r="J55" t="s">
        <v>74</v>
      </c>
      <c r="K55" t="s">
        <v>60</v>
      </c>
      <c r="L55">
        <v>2</v>
      </c>
      <c r="M55">
        <v>2</v>
      </c>
      <c r="N55">
        <v>3</v>
      </c>
      <c r="O55">
        <v>2</v>
      </c>
      <c r="P55">
        <v>3</v>
      </c>
      <c r="Q55">
        <v>2</v>
      </c>
      <c r="R55">
        <v>5</v>
      </c>
      <c r="S55">
        <v>0</v>
      </c>
      <c r="U55">
        <v>4</v>
      </c>
      <c r="V55">
        <v>6</v>
      </c>
      <c r="W55">
        <v>6</v>
      </c>
      <c r="X55">
        <v>4</v>
      </c>
      <c r="Y55">
        <v>5</v>
      </c>
      <c r="Z55">
        <v>4</v>
      </c>
      <c r="AA55">
        <v>6</v>
      </c>
      <c r="AB55">
        <v>5</v>
      </c>
      <c r="AC55">
        <v>0</v>
      </c>
      <c r="AD55">
        <v>6</v>
      </c>
      <c r="AE55" s="48">
        <f t="shared" si="13"/>
        <v>5.25</v>
      </c>
      <c r="AF55" s="35">
        <v>5</v>
      </c>
      <c r="AG55">
        <v>6</v>
      </c>
      <c r="AH55">
        <v>6</v>
      </c>
      <c r="AI55">
        <v>6</v>
      </c>
      <c r="AJ55">
        <v>6</v>
      </c>
      <c r="AK55">
        <v>6</v>
      </c>
      <c r="AL55">
        <v>5</v>
      </c>
      <c r="AM55">
        <v>5</v>
      </c>
      <c r="AN55" s="48">
        <f t="shared" si="11"/>
        <v>5.625</v>
      </c>
      <c r="AO55">
        <v>5</v>
      </c>
      <c r="AP55">
        <v>5</v>
      </c>
      <c r="AQ55">
        <v>5</v>
      </c>
      <c r="AR55">
        <v>5</v>
      </c>
      <c r="AS55">
        <v>5</v>
      </c>
      <c r="AT55">
        <v>6</v>
      </c>
      <c r="AU55" s="48">
        <f t="shared" si="12"/>
        <v>5</v>
      </c>
      <c r="AV55">
        <v>6</v>
      </c>
      <c r="AW55">
        <f t="shared" si="23"/>
        <v>5.625</v>
      </c>
      <c r="AX55">
        <f t="shared" si="24"/>
        <v>1</v>
      </c>
      <c r="AY55">
        <f t="shared" si="25"/>
        <v>5.25</v>
      </c>
      <c r="AZ55">
        <f t="shared" si="26"/>
        <v>1</v>
      </c>
      <c r="BA55" t="s">
        <v>61</v>
      </c>
      <c r="BB55" t="s">
        <v>320</v>
      </c>
      <c r="BC55" t="s">
        <v>851</v>
      </c>
      <c r="BD55">
        <v>1</v>
      </c>
      <c r="BF55">
        <f t="shared" si="27"/>
        <v>1</v>
      </c>
      <c r="BG55">
        <v>2</v>
      </c>
      <c r="BH55">
        <v>4</v>
      </c>
      <c r="BI55">
        <f t="shared" si="28"/>
        <v>1</v>
      </c>
      <c r="BJ55" t="s">
        <v>564</v>
      </c>
      <c r="BK55" t="s">
        <v>236</v>
      </c>
      <c r="BL55" s="1">
        <v>4.1203703703703706E-3</v>
      </c>
      <c r="BN55" s="5" t="s">
        <v>1041</v>
      </c>
      <c r="BP55" s="11" t="b">
        <f t="shared" ca="1" si="35"/>
        <v>0</v>
      </c>
      <c r="BQ55" s="11" t="b">
        <f t="shared" ca="1" si="35"/>
        <v>0</v>
      </c>
      <c r="BR55" s="11" t="b">
        <f t="shared" ca="1" si="35"/>
        <v>0</v>
      </c>
      <c r="BS55" s="11" t="b">
        <f t="shared" ca="1" si="35"/>
        <v>0</v>
      </c>
      <c r="BT55" s="11" t="b">
        <f t="shared" ca="1" si="35"/>
        <v>0</v>
      </c>
      <c r="BU55" s="11" t="b">
        <f t="shared" ca="1" si="35"/>
        <v>0</v>
      </c>
      <c r="BX55" s="11" t="b">
        <f t="shared" ca="1" si="29"/>
        <v>0</v>
      </c>
      <c r="BY55" s="11" t="b">
        <f t="shared" si="31"/>
        <v>0</v>
      </c>
      <c r="BZ55" s="11" t="b">
        <f t="shared" ca="1" si="36"/>
        <v>0</v>
      </c>
      <c r="CA55" s="11" t="b">
        <f t="shared" ca="1" si="36"/>
        <v>0</v>
      </c>
      <c r="CB55" s="11" t="b">
        <f t="shared" ca="1" si="36"/>
        <v>0</v>
      </c>
      <c r="CC55" s="11" t="b">
        <f t="shared" ca="1" si="36"/>
        <v>0</v>
      </c>
      <c r="CD55" s="11" t="b">
        <f t="shared" ca="1" si="36"/>
        <v>0</v>
      </c>
      <c r="CE55" s="11" t="b">
        <f t="shared" ca="1" si="36"/>
        <v>0</v>
      </c>
      <c r="CF55" s="11" t="b">
        <f t="shared" ca="1" si="36"/>
        <v>0</v>
      </c>
      <c r="CG55" s="11" t="b">
        <f t="shared" ca="1" si="36"/>
        <v>0</v>
      </c>
      <c r="CH55" s="11" t="b">
        <f t="shared" ca="1" si="36"/>
        <v>0</v>
      </c>
      <c r="CI55" s="11" t="b">
        <f t="shared" ca="1" si="36"/>
        <v>0</v>
      </c>
      <c r="CJ55" s="11" t="b">
        <f t="shared" ca="1" si="36"/>
        <v>0</v>
      </c>
      <c r="CK55" s="11" t="b">
        <f t="shared" ca="1" si="36"/>
        <v>0</v>
      </c>
      <c r="CL55" s="11" t="b">
        <f t="shared" ca="1" si="36"/>
        <v>0</v>
      </c>
      <c r="CM55" s="11" t="b">
        <f t="shared" ca="1" si="36"/>
        <v>0</v>
      </c>
      <c r="CN55" s="11" t="b">
        <f t="shared" ca="1" si="32"/>
        <v>0</v>
      </c>
      <c r="CO55" s="11" t="b">
        <f t="shared" ca="1" si="30"/>
        <v>0</v>
      </c>
    </row>
    <row r="56" spans="1:94">
      <c r="A56" t="s">
        <v>863</v>
      </c>
      <c r="B56" t="s">
        <v>864</v>
      </c>
      <c r="C56" t="s">
        <v>802</v>
      </c>
      <c r="D56" t="s">
        <v>70</v>
      </c>
      <c r="E56" t="s">
        <v>71</v>
      </c>
      <c r="F56" t="s">
        <v>56</v>
      </c>
      <c r="G56" t="s">
        <v>96</v>
      </c>
      <c r="H56" t="s">
        <v>640</v>
      </c>
      <c r="I56" t="str">
        <f t="shared" si="22"/>
        <v>Latvia</v>
      </c>
      <c r="J56" t="s">
        <v>74</v>
      </c>
      <c r="K56" t="s">
        <v>444</v>
      </c>
      <c r="L56">
        <v>5</v>
      </c>
      <c r="M56">
        <v>2</v>
      </c>
      <c r="N56">
        <v>5</v>
      </c>
      <c r="O56">
        <v>1</v>
      </c>
      <c r="P56">
        <v>6</v>
      </c>
      <c r="Q56">
        <v>2</v>
      </c>
      <c r="R56">
        <v>5</v>
      </c>
      <c r="S56">
        <v>0</v>
      </c>
      <c r="U56">
        <v>4</v>
      </c>
      <c r="V56">
        <v>0</v>
      </c>
      <c r="W56">
        <v>3</v>
      </c>
      <c r="X56">
        <v>2</v>
      </c>
      <c r="Y56">
        <v>6</v>
      </c>
      <c r="Z56">
        <v>2</v>
      </c>
      <c r="AA56">
        <v>3</v>
      </c>
      <c r="AB56">
        <v>3</v>
      </c>
      <c r="AC56">
        <v>0</v>
      </c>
      <c r="AD56">
        <v>6</v>
      </c>
      <c r="AE56" s="48">
        <f t="shared" si="13"/>
        <v>3.125</v>
      </c>
      <c r="AF56" s="35">
        <v>0</v>
      </c>
      <c r="AG56">
        <v>3</v>
      </c>
      <c r="AH56">
        <v>3</v>
      </c>
      <c r="AI56">
        <v>3</v>
      </c>
      <c r="AJ56">
        <v>5</v>
      </c>
      <c r="AK56">
        <v>2</v>
      </c>
      <c r="AL56">
        <v>3</v>
      </c>
      <c r="AM56">
        <v>1</v>
      </c>
      <c r="AN56" s="48">
        <f t="shared" si="11"/>
        <v>2.5</v>
      </c>
      <c r="AO56">
        <v>2</v>
      </c>
      <c r="AP56">
        <v>3</v>
      </c>
      <c r="AQ56">
        <v>3</v>
      </c>
      <c r="AR56">
        <v>3</v>
      </c>
      <c r="AS56">
        <v>3</v>
      </c>
      <c r="AT56">
        <v>6</v>
      </c>
      <c r="AU56" s="48">
        <f t="shared" si="12"/>
        <v>2.8</v>
      </c>
      <c r="AV56">
        <v>2</v>
      </c>
      <c r="AW56">
        <f t="shared" si="23"/>
        <v>2.5</v>
      </c>
      <c r="AX56">
        <f t="shared" si="24"/>
        <v>0</v>
      </c>
      <c r="AY56">
        <f t="shared" si="25"/>
        <v>3.125</v>
      </c>
      <c r="AZ56">
        <f t="shared" si="26"/>
        <v>1</v>
      </c>
      <c r="BA56" t="s">
        <v>145</v>
      </c>
      <c r="BB56" t="s">
        <v>865</v>
      </c>
      <c r="BC56" t="s">
        <v>866</v>
      </c>
      <c r="BD56">
        <v>1</v>
      </c>
      <c r="BF56">
        <f t="shared" si="27"/>
        <v>1</v>
      </c>
      <c r="BG56">
        <v>1</v>
      </c>
      <c r="BH56">
        <v>2</v>
      </c>
      <c r="BI56">
        <f t="shared" si="28"/>
        <v>1</v>
      </c>
      <c r="BJ56" t="s">
        <v>369</v>
      </c>
      <c r="BK56" t="s">
        <v>370</v>
      </c>
      <c r="BL56" s="1">
        <v>3.5185185185185185E-3</v>
      </c>
      <c r="BM56" t="s">
        <v>867</v>
      </c>
      <c r="BN56" s="5" t="s">
        <v>736</v>
      </c>
      <c r="BO56" s="5" t="s">
        <v>1151</v>
      </c>
      <c r="BP56" s="11" t="b">
        <f t="shared" ca="1" si="35"/>
        <v>0</v>
      </c>
      <c r="BQ56" s="11" t="b">
        <f t="shared" ca="1" si="35"/>
        <v>1</v>
      </c>
      <c r="BR56" s="11" t="b">
        <f t="shared" ca="1" si="35"/>
        <v>0</v>
      </c>
      <c r="BS56" s="11" t="b">
        <f t="shared" ca="1" si="35"/>
        <v>0</v>
      </c>
      <c r="BT56" s="11" t="b">
        <f t="shared" ca="1" si="35"/>
        <v>0</v>
      </c>
      <c r="BU56" s="11" t="b">
        <f t="shared" ca="1" si="35"/>
        <v>0</v>
      </c>
      <c r="BX56" s="11" t="b">
        <f t="shared" ca="1" si="29"/>
        <v>0</v>
      </c>
      <c r="BY56" s="11" t="b">
        <f t="shared" si="31"/>
        <v>0</v>
      </c>
      <c r="BZ56" s="11" t="b">
        <f t="shared" ca="1" si="36"/>
        <v>0</v>
      </c>
      <c r="CA56" s="11" t="b">
        <f t="shared" ca="1" si="36"/>
        <v>0</v>
      </c>
      <c r="CB56" s="11" t="b">
        <f t="shared" ca="1" si="36"/>
        <v>0</v>
      </c>
      <c r="CC56" s="11" t="b">
        <f t="shared" ca="1" si="36"/>
        <v>0</v>
      </c>
      <c r="CD56" s="11" t="b">
        <f t="shared" ca="1" si="36"/>
        <v>0</v>
      </c>
      <c r="CE56" s="11" t="b">
        <f t="shared" ca="1" si="36"/>
        <v>0</v>
      </c>
      <c r="CF56" s="11" t="b">
        <f t="shared" ca="1" si="36"/>
        <v>0</v>
      </c>
      <c r="CG56" s="11" t="b">
        <f t="shared" ca="1" si="36"/>
        <v>0</v>
      </c>
      <c r="CH56" s="11" t="b">
        <f t="shared" ca="1" si="36"/>
        <v>0</v>
      </c>
      <c r="CI56" s="11" t="b">
        <f t="shared" ca="1" si="36"/>
        <v>0</v>
      </c>
      <c r="CJ56" s="11" t="b">
        <f t="shared" ca="1" si="36"/>
        <v>0</v>
      </c>
      <c r="CK56" s="11" t="b">
        <f t="shared" ca="1" si="36"/>
        <v>0</v>
      </c>
      <c r="CL56" s="11" t="b">
        <f t="shared" ca="1" si="36"/>
        <v>0</v>
      </c>
      <c r="CM56" s="11" t="b">
        <f t="shared" ca="1" si="36"/>
        <v>0</v>
      </c>
      <c r="CN56" s="11" t="b">
        <f t="shared" ca="1" si="32"/>
        <v>0</v>
      </c>
      <c r="CO56" s="11" t="b">
        <f t="shared" ca="1" si="30"/>
        <v>0</v>
      </c>
      <c r="CP56" t="s">
        <v>868</v>
      </c>
    </row>
    <row r="57" spans="1:94">
      <c r="A57" t="s">
        <v>881</v>
      </c>
      <c r="B57" t="s">
        <v>882</v>
      </c>
      <c r="C57" t="s">
        <v>802</v>
      </c>
      <c r="D57" t="s">
        <v>70</v>
      </c>
      <c r="E57" t="s">
        <v>55</v>
      </c>
      <c r="F57" t="s">
        <v>56</v>
      </c>
      <c r="G57" t="s">
        <v>96</v>
      </c>
      <c r="H57" t="s">
        <v>883</v>
      </c>
      <c r="I57" t="str">
        <f t="shared" si="22"/>
        <v>Pakistan</v>
      </c>
      <c r="J57" t="s">
        <v>74</v>
      </c>
      <c r="K57" t="s">
        <v>85</v>
      </c>
      <c r="L57">
        <v>3</v>
      </c>
      <c r="M57">
        <v>2</v>
      </c>
      <c r="N57">
        <v>3</v>
      </c>
      <c r="O57">
        <v>2</v>
      </c>
      <c r="P57">
        <v>4</v>
      </c>
      <c r="Q57">
        <v>4</v>
      </c>
      <c r="R57">
        <v>3</v>
      </c>
      <c r="S57">
        <v>0</v>
      </c>
      <c r="U57">
        <v>4</v>
      </c>
      <c r="V57">
        <v>4</v>
      </c>
      <c r="W57">
        <v>5</v>
      </c>
      <c r="X57">
        <v>3</v>
      </c>
      <c r="Y57">
        <v>4</v>
      </c>
      <c r="Z57">
        <v>5</v>
      </c>
      <c r="AA57">
        <v>5</v>
      </c>
      <c r="AB57">
        <v>3</v>
      </c>
      <c r="AC57">
        <v>1</v>
      </c>
      <c r="AD57">
        <v>5</v>
      </c>
      <c r="AE57" s="48">
        <f t="shared" si="13"/>
        <v>4.25</v>
      </c>
      <c r="AF57" s="35">
        <v>6</v>
      </c>
      <c r="AG57">
        <v>3</v>
      </c>
      <c r="AH57">
        <v>5</v>
      </c>
      <c r="AI57">
        <v>3</v>
      </c>
      <c r="AJ57">
        <v>6</v>
      </c>
      <c r="AK57">
        <v>5</v>
      </c>
      <c r="AL57">
        <v>5</v>
      </c>
      <c r="AM57">
        <v>1</v>
      </c>
      <c r="AN57" s="48">
        <f t="shared" si="11"/>
        <v>4.25</v>
      </c>
      <c r="AO57">
        <v>6</v>
      </c>
      <c r="AP57">
        <v>6</v>
      </c>
      <c r="AQ57">
        <v>6</v>
      </c>
      <c r="AR57">
        <v>6</v>
      </c>
      <c r="AS57">
        <v>6</v>
      </c>
      <c r="AT57">
        <v>6</v>
      </c>
      <c r="AU57" s="48">
        <f t="shared" si="12"/>
        <v>6</v>
      </c>
      <c r="AV57">
        <v>4</v>
      </c>
      <c r="AW57">
        <f t="shared" si="23"/>
        <v>4.25</v>
      </c>
      <c r="AX57">
        <f t="shared" si="24"/>
        <v>1</v>
      </c>
      <c r="AY57">
        <f t="shared" si="25"/>
        <v>4.25</v>
      </c>
      <c r="AZ57">
        <f t="shared" si="26"/>
        <v>1</v>
      </c>
      <c r="BA57" t="s">
        <v>145</v>
      </c>
      <c r="BB57" t="s">
        <v>245</v>
      </c>
      <c r="BC57" t="s">
        <v>884</v>
      </c>
      <c r="BD57">
        <v>1</v>
      </c>
      <c r="BF57">
        <f t="shared" si="27"/>
        <v>1</v>
      </c>
      <c r="BG57">
        <v>1</v>
      </c>
      <c r="BH57">
        <v>2</v>
      </c>
      <c r="BI57">
        <f t="shared" si="28"/>
        <v>1</v>
      </c>
      <c r="BJ57" t="s">
        <v>257</v>
      </c>
      <c r="BK57" t="s">
        <v>149</v>
      </c>
      <c r="BL57" s="1">
        <v>3.7731481481481483E-3</v>
      </c>
      <c r="BM57" t="s">
        <v>885</v>
      </c>
      <c r="BN57" s="5" t="s">
        <v>1042</v>
      </c>
      <c r="BP57" s="11" t="b">
        <f t="shared" ca="1" si="35"/>
        <v>0</v>
      </c>
      <c r="BQ57" s="11" t="b">
        <f t="shared" ca="1" si="35"/>
        <v>0</v>
      </c>
      <c r="BR57" s="11" t="b">
        <f t="shared" ca="1" si="35"/>
        <v>0</v>
      </c>
      <c r="BS57" s="11" t="b">
        <f t="shared" ca="1" si="35"/>
        <v>0</v>
      </c>
      <c r="BT57" s="11" t="b">
        <f t="shared" ca="1" si="35"/>
        <v>0</v>
      </c>
      <c r="BU57" s="11" t="b">
        <f t="shared" ca="1" si="35"/>
        <v>0</v>
      </c>
      <c r="BV57" s="5" t="s">
        <v>1045</v>
      </c>
      <c r="BW57" s="5" t="s">
        <v>1073</v>
      </c>
      <c r="BX57" s="11" t="b">
        <f t="shared" ca="1" si="29"/>
        <v>0</v>
      </c>
      <c r="BY57" s="11" t="b">
        <f t="shared" si="31"/>
        <v>0</v>
      </c>
      <c r="BZ57" s="11" t="b">
        <f t="shared" ca="1" si="36"/>
        <v>0</v>
      </c>
      <c r="CA57" s="11" t="b">
        <f t="shared" ca="1" si="36"/>
        <v>1</v>
      </c>
      <c r="CB57" s="11" t="b">
        <f t="shared" ca="1" si="36"/>
        <v>0</v>
      </c>
      <c r="CC57" s="11" t="b">
        <f t="shared" ca="1" si="36"/>
        <v>0</v>
      </c>
      <c r="CD57" s="11" t="b">
        <f t="shared" ca="1" si="36"/>
        <v>0</v>
      </c>
      <c r="CE57" s="11" t="b">
        <f t="shared" ca="1" si="36"/>
        <v>0</v>
      </c>
      <c r="CF57" s="11" t="b">
        <f t="shared" ca="1" si="36"/>
        <v>0</v>
      </c>
      <c r="CG57" s="11" t="b">
        <f t="shared" ca="1" si="36"/>
        <v>0</v>
      </c>
      <c r="CH57" s="11" t="b">
        <f t="shared" ca="1" si="36"/>
        <v>0</v>
      </c>
      <c r="CI57" s="11" t="b">
        <f t="shared" ca="1" si="36"/>
        <v>0</v>
      </c>
      <c r="CJ57" s="11" t="b">
        <f t="shared" ca="1" si="36"/>
        <v>1</v>
      </c>
      <c r="CK57" s="11" t="b">
        <f t="shared" ca="1" si="36"/>
        <v>0</v>
      </c>
      <c r="CL57" s="11" t="b">
        <f t="shared" ca="1" si="36"/>
        <v>0</v>
      </c>
      <c r="CM57" s="11" t="b">
        <f t="shared" ca="1" si="36"/>
        <v>0</v>
      </c>
      <c r="CN57" s="11" t="b">
        <f t="shared" ca="1" si="32"/>
        <v>1</v>
      </c>
      <c r="CO57" s="11" t="b">
        <f t="shared" ca="1" si="30"/>
        <v>0</v>
      </c>
    </row>
    <row r="58" spans="1:94">
      <c r="A58" t="s">
        <v>886</v>
      </c>
      <c r="B58" t="s">
        <v>887</v>
      </c>
      <c r="C58" t="s">
        <v>802</v>
      </c>
      <c r="D58" t="s">
        <v>54</v>
      </c>
      <c r="E58" t="s">
        <v>82</v>
      </c>
      <c r="F58" t="s">
        <v>116</v>
      </c>
      <c r="G58" t="s">
        <v>96</v>
      </c>
      <c r="H58" t="s">
        <v>185</v>
      </c>
      <c r="I58" t="str">
        <f t="shared" si="22"/>
        <v>Italy</v>
      </c>
      <c r="J58" t="s">
        <v>74</v>
      </c>
      <c r="K58" t="s">
        <v>60</v>
      </c>
      <c r="L58">
        <v>2</v>
      </c>
      <c r="M58">
        <v>5</v>
      </c>
      <c r="N58">
        <v>3</v>
      </c>
      <c r="O58">
        <v>4</v>
      </c>
      <c r="P58">
        <v>5</v>
      </c>
      <c r="Q58">
        <v>5</v>
      </c>
      <c r="R58">
        <v>5</v>
      </c>
      <c r="S58">
        <v>0</v>
      </c>
      <c r="U58">
        <v>4</v>
      </c>
      <c r="V58">
        <v>5</v>
      </c>
      <c r="W58">
        <v>5</v>
      </c>
      <c r="X58">
        <v>5</v>
      </c>
      <c r="Y58">
        <v>5</v>
      </c>
      <c r="Z58">
        <v>4</v>
      </c>
      <c r="AA58">
        <v>4</v>
      </c>
      <c r="AB58">
        <v>5</v>
      </c>
      <c r="AC58">
        <v>1</v>
      </c>
      <c r="AD58">
        <v>5</v>
      </c>
      <c r="AE58" s="48">
        <f t="shared" si="13"/>
        <v>4.75</v>
      </c>
      <c r="AF58" s="35">
        <v>5</v>
      </c>
      <c r="AG58">
        <v>5</v>
      </c>
      <c r="AH58">
        <v>5</v>
      </c>
      <c r="AI58">
        <v>5</v>
      </c>
      <c r="AJ58">
        <v>6</v>
      </c>
      <c r="AK58">
        <v>6</v>
      </c>
      <c r="AL58">
        <v>5</v>
      </c>
      <c r="AM58">
        <v>1</v>
      </c>
      <c r="AN58" s="48">
        <f t="shared" si="11"/>
        <v>4.75</v>
      </c>
      <c r="AO58">
        <v>6</v>
      </c>
      <c r="AP58">
        <v>5</v>
      </c>
      <c r="AQ58">
        <v>5</v>
      </c>
      <c r="AR58">
        <v>5</v>
      </c>
      <c r="AS58">
        <v>5</v>
      </c>
      <c r="AT58">
        <v>6</v>
      </c>
      <c r="AU58" s="48">
        <f t="shared" si="12"/>
        <v>5.2</v>
      </c>
      <c r="AV58">
        <v>4</v>
      </c>
      <c r="AW58">
        <f t="shared" si="23"/>
        <v>4.75</v>
      </c>
      <c r="AX58">
        <f t="shared" si="24"/>
        <v>1</v>
      </c>
      <c r="AY58">
        <f t="shared" si="25"/>
        <v>4.75</v>
      </c>
      <c r="AZ58">
        <f t="shared" si="26"/>
        <v>1</v>
      </c>
      <c r="BA58" t="s">
        <v>341</v>
      </c>
      <c r="BB58" t="s">
        <v>888</v>
      </c>
      <c r="BC58" t="s">
        <v>889</v>
      </c>
      <c r="BD58">
        <v>0</v>
      </c>
      <c r="BE58">
        <v>1</v>
      </c>
      <c r="BF58">
        <f t="shared" si="27"/>
        <v>1</v>
      </c>
      <c r="BG58">
        <v>1</v>
      </c>
      <c r="BH58">
        <v>2</v>
      </c>
      <c r="BI58">
        <f t="shared" si="28"/>
        <v>1</v>
      </c>
      <c r="BJ58" t="s">
        <v>307</v>
      </c>
      <c r="BK58" t="s">
        <v>308</v>
      </c>
      <c r="BL58" s="1">
        <v>5.5092592592592589E-3</v>
      </c>
      <c r="BN58" s="5" t="s">
        <v>1041</v>
      </c>
      <c r="BP58" s="11" t="b">
        <f t="shared" ca="1" si="35"/>
        <v>0</v>
      </c>
      <c r="BQ58" s="11" t="b">
        <f t="shared" ca="1" si="35"/>
        <v>0</v>
      </c>
      <c r="BR58" s="11" t="b">
        <f t="shared" ca="1" si="35"/>
        <v>0</v>
      </c>
      <c r="BS58" s="11" t="b">
        <f t="shared" ca="1" si="35"/>
        <v>0</v>
      </c>
      <c r="BT58" s="11" t="b">
        <f t="shared" ca="1" si="35"/>
        <v>0</v>
      </c>
      <c r="BU58" s="11" t="b">
        <f t="shared" ca="1" si="35"/>
        <v>0</v>
      </c>
      <c r="BX58" s="11" t="b">
        <f t="shared" ca="1" si="29"/>
        <v>0</v>
      </c>
      <c r="BY58" s="11" t="b">
        <f t="shared" si="31"/>
        <v>0</v>
      </c>
      <c r="BZ58" s="11" t="b">
        <f t="shared" ca="1" si="36"/>
        <v>0</v>
      </c>
      <c r="CA58" s="11" t="b">
        <f t="shared" ca="1" si="36"/>
        <v>0</v>
      </c>
      <c r="CB58" s="11" t="b">
        <f t="shared" ca="1" si="36"/>
        <v>0</v>
      </c>
      <c r="CC58" s="11" t="b">
        <f t="shared" ca="1" si="36"/>
        <v>0</v>
      </c>
      <c r="CD58" s="11" t="b">
        <f t="shared" ca="1" si="36"/>
        <v>0</v>
      </c>
      <c r="CE58" s="11" t="b">
        <f t="shared" ca="1" si="36"/>
        <v>0</v>
      </c>
      <c r="CF58" s="11" t="b">
        <f t="shared" ca="1" si="36"/>
        <v>0</v>
      </c>
      <c r="CG58" s="11" t="b">
        <f t="shared" ca="1" si="36"/>
        <v>0</v>
      </c>
      <c r="CH58" s="11" t="b">
        <f t="shared" ca="1" si="36"/>
        <v>0</v>
      </c>
      <c r="CI58" s="11" t="b">
        <f t="shared" ca="1" si="36"/>
        <v>0</v>
      </c>
      <c r="CJ58" s="11" t="b">
        <f t="shared" ca="1" si="36"/>
        <v>0</v>
      </c>
      <c r="CK58" s="11" t="b">
        <f t="shared" ca="1" si="36"/>
        <v>0</v>
      </c>
      <c r="CL58" s="11" t="b">
        <f t="shared" ca="1" si="36"/>
        <v>0</v>
      </c>
      <c r="CM58" s="11" t="b">
        <f t="shared" ca="1" si="36"/>
        <v>0</v>
      </c>
      <c r="CN58" s="11" t="b">
        <f t="shared" ca="1" si="32"/>
        <v>0</v>
      </c>
      <c r="CO58" s="11" t="b">
        <f t="shared" ca="1" si="30"/>
        <v>0</v>
      </c>
    </row>
    <row r="59" spans="1:94">
      <c r="A59" t="s">
        <v>894</v>
      </c>
      <c r="B59" t="s">
        <v>895</v>
      </c>
      <c r="C59" t="s">
        <v>802</v>
      </c>
      <c r="D59" t="s">
        <v>54</v>
      </c>
      <c r="E59" t="s">
        <v>144</v>
      </c>
      <c r="F59" t="s">
        <v>83</v>
      </c>
      <c r="G59" t="s">
        <v>96</v>
      </c>
      <c r="H59" t="s">
        <v>185</v>
      </c>
      <c r="I59" t="str">
        <f t="shared" si="22"/>
        <v>Italy</v>
      </c>
      <c r="J59" t="s">
        <v>74</v>
      </c>
      <c r="K59" t="s">
        <v>60</v>
      </c>
      <c r="L59">
        <v>0</v>
      </c>
      <c r="M59">
        <v>2</v>
      </c>
      <c r="N59">
        <v>2</v>
      </c>
      <c r="O59">
        <v>3</v>
      </c>
      <c r="P59">
        <v>5</v>
      </c>
      <c r="Q59">
        <v>5</v>
      </c>
      <c r="R59">
        <v>5</v>
      </c>
      <c r="S59">
        <v>0</v>
      </c>
      <c r="U59">
        <v>4</v>
      </c>
      <c r="V59">
        <v>6</v>
      </c>
      <c r="W59">
        <v>6</v>
      </c>
      <c r="X59">
        <v>5</v>
      </c>
      <c r="Y59">
        <v>6</v>
      </c>
      <c r="Z59">
        <v>5</v>
      </c>
      <c r="AA59">
        <v>6</v>
      </c>
      <c r="AB59">
        <v>4</v>
      </c>
      <c r="AC59">
        <v>0</v>
      </c>
      <c r="AD59">
        <v>6</v>
      </c>
      <c r="AE59" s="48">
        <f t="shared" si="13"/>
        <v>5.5</v>
      </c>
      <c r="AF59" s="35">
        <v>4</v>
      </c>
      <c r="AG59">
        <v>6</v>
      </c>
      <c r="AH59">
        <v>6</v>
      </c>
      <c r="AI59">
        <v>6</v>
      </c>
      <c r="AJ59">
        <v>6</v>
      </c>
      <c r="AK59">
        <v>6</v>
      </c>
      <c r="AL59">
        <v>6</v>
      </c>
      <c r="AM59">
        <v>5</v>
      </c>
      <c r="AN59" s="48">
        <f t="shared" si="11"/>
        <v>5.625</v>
      </c>
      <c r="AO59">
        <v>5</v>
      </c>
      <c r="AP59">
        <v>5</v>
      </c>
      <c r="AQ59">
        <v>5</v>
      </c>
      <c r="AR59">
        <v>5</v>
      </c>
      <c r="AS59">
        <v>4</v>
      </c>
      <c r="AT59">
        <v>6</v>
      </c>
      <c r="AU59" s="48">
        <f t="shared" si="12"/>
        <v>4.8</v>
      </c>
      <c r="AV59">
        <v>0</v>
      </c>
      <c r="AW59">
        <f t="shared" si="23"/>
        <v>5.625</v>
      </c>
      <c r="AX59">
        <f t="shared" si="24"/>
        <v>1</v>
      </c>
      <c r="AY59">
        <f t="shared" si="25"/>
        <v>5.5</v>
      </c>
      <c r="AZ59">
        <f t="shared" si="26"/>
        <v>1</v>
      </c>
      <c r="BA59" t="s">
        <v>86</v>
      </c>
      <c r="BB59" t="s">
        <v>896</v>
      </c>
      <c r="BC59" t="s">
        <v>897</v>
      </c>
      <c r="BD59">
        <v>1</v>
      </c>
      <c r="BF59">
        <f t="shared" si="27"/>
        <v>1</v>
      </c>
      <c r="BG59">
        <v>1</v>
      </c>
      <c r="BH59">
        <v>3</v>
      </c>
      <c r="BI59">
        <f t="shared" si="28"/>
        <v>1</v>
      </c>
      <c r="BJ59" t="s">
        <v>898</v>
      </c>
      <c r="BK59" t="s">
        <v>90</v>
      </c>
      <c r="BL59" s="1">
        <v>7.2453703703703708E-3</v>
      </c>
      <c r="BM59" t="s">
        <v>899</v>
      </c>
      <c r="BN59" s="5" t="s">
        <v>736</v>
      </c>
      <c r="BO59" s="5" t="s">
        <v>1161</v>
      </c>
      <c r="BP59" s="11" t="b">
        <f t="shared" ca="1" si="35"/>
        <v>0</v>
      </c>
      <c r="BQ59" s="11" t="b">
        <f t="shared" ca="1" si="35"/>
        <v>0</v>
      </c>
      <c r="BR59" s="11" t="b">
        <f t="shared" ca="1" si="35"/>
        <v>0</v>
      </c>
      <c r="BS59" s="11" t="b">
        <f t="shared" ca="1" si="35"/>
        <v>0</v>
      </c>
      <c r="BT59" s="11" t="b">
        <f t="shared" ca="1" si="35"/>
        <v>0</v>
      </c>
      <c r="BU59" s="11" t="b">
        <f t="shared" ca="1" si="35"/>
        <v>0</v>
      </c>
      <c r="BV59" s="5" t="s">
        <v>1096</v>
      </c>
      <c r="BX59" s="11" t="b">
        <f t="shared" ca="1" si="29"/>
        <v>0</v>
      </c>
      <c r="BY59" s="11" t="b">
        <f t="shared" si="31"/>
        <v>0</v>
      </c>
      <c r="BZ59" s="11" t="b">
        <f t="shared" ca="1" si="36"/>
        <v>0</v>
      </c>
      <c r="CA59" s="11" t="b">
        <f t="shared" ca="1" si="36"/>
        <v>0</v>
      </c>
      <c r="CB59" s="11" t="b">
        <f t="shared" ca="1" si="36"/>
        <v>0</v>
      </c>
      <c r="CC59" s="11" t="b">
        <f t="shared" ca="1" si="36"/>
        <v>0</v>
      </c>
      <c r="CD59" s="11" t="b">
        <f t="shared" ca="1" si="36"/>
        <v>0</v>
      </c>
      <c r="CE59" s="11" t="b">
        <f t="shared" ca="1" si="36"/>
        <v>0</v>
      </c>
      <c r="CF59" s="11" t="b">
        <f t="shared" ca="1" si="36"/>
        <v>0</v>
      </c>
      <c r="CG59" s="11" t="b">
        <f t="shared" ca="1" si="36"/>
        <v>0</v>
      </c>
      <c r="CH59" s="11" t="b">
        <f t="shared" ca="1" si="36"/>
        <v>0</v>
      </c>
      <c r="CI59" s="11" t="b">
        <f t="shared" ca="1" si="36"/>
        <v>0</v>
      </c>
      <c r="CJ59" s="11" t="b">
        <f t="shared" ca="1" si="36"/>
        <v>0</v>
      </c>
      <c r="CK59" s="11" t="b">
        <f t="shared" ca="1" si="36"/>
        <v>0</v>
      </c>
      <c r="CL59" s="11" t="b">
        <f t="shared" ca="1" si="36"/>
        <v>1</v>
      </c>
      <c r="CM59" s="11" t="b">
        <f t="shared" ca="1" si="36"/>
        <v>0</v>
      </c>
      <c r="CN59" s="11" t="b">
        <f t="shared" ca="1" si="32"/>
        <v>0</v>
      </c>
      <c r="CO59" s="11" t="b">
        <f t="shared" ca="1" si="30"/>
        <v>0</v>
      </c>
      <c r="CP59" t="s">
        <v>900</v>
      </c>
    </row>
    <row r="60" spans="1:94">
      <c r="A60" t="s">
        <v>915</v>
      </c>
      <c r="B60" t="s">
        <v>916</v>
      </c>
      <c r="C60" t="s">
        <v>802</v>
      </c>
      <c r="D60" t="s">
        <v>54</v>
      </c>
      <c r="E60" t="s">
        <v>55</v>
      </c>
      <c r="F60" t="s">
        <v>56</v>
      </c>
      <c r="G60" t="s">
        <v>124</v>
      </c>
      <c r="H60" t="s">
        <v>58</v>
      </c>
      <c r="I60" t="str">
        <f t="shared" si="22"/>
        <v>Portugal</v>
      </c>
      <c r="J60" t="s">
        <v>59</v>
      </c>
      <c r="K60" t="s">
        <v>60</v>
      </c>
      <c r="L60">
        <v>0</v>
      </c>
      <c r="M60">
        <v>5</v>
      </c>
      <c r="N60">
        <v>3</v>
      </c>
      <c r="O60">
        <v>5</v>
      </c>
      <c r="P60">
        <v>0</v>
      </c>
      <c r="Q60">
        <v>3</v>
      </c>
      <c r="R60">
        <v>3</v>
      </c>
      <c r="S60">
        <v>0</v>
      </c>
      <c r="U60">
        <v>5</v>
      </c>
      <c r="V60">
        <v>6</v>
      </c>
      <c r="W60">
        <v>6</v>
      </c>
      <c r="X60">
        <v>6</v>
      </c>
      <c r="Y60">
        <v>6</v>
      </c>
      <c r="Z60">
        <v>6</v>
      </c>
      <c r="AA60">
        <v>6</v>
      </c>
      <c r="AB60">
        <v>6</v>
      </c>
      <c r="AC60">
        <v>0</v>
      </c>
      <c r="AD60">
        <v>6</v>
      </c>
      <c r="AE60" s="48">
        <f t="shared" si="13"/>
        <v>6</v>
      </c>
      <c r="AF60" s="35">
        <v>6</v>
      </c>
      <c r="AG60">
        <v>6</v>
      </c>
      <c r="AH60">
        <v>6</v>
      </c>
      <c r="AI60">
        <v>6</v>
      </c>
      <c r="AJ60">
        <v>6</v>
      </c>
      <c r="AK60">
        <v>6</v>
      </c>
      <c r="AL60">
        <v>6</v>
      </c>
      <c r="AM60">
        <v>6</v>
      </c>
      <c r="AN60" s="48">
        <f t="shared" si="11"/>
        <v>6</v>
      </c>
      <c r="AO60">
        <v>6</v>
      </c>
      <c r="AP60">
        <v>6</v>
      </c>
      <c r="AQ60">
        <v>6</v>
      </c>
      <c r="AR60">
        <v>6</v>
      </c>
      <c r="AS60">
        <v>6</v>
      </c>
      <c r="AT60">
        <v>6</v>
      </c>
      <c r="AU60" s="48">
        <f t="shared" si="12"/>
        <v>6</v>
      </c>
      <c r="AV60">
        <v>6</v>
      </c>
      <c r="AW60">
        <f t="shared" si="23"/>
        <v>6</v>
      </c>
      <c r="AX60">
        <f t="shared" si="24"/>
        <v>1</v>
      </c>
      <c r="AY60">
        <f t="shared" si="25"/>
        <v>6</v>
      </c>
      <c r="AZ60">
        <f t="shared" si="26"/>
        <v>1</v>
      </c>
      <c r="BA60" t="s">
        <v>341</v>
      </c>
      <c r="BB60" t="s">
        <v>917</v>
      </c>
      <c r="BC60" t="s">
        <v>918</v>
      </c>
      <c r="BD60">
        <v>1</v>
      </c>
      <c r="BF60">
        <f t="shared" si="27"/>
        <v>1</v>
      </c>
      <c r="BG60">
        <v>1</v>
      </c>
      <c r="BH60">
        <v>1</v>
      </c>
      <c r="BI60">
        <f t="shared" si="28"/>
        <v>0</v>
      </c>
      <c r="BJ60" t="s">
        <v>919</v>
      </c>
      <c r="BK60" t="s">
        <v>920</v>
      </c>
      <c r="BL60" s="1">
        <v>2.7777777777777779E-3</v>
      </c>
      <c r="BM60" t="s">
        <v>921</v>
      </c>
      <c r="BN60" s="5" t="s">
        <v>736</v>
      </c>
      <c r="BO60" s="5" t="s">
        <v>1152</v>
      </c>
      <c r="BP60" s="11" t="b">
        <f t="shared" ca="1" si="35"/>
        <v>0</v>
      </c>
      <c r="BQ60" s="11" t="b">
        <f t="shared" ca="1" si="35"/>
        <v>0</v>
      </c>
      <c r="BR60" s="11" t="b">
        <f t="shared" ca="1" si="35"/>
        <v>0</v>
      </c>
      <c r="BS60" s="11" t="b">
        <f t="shared" ca="1" si="35"/>
        <v>0</v>
      </c>
      <c r="BT60" s="11" t="b">
        <f t="shared" ca="1" si="35"/>
        <v>0</v>
      </c>
      <c r="BU60" s="11" t="b">
        <f t="shared" ca="1" si="35"/>
        <v>0</v>
      </c>
      <c r="BX60" s="11" t="b">
        <f t="shared" ca="1" si="29"/>
        <v>0</v>
      </c>
      <c r="BY60" s="11" t="b">
        <f t="shared" si="31"/>
        <v>0</v>
      </c>
      <c r="BZ60" s="11" t="b">
        <f t="shared" ca="1" si="36"/>
        <v>0</v>
      </c>
      <c r="CA60" s="11" t="b">
        <f t="shared" ca="1" si="36"/>
        <v>0</v>
      </c>
      <c r="CB60" s="11" t="b">
        <f t="shared" ca="1" si="36"/>
        <v>0</v>
      </c>
      <c r="CC60" s="11" t="b">
        <f t="shared" ca="1" si="36"/>
        <v>0</v>
      </c>
      <c r="CD60" s="11" t="b">
        <f t="shared" ca="1" si="36"/>
        <v>0</v>
      </c>
      <c r="CE60" s="11" t="b">
        <f t="shared" ca="1" si="36"/>
        <v>0</v>
      </c>
      <c r="CF60" s="11" t="b">
        <f t="shared" ca="1" si="36"/>
        <v>0</v>
      </c>
      <c r="CG60" s="11" t="b">
        <f t="shared" ca="1" si="36"/>
        <v>0</v>
      </c>
      <c r="CH60" s="11" t="b">
        <f t="shared" ca="1" si="36"/>
        <v>0</v>
      </c>
      <c r="CI60" s="11" t="b">
        <f t="shared" ca="1" si="36"/>
        <v>0</v>
      </c>
      <c r="CJ60" s="11" t="b">
        <f t="shared" ca="1" si="36"/>
        <v>0</v>
      </c>
      <c r="CK60" s="11" t="b">
        <f t="shared" ca="1" si="36"/>
        <v>0</v>
      </c>
      <c r="CL60" s="11" t="b">
        <f t="shared" ca="1" si="36"/>
        <v>0</v>
      </c>
      <c r="CM60" s="11" t="b">
        <f t="shared" ca="1" si="36"/>
        <v>0</v>
      </c>
      <c r="CN60" s="11" t="b">
        <f t="shared" ca="1" si="32"/>
        <v>0</v>
      </c>
      <c r="CO60" s="11" t="b">
        <f t="shared" ca="1" si="30"/>
        <v>0</v>
      </c>
      <c r="CP60" t="s">
        <v>922</v>
      </c>
    </row>
    <row r="61" spans="1:94">
      <c r="A61" t="s">
        <v>927</v>
      </c>
      <c r="B61" t="s">
        <v>928</v>
      </c>
      <c r="C61" t="s">
        <v>802</v>
      </c>
      <c r="D61" t="s">
        <v>70</v>
      </c>
      <c r="E61" t="s">
        <v>71</v>
      </c>
      <c r="F61" t="s">
        <v>56</v>
      </c>
      <c r="G61" t="s">
        <v>124</v>
      </c>
      <c r="H61" t="s">
        <v>640</v>
      </c>
      <c r="I61" t="str">
        <f t="shared" si="22"/>
        <v>Latvia</v>
      </c>
      <c r="J61" t="s">
        <v>74</v>
      </c>
      <c r="K61" t="s">
        <v>85</v>
      </c>
      <c r="L61">
        <v>3</v>
      </c>
      <c r="M61">
        <v>3</v>
      </c>
      <c r="N61">
        <v>2</v>
      </c>
      <c r="O61">
        <v>3</v>
      </c>
      <c r="P61">
        <v>2</v>
      </c>
      <c r="Q61">
        <v>4</v>
      </c>
      <c r="R61">
        <v>2</v>
      </c>
      <c r="S61">
        <v>0</v>
      </c>
      <c r="U61">
        <v>4</v>
      </c>
      <c r="V61">
        <v>2</v>
      </c>
      <c r="W61">
        <v>2</v>
      </c>
      <c r="X61">
        <v>3</v>
      </c>
      <c r="Y61">
        <v>3</v>
      </c>
      <c r="Z61">
        <v>3</v>
      </c>
      <c r="AA61">
        <v>4</v>
      </c>
      <c r="AB61">
        <v>2</v>
      </c>
      <c r="AC61">
        <v>1</v>
      </c>
      <c r="AD61">
        <v>5</v>
      </c>
      <c r="AE61" s="48">
        <f t="shared" si="13"/>
        <v>3</v>
      </c>
      <c r="AF61" s="35">
        <v>2</v>
      </c>
      <c r="AG61">
        <v>3</v>
      </c>
      <c r="AH61">
        <v>1</v>
      </c>
      <c r="AI61">
        <v>1</v>
      </c>
      <c r="AJ61">
        <v>4</v>
      </c>
      <c r="AK61">
        <v>1</v>
      </c>
      <c r="AL61">
        <v>1</v>
      </c>
      <c r="AM61">
        <v>2</v>
      </c>
      <c r="AN61" s="48">
        <f t="shared" si="11"/>
        <v>1.875</v>
      </c>
      <c r="AO61">
        <v>1</v>
      </c>
      <c r="AP61">
        <v>2</v>
      </c>
      <c r="AQ61">
        <v>3</v>
      </c>
      <c r="AR61">
        <v>1</v>
      </c>
      <c r="AS61">
        <v>1</v>
      </c>
      <c r="AT61">
        <v>6</v>
      </c>
      <c r="AU61" s="48">
        <f t="shared" si="12"/>
        <v>1.6</v>
      </c>
      <c r="AV61">
        <v>4</v>
      </c>
      <c r="AW61">
        <f t="shared" si="23"/>
        <v>1.875</v>
      </c>
      <c r="AX61">
        <f t="shared" si="24"/>
        <v>0</v>
      </c>
      <c r="AY61">
        <f t="shared" si="25"/>
        <v>3</v>
      </c>
      <c r="AZ61">
        <f t="shared" si="26"/>
        <v>0</v>
      </c>
      <c r="BA61" t="s">
        <v>297</v>
      </c>
      <c r="BB61" t="s">
        <v>186</v>
      </c>
      <c r="BC61" t="s">
        <v>929</v>
      </c>
      <c r="BD61">
        <v>1</v>
      </c>
      <c r="BF61">
        <f t="shared" si="27"/>
        <v>1</v>
      </c>
      <c r="BG61">
        <v>2</v>
      </c>
      <c r="BH61">
        <v>5</v>
      </c>
      <c r="BI61">
        <f t="shared" si="28"/>
        <v>1</v>
      </c>
      <c r="BJ61" t="s">
        <v>930</v>
      </c>
      <c r="BK61" t="s">
        <v>931</v>
      </c>
      <c r="BL61" s="1">
        <v>1.577546296296296E-2</v>
      </c>
      <c r="BM61" t="s">
        <v>932</v>
      </c>
      <c r="BN61" s="5" t="s">
        <v>1042</v>
      </c>
      <c r="BP61" s="11" t="b">
        <f t="shared" ref="BP61:BU70" ca="1" si="37">ISNUMBER(SEARCH(BP$2,$BO61))</f>
        <v>0</v>
      </c>
      <c r="BQ61" s="11" t="b">
        <f t="shared" ca="1" si="37"/>
        <v>0</v>
      </c>
      <c r="BR61" s="11" t="b">
        <f t="shared" ca="1" si="37"/>
        <v>0</v>
      </c>
      <c r="BS61" s="11" t="b">
        <f t="shared" ca="1" si="37"/>
        <v>0</v>
      </c>
      <c r="BT61" s="11" t="b">
        <f t="shared" ca="1" si="37"/>
        <v>0</v>
      </c>
      <c r="BU61" s="11" t="b">
        <f t="shared" ca="1" si="37"/>
        <v>0</v>
      </c>
      <c r="BV61" s="5" t="s">
        <v>1065</v>
      </c>
      <c r="BX61" s="11" t="b">
        <f t="shared" ca="1" si="29"/>
        <v>0</v>
      </c>
      <c r="BY61" s="11" t="b">
        <f t="shared" si="31"/>
        <v>0</v>
      </c>
      <c r="BZ61" s="11" t="b">
        <f t="shared" ref="BZ61:CM70" ca="1" si="38">ISNUMBER(SEARCH(BZ$2,$BV61))</f>
        <v>0</v>
      </c>
      <c r="CA61" s="11" t="b">
        <f t="shared" ca="1" si="38"/>
        <v>0</v>
      </c>
      <c r="CB61" s="11" t="b">
        <f t="shared" ca="1" si="38"/>
        <v>0</v>
      </c>
      <c r="CC61" s="11" t="b">
        <f t="shared" ca="1" si="38"/>
        <v>0</v>
      </c>
      <c r="CD61" s="11" t="b">
        <f t="shared" ca="1" si="38"/>
        <v>0</v>
      </c>
      <c r="CE61" s="11" t="b">
        <f t="shared" ca="1" si="38"/>
        <v>0</v>
      </c>
      <c r="CF61" s="11" t="b">
        <f t="shared" ca="1" si="38"/>
        <v>0</v>
      </c>
      <c r="CG61" s="11" t="b">
        <f t="shared" ca="1" si="38"/>
        <v>0</v>
      </c>
      <c r="CH61" s="11" t="b">
        <f t="shared" ca="1" si="38"/>
        <v>0</v>
      </c>
      <c r="CI61" s="11" t="b">
        <f t="shared" ca="1" si="38"/>
        <v>0</v>
      </c>
      <c r="CJ61" s="11" t="b">
        <f t="shared" ca="1" si="38"/>
        <v>0</v>
      </c>
      <c r="CK61" s="11" t="b">
        <f t="shared" ca="1" si="38"/>
        <v>0</v>
      </c>
      <c r="CL61" s="11" t="b">
        <f t="shared" ca="1" si="38"/>
        <v>0</v>
      </c>
      <c r="CM61" s="11" t="b">
        <f t="shared" ca="1" si="38"/>
        <v>1</v>
      </c>
      <c r="CN61" s="11" t="b">
        <f t="shared" ca="1" si="32"/>
        <v>0</v>
      </c>
      <c r="CO61" s="11" t="b">
        <f t="shared" ca="1" si="30"/>
        <v>0</v>
      </c>
      <c r="CP61" t="s">
        <v>933</v>
      </c>
    </row>
    <row r="62" spans="1:94">
      <c r="A62" t="s">
        <v>934</v>
      </c>
      <c r="B62" t="s">
        <v>935</v>
      </c>
      <c r="C62" t="s">
        <v>802</v>
      </c>
      <c r="D62" t="s">
        <v>54</v>
      </c>
      <c r="E62" t="s">
        <v>82</v>
      </c>
      <c r="F62" t="s">
        <v>83</v>
      </c>
      <c r="G62" t="s">
        <v>96</v>
      </c>
      <c r="H62" t="s">
        <v>58</v>
      </c>
      <c r="I62" t="str">
        <f t="shared" si="22"/>
        <v>Portugal</v>
      </c>
      <c r="J62" t="s">
        <v>74</v>
      </c>
      <c r="K62" t="s">
        <v>60</v>
      </c>
      <c r="L62">
        <v>3</v>
      </c>
      <c r="M62">
        <v>3</v>
      </c>
      <c r="N62">
        <v>3</v>
      </c>
      <c r="O62">
        <v>2</v>
      </c>
      <c r="P62">
        <v>4</v>
      </c>
      <c r="Q62">
        <v>5</v>
      </c>
      <c r="R62">
        <v>4</v>
      </c>
      <c r="S62">
        <v>0</v>
      </c>
      <c r="U62">
        <v>5</v>
      </c>
      <c r="V62">
        <v>5</v>
      </c>
      <c r="W62">
        <v>5</v>
      </c>
      <c r="X62">
        <v>4</v>
      </c>
      <c r="Y62">
        <v>5</v>
      </c>
      <c r="Z62">
        <v>5</v>
      </c>
      <c r="AA62">
        <v>5</v>
      </c>
      <c r="AB62">
        <v>4</v>
      </c>
      <c r="AC62">
        <v>4</v>
      </c>
      <c r="AD62">
        <v>2</v>
      </c>
      <c r="AE62" s="48">
        <f t="shared" si="13"/>
        <v>4.375</v>
      </c>
      <c r="AF62" s="35">
        <v>6</v>
      </c>
      <c r="AG62">
        <v>4</v>
      </c>
      <c r="AH62">
        <v>4</v>
      </c>
      <c r="AI62">
        <v>4</v>
      </c>
      <c r="AJ62">
        <v>6</v>
      </c>
      <c r="AK62">
        <v>6</v>
      </c>
      <c r="AL62">
        <v>5</v>
      </c>
      <c r="AM62">
        <v>5</v>
      </c>
      <c r="AN62" s="48">
        <f t="shared" si="11"/>
        <v>5</v>
      </c>
      <c r="AO62">
        <v>4</v>
      </c>
      <c r="AP62">
        <v>5</v>
      </c>
      <c r="AQ62">
        <v>4</v>
      </c>
      <c r="AR62">
        <v>4</v>
      </c>
      <c r="AS62">
        <v>4</v>
      </c>
      <c r="AT62">
        <v>6</v>
      </c>
      <c r="AU62" s="48">
        <f t="shared" si="12"/>
        <v>4.2</v>
      </c>
      <c r="AV62">
        <v>5</v>
      </c>
      <c r="AW62">
        <f t="shared" si="23"/>
        <v>5</v>
      </c>
      <c r="AX62">
        <f t="shared" si="24"/>
        <v>1</v>
      </c>
      <c r="AY62">
        <f t="shared" si="25"/>
        <v>4.375</v>
      </c>
      <c r="AZ62">
        <f t="shared" si="26"/>
        <v>1</v>
      </c>
      <c r="BA62" t="s">
        <v>61</v>
      </c>
      <c r="BB62" t="s">
        <v>110</v>
      </c>
      <c r="BC62" t="s">
        <v>111</v>
      </c>
      <c r="BD62">
        <v>1</v>
      </c>
      <c r="BF62">
        <f t="shared" si="27"/>
        <v>1</v>
      </c>
      <c r="BG62">
        <v>1</v>
      </c>
      <c r="BH62">
        <v>3</v>
      </c>
      <c r="BI62">
        <f t="shared" si="28"/>
        <v>1</v>
      </c>
      <c r="BJ62" t="s">
        <v>64</v>
      </c>
      <c r="BK62" t="s">
        <v>65</v>
      </c>
      <c r="BL62" s="1">
        <v>2.2106481481481478E-3</v>
      </c>
      <c r="BM62" t="s">
        <v>936</v>
      </c>
      <c r="BN62" s="5" t="s">
        <v>736</v>
      </c>
      <c r="BO62" s="5" t="s">
        <v>1159</v>
      </c>
      <c r="BP62" s="11" t="b">
        <f t="shared" ca="1" si="37"/>
        <v>0</v>
      </c>
      <c r="BQ62" s="11" t="b">
        <f t="shared" ca="1" si="37"/>
        <v>0</v>
      </c>
      <c r="BR62" s="11" t="b">
        <f t="shared" ca="1" si="37"/>
        <v>1</v>
      </c>
      <c r="BS62" s="11" t="b">
        <f t="shared" ca="1" si="37"/>
        <v>0</v>
      </c>
      <c r="BT62" s="11" t="b">
        <f t="shared" ca="1" si="37"/>
        <v>0</v>
      </c>
      <c r="BU62" s="11" t="b">
        <f t="shared" ca="1" si="37"/>
        <v>0</v>
      </c>
      <c r="BX62" s="11" t="b">
        <f t="shared" ca="1" si="29"/>
        <v>0</v>
      </c>
      <c r="BY62" s="11" t="b">
        <f t="shared" si="31"/>
        <v>0</v>
      </c>
      <c r="BZ62" s="11" t="b">
        <f t="shared" ca="1" si="38"/>
        <v>0</v>
      </c>
      <c r="CA62" s="11" t="b">
        <f t="shared" ca="1" si="38"/>
        <v>0</v>
      </c>
      <c r="CB62" s="11" t="b">
        <f t="shared" ca="1" si="38"/>
        <v>0</v>
      </c>
      <c r="CC62" s="11" t="b">
        <f t="shared" ca="1" si="38"/>
        <v>0</v>
      </c>
      <c r="CD62" s="11" t="b">
        <f t="shared" ca="1" si="38"/>
        <v>0</v>
      </c>
      <c r="CE62" s="11" t="b">
        <f t="shared" ca="1" si="38"/>
        <v>0</v>
      </c>
      <c r="CF62" s="11" t="b">
        <f t="shared" ca="1" si="38"/>
        <v>0</v>
      </c>
      <c r="CG62" s="11" t="b">
        <f t="shared" ca="1" si="38"/>
        <v>0</v>
      </c>
      <c r="CH62" s="11" t="b">
        <f t="shared" ca="1" si="38"/>
        <v>0</v>
      </c>
      <c r="CI62" s="11" t="b">
        <f t="shared" ca="1" si="38"/>
        <v>0</v>
      </c>
      <c r="CJ62" s="11" t="b">
        <f t="shared" ca="1" si="38"/>
        <v>0</v>
      </c>
      <c r="CK62" s="11" t="b">
        <f t="shared" ca="1" si="38"/>
        <v>0</v>
      </c>
      <c r="CL62" s="11" t="b">
        <f t="shared" ca="1" si="38"/>
        <v>0</v>
      </c>
      <c r="CM62" s="11" t="b">
        <f t="shared" ca="1" si="38"/>
        <v>0</v>
      </c>
      <c r="CN62" s="11" t="b">
        <f t="shared" ca="1" si="32"/>
        <v>0</v>
      </c>
      <c r="CO62" s="11" t="b">
        <f t="shared" ca="1" si="30"/>
        <v>0</v>
      </c>
    </row>
    <row r="63" spans="1:94">
      <c r="A63" t="s">
        <v>937</v>
      </c>
      <c r="B63" t="s">
        <v>938</v>
      </c>
      <c r="C63" t="s">
        <v>802</v>
      </c>
      <c r="D63" t="s">
        <v>54</v>
      </c>
      <c r="E63" t="s">
        <v>55</v>
      </c>
      <c r="F63" t="s">
        <v>56</v>
      </c>
      <c r="G63" t="s">
        <v>72</v>
      </c>
      <c r="H63" t="s">
        <v>58</v>
      </c>
      <c r="I63" t="str">
        <f t="shared" si="22"/>
        <v>Portugal</v>
      </c>
      <c r="J63" t="s">
        <v>59</v>
      </c>
      <c r="K63" t="s">
        <v>60</v>
      </c>
      <c r="L63">
        <v>2</v>
      </c>
      <c r="M63">
        <v>5</v>
      </c>
      <c r="N63">
        <v>4</v>
      </c>
      <c r="O63">
        <v>3</v>
      </c>
      <c r="P63">
        <v>6</v>
      </c>
      <c r="Q63">
        <v>5</v>
      </c>
      <c r="R63">
        <v>5</v>
      </c>
      <c r="S63">
        <v>0</v>
      </c>
      <c r="U63">
        <v>5</v>
      </c>
      <c r="V63">
        <v>4</v>
      </c>
      <c r="W63">
        <v>5</v>
      </c>
      <c r="X63">
        <v>1</v>
      </c>
      <c r="Y63">
        <v>1</v>
      </c>
      <c r="Z63">
        <v>2</v>
      </c>
      <c r="AA63">
        <v>2</v>
      </c>
      <c r="AB63">
        <v>3</v>
      </c>
      <c r="AC63">
        <v>3</v>
      </c>
      <c r="AD63">
        <v>3</v>
      </c>
      <c r="AE63" s="48">
        <f t="shared" si="13"/>
        <v>2.625</v>
      </c>
      <c r="AF63" s="35">
        <v>3</v>
      </c>
      <c r="AG63">
        <v>3</v>
      </c>
      <c r="AH63">
        <v>5</v>
      </c>
      <c r="AI63">
        <v>3</v>
      </c>
      <c r="AJ63">
        <v>5</v>
      </c>
      <c r="AK63">
        <v>4</v>
      </c>
      <c r="AL63">
        <v>4</v>
      </c>
      <c r="AM63">
        <v>4</v>
      </c>
      <c r="AN63" s="48">
        <f t="shared" si="11"/>
        <v>3.875</v>
      </c>
      <c r="AO63">
        <v>4</v>
      </c>
      <c r="AP63">
        <v>4</v>
      </c>
      <c r="AQ63">
        <v>4</v>
      </c>
      <c r="AR63">
        <v>5</v>
      </c>
      <c r="AS63">
        <v>3</v>
      </c>
      <c r="AT63">
        <v>6</v>
      </c>
      <c r="AU63" s="48">
        <f t="shared" si="12"/>
        <v>4</v>
      </c>
      <c r="AV63">
        <v>3</v>
      </c>
      <c r="AW63">
        <f t="shared" si="23"/>
        <v>3.875</v>
      </c>
      <c r="AX63">
        <f t="shared" si="24"/>
        <v>1</v>
      </c>
      <c r="AY63">
        <f t="shared" si="25"/>
        <v>2.625</v>
      </c>
      <c r="AZ63">
        <f t="shared" si="26"/>
        <v>0</v>
      </c>
      <c r="BA63" t="s">
        <v>86</v>
      </c>
      <c r="BB63" t="s">
        <v>939</v>
      </c>
      <c r="BC63" t="s">
        <v>940</v>
      </c>
      <c r="BD63">
        <v>0</v>
      </c>
      <c r="BE63">
        <v>2</v>
      </c>
      <c r="BF63">
        <f t="shared" si="27"/>
        <v>2</v>
      </c>
      <c r="BG63">
        <v>1</v>
      </c>
      <c r="BH63">
        <v>2</v>
      </c>
      <c r="BI63">
        <f t="shared" si="28"/>
        <v>1</v>
      </c>
      <c r="BJ63" t="s">
        <v>168</v>
      </c>
      <c r="BK63" t="s">
        <v>90</v>
      </c>
      <c r="BL63" s="1">
        <v>4.1666666666666666E-3</v>
      </c>
      <c r="BN63" s="5" t="s">
        <v>1041</v>
      </c>
      <c r="BP63" s="11" t="b">
        <f t="shared" ca="1" si="37"/>
        <v>0</v>
      </c>
      <c r="BQ63" s="11" t="b">
        <f t="shared" ca="1" si="37"/>
        <v>0</v>
      </c>
      <c r="BR63" s="11" t="b">
        <f t="shared" ca="1" si="37"/>
        <v>0</v>
      </c>
      <c r="BS63" s="11" t="b">
        <f t="shared" ca="1" si="37"/>
        <v>0</v>
      </c>
      <c r="BT63" s="11" t="b">
        <f t="shared" ca="1" si="37"/>
        <v>0</v>
      </c>
      <c r="BU63" s="11" t="b">
        <f t="shared" ca="1" si="37"/>
        <v>0</v>
      </c>
      <c r="BX63" s="11" t="b">
        <f t="shared" ca="1" si="29"/>
        <v>0</v>
      </c>
      <c r="BY63" s="11" t="b">
        <f t="shared" si="31"/>
        <v>0</v>
      </c>
      <c r="BZ63" s="11" t="b">
        <f t="shared" ca="1" si="38"/>
        <v>0</v>
      </c>
      <c r="CA63" s="11" t="b">
        <f t="shared" ca="1" si="38"/>
        <v>0</v>
      </c>
      <c r="CB63" s="11" t="b">
        <f t="shared" ca="1" si="38"/>
        <v>0</v>
      </c>
      <c r="CC63" s="11" t="b">
        <f t="shared" ca="1" si="38"/>
        <v>0</v>
      </c>
      <c r="CD63" s="11" t="b">
        <f t="shared" ca="1" si="38"/>
        <v>0</v>
      </c>
      <c r="CE63" s="11" t="b">
        <f t="shared" ca="1" si="38"/>
        <v>0</v>
      </c>
      <c r="CF63" s="11" t="b">
        <f t="shared" ca="1" si="38"/>
        <v>0</v>
      </c>
      <c r="CG63" s="11" t="b">
        <f t="shared" ca="1" si="38"/>
        <v>0</v>
      </c>
      <c r="CH63" s="11" t="b">
        <f t="shared" ca="1" si="38"/>
        <v>0</v>
      </c>
      <c r="CI63" s="11" t="b">
        <f t="shared" ca="1" si="38"/>
        <v>0</v>
      </c>
      <c r="CJ63" s="11" t="b">
        <f t="shared" ca="1" si="38"/>
        <v>0</v>
      </c>
      <c r="CK63" s="11" t="b">
        <f t="shared" ca="1" si="38"/>
        <v>0</v>
      </c>
      <c r="CL63" s="11" t="b">
        <f t="shared" ca="1" si="38"/>
        <v>0</v>
      </c>
      <c r="CM63" s="11" t="b">
        <f t="shared" ca="1" si="38"/>
        <v>0</v>
      </c>
      <c r="CN63" s="11" t="b">
        <f t="shared" ca="1" si="32"/>
        <v>0</v>
      </c>
      <c r="CO63" s="11" t="b">
        <f t="shared" ca="1" si="30"/>
        <v>0</v>
      </c>
    </row>
    <row r="64" spans="1:94">
      <c r="A64" t="s">
        <v>941</v>
      </c>
      <c r="B64" t="s">
        <v>942</v>
      </c>
      <c r="C64" t="s">
        <v>802</v>
      </c>
      <c r="D64" t="s">
        <v>54</v>
      </c>
      <c r="E64" t="s">
        <v>82</v>
      </c>
      <c r="F64" t="s">
        <v>56</v>
      </c>
      <c r="G64" t="s">
        <v>72</v>
      </c>
      <c r="H64" t="s">
        <v>254</v>
      </c>
      <c r="I64" t="str">
        <f t="shared" si="22"/>
        <v>Poland</v>
      </c>
      <c r="J64" t="s">
        <v>59</v>
      </c>
      <c r="K64" t="s">
        <v>60</v>
      </c>
      <c r="L64">
        <v>0</v>
      </c>
      <c r="M64">
        <v>1</v>
      </c>
      <c r="N64">
        <v>2</v>
      </c>
      <c r="O64">
        <v>2</v>
      </c>
      <c r="P64">
        <v>0</v>
      </c>
      <c r="Q64">
        <v>4</v>
      </c>
      <c r="R64">
        <v>4</v>
      </c>
      <c r="S64">
        <v>0</v>
      </c>
      <c r="U64">
        <v>6</v>
      </c>
      <c r="V64">
        <v>5</v>
      </c>
      <c r="W64">
        <v>5</v>
      </c>
      <c r="X64">
        <v>6</v>
      </c>
      <c r="Y64">
        <v>5</v>
      </c>
      <c r="Z64">
        <v>6</v>
      </c>
      <c r="AA64">
        <v>6</v>
      </c>
      <c r="AB64">
        <v>4</v>
      </c>
      <c r="AC64">
        <v>1</v>
      </c>
      <c r="AD64">
        <v>5</v>
      </c>
      <c r="AE64" s="48">
        <f t="shared" si="13"/>
        <v>5.25</v>
      </c>
      <c r="AF64" s="35">
        <v>4</v>
      </c>
      <c r="AG64">
        <v>4</v>
      </c>
      <c r="AH64">
        <v>1</v>
      </c>
      <c r="AI64">
        <v>4</v>
      </c>
      <c r="AJ64">
        <v>4</v>
      </c>
      <c r="AK64">
        <v>5</v>
      </c>
      <c r="AL64">
        <v>4</v>
      </c>
      <c r="AM64">
        <v>5</v>
      </c>
      <c r="AN64" s="48">
        <f t="shared" si="11"/>
        <v>3.875</v>
      </c>
      <c r="AO64">
        <v>2</v>
      </c>
      <c r="AP64">
        <v>1</v>
      </c>
      <c r="AQ64">
        <v>3</v>
      </c>
      <c r="AR64">
        <v>5</v>
      </c>
      <c r="AS64">
        <v>1</v>
      </c>
      <c r="AT64">
        <v>6</v>
      </c>
      <c r="AU64" s="48">
        <f t="shared" si="12"/>
        <v>2.4</v>
      </c>
      <c r="AV64">
        <v>2</v>
      </c>
      <c r="AW64">
        <f t="shared" si="23"/>
        <v>3.875</v>
      </c>
      <c r="AX64">
        <f t="shared" si="24"/>
        <v>1</v>
      </c>
      <c r="AY64">
        <f t="shared" si="25"/>
        <v>5.25</v>
      </c>
      <c r="AZ64">
        <f t="shared" si="26"/>
        <v>1</v>
      </c>
      <c r="BA64" t="s">
        <v>61</v>
      </c>
      <c r="BB64" t="s">
        <v>298</v>
      </c>
      <c r="BC64" t="s">
        <v>925</v>
      </c>
      <c r="BD64">
        <v>0</v>
      </c>
      <c r="BF64">
        <f t="shared" si="27"/>
        <v>0</v>
      </c>
      <c r="BG64">
        <v>1</v>
      </c>
      <c r="BH64">
        <v>2</v>
      </c>
      <c r="BI64">
        <f t="shared" si="28"/>
        <v>1</v>
      </c>
      <c r="BJ64" t="s">
        <v>64</v>
      </c>
      <c r="BK64" t="s">
        <v>65</v>
      </c>
      <c r="BL64" s="1">
        <v>5.6249999999999989E-3</v>
      </c>
      <c r="BN64" s="5" t="s">
        <v>1041</v>
      </c>
      <c r="BP64" s="11" t="b">
        <f t="shared" ca="1" si="37"/>
        <v>0</v>
      </c>
      <c r="BQ64" s="11" t="b">
        <f t="shared" ca="1" si="37"/>
        <v>0</v>
      </c>
      <c r="BR64" s="11" t="b">
        <f t="shared" ca="1" si="37"/>
        <v>0</v>
      </c>
      <c r="BS64" s="11" t="b">
        <f t="shared" ca="1" si="37"/>
        <v>0</v>
      </c>
      <c r="BT64" s="11" t="b">
        <f t="shared" ca="1" si="37"/>
        <v>0</v>
      </c>
      <c r="BU64" s="11" t="b">
        <f t="shared" ca="1" si="37"/>
        <v>0</v>
      </c>
      <c r="BX64" s="11" t="b">
        <f t="shared" ca="1" si="29"/>
        <v>0</v>
      </c>
      <c r="BY64" s="11" t="b">
        <f t="shared" si="31"/>
        <v>0</v>
      </c>
      <c r="BZ64" s="11" t="b">
        <f t="shared" ca="1" si="38"/>
        <v>0</v>
      </c>
      <c r="CA64" s="11" t="b">
        <f t="shared" ca="1" si="38"/>
        <v>0</v>
      </c>
      <c r="CB64" s="11" t="b">
        <f t="shared" ca="1" si="38"/>
        <v>0</v>
      </c>
      <c r="CC64" s="11" t="b">
        <f t="shared" ca="1" si="38"/>
        <v>0</v>
      </c>
      <c r="CD64" s="11" t="b">
        <f t="shared" ca="1" si="38"/>
        <v>0</v>
      </c>
      <c r="CE64" s="11" t="b">
        <f t="shared" ca="1" si="38"/>
        <v>0</v>
      </c>
      <c r="CF64" s="11" t="b">
        <f t="shared" ca="1" si="38"/>
        <v>0</v>
      </c>
      <c r="CG64" s="11" t="b">
        <f t="shared" ca="1" si="38"/>
        <v>0</v>
      </c>
      <c r="CH64" s="11" t="b">
        <f t="shared" ca="1" si="38"/>
        <v>0</v>
      </c>
      <c r="CI64" s="11" t="b">
        <f t="shared" ca="1" si="38"/>
        <v>0</v>
      </c>
      <c r="CJ64" s="11" t="b">
        <f t="shared" ca="1" si="38"/>
        <v>0</v>
      </c>
      <c r="CK64" s="11" t="b">
        <f t="shared" ca="1" si="38"/>
        <v>0</v>
      </c>
      <c r="CL64" s="11" t="b">
        <f t="shared" ca="1" si="38"/>
        <v>0</v>
      </c>
      <c r="CM64" s="11" t="b">
        <f t="shared" ca="1" si="38"/>
        <v>0</v>
      </c>
      <c r="CN64" s="11" t="b">
        <f t="shared" ca="1" si="32"/>
        <v>0</v>
      </c>
      <c r="CO64" s="11" t="b">
        <f t="shared" ca="1" si="30"/>
        <v>0</v>
      </c>
    </row>
    <row r="65" spans="1:94">
      <c r="A65" t="s">
        <v>966</v>
      </c>
      <c r="B65" t="s">
        <v>967</v>
      </c>
      <c r="C65" t="s">
        <v>802</v>
      </c>
      <c r="D65" t="s">
        <v>70</v>
      </c>
      <c r="E65" t="s">
        <v>55</v>
      </c>
      <c r="F65" t="s">
        <v>56</v>
      </c>
      <c r="G65" t="s">
        <v>72</v>
      </c>
      <c r="H65" t="s">
        <v>968</v>
      </c>
      <c r="I65" t="str">
        <f t="shared" ref="I65:I96" si="39">H65</f>
        <v>Czech Republic</v>
      </c>
      <c r="J65" t="s">
        <v>74</v>
      </c>
      <c r="K65" t="s">
        <v>60</v>
      </c>
      <c r="L65">
        <v>2</v>
      </c>
      <c r="M65">
        <v>4</v>
      </c>
      <c r="N65">
        <v>2</v>
      </c>
      <c r="O65">
        <v>3</v>
      </c>
      <c r="P65">
        <v>4</v>
      </c>
      <c r="Q65">
        <v>4</v>
      </c>
      <c r="R65">
        <v>4</v>
      </c>
      <c r="S65">
        <v>0</v>
      </c>
      <c r="U65">
        <v>4</v>
      </c>
      <c r="V65">
        <v>4</v>
      </c>
      <c r="W65">
        <v>5</v>
      </c>
      <c r="X65">
        <v>3</v>
      </c>
      <c r="Y65">
        <v>2</v>
      </c>
      <c r="Z65">
        <v>4</v>
      </c>
      <c r="AA65">
        <v>5</v>
      </c>
      <c r="AB65">
        <v>3</v>
      </c>
      <c r="AC65">
        <v>4</v>
      </c>
      <c r="AD65">
        <v>2</v>
      </c>
      <c r="AE65" s="48">
        <f t="shared" si="13"/>
        <v>3.5</v>
      </c>
      <c r="AF65" s="35">
        <v>2</v>
      </c>
      <c r="AG65">
        <v>3</v>
      </c>
      <c r="AH65">
        <v>3</v>
      </c>
      <c r="AI65">
        <v>2</v>
      </c>
      <c r="AJ65">
        <v>6</v>
      </c>
      <c r="AK65">
        <v>2</v>
      </c>
      <c r="AL65">
        <v>4</v>
      </c>
      <c r="AM65">
        <v>5</v>
      </c>
      <c r="AN65" s="48">
        <f t="shared" si="11"/>
        <v>3.375</v>
      </c>
      <c r="AO65">
        <v>2</v>
      </c>
      <c r="AP65">
        <v>2</v>
      </c>
      <c r="AQ65">
        <v>2</v>
      </c>
      <c r="AR65">
        <v>2</v>
      </c>
      <c r="AS65">
        <v>2</v>
      </c>
      <c r="AT65">
        <v>6</v>
      </c>
      <c r="AU65" s="48">
        <f t="shared" si="12"/>
        <v>2</v>
      </c>
      <c r="AV65">
        <v>2</v>
      </c>
      <c r="AW65">
        <f t="shared" ref="AW65:AW96" si="40">AVERAGE(AF65,AG65,AH65,AI65,AJ65,AK65,AL65,AM65)</f>
        <v>3.375</v>
      </c>
      <c r="AX65">
        <f t="shared" ref="AX65:AX96" si="41">IF(AW65&gt;3,1,0)</f>
        <v>1</v>
      </c>
      <c r="AY65">
        <f>AVERAGE(BA66,V65,W65,X65:AB65,AD65)</f>
        <v>3.5</v>
      </c>
      <c r="AZ65">
        <f t="shared" ref="AZ65:AZ96" si="42">IF(AY65&gt;3, 1, 0)</f>
        <v>1</v>
      </c>
      <c r="BA65" t="s">
        <v>297</v>
      </c>
      <c r="BB65" t="s">
        <v>62</v>
      </c>
      <c r="BC65" t="s">
        <v>969</v>
      </c>
      <c r="BD65">
        <v>2</v>
      </c>
      <c r="BF65">
        <f t="shared" ref="BF65:BF96" si="43">IF(BE65="",BD65,BE65)</f>
        <v>2</v>
      </c>
      <c r="BG65">
        <v>2</v>
      </c>
      <c r="BH65">
        <v>4</v>
      </c>
      <c r="BI65">
        <f t="shared" ref="BI65:BI68" si="44">IF(BH65=1,0,1)</f>
        <v>1</v>
      </c>
      <c r="BJ65" t="s">
        <v>970</v>
      </c>
      <c r="BK65" t="s">
        <v>622</v>
      </c>
      <c r="BL65" s="1">
        <v>7.3379629629629628E-3</v>
      </c>
      <c r="BM65" t="s">
        <v>971</v>
      </c>
      <c r="BN65" s="5" t="s">
        <v>1042</v>
      </c>
      <c r="BP65" s="11" t="b">
        <f t="shared" ca="1" si="37"/>
        <v>0</v>
      </c>
      <c r="BQ65" s="11" t="b">
        <f t="shared" ca="1" si="37"/>
        <v>0</v>
      </c>
      <c r="BR65" s="11" t="b">
        <f t="shared" ca="1" si="37"/>
        <v>0</v>
      </c>
      <c r="BS65" s="11" t="b">
        <f t="shared" ca="1" si="37"/>
        <v>0</v>
      </c>
      <c r="BT65" s="11" t="b">
        <f t="shared" ca="1" si="37"/>
        <v>0</v>
      </c>
      <c r="BU65" s="11" t="b">
        <f t="shared" ca="1" si="37"/>
        <v>0</v>
      </c>
      <c r="BV65" s="5" t="s">
        <v>1086</v>
      </c>
      <c r="BW65" s="5" t="s">
        <v>1073</v>
      </c>
      <c r="BX65" s="11" t="b">
        <f t="shared" ref="BX65:BX96" ca="1" si="45">ISNUMBER(SEARCH($BX$2,BV65))</f>
        <v>0</v>
      </c>
      <c r="BY65" s="11" t="b">
        <f t="shared" si="31"/>
        <v>1</v>
      </c>
      <c r="BZ65" s="11" t="b">
        <f t="shared" ca="1" si="38"/>
        <v>1</v>
      </c>
      <c r="CA65" s="11" t="b">
        <f t="shared" ca="1" si="38"/>
        <v>1</v>
      </c>
      <c r="CB65" s="11" t="b">
        <f t="shared" ca="1" si="38"/>
        <v>0</v>
      </c>
      <c r="CC65" s="11" t="b">
        <f t="shared" ca="1" si="38"/>
        <v>0</v>
      </c>
      <c r="CD65" s="11" t="b">
        <f t="shared" ca="1" si="38"/>
        <v>0</v>
      </c>
      <c r="CE65" s="11" t="b">
        <f t="shared" ca="1" si="38"/>
        <v>0</v>
      </c>
      <c r="CF65" s="11" t="b">
        <f t="shared" ca="1" si="38"/>
        <v>0</v>
      </c>
      <c r="CG65" s="11" t="b">
        <f t="shared" ca="1" si="38"/>
        <v>0</v>
      </c>
      <c r="CH65" s="11" t="b">
        <f t="shared" ca="1" si="38"/>
        <v>0</v>
      </c>
      <c r="CI65" s="11" t="b">
        <f t="shared" ca="1" si="38"/>
        <v>0</v>
      </c>
      <c r="CJ65" s="11" t="b">
        <f t="shared" ca="1" si="38"/>
        <v>1</v>
      </c>
      <c r="CK65" s="11" t="b">
        <f t="shared" ca="1" si="38"/>
        <v>0</v>
      </c>
      <c r="CL65" s="11" t="b">
        <f t="shared" ca="1" si="38"/>
        <v>0</v>
      </c>
      <c r="CM65" s="11" t="b">
        <f t="shared" ca="1" si="38"/>
        <v>0</v>
      </c>
      <c r="CN65" s="11" t="b">
        <f t="shared" ca="1" si="32"/>
        <v>1</v>
      </c>
      <c r="CO65" s="11" t="b">
        <f t="shared" ref="CO65:CO96" ca="1" si="46">ISNUMBER(SEARCH($CO$2,$BW65))</f>
        <v>0</v>
      </c>
    </row>
    <row r="66" spans="1:94">
      <c r="A66" t="s">
        <v>976</v>
      </c>
      <c r="B66" t="s">
        <v>977</v>
      </c>
      <c r="C66" t="s">
        <v>802</v>
      </c>
      <c r="D66" t="s">
        <v>70</v>
      </c>
      <c r="E66" t="s">
        <v>55</v>
      </c>
      <c r="F66" t="s">
        <v>56</v>
      </c>
      <c r="G66" t="s">
        <v>72</v>
      </c>
      <c r="H66" t="s">
        <v>844</v>
      </c>
      <c r="I66" t="str">
        <f t="shared" si="39"/>
        <v>France</v>
      </c>
      <c r="J66" t="s">
        <v>59</v>
      </c>
      <c r="K66" t="s">
        <v>60</v>
      </c>
      <c r="L66">
        <v>1</v>
      </c>
      <c r="M66">
        <v>2</v>
      </c>
      <c r="N66">
        <v>3</v>
      </c>
      <c r="O66">
        <v>1</v>
      </c>
      <c r="P66">
        <v>3</v>
      </c>
      <c r="Q66">
        <v>4</v>
      </c>
      <c r="R66">
        <v>5</v>
      </c>
      <c r="S66">
        <v>0</v>
      </c>
      <c r="U66">
        <v>4</v>
      </c>
      <c r="V66">
        <v>4</v>
      </c>
      <c r="W66">
        <v>4</v>
      </c>
      <c r="X66">
        <v>5</v>
      </c>
      <c r="Y66">
        <v>6</v>
      </c>
      <c r="Z66">
        <v>4</v>
      </c>
      <c r="AA66">
        <v>5</v>
      </c>
      <c r="AB66">
        <v>2</v>
      </c>
      <c r="AC66">
        <v>3</v>
      </c>
      <c r="AD66">
        <v>3</v>
      </c>
      <c r="AE66" s="48">
        <f t="shared" si="13"/>
        <v>4.125</v>
      </c>
      <c r="AF66" s="35">
        <v>5</v>
      </c>
      <c r="AG66">
        <v>6</v>
      </c>
      <c r="AH66">
        <v>6</v>
      </c>
      <c r="AI66">
        <v>6</v>
      </c>
      <c r="AJ66">
        <v>6</v>
      </c>
      <c r="AK66">
        <v>6</v>
      </c>
      <c r="AL66">
        <v>5</v>
      </c>
      <c r="AM66">
        <v>3</v>
      </c>
      <c r="AN66" s="48">
        <f t="shared" si="11"/>
        <v>5.375</v>
      </c>
      <c r="AO66">
        <v>6</v>
      </c>
      <c r="AP66">
        <v>5</v>
      </c>
      <c r="AQ66">
        <v>5</v>
      </c>
      <c r="AR66">
        <v>5</v>
      </c>
      <c r="AS66">
        <v>5</v>
      </c>
      <c r="AT66">
        <v>6</v>
      </c>
      <c r="AU66" s="48">
        <f t="shared" si="12"/>
        <v>5.2</v>
      </c>
      <c r="AV66">
        <v>6</v>
      </c>
      <c r="AW66">
        <f t="shared" si="40"/>
        <v>5.375</v>
      </c>
      <c r="AX66">
        <f t="shared" si="41"/>
        <v>1</v>
      </c>
      <c r="AY66">
        <f>AVERAGE(BA68,V66,W66,X66:AB66,AD66)</f>
        <v>4.125</v>
      </c>
      <c r="AZ66">
        <f t="shared" si="42"/>
        <v>1</v>
      </c>
      <c r="BA66" t="s">
        <v>297</v>
      </c>
      <c r="BB66" t="s">
        <v>556</v>
      </c>
      <c r="BC66" t="s">
        <v>978</v>
      </c>
      <c r="BD66">
        <v>1</v>
      </c>
      <c r="BF66">
        <f t="shared" si="43"/>
        <v>1</v>
      </c>
      <c r="BG66">
        <v>2</v>
      </c>
      <c r="BH66">
        <v>3</v>
      </c>
      <c r="BI66">
        <f t="shared" si="44"/>
        <v>1</v>
      </c>
      <c r="BJ66" t="s">
        <v>979</v>
      </c>
      <c r="BK66" t="s">
        <v>622</v>
      </c>
      <c r="BL66" s="1">
        <v>4.3981481481481484E-3</v>
      </c>
      <c r="BM66" t="s">
        <v>980</v>
      </c>
      <c r="BN66" s="5" t="s">
        <v>1051</v>
      </c>
      <c r="BP66" s="11" t="b">
        <f t="shared" ca="1" si="37"/>
        <v>0</v>
      </c>
      <c r="BQ66" s="11" t="b">
        <f t="shared" ca="1" si="37"/>
        <v>0</v>
      </c>
      <c r="BR66" s="11" t="b">
        <f t="shared" ca="1" si="37"/>
        <v>0</v>
      </c>
      <c r="BS66" s="11" t="b">
        <f t="shared" ca="1" si="37"/>
        <v>0</v>
      </c>
      <c r="BT66" s="11" t="b">
        <f t="shared" ca="1" si="37"/>
        <v>0</v>
      </c>
      <c r="BU66" s="11" t="b">
        <f t="shared" ca="1" si="37"/>
        <v>0</v>
      </c>
      <c r="BX66" s="11" t="b">
        <f t="shared" ca="1" si="45"/>
        <v>0</v>
      </c>
      <c r="BY66" s="11" t="b">
        <f t="shared" si="31"/>
        <v>0</v>
      </c>
      <c r="BZ66" s="11" t="b">
        <f t="shared" ca="1" si="38"/>
        <v>0</v>
      </c>
      <c r="CA66" s="11" t="b">
        <f t="shared" ca="1" si="38"/>
        <v>0</v>
      </c>
      <c r="CB66" s="11" t="b">
        <f t="shared" ca="1" si="38"/>
        <v>0</v>
      </c>
      <c r="CC66" s="11" t="b">
        <f t="shared" ca="1" si="38"/>
        <v>0</v>
      </c>
      <c r="CD66" s="11" t="b">
        <f t="shared" ca="1" si="38"/>
        <v>0</v>
      </c>
      <c r="CE66" s="11" t="b">
        <f t="shared" ca="1" si="38"/>
        <v>0</v>
      </c>
      <c r="CF66" s="11" t="b">
        <f t="shared" ca="1" si="38"/>
        <v>0</v>
      </c>
      <c r="CG66" s="11" t="b">
        <f t="shared" ca="1" si="38"/>
        <v>0</v>
      </c>
      <c r="CH66" s="11" t="b">
        <f t="shared" ca="1" si="38"/>
        <v>0</v>
      </c>
      <c r="CI66" s="11" t="b">
        <f t="shared" ca="1" si="38"/>
        <v>0</v>
      </c>
      <c r="CJ66" s="11" t="b">
        <f t="shared" ca="1" si="38"/>
        <v>0</v>
      </c>
      <c r="CK66" s="11" t="b">
        <f t="shared" ca="1" si="38"/>
        <v>0</v>
      </c>
      <c r="CL66" s="11" t="b">
        <f t="shared" ca="1" si="38"/>
        <v>0</v>
      </c>
      <c r="CM66" s="11" t="b">
        <f t="shared" ca="1" si="38"/>
        <v>0</v>
      </c>
      <c r="CN66" s="11" t="b">
        <f t="shared" ca="1" si="32"/>
        <v>0</v>
      </c>
      <c r="CO66" s="11" t="b">
        <f t="shared" ca="1" si="46"/>
        <v>0</v>
      </c>
    </row>
    <row r="67" spans="1:94">
      <c r="A67" t="s">
        <v>985</v>
      </c>
      <c r="B67" t="s">
        <v>986</v>
      </c>
      <c r="C67" t="s">
        <v>802</v>
      </c>
      <c r="D67" t="s">
        <v>54</v>
      </c>
      <c r="E67" t="s">
        <v>71</v>
      </c>
      <c r="F67" t="s">
        <v>116</v>
      </c>
      <c r="G67" t="s">
        <v>96</v>
      </c>
      <c r="H67" t="s">
        <v>260</v>
      </c>
      <c r="I67" t="str">
        <f t="shared" si="39"/>
        <v>Greece</v>
      </c>
      <c r="J67" t="s">
        <v>59</v>
      </c>
      <c r="K67" t="s">
        <v>60</v>
      </c>
      <c r="L67">
        <v>3</v>
      </c>
      <c r="M67">
        <v>2</v>
      </c>
      <c r="N67">
        <v>4</v>
      </c>
      <c r="O67">
        <v>1</v>
      </c>
      <c r="P67">
        <v>4</v>
      </c>
      <c r="Q67">
        <v>4</v>
      </c>
      <c r="R67">
        <v>4</v>
      </c>
      <c r="S67">
        <v>0</v>
      </c>
      <c r="U67">
        <v>4</v>
      </c>
      <c r="V67">
        <v>6</v>
      </c>
      <c r="W67">
        <v>6</v>
      </c>
      <c r="X67">
        <v>6</v>
      </c>
      <c r="Y67">
        <v>6</v>
      </c>
      <c r="Z67">
        <v>6</v>
      </c>
      <c r="AA67">
        <v>6</v>
      </c>
      <c r="AB67">
        <v>6</v>
      </c>
      <c r="AC67">
        <v>0</v>
      </c>
      <c r="AD67">
        <v>6</v>
      </c>
      <c r="AE67" s="48">
        <f t="shared" si="13"/>
        <v>6</v>
      </c>
      <c r="AF67" s="35">
        <v>6</v>
      </c>
      <c r="AG67">
        <v>6</v>
      </c>
      <c r="AH67">
        <v>6</v>
      </c>
      <c r="AI67">
        <v>6</v>
      </c>
      <c r="AJ67">
        <v>6</v>
      </c>
      <c r="AK67">
        <v>6</v>
      </c>
      <c r="AL67">
        <v>3</v>
      </c>
      <c r="AM67">
        <v>3</v>
      </c>
      <c r="AN67" s="48">
        <f t="shared" ref="AN67:AN130" si="47">AVERAGE(AF67:AM67)</f>
        <v>5.25</v>
      </c>
      <c r="AO67">
        <v>6</v>
      </c>
      <c r="AP67">
        <v>6</v>
      </c>
      <c r="AQ67">
        <v>6</v>
      </c>
      <c r="AR67">
        <v>6</v>
      </c>
      <c r="AS67">
        <v>6</v>
      </c>
      <c r="AT67">
        <v>6</v>
      </c>
      <c r="AU67" s="48">
        <f t="shared" ref="AU67:AU130" si="48">AVERAGE(AO67:AS67)</f>
        <v>6</v>
      </c>
      <c r="AV67">
        <v>6</v>
      </c>
      <c r="AW67">
        <f t="shared" si="40"/>
        <v>5.25</v>
      </c>
      <c r="AX67">
        <f t="shared" si="41"/>
        <v>1</v>
      </c>
      <c r="AY67">
        <f>AVERAGE(BA69,V67,W67,X67:AB67,AD67)</f>
        <v>6</v>
      </c>
      <c r="AZ67">
        <f t="shared" si="42"/>
        <v>1</v>
      </c>
      <c r="BA67" t="s">
        <v>61</v>
      </c>
      <c r="BB67" t="s">
        <v>392</v>
      </c>
      <c r="BC67" t="s">
        <v>987</v>
      </c>
      <c r="BD67">
        <v>0</v>
      </c>
      <c r="BE67">
        <v>1</v>
      </c>
      <c r="BF67">
        <f t="shared" si="43"/>
        <v>1</v>
      </c>
      <c r="BG67">
        <v>1</v>
      </c>
      <c r="BH67">
        <v>1</v>
      </c>
      <c r="BI67">
        <f t="shared" si="44"/>
        <v>0</v>
      </c>
      <c r="BJ67" t="s">
        <v>64</v>
      </c>
      <c r="BK67" t="s">
        <v>65</v>
      </c>
      <c r="BL67" s="1">
        <v>3.2175925925925926E-3</v>
      </c>
      <c r="BN67" s="5" t="s">
        <v>1041</v>
      </c>
      <c r="BP67" s="11" t="b">
        <f t="shared" ca="1" si="37"/>
        <v>0</v>
      </c>
      <c r="BQ67" s="11" t="b">
        <f t="shared" ca="1" si="37"/>
        <v>0</v>
      </c>
      <c r="BR67" s="11" t="b">
        <f t="shared" ca="1" si="37"/>
        <v>0</v>
      </c>
      <c r="BS67" s="11" t="b">
        <f t="shared" ca="1" si="37"/>
        <v>0</v>
      </c>
      <c r="BT67" s="11" t="b">
        <f t="shared" ca="1" si="37"/>
        <v>0</v>
      </c>
      <c r="BU67" s="11" t="b">
        <f t="shared" ca="1" si="37"/>
        <v>0</v>
      </c>
      <c r="BX67" s="11" t="b">
        <f t="shared" ca="1" si="45"/>
        <v>0</v>
      </c>
      <c r="BY67" s="11" t="b">
        <f t="shared" si="31"/>
        <v>0</v>
      </c>
      <c r="BZ67" s="11" t="b">
        <f t="shared" ca="1" si="38"/>
        <v>0</v>
      </c>
      <c r="CA67" s="11" t="b">
        <f t="shared" ca="1" si="38"/>
        <v>0</v>
      </c>
      <c r="CB67" s="11" t="b">
        <f t="shared" ca="1" si="38"/>
        <v>0</v>
      </c>
      <c r="CC67" s="11" t="b">
        <f t="shared" ca="1" si="38"/>
        <v>0</v>
      </c>
      <c r="CD67" s="11" t="b">
        <f t="shared" ca="1" si="38"/>
        <v>0</v>
      </c>
      <c r="CE67" s="11" t="b">
        <f t="shared" ca="1" si="38"/>
        <v>0</v>
      </c>
      <c r="CF67" s="11" t="b">
        <f t="shared" ca="1" si="38"/>
        <v>0</v>
      </c>
      <c r="CG67" s="11" t="b">
        <f t="shared" ca="1" si="38"/>
        <v>0</v>
      </c>
      <c r="CH67" s="11" t="b">
        <f t="shared" ca="1" si="38"/>
        <v>0</v>
      </c>
      <c r="CI67" s="11" t="b">
        <f t="shared" ca="1" si="38"/>
        <v>0</v>
      </c>
      <c r="CJ67" s="11" t="b">
        <f t="shared" ca="1" si="38"/>
        <v>0</v>
      </c>
      <c r="CK67" s="11" t="b">
        <f t="shared" ca="1" si="38"/>
        <v>0</v>
      </c>
      <c r="CL67" s="11" t="b">
        <f t="shared" ca="1" si="38"/>
        <v>0</v>
      </c>
      <c r="CM67" s="11" t="b">
        <f t="shared" ca="1" si="38"/>
        <v>0</v>
      </c>
      <c r="CN67" s="11" t="b">
        <f t="shared" ca="1" si="32"/>
        <v>0</v>
      </c>
      <c r="CO67" s="11" t="b">
        <f t="shared" ca="1" si="46"/>
        <v>0</v>
      </c>
      <c r="CP67" t="s">
        <v>988</v>
      </c>
    </row>
    <row r="68" spans="1:94">
      <c r="A68" t="s">
        <v>989</v>
      </c>
      <c r="B68" t="s">
        <v>990</v>
      </c>
      <c r="C68" t="s">
        <v>802</v>
      </c>
      <c r="D68" t="s">
        <v>54</v>
      </c>
      <c r="E68" t="s">
        <v>55</v>
      </c>
      <c r="F68" t="s">
        <v>132</v>
      </c>
      <c r="G68" t="s">
        <v>96</v>
      </c>
      <c r="H68" t="s">
        <v>844</v>
      </c>
      <c r="I68" t="str">
        <f t="shared" si="39"/>
        <v>France</v>
      </c>
      <c r="J68" t="s">
        <v>74</v>
      </c>
      <c r="K68" t="s">
        <v>60</v>
      </c>
      <c r="L68">
        <v>2</v>
      </c>
      <c r="M68">
        <v>0</v>
      </c>
      <c r="N68">
        <v>3</v>
      </c>
      <c r="O68">
        <v>4</v>
      </c>
      <c r="P68">
        <v>5</v>
      </c>
      <c r="Q68">
        <v>3</v>
      </c>
      <c r="R68">
        <v>4</v>
      </c>
      <c r="S68">
        <v>0</v>
      </c>
      <c r="U68">
        <v>4</v>
      </c>
      <c r="V68">
        <v>4</v>
      </c>
      <c r="W68">
        <v>6</v>
      </c>
      <c r="X68">
        <v>2</v>
      </c>
      <c r="Y68">
        <v>6</v>
      </c>
      <c r="Z68">
        <v>4</v>
      </c>
      <c r="AA68">
        <v>6</v>
      </c>
      <c r="AB68">
        <v>3</v>
      </c>
      <c r="AC68">
        <v>2</v>
      </c>
      <c r="AD68">
        <v>4</v>
      </c>
      <c r="AE68" s="48">
        <f t="shared" ref="AE68:AE131" si="49">AVERAGE(AD68,AB68,AA68,Z68,Y68,X68,W68,V68)</f>
        <v>4.375</v>
      </c>
      <c r="AF68" s="35">
        <v>6</v>
      </c>
      <c r="AG68">
        <v>5</v>
      </c>
      <c r="AH68">
        <v>5</v>
      </c>
      <c r="AI68">
        <v>5</v>
      </c>
      <c r="AJ68">
        <v>6</v>
      </c>
      <c r="AK68">
        <v>6</v>
      </c>
      <c r="AL68">
        <v>5</v>
      </c>
      <c r="AM68">
        <v>5</v>
      </c>
      <c r="AN68" s="48">
        <f t="shared" si="47"/>
        <v>5.375</v>
      </c>
      <c r="AO68">
        <v>4</v>
      </c>
      <c r="AP68">
        <v>5</v>
      </c>
      <c r="AQ68">
        <v>5</v>
      </c>
      <c r="AR68">
        <v>5</v>
      </c>
      <c r="AS68">
        <v>5</v>
      </c>
      <c r="AT68">
        <v>6</v>
      </c>
      <c r="AU68" s="48">
        <f t="shared" si="48"/>
        <v>4.8</v>
      </c>
      <c r="AV68">
        <v>6</v>
      </c>
      <c r="AW68">
        <f t="shared" si="40"/>
        <v>5.375</v>
      </c>
      <c r="AX68">
        <f t="shared" si="41"/>
        <v>1</v>
      </c>
      <c r="AY68">
        <f>AVERAGE(BA70,V68,W68,X68:AB68,AD68)</f>
        <v>4.375</v>
      </c>
      <c r="AZ68">
        <f t="shared" si="42"/>
        <v>1</v>
      </c>
      <c r="BA68" t="s">
        <v>297</v>
      </c>
      <c r="BB68" t="s">
        <v>228</v>
      </c>
      <c r="BC68" t="s">
        <v>397</v>
      </c>
      <c r="BD68">
        <v>1</v>
      </c>
      <c r="BF68">
        <f t="shared" si="43"/>
        <v>1</v>
      </c>
      <c r="BG68">
        <v>1</v>
      </c>
      <c r="BH68">
        <v>3</v>
      </c>
      <c r="BI68">
        <f t="shared" si="44"/>
        <v>1</v>
      </c>
      <c r="BJ68" t="s">
        <v>574</v>
      </c>
      <c r="BK68" t="s">
        <v>301</v>
      </c>
      <c r="BL68" s="1">
        <v>6.5277777777777782E-3</v>
      </c>
      <c r="BM68" t="s">
        <v>991</v>
      </c>
      <c r="BN68" s="5" t="s">
        <v>736</v>
      </c>
      <c r="BO68" s="5" t="s">
        <v>1124</v>
      </c>
      <c r="BP68" s="11" t="b">
        <f t="shared" ca="1" si="37"/>
        <v>0</v>
      </c>
      <c r="BQ68" s="11" t="b">
        <f t="shared" ca="1" si="37"/>
        <v>0</v>
      </c>
      <c r="BR68" s="11" t="b">
        <f t="shared" ca="1" si="37"/>
        <v>0</v>
      </c>
      <c r="BS68" s="11" t="b">
        <f t="shared" ca="1" si="37"/>
        <v>0</v>
      </c>
      <c r="BT68" s="11" t="b">
        <f t="shared" ca="1" si="37"/>
        <v>0</v>
      </c>
      <c r="BU68" s="11" t="b">
        <f t="shared" ca="1" si="37"/>
        <v>0</v>
      </c>
      <c r="BV68" s="5" t="s">
        <v>1097</v>
      </c>
      <c r="BX68" s="11" t="b">
        <f t="shared" ca="1" si="45"/>
        <v>1</v>
      </c>
      <c r="BY68" s="11" t="b">
        <f t="shared" ref="BY68:BY99" si="50">ISNUMBER(SEARCH("NLU",BV68))</f>
        <v>0</v>
      </c>
      <c r="BZ68" s="11" t="b">
        <f t="shared" ca="1" si="38"/>
        <v>0</v>
      </c>
      <c r="CA68" s="11" t="b">
        <f t="shared" ca="1" si="38"/>
        <v>0</v>
      </c>
      <c r="CB68" s="11" t="b">
        <f t="shared" ca="1" si="38"/>
        <v>0</v>
      </c>
      <c r="CC68" s="11" t="b">
        <f t="shared" ca="1" si="38"/>
        <v>0</v>
      </c>
      <c r="CD68" s="11" t="b">
        <f t="shared" ca="1" si="38"/>
        <v>0</v>
      </c>
      <c r="CE68" s="11" t="b">
        <f t="shared" ca="1" si="38"/>
        <v>0</v>
      </c>
      <c r="CF68" s="11" t="b">
        <f t="shared" ca="1" si="38"/>
        <v>0</v>
      </c>
      <c r="CG68" s="11" t="b">
        <f t="shared" ca="1" si="38"/>
        <v>0</v>
      </c>
      <c r="CH68" s="11" t="b">
        <f t="shared" ca="1" si="38"/>
        <v>0</v>
      </c>
      <c r="CI68" s="11" t="b">
        <f t="shared" ca="1" si="38"/>
        <v>0</v>
      </c>
      <c r="CJ68" s="11" t="b">
        <f t="shared" ca="1" si="38"/>
        <v>0</v>
      </c>
      <c r="CK68" s="11" t="b">
        <f t="shared" ca="1" si="38"/>
        <v>1</v>
      </c>
      <c r="CL68" s="11" t="b">
        <f t="shared" ca="1" si="38"/>
        <v>0</v>
      </c>
      <c r="CM68" s="11" t="b">
        <f t="shared" ca="1" si="38"/>
        <v>0</v>
      </c>
      <c r="CN68" s="11" t="b">
        <f t="shared" ref="CN68:CN99" ca="1" si="51">ISNUMBER(SEARCH($CN$2,BW68))</f>
        <v>0</v>
      </c>
      <c r="CO68" s="11" t="b">
        <f t="shared" ca="1" si="46"/>
        <v>0</v>
      </c>
    </row>
    <row r="69" spans="1:94">
      <c r="A69" t="s">
        <v>51</v>
      </c>
      <c r="B69" t="s">
        <v>52</v>
      </c>
      <c r="C69" t="s">
        <v>53</v>
      </c>
      <c r="D69" t="s">
        <v>54</v>
      </c>
      <c r="E69" t="s">
        <v>55</v>
      </c>
      <c r="F69" t="s">
        <v>56</v>
      </c>
      <c r="G69" t="s">
        <v>57</v>
      </c>
      <c r="H69" t="s">
        <v>58</v>
      </c>
      <c r="I69" t="str">
        <f t="shared" si="39"/>
        <v>Portugal</v>
      </c>
      <c r="J69" t="s">
        <v>59</v>
      </c>
      <c r="K69" t="s">
        <v>60</v>
      </c>
      <c r="L69">
        <v>0</v>
      </c>
      <c r="M69">
        <v>2</v>
      </c>
      <c r="N69">
        <v>3</v>
      </c>
      <c r="O69">
        <v>4</v>
      </c>
      <c r="P69">
        <v>0</v>
      </c>
      <c r="Q69">
        <v>0</v>
      </c>
      <c r="R69">
        <v>5</v>
      </c>
      <c r="S69">
        <v>0</v>
      </c>
      <c r="U69">
        <v>5</v>
      </c>
      <c r="V69">
        <v>2</v>
      </c>
      <c r="W69">
        <v>5</v>
      </c>
      <c r="X69">
        <v>3</v>
      </c>
      <c r="Y69">
        <v>6</v>
      </c>
      <c r="Z69">
        <v>3</v>
      </c>
      <c r="AA69">
        <v>3</v>
      </c>
      <c r="AB69">
        <v>1</v>
      </c>
      <c r="AC69">
        <v>5</v>
      </c>
      <c r="AD69">
        <v>1</v>
      </c>
      <c r="AE69" s="48">
        <f t="shared" si="49"/>
        <v>3</v>
      </c>
      <c r="AF69" s="35">
        <v>1</v>
      </c>
      <c r="AG69">
        <v>5</v>
      </c>
      <c r="AH69">
        <v>0</v>
      </c>
      <c r="AI69">
        <v>3</v>
      </c>
      <c r="AJ69">
        <v>6</v>
      </c>
      <c r="AK69">
        <v>2</v>
      </c>
      <c r="AL69">
        <v>5</v>
      </c>
      <c r="AM69">
        <v>0</v>
      </c>
      <c r="AN69" s="48">
        <f t="shared" si="47"/>
        <v>2.75</v>
      </c>
      <c r="AO69">
        <v>0</v>
      </c>
      <c r="AP69">
        <v>0</v>
      </c>
      <c r="AQ69">
        <v>0</v>
      </c>
      <c r="AR69">
        <v>0</v>
      </c>
      <c r="AS69">
        <v>0</v>
      </c>
      <c r="AT69">
        <v>6</v>
      </c>
      <c r="AU69" s="48">
        <f t="shared" si="48"/>
        <v>0</v>
      </c>
      <c r="AV69">
        <v>0</v>
      </c>
      <c r="AW69">
        <f t="shared" si="40"/>
        <v>2.75</v>
      </c>
      <c r="AX69">
        <f t="shared" si="41"/>
        <v>0</v>
      </c>
      <c r="AY69">
        <f t="shared" ref="AY69:AY80" si="52">AVERAGE(BK71,V69,W69,X69:AB69,AD69)</f>
        <v>3</v>
      </c>
      <c r="AZ69">
        <f t="shared" si="42"/>
        <v>0</v>
      </c>
      <c r="BA69" t="s">
        <v>61</v>
      </c>
      <c r="BB69" t="s">
        <v>62</v>
      </c>
      <c r="BC69" t="s">
        <v>63</v>
      </c>
      <c r="BD69">
        <v>1</v>
      </c>
      <c r="BF69">
        <f t="shared" si="43"/>
        <v>1</v>
      </c>
      <c r="BG69">
        <v>1</v>
      </c>
      <c r="BH69">
        <v>2</v>
      </c>
      <c r="BI69">
        <v>1</v>
      </c>
      <c r="BJ69" t="s">
        <v>64</v>
      </c>
      <c r="BK69" t="s">
        <v>65</v>
      </c>
      <c r="BL69" s="1">
        <v>3.1365740740740742E-3</v>
      </c>
      <c r="BM69" t="s">
        <v>66</v>
      </c>
      <c r="BN69" s="5" t="s">
        <v>1041</v>
      </c>
      <c r="BP69" s="11" t="b">
        <f t="shared" ca="1" si="37"/>
        <v>0</v>
      </c>
      <c r="BQ69" s="11" t="b">
        <f t="shared" ca="1" si="37"/>
        <v>0</v>
      </c>
      <c r="BR69" s="11" t="b">
        <f t="shared" ca="1" si="37"/>
        <v>0</v>
      </c>
      <c r="BS69" s="11" t="b">
        <f t="shared" ca="1" si="37"/>
        <v>0</v>
      </c>
      <c r="BT69" s="11" t="b">
        <f t="shared" ca="1" si="37"/>
        <v>0</v>
      </c>
      <c r="BU69" s="11" t="b">
        <f t="shared" ca="1" si="37"/>
        <v>0</v>
      </c>
      <c r="BX69" s="11" t="b">
        <f t="shared" ca="1" si="45"/>
        <v>0</v>
      </c>
      <c r="BY69" s="11" t="b">
        <f t="shared" si="50"/>
        <v>0</v>
      </c>
      <c r="BZ69" s="11" t="b">
        <f t="shared" ca="1" si="38"/>
        <v>0</v>
      </c>
      <c r="CA69" s="11" t="b">
        <f t="shared" ca="1" si="38"/>
        <v>0</v>
      </c>
      <c r="CB69" s="11" t="b">
        <f t="shared" ca="1" si="38"/>
        <v>0</v>
      </c>
      <c r="CC69" s="11" t="b">
        <f t="shared" ca="1" si="38"/>
        <v>0</v>
      </c>
      <c r="CD69" s="11" t="b">
        <f t="shared" ca="1" si="38"/>
        <v>0</v>
      </c>
      <c r="CE69" s="11" t="b">
        <f t="shared" ca="1" si="38"/>
        <v>0</v>
      </c>
      <c r="CF69" s="11" t="b">
        <f t="shared" ca="1" si="38"/>
        <v>0</v>
      </c>
      <c r="CG69" s="11" t="b">
        <f t="shared" ca="1" si="38"/>
        <v>0</v>
      </c>
      <c r="CH69" s="11" t="b">
        <f t="shared" ca="1" si="38"/>
        <v>0</v>
      </c>
      <c r="CI69" s="11" t="b">
        <f t="shared" ca="1" si="38"/>
        <v>0</v>
      </c>
      <c r="CJ69" s="11" t="b">
        <f t="shared" ca="1" si="38"/>
        <v>0</v>
      </c>
      <c r="CK69" s="11" t="b">
        <f t="shared" ca="1" si="38"/>
        <v>0</v>
      </c>
      <c r="CL69" s="11" t="b">
        <f t="shared" ca="1" si="38"/>
        <v>0</v>
      </c>
      <c r="CM69" s="11" t="b">
        <f t="shared" ca="1" si="38"/>
        <v>0</v>
      </c>
      <c r="CN69" s="11" t="b">
        <f t="shared" ca="1" si="51"/>
        <v>0</v>
      </c>
      <c r="CO69" s="11" t="b">
        <f t="shared" ca="1" si="46"/>
        <v>0</v>
      </c>
      <c r="CP69" t="s">
        <v>67</v>
      </c>
    </row>
    <row r="70" spans="1:94">
      <c r="A70" t="s">
        <v>114</v>
      </c>
      <c r="B70" t="s">
        <v>115</v>
      </c>
      <c r="C70" t="s">
        <v>53</v>
      </c>
      <c r="D70" t="s">
        <v>54</v>
      </c>
      <c r="E70" t="s">
        <v>71</v>
      </c>
      <c r="F70" t="s">
        <v>116</v>
      </c>
      <c r="G70" t="s">
        <v>72</v>
      </c>
      <c r="H70" t="s">
        <v>117</v>
      </c>
      <c r="I70" t="str">
        <f t="shared" si="39"/>
        <v>Israel</v>
      </c>
      <c r="J70" t="s">
        <v>59</v>
      </c>
      <c r="K70" t="s">
        <v>60</v>
      </c>
      <c r="L70">
        <v>1</v>
      </c>
      <c r="M70">
        <v>2</v>
      </c>
      <c r="N70">
        <v>0</v>
      </c>
      <c r="O70">
        <v>1</v>
      </c>
      <c r="P70">
        <v>5</v>
      </c>
      <c r="Q70">
        <v>2</v>
      </c>
      <c r="R70">
        <v>5</v>
      </c>
      <c r="S70">
        <v>0</v>
      </c>
      <c r="U70">
        <v>4</v>
      </c>
      <c r="V70">
        <v>2</v>
      </c>
      <c r="W70">
        <v>5</v>
      </c>
      <c r="X70">
        <v>3</v>
      </c>
      <c r="Y70">
        <v>6</v>
      </c>
      <c r="Z70">
        <v>5</v>
      </c>
      <c r="AA70">
        <v>6</v>
      </c>
      <c r="AB70">
        <v>1</v>
      </c>
      <c r="AC70">
        <v>5</v>
      </c>
      <c r="AD70">
        <v>1</v>
      </c>
      <c r="AE70" s="48">
        <f t="shared" si="49"/>
        <v>3.625</v>
      </c>
      <c r="AF70" s="35">
        <v>2</v>
      </c>
      <c r="AG70">
        <v>6</v>
      </c>
      <c r="AH70">
        <v>4</v>
      </c>
      <c r="AI70">
        <v>1</v>
      </c>
      <c r="AJ70">
        <v>6</v>
      </c>
      <c r="AK70">
        <v>2</v>
      </c>
      <c r="AL70">
        <v>4</v>
      </c>
      <c r="AM70">
        <v>4</v>
      </c>
      <c r="AN70" s="48">
        <f t="shared" si="47"/>
        <v>3.625</v>
      </c>
      <c r="AO70">
        <v>6</v>
      </c>
      <c r="AP70">
        <v>1</v>
      </c>
      <c r="AQ70">
        <v>4</v>
      </c>
      <c r="AR70">
        <v>2</v>
      </c>
      <c r="AS70">
        <v>2</v>
      </c>
      <c r="AT70">
        <v>6</v>
      </c>
      <c r="AU70" s="48">
        <f t="shared" si="48"/>
        <v>3</v>
      </c>
      <c r="AV70">
        <v>0</v>
      </c>
      <c r="AW70">
        <f t="shared" si="40"/>
        <v>3.625</v>
      </c>
      <c r="AX70">
        <f t="shared" si="41"/>
        <v>1</v>
      </c>
      <c r="AY70">
        <f t="shared" si="52"/>
        <v>3.625</v>
      </c>
      <c r="AZ70">
        <f t="shared" si="42"/>
        <v>1</v>
      </c>
      <c r="BA70" t="s">
        <v>86</v>
      </c>
      <c r="BB70" t="s">
        <v>118</v>
      </c>
      <c r="BC70" t="s">
        <v>119</v>
      </c>
      <c r="BD70">
        <v>0</v>
      </c>
      <c r="BE70" t="s">
        <v>1100</v>
      </c>
      <c r="BF70" t="str">
        <f t="shared" si="43"/>
        <v>no dialog file</v>
      </c>
      <c r="BG70">
        <v>1</v>
      </c>
      <c r="BH70">
        <v>3</v>
      </c>
      <c r="BI70">
        <v>1</v>
      </c>
      <c r="BJ70" t="s">
        <v>120</v>
      </c>
      <c r="BK70" t="s">
        <v>90</v>
      </c>
      <c r="BL70" s="1">
        <v>4.5254629629629629E-3</v>
      </c>
      <c r="BM70" t="s">
        <v>121</v>
      </c>
      <c r="BN70" s="5" t="s">
        <v>1042</v>
      </c>
      <c r="BP70" s="11" t="b">
        <f t="shared" ca="1" si="37"/>
        <v>0</v>
      </c>
      <c r="BQ70" s="11" t="b">
        <f t="shared" ca="1" si="37"/>
        <v>0</v>
      </c>
      <c r="BR70" s="11" t="b">
        <f t="shared" ca="1" si="37"/>
        <v>0</v>
      </c>
      <c r="BS70" s="11" t="b">
        <f t="shared" ca="1" si="37"/>
        <v>0</v>
      </c>
      <c r="BT70" s="11" t="b">
        <f t="shared" ca="1" si="37"/>
        <v>0</v>
      </c>
      <c r="BU70" s="11" t="b">
        <f t="shared" ca="1" si="37"/>
        <v>0</v>
      </c>
      <c r="BV70" s="5" t="s">
        <v>1087</v>
      </c>
      <c r="BX70" s="11" t="b">
        <f t="shared" ca="1" si="45"/>
        <v>0</v>
      </c>
      <c r="BY70" s="11" t="b">
        <f t="shared" si="50"/>
        <v>0</v>
      </c>
      <c r="BZ70" s="11" t="b">
        <f t="shared" ca="1" si="38"/>
        <v>0</v>
      </c>
      <c r="CA70" s="11" t="b">
        <f t="shared" ca="1" si="38"/>
        <v>0</v>
      </c>
      <c r="CB70" s="11" t="b">
        <f t="shared" ca="1" si="38"/>
        <v>0</v>
      </c>
      <c r="CC70" s="11" t="b">
        <f t="shared" ca="1" si="38"/>
        <v>0</v>
      </c>
      <c r="CD70" s="11" t="b">
        <f t="shared" ca="1" si="38"/>
        <v>0</v>
      </c>
      <c r="CE70" s="11" t="b">
        <f t="shared" ca="1" si="38"/>
        <v>1</v>
      </c>
      <c r="CF70" s="11" t="b">
        <f t="shared" ca="1" si="38"/>
        <v>0</v>
      </c>
      <c r="CG70" s="11" t="b">
        <f t="shared" ca="1" si="38"/>
        <v>0</v>
      </c>
      <c r="CH70" s="11" t="b">
        <f t="shared" ca="1" si="38"/>
        <v>0</v>
      </c>
      <c r="CI70" s="11" t="b">
        <f t="shared" ca="1" si="38"/>
        <v>0</v>
      </c>
      <c r="CJ70" s="11" t="b">
        <f t="shared" ca="1" si="38"/>
        <v>0</v>
      </c>
      <c r="CK70" s="11" t="b">
        <f t="shared" ca="1" si="38"/>
        <v>0</v>
      </c>
      <c r="CL70" s="11" t="b">
        <f t="shared" ca="1" si="38"/>
        <v>0</v>
      </c>
      <c r="CM70" s="11" t="b">
        <f t="shared" ca="1" si="38"/>
        <v>0</v>
      </c>
      <c r="CN70" s="11" t="b">
        <f t="shared" ca="1" si="51"/>
        <v>0</v>
      </c>
      <c r="CO70" s="11" t="b">
        <f t="shared" ca="1" si="46"/>
        <v>0</v>
      </c>
    </row>
    <row r="71" spans="1:94">
      <c r="A71" t="s">
        <v>130</v>
      </c>
      <c r="B71" t="s">
        <v>131</v>
      </c>
      <c r="C71" t="s">
        <v>53</v>
      </c>
      <c r="D71" t="s">
        <v>54</v>
      </c>
      <c r="E71" t="s">
        <v>82</v>
      </c>
      <c r="F71" t="s">
        <v>132</v>
      </c>
      <c r="G71" t="s">
        <v>72</v>
      </c>
      <c r="H71" t="s">
        <v>133</v>
      </c>
      <c r="I71" t="str">
        <f t="shared" si="39"/>
        <v>Hungary</v>
      </c>
      <c r="J71" t="s">
        <v>59</v>
      </c>
      <c r="K71" t="s">
        <v>60</v>
      </c>
      <c r="L71">
        <v>1</v>
      </c>
      <c r="M71">
        <v>3</v>
      </c>
      <c r="N71">
        <v>2</v>
      </c>
      <c r="O71">
        <v>4</v>
      </c>
      <c r="P71">
        <v>3</v>
      </c>
      <c r="Q71">
        <v>2</v>
      </c>
      <c r="R71">
        <v>5</v>
      </c>
      <c r="S71">
        <v>0</v>
      </c>
      <c r="U71">
        <v>4</v>
      </c>
      <c r="V71">
        <v>6</v>
      </c>
      <c r="W71">
        <v>3</v>
      </c>
      <c r="X71">
        <v>1</v>
      </c>
      <c r="Y71">
        <v>5</v>
      </c>
      <c r="Z71">
        <v>6</v>
      </c>
      <c r="AA71">
        <v>1</v>
      </c>
      <c r="AB71">
        <v>2</v>
      </c>
      <c r="AC71">
        <v>4</v>
      </c>
      <c r="AD71">
        <v>2</v>
      </c>
      <c r="AE71" s="48">
        <f t="shared" si="49"/>
        <v>3.25</v>
      </c>
      <c r="AF71" s="35">
        <v>6</v>
      </c>
      <c r="AG71">
        <v>1</v>
      </c>
      <c r="AH71">
        <v>0</v>
      </c>
      <c r="AI71">
        <v>2</v>
      </c>
      <c r="AJ71">
        <v>1</v>
      </c>
      <c r="AK71">
        <v>3</v>
      </c>
      <c r="AL71">
        <v>1</v>
      </c>
      <c r="AM71">
        <v>4</v>
      </c>
      <c r="AN71" s="48">
        <f t="shared" si="47"/>
        <v>2.25</v>
      </c>
      <c r="AO71">
        <v>5</v>
      </c>
      <c r="AP71">
        <v>3</v>
      </c>
      <c r="AQ71">
        <v>5</v>
      </c>
      <c r="AR71">
        <v>3</v>
      </c>
      <c r="AS71">
        <v>4</v>
      </c>
      <c r="AT71">
        <v>3</v>
      </c>
      <c r="AU71" s="48">
        <f t="shared" si="48"/>
        <v>4</v>
      </c>
      <c r="AV71">
        <v>4</v>
      </c>
      <c r="AW71">
        <f t="shared" si="40"/>
        <v>2.25</v>
      </c>
      <c r="AX71">
        <f t="shared" si="41"/>
        <v>0</v>
      </c>
      <c r="AY71">
        <f t="shared" si="52"/>
        <v>3.25</v>
      </c>
      <c r="AZ71">
        <f t="shared" si="42"/>
        <v>1</v>
      </c>
      <c r="BA71" t="s">
        <v>86</v>
      </c>
      <c r="BB71" t="s">
        <v>134</v>
      </c>
      <c r="BC71" t="s">
        <v>135</v>
      </c>
      <c r="BD71">
        <v>1</v>
      </c>
      <c r="BF71">
        <f t="shared" si="43"/>
        <v>1</v>
      </c>
      <c r="BG71">
        <v>1</v>
      </c>
      <c r="BH71">
        <v>1</v>
      </c>
      <c r="BI71">
        <v>1</v>
      </c>
      <c r="BJ71" t="s">
        <v>106</v>
      </c>
      <c r="BK71" t="s">
        <v>90</v>
      </c>
      <c r="BL71" s="1">
        <v>1.9560185185185184E-3</v>
      </c>
      <c r="BN71" s="5" t="s">
        <v>1041</v>
      </c>
      <c r="BP71" s="11" t="b">
        <f t="shared" ref="BP71:BU80" ca="1" si="53">ISNUMBER(SEARCH(BP$2,$BO71))</f>
        <v>0</v>
      </c>
      <c r="BQ71" s="11" t="b">
        <f t="shared" ca="1" si="53"/>
        <v>0</v>
      </c>
      <c r="BR71" s="11" t="b">
        <f t="shared" ca="1" si="53"/>
        <v>0</v>
      </c>
      <c r="BS71" s="11" t="b">
        <f t="shared" ca="1" si="53"/>
        <v>0</v>
      </c>
      <c r="BT71" s="11" t="b">
        <f t="shared" ca="1" si="53"/>
        <v>0</v>
      </c>
      <c r="BU71" s="11" t="b">
        <f t="shared" ca="1" si="53"/>
        <v>0</v>
      </c>
      <c r="BX71" s="11" t="b">
        <f t="shared" ca="1" si="45"/>
        <v>0</v>
      </c>
      <c r="BY71" s="11" t="b">
        <f t="shared" si="50"/>
        <v>0</v>
      </c>
      <c r="BZ71" s="11" t="b">
        <f t="shared" ref="BZ71:CM80" ca="1" si="54">ISNUMBER(SEARCH(BZ$2,$BV71))</f>
        <v>0</v>
      </c>
      <c r="CA71" s="11" t="b">
        <f t="shared" ca="1" si="54"/>
        <v>0</v>
      </c>
      <c r="CB71" s="11" t="b">
        <f t="shared" ca="1" si="54"/>
        <v>0</v>
      </c>
      <c r="CC71" s="11" t="b">
        <f t="shared" ca="1" si="54"/>
        <v>0</v>
      </c>
      <c r="CD71" s="11" t="b">
        <f t="shared" ca="1" si="54"/>
        <v>0</v>
      </c>
      <c r="CE71" s="11" t="b">
        <f t="shared" ca="1" si="54"/>
        <v>0</v>
      </c>
      <c r="CF71" s="11" t="b">
        <f t="shared" ca="1" si="54"/>
        <v>0</v>
      </c>
      <c r="CG71" s="11" t="b">
        <f t="shared" ca="1" si="54"/>
        <v>0</v>
      </c>
      <c r="CH71" s="11" t="b">
        <f t="shared" ca="1" si="54"/>
        <v>0</v>
      </c>
      <c r="CI71" s="11" t="b">
        <f t="shared" ca="1" si="54"/>
        <v>0</v>
      </c>
      <c r="CJ71" s="11" t="b">
        <f t="shared" ca="1" si="54"/>
        <v>0</v>
      </c>
      <c r="CK71" s="11" t="b">
        <f t="shared" ca="1" si="54"/>
        <v>0</v>
      </c>
      <c r="CL71" s="11" t="b">
        <f t="shared" ca="1" si="54"/>
        <v>0</v>
      </c>
      <c r="CM71" s="11" t="b">
        <f t="shared" ca="1" si="54"/>
        <v>0</v>
      </c>
      <c r="CN71" s="11" t="b">
        <f t="shared" ca="1" si="51"/>
        <v>0</v>
      </c>
      <c r="CO71" s="11" t="b">
        <f t="shared" ca="1" si="46"/>
        <v>0</v>
      </c>
    </row>
    <row r="72" spans="1:94">
      <c r="A72" t="s">
        <v>136</v>
      </c>
      <c r="B72" t="s">
        <v>137</v>
      </c>
      <c r="C72" t="s">
        <v>53</v>
      </c>
      <c r="D72" t="s">
        <v>54</v>
      </c>
      <c r="E72" t="s">
        <v>71</v>
      </c>
      <c r="F72" t="s">
        <v>116</v>
      </c>
      <c r="G72" t="s">
        <v>96</v>
      </c>
      <c r="H72" t="s">
        <v>138</v>
      </c>
      <c r="I72" t="str">
        <f t="shared" si="39"/>
        <v>India</v>
      </c>
      <c r="J72" t="s">
        <v>59</v>
      </c>
      <c r="K72" t="s">
        <v>60</v>
      </c>
      <c r="L72">
        <v>1</v>
      </c>
      <c r="M72">
        <v>0</v>
      </c>
      <c r="N72">
        <v>1</v>
      </c>
      <c r="O72">
        <v>2</v>
      </c>
      <c r="P72">
        <v>4</v>
      </c>
      <c r="Q72">
        <v>4</v>
      </c>
      <c r="R72">
        <v>3</v>
      </c>
      <c r="S72">
        <v>0</v>
      </c>
      <c r="U72">
        <v>4</v>
      </c>
      <c r="V72">
        <v>4</v>
      </c>
      <c r="W72">
        <v>5</v>
      </c>
      <c r="X72">
        <v>3</v>
      </c>
      <c r="Y72">
        <v>6</v>
      </c>
      <c r="Z72">
        <v>3</v>
      </c>
      <c r="AA72">
        <v>5</v>
      </c>
      <c r="AB72">
        <v>4</v>
      </c>
      <c r="AC72">
        <v>2</v>
      </c>
      <c r="AD72">
        <v>4</v>
      </c>
      <c r="AE72" s="48">
        <f t="shared" si="49"/>
        <v>4.25</v>
      </c>
      <c r="AF72" s="35">
        <v>4</v>
      </c>
      <c r="AG72">
        <v>5</v>
      </c>
      <c r="AH72">
        <v>4</v>
      </c>
      <c r="AI72">
        <v>3</v>
      </c>
      <c r="AJ72">
        <v>5</v>
      </c>
      <c r="AK72">
        <v>5</v>
      </c>
      <c r="AL72">
        <v>3</v>
      </c>
      <c r="AM72">
        <v>4</v>
      </c>
      <c r="AN72" s="48">
        <f t="shared" si="47"/>
        <v>4.125</v>
      </c>
      <c r="AO72">
        <v>1</v>
      </c>
      <c r="AP72">
        <v>2</v>
      </c>
      <c r="AQ72">
        <v>3</v>
      </c>
      <c r="AR72">
        <v>3</v>
      </c>
      <c r="AS72">
        <v>3</v>
      </c>
      <c r="AT72">
        <v>6</v>
      </c>
      <c r="AU72" s="48">
        <f t="shared" si="48"/>
        <v>2.4</v>
      </c>
      <c r="AV72">
        <v>0</v>
      </c>
      <c r="AW72">
        <f t="shared" si="40"/>
        <v>4.125</v>
      </c>
      <c r="AX72">
        <f t="shared" si="41"/>
        <v>1</v>
      </c>
      <c r="AY72">
        <f t="shared" si="52"/>
        <v>4.25</v>
      </c>
      <c r="AZ72">
        <f t="shared" si="42"/>
        <v>1</v>
      </c>
      <c r="BA72" t="s">
        <v>61</v>
      </c>
      <c r="BB72" t="s">
        <v>139</v>
      </c>
      <c r="BC72" t="s">
        <v>140</v>
      </c>
      <c r="BD72">
        <v>1</v>
      </c>
      <c r="BF72">
        <f t="shared" si="43"/>
        <v>1</v>
      </c>
      <c r="BG72">
        <v>1</v>
      </c>
      <c r="BH72">
        <v>2</v>
      </c>
      <c r="BI72">
        <v>1</v>
      </c>
      <c r="BJ72" t="s">
        <v>141</v>
      </c>
      <c r="BK72" t="s">
        <v>65</v>
      </c>
      <c r="BL72" s="1">
        <v>3.1365740740740742E-3</v>
      </c>
      <c r="BN72" s="5" t="s">
        <v>1041</v>
      </c>
      <c r="BP72" s="11" t="b">
        <f t="shared" ca="1" si="53"/>
        <v>0</v>
      </c>
      <c r="BQ72" s="11" t="b">
        <f t="shared" ca="1" si="53"/>
        <v>0</v>
      </c>
      <c r="BR72" s="11" t="b">
        <f t="shared" ca="1" si="53"/>
        <v>0</v>
      </c>
      <c r="BS72" s="11" t="b">
        <f t="shared" ca="1" si="53"/>
        <v>0</v>
      </c>
      <c r="BT72" s="11" t="b">
        <f t="shared" ca="1" si="53"/>
        <v>0</v>
      </c>
      <c r="BU72" s="11" t="b">
        <f t="shared" ca="1" si="53"/>
        <v>0</v>
      </c>
      <c r="BX72" s="11" t="b">
        <f t="shared" ca="1" si="45"/>
        <v>0</v>
      </c>
      <c r="BY72" s="11" t="b">
        <f t="shared" si="50"/>
        <v>0</v>
      </c>
      <c r="BZ72" s="11" t="b">
        <f t="shared" ca="1" si="54"/>
        <v>0</v>
      </c>
      <c r="CA72" s="11" t="b">
        <f t="shared" ca="1" si="54"/>
        <v>0</v>
      </c>
      <c r="CB72" s="11" t="b">
        <f t="shared" ca="1" si="54"/>
        <v>0</v>
      </c>
      <c r="CC72" s="11" t="b">
        <f t="shared" ca="1" si="54"/>
        <v>0</v>
      </c>
      <c r="CD72" s="11" t="b">
        <f t="shared" ca="1" si="54"/>
        <v>0</v>
      </c>
      <c r="CE72" s="11" t="b">
        <f t="shared" ca="1" si="54"/>
        <v>0</v>
      </c>
      <c r="CF72" s="11" t="b">
        <f t="shared" ca="1" si="54"/>
        <v>0</v>
      </c>
      <c r="CG72" s="11" t="b">
        <f t="shared" ca="1" si="54"/>
        <v>0</v>
      </c>
      <c r="CH72" s="11" t="b">
        <f t="shared" ca="1" si="54"/>
        <v>0</v>
      </c>
      <c r="CI72" s="11" t="b">
        <f t="shared" ca="1" si="54"/>
        <v>0</v>
      </c>
      <c r="CJ72" s="11" t="b">
        <f t="shared" ca="1" si="54"/>
        <v>0</v>
      </c>
      <c r="CK72" s="11" t="b">
        <f t="shared" ca="1" si="54"/>
        <v>0</v>
      </c>
      <c r="CL72" s="11" t="b">
        <f t="shared" ca="1" si="54"/>
        <v>0</v>
      </c>
      <c r="CM72" s="11" t="b">
        <f t="shared" ca="1" si="54"/>
        <v>0</v>
      </c>
      <c r="CN72" s="11" t="b">
        <f t="shared" ca="1" si="51"/>
        <v>0</v>
      </c>
      <c r="CO72" s="11" t="b">
        <f t="shared" ca="1" si="46"/>
        <v>0</v>
      </c>
    </row>
    <row r="73" spans="1:94">
      <c r="A73" t="s">
        <v>183</v>
      </c>
      <c r="B73" t="s">
        <v>184</v>
      </c>
      <c r="C73" t="s">
        <v>53</v>
      </c>
      <c r="D73" t="s">
        <v>70</v>
      </c>
      <c r="E73" t="s">
        <v>144</v>
      </c>
      <c r="F73" t="s">
        <v>56</v>
      </c>
      <c r="G73" t="s">
        <v>96</v>
      </c>
      <c r="H73" t="s">
        <v>185</v>
      </c>
      <c r="I73" t="str">
        <f t="shared" si="39"/>
        <v>Italy</v>
      </c>
      <c r="J73" t="s">
        <v>74</v>
      </c>
      <c r="K73" t="s">
        <v>60</v>
      </c>
      <c r="L73">
        <v>2</v>
      </c>
      <c r="M73">
        <v>3</v>
      </c>
      <c r="N73">
        <v>4</v>
      </c>
      <c r="O73">
        <v>4</v>
      </c>
      <c r="P73">
        <v>5</v>
      </c>
      <c r="Q73">
        <v>4</v>
      </c>
      <c r="R73">
        <v>0</v>
      </c>
      <c r="S73">
        <v>0</v>
      </c>
      <c r="U73">
        <v>4</v>
      </c>
      <c r="V73">
        <v>6</v>
      </c>
      <c r="W73">
        <v>6</v>
      </c>
      <c r="X73">
        <v>6</v>
      </c>
      <c r="Y73">
        <v>5</v>
      </c>
      <c r="Z73">
        <v>4</v>
      </c>
      <c r="AA73">
        <v>6</v>
      </c>
      <c r="AB73">
        <v>3</v>
      </c>
      <c r="AC73">
        <v>3</v>
      </c>
      <c r="AD73">
        <v>3</v>
      </c>
      <c r="AE73" s="48">
        <f t="shared" si="49"/>
        <v>4.875</v>
      </c>
      <c r="AF73" s="35">
        <v>6</v>
      </c>
      <c r="AG73">
        <v>3</v>
      </c>
      <c r="AH73">
        <v>6</v>
      </c>
      <c r="AI73">
        <v>4</v>
      </c>
      <c r="AJ73">
        <v>5</v>
      </c>
      <c r="AK73">
        <v>6</v>
      </c>
      <c r="AL73">
        <v>5</v>
      </c>
      <c r="AM73">
        <v>2</v>
      </c>
      <c r="AN73" s="48">
        <f t="shared" si="47"/>
        <v>4.625</v>
      </c>
      <c r="AO73">
        <v>6</v>
      </c>
      <c r="AP73">
        <v>6</v>
      </c>
      <c r="AQ73">
        <v>6</v>
      </c>
      <c r="AR73">
        <v>6</v>
      </c>
      <c r="AS73">
        <v>6</v>
      </c>
      <c r="AT73">
        <v>6</v>
      </c>
      <c r="AU73" s="48">
        <f t="shared" si="48"/>
        <v>6</v>
      </c>
      <c r="AV73">
        <v>1</v>
      </c>
      <c r="AW73">
        <f t="shared" si="40"/>
        <v>4.625</v>
      </c>
      <c r="AX73">
        <f t="shared" si="41"/>
        <v>1</v>
      </c>
      <c r="AY73">
        <f t="shared" si="52"/>
        <v>4.875</v>
      </c>
      <c r="AZ73">
        <f t="shared" si="42"/>
        <v>1</v>
      </c>
      <c r="BA73" t="s">
        <v>86</v>
      </c>
      <c r="BB73" t="s">
        <v>186</v>
      </c>
      <c r="BC73" t="s">
        <v>187</v>
      </c>
      <c r="BD73">
        <v>1</v>
      </c>
      <c r="BF73">
        <f t="shared" si="43"/>
        <v>1</v>
      </c>
      <c r="BG73">
        <v>1</v>
      </c>
      <c r="BH73">
        <v>1</v>
      </c>
      <c r="BI73">
        <v>1</v>
      </c>
      <c r="BJ73" t="s">
        <v>156</v>
      </c>
      <c r="BK73" t="s">
        <v>157</v>
      </c>
      <c r="BL73" s="1">
        <v>6.1111111111111114E-3</v>
      </c>
      <c r="BM73" t="s">
        <v>188</v>
      </c>
      <c r="BN73" s="5" t="s">
        <v>736</v>
      </c>
      <c r="BO73" s="5" t="s">
        <v>1148</v>
      </c>
      <c r="BP73" s="11" t="b">
        <f t="shared" ca="1" si="53"/>
        <v>0</v>
      </c>
      <c r="BQ73" s="11" t="b">
        <f t="shared" ca="1" si="53"/>
        <v>0</v>
      </c>
      <c r="BR73" s="11" t="b">
        <f t="shared" ca="1" si="53"/>
        <v>0</v>
      </c>
      <c r="BS73" s="11" t="b">
        <f t="shared" ca="1" si="53"/>
        <v>0</v>
      </c>
      <c r="BT73" s="11" t="b">
        <f t="shared" ca="1" si="53"/>
        <v>1</v>
      </c>
      <c r="BU73" s="11" t="b">
        <f t="shared" ca="1" si="53"/>
        <v>0</v>
      </c>
      <c r="BX73" s="11" t="b">
        <f t="shared" ca="1" si="45"/>
        <v>0</v>
      </c>
      <c r="BY73" s="11" t="b">
        <f t="shared" si="50"/>
        <v>0</v>
      </c>
      <c r="BZ73" s="11" t="b">
        <f t="shared" ca="1" si="54"/>
        <v>0</v>
      </c>
      <c r="CA73" s="11" t="b">
        <f t="shared" ca="1" si="54"/>
        <v>0</v>
      </c>
      <c r="CB73" s="11" t="b">
        <f t="shared" ca="1" si="54"/>
        <v>0</v>
      </c>
      <c r="CC73" s="11" t="b">
        <f t="shared" ca="1" si="54"/>
        <v>0</v>
      </c>
      <c r="CD73" s="11" t="b">
        <f t="shared" ca="1" si="54"/>
        <v>0</v>
      </c>
      <c r="CE73" s="11" t="b">
        <f t="shared" ca="1" si="54"/>
        <v>0</v>
      </c>
      <c r="CF73" s="11" t="b">
        <f t="shared" ca="1" si="54"/>
        <v>0</v>
      </c>
      <c r="CG73" s="11" t="b">
        <f t="shared" ca="1" si="54"/>
        <v>0</v>
      </c>
      <c r="CH73" s="11" t="b">
        <f t="shared" ca="1" si="54"/>
        <v>0</v>
      </c>
      <c r="CI73" s="11" t="b">
        <f t="shared" ca="1" si="54"/>
        <v>0</v>
      </c>
      <c r="CJ73" s="11" t="b">
        <f t="shared" ca="1" si="54"/>
        <v>0</v>
      </c>
      <c r="CK73" s="11" t="b">
        <f t="shared" ca="1" si="54"/>
        <v>0</v>
      </c>
      <c r="CL73" s="11" t="b">
        <f t="shared" ca="1" si="54"/>
        <v>0</v>
      </c>
      <c r="CM73" s="11" t="b">
        <f t="shared" ca="1" si="54"/>
        <v>0</v>
      </c>
      <c r="CN73" s="11" t="b">
        <f t="shared" ca="1" si="51"/>
        <v>0</v>
      </c>
      <c r="CO73" s="11" t="b">
        <f t="shared" ca="1" si="46"/>
        <v>0</v>
      </c>
      <c r="CP73" t="s">
        <v>189</v>
      </c>
    </row>
    <row r="74" spans="1:94">
      <c r="A74" t="s">
        <v>202</v>
      </c>
      <c r="B74" t="s">
        <v>203</v>
      </c>
      <c r="C74" t="s">
        <v>53</v>
      </c>
      <c r="D74" t="s">
        <v>54</v>
      </c>
      <c r="E74" t="s">
        <v>55</v>
      </c>
      <c r="F74" t="s">
        <v>56</v>
      </c>
      <c r="G74" t="s">
        <v>72</v>
      </c>
      <c r="H74" t="s">
        <v>204</v>
      </c>
      <c r="I74" t="str">
        <f t="shared" si="39"/>
        <v>Spain</v>
      </c>
      <c r="J74" t="s">
        <v>74</v>
      </c>
      <c r="K74" t="s">
        <v>60</v>
      </c>
      <c r="L74">
        <v>4</v>
      </c>
      <c r="M74">
        <v>0</v>
      </c>
      <c r="N74">
        <v>4</v>
      </c>
      <c r="O74">
        <v>1</v>
      </c>
      <c r="P74">
        <v>5</v>
      </c>
      <c r="Q74">
        <v>2</v>
      </c>
      <c r="R74">
        <v>4</v>
      </c>
      <c r="S74">
        <v>0</v>
      </c>
      <c r="U74">
        <v>4</v>
      </c>
      <c r="V74">
        <v>5</v>
      </c>
      <c r="W74">
        <v>5</v>
      </c>
      <c r="X74">
        <v>4</v>
      </c>
      <c r="Y74">
        <v>4</v>
      </c>
      <c r="Z74">
        <v>4</v>
      </c>
      <c r="AA74">
        <v>2</v>
      </c>
      <c r="AB74">
        <v>3</v>
      </c>
      <c r="AC74">
        <v>3</v>
      </c>
      <c r="AD74">
        <v>3</v>
      </c>
      <c r="AE74" s="48">
        <f t="shared" si="49"/>
        <v>3.75</v>
      </c>
      <c r="AF74" s="35">
        <v>5</v>
      </c>
      <c r="AG74">
        <v>4</v>
      </c>
      <c r="AH74">
        <v>5</v>
      </c>
      <c r="AI74">
        <v>2</v>
      </c>
      <c r="AJ74">
        <v>6</v>
      </c>
      <c r="AK74">
        <v>5</v>
      </c>
      <c r="AL74">
        <v>5</v>
      </c>
      <c r="AM74">
        <v>1</v>
      </c>
      <c r="AN74" s="48">
        <f t="shared" si="47"/>
        <v>4.125</v>
      </c>
      <c r="AO74">
        <v>5</v>
      </c>
      <c r="AP74">
        <v>5</v>
      </c>
      <c r="AQ74">
        <v>5</v>
      </c>
      <c r="AR74">
        <v>5</v>
      </c>
      <c r="AS74">
        <v>5</v>
      </c>
      <c r="AT74">
        <v>6</v>
      </c>
      <c r="AU74" s="48">
        <f t="shared" si="48"/>
        <v>5</v>
      </c>
      <c r="AV74">
        <v>1</v>
      </c>
      <c r="AW74">
        <f t="shared" si="40"/>
        <v>4.125</v>
      </c>
      <c r="AX74">
        <f t="shared" si="41"/>
        <v>1</v>
      </c>
      <c r="AY74">
        <f t="shared" si="52"/>
        <v>3.75</v>
      </c>
      <c r="AZ74">
        <f t="shared" si="42"/>
        <v>1</v>
      </c>
      <c r="BA74" t="s">
        <v>86</v>
      </c>
      <c r="BB74" t="s">
        <v>205</v>
      </c>
      <c r="BC74" t="s">
        <v>206</v>
      </c>
      <c r="BD74">
        <v>1</v>
      </c>
      <c r="BF74">
        <f t="shared" si="43"/>
        <v>1</v>
      </c>
      <c r="BG74">
        <v>1</v>
      </c>
      <c r="BH74">
        <v>5</v>
      </c>
      <c r="BI74">
        <v>1</v>
      </c>
      <c r="BJ74" t="s">
        <v>207</v>
      </c>
      <c r="BK74" t="s">
        <v>90</v>
      </c>
      <c r="BL74" s="1">
        <v>8.2523148148148148E-3</v>
      </c>
      <c r="BM74" t="s">
        <v>208</v>
      </c>
      <c r="BN74" s="5" t="s">
        <v>1051</v>
      </c>
      <c r="BO74" s="5" t="s">
        <v>1145</v>
      </c>
      <c r="BP74" s="11" t="b">
        <f t="shared" ca="1" si="53"/>
        <v>0</v>
      </c>
      <c r="BQ74" s="11" t="b">
        <f t="shared" ca="1" si="53"/>
        <v>0</v>
      </c>
      <c r="BR74" s="11" t="b">
        <f t="shared" ca="1" si="53"/>
        <v>0</v>
      </c>
      <c r="BS74" s="11" t="b">
        <f t="shared" ca="1" si="53"/>
        <v>0</v>
      </c>
      <c r="BT74" s="11" t="b">
        <f t="shared" ca="1" si="53"/>
        <v>0</v>
      </c>
      <c r="BU74" s="11" t="b">
        <f t="shared" ca="1" si="53"/>
        <v>0</v>
      </c>
      <c r="BV74" s="5" t="s">
        <v>1131</v>
      </c>
      <c r="BW74" s="5" t="s">
        <v>1132</v>
      </c>
      <c r="BX74" s="11" t="b">
        <f t="shared" ca="1" si="45"/>
        <v>0</v>
      </c>
      <c r="BY74" s="11" t="b">
        <f t="shared" si="50"/>
        <v>0</v>
      </c>
      <c r="BZ74" s="11" t="b">
        <f t="shared" ca="1" si="54"/>
        <v>0</v>
      </c>
      <c r="CA74" s="11" t="b">
        <f t="shared" ca="1" si="54"/>
        <v>1</v>
      </c>
      <c r="CB74" s="11" t="b">
        <f t="shared" ca="1" si="54"/>
        <v>0</v>
      </c>
      <c r="CC74" s="11" t="b">
        <f t="shared" ca="1" si="54"/>
        <v>0</v>
      </c>
      <c r="CD74" s="11" t="b">
        <f t="shared" ca="1" si="54"/>
        <v>0</v>
      </c>
      <c r="CE74" s="11" t="b">
        <f t="shared" ca="1" si="54"/>
        <v>1</v>
      </c>
      <c r="CF74" s="11" t="b">
        <f t="shared" ca="1" si="54"/>
        <v>0</v>
      </c>
      <c r="CG74" s="11" t="b">
        <f t="shared" ca="1" si="54"/>
        <v>0</v>
      </c>
      <c r="CH74" s="11" t="b">
        <f t="shared" ca="1" si="54"/>
        <v>0</v>
      </c>
      <c r="CI74" s="11" t="b">
        <f t="shared" ca="1" si="54"/>
        <v>0</v>
      </c>
      <c r="CJ74" s="11" t="b">
        <f t="shared" ca="1" si="54"/>
        <v>1</v>
      </c>
      <c r="CK74" s="11" t="b">
        <f t="shared" ca="1" si="54"/>
        <v>0</v>
      </c>
      <c r="CL74" s="11" t="b">
        <f t="shared" ca="1" si="54"/>
        <v>0</v>
      </c>
      <c r="CM74" s="11" t="b">
        <f t="shared" ca="1" si="54"/>
        <v>0</v>
      </c>
      <c r="CN74" s="11" t="b">
        <f t="shared" ca="1" si="51"/>
        <v>1</v>
      </c>
      <c r="CO74" s="11" t="b">
        <f t="shared" ca="1" si="46"/>
        <v>0</v>
      </c>
    </row>
    <row r="75" spans="1:94">
      <c r="A75" t="s">
        <v>209</v>
      </c>
      <c r="B75" t="s">
        <v>210</v>
      </c>
      <c r="C75" t="s">
        <v>53</v>
      </c>
      <c r="D75" t="s">
        <v>81</v>
      </c>
      <c r="E75" t="s">
        <v>144</v>
      </c>
      <c r="F75" t="s">
        <v>56</v>
      </c>
      <c r="G75" t="s">
        <v>96</v>
      </c>
      <c r="H75" t="s">
        <v>211</v>
      </c>
      <c r="I75" t="str">
        <f t="shared" si="39"/>
        <v>New Zealand</v>
      </c>
      <c r="J75" t="s">
        <v>59</v>
      </c>
      <c r="K75" t="s">
        <v>60</v>
      </c>
      <c r="L75">
        <v>3</v>
      </c>
      <c r="M75">
        <v>5</v>
      </c>
      <c r="N75">
        <v>4</v>
      </c>
      <c r="O75">
        <v>1</v>
      </c>
      <c r="P75">
        <v>2</v>
      </c>
      <c r="Q75">
        <v>5</v>
      </c>
      <c r="R75">
        <v>3</v>
      </c>
      <c r="S75">
        <v>0</v>
      </c>
      <c r="U75">
        <v>4</v>
      </c>
      <c r="V75">
        <v>2</v>
      </c>
      <c r="W75">
        <v>3</v>
      </c>
      <c r="X75">
        <v>1</v>
      </c>
      <c r="Y75">
        <v>2</v>
      </c>
      <c r="Z75">
        <v>2</v>
      </c>
      <c r="AA75">
        <v>4</v>
      </c>
      <c r="AB75">
        <v>1</v>
      </c>
      <c r="AC75">
        <v>5</v>
      </c>
      <c r="AD75">
        <v>1</v>
      </c>
      <c r="AE75" s="48">
        <f t="shared" si="49"/>
        <v>2</v>
      </c>
      <c r="AF75" s="35">
        <v>3</v>
      </c>
      <c r="AG75">
        <v>2</v>
      </c>
      <c r="AH75">
        <v>2</v>
      </c>
      <c r="AI75">
        <v>3</v>
      </c>
      <c r="AJ75">
        <v>5</v>
      </c>
      <c r="AK75">
        <v>2</v>
      </c>
      <c r="AL75">
        <v>2</v>
      </c>
      <c r="AM75">
        <v>1</v>
      </c>
      <c r="AN75" s="48">
        <f t="shared" si="47"/>
        <v>2.5</v>
      </c>
      <c r="AO75">
        <v>2</v>
      </c>
      <c r="AP75">
        <v>3</v>
      </c>
      <c r="AQ75">
        <v>2</v>
      </c>
      <c r="AR75">
        <v>2</v>
      </c>
      <c r="AS75">
        <v>2</v>
      </c>
      <c r="AT75">
        <v>6</v>
      </c>
      <c r="AU75" s="48">
        <f t="shared" si="48"/>
        <v>2.2000000000000002</v>
      </c>
      <c r="AV75">
        <v>1</v>
      </c>
      <c r="AW75">
        <f t="shared" si="40"/>
        <v>2.5</v>
      </c>
      <c r="AX75">
        <f t="shared" si="41"/>
        <v>0</v>
      </c>
      <c r="AY75">
        <f t="shared" si="52"/>
        <v>2</v>
      </c>
      <c r="AZ75">
        <f t="shared" si="42"/>
        <v>0</v>
      </c>
      <c r="BA75" t="s">
        <v>61</v>
      </c>
      <c r="BB75" t="s">
        <v>87</v>
      </c>
      <c r="BC75" t="s">
        <v>212</v>
      </c>
      <c r="BD75">
        <v>1</v>
      </c>
      <c r="BF75">
        <f t="shared" si="43"/>
        <v>1</v>
      </c>
      <c r="BG75">
        <v>1</v>
      </c>
      <c r="BH75">
        <v>5</v>
      </c>
      <c r="BI75">
        <v>1</v>
      </c>
      <c r="BJ75" t="s">
        <v>64</v>
      </c>
      <c r="BK75" t="s">
        <v>65</v>
      </c>
      <c r="BL75" s="1">
        <v>3.6111111111111114E-3</v>
      </c>
      <c r="BM75" t="s">
        <v>213</v>
      </c>
      <c r="BN75" s="5" t="s">
        <v>1042</v>
      </c>
      <c r="BP75" s="11" t="b">
        <f t="shared" ca="1" si="53"/>
        <v>0</v>
      </c>
      <c r="BQ75" s="11" t="b">
        <f t="shared" ca="1" si="53"/>
        <v>0</v>
      </c>
      <c r="BR75" s="11" t="b">
        <f t="shared" ca="1" si="53"/>
        <v>0</v>
      </c>
      <c r="BS75" s="11" t="b">
        <f t="shared" ca="1" si="53"/>
        <v>0</v>
      </c>
      <c r="BT75" s="11" t="b">
        <f t="shared" ca="1" si="53"/>
        <v>0</v>
      </c>
      <c r="BU75" s="11" t="b">
        <f t="shared" ca="1" si="53"/>
        <v>0</v>
      </c>
      <c r="BV75" s="5" t="s">
        <v>1054</v>
      </c>
      <c r="BW75" s="9" t="s">
        <v>1133</v>
      </c>
      <c r="BX75" s="11" t="b">
        <f t="shared" ca="1" si="45"/>
        <v>0</v>
      </c>
      <c r="BY75" s="11" t="b">
        <f t="shared" si="50"/>
        <v>1</v>
      </c>
      <c r="BZ75" s="11" t="b">
        <f t="shared" ca="1" si="54"/>
        <v>0</v>
      </c>
      <c r="CA75" s="11" t="b">
        <f t="shared" ca="1" si="54"/>
        <v>0</v>
      </c>
      <c r="CB75" s="11" t="b">
        <f t="shared" ca="1" si="54"/>
        <v>0</v>
      </c>
      <c r="CC75" s="11" t="b">
        <f t="shared" ca="1" si="54"/>
        <v>0</v>
      </c>
      <c r="CD75" s="11" t="b">
        <f t="shared" ca="1" si="54"/>
        <v>0</v>
      </c>
      <c r="CE75" s="11" t="b">
        <f t="shared" ca="1" si="54"/>
        <v>0</v>
      </c>
      <c r="CF75" s="11" t="b">
        <f t="shared" ca="1" si="54"/>
        <v>0</v>
      </c>
      <c r="CG75" s="11" t="b">
        <f t="shared" ca="1" si="54"/>
        <v>0</v>
      </c>
      <c r="CH75" s="11" t="b">
        <f t="shared" ca="1" si="54"/>
        <v>0</v>
      </c>
      <c r="CI75" s="11" t="b">
        <f t="shared" ca="1" si="54"/>
        <v>0</v>
      </c>
      <c r="CJ75" s="11" t="b">
        <f t="shared" ca="1" si="54"/>
        <v>0</v>
      </c>
      <c r="CK75" s="11" t="b">
        <f t="shared" ca="1" si="54"/>
        <v>0</v>
      </c>
      <c r="CL75" s="11" t="b">
        <f t="shared" ca="1" si="54"/>
        <v>0</v>
      </c>
      <c r="CM75" s="11" t="b">
        <f t="shared" ca="1" si="54"/>
        <v>0</v>
      </c>
      <c r="CN75" s="11" t="b">
        <f t="shared" ca="1" si="51"/>
        <v>0</v>
      </c>
      <c r="CO75" s="11" t="b">
        <f t="shared" ca="1" si="46"/>
        <v>0</v>
      </c>
    </row>
    <row r="76" spans="1:94">
      <c r="A76" t="s">
        <v>225</v>
      </c>
      <c r="B76" t="s">
        <v>226</v>
      </c>
      <c r="C76" t="s">
        <v>53</v>
      </c>
      <c r="D76" t="s">
        <v>54</v>
      </c>
      <c r="E76" t="s">
        <v>144</v>
      </c>
      <c r="F76" t="s">
        <v>116</v>
      </c>
      <c r="G76" t="s">
        <v>72</v>
      </c>
      <c r="H76" t="s">
        <v>227</v>
      </c>
      <c r="I76" t="str">
        <f t="shared" si="39"/>
        <v>Denmark</v>
      </c>
      <c r="J76" t="s">
        <v>59</v>
      </c>
      <c r="K76" t="s">
        <v>60</v>
      </c>
      <c r="L76">
        <v>3</v>
      </c>
      <c r="M76">
        <v>3</v>
      </c>
      <c r="N76">
        <v>3</v>
      </c>
      <c r="O76">
        <v>2</v>
      </c>
      <c r="P76">
        <v>3</v>
      </c>
      <c r="Q76">
        <v>4</v>
      </c>
      <c r="R76">
        <v>5</v>
      </c>
      <c r="S76">
        <v>0</v>
      </c>
      <c r="U76">
        <v>4</v>
      </c>
      <c r="V76">
        <v>2</v>
      </c>
      <c r="W76">
        <v>3</v>
      </c>
      <c r="X76">
        <v>3</v>
      </c>
      <c r="Y76">
        <v>3</v>
      </c>
      <c r="Z76">
        <v>3</v>
      </c>
      <c r="AA76">
        <v>4</v>
      </c>
      <c r="AB76">
        <v>3</v>
      </c>
      <c r="AC76">
        <v>4</v>
      </c>
      <c r="AD76">
        <v>2</v>
      </c>
      <c r="AE76" s="48">
        <f t="shared" si="49"/>
        <v>2.875</v>
      </c>
      <c r="AF76" s="35">
        <v>4</v>
      </c>
      <c r="AG76">
        <v>5</v>
      </c>
      <c r="AH76">
        <v>4</v>
      </c>
      <c r="AI76">
        <v>3</v>
      </c>
      <c r="AJ76">
        <v>5</v>
      </c>
      <c r="AK76">
        <v>4</v>
      </c>
      <c r="AL76">
        <v>4</v>
      </c>
      <c r="AM76">
        <v>4</v>
      </c>
      <c r="AN76" s="48">
        <f t="shared" si="47"/>
        <v>4.125</v>
      </c>
      <c r="AO76">
        <v>2</v>
      </c>
      <c r="AP76">
        <v>2</v>
      </c>
      <c r="AQ76">
        <v>3</v>
      </c>
      <c r="AR76">
        <v>2</v>
      </c>
      <c r="AS76">
        <v>2</v>
      </c>
      <c r="AT76">
        <v>6</v>
      </c>
      <c r="AU76" s="48">
        <f t="shared" si="48"/>
        <v>2.2000000000000002</v>
      </c>
      <c r="AV76">
        <v>4</v>
      </c>
      <c r="AW76">
        <f t="shared" si="40"/>
        <v>4.125</v>
      </c>
      <c r="AX76">
        <f t="shared" si="41"/>
        <v>1</v>
      </c>
      <c r="AY76">
        <f t="shared" si="52"/>
        <v>2.875</v>
      </c>
      <c r="AZ76">
        <f t="shared" si="42"/>
        <v>0</v>
      </c>
      <c r="BA76" t="s">
        <v>61</v>
      </c>
      <c r="BB76" t="s">
        <v>228</v>
      </c>
      <c r="BC76" t="s">
        <v>229</v>
      </c>
      <c r="BD76">
        <v>3</v>
      </c>
      <c r="BF76">
        <f t="shared" si="43"/>
        <v>3</v>
      </c>
      <c r="BG76">
        <v>1</v>
      </c>
      <c r="BH76">
        <v>4</v>
      </c>
      <c r="BI76">
        <v>1</v>
      </c>
      <c r="BJ76" t="s">
        <v>64</v>
      </c>
      <c r="BK76" t="s">
        <v>65</v>
      </c>
      <c r="BL76" s="1">
        <v>6.0995370370370361E-3</v>
      </c>
      <c r="BM76" t="s">
        <v>230</v>
      </c>
      <c r="BN76" s="5" t="s">
        <v>1042</v>
      </c>
      <c r="BP76" s="11" t="b">
        <f t="shared" ca="1" si="53"/>
        <v>0</v>
      </c>
      <c r="BQ76" s="11" t="b">
        <f t="shared" ca="1" si="53"/>
        <v>0</v>
      </c>
      <c r="BR76" s="11" t="b">
        <f t="shared" ca="1" si="53"/>
        <v>0</v>
      </c>
      <c r="BS76" s="11" t="b">
        <f t="shared" ca="1" si="53"/>
        <v>0</v>
      </c>
      <c r="BT76" s="11" t="b">
        <f t="shared" ca="1" si="53"/>
        <v>0</v>
      </c>
      <c r="BU76" s="11" t="b">
        <f t="shared" ca="1" si="53"/>
        <v>0</v>
      </c>
      <c r="BV76" s="5" t="s">
        <v>1134</v>
      </c>
      <c r="BW76" s="5" t="s">
        <v>1135</v>
      </c>
      <c r="BX76" s="11" t="b">
        <f t="shared" ca="1" si="45"/>
        <v>0</v>
      </c>
      <c r="BY76" s="11" t="b">
        <f t="shared" si="50"/>
        <v>0</v>
      </c>
      <c r="BZ76" s="11" t="b">
        <f t="shared" ca="1" si="54"/>
        <v>1</v>
      </c>
      <c r="CA76" s="11" t="b">
        <f t="shared" ca="1" si="54"/>
        <v>0</v>
      </c>
      <c r="CB76" s="11" t="b">
        <f t="shared" ca="1" si="54"/>
        <v>0</v>
      </c>
      <c r="CC76" s="11" t="b">
        <f t="shared" ca="1" si="54"/>
        <v>0</v>
      </c>
      <c r="CD76" s="11" t="b">
        <f t="shared" ca="1" si="54"/>
        <v>0</v>
      </c>
      <c r="CE76" s="11" t="b">
        <f t="shared" ca="1" si="54"/>
        <v>0</v>
      </c>
      <c r="CF76" s="11" t="b">
        <f t="shared" ca="1" si="54"/>
        <v>0</v>
      </c>
      <c r="CG76" s="11" t="b">
        <f t="shared" ca="1" si="54"/>
        <v>0</v>
      </c>
      <c r="CH76" s="11" t="b">
        <f t="shared" ca="1" si="54"/>
        <v>0</v>
      </c>
      <c r="CI76" s="11" t="b">
        <f t="shared" ca="1" si="54"/>
        <v>0</v>
      </c>
      <c r="CJ76" s="11" t="b">
        <f t="shared" ca="1" si="54"/>
        <v>0</v>
      </c>
      <c r="CK76" s="11" t="b">
        <f t="shared" ca="1" si="54"/>
        <v>0</v>
      </c>
      <c r="CL76" s="11" t="b">
        <f t="shared" ca="1" si="54"/>
        <v>0</v>
      </c>
      <c r="CM76" s="11" t="b">
        <f t="shared" ca="1" si="54"/>
        <v>0</v>
      </c>
      <c r="CN76" s="11" t="b">
        <f t="shared" ca="1" si="51"/>
        <v>0</v>
      </c>
      <c r="CO76" s="11" t="b">
        <f t="shared" ca="1" si="46"/>
        <v>0</v>
      </c>
    </row>
    <row r="77" spans="1:94">
      <c r="A77" t="s">
        <v>252</v>
      </c>
      <c r="B77" t="s">
        <v>253</v>
      </c>
      <c r="C77" t="s">
        <v>53</v>
      </c>
      <c r="D77" t="s">
        <v>54</v>
      </c>
      <c r="E77" t="s">
        <v>55</v>
      </c>
      <c r="F77" t="s">
        <v>56</v>
      </c>
      <c r="G77" t="s">
        <v>72</v>
      </c>
      <c r="H77" t="s">
        <v>254</v>
      </c>
      <c r="I77" t="str">
        <f t="shared" si="39"/>
        <v>Poland</v>
      </c>
      <c r="J77" t="s">
        <v>59</v>
      </c>
      <c r="K77" t="s">
        <v>60</v>
      </c>
      <c r="L77">
        <v>2</v>
      </c>
      <c r="M77">
        <v>4</v>
      </c>
      <c r="N77">
        <v>4</v>
      </c>
      <c r="O77">
        <v>5</v>
      </c>
      <c r="P77">
        <v>4</v>
      </c>
      <c r="Q77">
        <v>4</v>
      </c>
      <c r="R77">
        <v>3</v>
      </c>
      <c r="S77">
        <v>0</v>
      </c>
      <c r="U77">
        <v>6</v>
      </c>
      <c r="V77">
        <v>6</v>
      </c>
      <c r="W77">
        <v>6</v>
      </c>
      <c r="X77">
        <v>6</v>
      </c>
      <c r="Y77">
        <v>6</v>
      </c>
      <c r="Z77">
        <v>6</v>
      </c>
      <c r="AA77">
        <v>5</v>
      </c>
      <c r="AB77">
        <v>6</v>
      </c>
      <c r="AC77">
        <v>1</v>
      </c>
      <c r="AD77">
        <v>5</v>
      </c>
      <c r="AE77" s="48">
        <f t="shared" si="49"/>
        <v>5.75</v>
      </c>
      <c r="AF77" s="35">
        <v>5</v>
      </c>
      <c r="AG77">
        <v>6</v>
      </c>
      <c r="AH77">
        <v>6</v>
      </c>
      <c r="AI77">
        <v>5</v>
      </c>
      <c r="AJ77">
        <v>5</v>
      </c>
      <c r="AK77">
        <v>6</v>
      </c>
      <c r="AL77">
        <v>6</v>
      </c>
      <c r="AM77">
        <v>4</v>
      </c>
      <c r="AN77" s="48">
        <f t="shared" si="47"/>
        <v>5.375</v>
      </c>
      <c r="AO77">
        <v>5</v>
      </c>
      <c r="AP77">
        <v>6</v>
      </c>
      <c r="AQ77">
        <v>6</v>
      </c>
      <c r="AR77">
        <v>5</v>
      </c>
      <c r="AS77">
        <v>6</v>
      </c>
      <c r="AT77">
        <v>6</v>
      </c>
      <c r="AU77" s="48">
        <f t="shared" si="48"/>
        <v>5.6</v>
      </c>
      <c r="AV77">
        <v>2</v>
      </c>
      <c r="AW77">
        <f t="shared" si="40"/>
        <v>5.375</v>
      </c>
      <c r="AX77">
        <f t="shared" si="41"/>
        <v>1</v>
      </c>
      <c r="AY77">
        <f t="shared" si="52"/>
        <v>5.75</v>
      </c>
      <c r="AZ77">
        <f t="shared" si="42"/>
        <v>1</v>
      </c>
      <c r="BA77" t="s">
        <v>145</v>
      </c>
      <c r="BB77" t="s">
        <v>255</v>
      </c>
      <c r="BC77" t="s">
        <v>256</v>
      </c>
      <c r="BD77">
        <v>1</v>
      </c>
      <c r="BF77">
        <f t="shared" si="43"/>
        <v>1</v>
      </c>
      <c r="BG77">
        <v>1</v>
      </c>
      <c r="BH77">
        <v>1</v>
      </c>
      <c r="BI77">
        <v>1</v>
      </c>
      <c r="BJ77" t="s">
        <v>257</v>
      </c>
      <c r="BK77" t="s">
        <v>149</v>
      </c>
      <c r="BL77" s="1">
        <v>1.8518518518518517E-3</v>
      </c>
      <c r="BN77" s="5" t="s">
        <v>1041</v>
      </c>
      <c r="BP77" s="11" t="b">
        <f t="shared" ca="1" si="53"/>
        <v>0</v>
      </c>
      <c r="BQ77" s="11" t="b">
        <f t="shared" ca="1" si="53"/>
        <v>0</v>
      </c>
      <c r="BR77" s="11" t="b">
        <f t="shared" ca="1" si="53"/>
        <v>0</v>
      </c>
      <c r="BS77" s="11" t="b">
        <f t="shared" ca="1" si="53"/>
        <v>0</v>
      </c>
      <c r="BT77" s="11" t="b">
        <f t="shared" ca="1" si="53"/>
        <v>0</v>
      </c>
      <c r="BU77" s="11" t="b">
        <f t="shared" ca="1" si="53"/>
        <v>0</v>
      </c>
      <c r="BX77" s="11" t="b">
        <f t="shared" ca="1" si="45"/>
        <v>0</v>
      </c>
      <c r="BY77" s="11" t="b">
        <f t="shared" si="50"/>
        <v>0</v>
      </c>
      <c r="BZ77" s="11" t="b">
        <f t="shared" ca="1" si="54"/>
        <v>0</v>
      </c>
      <c r="CA77" s="11" t="b">
        <f t="shared" ca="1" si="54"/>
        <v>0</v>
      </c>
      <c r="CB77" s="11" t="b">
        <f t="shared" ca="1" si="54"/>
        <v>0</v>
      </c>
      <c r="CC77" s="11" t="b">
        <f t="shared" ca="1" si="54"/>
        <v>0</v>
      </c>
      <c r="CD77" s="11" t="b">
        <f t="shared" ca="1" si="54"/>
        <v>0</v>
      </c>
      <c r="CE77" s="11" t="b">
        <f t="shared" ca="1" si="54"/>
        <v>0</v>
      </c>
      <c r="CF77" s="11" t="b">
        <f t="shared" ca="1" si="54"/>
        <v>0</v>
      </c>
      <c r="CG77" s="11" t="b">
        <f t="shared" ca="1" si="54"/>
        <v>0</v>
      </c>
      <c r="CH77" s="11" t="b">
        <f t="shared" ca="1" si="54"/>
        <v>0</v>
      </c>
      <c r="CI77" s="11" t="b">
        <f t="shared" ca="1" si="54"/>
        <v>0</v>
      </c>
      <c r="CJ77" s="11" t="b">
        <f t="shared" ca="1" si="54"/>
        <v>0</v>
      </c>
      <c r="CK77" s="11" t="b">
        <f t="shared" ca="1" si="54"/>
        <v>0</v>
      </c>
      <c r="CL77" s="11" t="b">
        <f t="shared" ca="1" si="54"/>
        <v>0</v>
      </c>
      <c r="CM77" s="11" t="b">
        <f t="shared" ca="1" si="54"/>
        <v>0</v>
      </c>
      <c r="CN77" s="11" t="b">
        <f t="shared" ca="1" si="51"/>
        <v>0</v>
      </c>
      <c r="CO77" s="11" t="b">
        <f t="shared" ca="1" si="46"/>
        <v>0</v>
      </c>
    </row>
    <row r="78" spans="1:94">
      <c r="A78" t="s">
        <v>258</v>
      </c>
      <c r="B78" t="s">
        <v>259</v>
      </c>
      <c r="C78" t="s">
        <v>53</v>
      </c>
      <c r="D78" t="s">
        <v>54</v>
      </c>
      <c r="E78" t="s">
        <v>71</v>
      </c>
      <c r="F78" t="s">
        <v>116</v>
      </c>
      <c r="G78" t="s">
        <v>124</v>
      </c>
      <c r="H78" t="s">
        <v>260</v>
      </c>
      <c r="I78" t="str">
        <f t="shared" si="39"/>
        <v>Greece</v>
      </c>
      <c r="J78" t="s">
        <v>59</v>
      </c>
      <c r="K78" t="s">
        <v>60</v>
      </c>
      <c r="L78">
        <v>0</v>
      </c>
      <c r="M78">
        <v>3</v>
      </c>
      <c r="N78">
        <v>0</v>
      </c>
      <c r="O78">
        <v>3</v>
      </c>
      <c r="P78">
        <v>2</v>
      </c>
      <c r="Q78">
        <v>5</v>
      </c>
      <c r="R78">
        <v>0</v>
      </c>
      <c r="S78">
        <v>0</v>
      </c>
      <c r="U78">
        <v>4</v>
      </c>
      <c r="V78">
        <v>4</v>
      </c>
      <c r="W78">
        <v>2</v>
      </c>
      <c r="X78">
        <v>4</v>
      </c>
      <c r="Y78">
        <v>4</v>
      </c>
      <c r="Z78">
        <v>5</v>
      </c>
      <c r="AA78">
        <v>5</v>
      </c>
      <c r="AB78">
        <v>3</v>
      </c>
      <c r="AC78">
        <v>1</v>
      </c>
      <c r="AD78">
        <v>5</v>
      </c>
      <c r="AE78" s="48">
        <f t="shared" si="49"/>
        <v>4</v>
      </c>
      <c r="AF78" s="35">
        <v>3</v>
      </c>
      <c r="AG78">
        <v>5</v>
      </c>
      <c r="AH78">
        <v>1</v>
      </c>
      <c r="AI78">
        <v>1</v>
      </c>
      <c r="AJ78">
        <v>6</v>
      </c>
      <c r="AK78">
        <v>5</v>
      </c>
      <c r="AL78">
        <v>4</v>
      </c>
      <c r="AM78">
        <v>2</v>
      </c>
      <c r="AN78" s="48">
        <f t="shared" si="47"/>
        <v>3.375</v>
      </c>
      <c r="AO78">
        <v>1</v>
      </c>
      <c r="AP78">
        <v>1</v>
      </c>
      <c r="AQ78">
        <v>2</v>
      </c>
      <c r="AR78">
        <v>1</v>
      </c>
      <c r="AS78">
        <v>2</v>
      </c>
      <c r="AT78">
        <v>6</v>
      </c>
      <c r="AU78" s="48">
        <f t="shared" si="48"/>
        <v>1.4</v>
      </c>
      <c r="AV78">
        <v>1</v>
      </c>
      <c r="AW78">
        <f t="shared" si="40"/>
        <v>3.375</v>
      </c>
      <c r="AX78">
        <f t="shared" si="41"/>
        <v>1</v>
      </c>
      <c r="AY78">
        <f t="shared" si="52"/>
        <v>4</v>
      </c>
      <c r="AZ78">
        <f t="shared" si="42"/>
        <v>1</v>
      </c>
      <c r="BA78" t="s">
        <v>61</v>
      </c>
      <c r="BB78" t="s">
        <v>261</v>
      </c>
      <c r="BC78" t="s">
        <v>262</v>
      </c>
      <c r="BD78">
        <v>0</v>
      </c>
      <c r="BE78">
        <v>1</v>
      </c>
      <c r="BF78">
        <f t="shared" si="43"/>
        <v>1</v>
      </c>
      <c r="BG78">
        <v>1</v>
      </c>
      <c r="BH78">
        <v>1</v>
      </c>
      <c r="BI78">
        <v>1</v>
      </c>
      <c r="BJ78" t="s">
        <v>64</v>
      </c>
      <c r="BK78" t="s">
        <v>65</v>
      </c>
      <c r="BL78" s="1">
        <v>3.1134259259259257E-3</v>
      </c>
      <c r="BN78" s="5" t="s">
        <v>1041</v>
      </c>
      <c r="BP78" s="11" t="b">
        <f t="shared" ca="1" si="53"/>
        <v>0</v>
      </c>
      <c r="BQ78" s="11" t="b">
        <f t="shared" ca="1" si="53"/>
        <v>0</v>
      </c>
      <c r="BR78" s="11" t="b">
        <f t="shared" ca="1" si="53"/>
        <v>0</v>
      </c>
      <c r="BS78" s="11" t="b">
        <f t="shared" ca="1" si="53"/>
        <v>0</v>
      </c>
      <c r="BT78" s="11" t="b">
        <f t="shared" ca="1" si="53"/>
        <v>0</v>
      </c>
      <c r="BU78" s="11" t="b">
        <f t="shared" ca="1" si="53"/>
        <v>0</v>
      </c>
      <c r="BX78" s="11" t="b">
        <f t="shared" ca="1" si="45"/>
        <v>0</v>
      </c>
      <c r="BY78" s="11" t="b">
        <f t="shared" si="50"/>
        <v>0</v>
      </c>
      <c r="BZ78" s="11" t="b">
        <f t="shared" ca="1" si="54"/>
        <v>0</v>
      </c>
      <c r="CA78" s="11" t="b">
        <f t="shared" ca="1" si="54"/>
        <v>0</v>
      </c>
      <c r="CB78" s="11" t="b">
        <f t="shared" ca="1" si="54"/>
        <v>0</v>
      </c>
      <c r="CC78" s="11" t="b">
        <f t="shared" ca="1" si="54"/>
        <v>0</v>
      </c>
      <c r="CD78" s="11" t="b">
        <f t="shared" ca="1" si="54"/>
        <v>0</v>
      </c>
      <c r="CE78" s="11" t="b">
        <f t="shared" ca="1" si="54"/>
        <v>0</v>
      </c>
      <c r="CF78" s="11" t="b">
        <f t="shared" ca="1" si="54"/>
        <v>0</v>
      </c>
      <c r="CG78" s="11" t="b">
        <f t="shared" ca="1" si="54"/>
        <v>0</v>
      </c>
      <c r="CH78" s="11" t="b">
        <f t="shared" ca="1" si="54"/>
        <v>0</v>
      </c>
      <c r="CI78" s="11" t="b">
        <f t="shared" ca="1" si="54"/>
        <v>0</v>
      </c>
      <c r="CJ78" s="11" t="b">
        <f t="shared" ca="1" si="54"/>
        <v>0</v>
      </c>
      <c r="CK78" s="11" t="b">
        <f t="shared" ca="1" si="54"/>
        <v>0</v>
      </c>
      <c r="CL78" s="11" t="b">
        <f t="shared" ca="1" si="54"/>
        <v>0</v>
      </c>
      <c r="CM78" s="11" t="b">
        <f t="shared" ca="1" si="54"/>
        <v>0</v>
      </c>
      <c r="CN78" s="11" t="b">
        <f t="shared" ca="1" si="51"/>
        <v>0</v>
      </c>
      <c r="CO78" s="11" t="b">
        <f t="shared" ca="1" si="46"/>
        <v>0</v>
      </c>
    </row>
    <row r="79" spans="1:94">
      <c r="A79" t="s">
        <v>263</v>
      </c>
      <c r="B79" t="s">
        <v>264</v>
      </c>
      <c r="C79" t="s">
        <v>53</v>
      </c>
      <c r="D79" t="s">
        <v>54</v>
      </c>
      <c r="E79" t="s">
        <v>55</v>
      </c>
      <c r="F79" t="s">
        <v>56</v>
      </c>
      <c r="G79" t="s">
        <v>96</v>
      </c>
      <c r="H79" t="s">
        <v>265</v>
      </c>
      <c r="I79" t="str">
        <f t="shared" si="39"/>
        <v>Argentina</v>
      </c>
      <c r="J79" t="s">
        <v>59</v>
      </c>
      <c r="K79" t="s">
        <v>60</v>
      </c>
      <c r="L79">
        <v>2</v>
      </c>
      <c r="M79">
        <v>2</v>
      </c>
      <c r="N79">
        <v>2</v>
      </c>
      <c r="O79">
        <v>4</v>
      </c>
      <c r="P79">
        <v>4</v>
      </c>
      <c r="Q79">
        <v>3</v>
      </c>
      <c r="R79">
        <v>2</v>
      </c>
      <c r="S79">
        <v>0</v>
      </c>
      <c r="U79">
        <v>4</v>
      </c>
      <c r="V79">
        <v>2</v>
      </c>
      <c r="W79">
        <v>6</v>
      </c>
      <c r="X79">
        <v>2</v>
      </c>
      <c r="Y79">
        <v>2</v>
      </c>
      <c r="Z79">
        <v>3</v>
      </c>
      <c r="AA79">
        <v>4</v>
      </c>
      <c r="AB79">
        <v>1</v>
      </c>
      <c r="AC79">
        <v>3</v>
      </c>
      <c r="AD79">
        <v>3</v>
      </c>
      <c r="AE79" s="48">
        <f t="shared" si="49"/>
        <v>2.875</v>
      </c>
      <c r="AF79" s="35">
        <v>4</v>
      </c>
      <c r="AG79">
        <v>3</v>
      </c>
      <c r="AH79">
        <v>3</v>
      </c>
      <c r="AI79">
        <v>1</v>
      </c>
      <c r="AJ79">
        <v>5</v>
      </c>
      <c r="AK79">
        <v>3</v>
      </c>
      <c r="AL79">
        <v>5</v>
      </c>
      <c r="AM79">
        <v>1</v>
      </c>
      <c r="AN79" s="48">
        <f t="shared" si="47"/>
        <v>3.125</v>
      </c>
      <c r="AO79">
        <v>4</v>
      </c>
      <c r="AP79">
        <v>4</v>
      </c>
      <c r="AQ79">
        <v>4</v>
      </c>
      <c r="AR79">
        <v>4</v>
      </c>
      <c r="AS79">
        <v>3</v>
      </c>
      <c r="AT79">
        <v>6</v>
      </c>
      <c r="AU79" s="48">
        <f t="shared" si="48"/>
        <v>3.8</v>
      </c>
      <c r="AV79">
        <v>1</v>
      </c>
      <c r="AW79">
        <f t="shared" si="40"/>
        <v>3.125</v>
      </c>
      <c r="AX79">
        <f t="shared" si="41"/>
        <v>1</v>
      </c>
      <c r="AY79">
        <f t="shared" si="52"/>
        <v>2.875</v>
      </c>
      <c r="AZ79">
        <f t="shared" si="42"/>
        <v>0</v>
      </c>
      <c r="BA79" t="s">
        <v>86</v>
      </c>
      <c r="BB79" t="s">
        <v>166</v>
      </c>
      <c r="BC79" t="s">
        <v>167</v>
      </c>
      <c r="BD79">
        <v>0</v>
      </c>
      <c r="BF79">
        <f t="shared" si="43"/>
        <v>0</v>
      </c>
      <c r="BG79">
        <v>1</v>
      </c>
      <c r="BH79">
        <v>4</v>
      </c>
      <c r="BI79">
        <v>1</v>
      </c>
      <c r="BJ79" t="s">
        <v>266</v>
      </c>
      <c r="BK79" t="s">
        <v>90</v>
      </c>
      <c r="BL79" s="1">
        <v>1.224537037037037E-2</v>
      </c>
      <c r="BN79" s="5" t="s">
        <v>1041</v>
      </c>
      <c r="BP79" s="11" t="b">
        <f t="shared" ca="1" si="53"/>
        <v>0</v>
      </c>
      <c r="BQ79" s="11" t="b">
        <f t="shared" ca="1" si="53"/>
        <v>0</v>
      </c>
      <c r="BR79" s="11" t="b">
        <f t="shared" ca="1" si="53"/>
        <v>0</v>
      </c>
      <c r="BS79" s="11" t="b">
        <f t="shared" ca="1" si="53"/>
        <v>0</v>
      </c>
      <c r="BT79" s="11" t="b">
        <f t="shared" ca="1" si="53"/>
        <v>0</v>
      </c>
      <c r="BU79" s="11" t="b">
        <f t="shared" ca="1" si="53"/>
        <v>0</v>
      </c>
      <c r="BX79" s="11" t="b">
        <f t="shared" ca="1" si="45"/>
        <v>0</v>
      </c>
      <c r="BY79" s="11" t="b">
        <f t="shared" si="50"/>
        <v>0</v>
      </c>
      <c r="BZ79" s="11" t="b">
        <f t="shared" ca="1" si="54"/>
        <v>0</v>
      </c>
      <c r="CA79" s="11" t="b">
        <f t="shared" ca="1" si="54"/>
        <v>0</v>
      </c>
      <c r="CB79" s="11" t="b">
        <f t="shared" ca="1" si="54"/>
        <v>0</v>
      </c>
      <c r="CC79" s="11" t="b">
        <f t="shared" ca="1" si="54"/>
        <v>0</v>
      </c>
      <c r="CD79" s="11" t="b">
        <f t="shared" ca="1" si="54"/>
        <v>0</v>
      </c>
      <c r="CE79" s="11" t="b">
        <f t="shared" ca="1" si="54"/>
        <v>0</v>
      </c>
      <c r="CF79" s="11" t="b">
        <f t="shared" ca="1" si="54"/>
        <v>0</v>
      </c>
      <c r="CG79" s="11" t="b">
        <f t="shared" ca="1" si="54"/>
        <v>0</v>
      </c>
      <c r="CH79" s="11" t="b">
        <f t="shared" ca="1" si="54"/>
        <v>0</v>
      </c>
      <c r="CI79" s="11" t="b">
        <f t="shared" ca="1" si="54"/>
        <v>0</v>
      </c>
      <c r="CJ79" s="11" t="b">
        <f t="shared" ca="1" si="54"/>
        <v>0</v>
      </c>
      <c r="CK79" s="11" t="b">
        <f t="shared" ca="1" si="54"/>
        <v>0</v>
      </c>
      <c r="CL79" s="11" t="b">
        <f t="shared" ca="1" si="54"/>
        <v>0</v>
      </c>
      <c r="CM79" s="11" t="b">
        <f t="shared" ca="1" si="54"/>
        <v>0</v>
      </c>
      <c r="CN79" s="11" t="b">
        <f t="shared" ca="1" si="51"/>
        <v>0</v>
      </c>
      <c r="CO79" s="11" t="b">
        <f t="shared" ca="1" si="46"/>
        <v>0</v>
      </c>
    </row>
    <row r="80" spans="1:94">
      <c r="A80" t="s">
        <v>268</v>
      </c>
      <c r="B80" t="s">
        <v>269</v>
      </c>
      <c r="C80" t="s">
        <v>53</v>
      </c>
      <c r="D80" t="s">
        <v>54</v>
      </c>
      <c r="E80" t="s">
        <v>82</v>
      </c>
      <c r="F80" t="s">
        <v>132</v>
      </c>
      <c r="G80" t="s">
        <v>72</v>
      </c>
      <c r="H80" t="s">
        <v>260</v>
      </c>
      <c r="I80" t="str">
        <f t="shared" si="39"/>
        <v>Greece</v>
      </c>
      <c r="J80" t="s">
        <v>59</v>
      </c>
      <c r="K80" t="s">
        <v>60</v>
      </c>
      <c r="L80">
        <v>1</v>
      </c>
      <c r="M80">
        <v>1</v>
      </c>
      <c r="N80">
        <v>0</v>
      </c>
      <c r="O80">
        <v>1</v>
      </c>
      <c r="P80">
        <v>3</v>
      </c>
      <c r="Q80">
        <v>4</v>
      </c>
      <c r="R80">
        <v>1</v>
      </c>
      <c r="S80">
        <v>0</v>
      </c>
      <c r="U80">
        <v>4</v>
      </c>
      <c r="V80">
        <v>5</v>
      </c>
      <c r="W80">
        <v>4</v>
      </c>
      <c r="X80">
        <v>4</v>
      </c>
      <c r="Y80">
        <v>6</v>
      </c>
      <c r="Z80">
        <v>4</v>
      </c>
      <c r="AA80">
        <v>3</v>
      </c>
      <c r="AB80">
        <v>3</v>
      </c>
      <c r="AC80">
        <v>3</v>
      </c>
      <c r="AD80">
        <v>3</v>
      </c>
      <c r="AE80" s="48">
        <f t="shared" si="49"/>
        <v>4</v>
      </c>
      <c r="AF80" s="35">
        <v>6</v>
      </c>
      <c r="AG80">
        <v>5</v>
      </c>
      <c r="AH80">
        <v>4</v>
      </c>
      <c r="AI80">
        <v>5</v>
      </c>
      <c r="AJ80">
        <v>6</v>
      </c>
      <c r="AK80">
        <v>5</v>
      </c>
      <c r="AL80">
        <v>6</v>
      </c>
      <c r="AM80">
        <v>4</v>
      </c>
      <c r="AN80" s="48">
        <f t="shared" si="47"/>
        <v>5.125</v>
      </c>
      <c r="AO80">
        <v>3</v>
      </c>
      <c r="AP80">
        <v>5</v>
      </c>
      <c r="AQ80">
        <v>3</v>
      </c>
      <c r="AR80">
        <v>4</v>
      </c>
      <c r="AS80">
        <v>4</v>
      </c>
      <c r="AT80">
        <v>6</v>
      </c>
      <c r="AU80" s="48">
        <f t="shared" si="48"/>
        <v>3.8</v>
      </c>
      <c r="AV80">
        <v>0</v>
      </c>
      <c r="AW80">
        <f t="shared" si="40"/>
        <v>5.125</v>
      </c>
      <c r="AX80">
        <f t="shared" si="41"/>
        <v>1</v>
      </c>
      <c r="AY80">
        <f t="shared" si="52"/>
        <v>4</v>
      </c>
      <c r="AZ80">
        <f t="shared" si="42"/>
        <v>1</v>
      </c>
      <c r="BA80" t="s">
        <v>61</v>
      </c>
      <c r="BB80" t="s">
        <v>270</v>
      </c>
      <c r="BC80" t="s">
        <v>271</v>
      </c>
      <c r="BD80">
        <v>1</v>
      </c>
      <c r="BF80">
        <f t="shared" si="43"/>
        <v>1</v>
      </c>
      <c r="BG80">
        <v>1</v>
      </c>
      <c r="BH80">
        <v>1</v>
      </c>
      <c r="BI80">
        <v>1</v>
      </c>
      <c r="BJ80" t="s">
        <v>64</v>
      </c>
      <c r="BK80" t="s">
        <v>65</v>
      </c>
      <c r="BN80" s="5" t="s">
        <v>1041</v>
      </c>
      <c r="BP80" s="11" t="b">
        <f t="shared" ca="1" si="53"/>
        <v>0</v>
      </c>
      <c r="BQ80" s="11" t="b">
        <f t="shared" ca="1" si="53"/>
        <v>0</v>
      </c>
      <c r="BR80" s="11" t="b">
        <f t="shared" ca="1" si="53"/>
        <v>0</v>
      </c>
      <c r="BS80" s="11" t="b">
        <f t="shared" ca="1" si="53"/>
        <v>0</v>
      </c>
      <c r="BT80" s="11" t="b">
        <f t="shared" ca="1" si="53"/>
        <v>0</v>
      </c>
      <c r="BU80" s="11" t="b">
        <f t="shared" ca="1" si="53"/>
        <v>0</v>
      </c>
      <c r="BX80" s="11" t="b">
        <f t="shared" ca="1" si="45"/>
        <v>0</v>
      </c>
      <c r="BY80" s="11" t="b">
        <f t="shared" si="50"/>
        <v>0</v>
      </c>
      <c r="BZ80" s="11" t="b">
        <f t="shared" ca="1" si="54"/>
        <v>0</v>
      </c>
      <c r="CA80" s="11" t="b">
        <f t="shared" ca="1" si="54"/>
        <v>0</v>
      </c>
      <c r="CB80" s="11" t="b">
        <f t="shared" ca="1" si="54"/>
        <v>0</v>
      </c>
      <c r="CC80" s="11" t="b">
        <f t="shared" ca="1" si="54"/>
        <v>0</v>
      </c>
      <c r="CD80" s="11" t="b">
        <f t="shared" ca="1" si="54"/>
        <v>0</v>
      </c>
      <c r="CE80" s="11" t="b">
        <f t="shared" ca="1" si="54"/>
        <v>0</v>
      </c>
      <c r="CF80" s="11" t="b">
        <f t="shared" ca="1" si="54"/>
        <v>0</v>
      </c>
      <c r="CG80" s="11" t="b">
        <f t="shared" ca="1" si="54"/>
        <v>0</v>
      </c>
      <c r="CH80" s="11" t="b">
        <f t="shared" ca="1" si="54"/>
        <v>0</v>
      </c>
      <c r="CI80" s="11" t="b">
        <f t="shared" ca="1" si="54"/>
        <v>0</v>
      </c>
      <c r="CJ80" s="11" t="b">
        <f t="shared" ca="1" si="54"/>
        <v>0</v>
      </c>
      <c r="CK80" s="11" t="b">
        <f t="shared" ca="1" si="54"/>
        <v>0</v>
      </c>
      <c r="CL80" s="11" t="b">
        <f t="shared" ca="1" si="54"/>
        <v>0</v>
      </c>
      <c r="CM80" s="11" t="b">
        <f t="shared" ca="1" si="54"/>
        <v>0</v>
      </c>
      <c r="CN80" s="11" t="b">
        <f t="shared" ca="1" si="51"/>
        <v>0</v>
      </c>
      <c r="CO80" s="11" t="b">
        <f t="shared" ca="1" si="46"/>
        <v>0</v>
      </c>
    </row>
    <row r="81" spans="1:94">
      <c r="A81" t="s">
        <v>275</v>
      </c>
      <c r="B81" t="s">
        <v>276</v>
      </c>
      <c r="C81" t="s">
        <v>53</v>
      </c>
      <c r="D81" t="s">
        <v>54</v>
      </c>
      <c r="E81" t="s">
        <v>144</v>
      </c>
      <c r="F81" t="s">
        <v>116</v>
      </c>
      <c r="G81" t="s">
        <v>96</v>
      </c>
      <c r="H81" t="s">
        <v>254</v>
      </c>
      <c r="I81" t="str">
        <f t="shared" si="39"/>
        <v>Poland</v>
      </c>
      <c r="J81" t="s">
        <v>59</v>
      </c>
      <c r="K81" t="s">
        <v>60</v>
      </c>
      <c r="L81">
        <v>2</v>
      </c>
      <c r="M81">
        <v>1</v>
      </c>
      <c r="N81">
        <v>3</v>
      </c>
      <c r="O81">
        <v>2</v>
      </c>
      <c r="P81">
        <v>2</v>
      </c>
      <c r="Q81">
        <v>3</v>
      </c>
      <c r="R81">
        <v>1</v>
      </c>
      <c r="S81">
        <v>0</v>
      </c>
      <c r="U81">
        <v>6</v>
      </c>
      <c r="V81">
        <v>5</v>
      </c>
      <c r="W81">
        <v>6</v>
      </c>
      <c r="X81">
        <v>3</v>
      </c>
      <c r="Y81">
        <v>5</v>
      </c>
      <c r="Z81">
        <v>6</v>
      </c>
      <c r="AA81">
        <v>4</v>
      </c>
      <c r="AB81">
        <v>2</v>
      </c>
      <c r="AC81">
        <v>1</v>
      </c>
      <c r="AD81">
        <v>5</v>
      </c>
      <c r="AE81" s="48">
        <f t="shared" si="49"/>
        <v>4.5</v>
      </c>
      <c r="AF81" s="35">
        <v>4</v>
      </c>
      <c r="AG81">
        <v>5</v>
      </c>
      <c r="AH81">
        <v>4</v>
      </c>
      <c r="AI81">
        <v>3</v>
      </c>
      <c r="AJ81">
        <v>3</v>
      </c>
      <c r="AK81">
        <v>5</v>
      </c>
      <c r="AL81">
        <v>4</v>
      </c>
      <c r="AM81">
        <v>5</v>
      </c>
      <c r="AN81" s="48">
        <f t="shared" si="47"/>
        <v>4.125</v>
      </c>
      <c r="AO81">
        <v>3</v>
      </c>
      <c r="AP81">
        <v>5</v>
      </c>
      <c r="AQ81">
        <v>4</v>
      </c>
      <c r="AR81">
        <v>4</v>
      </c>
      <c r="AS81">
        <v>4</v>
      </c>
      <c r="AT81">
        <v>6</v>
      </c>
      <c r="AU81" s="48">
        <f t="shared" si="48"/>
        <v>4</v>
      </c>
      <c r="AV81">
        <v>3</v>
      </c>
      <c r="AW81">
        <f t="shared" si="40"/>
        <v>4.125</v>
      </c>
      <c r="AX81">
        <f t="shared" si="41"/>
        <v>1</v>
      </c>
      <c r="AY81">
        <f>AVERAGE(BK119,V81,W81,X81:AB81,AD81)</f>
        <v>4.5</v>
      </c>
      <c r="AZ81">
        <f t="shared" si="42"/>
        <v>1</v>
      </c>
      <c r="BA81" t="s">
        <v>86</v>
      </c>
      <c r="BB81" t="s">
        <v>277</v>
      </c>
      <c r="BC81" t="s">
        <v>278</v>
      </c>
      <c r="BD81">
        <v>1</v>
      </c>
      <c r="BF81">
        <f t="shared" si="43"/>
        <v>1</v>
      </c>
      <c r="BG81">
        <v>1</v>
      </c>
      <c r="BH81">
        <v>3</v>
      </c>
      <c r="BI81">
        <v>1</v>
      </c>
      <c r="BJ81" t="s">
        <v>174</v>
      </c>
      <c r="BK81" t="s">
        <v>157</v>
      </c>
      <c r="BL81" s="1">
        <v>4.7916666666666672E-3</v>
      </c>
      <c r="BN81" s="5" t="s">
        <v>1041</v>
      </c>
      <c r="BP81" s="11" t="b">
        <f t="shared" ref="BP81:BU90" ca="1" si="55">ISNUMBER(SEARCH(BP$2,$BO81))</f>
        <v>0</v>
      </c>
      <c r="BQ81" s="11" t="b">
        <f t="shared" ca="1" si="55"/>
        <v>0</v>
      </c>
      <c r="BR81" s="11" t="b">
        <f t="shared" ca="1" si="55"/>
        <v>0</v>
      </c>
      <c r="BS81" s="11" t="b">
        <f t="shared" ca="1" si="55"/>
        <v>0</v>
      </c>
      <c r="BT81" s="11" t="b">
        <f t="shared" ca="1" si="55"/>
        <v>0</v>
      </c>
      <c r="BU81" s="11" t="b">
        <f t="shared" ca="1" si="55"/>
        <v>0</v>
      </c>
      <c r="BX81" s="11" t="b">
        <f t="shared" ca="1" si="45"/>
        <v>0</v>
      </c>
      <c r="BY81" s="11" t="b">
        <f t="shared" si="50"/>
        <v>0</v>
      </c>
      <c r="BZ81" s="11" t="b">
        <f t="shared" ref="BZ81:CM90" ca="1" si="56">ISNUMBER(SEARCH(BZ$2,$BV81))</f>
        <v>0</v>
      </c>
      <c r="CA81" s="11" t="b">
        <f t="shared" ca="1" si="56"/>
        <v>0</v>
      </c>
      <c r="CB81" s="11" t="b">
        <f t="shared" ca="1" si="56"/>
        <v>0</v>
      </c>
      <c r="CC81" s="11" t="b">
        <f t="shared" ca="1" si="56"/>
        <v>0</v>
      </c>
      <c r="CD81" s="11" t="b">
        <f t="shared" ca="1" si="56"/>
        <v>0</v>
      </c>
      <c r="CE81" s="11" t="b">
        <f t="shared" ca="1" si="56"/>
        <v>0</v>
      </c>
      <c r="CF81" s="11" t="b">
        <f t="shared" ca="1" si="56"/>
        <v>0</v>
      </c>
      <c r="CG81" s="11" t="b">
        <f t="shared" ca="1" si="56"/>
        <v>0</v>
      </c>
      <c r="CH81" s="11" t="b">
        <f t="shared" ca="1" si="56"/>
        <v>0</v>
      </c>
      <c r="CI81" s="11" t="b">
        <f t="shared" ca="1" si="56"/>
        <v>0</v>
      </c>
      <c r="CJ81" s="11" t="b">
        <f t="shared" ca="1" si="56"/>
        <v>0</v>
      </c>
      <c r="CK81" s="11" t="b">
        <f t="shared" ca="1" si="56"/>
        <v>0</v>
      </c>
      <c r="CL81" s="11" t="b">
        <f t="shared" ca="1" si="56"/>
        <v>0</v>
      </c>
      <c r="CM81" s="11" t="b">
        <f t="shared" ca="1" si="56"/>
        <v>0</v>
      </c>
      <c r="CN81" s="11" t="b">
        <f t="shared" ca="1" si="51"/>
        <v>0</v>
      </c>
      <c r="CO81" s="11" t="b">
        <f t="shared" ca="1" si="46"/>
        <v>0</v>
      </c>
    </row>
    <row r="82" spans="1:94">
      <c r="A82" t="s">
        <v>288</v>
      </c>
      <c r="B82" t="s">
        <v>289</v>
      </c>
      <c r="C82" t="s">
        <v>281</v>
      </c>
      <c r="D82" t="s">
        <v>70</v>
      </c>
      <c r="E82" t="s">
        <v>95</v>
      </c>
      <c r="F82" t="s">
        <v>56</v>
      </c>
      <c r="G82" t="s">
        <v>57</v>
      </c>
      <c r="H82" t="s">
        <v>109</v>
      </c>
      <c r="I82" t="str">
        <f t="shared" si="39"/>
        <v>UK</v>
      </c>
      <c r="J82" t="s">
        <v>74</v>
      </c>
      <c r="K82" t="s">
        <v>98</v>
      </c>
      <c r="L82">
        <v>4</v>
      </c>
      <c r="M82">
        <v>4</v>
      </c>
      <c r="N82">
        <v>4</v>
      </c>
      <c r="O82">
        <v>3</v>
      </c>
      <c r="P82">
        <v>1</v>
      </c>
      <c r="Q82">
        <v>4</v>
      </c>
      <c r="R82">
        <v>1</v>
      </c>
      <c r="S82">
        <v>1</v>
      </c>
      <c r="T82">
        <v>2</v>
      </c>
      <c r="V82">
        <v>0</v>
      </c>
      <c r="W82">
        <v>5</v>
      </c>
      <c r="X82">
        <v>6</v>
      </c>
      <c r="Y82">
        <v>6</v>
      </c>
      <c r="Z82">
        <v>6</v>
      </c>
      <c r="AA82">
        <v>6</v>
      </c>
      <c r="AB82">
        <v>0</v>
      </c>
      <c r="AC82">
        <v>6</v>
      </c>
      <c r="AD82">
        <v>0</v>
      </c>
      <c r="AE82" s="48">
        <f t="shared" si="49"/>
        <v>3.625</v>
      </c>
      <c r="AF82" s="35">
        <v>1</v>
      </c>
      <c r="AG82">
        <v>6</v>
      </c>
      <c r="AH82">
        <v>4</v>
      </c>
      <c r="AI82">
        <v>0</v>
      </c>
      <c r="AJ82">
        <v>6</v>
      </c>
      <c r="AK82">
        <v>0</v>
      </c>
      <c r="AL82">
        <v>4</v>
      </c>
      <c r="AM82">
        <v>1</v>
      </c>
      <c r="AN82" s="48">
        <f t="shared" si="47"/>
        <v>2.75</v>
      </c>
      <c r="AO82">
        <v>1</v>
      </c>
      <c r="AP82">
        <v>1</v>
      </c>
      <c r="AQ82">
        <v>2</v>
      </c>
      <c r="AR82">
        <v>0</v>
      </c>
      <c r="AS82">
        <v>1</v>
      </c>
      <c r="AT82">
        <v>6</v>
      </c>
      <c r="AU82" s="48">
        <f t="shared" si="48"/>
        <v>1</v>
      </c>
      <c r="AV82">
        <v>5</v>
      </c>
      <c r="AW82">
        <f t="shared" si="40"/>
        <v>2.75</v>
      </c>
      <c r="AX82">
        <f t="shared" si="41"/>
        <v>0</v>
      </c>
      <c r="AY82">
        <f t="shared" ref="AY82:AY113" si="57">AVERAGE(BA84,V82,W82,X82:AB82,AD82)</f>
        <v>3.625</v>
      </c>
      <c r="AZ82">
        <f t="shared" si="42"/>
        <v>1</v>
      </c>
      <c r="BA82" t="s">
        <v>282</v>
      </c>
      <c r="BB82" t="s">
        <v>290</v>
      </c>
      <c r="BC82" t="s">
        <v>291</v>
      </c>
      <c r="BD82">
        <v>1</v>
      </c>
      <c r="BF82">
        <f t="shared" si="43"/>
        <v>1</v>
      </c>
      <c r="BG82">
        <v>1</v>
      </c>
      <c r="BH82">
        <v>4</v>
      </c>
      <c r="BI82">
        <f t="shared" ref="BI82:BI113" si="58">IF(BH82=1,0,1)</f>
        <v>1</v>
      </c>
      <c r="BJ82" t="s">
        <v>292</v>
      </c>
      <c r="BK82" t="s">
        <v>286</v>
      </c>
      <c r="BL82">
        <v>4.9305555555555552E-3</v>
      </c>
      <c r="BN82" s="5" t="s">
        <v>1041</v>
      </c>
      <c r="BP82" s="11" t="b">
        <f t="shared" ca="1" si="55"/>
        <v>0</v>
      </c>
      <c r="BQ82" s="11" t="b">
        <f t="shared" ca="1" si="55"/>
        <v>0</v>
      </c>
      <c r="BR82" s="11" t="b">
        <f t="shared" ca="1" si="55"/>
        <v>0</v>
      </c>
      <c r="BS82" s="11" t="b">
        <f t="shared" ca="1" si="55"/>
        <v>0</v>
      </c>
      <c r="BT82" s="11" t="b">
        <f t="shared" ca="1" si="55"/>
        <v>0</v>
      </c>
      <c r="BU82" s="11" t="b">
        <f t="shared" ca="1" si="55"/>
        <v>0</v>
      </c>
      <c r="BX82" s="11" t="b">
        <f t="shared" ca="1" si="45"/>
        <v>0</v>
      </c>
      <c r="BY82" s="11" t="b">
        <f t="shared" si="50"/>
        <v>0</v>
      </c>
      <c r="BZ82" s="11" t="b">
        <f t="shared" ca="1" si="56"/>
        <v>0</v>
      </c>
      <c r="CA82" s="11" t="b">
        <f t="shared" ca="1" si="56"/>
        <v>0</v>
      </c>
      <c r="CB82" s="11" t="b">
        <f t="shared" ca="1" si="56"/>
        <v>0</v>
      </c>
      <c r="CC82" s="11" t="b">
        <f t="shared" ca="1" si="56"/>
        <v>0</v>
      </c>
      <c r="CD82" s="11" t="b">
        <f t="shared" ca="1" si="56"/>
        <v>0</v>
      </c>
      <c r="CE82" s="11" t="b">
        <f t="shared" ca="1" si="56"/>
        <v>0</v>
      </c>
      <c r="CF82" s="11" t="b">
        <f t="shared" ca="1" si="56"/>
        <v>0</v>
      </c>
      <c r="CG82" s="11" t="b">
        <f t="shared" ca="1" si="56"/>
        <v>0</v>
      </c>
      <c r="CH82" s="11" t="b">
        <f t="shared" ca="1" si="56"/>
        <v>0</v>
      </c>
      <c r="CI82" s="11" t="b">
        <f t="shared" ca="1" si="56"/>
        <v>0</v>
      </c>
      <c r="CJ82" s="11" t="b">
        <f t="shared" ca="1" si="56"/>
        <v>0</v>
      </c>
      <c r="CK82" s="11" t="b">
        <f t="shared" ca="1" si="56"/>
        <v>0</v>
      </c>
      <c r="CL82" s="11" t="b">
        <f t="shared" ca="1" si="56"/>
        <v>0</v>
      </c>
      <c r="CM82" s="11" t="b">
        <f t="shared" ca="1" si="56"/>
        <v>0</v>
      </c>
      <c r="CN82" s="11" t="b">
        <f t="shared" ca="1" si="51"/>
        <v>0</v>
      </c>
      <c r="CO82" s="11" t="b">
        <f t="shared" ca="1" si="46"/>
        <v>0</v>
      </c>
    </row>
    <row r="83" spans="1:94">
      <c r="A83" t="s">
        <v>318</v>
      </c>
      <c r="B83" t="s">
        <v>319</v>
      </c>
      <c r="C83" t="s">
        <v>281</v>
      </c>
      <c r="D83" t="s">
        <v>54</v>
      </c>
      <c r="E83" t="s">
        <v>82</v>
      </c>
      <c r="F83" t="s">
        <v>83</v>
      </c>
      <c r="G83" t="s">
        <v>57</v>
      </c>
      <c r="H83" t="s">
        <v>109</v>
      </c>
      <c r="I83" t="str">
        <f t="shared" si="39"/>
        <v>UK</v>
      </c>
      <c r="J83" t="s">
        <v>74</v>
      </c>
      <c r="K83" t="s">
        <v>98</v>
      </c>
      <c r="L83">
        <v>2</v>
      </c>
      <c r="M83">
        <v>3</v>
      </c>
      <c r="N83">
        <v>2</v>
      </c>
      <c r="O83">
        <v>0</v>
      </c>
      <c r="P83">
        <v>5</v>
      </c>
      <c r="Q83">
        <v>5</v>
      </c>
      <c r="R83">
        <v>4</v>
      </c>
      <c r="S83">
        <v>1</v>
      </c>
      <c r="T83">
        <v>2</v>
      </c>
      <c r="V83">
        <v>0</v>
      </c>
      <c r="W83">
        <v>6</v>
      </c>
      <c r="X83">
        <v>0</v>
      </c>
      <c r="Y83">
        <v>6</v>
      </c>
      <c r="Z83">
        <v>3</v>
      </c>
      <c r="AA83">
        <v>6</v>
      </c>
      <c r="AB83">
        <v>0</v>
      </c>
      <c r="AC83">
        <v>0</v>
      </c>
      <c r="AD83">
        <v>6</v>
      </c>
      <c r="AE83" s="48">
        <f t="shared" si="49"/>
        <v>3.375</v>
      </c>
      <c r="AF83" s="35">
        <v>0</v>
      </c>
      <c r="AG83">
        <v>0</v>
      </c>
      <c r="AH83">
        <v>0</v>
      </c>
      <c r="AI83">
        <v>0</v>
      </c>
      <c r="AJ83">
        <v>6</v>
      </c>
      <c r="AK83">
        <v>0</v>
      </c>
      <c r="AL83">
        <v>6</v>
      </c>
      <c r="AM83">
        <v>3</v>
      </c>
      <c r="AN83" s="48">
        <f t="shared" si="47"/>
        <v>1.875</v>
      </c>
      <c r="AO83">
        <v>1</v>
      </c>
      <c r="AP83">
        <v>0</v>
      </c>
      <c r="AQ83">
        <v>0</v>
      </c>
      <c r="AR83">
        <v>0</v>
      </c>
      <c r="AS83">
        <v>0</v>
      </c>
      <c r="AT83">
        <v>6</v>
      </c>
      <c r="AU83" s="48">
        <f t="shared" si="48"/>
        <v>0.2</v>
      </c>
      <c r="AV83">
        <v>6</v>
      </c>
      <c r="AW83">
        <f t="shared" si="40"/>
        <v>1.875</v>
      </c>
      <c r="AX83">
        <f t="shared" si="41"/>
        <v>0</v>
      </c>
      <c r="AY83">
        <f t="shared" si="57"/>
        <v>3.375</v>
      </c>
      <c r="AZ83">
        <f t="shared" si="42"/>
        <v>1</v>
      </c>
      <c r="BA83" t="s">
        <v>86</v>
      </c>
      <c r="BB83" t="s">
        <v>320</v>
      </c>
      <c r="BC83" t="s">
        <v>321</v>
      </c>
      <c r="BD83">
        <v>1</v>
      </c>
      <c r="BF83">
        <f t="shared" si="43"/>
        <v>1</v>
      </c>
      <c r="BG83">
        <v>1</v>
      </c>
      <c r="BH83">
        <v>5</v>
      </c>
      <c r="BI83">
        <f t="shared" si="58"/>
        <v>1</v>
      </c>
      <c r="BJ83" t="s">
        <v>106</v>
      </c>
      <c r="BK83" t="s">
        <v>90</v>
      </c>
      <c r="BL83">
        <v>3.7384259259259263E-3</v>
      </c>
      <c r="BM83" t="s">
        <v>322</v>
      </c>
      <c r="BN83" s="5" t="s">
        <v>1042</v>
      </c>
      <c r="BP83" s="11" t="b">
        <f t="shared" ca="1" si="55"/>
        <v>0</v>
      </c>
      <c r="BQ83" s="11" t="b">
        <f t="shared" ca="1" si="55"/>
        <v>0</v>
      </c>
      <c r="BR83" s="11" t="b">
        <f t="shared" ca="1" si="55"/>
        <v>0</v>
      </c>
      <c r="BS83" s="11" t="b">
        <f t="shared" ca="1" si="55"/>
        <v>0</v>
      </c>
      <c r="BT83" s="11" t="b">
        <f t="shared" ca="1" si="55"/>
        <v>0</v>
      </c>
      <c r="BU83" s="11" t="b">
        <f t="shared" ca="1" si="55"/>
        <v>0</v>
      </c>
      <c r="BV83" s="5" t="s">
        <v>1047</v>
      </c>
      <c r="BW83" s="5" t="s">
        <v>1048</v>
      </c>
      <c r="BX83" s="11" t="b">
        <f t="shared" ca="1" si="45"/>
        <v>0</v>
      </c>
      <c r="BY83" s="11" t="b">
        <f t="shared" si="50"/>
        <v>0</v>
      </c>
      <c r="BZ83" s="11" t="b">
        <f t="shared" ca="1" si="56"/>
        <v>1</v>
      </c>
      <c r="CA83" s="11" t="b">
        <f t="shared" ca="1" si="56"/>
        <v>0</v>
      </c>
      <c r="CB83" s="11" t="b">
        <f t="shared" ca="1" si="56"/>
        <v>0</v>
      </c>
      <c r="CC83" s="11" t="b">
        <f t="shared" ca="1" si="56"/>
        <v>0</v>
      </c>
      <c r="CD83" s="11" t="b">
        <f t="shared" ca="1" si="56"/>
        <v>0</v>
      </c>
      <c r="CE83" s="11" t="b">
        <f t="shared" ca="1" si="56"/>
        <v>0</v>
      </c>
      <c r="CF83" s="11" t="b">
        <f t="shared" ca="1" si="56"/>
        <v>0</v>
      </c>
      <c r="CG83" s="11" t="b">
        <f t="shared" ca="1" si="56"/>
        <v>0</v>
      </c>
      <c r="CH83" s="11" t="b">
        <f t="shared" ca="1" si="56"/>
        <v>0</v>
      </c>
      <c r="CI83" s="11" t="b">
        <f t="shared" ca="1" si="56"/>
        <v>0</v>
      </c>
      <c r="CJ83" s="11" t="b">
        <f t="shared" ca="1" si="56"/>
        <v>0</v>
      </c>
      <c r="CK83" s="11" t="b">
        <f t="shared" ca="1" si="56"/>
        <v>0</v>
      </c>
      <c r="CL83" s="11" t="b">
        <f t="shared" ca="1" si="56"/>
        <v>0</v>
      </c>
      <c r="CM83" s="11" t="b">
        <f t="shared" ca="1" si="56"/>
        <v>0</v>
      </c>
      <c r="CN83" s="11" t="b">
        <f t="shared" ca="1" si="51"/>
        <v>0</v>
      </c>
      <c r="CO83" s="11" t="b">
        <f t="shared" ca="1" si="46"/>
        <v>0</v>
      </c>
    </row>
    <row r="84" spans="1:94">
      <c r="A84" t="s">
        <v>333</v>
      </c>
      <c r="B84" t="s">
        <v>334</v>
      </c>
      <c r="C84" t="s">
        <v>281</v>
      </c>
      <c r="D84" t="s">
        <v>70</v>
      </c>
      <c r="E84" t="s">
        <v>144</v>
      </c>
      <c r="F84" t="s">
        <v>83</v>
      </c>
      <c r="G84" t="s">
        <v>72</v>
      </c>
      <c r="H84" t="s">
        <v>73</v>
      </c>
      <c r="I84" t="str">
        <f t="shared" si="39"/>
        <v>USA</v>
      </c>
      <c r="J84" t="s">
        <v>74</v>
      </c>
      <c r="K84" t="s">
        <v>60</v>
      </c>
      <c r="L84">
        <v>3</v>
      </c>
      <c r="M84">
        <v>3</v>
      </c>
      <c r="N84">
        <v>2</v>
      </c>
      <c r="O84">
        <v>4</v>
      </c>
      <c r="P84">
        <v>5</v>
      </c>
      <c r="Q84">
        <v>4</v>
      </c>
      <c r="R84">
        <v>5</v>
      </c>
      <c r="S84">
        <v>1</v>
      </c>
      <c r="T84">
        <v>3</v>
      </c>
      <c r="V84">
        <v>5</v>
      </c>
      <c r="W84">
        <v>5</v>
      </c>
      <c r="X84">
        <v>5</v>
      </c>
      <c r="Y84">
        <v>6</v>
      </c>
      <c r="Z84">
        <v>5</v>
      </c>
      <c r="AA84">
        <v>6</v>
      </c>
      <c r="AB84">
        <v>4</v>
      </c>
      <c r="AC84">
        <v>2</v>
      </c>
      <c r="AD84">
        <v>4</v>
      </c>
      <c r="AE84" s="48">
        <f t="shared" si="49"/>
        <v>5</v>
      </c>
      <c r="AF84" s="35">
        <v>5</v>
      </c>
      <c r="AG84">
        <v>2</v>
      </c>
      <c r="AH84">
        <v>6</v>
      </c>
      <c r="AI84">
        <v>6</v>
      </c>
      <c r="AJ84">
        <v>6</v>
      </c>
      <c r="AK84">
        <v>6</v>
      </c>
      <c r="AL84">
        <v>6</v>
      </c>
      <c r="AM84">
        <v>5</v>
      </c>
      <c r="AN84" s="48">
        <f t="shared" si="47"/>
        <v>5.25</v>
      </c>
      <c r="AO84">
        <v>6</v>
      </c>
      <c r="AP84">
        <v>6</v>
      </c>
      <c r="AQ84">
        <v>6</v>
      </c>
      <c r="AR84">
        <v>6</v>
      </c>
      <c r="AS84">
        <v>6</v>
      </c>
      <c r="AT84">
        <v>6</v>
      </c>
      <c r="AU84" s="48">
        <f t="shared" si="48"/>
        <v>6</v>
      </c>
      <c r="AV84">
        <v>5</v>
      </c>
      <c r="AW84">
        <f t="shared" si="40"/>
        <v>5.25</v>
      </c>
      <c r="AX84">
        <f t="shared" si="41"/>
        <v>1</v>
      </c>
      <c r="AY84">
        <f t="shared" si="57"/>
        <v>5</v>
      </c>
      <c r="AZ84">
        <f t="shared" si="42"/>
        <v>1</v>
      </c>
      <c r="BA84" t="s">
        <v>297</v>
      </c>
      <c r="BB84" t="s">
        <v>335</v>
      </c>
      <c r="BC84" t="s">
        <v>336</v>
      </c>
      <c r="BD84">
        <v>1</v>
      </c>
      <c r="BF84">
        <f t="shared" si="43"/>
        <v>1</v>
      </c>
      <c r="BG84">
        <v>1</v>
      </c>
      <c r="BH84">
        <v>1</v>
      </c>
      <c r="BI84">
        <f t="shared" si="58"/>
        <v>0</v>
      </c>
      <c r="BJ84" t="s">
        <v>300</v>
      </c>
      <c r="BK84" t="s">
        <v>301</v>
      </c>
      <c r="BL84" s="1">
        <v>4.1203703703703706E-3</v>
      </c>
      <c r="BM84" t="s">
        <v>337</v>
      </c>
      <c r="BN84" s="5" t="s">
        <v>1051</v>
      </c>
      <c r="BO84" s="5" t="s">
        <v>1146</v>
      </c>
      <c r="BP84" s="11" t="b">
        <f t="shared" ca="1" si="55"/>
        <v>0</v>
      </c>
      <c r="BQ84" s="11" t="b">
        <f t="shared" ca="1" si="55"/>
        <v>0</v>
      </c>
      <c r="BR84" s="11" t="b">
        <f t="shared" ca="1" si="55"/>
        <v>0</v>
      </c>
      <c r="BS84" s="11" t="b">
        <f t="shared" ca="1" si="55"/>
        <v>0</v>
      </c>
      <c r="BT84" s="11" t="b">
        <f t="shared" ca="1" si="55"/>
        <v>0</v>
      </c>
      <c r="BU84" s="11" t="b">
        <f t="shared" ca="1" si="55"/>
        <v>0</v>
      </c>
      <c r="BV84" s="5" t="s">
        <v>1052</v>
      </c>
      <c r="BW84" s="5" t="s">
        <v>1053</v>
      </c>
      <c r="BX84" s="11" t="b">
        <f t="shared" ca="1" si="45"/>
        <v>0</v>
      </c>
      <c r="BY84" s="11" t="b">
        <f t="shared" si="50"/>
        <v>0</v>
      </c>
      <c r="BZ84" s="11" t="b">
        <f t="shared" ca="1" si="56"/>
        <v>0</v>
      </c>
      <c r="CA84" s="11" t="b">
        <f t="shared" ca="1" si="56"/>
        <v>0</v>
      </c>
      <c r="CB84" s="11" t="b">
        <f t="shared" ca="1" si="56"/>
        <v>0</v>
      </c>
      <c r="CC84" s="11" t="b">
        <f t="shared" ca="1" si="56"/>
        <v>0</v>
      </c>
      <c r="CD84" s="11" t="b">
        <f t="shared" ca="1" si="56"/>
        <v>0</v>
      </c>
      <c r="CE84" s="11" t="b">
        <f t="shared" ca="1" si="56"/>
        <v>0</v>
      </c>
      <c r="CF84" s="11" t="b">
        <f t="shared" ca="1" si="56"/>
        <v>0</v>
      </c>
      <c r="CG84" s="11" t="b">
        <f t="shared" ca="1" si="56"/>
        <v>0</v>
      </c>
      <c r="CH84" s="11" t="b">
        <f t="shared" ca="1" si="56"/>
        <v>0</v>
      </c>
      <c r="CI84" s="11" t="b">
        <f t="shared" ca="1" si="56"/>
        <v>0</v>
      </c>
      <c r="CJ84" s="11" t="b">
        <f t="shared" ca="1" si="56"/>
        <v>1</v>
      </c>
      <c r="CK84" s="11" t="b">
        <f t="shared" ca="1" si="56"/>
        <v>0</v>
      </c>
      <c r="CL84" s="11" t="b">
        <f t="shared" ca="1" si="56"/>
        <v>0</v>
      </c>
      <c r="CM84" s="11" t="b">
        <f t="shared" ca="1" si="56"/>
        <v>0</v>
      </c>
      <c r="CN84" s="11" t="b">
        <f t="shared" ca="1" si="51"/>
        <v>0</v>
      </c>
      <c r="CO84" s="11" t="b">
        <f t="shared" ca="1" si="46"/>
        <v>0</v>
      </c>
      <c r="CP84" t="s">
        <v>338</v>
      </c>
    </row>
    <row r="85" spans="1:94">
      <c r="A85" t="s">
        <v>339</v>
      </c>
      <c r="B85" t="s">
        <v>340</v>
      </c>
      <c r="C85" t="s">
        <v>281</v>
      </c>
      <c r="D85" t="s">
        <v>54</v>
      </c>
      <c r="E85" t="s">
        <v>144</v>
      </c>
      <c r="F85" t="s">
        <v>116</v>
      </c>
      <c r="G85" t="s">
        <v>96</v>
      </c>
      <c r="H85" t="s">
        <v>125</v>
      </c>
      <c r="I85" t="str">
        <f t="shared" si="39"/>
        <v>United Kingdom</v>
      </c>
      <c r="J85" t="s">
        <v>74</v>
      </c>
      <c r="K85" t="s">
        <v>98</v>
      </c>
      <c r="L85">
        <v>4</v>
      </c>
      <c r="M85">
        <v>1</v>
      </c>
      <c r="N85">
        <v>5</v>
      </c>
      <c r="O85">
        <v>1</v>
      </c>
      <c r="P85">
        <v>3</v>
      </c>
      <c r="Q85">
        <v>4</v>
      </c>
      <c r="R85">
        <v>5</v>
      </c>
      <c r="S85">
        <v>1</v>
      </c>
      <c r="T85">
        <v>2</v>
      </c>
      <c r="V85">
        <v>4</v>
      </c>
      <c r="W85">
        <v>5</v>
      </c>
      <c r="X85">
        <v>4</v>
      </c>
      <c r="Y85">
        <v>3</v>
      </c>
      <c r="Z85">
        <v>2</v>
      </c>
      <c r="AA85">
        <v>5</v>
      </c>
      <c r="AB85">
        <v>2</v>
      </c>
      <c r="AC85">
        <v>4</v>
      </c>
      <c r="AD85">
        <v>2</v>
      </c>
      <c r="AE85" s="48">
        <f t="shared" si="49"/>
        <v>3.375</v>
      </c>
      <c r="AF85" s="35">
        <v>5</v>
      </c>
      <c r="AG85">
        <v>5</v>
      </c>
      <c r="AH85">
        <v>1</v>
      </c>
      <c r="AI85">
        <v>5</v>
      </c>
      <c r="AJ85">
        <v>6</v>
      </c>
      <c r="AK85">
        <v>5</v>
      </c>
      <c r="AL85">
        <v>5</v>
      </c>
      <c r="AM85">
        <v>1</v>
      </c>
      <c r="AN85" s="48">
        <f t="shared" si="47"/>
        <v>4.125</v>
      </c>
      <c r="AO85">
        <v>4</v>
      </c>
      <c r="AP85">
        <v>3</v>
      </c>
      <c r="AQ85">
        <v>4</v>
      </c>
      <c r="AR85">
        <v>1</v>
      </c>
      <c r="AS85">
        <v>1</v>
      </c>
      <c r="AT85">
        <v>6</v>
      </c>
      <c r="AU85" s="48">
        <f t="shared" si="48"/>
        <v>2.6</v>
      </c>
      <c r="AV85">
        <v>5</v>
      </c>
      <c r="AW85">
        <f t="shared" si="40"/>
        <v>4.125</v>
      </c>
      <c r="AX85">
        <f t="shared" si="41"/>
        <v>1</v>
      </c>
      <c r="AY85">
        <f t="shared" si="57"/>
        <v>3.375</v>
      </c>
      <c r="AZ85">
        <f t="shared" si="42"/>
        <v>1</v>
      </c>
      <c r="BA85" t="s">
        <v>341</v>
      </c>
      <c r="BB85" t="s">
        <v>342</v>
      </c>
      <c r="BC85" t="s">
        <v>343</v>
      </c>
      <c r="BD85">
        <v>1</v>
      </c>
      <c r="BF85">
        <f t="shared" si="43"/>
        <v>1</v>
      </c>
      <c r="BG85">
        <v>1</v>
      </c>
      <c r="BH85">
        <v>3</v>
      </c>
      <c r="BI85">
        <f t="shared" si="58"/>
        <v>1</v>
      </c>
      <c r="BJ85" t="s">
        <v>344</v>
      </c>
      <c r="BK85" t="s">
        <v>308</v>
      </c>
      <c r="BL85" s="1">
        <v>7.5000000000000006E-3</v>
      </c>
      <c r="BN85" s="5" t="s">
        <v>1041</v>
      </c>
      <c r="BP85" s="11" t="b">
        <f t="shared" ca="1" si="55"/>
        <v>0</v>
      </c>
      <c r="BQ85" s="11" t="b">
        <f t="shared" ca="1" si="55"/>
        <v>0</v>
      </c>
      <c r="BR85" s="11" t="b">
        <f t="shared" ca="1" si="55"/>
        <v>0</v>
      </c>
      <c r="BS85" s="11" t="b">
        <f t="shared" ca="1" si="55"/>
        <v>0</v>
      </c>
      <c r="BT85" s="11" t="b">
        <f t="shared" ca="1" si="55"/>
        <v>0</v>
      </c>
      <c r="BU85" s="11" t="b">
        <f t="shared" ca="1" si="55"/>
        <v>0</v>
      </c>
      <c r="BX85" s="11" t="b">
        <f t="shared" ca="1" si="45"/>
        <v>0</v>
      </c>
      <c r="BY85" s="11" t="b">
        <f t="shared" si="50"/>
        <v>0</v>
      </c>
      <c r="BZ85" s="11" t="b">
        <f t="shared" ca="1" si="56"/>
        <v>0</v>
      </c>
      <c r="CA85" s="11" t="b">
        <f t="shared" ca="1" si="56"/>
        <v>0</v>
      </c>
      <c r="CB85" s="11" t="b">
        <f t="shared" ca="1" si="56"/>
        <v>0</v>
      </c>
      <c r="CC85" s="11" t="b">
        <f t="shared" ca="1" si="56"/>
        <v>0</v>
      </c>
      <c r="CD85" s="11" t="b">
        <f t="shared" ca="1" si="56"/>
        <v>0</v>
      </c>
      <c r="CE85" s="11" t="b">
        <f t="shared" ca="1" si="56"/>
        <v>0</v>
      </c>
      <c r="CF85" s="11" t="b">
        <f t="shared" ca="1" si="56"/>
        <v>0</v>
      </c>
      <c r="CG85" s="11" t="b">
        <f t="shared" ca="1" si="56"/>
        <v>0</v>
      </c>
      <c r="CH85" s="11" t="b">
        <f t="shared" ca="1" si="56"/>
        <v>0</v>
      </c>
      <c r="CI85" s="11" t="b">
        <f t="shared" ca="1" si="56"/>
        <v>0</v>
      </c>
      <c r="CJ85" s="11" t="b">
        <f t="shared" ca="1" si="56"/>
        <v>0</v>
      </c>
      <c r="CK85" s="11" t="b">
        <f t="shared" ca="1" si="56"/>
        <v>0</v>
      </c>
      <c r="CL85" s="11" t="b">
        <f t="shared" ca="1" si="56"/>
        <v>0</v>
      </c>
      <c r="CM85" s="11" t="b">
        <f t="shared" ca="1" si="56"/>
        <v>0</v>
      </c>
      <c r="CN85" s="11" t="b">
        <f t="shared" ca="1" si="51"/>
        <v>0</v>
      </c>
      <c r="CO85" s="11" t="b">
        <f t="shared" ca="1" si="46"/>
        <v>0</v>
      </c>
    </row>
    <row r="86" spans="1:94">
      <c r="A86" t="s">
        <v>354</v>
      </c>
      <c r="B86" t="s">
        <v>355</v>
      </c>
      <c r="C86" t="s">
        <v>281</v>
      </c>
      <c r="D86" t="s">
        <v>54</v>
      </c>
      <c r="E86" t="s">
        <v>144</v>
      </c>
      <c r="F86" t="s">
        <v>356</v>
      </c>
      <c r="G86" t="s">
        <v>72</v>
      </c>
      <c r="H86" t="s">
        <v>109</v>
      </c>
      <c r="I86" t="str">
        <f t="shared" si="39"/>
        <v>UK</v>
      </c>
      <c r="J86" t="s">
        <v>59</v>
      </c>
      <c r="K86" t="s">
        <v>98</v>
      </c>
      <c r="L86">
        <v>5</v>
      </c>
      <c r="M86">
        <v>3</v>
      </c>
      <c r="N86">
        <v>4</v>
      </c>
      <c r="O86">
        <v>2</v>
      </c>
      <c r="P86">
        <v>3</v>
      </c>
      <c r="Q86">
        <v>4</v>
      </c>
      <c r="R86">
        <v>3</v>
      </c>
      <c r="S86">
        <v>1</v>
      </c>
      <c r="T86">
        <v>2</v>
      </c>
      <c r="V86">
        <v>5</v>
      </c>
      <c r="W86">
        <v>4</v>
      </c>
      <c r="X86">
        <v>3</v>
      </c>
      <c r="Y86">
        <v>5</v>
      </c>
      <c r="Z86">
        <v>4</v>
      </c>
      <c r="AA86">
        <v>6</v>
      </c>
      <c r="AB86">
        <v>5</v>
      </c>
      <c r="AC86">
        <v>1</v>
      </c>
      <c r="AD86">
        <v>5</v>
      </c>
      <c r="AE86" s="48">
        <f t="shared" si="49"/>
        <v>4.625</v>
      </c>
      <c r="AF86" s="35">
        <v>5</v>
      </c>
      <c r="AG86">
        <v>5</v>
      </c>
      <c r="AH86">
        <v>5</v>
      </c>
      <c r="AI86">
        <v>5</v>
      </c>
      <c r="AJ86">
        <v>4</v>
      </c>
      <c r="AK86">
        <v>5</v>
      </c>
      <c r="AL86">
        <v>5</v>
      </c>
      <c r="AM86">
        <v>6</v>
      </c>
      <c r="AN86" s="48">
        <f t="shared" si="47"/>
        <v>5</v>
      </c>
      <c r="AO86">
        <v>5</v>
      </c>
      <c r="AP86">
        <v>5</v>
      </c>
      <c r="AQ86">
        <v>6</v>
      </c>
      <c r="AR86">
        <v>6</v>
      </c>
      <c r="AS86">
        <v>6</v>
      </c>
      <c r="AT86">
        <v>6</v>
      </c>
      <c r="AU86" s="48">
        <f t="shared" si="48"/>
        <v>5.6</v>
      </c>
      <c r="AV86">
        <v>5</v>
      </c>
      <c r="AW86">
        <f t="shared" si="40"/>
        <v>5</v>
      </c>
      <c r="AX86">
        <f t="shared" si="41"/>
        <v>1</v>
      </c>
      <c r="AY86">
        <f t="shared" si="57"/>
        <v>4.625</v>
      </c>
      <c r="AZ86">
        <f t="shared" si="42"/>
        <v>1</v>
      </c>
      <c r="BA86" t="s">
        <v>357</v>
      </c>
      <c r="BB86" t="s">
        <v>358</v>
      </c>
      <c r="BC86" t="s">
        <v>359</v>
      </c>
      <c r="BD86">
        <v>4</v>
      </c>
      <c r="BF86">
        <f t="shared" si="43"/>
        <v>4</v>
      </c>
      <c r="BG86">
        <v>1</v>
      </c>
      <c r="BH86">
        <v>4</v>
      </c>
      <c r="BI86">
        <f t="shared" si="58"/>
        <v>1</v>
      </c>
      <c r="BJ86" t="s">
        <v>360</v>
      </c>
      <c r="BK86" t="s">
        <v>361</v>
      </c>
      <c r="BL86" s="1">
        <v>4.3749999999999995E-3</v>
      </c>
      <c r="BM86" t="s">
        <v>362</v>
      </c>
      <c r="BN86" s="5" t="s">
        <v>1042</v>
      </c>
      <c r="BP86" s="11" t="b">
        <f t="shared" ca="1" si="55"/>
        <v>0</v>
      </c>
      <c r="BQ86" s="11" t="b">
        <f t="shared" ca="1" si="55"/>
        <v>0</v>
      </c>
      <c r="BR86" s="11" t="b">
        <f t="shared" ca="1" si="55"/>
        <v>0</v>
      </c>
      <c r="BS86" s="11" t="b">
        <f t="shared" ca="1" si="55"/>
        <v>0</v>
      </c>
      <c r="BT86" s="11" t="b">
        <f t="shared" ca="1" si="55"/>
        <v>0</v>
      </c>
      <c r="BU86" s="11" t="b">
        <f t="shared" ca="1" si="55"/>
        <v>0</v>
      </c>
      <c r="BV86" s="5" t="s">
        <v>1054</v>
      </c>
      <c r="BX86" s="11" t="b">
        <f t="shared" ca="1" si="45"/>
        <v>0</v>
      </c>
      <c r="BY86" s="11" t="b">
        <f t="shared" si="50"/>
        <v>1</v>
      </c>
      <c r="BZ86" s="11" t="b">
        <f t="shared" ca="1" si="56"/>
        <v>0</v>
      </c>
      <c r="CA86" s="11" t="b">
        <f t="shared" ca="1" si="56"/>
        <v>0</v>
      </c>
      <c r="CB86" s="11" t="b">
        <f t="shared" ca="1" si="56"/>
        <v>0</v>
      </c>
      <c r="CC86" s="11" t="b">
        <f t="shared" ca="1" si="56"/>
        <v>0</v>
      </c>
      <c r="CD86" s="11" t="b">
        <f t="shared" ca="1" si="56"/>
        <v>0</v>
      </c>
      <c r="CE86" s="11" t="b">
        <f t="shared" ca="1" si="56"/>
        <v>0</v>
      </c>
      <c r="CF86" s="11" t="b">
        <f t="shared" ca="1" si="56"/>
        <v>0</v>
      </c>
      <c r="CG86" s="11" t="b">
        <f t="shared" ca="1" si="56"/>
        <v>0</v>
      </c>
      <c r="CH86" s="11" t="b">
        <f t="shared" ca="1" si="56"/>
        <v>0</v>
      </c>
      <c r="CI86" s="11" t="b">
        <f t="shared" ca="1" si="56"/>
        <v>0</v>
      </c>
      <c r="CJ86" s="11" t="b">
        <f t="shared" ca="1" si="56"/>
        <v>0</v>
      </c>
      <c r="CK86" s="11" t="b">
        <f t="shared" ca="1" si="56"/>
        <v>0</v>
      </c>
      <c r="CL86" s="11" t="b">
        <f t="shared" ca="1" si="56"/>
        <v>0</v>
      </c>
      <c r="CM86" s="11" t="b">
        <f t="shared" ca="1" si="56"/>
        <v>0</v>
      </c>
      <c r="CN86" s="11" t="b">
        <f t="shared" ca="1" si="51"/>
        <v>0</v>
      </c>
      <c r="CO86" s="11" t="b">
        <f t="shared" ca="1" si="46"/>
        <v>0</v>
      </c>
      <c r="CP86" t="s">
        <v>363</v>
      </c>
    </row>
    <row r="87" spans="1:94">
      <c r="A87" t="s">
        <v>364</v>
      </c>
      <c r="B87" t="s">
        <v>365</v>
      </c>
      <c r="C87" t="s">
        <v>281</v>
      </c>
      <c r="D87" t="s">
        <v>54</v>
      </c>
      <c r="E87" t="s">
        <v>366</v>
      </c>
      <c r="F87" t="s">
        <v>83</v>
      </c>
      <c r="G87" t="s">
        <v>72</v>
      </c>
      <c r="H87" t="s">
        <v>84</v>
      </c>
      <c r="I87" t="str">
        <f t="shared" si="39"/>
        <v>United States</v>
      </c>
      <c r="J87" t="s">
        <v>74</v>
      </c>
      <c r="K87" t="s">
        <v>60</v>
      </c>
      <c r="L87">
        <v>1</v>
      </c>
      <c r="M87">
        <v>1</v>
      </c>
      <c r="N87">
        <v>1</v>
      </c>
      <c r="O87">
        <v>1</v>
      </c>
      <c r="P87">
        <v>1</v>
      </c>
      <c r="Q87">
        <v>5</v>
      </c>
      <c r="R87">
        <v>3</v>
      </c>
      <c r="S87">
        <v>1</v>
      </c>
      <c r="T87">
        <v>3</v>
      </c>
      <c r="V87">
        <v>6</v>
      </c>
      <c r="W87">
        <v>5</v>
      </c>
      <c r="X87">
        <v>6</v>
      </c>
      <c r="Y87">
        <v>6</v>
      </c>
      <c r="Z87">
        <v>5</v>
      </c>
      <c r="AA87">
        <v>5</v>
      </c>
      <c r="AB87">
        <v>5</v>
      </c>
      <c r="AC87">
        <v>0</v>
      </c>
      <c r="AD87">
        <v>6</v>
      </c>
      <c r="AE87" s="48">
        <f t="shared" si="49"/>
        <v>5.5</v>
      </c>
      <c r="AF87" s="35">
        <v>5</v>
      </c>
      <c r="AG87">
        <v>5</v>
      </c>
      <c r="AH87">
        <v>5</v>
      </c>
      <c r="AI87">
        <v>5</v>
      </c>
      <c r="AJ87">
        <v>6</v>
      </c>
      <c r="AK87">
        <v>5</v>
      </c>
      <c r="AL87">
        <v>5</v>
      </c>
      <c r="AM87">
        <v>5</v>
      </c>
      <c r="AN87" s="48">
        <f t="shared" si="47"/>
        <v>5.125</v>
      </c>
      <c r="AO87">
        <v>4</v>
      </c>
      <c r="AP87">
        <v>4</v>
      </c>
      <c r="AQ87">
        <v>4</v>
      </c>
      <c r="AR87">
        <v>4</v>
      </c>
      <c r="AS87">
        <v>5</v>
      </c>
      <c r="AT87">
        <v>6</v>
      </c>
      <c r="AU87" s="48">
        <f t="shared" si="48"/>
        <v>4.2</v>
      </c>
      <c r="AV87">
        <v>3</v>
      </c>
      <c r="AW87">
        <f t="shared" si="40"/>
        <v>5.125</v>
      </c>
      <c r="AX87">
        <f t="shared" si="41"/>
        <v>1</v>
      </c>
      <c r="AY87">
        <f t="shared" si="57"/>
        <v>5.5</v>
      </c>
      <c r="AZ87">
        <f t="shared" si="42"/>
        <v>1</v>
      </c>
      <c r="BA87" t="s">
        <v>282</v>
      </c>
      <c r="BB87" t="s">
        <v>367</v>
      </c>
      <c r="BC87" t="s">
        <v>368</v>
      </c>
      <c r="BD87">
        <v>2</v>
      </c>
      <c r="BF87">
        <f t="shared" si="43"/>
        <v>2</v>
      </c>
      <c r="BG87">
        <v>1</v>
      </c>
      <c r="BH87">
        <v>4</v>
      </c>
      <c r="BI87">
        <f t="shared" si="58"/>
        <v>1</v>
      </c>
      <c r="BJ87" t="s">
        <v>369</v>
      </c>
      <c r="BK87" t="s">
        <v>370</v>
      </c>
      <c r="BL87" s="1">
        <v>4.6180555555555558E-3</v>
      </c>
      <c r="BN87" s="5" t="s">
        <v>1041</v>
      </c>
      <c r="BP87" s="11" t="b">
        <f t="shared" ca="1" si="55"/>
        <v>0</v>
      </c>
      <c r="BQ87" s="11" t="b">
        <f t="shared" ca="1" si="55"/>
        <v>0</v>
      </c>
      <c r="BR87" s="11" t="b">
        <f t="shared" ca="1" si="55"/>
        <v>0</v>
      </c>
      <c r="BS87" s="11" t="b">
        <f t="shared" ca="1" si="55"/>
        <v>0</v>
      </c>
      <c r="BT87" s="11" t="b">
        <f t="shared" ca="1" si="55"/>
        <v>0</v>
      </c>
      <c r="BU87" s="11" t="b">
        <f t="shared" ca="1" si="55"/>
        <v>0</v>
      </c>
      <c r="BX87" s="11" t="b">
        <f t="shared" ca="1" si="45"/>
        <v>0</v>
      </c>
      <c r="BY87" s="11" t="b">
        <f t="shared" si="50"/>
        <v>0</v>
      </c>
      <c r="BZ87" s="11" t="b">
        <f t="shared" ca="1" si="56"/>
        <v>0</v>
      </c>
      <c r="CA87" s="11" t="b">
        <f t="shared" ca="1" si="56"/>
        <v>0</v>
      </c>
      <c r="CB87" s="11" t="b">
        <f t="shared" ca="1" si="56"/>
        <v>0</v>
      </c>
      <c r="CC87" s="11" t="b">
        <f t="shared" ca="1" si="56"/>
        <v>0</v>
      </c>
      <c r="CD87" s="11" t="b">
        <f t="shared" ca="1" si="56"/>
        <v>0</v>
      </c>
      <c r="CE87" s="11" t="b">
        <f t="shared" ca="1" si="56"/>
        <v>0</v>
      </c>
      <c r="CF87" s="11" t="b">
        <f t="shared" ca="1" si="56"/>
        <v>0</v>
      </c>
      <c r="CG87" s="11" t="b">
        <f t="shared" ca="1" si="56"/>
        <v>0</v>
      </c>
      <c r="CH87" s="11" t="b">
        <f t="shared" ca="1" si="56"/>
        <v>0</v>
      </c>
      <c r="CI87" s="11" t="b">
        <f t="shared" ca="1" si="56"/>
        <v>0</v>
      </c>
      <c r="CJ87" s="11" t="b">
        <f t="shared" ca="1" si="56"/>
        <v>0</v>
      </c>
      <c r="CK87" s="11" t="b">
        <f t="shared" ca="1" si="56"/>
        <v>0</v>
      </c>
      <c r="CL87" s="11" t="b">
        <f t="shared" ca="1" si="56"/>
        <v>0</v>
      </c>
      <c r="CM87" s="11" t="b">
        <f t="shared" ca="1" si="56"/>
        <v>0</v>
      </c>
      <c r="CN87" s="11" t="b">
        <f t="shared" ca="1" si="51"/>
        <v>0</v>
      </c>
      <c r="CO87" s="11" t="b">
        <f t="shared" ca="1" si="46"/>
        <v>0</v>
      </c>
    </row>
    <row r="88" spans="1:94">
      <c r="A88" t="s">
        <v>371</v>
      </c>
      <c r="B88" t="s">
        <v>372</v>
      </c>
      <c r="C88" t="s">
        <v>281</v>
      </c>
      <c r="D88" t="s">
        <v>70</v>
      </c>
      <c r="E88" t="s">
        <v>71</v>
      </c>
      <c r="F88" t="s">
        <v>132</v>
      </c>
      <c r="G88" t="s">
        <v>96</v>
      </c>
      <c r="H88" t="s">
        <v>125</v>
      </c>
      <c r="I88" t="str">
        <f t="shared" si="39"/>
        <v>United Kingdom</v>
      </c>
      <c r="J88" t="s">
        <v>74</v>
      </c>
      <c r="K88" t="s">
        <v>98</v>
      </c>
      <c r="L88">
        <v>3</v>
      </c>
      <c r="M88">
        <v>4</v>
      </c>
      <c r="N88">
        <v>5</v>
      </c>
      <c r="O88">
        <v>3</v>
      </c>
      <c r="P88">
        <v>5</v>
      </c>
      <c r="Q88">
        <v>4</v>
      </c>
      <c r="R88">
        <v>1</v>
      </c>
      <c r="S88">
        <v>1</v>
      </c>
      <c r="T88">
        <v>2</v>
      </c>
      <c r="V88">
        <v>4</v>
      </c>
      <c r="W88">
        <v>4</v>
      </c>
      <c r="X88">
        <v>4</v>
      </c>
      <c r="Y88">
        <v>4</v>
      </c>
      <c r="Z88">
        <v>3</v>
      </c>
      <c r="AA88">
        <v>5</v>
      </c>
      <c r="AB88">
        <v>3</v>
      </c>
      <c r="AC88">
        <v>2</v>
      </c>
      <c r="AD88">
        <v>4</v>
      </c>
      <c r="AE88" s="48">
        <f t="shared" si="49"/>
        <v>3.875</v>
      </c>
      <c r="AF88" s="35">
        <v>4</v>
      </c>
      <c r="AG88">
        <v>4</v>
      </c>
      <c r="AH88">
        <v>1</v>
      </c>
      <c r="AI88">
        <v>3</v>
      </c>
      <c r="AJ88">
        <v>5</v>
      </c>
      <c r="AK88">
        <v>3</v>
      </c>
      <c r="AL88">
        <v>4</v>
      </c>
      <c r="AM88">
        <v>3</v>
      </c>
      <c r="AN88" s="48">
        <f t="shared" si="47"/>
        <v>3.375</v>
      </c>
      <c r="AO88">
        <v>1</v>
      </c>
      <c r="AP88">
        <v>2</v>
      </c>
      <c r="AQ88">
        <v>2</v>
      </c>
      <c r="AR88">
        <v>2</v>
      </c>
      <c r="AS88">
        <v>2</v>
      </c>
      <c r="AT88">
        <v>6</v>
      </c>
      <c r="AU88" s="48">
        <f t="shared" si="48"/>
        <v>1.8</v>
      </c>
      <c r="AV88">
        <v>4</v>
      </c>
      <c r="AW88">
        <f t="shared" si="40"/>
        <v>3.375</v>
      </c>
      <c r="AX88">
        <f t="shared" si="41"/>
        <v>1</v>
      </c>
      <c r="AY88">
        <f t="shared" si="57"/>
        <v>3.875</v>
      </c>
      <c r="AZ88">
        <f t="shared" si="42"/>
        <v>1</v>
      </c>
      <c r="BA88" t="s">
        <v>282</v>
      </c>
      <c r="BB88" t="s">
        <v>87</v>
      </c>
      <c r="BC88" t="s">
        <v>284</v>
      </c>
      <c r="BD88">
        <v>1</v>
      </c>
      <c r="BF88">
        <f t="shared" si="43"/>
        <v>1</v>
      </c>
      <c r="BG88">
        <v>1</v>
      </c>
      <c r="BH88">
        <v>1</v>
      </c>
      <c r="BI88">
        <f t="shared" si="58"/>
        <v>0</v>
      </c>
      <c r="BJ88" t="s">
        <v>292</v>
      </c>
      <c r="BK88" t="s">
        <v>286</v>
      </c>
      <c r="BL88" s="1">
        <v>4.5717592592592589E-3</v>
      </c>
      <c r="BN88" s="5" t="s">
        <v>1041</v>
      </c>
      <c r="BP88" s="11" t="b">
        <f t="shared" ca="1" si="55"/>
        <v>0</v>
      </c>
      <c r="BQ88" s="11" t="b">
        <f t="shared" ca="1" si="55"/>
        <v>0</v>
      </c>
      <c r="BR88" s="11" t="b">
        <f t="shared" ca="1" si="55"/>
        <v>0</v>
      </c>
      <c r="BS88" s="11" t="b">
        <f t="shared" ca="1" si="55"/>
        <v>0</v>
      </c>
      <c r="BT88" s="11" t="b">
        <f t="shared" ca="1" si="55"/>
        <v>0</v>
      </c>
      <c r="BU88" s="11" t="b">
        <f t="shared" ca="1" si="55"/>
        <v>0</v>
      </c>
      <c r="BX88" s="11" t="b">
        <f t="shared" ca="1" si="45"/>
        <v>0</v>
      </c>
      <c r="BY88" s="11" t="b">
        <f t="shared" si="50"/>
        <v>0</v>
      </c>
      <c r="BZ88" s="11" t="b">
        <f t="shared" ca="1" si="56"/>
        <v>0</v>
      </c>
      <c r="CA88" s="11" t="b">
        <f t="shared" ca="1" si="56"/>
        <v>0</v>
      </c>
      <c r="CB88" s="11" t="b">
        <f t="shared" ca="1" si="56"/>
        <v>0</v>
      </c>
      <c r="CC88" s="11" t="b">
        <f t="shared" ca="1" si="56"/>
        <v>0</v>
      </c>
      <c r="CD88" s="11" t="b">
        <f t="shared" ca="1" si="56"/>
        <v>0</v>
      </c>
      <c r="CE88" s="11" t="b">
        <f t="shared" ca="1" si="56"/>
        <v>0</v>
      </c>
      <c r="CF88" s="11" t="b">
        <f t="shared" ca="1" si="56"/>
        <v>0</v>
      </c>
      <c r="CG88" s="11" t="b">
        <f t="shared" ca="1" si="56"/>
        <v>0</v>
      </c>
      <c r="CH88" s="11" t="b">
        <f t="shared" ca="1" si="56"/>
        <v>0</v>
      </c>
      <c r="CI88" s="11" t="b">
        <f t="shared" ca="1" si="56"/>
        <v>0</v>
      </c>
      <c r="CJ88" s="11" t="b">
        <f t="shared" ca="1" si="56"/>
        <v>0</v>
      </c>
      <c r="CK88" s="11" t="b">
        <f t="shared" ca="1" si="56"/>
        <v>0</v>
      </c>
      <c r="CL88" s="11" t="b">
        <f t="shared" ca="1" si="56"/>
        <v>0</v>
      </c>
      <c r="CM88" s="11" t="b">
        <f t="shared" ca="1" si="56"/>
        <v>0</v>
      </c>
      <c r="CN88" s="11" t="b">
        <f t="shared" ca="1" si="51"/>
        <v>0</v>
      </c>
      <c r="CO88" s="11" t="b">
        <f t="shared" ca="1" si="46"/>
        <v>0</v>
      </c>
    </row>
    <row r="89" spans="1:94">
      <c r="A89" t="s">
        <v>373</v>
      </c>
      <c r="B89" t="s">
        <v>374</v>
      </c>
      <c r="C89" t="s">
        <v>281</v>
      </c>
      <c r="D89" t="s">
        <v>70</v>
      </c>
      <c r="E89" t="s">
        <v>82</v>
      </c>
      <c r="F89" t="s">
        <v>56</v>
      </c>
      <c r="G89" t="s">
        <v>124</v>
      </c>
      <c r="H89" t="s">
        <v>97</v>
      </c>
      <c r="I89" t="str">
        <f t="shared" si="39"/>
        <v>uk</v>
      </c>
      <c r="J89" t="s">
        <v>59</v>
      </c>
      <c r="K89" t="s">
        <v>98</v>
      </c>
      <c r="L89">
        <v>1</v>
      </c>
      <c r="M89">
        <v>4</v>
      </c>
      <c r="N89">
        <v>1</v>
      </c>
      <c r="O89">
        <v>4</v>
      </c>
      <c r="P89">
        <v>3</v>
      </c>
      <c r="Q89">
        <v>3</v>
      </c>
      <c r="R89">
        <v>3</v>
      </c>
      <c r="S89">
        <v>1</v>
      </c>
      <c r="T89">
        <v>2</v>
      </c>
      <c r="V89">
        <v>0</v>
      </c>
      <c r="W89">
        <v>4</v>
      </c>
      <c r="X89">
        <v>0</v>
      </c>
      <c r="Y89">
        <v>4</v>
      </c>
      <c r="Z89">
        <v>4</v>
      </c>
      <c r="AA89">
        <v>5</v>
      </c>
      <c r="AB89">
        <v>2</v>
      </c>
      <c r="AC89">
        <v>4</v>
      </c>
      <c r="AD89">
        <v>2</v>
      </c>
      <c r="AE89" s="48">
        <f t="shared" si="49"/>
        <v>2.625</v>
      </c>
      <c r="AF89" s="35">
        <v>0</v>
      </c>
      <c r="AG89">
        <v>3</v>
      </c>
      <c r="AH89">
        <v>0</v>
      </c>
      <c r="AI89">
        <v>0</v>
      </c>
      <c r="AJ89">
        <v>6</v>
      </c>
      <c r="AK89">
        <v>0</v>
      </c>
      <c r="AL89">
        <v>2</v>
      </c>
      <c r="AM89">
        <v>0</v>
      </c>
      <c r="AN89" s="48">
        <f t="shared" si="47"/>
        <v>1.375</v>
      </c>
      <c r="AO89">
        <v>0</v>
      </c>
      <c r="AP89">
        <v>0</v>
      </c>
      <c r="AQ89">
        <v>0</v>
      </c>
      <c r="AR89">
        <v>0</v>
      </c>
      <c r="AS89">
        <v>0</v>
      </c>
      <c r="AT89">
        <v>6</v>
      </c>
      <c r="AU89" s="48">
        <f t="shared" si="48"/>
        <v>0</v>
      </c>
      <c r="AV89">
        <v>6</v>
      </c>
      <c r="AW89">
        <f t="shared" si="40"/>
        <v>1.375</v>
      </c>
      <c r="AX89">
        <f t="shared" si="41"/>
        <v>0</v>
      </c>
      <c r="AY89">
        <f t="shared" si="57"/>
        <v>2.625</v>
      </c>
      <c r="AZ89">
        <f t="shared" si="42"/>
        <v>0</v>
      </c>
      <c r="BA89" t="s">
        <v>375</v>
      </c>
      <c r="BB89" t="s">
        <v>376</v>
      </c>
      <c r="BC89" t="s">
        <v>377</v>
      </c>
      <c r="BD89">
        <v>0</v>
      </c>
      <c r="BE89">
        <v>0</v>
      </c>
      <c r="BF89">
        <f t="shared" si="43"/>
        <v>0</v>
      </c>
      <c r="BG89">
        <v>1</v>
      </c>
      <c r="BH89">
        <v>2</v>
      </c>
      <c r="BI89">
        <f t="shared" si="58"/>
        <v>1</v>
      </c>
      <c r="BJ89" t="s">
        <v>378</v>
      </c>
      <c r="BK89" t="s">
        <v>379</v>
      </c>
      <c r="BL89" s="1">
        <v>2.8124999999999995E-3</v>
      </c>
      <c r="BM89" t="s">
        <v>92</v>
      </c>
      <c r="BN89" s="5" t="s">
        <v>1041</v>
      </c>
      <c r="BP89" s="11" t="b">
        <f t="shared" ca="1" si="55"/>
        <v>0</v>
      </c>
      <c r="BQ89" s="11" t="b">
        <f t="shared" ca="1" si="55"/>
        <v>0</v>
      </c>
      <c r="BR89" s="11" t="b">
        <f t="shared" ca="1" si="55"/>
        <v>0</v>
      </c>
      <c r="BS89" s="11" t="b">
        <f t="shared" ca="1" si="55"/>
        <v>0</v>
      </c>
      <c r="BT89" s="11" t="b">
        <f t="shared" ca="1" si="55"/>
        <v>0</v>
      </c>
      <c r="BU89" s="11" t="b">
        <f t="shared" ca="1" si="55"/>
        <v>0</v>
      </c>
      <c r="BX89" s="11" t="b">
        <f t="shared" ca="1" si="45"/>
        <v>0</v>
      </c>
      <c r="BY89" s="11" t="b">
        <f t="shared" si="50"/>
        <v>0</v>
      </c>
      <c r="BZ89" s="11" t="b">
        <f t="shared" ca="1" si="56"/>
        <v>0</v>
      </c>
      <c r="CA89" s="11" t="b">
        <f t="shared" ca="1" si="56"/>
        <v>0</v>
      </c>
      <c r="CB89" s="11" t="b">
        <f t="shared" ca="1" si="56"/>
        <v>0</v>
      </c>
      <c r="CC89" s="11" t="b">
        <f t="shared" ca="1" si="56"/>
        <v>0</v>
      </c>
      <c r="CD89" s="11" t="b">
        <f t="shared" ca="1" si="56"/>
        <v>0</v>
      </c>
      <c r="CE89" s="11" t="b">
        <f t="shared" ca="1" si="56"/>
        <v>0</v>
      </c>
      <c r="CF89" s="11" t="b">
        <f t="shared" ca="1" si="56"/>
        <v>0</v>
      </c>
      <c r="CG89" s="11" t="b">
        <f t="shared" ca="1" si="56"/>
        <v>0</v>
      </c>
      <c r="CH89" s="11" t="b">
        <f t="shared" ca="1" si="56"/>
        <v>0</v>
      </c>
      <c r="CI89" s="11" t="b">
        <f t="shared" ca="1" si="56"/>
        <v>0</v>
      </c>
      <c r="CJ89" s="11" t="b">
        <f t="shared" ca="1" si="56"/>
        <v>0</v>
      </c>
      <c r="CK89" s="11" t="b">
        <f t="shared" ca="1" si="56"/>
        <v>0</v>
      </c>
      <c r="CL89" s="11" t="b">
        <f t="shared" ca="1" si="56"/>
        <v>0</v>
      </c>
      <c r="CM89" s="11" t="b">
        <f t="shared" ca="1" si="56"/>
        <v>0</v>
      </c>
      <c r="CN89" s="11" t="b">
        <f t="shared" ca="1" si="51"/>
        <v>0</v>
      </c>
      <c r="CO89" s="11" t="b">
        <f t="shared" ca="1" si="46"/>
        <v>0</v>
      </c>
      <c r="CP89" t="s">
        <v>380</v>
      </c>
    </row>
    <row r="90" spans="1:94">
      <c r="A90" t="s">
        <v>395</v>
      </c>
      <c r="B90" t="s">
        <v>396</v>
      </c>
      <c r="C90" t="s">
        <v>281</v>
      </c>
      <c r="D90" t="s">
        <v>81</v>
      </c>
      <c r="E90" t="s">
        <v>71</v>
      </c>
      <c r="F90" t="s">
        <v>132</v>
      </c>
      <c r="G90" t="s">
        <v>124</v>
      </c>
      <c r="H90" t="s">
        <v>109</v>
      </c>
      <c r="I90" t="str">
        <f t="shared" si="39"/>
        <v>UK</v>
      </c>
      <c r="J90" t="s">
        <v>74</v>
      </c>
      <c r="K90" t="s">
        <v>98</v>
      </c>
      <c r="L90">
        <v>1</v>
      </c>
      <c r="M90">
        <v>1</v>
      </c>
      <c r="N90">
        <v>1</v>
      </c>
      <c r="O90">
        <v>0</v>
      </c>
      <c r="P90">
        <v>2</v>
      </c>
      <c r="Q90">
        <v>2</v>
      </c>
      <c r="R90">
        <v>2</v>
      </c>
      <c r="S90">
        <v>1</v>
      </c>
      <c r="T90">
        <v>2</v>
      </c>
      <c r="V90">
        <v>2</v>
      </c>
      <c r="W90">
        <v>5</v>
      </c>
      <c r="X90">
        <v>5</v>
      </c>
      <c r="Y90">
        <v>5</v>
      </c>
      <c r="Z90">
        <v>3</v>
      </c>
      <c r="AA90">
        <v>5</v>
      </c>
      <c r="AB90">
        <v>3</v>
      </c>
      <c r="AC90">
        <v>2</v>
      </c>
      <c r="AD90">
        <v>4</v>
      </c>
      <c r="AE90" s="48">
        <f t="shared" si="49"/>
        <v>4</v>
      </c>
      <c r="AF90" s="35">
        <v>5</v>
      </c>
      <c r="AG90">
        <v>5</v>
      </c>
      <c r="AH90">
        <v>3</v>
      </c>
      <c r="AI90">
        <v>2</v>
      </c>
      <c r="AJ90">
        <v>6</v>
      </c>
      <c r="AK90">
        <v>5</v>
      </c>
      <c r="AL90">
        <v>4</v>
      </c>
      <c r="AM90">
        <v>5</v>
      </c>
      <c r="AN90" s="48">
        <f t="shared" si="47"/>
        <v>4.375</v>
      </c>
      <c r="AO90">
        <v>4</v>
      </c>
      <c r="AP90">
        <v>5</v>
      </c>
      <c r="AQ90">
        <v>4</v>
      </c>
      <c r="AR90">
        <v>4</v>
      </c>
      <c r="AS90">
        <v>4</v>
      </c>
      <c r="AT90">
        <v>6</v>
      </c>
      <c r="AU90" s="48">
        <f t="shared" si="48"/>
        <v>4.2</v>
      </c>
      <c r="AV90">
        <v>5</v>
      </c>
      <c r="AW90">
        <f t="shared" si="40"/>
        <v>4.375</v>
      </c>
      <c r="AX90">
        <f t="shared" si="41"/>
        <v>1</v>
      </c>
      <c r="AY90">
        <f t="shared" si="57"/>
        <v>4</v>
      </c>
      <c r="AZ90">
        <f t="shared" si="42"/>
        <v>1</v>
      </c>
      <c r="BA90" t="s">
        <v>297</v>
      </c>
      <c r="BB90" t="s">
        <v>228</v>
      </c>
      <c r="BC90" t="s">
        <v>397</v>
      </c>
      <c r="BD90">
        <v>0</v>
      </c>
      <c r="BE90">
        <v>1</v>
      </c>
      <c r="BF90">
        <f t="shared" si="43"/>
        <v>1</v>
      </c>
      <c r="BG90">
        <v>3</v>
      </c>
      <c r="BH90">
        <v>5</v>
      </c>
      <c r="BI90">
        <f t="shared" si="58"/>
        <v>1</v>
      </c>
      <c r="BJ90" t="s">
        <v>398</v>
      </c>
      <c r="BK90" t="s">
        <v>399</v>
      </c>
      <c r="BL90" s="1">
        <v>1.0104166666666668E-2</v>
      </c>
      <c r="BM90" t="s">
        <v>400</v>
      </c>
      <c r="BN90" s="5" t="s">
        <v>1042</v>
      </c>
      <c r="BP90" s="11" t="b">
        <f t="shared" ca="1" si="55"/>
        <v>0</v>
      </c>
      <c r="BQ90" s="11" t="b">
        <f t="shared" ca="1" si="55"/>
        <v>0</v>
      </c>
      <c r="BR90" s="11" t="b">
        <f t="shared" ca="1" si="55"/>
        <v>0</v>
      </c>
      <c r="BS90" s="11" t="b">
        <f t="shared" ca="1" si="55"/>
        <v>0</v>
      </c>
      <c r="BT90" s="11" t="b">
        <f t="shared" ca="1" si="55"/>
        <v>0</v>
      </c>
      <c r="BU90" s="11" t="b">
        <f t="shared" ca="1" si="55"/>
        <v>0</v>
      </c>
      <c r="BV90" s="5" t="s">
        <v>1055</v>
      </c>
      <c r="BX90" s="11" t="b">
        <f t="shared" ca="1" si="45"/>
        <v>0</v>
      </c>
      <c r="BY90" s="11" t="b">
        <f t="shared" si="50"/>
        <v>0</v>
      </c>
      <c r="BZ90" s="11" t="b">
        <f t="shared" ca="1" si="56"/>
        <v>0</v>
      </c>
      <c r="CA90" s="11" t="b">
        <f t="shared" ca="1" si="56"/>
        <v>0</v>
      </c>
      <c r="CB90" s="11" t="b">
        <f t="shared" ca="1" si="56"/>
        <v>0</v>
      </c>
      <c r="CC90" s="11" t="b">
        <f t="shared" ca="1" si="56"/>
        <v>0</v>
      </c>
      <c r="CD90" s="11" t="b">
        <f t="shared" ca="1" si="56"/>
        <v>0</v>
      </c>
      <c r="CE90" s="11" t="b">
        <f t="shared" ca="1" si="56"/>
        <v>1</v>
      </c>
      <c r="CF90" s="11" t="b">
        <f t="shared" ca="1" si="56"/>
        <v>0</v>
      </c>
      <c r="CG90" s="11" t="b">
        <f t="shared" ca="1" si="56"/>
        <v>0</v>
      </c>
      <c r="CH90" s="11" t="b">
        <f t="shared" ca="1" si="56"/>
        <v>1</v>
      </c>
      <c r="CI90" s="11" t="b">
        <f t="shared" ca="1" si="56"/>
        <v>0</v>
      </c>
      <c r="CJ90" s="11" t="b">
        <f t="shared" ca="1" si="56"/>
        <v>0</v>
      </c>
      <c r="CK90" s="11" t="b">
        <f t="shared" ca="1" si="56"/>
        <v>0</v>
      </c>
      <c r="CL90" s="11" t="b">
        <f t="shared" ca="1" si="56"/>
        <v>0</v>
      </c>
      <c r="CM90" s="11" t="b">
        <f t="shared" ca="1" si="56"/>
        <v>0</v>
      </c>
      <c r="CN90" s="11" t="b">
        <f t="shared" ca="1" si="51"/>
        <v>0</v>
      </c>
      <c r="CO90" s="11" t="b">
        <f t="shared" ca="1" si="46"/>
        <v>0</v>
      </c>
      <c r="CP90" t="s">
        <v>401</v>
      </c>
    </row>
    <row r="91" spans="1:94">
      <c r="A91" t="s">
        <v>410</v>
      </c>
      <c r="B91" t="s">
        <v>411</v>
      </c>
      <c r="C91" t="s">
        <v>281</v>
      </c>
      <c r="D91" t="s">
        <v>81</v>
      </c>
      <c r="E91" t="s">
        <v>55</v>
      </c>
      <c r="F91" t="s">
        <v>83</v>
      </c>
      <c r="G91" t="s">
        <v>72</v>
      </c>
      <c r="H91" t="s">
        <v>73</v>
      </c>
      <c r="I91" t="str">
        <f t="shared" si="39"/>
        <v>USA</v>
      </c>
      <c r="J91" t="s">
        <v>74</v>
      </c>
      <c r="K91" t="s">
        <v>60</v>
      </c>
      <c r="L91">
        <v>5</v>
      </c>
      <c r="M91">
        <v>4</v>
      </c>
      <c r="N91">
        <v>3</v>
      </c>
      <c r="O91">
        <v>3</v>
      </c>
      <c r="P91">
        <v>4</v>
      </c>
      <c r="Q91">
        <v>4</v>
      </c>
      <c r="R91">
        <v>4</v>
      </c>
      <c r="S91">
        <v>1</v>
      </c>
      <c r="T91">
        <v>3</v>
      </c>
      <c r="V91">
        <v>2</v>
      </c>
      <c r="W91">
        <v>6</v>
      </c>
      <c r="X91">
        <v>3</v>
      </c>
      <c r="Y91">
        <v>4</v>
      </c>
      <c r="Z91">
        <v>5</v>
      </c>
      <c r="AA91">
        <v>6</v>
      </c>
      <c r="AB91">
        <v>3</v>
      </c>
      <c r="AC91">
        <v>2</v>
      </c>
      <c r="AD91">
        <v>4</v>
      </c>
      <c r="AE91" s="48">
        <f t="shared" si="49"/>
        <v>4.125</v>
      </c>
      <c r="AF91" s="35">
        <v>6</v>
      </c>
      <c r="AG91">
        <v>1</v>
      </c>
      <c r="AH91">
        <v>5</v>
      </c>
      <c r="AI91">
        <v>5</v>
      </c>
      <c r="AJ91">
        <v>6</v>
      </c>
      <c r="AK91">
        <v>6</v>
      </c>
      <c r="AL91">
        <v>6</v>
      </c>
      <c r="AM91">
        <v>5</v>
      </c>
      <c r="AN91" s="48">
        <f t="shared" si="47"/>
        <v>5</v>
      </c>
      <c r="AO91">
        <v>3</v>
      </c>
      <c r="AP91">
        <v>6</v>
      </c>
      <c r="AQ91">
        <v>6</v>
      </c>
      <c r="AR91">
        <v>5</v>
      </c>
      <c r="AS91">
        <v>5</v>
      </c>
      <c r="AT91">
        <v>6</v>
      </c>
      <c r="AU91" s="48">
        <f t="shared" si="48"/>
        <v>5</v>
      </c>
      <c r="AV91">
        <v>5</v>
      </c>
      <c r="AW91">
        <f t="shared" si="40"/>
        <v>5</v>
      </c>
      <c r="AX91">
        <f t="shared" si="41"/>
        <v>1</v>
      </c>
      <c r="AY91">
        <f t="shared" si="57"/>
        <v>4.125</v>
      </c>
      <c r="AZ91">
        <f t="shared" si="42"/>
        <v>1</v>
      </c>
      <c r="BA91" t="s">
        <v>297</v>
      </c>
      <c r="BB91" t="s">
        <v>110</v>
      </c>
      <c r="BC91" t="s">
        <v>412</v>
      </c>
      <c r="BD91">
        <v>1</v>
      </c>
      <c r="BF91">
        <f t="shared" si="43"/>
        <v>1</v>
      </c>
      <c r="BG91">
        <v>1</v>
      </c>
      <c r="BH91">
        <v>1</v>
      </c>
      <c r="BI91">
        <f t="shared" si="58"/>
        <v>0</v>
      </c>
      <c r="BJ91" t="s">
        <v>300</v>
      </c>
      <c r="BK91" t="s">
        <v>301</v>
      </c>
      <c r="BL91" s="1">
        <v>4.6527777777777774E-3</v>
      </c>
      <c r="BM91" t="s">
        <v>413</v>
      </c>
      <c r="BN91" s="5" t="s">
        <v>736</v>
      </c>
      <c r="BO91" s="5" t="s">
        <v>1144</v>
      </c>
      <c r="BP91" s="11" t="b">
        <f t="shared" ref="BP91:BU100" ca="1" si="59">ISNUMBER(SEARCH(BP$2,$BO91))</f>
        <v>1</v>
      </c>
      <c r="BQ91" s="11" t="b">
        <f t="shared" ca="1" si="59"/>
        <v>0</v>
      </c>
      <c r="BR91" s="11" t="b">
        <f t="shared" ca="1" si="59"/>
        <v>0</v>
      </c>
      <c r="BS91" s="11" t="b">
        <f t="shared" ca="1" si="59"/>
        <v>0</v>
      </c>
      <c r="BT91" s="11" t="b">
        <f t="shared" ca="1" si="59"/>
        <v>0</v>
      </c>
      <c r="BU91" s="11" t="b">
        <f t="shared" ca="1" si="59"/>
        <v>0</v>
      </c>
      <c r="BX91" s="11" t="b">
        <f t="shared" ca="1" si="45"/>
        <v>0</v>
      </c>
      <c r="BY91" s="11" t="b">
        <f t="shared" si="50"/>
        <v>0</v>
      </c>
      <c r="BZ91" s="11" t="b">
        <f t="shared" ref="BZ91:CM100" ca="1" si="60">ISNUMBER(SEARCH(BZ$2,$BV91))</f>
        <v>0</v>
      </c>
      <c r="CA91" s="11" t="b">
        <f t="shared" ca="1" si="60"/>
        <v>0</v>
      </c>
      <c r="CB91" s="11" t="b">
        <f t="shared" ca="1" si="60"/>
        <v>0</v>
      </c>
      <c r="CC91" s="11" t="b">
        <f t="shared" ca="1" si="60"/>
        <v>0</v>
      </c>
      <c r="CD91" s="11" t="b">
        <f t="shared" ca="1" si="60"/>
        <v>0</v>
      </c>
      <c r="CE91" s="11" t="b">
        <f t="shared" ca="1" si="60"/>
        <v>0</v>
      </c>
      <c r="CF91" s="11" t="b">
        <f t="shared" ca="1" si="60"/>
        <v>0</v>
      </c>
      <c r="CG91" s="11" t="b">
        <f t="shared" ca="1" si="60"/>
        <v>0</v>
      </c>
      <c r="CH91" s="11" t="b">
        <f t="shared" ca="1" si="60"/>
        <v>0</v>
      </c>
      <c r="CI91" s="11" t="b">
        <f t="shared" ca="1" si="60"/>
        <v>0</v>
      </c>
      <c r="CJ91" s="11" t="b">
        <f t="shared" ca="1" si="60"/>
        <v>0</v>
      </c>
      <c r="CK91" s="11" t="b">
        <f t="shared" ca="1" si="60"/>
        <v>0</v>
      </c>
      <c r="CL91" s="11" t="b">
        <f t="shared" ca="1" si="60"/>
        <v>0</v>
      </c>
      <c r="CM91" s="11" t="b">
        <f t="shared" ca="1" si="60"/>
        <v>0</v>
      </c>
      <c r="CN91" s="11" t="b">
        <f t="shared" ca="1" si="51"/>
        <v>0</v>
      </c>
      <c r="CO91" s="11" t="b">
        <f t="shared" ca="1" si="46"/>
        <v>0</v>
      </c>
    </row>
    <row r="92" spans="1:94">
      <c r="A92" t="s">
        <v>414</v>
      </c>
      <c r="B92" t="s">
        <v>415</v>
      </c>
      <c r="C92" t="s">
        <v>281</v>
      </c>
      <c r="D92" t="s">
        <v>54</v>
      </c>
      <c r="E92" t="s">
        <v>144</v>
      </c>
      <c r="F92" t="s">
        <v>56</v>
      </c>
      <c r="G92" t="s">
        <v>72</v>
      </c>
      <c r="H92" t="s">
        <v>109</v>
      </c>
      <c r="I92" t="str">
        <f t="shared" si="39"/>
        <v>UK</v>
      </c>
      <c r="J92" t="s">
        <v>74</v>
      </c>
      <c r="K92" t="s">
        <v>98</v>
      </c>
      <c r="L92">
        <v>0</v>
      </c>
      <c r="M92">
        <v>5</v>
      </c>
      <c r="N92">
        <v>0</v>
      </c>
      <c r="O92">
        <v>5</v>
      </c>
      <c r="P92">
        <v>0</v>
      </c>
      <c r="Q92">
        <v>5</v>
      </c>
      <c r="R92">
        <v>0</v>
      </c>
      <c r="S92">
        <v>1</v>
      </c>
      <c r="T92">
        <v>2</v>
      </c>
      <c r="V92">
        <v>0</v>
      </c>
      <c r="W92">
        <v>6</v>
      </c>
      <c r="X92">
        <v>6</v>
      </c>
      <c r="Y92">
        <v>6</v>
      </c>
      <c r="Z92">
        <v>6</v>
      </c>
      <c r="AA92">
        <v>6</v>
      </c>
      <c r="AB92">
        <v>4</v>
      </c>
      <c r="AC92">
        <v>4</v>
      </c>
      <c r="AD92">
        <v>2</v>
      </c>
      <c r="AE92" s="48">
        <f t="shared" si="49"/>
        <v>4.5</v>
      </c>
      <c r="AF92" s="35">
        <v>0</v>
      </c>
      <c r="AG92">
        <v>6</v>
      </c>
      <c r="AH92">
        <v>6</v>
      </c>
      <c r="AI92">
        <v>2</v>
      </c>
      <c r="AJ92">
        <v>6</v>
      </c>
      <c r="AK92">
        <v>0</v>
      </c>
      <c r="AL92">
        <v>6</v>
      </c>
      <c r="AM92">
        <v>0</v>
      </c>
      <c r="AN92" s="48">
        <f t="shared" si="47"/>
        <v>3.25</v>
      </c>
      <c r="AO92">
        <v>0</v>
      </c>
      <c r="AP92">
        <v>0</v>
      </c>
      <c r="AQ92">
        <v>0</v>
      </c>
      <c r="AR92">
        <v>0</v>
      </c>
      <c r="AS92">
        <v>0</v>
      </c>
      <c r="AT92">
        <v>6</v>
      </c>
      <c r="AU92" s="48">
        <f t="shared" si="48"/>
        <v>0</v>
      </c>
      <c r="AV92">
        <v>6</v>
      </c>
      <c r="AW92">
        <f t="shared" si="40"/>
        <v>3.25</v>
      </c>
      <c r="AX92">
        <f t="shared" si="41"/>
        <v>1</v>
      </c>
      <c r="AY92">
        <f t="shared" si="57"/>
        <v>4.5</v>
      </c>
      <c r="AZ92">
        <f t="shared" si="42"/>
        <v>1</v>
      </c>
      <c r="BA92" t="s">
        <v>86</v>
      </c>
      <c r="BB92" t="s">
        <v>416</v>
      </c>
      <c r="BC92" t="s">
        <v>417</v>
      </c>
      <c r="BD92">
        <v>1</v>
      </c>
      <c r="BF92">
        <f t="shared" si="43"/>
        <v>1</v>
      </c>
      <c r="BG92">
        <v>1</v>
      </c>
      <c r="BH92">
        <v>4</v>
      </c>
      <c r="BI92">
        <f t="shared" si="58"/>
        <v>1</v>
      </c>
      <c r="BJ92" t="s">
        <v>156</v>
      </c>
      <c r="BK92" t="s">
        <v>157</v>
      </c>
      <c r="BL92" s="1">
        <v>2.3611111111111111E-3</v>
      </c>
      <c r="BN92" s="5" t="s">
        <v>1041</v>
      </c>
      <c r="BP92" s="11" t="b">
        <f t="shared" ca="1" si="59"/>
        <v>0</v>
      </c>
      <c r="BQ92" s="11" t="b">
        <f t="shared" ca="1" si="59"/>
        <v>0</v>
      </c>
      <c r="BR92" s="11" t="b">
        <f t="shared" ca="1" si="59"/>
        <v>0</v>
      </c>
      <c r="BS92" s="11" t="b">
        <f t="shared" ca="1" si="59"/>
        <v>0</v>
      </c>
      <c r="BT92" s="11" t="b">
        <f t="shared" ca="1" si="59"/>
        <v>0</v>
      </c>
      <c r="BU92" s="11" t="b">
        <f t="shared" ca="1" si="59"/>
        <v>0</v>
      </c>
      <c r="BX92" s="11" t="b">
        <f t="shared" ca="1" si="45"/>
        <v>0</v>
      </c>
      <c r="BY92" s="11" t="b">
        <f t="shared" si="50"/>
        <v>0</v>
      </c>
      <c r="BZ92" s="11" t="b">
        <f t="shared" ca="1" si="60"/>
        <v>0</v>
      </c>
      <c r="CA92" s="11" t="b">
        <f t="shared" ca="1" si="60"/>
        <v>0</v>
      </c>
      <c r="CB92" s="11" t="b">
        <f t="shared" ca="1" si="60"/>
        <v>0</v>
      </c>
      <c r="CC92" s="11" t="b">
        <f t="shared" ca="1" si="60"/>
        <v>0</v>
      </c>
      <c r="CD92" s="11" t="b">
        <f t="shared" ca="1" si="60"/>
        <v>0</v>
      </c>
      <c r="CE92" s="11" t="b">
        <f t="shared" ca="1" si="60"/>
        <v>0</v>
      </c>
      <c r="CF92" s="11" t="b">
        <f t="shared" ca="1" si="60"/>
        <v>0</v>
      </c>
      <c r="CG92" s="11" t="b">
        <f t="shared" ca="1" si="60"/>
        <v>0</v>
      </c>
      <c r="CH92" s="11" t="b">
        <f t="shared" ca="1" si="60"/>
        <v>0</v>
      </c>
      <c r="CI92" s="11" t="b">
        <f t="shared" ca="1" si="60"/>
        <v>0</v>
      </c>
      <c r="CJ92" s="11" t="b">
        <f t="shared" ca="1" si="60"/>
        <v>0</v>
      </c>
      <c r="CK92" s="11" t="b">
        <f t="shared" ca="1" si="60"/>
        <v>0</v>
      </c>
      <c r="CL92" s="11" t="b">
        <f t="shared" ca="1" si="60"/>
        <v>0</v>
      </c>
      <c r="CM92" s="11" t="b">
        <f t="shared" ca="1" si="60"/>
        <v>0</v>
      </c>
      <c r="CN92" s="11" t="b">
        <f t="shared" ca="1" si="51"/>
        <v>0</v>
      </c>
      <c r="CO92" s="11" t="b">
        <f t="shared" ca="1" si="46"/>
        <v>0</v>
      </c>
    </row>
    <row r="93" spans="1:94">
      <c r="A93" t="s">
        <v>418</v>
      </c>
      <c r="B93" t="s">
        <v>419</v>
      </c>
      <c r="C93" t="s">
        <v>281</v>
      </c>
      <c r="D93" t="s">
        <v>70</v>
      </c>
      <c r="E93" t="s">
        <v>71</v>
      </c>
      <c r="F93" t="s">
        <v>56</v>
      </c>
      <c r="G93" t="s">
        <v>72</v>
      </c>
      <c r="H93" t="s">
        <v>420</v>
      </c>
      <c r="I93" t="str">
        <f t="shared" si="39"/>
        <v>london</v>
      </c>
      <c r="J93" t="s">
        <v>59</v>
      </c>
      <c r="K93" t="s">
        <v>98</v>
      </c>
      <c r="L93">
        <v>5</v>
      </c>
      <c r="M93">
        <v>3</v>
      </c>
      <c r="N93">
        <v>4</v>
      </c>
      <c r="O93">
        <v>3</v>
      </c>
      <c r="P93">
        <v>3</v>
      </c>
      <c r="Q93">
        <v>2</v>
      </c>
      <c r="R93">
        <v>5</v>
      </c>
      <c r="S93">
        <v>1</v>
      </c>
      <c r="T93">
        <v>2</v>
      </c>
      <c r="V93">
        <v>5</v>
      </c>
      <c r="W93">
        <v>4</v>
      </c>
      <c r="X93">
        <v>3</v>
      </c>
      <c r="Y93">
        <v>6</v>
      </c>
      <c r="Z93">
        <v>6</v>
      </c>
      <c r="AA93">
        <v>5</v>
      </c>
      <c r="AB93">
        <v>6</v>
      </c>
      <c r="AC93">
        <v>2</v>
      </c>
      <c r="AD93">
        <v>4</v>
      </c>
      <c r="AE93" s="48">
        <f t="shared" si="49"/>
        <v>4.875</v>
      </c>
      <c r="AF93" s="35">
        <v>5</v>
      </c>
      <c r="AG93">
        <v>5</v>
      </c>
      <c r="AH93">
        <v>5</v>
      </c>
      <c r="AI93">
        <v>6</v>
      </c>
      <c r="AJ93">
        <v>4</v>
      </c>
      <c r="AK93">
        <v>4</v>
      </c>
      <c r="AL93">
        <v>5</v>
      </c>
      <c r="AM93">
        <v>5</v>
      </c>
      <c r="AN93" s="48">
        <f t="shared" si="47"/>
        <v>4.875</v>
      </c>
      <c r="AO93">
        <v>5</v>
      </c>
      <c r="AP93">
        <v>5</v>
      </c>
      <c r="AQ93">
        <v>5</v>
      </c>
      <c r="AR93">
        <v>3</v>
      </c>
      <c r="AS93">
        <v>5</v>
      </c>
      <c r="AT93">
        <v>6</v>
      </c>
      <c r="AU93" s="48">
        <f t="shared" si="48"/>
        <v>4.5999999999999996</v>
      </c>
      <c r="AV93">
        <v>1</v>
      </c>
      <c r="AW93">
        <f t="shared" si="40"/>
        <v>4.875</v>
      </c>
      <c r="AX93">
        <f t="shared" si="41"/>
        <v>1</v>
      </c>
      <c r="AY93">
        <f t="shared" si="57"/>
        <v>4.875</v>
      </c>
      <c r="AZ93">
        <f t="shared" si="42"/>
        <v>1</v>
      </c>
      <c r="BA93" t="s">
        <v>145</v>
      </c>
      <c r="BB93" t="s">
        <v>421</v>
      </c>
      <c r="BC93" t="s">
        <v>422</v>
      </c>
      <c r="BD93">
        <v>1</v>
      </c>
      <c r="BF93">
        <f t="shared" si="43"/>
        <v>1</v>
      </c>
      <c r="BG93">
        <v>1</v>
      </c>
      <c r="BH93">
        <v>3</v>
      </c>
      <c r="BI93">
        <f t="shared" si="58"/>
        <v>1</v>
      </c>
      <c r="BJ93" t="s">
        <v>148</v>
      </c>
      <c r="BK93" t="s">
        <v>149</v>
      </c>
      <c r="BL93" s="1">
        <v>5.1273148148148146E-3</v>
      </c>
      <c r="BM93" t="s">
        <v>423</v>
      </c>
      <c r="BN93" s="5" t="s">
        <v>736</v>
      </c>
      <c r="BO93" s="5" t="s">
        <v>1149</v>
      </c>
      <c r="BP93" s="11" t="b">
        <f t="shared" ca="1" si="59"/>
        <v>0</v>
      </c>
      <c r="BQ93" s="11" t="b">
        <f t="shared" ca="1" si="59"/>
        <v>0</v>
      </c>
      <c r="BR93" s="11" t="b">
        <f t="shared" ca="1" si="59"/>
        <v>0</v>
      </c>
      <c r="BS93" s="11" t="b">
        <f t="shared" ca="1" si="59"/>
        <v>0</v>
      </c>
      <c r="BT93" s="11" t="b">
        <f t="shared" ca="1" si="59"/>
        <v>0</v>
      </c>
      <c r="BU93" s="11" t="b">
        <f t="shared" ca="1" si="59"/>
        <v>0</v>
      </c>
      <c r="BX93" s="11" t="b">
        <f t="shared" ca="1" si="45"/>
        <v>0</v>
      </c>
      <c r="BY93" s="11" t="b">
        <f t="shared" si="50"/>
        <v>0</v>
      </c>
      <c r="BZ93" s="11" t="b">
        <f t="shared" ca="1" si="60"/>
        <v>0</v>
      </c>
      <c r="CA93" s="11" t="b">
        <f t="shared" ca="1" si="60"/>
        <v>0</v>
      </c>
      <c r="CB93" s="11" t="b">
        <f t="shared" ca="1" si="60"/>
        <v>0</v>
      </c>
      <c r="CC93" s="11" t="b">
        <f t="shared" ca="1" si="60"/>
        <v>0</v>
      </c>
      <c r="CD93" s="11" t="b">
        <f t="shared" ca="1" si="60"/>
        <v>0</v>
      </c>
      <c r="CE93" s="11" t="b">
        <f t="shared" ca="1" si="60"/>
        <v>0</v>
      </c>
      <c r="CF93" s="11" t="b">
        <f t="shared" ca="1" si="60"/>
        <v>0</v>
      </c>
      <c r="CG93" s="11" t="b">
        <f t="shared" ca="1" si="60"/>
        <v>0</v>
      </c>
      <c r="CH93" s="11" t="b">
        <f t="shared" ca="1" si="60"/>
        <v>0</v>
      </c>
      <c r="CI93" s="11" t="b">
        <f t="shared" ca="1" si="60"/>
        <v>0</v>
      </c>
      <c r="CJ93" s="11" t="b">
        <f t="shared" ca="1" si="60"/>
        <v>0</v>
      </c>
      <c r="CK93" s="11" t="b">
        <f t="shared" ca="1" si="60"/>
        <v>0</v>
      </c>
      <c r="CL93" s="11" t="b">
        <f t="shared" ca="1" si="60"/>
        <v>0</v>
      </c>
      <c r="CM93" s="11" t="b">
        <f t="shared" ca="1" si="60"/>
        <v>0</v>
      </c>
      <c r="CN93" s="11" t="b">
        <f t="shared" ca="1" si="51"/>
        <v>0</v>
      </c>
      <c r="CO93" s="11" t="b">
        <f t="shared" ca="1" si="46"/>
        <v>0</v>
      </c>
      <c r="CP93" t="s">
        <v>424</v>
      </c>
    </row>
    <row r="94" spans="1:94">
      <c r="A94" t="s">
        <v>425</v>
      </c>
      <c r="B94" t="s">
        <v>426</v>
      </c>
      <c r="C94" t="s">
        <v>281</v>
      </c>
      <c r="D94" t="s">
        <v>54</v>
      </c>
      <c r="E94" t="s">
        <v>144</v>
      </c>
      <c r="F94" t="s">
        <v>116</v>
      </c>
      <c r="G94" t="s">
        <v>96</v>
      </c>
      <c r="H94" t="s">
        <v>125</v>
      </c>
      <c r="I94" t="str">
        <f t="shared" si="39"/>
        <v>United Kingdom</v>
      </c>
      <c r="J94" t="s">
        <v>74</v>
      </c>
      <c r="K94" t="s">
        <v>98</v>
      </c>
      <c r="L94">
        <v>5</v>
      </c>
      <c r="M94">
        <v>3</v>
      </c>
      <c r="N94">
        <v>4</v>
      </c>
      <c r="O94">
        <v>3</v>
      </c>
      <c r="P94">
        <v>5</v>
      </c>
      <c r="Q94">
        <v>5</v>
      </c>
      <c r="R94">
        <v>3</v>
      </c>
      <c r="S94">
        <v>1</v>
      </c>
      <c r="T94">
        <v>2</v>
      </c>
      <c r="V94">
        <v>5</v>
      </c>
      <c r="W94">
        <v>5</v>
      </c>
      <c r="X94">
        <v>5</v>
      </c>
      <c r="Y94">
        <v>6</v>
      </c>
      <c r="Z94">
        <v>5</v>
      </c>
      <c r="AA94">
        <v>6</v>
      </c>
      <c r="AB94">
        <v>5</v>
      </c>
      <c r="AC94">
        <v>1</v>
      </c>
      <c r="AD94">
        <v>5</v>
      </c>
      <c r="AE94" s="48">
        <f t="shared" si="49"/>
        <v>5.25</v>
      </c>
      <c r="AF94" s="35">
        <v>4</v>
      </c>
      <c r="AG94">
        <v>2</v>
      </c>
      <c r="AH94">
        <v>3</v>
      </c>
      <c r="AI94">
        <v>4</v>
      </c>
      <c r="AJ94">
        <v>6</v>
      </c>
      <c r="AK94">
        <v>5</v>
      </c>
      <c r="AL94">
        <v>5</v>
      </c>
      <c r="AM94">
        <v>3</v>
      </c>
      <c r="AN94" s="48">
        <f t="shared" si="47"/>
        <v>4</v>
      </c>
      <c r="AO94">
        <v>3</v>
      </c>
      <c r="AP94">
        <v>2</v>
      </c>
      <c r="AQ94">
        <v>4</v>
      </c>
      <c r="AR94">
        <v>3</v>
      </c>
      <c r="AS94">
        <v>4</v>
      </c>
      <c r="AT94">
        <v>6</v>
      </c>
      <c r="AU94" s="48">
        <f t="shared" si="48"/>
        <v>3.2</v>
      </c>
      <c r="AV94">
        <v>6</v>
      </c>
      <c r="AW94">
        <f t="shared" si="40"/>
        <v>4</v>
      </c>
      <c r="AX94">
        <f t="shared" si="41"/>
        <v>1</v>
      </c>
      <c r="AY94">
        <f t="shared" si="57"/>
        <v>5.25</v>
      </c>
      <c r="AZ94">
        <f t="shared" si="42"/>
        <v>1</v>
      </c>
      <c r="BA94" t="s">
        <v>297</v>
      </c>
      <c r="BB94" t="s">
        <v>104</v>
      </c>
      <c r="BC94" t="s">
        <v>427</v>
      </c>
      <c r="BD94">
        <v>1</v>
      </c>
      <c r="BF94">
        <f t="shared" si="43"/>
        <v>1</v>
      </c>
      <c r="BG94">
        <v>1</v>
      </c>
      <c r="BH94">
        <v>3</v>
      </c>
      <c r="BI94">
        <f t="shared" si="58"/>
        <v>1</v>
      </c>
      <c r="BJ94" t="s">
        <v>300</v>
      </c>
      <c r="BK94" t="s">
        <v>301</v>
      </c>
      <c r="BL94" s="1">
        <v>6.5046296296296302E-3</v>
      </c>
      <c r="BM94" t="s">
        <v>428</v>
      </c>
      <c r="BN94" s="5" t="s">
        <v>736</v>
      </c>
      <c r="BO94" s="5" t="s">
        <v>1150</v>
      </c>
      <c r="BP94" s="11" t="b">
        <f t="shared" ca="1" si="59"/>
        <v>0</v>
      </c>
      <c r="BQ94" s="11" t="b">
        <f t="shared" ca="1" si="59"/>
        <v>0</v>
      </c>
      <c r="BR94" s="11" t="b">
        <f t="shared" ca="1" si="59"/>
        <v>0</v>
      </c>
      <c r="BS94" s="11" t="b">
        <f t="shared" ca="1" si="59"/>
        <v>1</v>
      </c>
      <c r="BT94" s="11" t="b">
        <f t="shared" ca="1" si="59"/>
        <v>0</v>
      </c>
      <c r="BU94" s="11" t="b">
        <f t="shared" ca="1" si="59"/>
        <v>0</v>
      </c>
      <c r="BV94" s="5" t="s">
        <v>1057</v>
      </c>
      <c r="BX94" s="11" t="b">
        <f t="shared" ca="1" si="45"/>
        <v>1</v>
      </c>
      <c r="BY94" s="11" t="b">
        <f t="shared" si="50"/>
        <v>1</v>
      </c>
      <c r="BZ94" s="11" t="b">
        <f t="shared" ca="1" si="60"/>
        <v>0</v>
      </c>
      <c r="CA94" s="11" t="b">
        <f t="shared" ca="1" si="60"/>
        <v>0</v>
      </c>
      <c r="CB94" s="11" t="b">
        <f t="shared" ca="1" si="60"/>
        <v>0</v>
      </c>
      <c r="CC94" s="11" t="b">
        <f t="shared" ca="1" si="60"/>
        <v>0</v>
      </c>
      <c r="CD94" s="11" t="b">
        <f t="shared" ca="1" si="60"/>
        <v>0</v>
      </c>
      <c r="CE94" s="11" t="b">
        <f t="shared" ca="1" si="60"/>
        <v>0</v>
      </c>
      <c r="CF94" s="11" t="b">
        <f t="shared" ca="1" si="60"/>
        <v>0</v>
      </c>
      <c r="CG94" s="11" t="b">
        <f t="shared" ca="1" si="60"/>
        <v>0</v>
      </c>
      <c r="CH94" s="11" t="b">
        <f t="shared" ca="1" si="60"/>
        <v>0</v>
      </c>
      <c r="CI94" s="11" t="b">
        <f t="shared" ca="1" si="60"/>
        <v>0</v>
      </c>
      <c r="CJ94" s="11" t="b">
        <f t="shared" ca="1" si="60"/>
        <v>0</v>
      </c>
      <c r="CK94" s="11" t="b">
        <f t="shared" ca="1" si="60"/>
        <v>0</v>
      </c>
      <c r="CL94" s="11" t="b">
        <f t="shared" ca="1" si="60"/>
        <v>0</v>
      </c>
      <c r="CM94" s="11" t="b">
        <f t="shared" ca="1" si="60"/>
        <v>0</v>
      </c>
      <c r="CN94" s="11" t="b">
        <f t="shared" ca="1" si="51"/>
        <v>0</v>
      </c>
      <c r="CO94" s="11" t="b">
        <f t="shared" ca="1" si="46"/>
        <v>0</v>
      </c>
      <c r="CP94" t="s">
        <v>429</v>
      </c>
    </row>
    <row r="95" spans="1:94">
      <c r="A95" t="s">
        <v>436</v>
      </c>
      <c r="B95" t="s">
        <v>437</v>
      </c>
      <c r="C95" t="s">
        <v>281</v>
      </c>
      <c r="D95" t="s">
        <v>70</v>
      </c>
      <c r="E95" t="s">
        <v>144</v>
      </c>
      <c r="F95" t="s">
        <v>56</v>
      </c>
      <c r="G95" t="s">
        <v>96</v>
      </c>
      <c r="H95" t="s">
        <v>244</v>
      </c>
      <c r="I95" t="str">
        <f t="shared" si="39"/>
        <v>Uk</v>
      </c>
      <c r="J95" t="s">
        <v>74</v>
      </c>
      <c r="K95" t="s">
        <v>98</v>
      </c>
      <c r="L95">
        <v>2</v>
      </c>
      <c r="M95">
        <v>4</v>
      </c>
      <c r="N95">
        <v>4</v>
      </c>
      <c r="O95">
        <v>2</v>
      </c>
      <c r="P95">
        <v>6</v>
      </c>
      <c r="Q95">
        <v>4</v>
      </c>
      <c r="R95">
        <v>4</v>
      </c>
      <c r="S95">
        <v>1</v>
      </c>
      <c r="T95">
        <v>2</v>
      </c>
      <c r="V95">
        <v>4</v>
      </c>
      <c r="W95">
        <v>6</v>
      </c>
      <c r="X95">
        <v>3</v>
      </c>
      <c r="Y95">
        <v>5</v>
      </c>
      <c r="Z95">
        <v>4</v>
      </c>
      <c r="AA95">
        <v>6</v>
      </c>
      <c r="AB95">
        <v>5</v>
      </c>
      <c r="AC95">
        <v>4</v>
      </c>
      <c r="AD95">
        <v>2</v>
      </c>
      <c r="AE95" s="48">
        <f t="shared" si="49"/>
        <v>4.375</v>
      </c>
      <c r="AF95" s="35">
        <v>2</v>
      </c>
      <c r="AG95">
        <v>6</v>
      </c>
      <c r="AH95">
        <v>4</v>
      </c>
      <c r="AI95">
        <v>3</v>
      </c>
      <c r="AJ95">
        <v>6</v>
      </c>
      <c r="AK95">
        <v>3</v>
      </c>
      <c r="AL95">
        <v>2</v>
      </c>
      <c r="AM95">
        <v>3</v>
      </c>
      <c r="AN95" s="48">
        <f t="shared" si="47"/>
        <v>3.625</v>
      </c>
      <c r="AO95">
        <v>0</v>
      </c>
      <c r="AP95">
        <v>0</v>
      </c>
      <c r="AQ95">
        <v>0</v>
      </c>
      <c r="AR95">
        <v>0</v>
      </c>
      <c r="AS95">
        <v>0</v>
      </c>
      <c r="AT95">
        <v>6</v>
      </c>
      <c r="AU95" s="48">
        <f t="shared" si="48"/>
        <v>0</v>
      </c>
      <c r="AV95">
        <v>6</v>
      </c>
      <c r="AW95">
        <f t="shared" si="40"/>
        <v>3.625</v>
      </c>
      <c r="AX95">
        <f t="shared" si="41"/>
        <v>1</v>
      </c>
      <c r="AY95">
        <f t="shared" si="57"/>
        <v>4.375</v>
      </c>
      <c r="AZ95">
        <f t="shared" si="42"/>
        <v>1</v>
      </c>
      <c r="BA95" t="s">
        <v>86</v>
      </c>
      <c r="BB95" t="s">
        <v>438</v>
      </c>
      <c r="BC95" t="s">
        <v>439</v>
      </c>
      <c r="BD95">
        <v>1</v>
      </c>
      <c r="BF95">
        <f t="shared" si="43"/>
        <v>1</v>
      </c>
      <c r="BG95">
        <v>1</v>
      </c>
      <c r="BH95">
        <v>4</v>
      </c>
      <c r="BI95">
        <f t="shared" si="58"/>
        <v>1</v>
      </c>
      <c r="BJ95" t="s">
        <v>106</v>
      </c>
      <c r="BK95" t="s">
        <v>90</v>
      </c>
      <c r="BL95" s="1">
        <v>4.3749999999999995E-3</v>
      </c>
      <c r="BM95" t="s">
        <v>440</v>
      </c>
      <c r="BN95" s="5" t="s">
        <v>1042</v>
      </c>
      <c r="BP95" s="11" t="b">
        <f t="shared" ca="1" si="59"/>
        <v>0</v>
      </c>
      <c r="BQ95" s="11" t="b">
        <f t="shared" ca="1" si="59"/>
        <v>0</v>
      </c>
      <c r="BR95" s="11" t="b">
        <f t="shared" ca="1" si="59"/>
        <v>0</v>
      </c>
      <c r="BS95" s="11" t="b">
        <f t="shared" ca="1" si="59"/>
        <v>0</v>
      </c>
      <c r="BT95" s="11" t="b">
        <f t="shared" ca="1" si="59"/>
        <v>0</v>
      </c>
      <c r="BU95" s="11" t="b">
        <f t="shared" ca="1" si="59"/>
        <v>0</v>
      </c>
      <c r="BV95" s="5" t="s">
        <v>1047</v>
      </c>
      <c r="BW95" s="5" t="s">
        <v>1059</v>
      </c>
      <c r="BX95" s="11" t="b">
        <f t="shared" ca="1" si="45"/>
        <v>0</v>
      </c>
      <c r="BY95" s="11" t="b">
        <f t="shared" si="50"/>
        <v>0</v>
      </c>
      <c r="BZ95" s="11" t="b">
        <f t="shared" ca="1" si="60"/>
        <v>1</v>
      </c>
      <c r="CA95" s="11" t="b">
        <f t="shared" ca="1" si="60"/>
        <v>0</v>
      </c>
      <c r="CB95" s="11" t="b">
        <f t="shared" ca="1" si="60"/>
        <v>0</v>
      </c>
      <c r="CC95" s="11" t="b">
        <f t="shared" ca="1" si="60"/>
        <v>0</v>
      </c>
      <c r="CD95" s="11" t="b">
        <f t="shared" ca="1" si="60"/>
        <v>0</v>
      </c>
      <c r="CE95" s="11" t="b">
        <f t="shared" ca="1" si="60"/>
        <v>0</v>
      </c>
      <c r="CF95" s="11" t="b">
        <f t="shared" ca="1" si="60"/>
        <v>0</v>
      </c>
      <c r="CG95" s="11" t="b">
        <f t="shared" ca="1" si="60"/>
        <v>0</v>
      </c>
      <c r="CH95" s="11" t="b">
        <f t="shared" ca="1" si="60"/>
        <v>0</v>
      </c>
      <c r="CI95" s="11" t="b">
        <f t="shared" ca="1" si="60"/>
        <v>0</v>
      </c>
      <c r="CJ95" s="11" t="b">
        <f t="shared" ca="1" si="60"/>
        <v>0</v>
      </c>
      <c r="CK95" s="11" t="b">
        <f t="shared" ca="1" si="60"/>
        <v>0</v>
      </c>
      <c r="CL95" s="11" t="b">
        <f t="shared" ca="1" si="60"/>
        <v>0</v>
      </c>
      <c r="CM95" s="11" t="b">
        <f t="shared" ca="1" si="60"/>
        <v>0</v>
      </c>
      <c r="CN95" s="11" t="b">
        <f t="shared" ca="1" si="51"/>
        <v>0</v>
      </c>
      <c r="CO95" s="11" t="b">
        <f t="shared" ca="1" si="46"/>
        <v>0</v>
      </c>
    </row>
    <row r="96" spans="1:94">
      <c r="A96" t="s">
        <v>448</v>
      </c>
      <c r="B96" t="s">
        <v>449</v>
      </c>
      <c r="C96" t="s">
        <v>281</v>
      </c>
      <c r="D96" t="s">
        <v>54</v>
      </c>
      <c r="E96" t="s">
        <v>55</v>
      </c>
      <c r="F96" t="s">
        <v>116</v>
      </c>
      <c r="G96" t="s">
        <v>72</v>
      </c>
      <c r="H96" t="s">
        <v>450</v>
      </c>
      <c r="I96" t="str">
        <f t="shared" si="39"/>
        <v>london</v>
      </c>
      <c r="J96" t="s">
        <v>59</v>
      </c>
      <c r="K96" t="s">
        <v>98</v>
      </c>
      <c r="L96">
        <v>4</v>
      </c>
      <c r="M96">
        <v>3</v>
      </c>
      <c r="N96">
        <v>4</v>
      </c>
      <c r="O96">
        <v>2</v>
      </c>
      <c r="P96">
        <v>5</v>
      </c>
      <c r="Q96">
        <v>2</v>
      </c>
      <c r="R96">
        <v>3</v>
      </c>
      <c r="S96">
        <v>1</v>
      </c>
      <c r="T96">
        <v>2</v>
      </c>
      <c r="V96">
        <v>4</v>
      </c>
      <c r="W96">
        <v>5</v>
      </c>
      <c r="X96">
        <v>4</v>
      </c>
      <c r="Y96">
        <v>5</v>
      </c>
      <c r="Z96">
        <v>5</v>
      </c>
      <c r="AA96">
        <v>6</v>
      </c>
      <c r="AB96">
        <v>3</v>
      </c>
      <c r="AC96">
        <v>3</v>
      </c>
      <c r="AD96">
        <v>3</v>
      </c>
      <c r="AE96" s="48">
        <f t="shared" si="49"/>
        <v>4.375</v>
      </c>
      <c r="AF96" s="35">
        <v>2</v>
      </c>
      <c r="AG96">
        <v>5</v>
      </c>
      <c r="AH96">
        <v>3</v>
      </c>
      <c r="AI96">
        <v>3</v>
      </c>
      <c r="AJ96">
        <v>6</v>
      </c>
      <c r="AK96">
        <v>5</v>
      </c>
      <c r="AL96">
        <v>3</v>
      </c>
      <c r="AM96">
        <v>3</v>
      </c>
      <c r="AN96" s="48">
        <f t="shared" si="47"/>
        <v>3.75</v>
      </c>
      <c r="AO96">
        <v>3</v>
      </c>
      <c r="AP96">
        <v>4</v>
      </c>
      <c r="AQ96">
        <v>4</v>
      </c>
      <c r="AR96">
        <v>4</v>
      </c>
      <c r="AS96">
        <v>4</v>
      </c>
      <c r="AT96">
        <v>6</v>
      </c>
      <c r="AU96" s="48">
        <f t="shared" si="48"/>
        <v>3.8</v>
      </c>
      <c r="AV96">
        <v>5</v>
      </c>
      <c r="AW96">
        <f t="shared" si="40"/>
        <v>3.75</v>
      </c>
      <c r="AX96">
        <f t="shared" si="41"/>
        <v>1</v>
      </c>
      <c r="AY96">
        <f t="shared" si="57"/>
        <v>4.375</v>
      </c>
      <c r="AZ96">
        <f t="shared" si="42"/>
        <v>1</v>
      </c>
      <c r="BA96" t="s">
        <v>145</v>
      </c>
      <c r="BB96" t="s">
        <v>451</v>
      </c>
      <c r="BC96" t="s">
        <v>452</v>
      </c>
      <c r="BD96">
        <v>2</v>
      </c>
      <c r="BF96">
        <f t="shared" si="43"/>
        <v>2</v>
      </c>
      <c r="BG96">
        <v>1</v>
      </c>
      <c r="BH96">
        <v>2</v>
      </c>
      <c r="BI96">
        <f t="shared" si="58"/>
        <v>1</v>
      </c>
      <c r="BJ96" t="s">
        <v>453</v>
      </c>
      <c r="BK96" t="s">
        <v>149</v>
      </c>
      <c r="BL96" s="1">
        <v>4.1782407407407402E-3</v>
      </c>
      <c r="BN96" s="5" t="s">
        <v>1041</v>
      </c>
      <c r="BP96" s="11" t="b">
        <f t="shared" ca="1" si="59"/>
        <v>0</v>
      </c>
      <c r="BQ96" s="11" t="b">
        <f t="shared" ca="1" si="59"/>
        <v>0</v>
      </c>
      <c r="BR96" s="11" t="b">
        <f t="shared" ca="1" si="59"/>
        <v>0</v>
      </c>
      <c r="BS96" s="11" t="b">
        <f t="shared" ca="1" si="59"/>
        <v>0</v>
      </c>
      <c r="BT96" s="11" t="b">
        <f t="shared" ca="1" si="59"/>
        <v>0</v>
      </c>
      <c r="BU96" s="11" t="b">
        <f t="shared" ca="1" si="59"/>
        <v>0</v>
      </c>
      <c r="BX96" s="11" t="b">
        <f t="shared" ca="1" si="45"/>
        <v>0</v>
      </c>
      <c r="BY96" s="11" t="b">
        <f t="shared" si="50"/>
        <v>0</v>
      </c>
      <c r="BZ96" s="11" t="b">
        <f t="shared" ca="1" si="60"/>
        <v>0</v>
      </c>
      <c r="CA96" s="11" t="b">
        <f t="shared" ca="1" si="60"/>
        <v>0</v>
      </c>
      <c r="CB96" s="11" t="b">
        <f t="shared" ca="1" si="60"/>
        <v>0</v>
      </c>
      <c r="CC96" s="11" t="b">
        <f t="shared" ca="1" si="60"/>
        <v>0</v>
      </c>
      <c r="CD96" s="11" t="b">
        <f t="shared" ca="1" si="60"/>
        <v>0</v>
      </c>
      <c r="CE96" s="11" t="b">
        <f t="shared" ca="1" si="60"/>
        <v>0</v>
      </c>
      <c r="CF96" s="11" t="b">
        <f t="shared" ca="1" si="60"/>
        <v>0</v>
      </c>
      <c r="CG96" s="11" t="b">
        <f t="shared" ca="1" si="60"/>
        <v>0</v>
      </c>
      <c r="CH96" s="11" t="b">
        <f t="shared" ca="1" si="60"/>
        <v>0</v>
      </c>
      <c r="CI96" s="11" t="b">
        <f t="shared" ca="1" si="60"/>
        <v>0</v>
      </c>
      <c r="CJ96" s="11" t="b">
        <f t="shared" ca="1" si="60"/>
        <v>0</v>
      </c>
      <c r="CK96" s="11" t="b">
        <f t="shared" ca="1" si="60"/>
        <v>0</v>
      </c>
      <c r="CL96" s="11" t="b">
        <f t="shared" ca="1" si="60"/>
        <v>0</v>
      </c>
      <c r="CM96" s="11" t="b">
        <f t="shared" ca="1" si="60"/>
        <v>0</v>
      </c>
      <c r="CN96" s="11" t="b">
        <f t="shared" ca="1" si="51"/>
        <v>0</v>
      </c>
      <c r="CO96" s="11" t="b">
        <f t="shared" ca="1" si="46"/>
        <v>0</v>
      </c>
    </row>
    <row r="97" spans="1:94">
      <c r="A97" t="s">
        <v>460</v>
      </c>
      <c r="B97" t="s">
        <v>461</v>
      </c>
      <c r="C97" t="s">
        <v>281</v>
      </c>
      <c r="D97" t="s">
        <v>54</v>
      </c>
      <c r="E97" t="s">
        <v>144</v>
      </c>
      <c r="F97" t="s">
        <v>116</v>
      </c>
      <c r="G97" t="s">
        <v>72</v>
      </c>
      <c r="H97" t="s">
        <v>125</v>
      </c>
      <c r="I97" t="str">
        <f t="shared" ref="I97:I128" si="61">H97</f>
        <v>United Kingdom</v>
      </c>
      <c r="J97" t="s">
        <v>59</v>
      </c>
      <c r="K97" t="s">
        <v>98</v>
      </c>
      <c r="L97">
        <v>1</v>
      </c>
      <c r="M97">
        <v>3</v>
      </c>
      <c r="N97">
        <v>3</v>
      </c>
      <c r="O97">
        <v>3</v>
      </c>
      <c r="P97">
        <v>4</v>
      </c>
      <c r="Q97">
        <v>5</v>
      </c>
      <c r="R97">
        <v>3</v>
      </c>
      <c r="S97">
        <v>1</v>
      </c>
      <c r="T97">
        <v>2</v>
      </c>
      <c r="V97">
        <v>1</v>
      </c>
      <c r="W97">
        <v>5</v>
      </c>
      <c r="X97">
        <v>1</v>
      </c>
      <c r="Y97">
        <v>5</v>
      </c>
      <c r="Z97">
        <v>4</v>
      </c>
      <c r="AA97">
        <v>5</v>
      </c>
      <c r="AB97">
        <v>2</v>
      </c>
      <c r="AC97">
        <v>3</v>
      </c>
      <c r="AD97">
        <v>3</v>
      </c>
      <c r="AE97" s="48">
        <f t="shared" si="49"/>
        <v>3.25</v>
      </c>
      <c r="AF97" s="35">
        <v>5</v>
      </c>
      <c r="AG97">
        <v>4</v>
      </c>
      <c r="AH97">
        <v>5</v>
      </c>
      <c r="AI97">
        <v>5</v>
      </c>
      <c r="AJ97">
        <v>6</v>
      </c>
      <c r="AK97">
        <v>6</v>
      </c>
      <c r="AL97">
        <v>6</v>
      </c>
      <c r="AM97">
        <v>2</v>
      </c>
      <c r="AN97" s="48">
        <f t="shared" si="47"/>
        <v>4.875</v>
      </c>
      <c r="AO97">
        <v>5</v>
      </c>
      <c r="AP97">
        <v>4</v>
      </c>
      <c r="AQ97">
        <v>5</v>
      </c>
      <c r="AR97">
        <v>5</v>
      </c>
      <c r="AS97">
        <v>5</v>
      </c>
      <c r="AT97">
        <v>6</v>
      </c>
      <c r="AU97" s="48">
        <f t="shared" si="48"/>
        <v>4.8</v>
      </c>
      <c r="AV97">
        <v>5</v>
      </c>
      <c r="AW97">
        <f t="shared" ref="AW97:AW128" si="62">AVERAGE(AF97,AG97,AH97,AI97,AJ97,AK97,AL97,AM97)</f>
        <v>4.875</v>
      </c>
      <c r="AX97">
        <f t="shared" ref="AX97:AX128" si="63">IF(AW97&gt;3,1,0)</f>
        <v>1</v>
      </c>
      <c r="AY97">
        <f t="shared" si="57"/>
        <v>3.25</v>
      </c>
      <c r="AZ97">
        <f t="shared" ref="AZ97:AZ128" si="64">IF(AY97&gt;3, 1, 0)</f>
        <v>1</v>
      </c>
      <c r="BA97" t="s">
        <v>145</v>
      </c>
      <c r="BB97" t="s">
        <v>166</v>
      </c>
      <c r="BC97" t="s">
        <v>462</v>
      </c>
      <c r="BD97">
        <v>1</v>
      </c>
      <c r="BF97">
        <f t="shared" ref="BF97:BF128" si="65">IF(BE97="",BD97,BE97)</f>
        <v>1</v>
      </c>
      <c r="BG97">
        <v>1</v>
      </c>
      <c r="BH97">
        <v>2</v>
      </c>
      <c r="BI97">
        <f t="shared" si="58"/>
        <v>1</v>
      </c>
      <c r="BJ97" t="s">
        <v>463</v>
      </c>
      <c r="BK97" t="s">
        <v>149</v>
      </c>
      <c r="BL97" s="1">
        <v>2.5347222222222221E-3</v>
      </c>
      <c r="BM97" t="s">
        <v>464</v>
      </c>
      <c r="BN97" s="5" t="s">
        <v>1042</v>
      </c>
      <c r="BP97" s="11" t="b">
        <f t="shared" ca="1" si="59"/>
        <v>0</v>
      </c>
      <c r="BQ97" s="11" t="b">
        <f t="shared" ca="1" si="59"/>
        <v>0</v>
      </c>
      <c r="BR97" s="11" t="b">
        <f t="shared" ca="1" si="59"/>
        <v>0</v>
      </c>
      <c r="BS97" s="11" t="b">
        <f t="shared" ca="1" si="59"/>
        <v>0</v>
      </c>
      <c r="BT97" s="11" t="b">
        <f t="shared" ca="1" si="59"/>
        <v>0</v>
      </c>
      <c r="BU97" s="11" t="b">
        <f t="shared" ca="1" si="59"/>
        <v>0</v>
      </c>
      <c r="BV97" s="5" t="s">
        <v>1054</v>
      </c>
      <c r="BX97" s="11" t="b">
        <f t="shared" ref="BX97:BX128" ca="1" si="66">ISNUMBER(SEARCH($BX$2,BV97))</f>
        <v>0</v>
      </c>
      <c r="BY97" s="11" t="b">
        <f t="shared" si="50"/>
        <v>1</v>
      </c>
      <c r="BZ97" s="11" t="b">
        <f t="shared" ca="1" si="60"/>
        <v>0</v>
      </c>
      <c r="CA97" s="11" t="b">
        <f t="shared" ca="1" si="60"/>
        <v>0</v>
      </c>
      <c r="CB97" s="11" t="b">
        <f t="shared" ca="1" si="60"/>
        <v>0</v>
      </c>
      <c r="CC97" s="11" t="b">
        <f t="shared" ca="1" si="60"/>
        <v>0</v>
      </c>
      <c r="CD97" s="11" t="b">
        <f t="shared" ca="1" si="60"/>
        <v>0</v>
      </c>
      <c r="CE97" s="11" t="b">
        <f t="shared" ca="1" si="60"/>
        <v>0</v>
      </c>
      <c r="CF97" s="11" t="b">
        <f t="shared" ca="1" si="60"/>
        <v>0</v>
      </c>
      <c r="CG97" s="11" t="b">
        <f t="shared" ca="1" si="60"/>
        <v>0</v>
      </c>
      <c r="CH97" s="11" t="b">
        <f t="shared" ca="1" si="60"/>
        <v>0</v>
      </c>
      <c r="CI97" s="11" t="b">
        <f t="shared" ca="1" si="60"/>
        <v>0</v>
      </c>
      <c r="CJ97" s="11" t="b">
        <f t="shared" ca="1" si="60"/>
        <v>0</v>
      </c>
      <c r="CK97" s="11" t="b">
        <f t="shared" ca="1" si="60"/>
        <v>0</v>
      </c>
      <c r="CL97" s="11" t="b">
        <f t="shared" ca="1" si="60"/>
        <v>0</v>
      </c>
      <c r="CM97" s="11" t="b">
        <f t="shared" ca="1" si="60"/>
        <v>0</v>
      </c>
      <c r="CN97" s="11" t="b">
        <f t="shared" ca="1" si="51"/>
        <v>0</v>
      </c>
      <c r="CO97" s="11" t="b">
        <f t="shared" ref="CO97:CO128" ca="1" si="67">ISNUMBER(SEARCH($CO$2,$BW97))</f>
        <v>0</v>
      </c>
      <c r="CP97" t="s">
        <v>465</v>
      </c>
    </row>
    <row r="98" spans="1:94">
      <c r="A98" t="s">
        <v>466</v>
      </c>
      <c r="B98" t="s">
        <v>467</v>
      </c>
      <c r="C98" t="s">
        <v>281</v>
      </c>
      <c r="D98" t="s">
        <v>70</v>
      </c>
      <c r="E98" t="s">
        <v>144</v>
      </c>
      <c r="F98" t="s">
        <v>56</v>
      </c>
      <c r="G98" t="s">
        <v>96</v>
      </c>
      <c r="H98" t="s">
        <v>244</v>
      </c>
      <c r="I98" t="str">
        <f t="shared" si="61"/>
        <v>Uk</v>
      </c>
      <c r="J98" t="s">
        <v>59</v>
      </c>
      <c r="K98" t="s">
        <v>98</v>
      </c>
      <c r="L98">
        <v>3</v>
      </c>
      <c r="M98">
        <v>4</v>
      </c>
      <c r="N98">
        <v>4</v>
      </c>
      <c r="O98">
        <v>4</v>
      </c>
      <c r="P98">
        <v>5</v>
      </c>
      <c r="Q98">
        <v>5</v>
      </c>
      <c r="R98">
        <v>3</v>
      </c>
      <c r="S98">
        <v>1</v>
      </c>
      <c r="T98">
        <v>2</v>
      </c>
      <c r="V98">
        <v>4</v>
      </c>
      <c r="W98">
        <v>6</v>
      </c>
      <c r="X98">
        <v>1</v>
      </c>
      <c r="Y98">
        <v>5</v>
      </c>
      <c r="Z98">
        <v>5</v>
      </c>
      <c r="AA98">
        <v>6</v>
      </c>
      <c r="AB98">
        <v>4</v>
      </c>
      <c r="AC98">
        <v>0</v>
      </c>
      <c r="AD98">
        <v>6</v>
      </c>
      <c r="AE98" s="48">
        <f t="shared" si="49"/>
        <v>4.625</v>
      </c>
      <c r="AF98" s="35">
        <v>1</v>
      </c>
      <c r="AG98">
        <v>2</v>
      </c>
      <c r="AH98">
        <v>3</v>
      </c>
      <c r="AI98">
        <v>3</v>
      </c>
      <c r="AJ98">
        <v>6</v>
      </c>
      <c r="AK98">
        <v>3</v>
      </c>
      <c r="AL98">
        <v>5</v>
      </c>
      <c r="AM98">
        <v>2</v>
      </c>
      <c r="AN98" s="48">
        <f t="shared" si="47"/>
        <v>3.125</v>
      </c>
      <c r="AO98">
        <v>1</v>
      </c>
      <c r="AP98">
        <v>1</v>
      </c>
      <c r="AQ98">
        <v>1</v>
      </c>
      <c r="AR98">
        <v>1</v>
      </c>
      <c r="AS98">
        <v>1</v>
      </c>
      <c r="AT98">
        <v>6</v>
      </c>
      <c r="AU98" s="48">
        <f t="shared" si="48"/>
        <v>1</v>
      </c>
      <c r="AV98">
        <v>5</v>
      </c>
      <c r="AW98">
        <f t="shared" si="62"/>
        <v>3.125</v>
      </c>
      <c r="AX98">
        <f t="shared" si="63"/>
        <v>1</v>
      </c>
      <c r="AY98">
        <f t="shared" si="57"/>
        <v>4.625</v>
      </c>
      <c r="AZ98">
        <f t="shared" si="64"/>
        <v>1</v>
      </c>
      <c r="BA98" t="s">
        <v>86</v>
      </c>
      <c r="BB98" t="s">
        <v>270</v>
      </c>
      <c r="BC98" t="s">
        <v>468</v>
      </c>
      <c r="BD98">
        <v>2</v>
      </c>
      <c r="BF98">
        <f t="shared" si="65"/>
        <v>2</v>
      </c>
      <c r="BG98">
        <v>1</v>
      </c>
      <c r="BH98">
        <v>2</v>
      </c>
      <c r="BI98">
        <f t="shared" si="58"/>
        <v>1</v>
      </c>
      <c r="BJ98" t="s">
        <v>469</v>
      </c>
      <c r="BK98" t="s">
        <v>90</v>
      </c>
      <c r="BL98" s="1">
        <v>5.8449074074074072E-3</v>
      </c>
      <c r="BM98" t="s">
        <v>470</v>
      </c>
      <c r="BN98" s="5" t="s">
        <v>1042</v>
      </c>
      <c r="BP98" s="11" t="b">
        <f t="shared" ca="1" si="59"/>
        <v>0</v>
      </c>
      <c r="BQ98" s="11" t="b">
        <f t="shared" ca="1" si="59"/>
        <v>0</v>
      </c>
      <c r="BR98" s="11" t="b">
        <f t="shared" ca="1" si="59"/>
        <v>0</v>
      </c>
      <c r="BS98" s="11" t="b">
        <f t="shared" ca="1" si="59"/>
        <v>0</v>
      </c>
      <c r="BT98" s="11" t="b">
        <f t="shared" ca="1" si="59"/>
        <v>0</v>
      </c>
      <c r="BU98" s="11" t="b">
        <f t="shared" ca="1" si="59"/>
        <v>0</v>
      </c>
      <c r="BV98" s="5" t="s">
        <v>1061</v>
      </c>
      <c r="BW98" s="5" t="s">
        <v>1062</v>
      </c>
      <c r="BX98" s="11" t="b">
        <f t="shared" ca="1" si="66"/>
        <v>0</v>
      </c>
      <c r="BY98" s="11" t="b">
        <f t="shared" si="50"/>
        <v>1</v>
      </c>
      <c r="BZ98" s="11" t="b">
        <f t="shared" ca="1" si="60"/>
        <v>1</v>
      </c>
      <c r="CA98" s="11" t="b">
        <f t="shared" ca="1" si="60"/>
        <v>0</v>
      </c>
      <c r="CB98" s="11" t="b">
        <f t="shared" ca="1" si="60"/>
        <v>0</v>
      </c>
      <c r="CC98" s="11" t="b">
        <f t="shared" ca="1" si="60"/>
        <v>0</v>
      </c>
      <c r="CD98" s="11" t="b">
        <f t="shared" ca="1" si="60"/>
        <v>0</v>
      </c>
      <c r="CE98" s="11" t="b">
        <f t="shared" ca="1" si="60"/>
        <v>0</v>
      </c>
      <c r="CF98" s="11" t="b">
        <f t="shared" ca="1" si="60"/>
        <v>0</v>
      </c>
      <c r="CG98" s="11" t="b">
        <f t="shared" ca="1" si="60"/>
        <v>0</v>
      </c>
      <c r="CH98" s="11" t="b">
        <f t="shared" ca="1" si="60"/>
        <v>0</v>
      </c>
      <c r="CI98" s="11" t="b">
        <f t="shared" ca="1" si="60"/>
        <v>0</v>
      </c>
      <c r="CJ98" s="11" t="b">
        <f t="shared" ca="1" si="60"/>
        <v>0</v>
      </c>
      <c r="CK98" s="11" t="b">
        <f t="shared" ca="1" si="60"/>
        <v>0</v>
      </c>
      <c r="CL98" s="11" t="b">
        <f t="shared" ca="1" si="60"/>
        <v>0</v>
      </c>
      <c r="CM98" s="11" t="b">
        <f t="shared" ca="1" si="60"/>
        <v>0</v>
      </c>
      <c r="CN98" s="11" t="b">
        <f t="shared" ca="1" si="51"/>
        <v>0</v>
      </c>
      <c r="CO98" s="11" t="b">
        <f t="shared" ca="1" si="67"/>
        <v>1</v>
      </c>
    </row>
    <row r="99" spans="1:94">
      <c r="A99" t="s">
        <v>471</v>
      </c>
      <c r="B99" t="s">
        <v>472</v>
      </c>
      <c r="C99" t="s">
        <v>281</v>
      </c>
      <c r="D99" t="s">
        <v>54</v>
      </c>
      <c r="E99" t="s">
        <v>71</v>
      </c>
      <c r="F99" t="s">
        <v>83</v>
      </c>
      <c r="G99" t="s">
        <v>96</v>
      </c>
      <c r="H99" t="s">
        <v>84</v>
      </c>
      <c r="I99" t="str">
        <f t="shared" si="61"/>
        <v>United States</v>
      </c>
      <c r="J99" t="s">
        <v>59</v>
      </c>
      <c r="K99" t="s">
        <v>60</v>
      </c>
      <c r="L99">
        <v>1</v>
      </c>
      <c r="M99">
        <v>1</v>
      </c>
      <c r="N99">
        <v>1</v>
      </c>
      <c r="O99">
        <v>1</v>
      </c>
      <c r="P99">
        <v>3</v>
      </c>
      <c r="Q99">
        <v>2</v>
      </c>
      <c r="R99">
        <v>2</v>
      </c>
      <c r="S99">
        <v>1</v>
      </c>
      <c r="T99">
        <v>3</v>
      </c>
      <c r="V99">
        <v>3</v>
      </c>
      <c r="W99">
        <v>2</v>
      </c>
      <c r="X99">
        <v>3</v>
      </c>
      <c r="Y99">
        <v>3</v>
      </c>
      <c r="Z99">
        <v>3</v>
      </c>
      <c r="AA99">
        <v>3</v>
      </c>
      <c r="AB99">
        <v>4</v>
      </c>
      <c r="AC99">
        <v>3</v>
      </c>
      <c r="AD99">
        <v>3</v>
      </c>
      <c r="AE99" s="48">
        <f t="shared" si="49"/>
        <v>3</v>
      </c>
      <c r="AF99" s="35">
        <v>5</v>
      </c>
      <c r="AG99">
        <v>4</v>
      </c>
      <c r="AH99">
        <v>5</v>
      </c>
      <c r="AI99">
        <v>4</v>
      </c>
      <c r="AJ99">
        <v>4</v>
      </c>
      <c r="AK99">
        <v>4</v>
      </c>
      <c r="AL99">
        <v>4</v>
      </c>
      <c r="AM99">
        <v>3</v>
      </c>
      <c r="AN99" s="48">
        <f t="shared" si="47"/>
        <v>4.125</v>
      </c>
      <c r="AO99">
        <v>4</v>
      </c>
      <c r="AP99">
        <v>4</v>
      </c>
      <c r="AQ99">
        <v>4</v>
      </c>
      <c r="AR99">
        <v>4</v>
      </c>
      <c r="AS99">
        <v>3</v>
      </c>
      <c r="AT99">
        <v>6</v>
      </c>
      <c r="AU99" s="48">
        <f t="shared" si="48"/>
        <v>3.8</v>
      </c>
      <c r="AV99">
        <v>3</v>
      </c>
      <c r="AW99">
        <f t="shared" si="62"/>
        <v>4.125</v>
      </c>
      <c r="AX99">
        <f t="shared" si="63"/>
        <v>1</v>
      </c>
      <c r="AY99">
        <f t="shared" si="57"/>
        <v>3</v>
      </c>
      <c r="AZ99">
        <f t="shared" si="64"/>
        <v>0</v>
      </c>
      <c r="BA99" t="s">
        <v>86</v>
      </c>
      <c r="BB99" t="s">
        <v>473</v>
      </c>
      <c r="BC99" t="s">
        <v>474</v>
      </c>
      <c r="BD99">
        <v>1</v>
      </c>
      <c r="BF99">
        <f t="shared" si="65"/>
        <v>1</v>
      </c>
      <c r="BG99">
        <v>2</v>
      </c>
      <c r="BH99">
        <v>4</v>
      </c>
      <c r="BI99">
        <f t="shared" si="58"/>
        <v>1</v>
      </c>
      <c r="BJ99" t="s">
        <v>475</v>
      </c>
      <c r="BK99" t="s">
        <v>476</v>
      </c>
      <c r="BL99" s="1">
        <v>4.6527777777777774E-3</v>
      </c>
      <c r="BM99" t="s">
        <v>477</v>
      </c>
      <c r="BN99" s="5" t="s">
        <v>736</v>
      </c>
      <c r="BO99" s="5" t="s">
        <v>1151</v>
      </c>
      <c r="BP99" s="11" t="b">
        <f t="shared" ca="1" si="59"/>
        <v>0</v>
      </c>
      <c r="BQ99" s="11" t="b">
        <f t="shared" ca="1" si="59"/>
        <v>1</v>
      </c>
      <c r="BR99" s="11" t="b">
        <f t="shared" ca="1" si="59"/>
        <v>0</v>
      </c>
      <c r="BS99" s="11" t="b">
        <f t="shared" ca="1" si="59"/>
        <v>0</v>
      </c>
      <c r="BT99" s="11" t="b">
        <f t="shared" ca="1" si="59"/>
        <v>0</v>
      </c>
      <c r="BU99" s="11" t="b">
        <f t="shared" ca="1" si="59"/>
        <v>0</v>
      </c>
      <c r="BX99" s="11" t="b">
        <f t="shared" ca="1" si="66"/>
        <v>0</v>
      </c>
      <c r="BY99" s="11" t="b">
        <f t="shared" si="50"/>
        <v>0</v>
      </c>
      <c r="BZ99" s="11" t="b">
        <f t="shared" ca="1" si="60"/>
        <v>0</v>
      </c>
      <c r="CA99" s="11" t="b">
        <f t="shared" ca="1" si="60"/>
        <v>0</v>
      </c>
      <c r="CB99" s="11" t="b">
        <f t="shared" ca="1" si="60"/>
        <v>0</v>
      </c>
      <c r="CC99" s="11" t="b">
        <f t="shared" ca="1" si="60"/>
        <v>0</v>
      </c>
      <c r="CD99" s="11" t="b">
        <f t="shared" ca="1" si="60"/>
        <v>0</v>
      </c>
      <c r="CE99" s="11" t="b">
        <f t="shared" ca="1" si="60"/>
        <v>0</v>
      </c>
      <c r="CF99" s="11" t="b">
        <f t="shared" ca="1" si="60"/>
        <v>0</v>
      </c>
      <c r="CG99" s="11" t="b">
        <f t="shared" ca="1" si="60"/>
        <v>0</v>
      </c>
      <c r="CH99" s="11" t="b">
        <f t="shared" ca="1" si="60"/>
        <v>0</v>
      </c>
      <c r="CI99" s="11" t="b">
        <f t="shared" ca="1" si="60"/>
        <v>0</v>
      </c>
      <c r="CJ99" s="11" t="b">
        <f t="shared" ca="1" si="60"/>
        <v>0</v>
      </c>
      <c r="CK99" s="11" t="b">
        <f t="shared" ca="1" si="60"/>
        <v>0</v>
      </c>
      <c r="CL99" s="11" t="b">
        <f t="shared" ca="1" si="60"/>
        <v>0</v>
      </c>
      <c r="CM99" s="11" t="b">
        <f t="shared" ca="1" si="60"/>
        <v>0</v>
      </c>
      <c r="CN99" s="11" t="b">
        <f t="shared" ca="1" si="51"/>
        <v>0</v>
      </c>
      <c r="CO99" s="11" t="b">
        <f t="shared" ca="1" si="67"/>
        <v>0</v>
      </c>
      <c r="CP99" t="s">
        <v>429</v>
      </c>
    </row>
    <row r="100" spans="1:94">
      <c r="A100" t="s">
        <v>508</v>
      </c>
      <c r="B100" t="s">
        <v>509</v>
      </c>
      <c r="C100" t="s">
        <v>281</v>
      </c>
      <c r="D100" t="s">
        <v>81</v>
      </c>
      <c r="E100" t="s">
        <v>82</v>
      </c>
      <c r="F100" t="s">
        <v>83</v>
      </c>
      <c r="G100" t="s">
        <v>96</v>
      </c>
      <c r="H100" t="s">
        <v>510</v>
      </c>
      <c r="I100" t="str">
        <f t="shared" si="61"/>
        <v>England</v>
      </c>
      <c r="J100" t="s">
        <v>74</v>
      </c>
      <c r="K100" t="s">
        <v>60</v>
      </c>
      <c r="L100">
        <v>3</v>
      </c>
      <c r="M100">
        <v>3</v>
      </c>
      <c r="N100">
        <v>4</v>
      </c>
      <c r="O100">
        <v>1</v>
      </c>
      <c r="P100">
        <v>5</v>
      </c>
      <c r="Q100">
        <v>4</v>
      </c>
      <c r="R100">
        <v>6</v>
      </c>
      <c r="S100">
        <v>1</v>
      </c>
      <c r="T100">
        <v>2</v>
      </c>
      <c r="V100">
        <v>5</v>
      </c>
      <c r="W100">
        <v>5</v>
      </c>
      <c r="X100">
        <v>3</v>
      </c>
      <c r="Y100">
        <v>3</v>
      </c>
      <c r="Z100">
        <v>4</v>
      </c>
      <c r="AA100">
        <v>5</v>
      </c>
      <c r="AB100">
        <v>4</v>
      </c>
      <c r="AC100">
        <v>0</v>
      </c>
      <c r="AD100">
        <v>6</v>
      </c>
      <c r="AE100" s="48">
        <f t="shared" si="49"/>
        <v>4.375</v>
      </c>
      <c r="AF100" s="35">
        <v>2</v>
      </c>
      <c r="AG100">
        <v>1</v>
      </c>
      <c r="AH100">
        <v>4</v>
      </c>
      <c r="AI100">
        <v>3</v>
      </c>
      <c r="AJ100">
        <v>4</v>
      </c>
      <c r="AK100">
        <v>4</v>
      </c>
      <c r="AL100">
        <v>4</v>
      </c>
      <c r="AM100">
        <v>4</v>
      </c>
      <c r="AN100" s="48">
        <f t="shared" si="47"/>
        <v>3.25</v>
      </c>
      <c r="AO100">
        <v>5</v>
      </c>
      <c r="AP100">
        <v>4</v>
      </c>
      <c r="AQ100">
        <v>5</v>
      </c>
      <c r="AR100">
        <v>4</v>
      </c>
      <c r="AS100">
        <v>4</v>
      </c>
      <c r="AT100">
        <v>6</v>
      </c>
      <c r="AU100" s="48">
        <f t="shared" si="48"/>
        <v>4.4000000000000004</v>
      </c>
      <c r="AV100">
        <v>4</v>
      </c>
      <c r="AW100">
        <f t="shared" si="62"/>
        <v>3.25</v>
      </c>
      <c r="AX100">
        <f t="shared" si="63"/>
        <v>1</v>
      </c>
      <c r="AY100">
        <f t="shared" si="57"/>
        <v>4.375</v>
      </c>
      <c r="AZ100">
        <f t="shared" si="64"/>
        <v>1</v>
      </c>
      <c r="BA100" t="s">
        <v>282</v>
      </c>
      <c r="BB100" t="s">
        <v>511</v>
      </c>
      <c r="BC100" t="s">
        <v>512</v>
      </c>
      <c r="BD100">
        <v>1</v>
      </c>
      <c r="BF100">
        <f t="shared" si="65"/>
        <v>1</v>
      </c>
      <c r="BG100">
        <v>1</v>
      </c>
      <c r="BH100">
        <v>2</v>
      </c>
      <c r="BI100">
        <f t="shared" si="58"/>
        <v>1</v>
      </c>
      <c r="BJ100" t="s">
        <v>285</v>
      </c>
      <c r="BK100" t="s">
        <v>286</v>
      </c>
      <c r="BL100" s="1">
        <v>5.0115740740740737E-3</v>
      </c>
      <c r="BM100" t="s">
        <v>513</v>
      </c>
      <c r="BN100" s="5" t="s">
        <v>736</v>
      </c>
      <c r="BO100" s="5" t="s">
        <v>1159</v>
      </c>
      <c r="BP100" s="11" t="b">
        <f t="shared" ca="1" si="59"/>
        <v>0</v>
      </c>
      <c r="BQ100" s="11" t="b">
        <f t="shared" ca="1" si="59"/>
        <v>0</v>
      </c>
      <c r="BR100" s="11" t="b">
        <f t="shared" ca="1" si="59"/>
        <v>1</v>
      </c>
      <c r="BS100" s="11" t="b">
        <f t="shared" ca="1" si="59"/>
        <v>0</v>
      </c>
      <c r="BT100" s="11" t="b">
        <f t="shared" ca="1" si="59"/>
        <v>0</v>
      </c>
      <c r="BU100" s="11" t="b">
        <f t="shared" ca="1" si="59"/>
        <v>0</v>
      </c>
      <c r="BX100" s="11" t="b">
        <f t="shared" ca="1" si="66"/>
        <v>0</v>
      </c>
      <c r="BY100" s="11" t="b">
        <f t="shared" ref="BY100:BY131" si="68">ISNUMBER(SEARCH("NLU",BV100))</f>
        <v>0</v>
      </c>
      <c r="BZ100" s="11" t="b">
        <f t="shared" ca="1" si="60"/>
        <v>0</v>
      </c>
      <c r="CA100" s="11" t="b">
        <f t="shared" ca="1" si="60"/>
        <v>0</v>
      </c>
      <c r="CB100" s="11" t="b">
        <f t="shared" ca="1" si="60"/>
        <v>0</v>
      </c>
      <c r="CC100" s="11" t="b">
        <f t="shared" ca="1" si="60"/>
        <v>0</v>
      </c>
      <c r="CD100" s="11" t="b">
        <f t="shared" ca="1" si="60"/>
        <v>0</v>
      </c>
      <c r="CE100" s="11" t="b">
        <f t="shared" ca="1" si="60"/>
        <v>0</v>
      </c>
      <c r="CF100" s="11" t="b">
        <f t="shared" ca="1" si="60"/>
        <v>0</v>
      </c>
      <c r="CG100" s="11" t="b">
        <f t="shared" ca="1" si="60"/>
        <v>0</v>
      </c>
      <c r="CH100" s="11" t="b">
        <f t="shared" ca="1" si="60"/>
        <v>0</v>
      </c>
      <c r="CI100" s="11" t="b">
        <f t="shared" ca="1" si="60"/>
        <v>0</v>
      </c>
      <c r="CJ100" s="11" t="b">
        <f t="shared" ca="1" si="60"/>
        <v>0</v>
      </c>
      <c r="CK100" s="11" t="b">
        <f t="shared" ca="1" si="60"/>
        <v>0</v>
      </c>
      <c r="CL100" s="11" t="b">
        <f t="shared" ca="1" si="60"/>
        <v>0</v>
      </c>
      <c r="CM100" s="11" t="b">
        <f t="shared" ca="1" si="60"/>
        <v>0</v>
      </c>
      <c r="CN100" s="11" t="b">
        <f t="shared" ref="CN100:CN131" ca="1" si="69">ISNUMBER(SEARCH($CN$2,BW100))</f>
        <v>0</v>
      </c>
      <c r="CO100" s="11" t="b">
        <f t="shared" ca="1" si="67"/>
        <v>0</v>
      </c>
      <c r="CP100" t="s">
        <v>514</v>
      </c>
    </row>
    <row r="101" spans="1:94">
      <c r="A101" t="s">
        <v>515</v>
      </c>
      <c r="B101" t="s">
        <v>516</v>
      </c>
      <c r="C101" t="s">
        <v>281</v>
      </c>
      <c r="D101" t="s">
        <v>70</v>
      </c>
      <c r="E101" t="s">
        <v>71</v>
      </c>
      <c r="F101" t="s">
        <v>56</v>
      </c>
      <c r="G101" t="s">
        <v>124</v>
      </c>
      <c r="H101" t="s">
        <v>125</v>
      </c>
      <c r="I101" t="str">
        <f t="shared" si="61"/>
        <v>United Kingdom</v>
      </c>
      <c r="J101" t="s">
        <v>59</v>
      </c>
      <c r="K101" t="s">
        <v>98</v>
      </c>
      <c r="L101">
        <v>4</v>
      </c>
      <c r="M101">
        <v>4</v>
      </c>
      <c r="N101">
        <v>5</v>
      </c>
      <c r="O101">
        <v>4</v>
      </c>
      <c r="P101">
        <v>5</v>
      </c>
      <c r="Q101">
        <v>5</v>
      </c>
      <c r="R101">
        <v>5</v>
      </c>
      <c r="S101">
        <v>1</v>
      </c>
      <c r="T101">
        <v>3</v>
      </c>
      <c r="V101">
        <v>6</v>
      </c>
      <c r="W101">
        <v>6</v>
      </c>
      <c r="X101">
        <v>5</v>
      </c>
      <c r="Y101">
        <v>6</v>
      </c>
      <c r="Z101">
        <v>5</v>
      </c>
      <c r="AA101">
        <v>6</v>
      </c>
      <c r="AB101">
        <v>5</v>
      </c>
      <c r="AC101">
        <v>1</v>
      </c>
      <c r="AD101">
        <v>5</v>
      </c>
      <c r="AE101" s="48">
        <f t="shared" si="49"/>
        <v>5.5</v>
      </c>
      <c r="AF101" s="35">
        <v>5</v>
      </c>
      <c r="AG101">
        <v>6</v>
      </c>
      <c r="AH101">
        <v>5</v>
      </c>
      <c r="AI101">
        <v>5</v>
      </c>
      <c r="AJ101">
        <v>6</v>
      </c>
      <c r="AK101">
        <v>5</v>
      </c>
      <c r="AL101">
        <v>5</v>
      </c>
      <c r="AM101">
        <v>5</v>
      </c>
      <c r="AN101" s="48">
        <f t="shared" si="47"/>
        <v>5.25</v>
      </c>
      <c r="AO101">
        <v>5</v>
      </c>
      <c r="AP101">
        <v>5</v>
      </c>
      <c r="AQ101">
        <v>5</v>
      </c>
      <c r="AR101">
        <v>5</v>
      </c>
      <c r="AS101">
        <v>5</v>
      </c>
      <c r="AT101">
        <v>6</v>
      </c>
      <c r="AU101" s="48">
        <f t="shared" si="48"/>
        <v>5</v>
      </c>
      <c r="AV101">
        <v>5</v>
      </c>
      <c r="AW101">
        <f t="shared" si="62"/>
        <v>5.25</v>
      </c>
      <c r="AX101">
        <f t="shared" si="63"/>
        <v>1</v>
      </c>
      <c r="AY101">
        <f t="shared" si="57"/>
        <v>5.5</v>
      </c>
      <c r="AZ101">
        <f t="shared" si="64"/>
        <v>1</v>
      </c>
      <c r="BA101" t="s">
        <v>61</v>
      </c>
      <c r="BB101" t="s">
        <v>110</v>
      </c>
      <c r="BC101" t="s">
        <v>111</v>
      </c>
      <c r="BD101">
        <v>1</v>
      </c>
      <c r="BF101">
        <f t="shared" si="65"/>
        <v>1</v>
      </c>
      <c r="BG101">
        <v>1</v>
      </c>
      <c r="BH101">
        <v>2</v>
      </c>
      <c r="BI101">
        <f t="shared" si="58"/>
        <v>1</v>
      </c>
      <c r="BJ101" t="s">
        <v>64</v>
      </c>
      <c r="BK101" t="s">
        <v>65</v>
      </c>
      <c r="BL101" s="1">
        <v>4.3749999999999995E-3</v>
      </c>
      <c r="BM101" t="s">
        <v>517</v>
      </c>
      <c r="BN101" s="5" t="s">
        <v>736</v>
      </c>
      <c r="BO101" s="5" t="s">
        <v>1153</v>
      </c>
      <c r="BP101" s="11" t="b">
        <f t="shared" ref="BP101:BU110" ca="1" si="70">ISNUMBER(SEARCH(BP$2,$BO101))</f>
        <v>0</v>
      </c>
      <c r="BQ101" s="11" t="b">
        <f t="shared" ca="1" si="70"/>
        <v>0</v>
      </c>
      <c r="BR101" s="11" t="b">
        <f t="shared" ca="1" si="70"/>
        <v>0</v>
      </c>
      <c r="BS101" s="11" t="b">
        <f t="shared" ca="1" si="70"/>
        <v>0</v>
      </c>
      <c r="BT101" s="11" t="b">
        <f t="shared" ca="1" si="70"/>
        <v>0</v>
      </c>
      <c r="BU101" s="11" t="b">
        <f t="shared" ca="1" si="70"/>
        <v>0</v>
      </c>
      <c r="BV101" s="5" t="s">
        <v>1056</v>
      </c>
      <c r="BX101" s="11" t="b">
        <f t="shared" ca="1" si="66"/>
        <v>1</v>
      </c>
      <c r="BY101" s="11" t="b">
        <f t="shared" si="68"/>
        <v>1</v>
      </c>
      <c r="BZ101" s="11" t="b">
        <f t="shared" ref="BZ101:CM110" ca="1" si="71">ISNUMBER(SEARCH(BZ$2,$BV101))</f>
        <v>0</v>
      </c>
      <c r="CA101" s="11" t="b">
        <f t="shared" ca="1" si="71"/>
        <v>0</v>
      </c>
      <c r="CB101" s="11" t="b">
        <f t="shared" ca="1" si="71"/>
        <v>0</v>
      </c>
      <c r="CC101" s="11" t="b">
        <f t="shared" ca="1" si="71"/>
        <v>0</v>
      </c>
      <c r="CD101" s="11" t="b">
        <f t="shared" ca="1" si="71"/>
        <v>0</v>
      </c>
      <c r="CE101" s="11" t="b">
        <f t="shared" ca="1" si="71"/>
        <v>0</v>
      </c>
      <c r="CF101" s="11" t="b">
        <f t="shared" ca="1" si="71"/>
        <v>0</v>
      </c>
      <c r="CG101" s="11" t="b">
        <f t="shared" ca="1" si="71"/>
        <v>0</v>
      </c>
      <c r="CH101" s="11" t="b">
        <f t="shared" ca="1" si="71"/>
        <v>0</v>
      </c>
      <c r="CI101" s="11" t="b">
        <f t="shared" ca="1" si="71"/>
        <v>0</v>
      </c>
      <c r="CJ101" s="11" t="b">
        <f t="shared" ca="1" si="71"/>
        <v>0</v>
      </c>
      <c r="CK101" s="11" t="b">
        <f t="shared" ca="1" si="71"/>
        <v>0</v>
      </c>
      <c r="CL101" s="11" t="b">
        <f t="shared" ca="1" si="71"/>
        <v>0</v>
      </c>
      <c r="CM101" s="11" t="b">
        <f t="shared" ca="1" si="71"/>
        <v>0</v>
      </c>
      <c r="CN101" s="11" t="b">
        <f t="shared" ca="1" si="69"/>
        <v>0</v>
      </c>
      <c r="CO101" s="11" t="b">
        <f t="shared" ca="1" si="67"/>
        <v>0</v>
      </c>
      <c r="CP101" t="s">
        <v>518</v>
      </c>
    </row>
    <row r="102" spans="1:94">
      <c r="A102" t="s">
        <v>519</v>
      </c>
      <c r="B102" t="s">
        <v>520</v>
      </c>
      <c r="C102" t="s">
        <v>281</v>
      </c>
      <c r="D102" t="s">
        <v>70</v>
      </c>
      <c r="E102" t="s">
        <v>71</v>
      </c>
      <c r="F102" t="s">
        <v>56</v>
      </c>
      <c r="G102" t="s">
        <v>96</v>
      </c>
      <c r="H102" t="s">
        <v>521</v>
      </c>
      <c r="I102" t="str">
        <f t="shared" si="61"/>
        <v>Winshester</v>
      </c>
      <c r="J102" t="s">
        <v>59</v>
      </c>
      <c r="K102" t="s">
        <v>98</v>
      </c>
      <c r="L102">
        <v>5</v>
      </c>
      <c r="M102">
        <v>3</v>
      </c>
      <c r="N102">
        <v>4</v>
      </c>
      <c r="O102">
        <v>4</v>
      </c>
      <c r="P102">
        <v>3</v>
      </c>
      <c r="Q102">
        <v>5</v>
      </c>
      <c r="R102">
        <v>0</v>
      </c>
      <c r="S102">
        <v>1</v>
      </c>
      <c r="T102">
        <v>2</v>
      </c>
      <c r="V102">
        <v>5</v>
      </c>
      <c r="W102">
        <v>2</v>
      </c>
      <c r="X102">
        <v>5</v>
      </c>
      <c r="Y102">
        <v>5</v>
      </c>
      <c r="Z102">
        <v>5</v>
      </c>
      <c r="AA102">
        <v>6</v>
      </c>
      <c r="AB102">
        <v>5</v>
      </c>
      <c r="AC102">
        <v>1</v>
      </c>
      <c r="AD102">
        <v>5</v>
      </c>
      <c r="AE102" s="48">
        <f t="shared" si="49"/>
        <v>4.75</v>
      </c>
      <c r="AF102" s="35">
        <v>3</v>
      </c>
      <c r="AG102">
        <v>1</v>
      </c>
      <c r="AH102">
        <v>3</v>
      </c>
      <c r="AI102">
        <v>3</v>
      </c>
      <c r="AJ102">
        <v>4</v>
      </c>
      <c r="AK102">
        <v>3</v>
      </c>
      <c r="AL102">
        <v>4</v>
      </c>
      <c r="AM102">
        <v>5</v>
      </c>
      <c r="AN102" s="48">
        <f t="shared" si="47"/>
        <v>3.25</v>
      </c>
      <c r="AO102">
        <v>3</v>
      </c>
      <c r="AP102">
        <v>4</v>
      </c>
      <c r="AQ102">
        <v>4</v>
      </c>
      <c r="AR102">
        <v>4</v>
      </c>
      <c r="AS102">
        <v>4</v>
      </c>
      <c r="AT102">
        <v>6</v>
      </c>
      <c r="AU102" s="48">
        <f t="shared" si="48"/>
        <v>3.8</v>
      </c>
      <c r="AV102">
        <v>6</v>
      </c>
      <c r="AW102">
        <f t="shared" si="62"/>
        <v>3.25</v>
      </c>
      <c r="AX102">
        <f t="shared" si="63"/>
        <v>1</v>
      </c>
      <c r="AY102">
        <f t="shared" si="57"/>
        <v>4.75</v>
      </c>
      <c r="AZ102">
        <f t="shared" si="64"/>
        <v>1</v>
      </c>
      <c r="BA102" t="s">
        <v>86</v>
      </c>
      <c r="BB102" t="s">
        <v>522</v>
      </c>
      <c r="BC102" t="s">
        <v>523</v>
      </c>
      <c r="BD102">
        <v>1</v>
      </c>
      <c r="BF102">
        <f t="shared" si="65"/>
        <v>1</v>
      </c>
      <c r="BG102">
        <v>1</v>
      </c>
      <c r="BH102">
        <v>2</v>
      </c>
      <c r="BI102">
        <f t="shared" si="58"/>
        <v>1</v>
      </c>
      <c r="BJ102" t="s">
        <v>524</v>
      </c>
      <c r="BK102" t="s">
        <v>157</v>
      </c>
      <c r="BL102" s="1">
        <v>3.5532407407407405E-3</v>
      </c>
      <c r="BN102" s="5" t="s">
        <v>1041</v>
      </c>
      <c r="BP102" s="11" t="b">
        <f t="shared" ca="1" si="70"/>
        <v>0</v>
      </c>
      <c r="BQ102" s="11" t="b">
        <f t="shared" ca="1" si="70"/>
        <v>0</v>
      </c>
      <c r="BR102" s="11" t="b">
        <f t="shared" ca="1" si="70"/>
        <v>0</v>
      </c>
      <c r="BS102" s="11" t="b">
        <f t="shared" ca="1" si="70"/>
        <v>0</v>
      </c>
      <c r="BT102" s="11" t="b">
        <f t="shared" ca="1" si="70"/>
        <v>0</v>
      </c>
      <c r="BU102" s="11" t="b">
        <f t="shared" ca="1" si="70"/>
        <v>0</v>
      </c>
      <c r="BX102" s="11" t="b">
        <f t="shared" ca="1" si="66"/>
        <v>0</v>
      </c>
      <c r="BY102" s="11" t="b">
        <f t="shared" si="68"/>
        <v>0</v>
      </c>
      <c r="BZ102" s="11" t="b">
        <f t="shared" ca="1" si="71"/>
        <v>0</v>
      </c>
      <c r="CA102" s="11" t="b">
        <f t="shared" ca="1" si="71"/>
        <v>0</v>
      </c>
      <c r="CB102" s="11" t="b">
        <f t="shared" ca="1" si="71"/>
        <v>0</v>
      </c>
      <c r="CC102" s="11" t="b">
        <f t="shared" ca="1" si="71"/>
        <v>0</v>
      </c>
      <c r="CD102" s="11" t="b">
        <f t="shared" ca="1" si="71"/>
        <v>0</v>
      </c>
      <c r="CE102" s="11" t="b">
        <f t="shared" ca="1" si="71"/>
        <v>0</v>
      </c>
      <c r="CF102" s="11" t="b">
        <f t="shared" ca="1" si="71"/>
        <v>0</v>
      </c>
      <c r="CG102" s="11" t="b">
        <f t="shared" ca="1" si="71"/>
        <v>0</v>
      </c>
      <c r="CH102" s="11" t="b">
        <f t="shared" ca="1" si="71"/>
        <v>0</v>
      </c>
      <c r="CI102" s="11" t="b">
        <f t="shared" ca="1" si="71"/>
        <v>0</v>
      </c>
      <c r="CJ102" s="11" t="b">
        <f t="shared" ca="1" si="71"/>
        <v>0</v>
      </c>
      <c r="CK102" s="11" t="b">
        <f t="shared" ca="1" si="71"/>
        <v>0</v>
      </c>
      <c r="CL102" s="11" t="b">
        <f t="shared" ca="1" si="71"/>
        <v>0</v>
      </c>
      <c r="CM102" s="11" t="b">
        <f t="shared" ca="1" si="71"/>
        <v>0</v>
      </c>
      <c r="CN102" s="11" t="b">
        <f t="shared" ca="1" si="69"/>
        <v>0</v>
      </c>
      <c r="CO102" s="11" t="b">
        <f t="shared" ca="1" si="67"/>
        <v>0</v>
      </c>
    </row>
    <row r="103" spans="1:94">
      <c r="A103" t="s">
        <v>547</v>
      </c>
      <c r="B103" t="s">
        <v>548</v>
      </c>
      <c r="C103" t="s">
        <v>281</v>
      </c>
      <c r="D103" t="s">
        <v>81</v>
      </c>
      <c r="E103" t="s">
        <v>144</v>
      </c>
      <c r="F103" t="s">
        <v>83</v>
      </c>
      <c r="G103" t="s">
        <v>96</v>
      </c>
      <c r="H103" t="s">
        <v>109</v>
      </c>
      <c r="I103" t="str">
        <f t="shared" si="61"/>
        <v>UK</v>
      </c>
      <c r="J103" t="s">
        <v>74</v>
      </c>
      <c r="K103" t="s">
        <v>98</v>
      </c>
      <c r="L103">
        <v>4</v>
      </c>
      <c r="M103">
        <v>3</v>
      </c>
      <c r="N103">
        <v>5</v>
      </c>
      <c r="O103">
        <v>2</v>
      </c>
      <c r="P103">
        <v>5</v>
      </c>
      <c r="Q103">
        <v>4</v>
      </c>
      <c r="R103">
        <v>4</v>
      </c>
      <c r="S103">
        <v>1</v>
      </c>
      <c r="T103">
        <v>2</v>
      </c>
      <c r="V103">
        <v>5</v>
      </c>
      <c r="W103">
        <v>5</v>
      </c>
      <c r="X103">
        <v>4</v>
      </c>
      <c r="Y103">
        <v>6</v>
      </c>
      <c r="Z103">
        <v>5</v>
      </c>
      <c r="AA103">
        <v>6</v>
      </c>
      <c r="AB103">
        <v>4</v>
      </c>
      <c r="AC103">
        <v>0</v>
      </c>
      <c r="AD103">
        <v>6</v>
      </c>
      <c r="AE103" s="48">
        <f t="shared" si="49"/>
        <v>5.125</v>
      </c>
      <c r="AF103" s="35">
        <v>5</v>
      </c>
      <c r="AG103">
        <v>4</v>
      </c>
      <c r="AH103">
        <v>4</v>
      </c>
      <c r="AI103">
        <v>4</v>
      </c>
      <c r="AJ103">
        <v>6</v>
      </c>
      <c r="AK103">
        <v>6</v>
      </c>
      <c r="AL103">
        <v>6</v>
      </c>
      <c r="AM103">
        <v>5</v>
      </c>
      <c r="AN103" s="48">
        <f t="shared" si="47"/>
        <v>5</v>
      </c>
      <c r="AO103">
        <v>3</v>
      </c>
      <c r="AP103">
        <v>4</v>
      </c>
      <c r="AQ103">
        <v>4</v>
      </c>
      <c r="AR103">
        <v>3</v>
      </c>
      <c r="AS103">
        <v>4</v>
      </c>
      <c r="AT103">
        <v>6</v>
      </c>
      <c r="AU103" s="48">
        <f t="shared" si="48"/>
        <v>3.6</v>
      </c>
      <c r="AV103">
        <v>6</v>
      </c>
      <c r="AW103">
        <f t="shared" si="62"/>
        <v>5</v>
      </c>
      <c r="AX103">
        <f t="shared" si="63"/>
        <v>1</v>
      </c>
      <c r="AY103">
        <f t="shared" si="57"/>
        <v>5.125</v>
      </c>
      <c r="AZ103">
        <f t="shared" si="64"/>
        <v>1</v>
      </c>
      <c r="BA103" t="s">
        <v>86</v>
      </c>
      <c r="BB103" t="s">
        <v>392</v>
      </c>
      <c r="BC103" t="s">
        <v>393</v>
      </c>
      <c r="BD103">
        <v>3</v>
      </c>
      <c r="BF103">
        <f t="shared" si="65"/>
        <v>3</v>
      </c>
      <c r="BG103">
        <v>1</v>
      </c>
      <c r="BH103">
        <v>3</v>
      </c>
      <c r="BI103">
        <f t="shared" si="58"/>
        <v>1</v>
      </c>
      <c r="BJ103" t="s">
        <v>106</v>
      </c>
      <c r="BK103" t="s">
        <v>90</v>
      </c>
      <c r="BL103" s="1">
        <v>2.6620370370370374E-3</v>
      </c>
      <c r="BM103" t="s">
        <v>549</v>
      </c>
      <c r="BN103" s="5" t="s">
        <v>736</v>
      </c>
      <c r="BO103" s="5" t="s">
        <v>1144</v>
      </c>
      <c r="BP103" s="11" t="b">
        <f t="shared" ca="1" si="70"/>
        <v>1</v>
      </c>
      <c r="BQ103" s="11" t="b">
        <f t="shared" ca="1" si="70"/>
        <v>0</v>
      </c>
      <c r="BR103" s="11" t="b">
        <f t="shared" ca="1" si="70"/>
        <v>0</v>
      </c>
      <c r="BS103" s="11" t="b">
        <f t="shared" ca="1" si="70"/>
        <v>0</v>
      </c>
      <c r="BT103" s="11" t="b">
        <f t="shared" ca="1" si="70"/>
        <v>0</v>
      </c>
      <c r="BU103" s="11" t="b">
        <f t="shared" ca="1" si="70"/>
        <v>0</v>
      </c>
      <c r="BX103" s="11" t="b">
        <f t="shared" ca="1" si="66"/>
        <v>0</v>
      </c>
      <c r="BY103" s="11" t="b">
        <f t="shared" si="68"/>
        <v>0</v>
      </c>
      <c r="BZ103" s="11" t="b">
        <f t="shared" ca="1" si="71"/>
        <v>0</v>
      </c>
      <c r="CA103" s="11" t="b">
        <f t="shared" ca="1" si="71"/>
        <v>0</v>
      </c>
      <c r="CB103" s="11" t="b">
        <f t="shared" ca="1" si="71"/>
        <v>0</v>
      </c>
      <c r="CC103" s="11" t="b">
        <f t="shared" ca="1" si="71"/>
        <v>0</v>
      </c>
      <c r="CD103" s="11" t="b">
        <f t="shared" ca="1" si="71"/>
        <v>0</v>
      </c>
      <c r="CE103" s="11" t="b">
        <f t="shared" ca="1" si="71"/>
        <v>0</v>
      </c>
      <c r="CF103" s="11" t="b">
        <f t="shared" ca="1" si="71"/>
        <v>0</v>
      </c>
      <c r="CG103" s="11" t="b">
        <f t="shared" ca="1" si="71"/>
        <v>0</v>
      </c>
      <c r="CH103" s="11" t="b">
        <f t="shared" ca="1" si="71"/>
        <v>0</v>
      </c>
      <c r="CI103" s="11" t="b">
        <f t="shared" ca="1" si="71"/>
        <v>0</v>
      </c>
      <c r="CJ103" s="11" t="b">
        <f t="shared" ca="1" si="71"/>
        <v>0</v>
      </c>
      <c r="CK103" s="11" t="b">
        <f t="shared" ca="1" si="71"/>
        <v>0</v>
      </c>
      <c r="CL103" s="11" t="b">
        <f t="shared" ca="1" si="71"/>
        <v>0</v>
      </c>
      <c r="CM103" s="11" t="b">
        <f t="shared" ca="1" si="71"/>
        <v>0</v>
      </c>
      <c r="CN103" s="11" t="b">
        <f t="shared" ca="1" si="69"/>
        <v>0</v>
      </c>
      <c r="CO103" s="11" t="b">
        <f t="shared" ca="1" si="67"/>
        <v>0</v>
      </c>
      <c r="CP103" t="s">
        <v>169</v>
      </c>
    </row>
    <row r="104" spans="1:94">
      <c r="A104" t="s">
        <v>550</v>
      </c>
      <c r="B104" t="s">
        <v>551</v>
      </c>
      <c r="C104" t="s">
        <v>281</v>
      </c>
      <c r="D104" t="s">
        <v>70</v>
      </c>
      <c r="E104" t="s">
        <v>71</v>
      </c>
      <c r="F104" t="s">
        <v>116</v>
      </c>
      <c r="G104" t="s">
        <v>96</v>
      </c>
      <c r="H104" t="s">
        <v>84</v>
      </c>
      <c r="I104" t="str">
        <f t="shared" si="61"/>
        <v>United States</v>
      </c>
      <c r="J104" t="s">
        <v>74</v>
      </c>
      <c r="K104" t="s">
        <v>60</v>
      </c>
      <c r="L104">
        <v>3</v>
      </c>
      <c r="M104">
        <v>1</v>
      </c>
      <c r="N104">
        <v>3</v>
      </c>
      <c r="O104">
        <v>2</v>
      </c>
      <c r="P104">
        <v>4</v>
      </c>
      <c r="Q104">
        <v>4</v>
      </c>
      <c r="R104">
        <v>3</v>
      </c>
      <c r="S104">
        <v>1</v>
      </c>
      <c r="T104">
        <v>3</v>
      </c>
      <c r="V104">
        <v>2</v>
      </c>
      <c r="W104">
        <v>3</v>
      </c>
      <c r="X104">
        <v>2</v>
      </c>
      <c r="Y104">
        <v>5</v>
      </c>
      <c r="Z104">
        <v>5</v>
      </c>
      <c r="AA104">
        <v>5</v>
      </c>
      <c r="AB104">
        <v>3</v>
      </c>
      <c r="AC104">
        <v>4</v>
      </c>
      <c r="AD104">
        <v>2</v>
      </c>
      <c r="AE104" s="48">
        <f t="shared" si="49"/>
        <v>3.375</v>
      </c>
      <c r="AF104" s="35">
        <v>6</v>
      </c>
      <c r="AG104">
        <v>4</v>
      </c>
      <c r="AH104">
        <v>3</v>
      </c>
      <c r="AI104">
        <v>4</v>
      </c>
      <c r="AJ104">
        <v>5</v>
      </c>
      <c r="AK104">
        <v>5</v>
      </c>
      <c r="AL104">
        <v>5</v>
      </c>
      <c r="AM104">
        <v>6</v>
      </c>
      <c r="AN104" s="48">
        <f t="shared" si="47"/>
        <v>4.75</v>
      </c>
      <c r="AO104">
        <v>5</v>
      </c>
      <c r="AP104">
        <v>4</v>
      </c>
      <c r="AQ104">
        <v>4</v>
      </c>
      <c r="AR104">
        <v>4</v>
      </c>
      <c r="AS104">
        <v>4</v>
      </c>
      <c r="AT104">
        <v>6</v>
      </c>
      <c r="AU104" s="48">
        <f t="shared" si="48"/>
        <v>4.2</v>
      </c>
      <c r="AV104">
        <v>6</v>
      </c>
      <c r="AW104">
        <f t="shared" si="62"/>
        <v>4.75</v>
      </c>
      <c r="AX104">
        <f t="shared" si="63"/>
        <v>1</v>
      </c>
      <c r="AY104">
        <f t="shared" si="57"/>
        <v>3.375</v>
      </c>
      <c r="AZ104">
        <f t="shared" si="64"/>
        <v>1</v>
      </c>
      <c r="BA104" t="s">
        <v>297</v>
      </c>
      <c r="BB104" t="s">
        <v>552</v>
      </c>
      <c r="BC104" t="s">
        <v>412</v>
      </c>
      <c r="BD104">
        <v>1</v>
      </c>
      <c r="BF104">
        <f t="shared" si="65"/>
        <v>1</v>
      </c>
      <c r="BG104">
        <v>1</v>
      </c>
      <c r="BH104">
        <v>1</v>
      </c>
      <c r="BI104">
        <f t="shared" si="58"/>
        <v>0</v>
      </c>
      <c r="BJ104" t="s">
        <v>553</v>
      </c>
      <c r="BK104" t="s">
        <v>301</v>
      </c>
      <c r="BL104" s="1">
        <v>4.1319444444444442E-3</v>
      </c>
      <c r="BN104" s="5" t="s">
        <v>1041</v>
      </c>
      <c r="BP104" s="11" t="b">
        <f t="shared" ca="1" si="70"/>
        <v>0</v>
      </c>
      <c r="BQ104" s="11" t="b">
        <f t="shared" ca="1" si="70"/>
        <v>0</v>
      </c>
      <c r="BR104" s="11" t="b">
        <f t="shared" ca="1" si="70"/>
        <v>0</v>
      </c>
      <c r="BS104" s="11" t="b">
        <f t="shared" ca="1" si="70"/>
        <v>0</v>
      </c>
      <c r="BT104" s="11" t="b">
        <f t="shared" ca="1" si="70"/>
        <v>0</v>
      </c>
      <c r="BU104" s="11" t="b">
        <f t="shared" ca="1" si="70"/>
        <v>0</v>
      </c>
      <c r="BX104" s="11" t="b">
        <f t="shared" ca="1" si="66"/>
        <v>0</v>
      </c>
      <c r="BY104" s="11" t="b">
        <f t="shared" si="68"/>
        <v>0</v>
      </c>
      <c r="BZ104" s="11" t="b">
        <f t="shared" ca="1" si="71"/>
        <v>0</v>
      </c>
      <c r="CA104" s="11" t="b">
        <f t="shared" ca="1" si="71"/>
        <v>0</v>
      </c>
      <c r="CB104" s="11" t="b">
        <f t="shared" ca="1" si="71"/>
        <v>0</v>
      </c>
      <c r="CC104" s="11" t="b">
        <f t="shared" ca="1" si="71"/>
        <v>0</v>
      </c>
      <c r="CD104" s="11" t="b">
        <f t="shared" ca="1" si="71"/>
        <v>0</v>
      </c>
      <c r="CE104" s="11" t="b">
        <f t="shared" ca="1" si="71"/>
        <v>0</v>
      </c>
      <c r="CF104" s="11" t="b">
        <f t="shared" ca="1" si="71"/>
        <v>0</v>
      </c>
      <c r="CG104" s="11" t="b">
        <f t="shared" ca="1" si="71"/>
        <v>0</v>
      </c>
      <c r="CH104" s="11" t="b">
        <f t="shared" ca="1" si="71"/>
        <v>0</v>
      </c>
      <c r="CI104" s="11" t="b">
        <f t="shared" ca="1" si="71"/>
        <v>0</v>
      </c>
      <c r="CJ104" s="11" t="b">
        <f t="shared" ca="1" si="71"/>
        <v>0</v>
      </c>
      <c r="CK104" s="11" t="b">
        <f t="shared" ca="1" si="71"/>
        <v>0</v>
      </c>
      <c r="CL104" s="11" t="b">
        <f t="shared" ca="1" si="71"/>
        <v>0</v>
      </c>
      <c r="CM104" s="11" t="b">
        <f t="shared" ca="1" si="71"/>
        <v>0</v>
      </c>
      <c r="CN104" s="11" t="b">
        <f t="shared" ca="1" si="69"/>
        <v>0</v>
      </c>
      <c r="CO104" s="11" t="b">
        <f t="shared" ca="1" si="67"/>
        <v>0</v>
      </c>
    </row>
    <row r="105" spans="1:94">
      <c r="A105" t="s">
        <v>554</v>
      </c>
      <c r="B105" t="s">
        <v>555</v>
      </c>
      <c r="C105" t="s">
        <v>281</v>
      </c>
      <c r="D105" t="s">
        <v>70</v>
      </c>
      <c r="E105" t="s">
        <v>71</v>
      </c>
      <c r="F105" t="s">
        <v>56</v>
      </c>
      <c r="G105" t="s">
        <v>96</v>
      </c>
      <c r="H105" t="s">
        <v>125</v>
      </c>
      <c r="I105" t="str">
        <f t="shared" si="61"/>
        <v>United Kingdom</v>
      </c>
      <c r="J105" t="s">
        <v>59</v>
      </c>
      <c r="K105" t="s">
        <v>98</v>
      </c>
      <c r="L105">
        <v>4</v>
      </c>
      <c r="M105">
        <v>4</v>
      </c>
      <c r="N105">
        <v>4</v>
      </c>
      <c r="O105">
        <v>3</v>
      </c>
      <c r="P105">
        <v>5</v>
      </c>
      <c r="Q105">
        <v>5</v>
      </c>
      <c r="R105">
        <v>6</v>
      </c>
      <c r="S105">
        <v>1</v>
      </c>
      <c r="T105">
        <v>2</v>
      </c>
      <c r="V105">
        <v>2</v>
      </c>
      <c r="W105">
        <v>1</v>
      </c>
      <c r="X105">
        <v>1</v>
      </c>
      <c r="Y105">
        <v>4</v>
      </c>
      <c r="Z105">
        <v>4</v>
      </c>
      <c r="AA105">
        <v>4</v>
      </c>
      <c r="AB105">
        <v>0</v>
      </c>
      <c r="AC105">
        <v>6</v>
      </c>
      <c r="AD105">
        <v>0</v>
      </c>
      <c r="AE105" s="48">
        <f t="shared" si="49"/>
        <v>2</v>
      </c>
      <c r="AF105" s="35">
        <v>4</v>
      </c>
      <c r="AG105">
        <v>4</v>
      </c>
      <c r="AH105">
        <v>4</v>
      </c>
      <c r="AI105">
        <v>4</v>
      </c>
      <c r="AJ105">
        <v>4</v>
      </c>
      <c r="AK105">
        <v>4</v>
      </c>
      <c r="AL105">
        <v>4</v>
      </c>
      <c r="AM105">
        <v>4</v>
      </c>
      <c r="AN105" s="48">
        <f t="shared" si="47"/>
        <v>4</v>
      </c>
      <c r="AO105">
        <v>3</v>
      </c>
      <c r="AP105">
        <v>4</v>
      </c>
      <c r="AQ105">
        <v>4</v>
      </c>
      <c r="AR105">
        <v>3</v>
      </c>
      <c r="AS105">
        <v>3</v>
      </c>
      <c r="AT105">
        <v>6</v>
      </c>
      <c r="AU105" s="48">
        <f t="shared" si="48"/>
        <v>3.4</v>
      </c>
      <c r="AV105">
        <v>4</v>
      </c>
      <c r="AW105">
        <f t="shared" si="62"/>
        <v>4</v>
      </c>
      <c r="AX105">
        <f t="shared" si="63"/>
        <v>1</v>
      </c>
      <c r="AY105">
        <f t="shared" si="57"/>
        <v>2</v>
      </c>
      <c r="AZ105">
        <f t="shared" si="64"/>
        <v>0</v>
      </c>
      <c r="BA105" t="s">
        <v>86</v>
      </c>
      <c r="BB105" t="s">
        <v>556</v>
      </c>
      <c r="BC105" t="s">
        <v>557</v>
      </c>
      <c r="BD105">
        <v>0</v>
      </c>
      <c r="BE105">
        <v>1</v>
      </c>
      <c r="BF105">
        <f t="shared" si="65"/>
        <v>1</v>
      </c>
      <c r="BG105">
        <v>1</v>
      </c>
      <c r="BH105">
        <v>2</v>
      </c>
      <c r="BI105">
        <f t="shared" si="58"/>
        <v>1</v>
      </c>
      <c r="BJ105" t="s">
        <v>106</v>
      </c>
      <c r="BK105" t="s">
        <v>90</v>
      </c>
      <c r="BL105" s="1">
        <v>7.0254629629629634E-3</v>
      </c>
      <c r="BM105" t="s">
        <v>558</v>
      </c>
      <c r="BN105" s="5" t="s">
        <v>1042</v>
      </c>
      <c r="BP105" s="11" t="b">
        <f t="shared" ca="1" si="70"/>
        <v>0</v>
      </c>
      <c r="BQ105" s="11" t="b">
        <f t="shared" ca="1" si="70"/>
        <v>0</v>
      </c>
      <c r="BR105" s="11" t="b">
        <f t="shared" ca="1" si="70"/>
        <v>0</v>
      </c>
      <c r="BS105" s="11" t="b">
        <f t="shared" ca="1" si="70"/>
        <v>0</v>
      </c>
      <c r="BT105" s="11" t="b">
        <f t="shared" ca="1" si="70"/>
        <v>0</v>
      </c>
      <c r="BU105" s="11" t="b">
        <f t="shared" ca="1" si="70"/>
        <v>0</v>
      </c>
      <c r="BV105" s="5" t="s">
        <v>1065</v>
      </c>
      <c r="BX105" s="11" t="b">
        <f t="shared" ca="1" si="66"/>
        <v>0</v>
      </c>
      <c r="BY105" s="11" t="b">
        <f t="shared" si="68"/>
        <v>0</v>
      </c>
      <c r="BZ105" s="11" t="b">
        <f t="shared" ca="1" si="71"/>
        <v>0</v>
      </c>
      <c r="CA105" s="11" t="b">
        <f t="shared" ca="1" si="71"/>
        <v>0</v>
      </c>
      <c r="CB105" s="11" t="b">
        <f t="shared" ca="1" si="71"/>
        <v>0</v>
      </c>
      <c r="CC105" s="11" t="b">
        <f t="shared" ca="1" si="71"/>
        <v>0</v>
      </c>
      <c r="CD105" s="11" t="b">
        <f t="shared" ca="1" si="71"/>
        <v>0</v>
      </c>
      <c r="CE105" s="11" t="b">
        <f t="shared" ca="1" si="71"/>
        <v>0</v>
      </c>
      <c r="CF105" s="11" t="b">
        <f t="shared" ca="1" si="71"/>
        <v>0</v>
      </c>
      <c r="CG105" s="11" t="b">
        <f t="shared" ca="1" si="71"/>
        <v>0</v>
      </c>
      <c r="CH105" s="11" t="b">
        <f t="shared" ca="1" si="71"/>
        <v>0</v>
      </c>
      <c r="CI105" s="11" t="b">
        <f t="shared" ca="1" si="71"/>
        <v>0</v>
      </c>
      <c r="CJ105" s="11" t="b">
        <f t="shared" ca="1" si="71"/>
        <v>0</v>
      </c>
      <c r="CK105" s="11" t="b">
        <f t="shared" ca="1" si="71"/>
        <v>0</v>
      </c>
      <c r="CL105" s="11" t="b">
        <f t="shared" ca="1" si="71"/>
        <v>0</v>
      </c>
      <c r="CM105" s="11" t="b">
        <f t="shared" ca="1" si="71"/>
        <v>1</v>
      </c>
      <c r="CN105" s="11" t="b">
        <f t="shared" ca="1" si="69"/>
        <v>0</v>
      </c>
      <c r="CO105" s="11" t="b">
        <f t="shared" ca="1" si="67"/>
        <v>0</v>
      </c>
      <c r="CP105" t="s">
        <v>559</v>
      </c>
    </row>
    <row r="106" spans="1:94">
      <c r="A106" t="s">
        <v>566</v>
      </c>
      <c r="B106" t="s">
        <v>567</v>
      </c>
      <c r="C106" t="s">
        <v>562</v>
      </c>
      <c r="D106" t="s">
        <v>70</v>
      </c>
      <c r="E106" t="s">
        <v>71</v>
      </c>
      <c r="F106" t="s">
        <v>56</v>
      </c>
      <c r="G106" t="s">
        <v>96</v>
      </c>
      <c r="H106" t="s">
        <v>97</v>
      </c>
      <c r="I106" t="str">
        <f t="shared" si="61"/>
        <v>uk</v>
      </c>
      <c r="J106" t="s">
        <v>74</v>
      </c>
      <c r="K106" t="s">
        <v>98</v>
      </c>
      <c r="L106">
        <v>3</v>
      </c>
      <c r="M106">
        <v>4</v>
      </c>
      <c r="N106">
        <v>3</v>
      </c>
      <c r="O106">
        <v>4</v>
      </c>
      <c r="P106">
        <v>6</v>
      </c>
      <c r="Q106">
        <v>2</v>
      </c>
      <c r="R106">
        <v>2</v>
      </c>
      <c r="S106">
        <v>1</v>
      </c>
      <c r="T106">
        <v>2</v>
      </c>
      <c r="V106">
        <v>6</v>
      </c>
      <c r="W106">
        <v>6</v>
      </c>
      <c r="X106">
        <v>6</v>
      </c>
      <c r="Y106">
        <v>6</v>
      </c>
      <c r="Z106">
        <v>6</v>
      </c>
      <c r="AA106">
        <v>6</v>
      </c>
      <c r="AB106">
        <v>6</v>
      </c>
      <c r="AC106">
        <v>0</v>
      </c>
      <c r="AD106">
        <v>6</v>
      </c>
      <c r="AE106" s="48">
        <f t="shared" si="49"/>
        <v>6</v>
      </c>
      <c r="AF106" s="35">
        <v>3</v>
      </c>
      <c r="AG106">
        <v>5</v>
      </c>
      <c r="AH106">
        <v>4</v>
      </c>
      <c r="AI106">
        <v>3</v>
      </c>
      <c r="AJ106">
        <v>6</v>
      </c>
      <c r="AK106">
        <v>6</v>
      </c>
      <c r="AL106">
        <v>6</v>
      </c>
      <c r="AM106">
        <v>4</v>
      </c>
      <c r="AN106" s="48">
        <f t="shared" si="47"/>
        <v>4.625</v>
      </c>
      <c r="AO106">
        <v>6</v>
      </c>
      <c r="AP106">
        <v>5</v>
      </c>
      <c r="AQ106">
        <v>6</v>
      </c>
      <c r="AR106">
        <v>2</v>
      </c>
      <c r="AS106">
        <v>5</v>
      </c>
      <c r="AT106">
        <v>6</v>
      </c>
      <c r="AU106" s="48">
        <f t="shared" si="48"/>
        <v>4.8</v>
      </c>
      <c r="AV106">
        <v>6</v>
      </c>
      <c r="AW106">
        <f t="shared" si="62"/>
        <v>4.625</v>
      </c>
      <c r="AX106">
        <f t="shared" si="63"/>
        <v>1</v>
      </c>
      <c r="AY106">
        <f t="shared" si="57"/>
        <v>6</v>
      </c>
      <c r="AZ106">
        <f t="shared" si="64"/>
        <v>1</v>
      </c>
      <c r="BA106" t="s">
        <v>297</v>
      </c>
      <c r="BB106" t="s">
        <v>335</v>
      </c>
      <c r="BC106" t="s">
        <v>336</v>
      </c>
      <c r="BD106">
        <v>1</v>
      </c>
      <c r="BF106">
        <f t="shared" si="65"/>
        <v>1</v>
      </c>
      <c r="BG106">
        <v>1</v>
      </c>
      <c r="BH106">
        <v>4</v>
      </c>
      <c r="BI106">
        <f t="shared" si="58"/>
        <v>1</v>
      </c>
      <c r="BJ106" t="s">
        <v>545</v>
      </c>
      <c r="BK106" t="s">
        <v>301</v>
      </c>
      <c r="BL106" s="1">
        <v>1.2812499999999999E-2</v>
      </c>
      <c r="BM106" t="s">
        <v>568</v>
      </c>
      <c r="BN106" s="5" t="s">
        <v>736</v>
      </c>
      <c r="BO106" s="5" t="s">
        <v>1146</v>
      </c>
      <c r="BP106" s="11" t="b">
        <f t="shared" ca="1" si="70"/>
        <v>0</v>
      </c>
      <c r="BQ106" s="11" t="b">
        <f t="shared" ca="1" si="70"/>
        <v>0</v>
      </c>
      <c r="BR106" s="11" t="b">
        <f t="shared" ca="1" si="70"/>
        <v>0</v>
      </c>
      <c r="BS106" s="11" t="b">
        <f t="shared" ca="1" si="70"/>
        <v>0</v>
      </c>
      <c r="BT106" s="11" t="b">
        <f t="shared" ca="1" si="70"/>
        <v>0</v>
      </c>
      <c r="BU106" s="11" t="b">
        <f t="shared" ca="1" si="70"/>
        <v>0</v>
      </c>
      <c r="BX106" s="11" t="b">
        <f t="shared" ca="1" si="66"/>
        <v>0</v>
      </c>
      <c r="BY106" s="11" t="b">
        <f t="shared" si="68"/>
        <v>0</v>
      </c>
      <c r="BZ106" s="11" t="b">
        <f t="shared" ca="1" si="71"/>
        <v>0</v>
      </c>
      <c r="CA106" s="11" t="b">
        <f t="shared" ca="1" si="71"/>
        <v>0</v>
      </c>
      <c r="CB106" s="11" t="b">
        <f t="shared" ca="1" si="71"/>
        <v>0</v>
      </c>
      <c r="CC106" s="11" t="b">
        <f t="shared" ca="1" si="71"/>
        <v>0</v>
      </c>
      <c r="CD106" s="11" t="b">
        <f t="shared" ca="1" si="71"/>
        <v>0</v>
      </c>
      <c r="CE106" s="11" t="b">
        <f t="shared" ca="1" si="71"/>
        <v>0</v>
      </c>
      <c r="CF106" s="11" t="b">
        <f t="shared" ca="1" si="71"/>
        <v>0</v>
      </c>
      <c r="CG106" s="11" t="b">
        <f t="shared" ca="1" si="71"/>
        <v>0</v>
      </c>
      <c r="CH106" s="11" t="b">
        <f t="shared" ca="1" si="71"/>
        <v>0</v>
      </c>
      <c r="CI106" s="11" t="b">
        <f t="shared" ca="1" si="71"/>
        <v>0</v>
      </c>
      <c r="CJ106" s="11" t="b">
        <f t="shared" ca="1" si="71"/>
        <v>0</v>
      </c>
      <c r="CK106" s="11" t="b">
        <f t="shared" ca="1" si="71"/>
        <v>0</v>
      </c>
      <c r="CL106" s="11" t="b">
        <f t="shared" ca="1" si="71"/>
        <v>0</v>
      </c>
      <c r="CM106" s="11" t="b">
        <f t="shared" ca="1" si="71"/>
        <v>0</v>
      </c>
      <c r="CN106" s="11" t="b">
        <f t="shared" ca="1" si="69"/>
        <v>0</v>
      </c>
      <c r="CO106" s="11" t="b">
        <f t="shared" ca="1" si="67"/>
        <v>0</v>
      </c>
      <c r="CP106" t="s">
        <v>568</v>
      </c>
    </row>
    <row r="107" spans="1:94">
      <c r="A107" t="s">
        <v>576</v>
      </c>
      <c r="B107" t="s">
        <v>577</v>
      </c>
      <c r="C107" t="s">
        <v>562</v>
      </c>
      <c r="D107" t="s">
        <v>54</v>
      </c>
      <c r="E107" t="s">
        <v>144</v>
      </c>
      <c r="F107" t="s">
        <v>56</v>
      </c>
      <c r="G107" t="s">
        <v>124</v>
      </c>
      <c r="H107" t="s">
        <v>510</v>
      </c>
      <c r="I107" t="str">
        <f t="shared" si="61"/>
        <v>England</v>
      </c>
      <c r="J107" t="s">
        <v>59</v>
      </c>
      <c r="K107" t="s">
        <v>98</v>
      </c>
      <c r="L107">
        <v>4</v>
      </c>
      <c r="M107">
        <v>3</v>
      </c>
      <c r="N107">
        <v>4</v>
      </c>
      <c r="O107">
        <v>4</v>
      </c>
      <c r="P107">
        <v>5</v>
      </c>
      <c r="Q107">
        <v>3</v>
      </c>
      <c r="R107">
        <v>4</v>
      </c>
      <c r="S107">
        <v>1</v>
      </c>
      <c r="T107">
        <v>2</v>
      </c>
      <c r="V107">
        <v>4</v>
      </c>
      <c r="W107">
        <v>4</v>
      </c>
      <c r="X107">
        <v>4</v>
      </c>
      <c r="Y107">
        <v>4</v>
      </c>
      <c r="Z107">
        <v>4</v>
      </c>
      <c r="AA107">
        <v>4</v>
      </c>
      <c r="AB107">
        <v>4</v>
      </c>
      <c r="AC107">
        <v>4</v>
      </c>
      <c r="AD107">
        <v>2</v>
      </c>
      <c r="AE107" s="48">
        <f t="shared" si="49"/>
        <v>3.75</v>
      </c>
      <c r="AF107" s="35">
        <v>4</v>
      </c>
      <c r="AG107">
        <v>3</v>
      </c>
      <c r="AH107">
        <v>4</v>
      </c>
      <c r="AI107">
        <v>4</v>
      </c>
      <c r="AJ107">
        <v>5</v>
      </c>
      <c r="AK107">
        <v>5</v>
      </c>
      <c r="AL107">
        <v>5</v>
      </c>
      <c r="AM107">
        <v>4</v>
      </c>
      <c r="AN107" s="48">
        <f t="shared" si="47"/>
        <v>4.25</v>
      </c>
      <c r="AO107">
        <v>4</v>
      </c>
      <c r="AP107">
        <v>5</v>
      </c>
      <c r="AQ107">
        <v>5</v>
      </c>
      <c r="AR107">
        <v>5</v>
      </c>
      <c r="AS107">
        <v>5</v>
      </c>
      <c r="AT107">
        <v>6</v>
      </c>
      <c r="AU107" s="48">
        <f t="shared" si="48"/>
        <v>4.8</v>
      </c>
      <c r="AV107">
        <v>2</v>
      </c>
      <c r="AW107">
        <f t="shared" si="62"/>
        <v>4.25</v>
      </c>
      <c r="AX107">
        <f t="shared" si="63"/>
        <v>1</v>
      </c>
      <c r="AY107">
        <f t="shared" si="57"/>
        <v>3.75</v>
      </c>
      <c r="AZ107">
        <f t="shared" si="64"/>
        <v>1</v>
      </c>
      <c r="BA107" t="s">
        <v>282</v>
      </c>
      <c r="BB107" t="s">
        <v>228</v>
      </c>
      <c r="BC107" t="s">
        <v>571</v>
      </c>
      <c r="BD107">
        <v>1</v>
      </c>
      <c r="BF107">
        <f t="shared" si="65"/>
        <v>1</v>
      </c>
      <c r="BG107">
        <v>1</v>
      </c>
      <c r="BH107">
        <v>1</v>
      </c>
      <c r="BI107">
        <f t="shared" si="58"/>
        <v>0</v>
      </c>
      <c r="BJ107" t="s">
        <v>292</v>
      </c>
      <c r="BK107" t="s">
        <v>286</v>
      </c>
      <c r="BL107" s="1">
        <v>2.3611111111111111E-3</v>
      </c>
      <c r="BN107" s="5" t="s">
        <v>1041</v>
      </c>
      <c r="BP107" s="11" t="b">
        <f t="shared" ca="1" si="70"/>
        <v>0</v>
      </c>
      <c r="BQ107" s="11" t="b">
        <f t="shared" ca="1" si="70"/>
        <v>0</v>
      </c>
      <c r="BR107" s="11" t="b">
        <f t="shared" ca="1" si="70"/>
        <v>0</v>
      </c>
      <c r="BS107" s="11" t="b">
        <f t="shared" ca="1" si="70"/>
        <v>0</v>
      </c>
      <c r="BT107" s="11" t="b">
        <f t="shared" ca="1" si="70"/>
        <v>0</v>
      </c>
      <c r="BU107" s="11" t="b">
        <f t="shared" ca="1" si="70"/>
        <v>0</v>
      </c>
      <c r="BX107" s="11" t="b">
        <f t="shared" ca="1" si="66"/>
        <v>0</v>
      </c>
      <c r="BY107" s="11" t="b">
        <f t="shared" si="68"/>
        <v>0</v>
      </c>
      <c r="BZ107" s="11" t="b">
        <f t="shared" ca="1" si="71"/>
        <v>0</v>
      </c>
      <c r="CA107" s="11" t="b">
        <f t="shared" ca="1" si="71"/>
        <v>0</v>
      </c>
      <c r="CB107" s="11" t="b">
        <f t="shared" ca="1" si="71"/>
        <v>0</v>
      </c>
      <c r="CC107" s="11" t="b">
        <f t="shared" ca="1" si="71"/>
        <v>0</v>
      </c>
      <c r="CD107" s="11" t="b">
        <f t="shared" ca="1" si="71"/>
        <v>0</v>
      </c>
      <c r="CE107" s="11" t="b">
        <f t="shared" ca="1" si="71"/>
        <v>0</v>
      </c>
      <c r="CF107" s="11" t="b">
        <f t="shared" ca="1" si="71"/>
        <v>0</v>
      </c>
      <c r="CG107" s="11" t="b">
        <f t="shared" ca="1" si="71"/>
        <v>0</v>
      </c>
      <c r="CH107" s="11" t="b">
        <f t="shared" ca="1" si="71"/>
        <v>0</v>
      </c>
      <c r="CI107" s="11" t="b">
        <f t="shared" ca="1" si="71"/>
        <v>0</v>
      </c>
      <c r="CJ107" s="11" t="b">
        <f t="shared" ca="1" si="71"/>
        <v>0</v>
      </c>
      <c r="CK107" s="11" t="b">
        <f t="shared" ca="1" si="71"/>
        <v>0</v>
      </c>
      <c r="CL107" s="11" t="b">
        <f t="shared" ca="1" si="71"/>
        <v>0</v>
      </c>
      <c r="CM107" s="11" t="b">
        <f t="shared" ca="1" si="71"/>
        <v>0</v>
      </c>
      <c r="CN107" s="11" t="b">
        <f t="shared" ca="1" si="69"/>
        <v>0</v>
      </c>
      <c r="CO107" s="11" t="b">
        <f t="shared" ca="1" si="67"/>
        <v>0</v>
      </c>
    </row>
    <row r="108" spans="1:94">
      <c r="A108" t="s">
        <v>578</v>
      </c>
      <c r="B108" t="s">
        <v>579</v>
      </c>
      <c r="C108" t="s">
        <v>562</v>
      </c>
      <c r="D108" t="s">
        <v>81</v>
      </c>
      <c r="E108" t="s">
        <v>55</v>
      </c>
      <c r="F108" t="s">
        <v>56</v>
      </c>
      <c r="G108" t="s">
        <v>72</v>
      </c>
      <c r="H108" t="s">
        <v>84</v>
      </c>
      <c r="I108" t="str">
        <f t="shared" si="61"/>
        <v>United States</v>
      </c>
      <c r="J108" t="s">
        <v>74</v>
      </c>
      <c r="K108" t="s">
        <v>60</v>
      </c>
      <c r="L108">
        <v>5</v>
      </c>
      <c r="M108">
        <v>4</v>
      </c>
      <c r="N108">
        <v>5</v>
      </c>
      <c r="O108">
        <v>1</v>
      </c>
      <c r="P108">
        <v>3</v>
      </c>
      <c r="Q108">
        <v>2</v>
      </c>
      <c r="R108">
        <v>4</v>
      </c>
      <c r="S108">
        <v>1</v>
      </c>
      <c r="T108">
        <v>3</v>
      </c>
      <c r="V108">
        <v>5</v>
      </c>
      <c r="W108">
        <v>3</v>
      </c>
      <c r="X108">
        <v>5</v>
      </c>
      <c r="Y108">
        <v>4</v>
      </c>
      <c r="Z108">
        <v>2</v>
      </c>
      <c r="AA108">
        <v>5</v>
      </c>
      <c r="AB108">
        <v>4</v>
      </c>
      <c r="AC108">
        <v>5</v>
      </c>
      <c r="AD108">
        <v>1</v>
      </c>
      <c r="AE108" s="48">
        <f t="shared" si="49"/>
        <v>3.625</v>
      </c>
      <c r="AF108" s="35">
        <v>5</v>
      </c>
      <c r="AG108">
        <v>3</v>
      </c>
      <c r="AH108">
        <v>4</v>
      </c>
      <c r="AI108">
        <v>6</v>
      </c>
      <c r="AJ108">
        <v>4</v>
      </c>
      <c r="AK108">
        <v>5</v>
      </c>
      <c r="AL108">
        <v>3</v>
      </c>
      <c r="AM108">
        <v>5</v>
      </c>
      <c r="AN108" s="48">
        <f t="shared" si="47"/>
        <v>4.375</v>
      </c>
      <c r="AO108">
        <v>3</v>
      </c>
      <c r="AP108">
        <v>3</v>
      </c>
      <c r="AQ108">
        <v>4</v>
      </c>
      <c r="AR108">
        <v>3</v>
      </c>
      <c r="AS108">
        <v>4</v>
      </c>
      <c r="AT108">
        <v>6</v>
      </c>
      <c r="AU108" s="48">
        <f t="shared" si="48"/>
        <v>3.4</v>
      </c>
      <c r="AV108">
        <v>4</v>
      </c>
      <c r="AW108">
        <f t="shared" si="62"/>
        <v>4.375</v>
      </c>
      <c r="AX108">
        <f t="shared" si="63"/>
        <v>1</v>
      </c>
      <c r="AY108">
        <f t="shared" si="57"/>
        <v>3.625</v>
      </c>
      <c r="AZ108">
        <f t="shared" si="64"/>
        <v>1</v>
      </c>
      <c r="BA108" t="s">
        <v>61</v>
      </c>
      <c r="BB108" t="s">
        <v>580</v>
      </c>
      <c r="BC108" t="s">
        <v>581</v>
      </c>
      <c r="BD108">
        <v>0</v>
      </c>
      <c r="BE108">
        <v>1</v>
      </c>
      <c r="BF108">
        <f t="shared" si="65"/>
        <v>1</v>
      </c>
      <c r="BG108">
        <v>1</v>
      </c>
      <c r="BH108">
        <v>1</v>
      </c>
      <c r="BI108">
        <f t="shared" si="58"/>
        <v>0</v>
      </c>
      <c r="BJ108" t="s">
        <v>64</v>
      </c>
      <c r="BK108" t="s">
        <v>65</v>
      </c>
      <c r="BL108" s="1">
        <v>2.7662037037037034E-3</v>
      </c>
      <c r="BM108" t="s">
        <v>582</v>
      </c>
      <c r="BN108" s="5" t="s">
        <v>1042</v>
      </c>
      <c r="BP108" s="11" t="b">
        <f t="shared" ca="1" si="70"/>
        <v>0</v>
      </c>
      <c r="BQ108" s="11" t="b">
        <f t="shared" ca="1" si="70"/>
        <v>0</v>
      </c>
      <c r="BR108" s="11" t="b">
        <f t="shared" ca="1" si="70"/>
        <v>0</v>
      </c>
      <c r="BS108" s="11" t="b">
        <f t="shared" ca="1" si="70"/>
        <v>0</v>
      </c>
      <c r="BT108" s="11" t="b">
        <f t="shared" ca="1" si="70"/>
        <v>0</v>
      </c>
      <c r="BU108" s="11" t="b">
        <f t="shared" ca="1" si="70"/>
        <v>0</v>
      </c>
      <c r="BV108" s="5" t="s">
        <v>1067</v>
      </c>
      <c r="BX108" s="11" t="b">
        <f t="shared" ca="1" si="66"/>
        <v>0</v>
      </c>
      <c r="BY108" s="11" t="b">
        <f t="shared" si="68"/>
        <v>0</v>
      </c>
      <c r="BZ108" s="11" t="b">
        <f t="shared" ca="1" si="71"/>
        <v>0</v>
      </c>
      <c r="CA108" s="11" t="b">
        <f t="shared" ca="1" si="71"/>
        <v>0</v>
      </c>
      <c r="CB108" s="11" t="b">
        <f t="shared" ca="1" si="71"/>
        <v>0</v>
      </c>
      <c r="CC108" s="11" t="b">
        <f t="shared" ca="1" si="71"/>
        <v>0</v>
      </c>
      <c r="CD108" s="11" t="b">
        <f t="shared" ca="1" si="71"/>
        <v>0</v>
      </c>
      <c r="CE108" s="11" t="b">
        <f t="shared" ca="1" si="71"/>
        <v>0</v>
      </c>
      <c r="CF108" s="11" t="b">
        <f t="shared" ca="1" si="71"/>
        <v>0</v>
      </c>
      <c r="CG108" s="11" t="b">
        <f t="shared" ca="1" si="71"/>
        <v>1</v>
      </c>
      <c r="CH108" s="11" t="b">
        <f t="shared" ca="1" si="71"/>
        <v>0</v>
      </c>
      <c r="CI108" s="11" t="b">
        <f t="shared" ca="1" si="71"/>
        <v>0</v>
      </c>
      <c r="CJ108" s="11" t="b">
        <f t="shared" ca="1" si="71"/>
        <v>0</v>
      </c>
      <c r="CK108" s="11" t="b">
        <f t="shared" ca="1" si="71"/>
        <v>0</v>
      </c>
      <c r="CL108" s="11" t="b">
        <f t="shared" ca="1" si="71"/>
        <v>0</v>
      </c>
      <c r="CM108" s="11" t="b">
        <f t="shared" ca="1" si="71"/>
        <v>0</v>
      </c>
      <c r="CN108" s="11" t="b">
        <f t="shared" ca="1" si="69"/>
        <v>0</v>
      </c>
      <c r="CO108" s="11" t="b">
        <f t="shared" ca="1" si="67"/>
        <v>0</v>
      </c>
    </row>
    <row r="109" spans="1:94">
      <c r="A109" t="s">
        <v>583</v>
      </c>
      <c r="B109" t="s">
        <v>584</v>
      </c>
      <c r="C109" t="s">
        <v>562</v>
      </c>
      <c r="D109" t="s">
        <v>70</v>
      </c>
      <c r="E109" t="s">
        <v>71</v>
      </c>
      <c r="F109" t="s">
        <v>56</v>
      </c>
      <c r="G109" t="s">
        <v>72</v>
      </c>
      <c r="H109" t="s">
        <v>125</v>
      </c>
      <c r="I109" t="str">
        <f t="shared" si="61"/>
        <v>United Kingdom</v>
      </c>
      <c r="J109" t="s">
        <v>74</v>
      </c>
      <c r="K109" t="s">
        <v>98</v>
      </c>
      <c r="L109">
        <v>0</v>
      </c>
      <c r="M109">
        <v>4</v>
      </c>
      <c r="N109">
        <v>4</v>
      </c>
      <c r="O109">
        <v>1</v>
      </c>
      <c r="P109">
        <v>6</v>
      </c>
      <c r="Q109">
        <v>5</v>
      </c>
      <c r="R109">
        <v>6</v>
      </c>
      <c r="S109">
        <v>1</v>
      </c>
      <c r="T109">
        <v>2</v>
      </c>
      <c r="V109">
        <v>2</v>
      </c>
      <c r="W109">
        <v>5</v>
      </c>
      <c r="X109">
        <v>2</v>
      </c>
      <c r="Y109">
        <v>6</v>
      </c>
      <c r="Z109">
        <v>2</v>
      </c>
      <c r="AA109">
        <v>5</v>
      </c>
      <c r="AB109">
        <v>2</v>
      </c>
      <c r="AC109">
        <v>5</v>
      </c>
      <c r="AD109">
        <v>1</v>
      </c>
      <c r="AE109" s="48">
        <f t="shared" si="49"/>
        <v>3.125</v>
      </c>
      <c r="AF109" s="35">
        <v>2</v>
      </c>
      <c r="AG109">
        <v>5</v>
      </c>
      <c r="AH109">
        <v>3</v>
      </c>
      <c r="AI109">
        <v>2</v>
      </c>
      <c r="AJ109">
        <v>5</v>
      </c>
      <c r="AK109">
        <v>1</v>
      </c>
      <c r="AL109">
        <v>4</v>
      </c>
      <c r="AM109">
        <v>0</v>
      </c>
      <c r="AN109" s="48">
        <f t="shared" si="47"/>
        <v>2.75</v>
      </c>
      <c r="AO109">
        <v>1</v>
      </c>
      <c r="AP109">
        <v>1</v>
      </c>
      <c r="AQ109">
        <v>2</v>
      </c>
      <c r="AR109">
        <v>2</v>
      </c>
      <c r="AS109">
        <v>1</v>
      </c>
      <c r="AT109">
        <v>6</v>
      </c>
      <c r="AU109" s="48">
        <f t="shared" si="48"/>
        <v>1.4</v>
      </c>
      <c r="AV109">
        <v>0</v>
      </c>
      <c r="AW109">
        <f t="shared" si="62"/>
        <v>2.75</v>
      </c>
      <c r="AX109">
        <f t="shared" si="63"/>
        <v>0</v>
      </c>
      <c r="AY109">
        <f t="shared" si="57"/>
        <v>3.125</v>
      </c>
      <c r="AZ109">
        <f t="shared" si="64"/>
        <v>1</v>
      </c>
      <c r="BA109" t="s">
        <v>86</v>
      </c>
      <c r="BB109" t="s">
        <v>585</v>
      </c>
      <c r="BC109" t="s">
        <v>586</v>
      </c>
      <c r="BD109">
        <v>1</v>
      </c>
      <c r="BF109">
        <f t="shared" si="65"/>
        <v>1</v>
      </c>
      <c r="BG109">
        <v>2</v>
      </c>
      <c r="BH109">
        <v>4</v>
      </c>
      <c r="BI109">
        <f t="shared" si="58"/>
        <v>1</v>
      </c>
      <c r="BJ109" t="s">
        <v>587</v>
      </c>
      <c r="BK109" t="s">
        <v>476</v>
      </c>
      <c r="BL109" s="1">
        <v>3.2638888888888891E-3</v>
      </c>
      <c r="BN109" s="5" t="s">
        <v>1041</v>
      </c>
      <c r="BP109" s="11" t="b">
        <f t="shared" ca="1" si="70"/>
        <v>0</v>
      </c>
      <c r="BQ109" s="11" t="b">
        <f t="shared" ca="1" si="70"/>
        <v>0</v>
      </c>
      <c r="BR109" s="11" t="b">
        <f t="shared" ca="1" si="70"/>
        <v>0</v>
      </c>
      <c r="BS109" s="11" t="b">
        <f t="shared" ca="1" si="70"/>
        <v>0</v>
      </c>
      <c r="BT109" s="11" t="b">
        <f t="shared" ca="1" si="70"/>
        <v>0</v>
      </c>
      <c r="BU109" s="11" t="b">
        <f t="shared" ca="1" si="70"/>
        <v>0</v>
      </c>
      <c r="BX109" s="11" t="b">
        <f t="shared" ca="1" si="66"/>
        <v>0</v>
      </c>
      <c r="BY109" s="11" t="b">
        <f t="shared" si="68"/>
        <v>0</v>
      </c>
      <c r="BZ109" s="11" t="b">
        <f t="shared" ca="1" si="71"/>
        <v>0</v>
      </c>
      <c r="CA109" s="11" t="b">
        <f t="shared" ca="1" si="71"/>
        <v>0</v>
      </c>
      <c r="CB109" s="11" t="b">
        <f t="shared" ca="1" si="71"/>
        <v>0</v>
      </c>
      <c r="CC109" s="11" t="b">
        <f t="shared" ca="1" si="71"/>
        <v>0</v>
      </c>
      <c r="CD109" s="11" t="b">
        <f t="shared" ca="1" si="71"/>
        <v>0</v>
      </c>
      <c r="CE109" s="11" t="b">
        <f t="shared" ca="1" si="71"/>
        <v>0</v>
      </c>
      <c r="CF109" s="11" t="b">
        <f t="shared" ca="1" si="71"/>
        <v>0</v>
      </c>
      <c r="CG109" s="11" t="b">
        <f t="shared" ca="1" si="71"/>
        <v>0</v>
      </c>
      <c r="CH109" s="11" t="b">
        <f t="shared" ca="1" si="71"/>
        <v>0</v>
      </c>
      <c r="CI109" s="11" t="b">
        <f t="shared" ca="1" si="71"/>
        <v>0</v>
      </c>
      <c r="CJ109" s="11" t="b">
        <f t="shared" ca="1" si="71"/>
        <v>0</v>
      </c>
      <c r="CK109" s="11" t="b">
        <f t="shared" ca="1" si="71"/>
        <v>0</v>
      </c>
      <c r="CL109" s="11" t="b">
        <f t="shared" ca="1" si="71"/>
        <v>0</v>
      </c>
      <c r="CM109" s="11" t="b">
        <f t="shared" ca="1" si="71"/>
        <v>0</v>
      </c>
      <c r="CN109" s="11" t="b">
        <f t="shared" ca="1" si="69"/>
        <v>0</v>
      </c>
      <c r="CO109" s="11" t="b">
        <f t="shared" ca="1" si="67"/>
        <v>0</v>
      </c>
    </row>
    <row r="110" spans="1:94">
      <c r="A110" t="s">
        <v>597</v>
      </c>
      <c r="B110" t="s">
        <v>598</v>
      </c>
      <c r="C110" t="s">
        <v>562</v>
      </c>
      <c r="D110" t="s">
        <v>70</v>
      </c>
      <c r="E110" t="s">
        <v>144</v>
      </c>
      <c r="F110" t="s">
        <v>83</v>
      </c>
      <c r="G110" t="s">
        <v>96</v>
      </c>
      <c r="H110" t="s">
        <v>599</v>
      </c>
      <c r="I110" t="str">
        <f t="shared" si="61"/>
        <v>i was born here??</v>
      </c>
      <c r="J110" t="s">
        <v>59</v>
      </c>
      <c r="K110" t="s">
        <v>98</v>
      </c>
      <c r="L110">
        <v>5</v>
      </c>
      <c r="M110">
        <v>3</v>
      </c>
      <c r="N110">
        <v>5</v>
      </c>
      <c r="O110">
        <v>3</v>
      </c>
      <c r="P110">
        <v>5</v>
      </c>
      <c r="Q110">
        <v>4</v>
      </c>
      <c r="R110">
        <v>2</v>
      </c>
      <c r="S110">
        <v>1</v>
      </c>
      <c r="T110">
        <v>2</v>
      </c>
      <c r="V110">
        <v>1</v>
      </c>
      <c r="W110">
        <v>2</v>
      </c>
      <c r="X110">
        <v>1</v>
      </c>
      <c r="Y110">
        <v>1</v>
      </c>
      <c r="Z110">
        <v>3</v>
      </c>
      <c r="AA110">
        <v>4</v>
      </c>
      <c r="AB110">
        <v>2</v>
      </c>
      <c r="AC110">
        <v>4</v>
      </c>
      <c r="AD110">
        <v>2</v>
      </c>
      <c r="AE110" s="48">
        <f t="shared" si="49"/>
        <v>2</v>
      </c>
      <c r="AF110" s="35">
        <v>1</v>
      </c>
      <c r="AG110">
        <v>1</v>
      </c>
      <c r="AH110">
        <v>2</v>
      </c>
      <c r="AI110">
        <v>0</v>
      </c>
      <c r="AJ110">
        <v>5</v>
      </c>
      <c r="AK110">
        <v>3</v>
      </c>
      <c r="AL110">
        <v>5</v>
      </c>
      <c r="AM110">
        <v>3</v>
      </c>
      <c r="AN110" s="48">
        <f t="shared" si="47"/>
        <v>2.5</v>
      </c>
      <c r="AO110">
        <v>3</v>
      </c>
      <c r="AP110">
        <v>3</v>
      </c>
      <c r="AQ110">
        <v>3</v>
      </c>
      <c r="AR110">
        <v>2</v>
      </c>
      <c r="AS110">
        <v>2</v>
      </c>
      <c r="AT110">
        <v>6</v>
      </c>
      <c r="AU110" s="48">
        <f t="shared" si="48"/>
        <v>2.6</v>
      </c>
      <c r="AV110">
        <v>2</v>
      </c>
      <c r="AW110">
        <f t="shared" si="62"/>
        <v>2.5</v>
      </c>
      <c r="AX110">
        <f t="shared" si="63"/>
        <v>0</v>
      </c>
      <c r="AY110">
        <f t="shared" si="57"/>
        <v>2</v>
      </c>
      <c r="AZ110">
        <f t="shared" si="64"/>
        <v>0</v>
      </c>
      <c r="BA110" t="s">
        <v>282</v>
      </c>
      <c r="BB110" t="s">
        <v>358</v>
      </c>
      <c r="BC110" t="s">
        <v>527</v>
      </c>
      <c r="BD110">
        <v>2</v>
      </c>
      <c r="BF110">
        <f t="shared" si="65"/>
        <v>2</v>
      </c>
      <c r="BG110">
        <v>2</v>
      </c>
      <c r="BH110">
        <v>5</v>
      </c>
      <c r="BI110">
        <f t="shared" si="58"/>
        <v>1</v>
      </c>
      <c r="BJ110" t="s">
        <v>600</v>
      </c>
      <c r="BK110" t="s">
        <v>601</v>
      </c>
      <c r="BL110" s="1">
        <v>4.6874999999999998E-3</v>
      </c>
      <c r="BM110" t="s">
        <v>602</v>
      </c>
      <c r="BN110" s="5" t="s">
        <v>1042</v>
      </c>
      <c r="BP110" s="11" t="b">
        <f t="shared" ca="1" si="70"/>
        <v>0</v>
      </c>
      <c r="BQ110" s="11" t="b">
        <f t="shared" ca="1" si="70"/>
        <v>0</v>
      </c>
      <c r="BR110" s="11" t="b">
        <f t="shared" ca="1" si="70"/>
        <v>0</v>
      </c>
      <c r="BS110" s="11" t="b">
        <f t="shared" ca="1" si="70"/>
        <v>0</v>
      </c>
      <c r="BT110" s="11" t="b">
        <f t="shared" ca="1" si="70"/>
        <v>0</v>
      </c>
      <c r="BU110" s="11" t="b">
        <f t="shared" ca="1" si="70"/>
        <v>0</v>
      </c>
      <c r="BV110" s="5" t="s">
        <v>1061</v>
      </c>
      <c r="BW110" s="5" t="s">
        <v>1070</v>
      </c>
      <c r="BX110" s="11" t="b">
        <f t="shared" ca="1" si="66"/>
        <v>0</v>
      </c>
      <c r="BY110" s="11" t="b">
        <f t="shared" si="68"/>
        <v>1</v>
      </c>
      <c r="BZ110" s="11" t="b">
        <f t="shared" ca="1" si="71"/>
        <v>1</v>
      </c>
      <c r="CA110" s="11" t="b">
        <f t="shared" ca="1" si="71"/>
        <v>0</v>
      </c>
      <c r="CB110" s="11" t="b">
        <f t="shared" ca="1" si="71"/>
        <v>0</v>
      </c>
      <c r="CC110" s="11" t="b">
        <f t="shared" ca="1" si="71"/>
        <v>0</v>
      </c>
      <c r="CD110" s="11" t="b">
        <f t="shared" ca="1" si="71"/>
        <v>0</v>
      </c>
      <c r="CE110" s="11" t="b">
        <f t="shared" ca="1" si="71"/>
        <v>0</v>
      </c>
      <c r="CF110" s="11" t="b">
        <f t="shared" ca="1" si="71"/>
        <v>0</v>
      </c>
      <c r="CG110" s="11" t="b">
        <f t="shared" ca="1" si="71"/>
        <v>0</v>
      </c>
      <c r="CH110" s="11" t="b">
        <f t="shared" ca="1" si="71"/>
        <v>0</v>
      </c>
      <c r="CI110" s="11" t="b">
        <f t="shared" ca="1" si="71"/>
        <v>0</v>
      </c>
      <c r="CJ110" s="11" t="b">
        <f t="shared" ca="1" si="71"/>
        <v>0</v>
      </c>
      <c r="CK110" s="11" t="b">
        <f t="shared" ca="1" si="71"/>
        <v>0</v>
      </c>
      <c r="CL110" s="11" t="b">
        <f t="shared" ca="1" si="71"/>
        <v>0</v>
      </c>
      <c r="CM110" s="11" t="b">
        <f t="shared" ca="1" si="71"/>
        <v>0</v>
      </c>
      <c r="CN110" s="11" t="b">
        <f t="shared" ca="1" si="69"/>
        <v>0</v>
      </c>
      <c r="CO110" s="11" t="b">
        <f t="shared" ca="1" si="67"/>
        <v>0</v>
      </c>
    </row>
    <row r="111" spans="1:94">
      <c r="A111" t="s">
        <v>632</v>
      </c>
      <c r="B111" t="s">
        <v>633</v>
      </c>
      <c r="C111" t="s">
        <v>562</v>
      </c>
      <c r="D111" t="s">
        <v>70</v>
      </c>
      <c r="E111" t="s">
        <v>71</v>
      </c>
      <c r="F111" t="s">
        <v>56</v>
      </c>
      <c r="G111" t="s">
        <v>72</v>
      </c>
      <c r="H111" t="s">
        <v>109</v>
      </c>
      <c r="I111" t="str">
        <f t="shared" si="61"/>
        <v>UK</v>
      </c>
      <c r="J111" t="s">
        <v>59</v>
      </c>
      <c r="K111" t="s">
        <v>98</v>
      </c>
      <c r="L111">
        <v>2</v>
      </c>
      <c r="M111">
        <v>3</v>
      </c>
      <c r="N111">
        <v>2</v>
      </c>
      <c r="O111">
        <v>3</v>
      </c>
      <c r="P111">
        <v>1</v>
      </c>
      <c r="Q111">
        <v>3</v>
      </c>
      <c r="R111">
        <v>5</v>
      </c>
      <c r="S111">
        <v>1</v>
      </c>
      <c r="T111">
        <v>2</v>
      </c>
      <c r="V111">
        <v>4</v>
      </c>
      <c r="W111">
        <v>4</v>
      </c>
      <c r="X111">
        <v>3</v>
      </c>
      <c r="Y111">
        <v>4</v>
      </c>
      <c r="Z111">
        <v>4</v>
      </c>
      <c r="AA111">
        <v>4</v>
      </c>
      <c r="AB111">
        <v>4</v>
      </c>
      <c r="AC111">
        <v>2</v>
      </c>
      <c r="AD111">
        <v>4</v>
      </c>
      <c r="AE111" s="48">
        <f t="shared" si="49"/>
        <v>3.875</v>
      </c>
      <c r="AF111" s="35">
        <v>4</v>
      </c>
      <c r="AG111">
        <v>1</v>
      </c>
      <c r="AH111">
        <v>5</v>
      </c>
      <c r="AI111">
        <v>5</v>
      </c>
      <c r="AJ111">
        <v>5</v>
      </c>
      <c r="AK111">
        <v>4</v>
      </c>
      <c r="AL111">
        <v>3</v>
      </c>
      <c r="AM111">
        <v>4</v>
      </c>
      <c r="AN111" s="48">
        <f t="shared" si="47"/>
        <v>3.875</v>
      </c>
      <c r="AO111">
        <v>2</v>
      </c>
      <c r="AP111">
        <v>4</v>
      </c>
      <c r="AQ111">
        <v>4</v>
      </c>
      <c r="AR111">
        <v>4</v>
      </c>
      <c r="AS111">
        <v>5</v>
      </c>
      <c r="AT111">
        <v>6</v>
      </c>
      <c r="AU111" s="48">
        <f t="shared" si="48"/>
        <v>3.8</v>
      </c>
      <c r="AV111">
        <v>1</v>
      </c>
      <c r="AW111">
        <f t="shared" si="62"/>
        <v>3.875</v>
      </c>
      <c r="AX111">
        <f t="shared" si="63"/>
        <v>1</v>
      </c>
      <c r="AY111">
        <f t="shared" si="57"/>
        <v>3.875</v>
      </c>
      <c r="AZ111">
        <f t="shared" si="64"/>
        <v>1</v>
      </c>
      <c r="BA111" t="s">
        <v>86</v>
      </c>
      <c r="BB111" t="s">
        <v>634</v>
      </c>
      <c r="BC111" t="s">
        <v>635</v>
      </c>
      <c r="BD111">
        <v>0</v>
      </c>
      <c r="BE111">
        <v>1</v>
      </c>
      <c r="BF111">
        <f t="shared" si="65"/>
        <v>1</v>
      </c>
      <c r="BG111">
        <v>1</v>
      </c>
      <c r="BH111">
        <v>1</v>
      </c>
      <c r="BI111">
        <f t="shared" si="58"/>
        <v>0</v>
      </c>
      <c r="BJ111" t="s">
        <v>106</v>
      </c>
      <c r="BK111" t="s">
        <v>90</v>
      </c>
      <c r="BL111" s="1">
        <v>5.115740740740741E-3</v>
      </c>
      <c r="BM111" t="s">
        <v>636</v>
      </c>
      <c r="BN111" s="5" t="s">
        <v>736</v>
      </c>
      <c r="BO111" s="5" t="s">
        <v>1155</v>
      </c>
      <c r="BP111" s="11" t="b">
        <f t="shared" ref="BP111:BU120" ca="1" si="72">ISNUMBER(SEARCH(BP$2,$BO111))</f>
        <v>0</v>
      </c>
      <c r="BQ111" s="11" t="b">
        <f t="shared" ca="1" si="72"/>
        <v>0</v>
      </c>
      <c r="BR111" s="11" t="b">
        <f t="shared" ca="1" si="72"/>
        <v>0</v>
      </c>
      <c r="BS111" s="11" t="b">
        <f t="shared" ca="1" si="72"/>
        <v>0</v>
      </c>
      <c r="BT111" s="11" t="b">
        <f t="shared" ca="1" si="72"/>
        <v>0</v>
      </c>
      <c r="BU111" s="11" t="b">
        <f t="shared" ca="1" si="72"/>
        <v>0</v>
      </c>
      <c r="BX111" s="11" t="b">
        <f t="shared" ca="1" si="66"/>
        <v>0</v>
      </c>
      <c r="BY111" s="11" t="b">
        <f t="shared" si="68"/>
        <v>0</v>
      </c>
      <c r="BZ111" s="11" t="b">
        <f t="shared" ref="BZ111:CM120" ca="1" si="73">ISNUMBER(SEARCH(BZ$2,$BV111))</f>
        <v>0</v>
      </c>
      <c r="CA111" s="11" t="b">
        <f t="shared" ca="1" si="73"/>
        <v>0</v>
      </c>
      <c r="CB111" s="11" t="b">
        <f t="shared" ca="1" si="73"/>
        <v>0</v>
      </c>
      <c r="CC111" s="11" t="b">
        <f t="shared" ca="1" si="73"/>
        <v>0</v>
      </c>
      <c r="CD111" s="11" t="b">
        <f t="shared" ca="1" si="73"/>
        <v>0</v>
      </c>
      <c r="CE111" s="11" t="b">
        <f t="shared" ca="1" si="73"/>
        <v>0</v>
      </c>
      <c r="CF111" s="11" t="b">
        <f t="shared" ca="1" si="73"/>
        <v>0</v>
      </c>
      <c r="CG111" s="11" t="b">
        <f t="shared" ca="1" si="73"/>
        <v>0</v>
      </c>
      <c r="CH111" s="11" t="b">
        <f t="shared" ca="1" si="73"/>
        <v>0</v>
      </c>
      <c r="CI111" s="11" t="b">
        <f t="shared" ca="1" si="73"/>
        <v>0</v>
      </c>
      <c r="CJ111" s="11" t="b">
        <f t="shared" ca="1" si="73"/>
        <v>0</v>
      </c>
      <c r="CK111" s="11" t="b">
        <f t="shared" ca="1" si="73"/>
        <v>0</v>
      </c>
      <c r="CL111" s="11" t="b">
        <f t="shared" ca="1" si="73"/>
        <v>0</v>
      </c>
      <c r="CM111" s="11" t="b">
        <f t="shared" ca="1" si="73"/>
        <v>0</v>
      </c>
      <c r="CN111" s="11" t="b">
        <f t="shared" ca="1" si="69"/>
        <v>0</v>
      </c>
      <c r="CO111" s="11" t="b">
        <f t="shared" ca="1" si="67"/>
        <v>0</v>
      </c>
      <c r="CP111" t="s">
        <v>637</v>
      </c>
    </row>
    <row r="112" spans="1:94">
      <c r="A112" t="s">
        <v>664</v>
      </c>
      <c r="B112" t="s">
        <v>665</v>
      </c>
      <c r="C112" t="s">
        <v>562</v>
      </c>
      <c r="D112" t="s">
        <v>54</v>
      </c>
      <c r="E112" t="s">
        <v>82</v>
      </c>
      <c r="F112" t="s">
        <v>56</v>
      </c>
      <c r="G112" t="s">
        <v>57</v>
      </c>
      <c r="H112" t="s">
        <v>666</v>
      </c>
      <c r="I112" t="str">
        <f t="shared" si="61"/>
        <v>Scotland</v>
      </c>
      <c r="J112" t="s">
        <v>74</v>
      </c>
      <c r="K112" t="s">
        <v>98</v>
      </c>
      <c r="L112">
        <v>1</v>
      </c>
      <c r="M112">
        <v>4</v>
      </c>
      <c r="N112">
        <v>1</v>
      </c>
      <c r="O112">
        <v>4</v>
      </c>
      <c r="P112">
        <v>0</v>
      </c>
      <c r="Q112">
        <v>4</v>
      </c>
      <c r="R112">
        <v>1</v>
      </c>
      <c r="S112">
        <v>1</v>
      </c>
      <c r="T112">
        <v>2</v>
      </c>
      <c r="V112">
        <v>0</v>
      </c>
      <c r="W112">
        <v>6</v>
      </c>
      <c r="X112">
        <v>1</v>
      </c>
      <c r="Y112">
        <v>3</v>
      </c>
      <c r="Z112">
        <v>3</v>
      </c>
      <c r="AA112">
        <v>6</v>
      </c>
      <c r="AB112">
        <v>0</v>
      </c>
      <c r="AC112">
        <v>6</v>
      </c>
      <c r="AD112">
        <v>0</v>
      </c>
      <c r="AE112" s="48">
        <f t="shared" si="49"/>
        <v>2.375</v>
      </c>
      <c r="AF112" s="35">
        <v>0</v>
      </c>
      <c r="AG112">
        <v>3</v>
      </c>
      <c r="AH112">
        <v>0</v>
      </c>
      <c r="AI112">
        <v>0</v>
      </c>
      <c r="AJ112">
        <v>6</v>
      </c>
      <c r="AK112">
        <v>0</v>
      </c>
      <c r="AL112">
        <v>2</v>
      </c>
      <c r="AM112">
        <v>3</v>
      </c>
      <c r="AN112" s="48">
        <f t="shared" si="47"/>
        <v>1.75</v>
      </c>
      <c r="AO112">
        <v>0</v>
      </c>
      <c r="AP112">
        <v>0</v>
      </c>
      <c r="AQ112">
        <v>0</v>
      </c>
      <c r="AR112">
        <v>0</v>
      </c>
      <c r="AS112">
        <v>0</v>
      </c>
      <c r="AT112">
        <v>6</v>
      </c>
      <c r="AU112" s="48">
        <f t="shared" si="48"/>
        <v>0</v>
      </c>
      <c r="AV112">
        <v>5</v>
      </c>
      <c r="AW112">
        <f t="shared" si="62"/>
        <v>1.75</v>
      </c>
      <c r="AX112">
        <f t="shared" si="63"/>
        <v>0</v>
      </c>
      <c r="AY112">
        <f t="shared" si="57"/>
        <v>2.375</v>
      </c>
      <c r="AZ112">
        <f t="shared" si="64"/>
        <v>0</v>
      </c>
      <c r="BA112" t="s">
        <v>61</v>
      </c>
      <c r="BB112" t="s">
        <v>667</v>
      </c>
      <c r="BC112" t="s">
        <v>668</v>
      </c>
      <c r="BD112">
        <v>0</v>
      </c>
      <c r="BE112">
        <v>0</v>
      </c>
      <c r="BF112">
        <f t="shared" si="65"/>
        <v>0</v>
      </c>
      <c r="BG112">
        <v>2</v>
      </c>
      <c r="BH112">
        <v>5</v>
      </c>
      <c r="BI112">
        <f t="shared" si="58"/>
        <v>1</v>
      </c>
      <c r="BJ112" t="s">
        <v>669</v>
      </c>
      <c r="BK112" t="s">
        <v>630</v>
      </c>
      <c r="BL112" s="1">
        <v>5.208333333333333E-3</v>
      </c>
      <c r="BN112" s="5" t="s">
        <v>1041</v>
      </c>
      <c r="BP112" s="11" t="b">
        <f t="shared" ca="1" si="72"/>
        <v>0</v>
      </c>
      <c r="BQ112" s="11" t="b">
        <f t="shared" ca="1" si="72"/>
        <v>0</v>
      </c>
      <c r="BR112" s="11" t="b">
        <f t="shared" ca="1" si="72"/>
        <v>0</v>
      </c>
      <c r="BS112" s="11" t="b">
        <f t="shared" ca="1" si="72"/>
        <v>0</v>
      </c>
      <c r="BT112" s="11" t="b">
        <f t="shared" ca="1" si="72"/>
        <v>0</v>
      </c>
      <c r="BU112" s="11" t="b">
        <f t="shared" ca="1" si="72"/>
        <v>0</v>
      </c>
      <c r="BX112" s="11" t="b">
        <f t="shared" ca="1" si="66"/>
        <v>0</v>
      </c>
      <c r="BY112" s="11" t="b">
        <f t="shared" si="68"/>
        <v>0</v>
      </c>
      <c r="BZ112" s="11" t="b">
        <f t="shared" ca="1" si="73"/>
        <v>0</v>
      </c>
      <c r="CA112" s="11" t="b">
        <f t="shared" ca="1" si="73"/>
        <v>0</v>
      </c>
      <c r="CB112" s="11" t="b">
        <f t="shared" ca="1" si="73"/>
        <v>0</v>
      </c>
      <c r="CC112" s="11" t="b">
        <f t="shared" ca="1" si="73"/>
        <v>0</v>
      </c>
      <c r="CD112" s="11" t="b">
        <f t="shared" ca="1" si="73"/>
        <v>0</v>
      </c>
      <c r="CE112" s="11" t="b">
        <f t="shared" ca="1" si="73"/>
        <v>0</v>
      </c>
      <c r="CF112" s="11" t="b">
        <f t="shared" ca="1" si="73"/>
        <v>0</v>
      </c>
      <c r="CG112" s="11" t="b">
        <f t="shared" ca="1" si="73"/>
        <v>0</v>
      </c>
      <c r="CH112" s="11" t="b">
        <f t="shared" ca="1" si="73"/>
        <v>0</v>
      </c>
      <c r="CI112" s="11" t="b">
        <f t="shared" ca="1" si="73"/>
        <v>0</v>
      </c>
      <c r="CJ112" s="11" t="b">
        <f t="shared" ca="1" si="73"/>
        <v>0</v>
      </c>
      <c r="CK112" s="11" t="b">
        <f t="shared" ca="1" si="73"/>
        <v>0</v>
      </c>
      <c r="CL112" s="11" t="b">
        <f t="shared" ca="1" si="73"/>
        <v>0</v>
      </c>
      <c r="CM112" s="11" t="b">
        <f t="shared" ca="1" si="73"/>
        <v>0</v>
      </c>
      <c r="CN112" s="11" t="b">
        <f t="shared" ca="1" si="69"/>
        <v>0</v>
      </c>
      <c r="CO112" s="11" t="b">
        <f t="shared" ca="1" si="67"/>
        <v>0</v>
      </c>
    </row>
    <row r="113" spans="1:94">
      <c r="A113" t="s">
        <v>682</v>
      </c>
      <c r="B113" t="s">
        <v>683</v>
      </c>
      <c r="C113" t="s">
        <v>562</v>
      </c>
      <c r="D113" t="s">
        <v>54</v>
      </c>
      <c r="E113" t="s">
        <v>144</v>
      </c>
      <c r="F113" t="s">
        <v>132</v>
      </c>
      <c r="G113" t="s">
        <v>96</v>
      </c>
      <c r="H113" t="s">
        <v>109</v>
      </c>
      <c r="I113" t="str">
        <f t="shared" si="61"/>
        <v>UK</v>
      </c>
      <c r="J113" t="s">
        <v>74</v>
      </c>
      <c r="K113" t="s">
        <v>60</v>
      </c>
      <c r="L113">
        <v>5</v>
      </c>
      <c r="M113">
        <v>4</v>
      </c>
      <c r="N113">
        <v>4</v>
      </c>
      <c r="O113">
        <v>3</v>
      </c>
      <c r="P113">
        <v>5</v>
      </c>
      <c r="Q113">
        <v>4</v>
      </c>
      <c r="R113">
        <v>4</v>
      </c>
      <c r="S113">
        <v>1</v>
      </c>
      <c r="T113">
        <v>2</v>
      </c>
      <c r="V113">
        <v>5</v>
      </c>
      <c r="W113">
        <v>3</v>
      </c>
      <c r="X113">
        <v>4</v>
      </c>
      <c r="Y113">
        <v>5</v>
      </c>
      <c r="Z113">
        <v>4</v>
      </c>
      <c r="AA113">
        <v>5</v>
      </c>
      <c r="AB113">
        <v>4</v>
      </c>
      <c r="AC113">
        <v>0</v>
      </c>
      <c r="AD113">
        <v>6</v>
      </c>
      <c r="AE113" s="48">
        <f t="shared" si="49"/>
        <v>4.5</v>
      </c>
      <c r="AF113" s="35">
        <v>5</v>
      </c>
      <c r="AG113">
        <v>4</v>
      </c>
      <c r="AH113">
        <v>5</v>
      </c>
      <c r="AI113">
        <v>3</v>
      </c>
      <c r="AJ113">
        <v>5</v>
      </c>
      <c r="AK113">
        <v>5</v>
      </c>
      <c r="AL113">
        <v>1</v>
      </c>
      <c r="AM113">
        <v>4</v>
      </c>
      <c r="AN113" s="48">
        <f t="shared" si="47"/>
        <v>4</v>
      </c>
      <c r="AO113">
        <v>6</v>
      </c>
      <c r="AP113">
        <v>6</v>
      </c>
      <c r="AQ113">
        <v>6</v>
      </c>
      <c r="AR113">
        <v>6</v>
      </c>
      <c r="AS113">
        <v>6</v>
      </c>
      <c r="AT113">
        <v>6</v>
      </c>
      <c r="AU113" s="48">
        <f t="shared" si="48"/>
        <v>6</v>
      </c>
      <c r="AV113">
        <v>1</v>
      </c>
      <c r="AW113">
        <f t="shared" si="62"/>
        <v>4</v>
      </c>
      <c r="AX113">
        <f t="shared" si="63"/>
        <v>1</v>
      </c>
      <c r="AY113">
        <f t="shared" si="57"/>
        <v>4.5</v>
      </c>
      <c r="AZ113">
        <f t="shared" si="64"/>
        <v>1</v>
      </c>
      <c r="BA113" t="s">
        <v>297</v>
      </c>
      <c r="BB113" t="s">
        <v>684</v>
      </c>
      <c r="BC113" t="s">
        <v>397</v>
      </c>
      <c r="BD113">
        <v>3</v>
      </c>
      <c r="BF113">
        <f t="shared" si="65"/>
        <v>3</v>
      </c>
      <c r="BG113">
        <v>1</v>
      </c>
      <c r="BH113">
        <v>3</v>
      </c>
      <c r="BI113">
        <f t="shared" si="58"/>
        <v>1</v>
      </c>
      <c r="BJ113" t="s">
        <v>685</v>
      </c>
      <c r="BK113" t="s">
        <v>301</v>
      </c>
      <c r="BL113" s="1">
        <v>8.7499999999999991E-3</v>
      </c>
      <c r="BM113" t="s">
        <v>686</v>
      </c>
      <c r="BN113" s="5" t="s">
        <v>1042</v>
      </c>
      <c r="BP113" s="11" t="b">
        <f t="shared" ca="1" si="72"/>
        <v>0</v>
      </c>
      <c r="BQ113" s="11" t="b">
        <f t="shared" ca="1" si="72"/>
        <v>0</v>
      </c>
      <c r="BR113" s="11" t="b">
        <f t="shared" ca="1" si="72"/>
        <v>0</v>
      </c>
      <c r="BS113" s="11" t="b">
        <f t="shared" ca="1" si="72"/>
        <v>0</v>
      </c>
      <c r="BT113" s="11" t="b">
        <f t="shared" ca="1" si="72"/>
        <v>0</v>
      </c>
      <c r="BU113" s="11" t="b">
        <f t="shared" ca="1" si="72"/>
        <v>0</v>
      </c>
      <c r="BV113" s="5" t="s">
        <v>1068</v>
      </c>
      <c r="BW113" s="5" t="s">
        <v>1078</v>
      </c>
      <c r="BX113" s="11" t="b">
        <f t="shared" ca="1" si="66"/>
        <v>0</v>
      </c>
      <c r="BY113" s="11" t="b">
        <f t="shared" si="68"/>
        <v>0</v>
      </c>
      <c r="BZ113" s="11" t="b">
        <f t="shared" ca="1" si="73"/>
        <v>0</v>
      </c>
      <c r="CA113" s="11" t="b">
        <f t="shared" ca="1" si="73"/>
        <v>0</v>
      </c>
      <c r="CB113" s="11" t="b">
        <f t="shared" ca="1" si="73"/>
        <v>0</v>
      </c>
      <c r="CC113" s="11" t="b">
        <f t="shared" ca="1" si="73"/>
        <v>0</v>
      </c>
      <c r="CD113" s="11" t="b">
        <f t="shared" ca="1" si="73"/>
        <v>1</v>
      </c>
      <c r="CE113" s="11" t="b">
        <f t="shared" ca="1" si="73"/>
        <v>0</v>
      </c>
      <c r="CF113" s="11" t="b">
        <f t="shared" ca="1" si="73"/>
        <v>0</v>
      </c>
      <c r="CG113" s="11" t="b">
        <f t="shared" ca="1" si="73"/>
        <v>0</v>
      </c>
      <c r="CH113" s="11" t="b">
        <f t="shared" ca="1" si="73"/>
        <v>0</v>
      </c>
      <c r="CI113" s="11" t="b">
        <f t="shared" ca="1" si="73"/>
        <v>0</v>
      </c>
      <c r="CJ113" s="11" t="b">
        <f t="shared" ca="1" si="73"/>
        <v>0</v>
      </c>
      <c r="CK113" s="11" t="b">
        <f t="shared" ca="1" si="73"/>
        <v>0</v>
      </c>
      <c r="CL113" s="11" t="b">
        <f t="shared" ca="1" si="73"/>
        <v>0</v>
      </c>
      <c r="CM113" s="11" t="b">
        <f t="shared" ca="1" si="73"/>
        <v>0</v>
      </c>
      <c r="CN113" s="11" t="b">
        <f t="shared" ca="1" si="69"/>
        <v>0</v>
      </c>
      <c r="CO113" s="11" t="b">
        <f t="shared" ca="1" si="67"/>
        <v>0</v>
      </c>
      <c r="CP113" t="s">
        <v>687</v>
      </c>
    </row>
    <row r="114" spans="1:94">
      <c r="A114" t="s">
        <v>688</v>
      </c>
      <c r="B114" t="s">
        <v>689</v>
      </c>
      <c r="C114" t="s">
        <v>562</v>
      </c>
      <c r="D114" t="s">
        <v>70</v>
      </c>
      <c r="E114" t="s">
        <v>95</v>
      </c>
      <c r="F114" t="s">
        <v>56</v>
      </c>
      <c r="G114" t="s">
        <v>124</v>
      </c>
      <c r="H114" t="s">
        <v>73</v>
      </c>
      <c r="I114" t="str">
        <f t="shared" si="61"/>
        <v>USA</v>
      </c>
      <c r="J114" t="s">
        <v>74</v>
      </c>
      <c r="K114" t="s">
        <v>60</v>
      </c>
      <c r="L114">
        <v>1</v>
      </c>
      <c r="M114">
        <v>1</v>
      </c>
      <c r="N114">
        <v>1</v>
      </c>
      <c r="O114">
        <v>3</v>
      </c>
      <c r="P114">
        <v>1</v>
      </c>
      <c r="Q114">
        <v>3</v>
      </c>
      <c r="R114">
        <v>2</v>
      </c>
      <c r="S114">
        <v>1</v>
      </c>
      <c r="T114">
        <v>3</v>
      </c>
      <c r="V114">
        <v>3</v>
      </c>
      <c r="W114">
        <v>5</v>
      </c>
      <c r="X114">
        <v>6</v>
      </c>
      <c r="Y114">
        <v>6</v>
      </c>
      <c r="Z114">
        <v>5</v>
      </c>
      <c r="AA114">
        <v>5</v>
      </c>
      <c r="AB114">
        <v>5</v>
      </c>
      <c r="AC114">
        <v>0</v>
      </c>
      <c r="AD114">
        <v>6</v>
      </c>
      <c r="AE114" s="48">
        <f t="shared" si="49"/>
        <v>5.125</v>
      </c>
      <c r="AF114" s="35">
        <v>4</v>
      </c>
      <c r="AG114">
        <v>3</v>
      </c>
      <c r="AH114">
        <v>4</v>
      </c>
      <c r="AI114">
        <v>4</v>
      </c>
      <c r="AJ114">
        <v>6</v>
      </c>
      <c r="AK114">
        <v>6</v>
      </c>
      <c r="AL114">
        <v>6</v>
      </c>
      <c r="AM114">
        <v>5</v>
      </c>
      <c r="AN114" s="48">
        <f t="shared" si="47"/>
        <v>4.75</v>
      </c>
      <c r="AO114">
        <v>3</v>
      </c>
      <c r="AP114">
        <v>4</v>
      </c>
      <c r="AQ114">
        <v>4</v>
      </c>
      <c r="AR114">
        <v>4</v>
      </c>
      <c r="AS114">
        <v>3</v>
      </c>
      <c r="AT114">
        <v>6</v>
      </c>
      <c r="AU114" s="48">
        <f t="shared" si="48"/>
        <v>3.6</v>
      </c>
      <c r="AV114">
        <v>5</v>
      </c>
      <c r="AW114">
        <f t="shared" si="62"/>
        <v>4.75</v>
      </c>
      <c r="AX114">
        <f t="shared" si="63"/>
        <v>1</v>
      </c>
      <c r="AY114">
        <f t="shared" ref="AY114:AY145" si="74">AVERAGE(BA116,V114,W114,X114:AB114,AD114)</f>
        <v>5.125</v>
      </c>
      <c r="AZ114">
        <f t="shared" si="64"/>
        <v>1</v>
      </c>
      <c r="BA114" t="s">
        <v>297</v>
      </c>
      <c r="BB114" t="s">
        <v>408</v>
      </c>
      <c r="BC114" t="s">
        <v>690</v>
      </c>
      <c r="BD114">
        <v>0</v>
      </c>
      <c r="BE114">
        <v>1</v>
      </c>
      <c r="BF114">
        <f t="shared" si="65"/>
        <v>1</v>
      </c>
      <c r="BG114">
        <v>1</v>
      </c>
      <c r="BH114">
        <v>1</v>
      </c>
      <c r="BI114">
        <f t="shared" ref="BI114:BI145" si="75">IF(BH114=1,0,1)</f>
        <v>0</v>
      </c>
      <c r="BJ114" t="s">
        <v>300</v>
      </c>
      <c r="BK114" t="s">
        <v>301</v>
      </c>
      <c r="BL114" s="1">
        <v>1.736111111111111E-3</v>
      </c>
      <c r="BM114" t="s">
        <v>691</v>
      </c>
      <c r="BN114" s="5" t="s">
        <v>1042</v>
      </c>
      <c r="BP114" s="11" t="b">
        <f t="shared" ca="1" si="72"/>
        <v>0</v>
      </c>
      <c r="BQ114" s="11" t="b">
        <f t="shared" ca="1" si="72"/>
        <v>0</v>
      </c>
      <c r="BR114" s="11" t="b">
        <f t="shared" ca="1" si="72"/>
        <v>0</v>
      </c>
      <c r="BS114" s="11" t="b">
        <f t="shared" ca="1" si="72"/>
        <v>0</v>
      </c>
      <c r="BT114" s="11" t="b">
        <f t="shared" ca="1" si="72"/>
        <v>0</v>
      </c>
      <c r="BU114" s="11" t="b">
        <f t="shared" ca="1" si="72"/>
        <v>0</v>
      </c>
      <c r="BV114" s="5" t="s">
        <v>1045</v>
      </c>
      <c r="BW114" s="5" t="s">
        <v>1073</v>
      </c>
      <c r="BX114" s="11" t="b">
        <f t="shared" ca="1" si="66"/>
        <v>0</v>
      </c>
      <c r="BY114" s="11" t="b">
        <f t="shared" si="68"/>
        <v>0</v>
      </c>
      <c r="BZ114" s="11" t="b">
        <f t="shared" ca="1" si="73"/>
        <v>0</v>
      </c>
      <c r="CA114" s="11" t="b">
        <f t="shared" ca="1" si="73"/>
        <v>1</v>
      </c>
      <c r="CB114" s="11" t="b">
        <f t="shared" ca="1" si="73"/>
        <v>0</v>
      </c>
      <c r="CC114" s="11" t="b">
        <f t="shared" ca="1" si="73"/>
        <v>0</v>
      </c>
      <c r="CD114" s="11" t="b">
        <f t="shared" ca="1" si="73"/>
        <v>0</v>
      </c>
      <c r="CE114" s="11" t="b">
        <f t="shared" ca="1" si="73"/>
        <v>0</v>
      </c>
      <c r="CF114" s="11" t="b">
        <f t="shared" ca="1" si="73"/>
        <v>0</v>
      </c>
      <c r="CG114" s="11" t="b">
        <f t="shared" ca="1" si="73"/>
        <v>0</v>
      </c>
      <c r="CH114" s="11" t="b">
        <f t="shared" ca="1" si="73"/>
        <v>0</v>
      </c>
      <c r="CI114" s="11" t="b">
        <f t="shared" ca="1" si="73"/>
        <v>0</v>
      </c>
      <c r="CJ114" s="11" t="b">
        <f t="shared" ca="1" si="73"/>
        <v>1</v>
      </c>
      <c r="CK114" s="11" t="b">
        <f t="shared" ca="1" si="73"/>
        <v>0</v>
      </c>
      <c r="CL114" s="11" t="b">
        <f t="shared" ca="1" si="73"/>
        <v>0</v>
      </c>
      <c r="CM114" s="11" t="b">
        <f t="shared" ca="1" si="73"/>
        <v>0</v>
      </c>
      <c r="CN114" s="11" t="b">
        <f t="shared" ca="1" si="69"/>
        <v>1</v>
      </c>
      <c r="CO114" s="11" t="b">
        <f t="shared" ca="1" si="67"/>
        <v>0</v>
      </c>
      <c r="CP114" t="s">
        <v>692</v>
      </c>
    </row>
    <row r="115" spans="1:94">
      <c r="A115" t="s">
        <v>693</v>
      </c>
      <c r="B115" t="s">
        <v>694</v>
      </c>
      <c r="C115" t="s">
        <v>562</v>
      </c>
      <c r="D115" t="s">
        <v>81</v>
      </c>
      <c r="E115" t="s">
        <v>71</v>
      </c>
      <c r="F115" t="s">
        <v>132</v>
      </c>
      <c r="G115" t="s">
        <v>124</v>
      </c>
      <c r="H115" t="s">
        <v>109</v>
      </c>
      <c r="I115" t="str">
        <f t="shared" si="61"/>
        <v>UK</v>
      </c>
      <c r="J115" t="s">
        <v>74</v>
      </c>
      <c r="K115" t="s">
        <v>98</v>
      </c>
      <c r="L115">
        <v>1</v>
      </c>
      <c r="M115">
        <v>2</v>
      </c>
      <c r="N115">
        <v>6</v>
      </c>
      <c r="O115">
        <v>3</v>
      </c>
      <c r="P115">
        <v>2</v>
      </c>
      <c r="Q115">
        <v>1</v>
      </c>
      <c r="R115">
        <v>1</v>
      </c>
      <c r="S115">
        <v>1</v>
      </c>
      <c r="T115">
        <v>2</v>
      </c>
      <c r="V115">
        <v>4</v>
      </c>
      <c r="W115">
        <v>6</v>
      </c>
      <c r="X115">
        <v>4</v>
      </c>
      <c r="Y115">
        <v>5</v>
      </c>
      <c r="Z115">
        <v>4</v>
      </c>
      <c r="AA115">
        <v>5</v>
      </c>
      <c r="AB115">
        <v>4</v>
      </c>
      <c r="AC115">
        <v>2</v>
      </c>
      <c r="AD115">
        <v>4</v>
      </c>
      <c r="AE115" s="48">
        <f t="shared" si="49"/>
        <v>4.5</v>
      </c>
      <c r="AF115" s="35">
        <v>4</v>
      </c>
      <c r="AG115">
        <v>2</v>
      </c>
      <c r="AH115">
        <v>2</v>
      </c>
      <c r="AI115">
        <v>1</v>
      </c>
      <c r="AJ115">
        <v>6</v>
      </c>
      <c r="AK115">
        <v>3</v>
      </c>
      <c r="AL115">
        <v>6</v>
      </c>
      <c r="AM115">
        <v>1</v>
      </c>
      <c r="AN115" s="48">
        <f t="shared" si="47"/>
        <v>3.125</v>
      </c>
      <c r="AO115">
        <v>3</v>
      </c>
      <c r="AP115">
        <v>3</v>
      </c>
      <c r="AQ115">
        <v>3</v>
      </c>
      <c r="AR115">
        <v>3</v>
      </c>
      <c r="AS115">
        <v>3</v>
      </c>
      <c r="AT115">
        <v>6</v>
      </c>
      <c r="AU115" s="48">
        <f t="shared" si="48"/>
        <v>3</v>
      </c>
      <c r="AV115">
        <v>1</v>
      </c>
      <c r="AW115">
        <f t="shared" si="62"/>
        <v>3.125</v>
      </c>
      <c r="AX115">
        <f t="shared" si="63"/>
        <v>1</v>
      </c>
      <c r="AY115">
        <f t="shared" si="74"/>
        <v>4.5</v>
      </c>
      <c r="AZ115">
        <f t="shared" si="64"/>
        <v>1</v>
      </c>
      <c r="BA115" t="s">
        <v>297</v>
      </c>
      <c r="BB115" t="s">
        <v>384</v>
      </c>
      <c r="BC115" t="s">
        <v>695</v>
      </c>
      <c r="BD115">
        <v>2</v>
      </c>
      <c r="BF115">
        <f t="shared" si="65"/>
        <v>2</v>
      </c>
      <c r="BG115">
        <v>2</v>
      </c>
      <c r="BH115">
        <v>3</v>
      </c>
      <c r="BI115">
        <f t="shared" si="75"/>
        <v>1</v>
      </c>
      <c r="BJ115" t="s">
        <v>696</v>
      </c>
      <c r="BK115" t="s">
        <v>622</v>
      </c>
      <c r="BL115" s="1">
        <v>8.1597222222222227E-3</v>
      </c>
      <c r="BM115" t="s">
        <v>697</v>
      </c>
      <c r="BN115" s="5" t="s">
        <v>1051</v>
      </c>
      <c r="BP115" s="11" t="b">
        <f t="shared" ca="1" si="72"/>
        <v>0</v>
      </c>
      <c r="BQ115" s="11" t="b">
        <f t="shared" ca="1" si="72"/>
        <v>0</v>
      </c>
      <c r="BR115" s="11" t="b">
        <f t="shared" ca="1" si="72"/>
        <v>0</v>
      </c>
      <c r="BS115" s="11" t="b">
        <f t="shared" ca="1" si="72"/>
        <v>0</v>
      </c>
      <c r="BT115" s="11" t="b">
        <f t="shared" ca="1" si="72"/>
        <v>0</v>
      </c>
      <c r="BU115" s="11" t="b">
        <f t="shared" ca="1" si="72"/>
        <v>0</v>
      </c>
      <c r="BV115" s="5" t="s">
        <v>1068</v>
      </c>
      <c r="BW115" s="5" t="s">
        <v>1079</v>
      </c>
      <c r="BX115" s="11" t="b">
        <f t="shared" ca="1" si="66"/>
        <v>0</v>
      </c>
      <c r="BY115" s="11" t="b">
        <f t="shared" si="68"/>
        <v>0</v>
      </c>
      <c r="BZ115" s="11" t="b">
        <f t="shared" ca="1" si="73"/>
        <v>0</v>
      </c>
      <c r="CA115" s="11" t="b">
        <f t="shared" ca="1" si="73"/>
        <v>0</v>
      </c>
      <c r="CB115" s="11" t="b">
        <f t="shared" ca="1" si="73"/>
        <v>0</v>
      </c>
      <c r="CC115" s="11" t="b">
        <f t="shared" ca="1" si="73"/>
        <v>0</v>
      </c>
      <c r="CD115" s="11" t="b">
        <f t="shared" ca="1" si="73"/>
        <v>1</v>
      </c>
      <c r="CE115" s="11" t="b">
        <f t="shared" ca="1" si="73"/>
        <v>0</v>
      </c>
      <c r="CF115" s="11" t="b">
        <f t="shared" ca="1" si="73"/>
        <v>0</v>
      </c>
      <c r="CG115" s="11" t="b">
        <f t="shared" ca="1" si="73"/>
        <v>0</v>
      </c>
      <c r="CH115" s="11" t="b">
        <f t="shared" ca="1" si="73"/>
        <v>0</v>
      </c>
      <c r="CI115" s="11" t="b">
        <f t="shared" ca="1" si="73"/>
        <v>0</v>
      </c>
      <c r="CJ115" s="11" t="b">
        <f t="shared" ca="1" si="73"/>
        <v>0</v>
      </c>
      <c r="CK115" s="11" t="b">
        <f t="shared" ca="1" si="73"/>
        <v>0</v>
      </c>
      <c r="CL115" s="11" t="b">
        <f t="shared" ca="1" si="73"/>
        <v>0</v>
      </c>
      <c r="CM115" s="11" t="b">
        <f t="shared" ca="1" si="73"/>
        <v>0</v>
      </c>
      <c r="CN115" s="11" t="b">
        <f t="shared" ca="1" si="69"/>
        <v>0</v>
      </c>
      <c r="CO115" s="11" t="b">
        <f t="shared" ca="1" si="67"/>
        <v>0</v>
      </c>
    </row>
    <row r="116" spans="1:94">
      <c r="A116" t="s">
        <v>706</v>
      </c>
      <c r="B116" t="s">
        <v>707</v>
      </c>
      <c r="C116" t="s">
        <v>562</v>
      </c>
      <c r="D116" t="s">
        <v>54</v>
      </c>
      <c r="E116" t="s">
        <v>144</v>
      </c>
      <c r="F116" t="s">
        <v>116</v>
      </c>
      <c r="G116" t="s">
        <v>72</v>
      </c>
      <c r="H116" t="s">
        <v>125</v>
      </c>
      <c r="I116" t="str">
        <f t="shared" si="61"/>
        <v>United Kingdom</v>
      </c>
      <c r="J116" t="s">
        <v>74</v>
      </c>
      <c r="K116" t="s">
        <v>98</v>
      </c>
      <c r="L116">
        <v>2</v>
      </c>
      <c r="M116">
        <v>4</v>
      </c>
      <c r="N116">
        <v>3</v>
      </c>
      <c r="O116">
        <v>4</v>
      </c>
      <c r="P116">
        <v>4</v>
      </c>
      <c r="Q116">
        <v>4</v>
      </c>
      <c r="R116">
        <v>4</v>
      </c>
      <c r="S116">
        <v>1</v>
      </c>
      <c r="T116">
        <v>2</v>
      </c>
      <c r="V116">
        <v>5</v>
      </c>
      <c r="W116">
        <v>5</v>
      </c>
      <c r="X116">
        <v>4</v>
      </c>
      <c r="Y116">
        <v>5</v>
      </c>
      <c r="Z116">
        <v>5</v>
      </c>
      <c r="AA116">
        <v>6</v>
      </c>
      <c r="AB116">
        <v>6</v>
      </c>
      <c r="AC116">
        <v>1</v>
      </c>
      <c r="AD116">
        <v>5</v>
      </c>
      <c r="AE116" s="48">
        <f t="shared" si="49"/>
        <v>5.125</v>
      </c>
      <c r="AF116" s="35">
        <v>5</v>
      </c>
      <c r="AG116">
        <v>3</v>
      </c>
      <c r="AH116">
        <v>3</v>
      </c>
      <c r="AI116">
        <v>1</v>
      </c>
      <c r="AJ116">
        <v>5</v>
      </c>
      <c r="AK116">
        <v>4</v>
      </c>
      <c r="AL116">
        <v>2</v>
      </c>
      <c r="AM116">
        <v>4</v>
      </c>
      <c r="AN116" s="48">
        <f t="shared" si="47"/>
        <v>3.375</v>
      </c>
      <c r="AO116">
        <v>3</v>
      </c>
      <c r="AP116">
        <v>3</v>
      </c>
      <c r="AQ116">
        <v>2</v>
      </c>
      <c r="AR116">
        <v>3</v>
      </c>
      <c r="AS116">
        <v>3</v>
      </c>
      <c r="AT116">
        <v>6</v>
      </c>
      <c r="AU116" s="48">
        <f t="shared" si="48"/>
        <v>2.8</v>
      </c>
      <c r="AV116">
        <v>1</v>
      </c>
      <c r="AW116">
        <f t="shared" si="62"/>
        <v>3.375</v>
      </c>
      <c r="AX116">
        <f t="shared" si="63"/>
        <v>1</v>
      </c>
      <c r="AY116">
        <f t="shared" si="74"/>
        <v>5.125</v>
      </c>
      <c r="AZ116">
        <f t="shared" si="64"/>
        <v>1</v>
      </c>
      <c r="BA116" t="s">
        <v>501</v>
      </c>
      <c r="BB116" t="s">
        <v>672</v>
      </c>
      <c r="BC116" t="s">
        <v>708</v>
      </c>
      <c r="BD116">
        <v>0</v>
      </c>
      <c r="BE116">
        <v>2</v>
      </c>
      <c r="BF116">
        <f t="shared" si="65"/>
        <v>2</v>
      </c>
      <c r="BG116">
        <v>4</v>
      </c>
      <c r="BH116">
        <v>2</v>
      </c>
      <c r="BI116">
        <f t="shared" si="75"/>
        <v>1</v>
      </c>
      <c r="BJ116" t="s">
        <v>709</v>
      </c>
      <c r="BK116" t="s">
        <v>710</v>
      </c>
      <c r="BL116" s="1">
        <v>4.2013888888888891E-3</v>
      </c>
      <c r="BM116" t="s">
        <v>711</v>
      </c>
      <c r="BN116" s="5" t="s">
        <v>736</v>
      </c>
      <c r="BO116" s="5" t="s">
        <v>1157</v>
      </c>
      <c r="BP116" s="11" t="b">
        <f t="shared" ca="1" si="72"/>
        <v>1</v>
      </c>
      <c r="BQ116" s="11" t="b">
        <f t="shared" ca="1" si="72"/>
        <v>0</v>
      </c>
      <c r="BR116" s="11" t="b">
        <f t="shared" ca="1" si="72"/>
        <v>0</v>
      </c>
      <c r="BS116" s="11" t="b">
        <f t="shared" ca="1" si="72"/>
        <v>0</v>
      </c>
      <c r="BT116" s="11" t="b">
        <f t="shared" ca="1" si="72"/>
        <v>0</v>
      </c>
      <c r="BU116" s="11" t="b">
        <f t="shared" ca="1" si="72"/>
        <v>0</v>
      </c>
      <c r="BX116" s="11" t="b">
        <f t="shared" ca="1" si="66"/>
        <v>0</v>
      </c>
      <c r="BY116" s="11" t="b">
        <f t="shared" si="68"/>
        <v>0</v>
      </c>
      <c r="BZ116" s="11" t="b">
        <f t="shared" ca="1" si="73"/>
        <v>0</v>
      </c>
      <c r="CA116" s="11" t="b">
        <f t="shared" ca="1" si="73"/>
        <v>0</v>
      </c>
      <c r="CB116" s="11" t="b">
        <f t="shared" ca="1" si="73"/>
        <v>0</v>
      </c>
      <c r="CC116" s="11" t="b">
        <f t="shared" ca="1" si="73"/>
        <v>0</v>
      </c>
      <c r="CD116" s="11" t="b">
        <f t="shared" ca="1" si="73"/>
        <v>0</v>
      </c>
      <c r="CE116" s="11" t="b">
        <f t="shared" ca="1" si="73"/>
        <v>0</v>
      </c>
      <c r="CF116" s="11" t="b">
        <f t="shared" ca="1" si="73"/>
        <v>0</v>
      </c>
      <c r="CG116" s="11" t="b">
        <f t="shared" ca="1" si="73"/>
        <v>0</v>
      </c>
      <c r="CH116" s="11" t="b">
        <f t="shared" ca="1" si="73"/>
        <v>0</v>
      </c>
      <c r="CI116" s="11" t="b">
        <f t="shared" ca="1" si="73"/>
        <v>0</v>
      </c>
      <c r="CJ116" s="11" t="b">
        <f t="shared" ca="1" si="73"/>
        <v>0</v>
      </c>
      <c r="CK116" s="11" t="b">
        <f t="shared" ca="1" si="73"/>
        <v>0</v>
      </c>
      <c r="CL116" s="11" t="b">
        <f t="shared" ca="1" si="73"/>
        <v>0</v>
      </c>
      <c r="CM116" s="11" t="b">
        <f t="shared" ca="1" si="73"/>
        <v>0</v>
      </c>
      <c r="CN116" s="11" t="b">
        <f t="shared" ca="1" si="69"/>
        <v>0</v>
      </c>
      <c r="CO116" s="11" t="b">
        <f t="shared" ca="1" si="67"/>
        <v>0</v>
      </c>
    </row>
    <row r="117" spans="1:94">
      <c r="A117" t="s">
        <v>728</v>
      </c>
      <c r="B117" t="s">
        <v>729</v>
      </c>
      <c r="C117" t="s">
        <v>562</v>
      </c>
      <c r="D117" t="s">
        <v>70</v>
      </c>
      <c r="E117" t="s">
        <v>144</v>
      </c>
      <c r="F117" t="s">
        <v>56</v>
      </c>
      <c r="G117" t="s">
        <v>72</v>
      </c>
      <c r="H117" t="s">
        <v>84</v>
      </c>
      <c r="I117" t="str">
        <f t="shared" si="61"/>
        <v>United States</v>
      </c>
      <c r="J117" t="s">
        <v>59</v>
      </c>
      <c r="K117" t="s">
        <v>60</v>
      </c>
      <c r="L117">
        <v>1</v>
      </c>
      <c r="M117">
        <v>1</v>
      </c>
      <c r="N117">
        <v>0</v>
      </c>
      <c r="O117">
        <v>1</v>
      </c>
      <c r="P117">
        <v>2</v>
      </c>
      <c r="Q117">
        <v>2</v>
      </c>
      <c r="R117">
        <v>2</v>
      </c>
      <c r="S117">
        <v>1</v>
      </c>
      <c r="T117">
        <v>3</v>
      </c>
      <c r="V117">
        <v>4</v>
      </c>
      <c r="W117">
        <v>4</v>
      </c>
      <c r="X117">
        <v>3</v>
      </c>
      <c r="Y117">
        <v>3</v>
      </c>
      <c r="Z117">
        <v>3</v>
      </c>
      <c r="AA117">
        <v>3</v>
      </c>
      <c r="AB117">
        <v>3</v>
      </c>
      <c r="AC117">
        <v>1</v>
      </c>
      <c r="AD117">
        <v>5</v>
      </c>
      <c r="AE117" s="48">
        <f t="shared" si="49"/>
        <v>3.5</v>
      </c>
      <c r="AF117" s="35">
        <v>5</v>
      </c>
      <c r="AG117">
        <v>5</v>
      </c>
      <c r="AH117">
        <v>5</v>
      </c>
      <c r="AI117">
        <v>5</v>
      </c>
      <c r="AJ117">
        <v>5</v>
      </c>
      <c r="AK117">
        <v>5</v>
      </c>
      <c r="AL117">
        <v>4</v>
      </c>
      <c r="AM117">
        <v>4</v>
      </c>
      <c r="AN117" s="48">
        <f t="shared" si="47"/>
        <v>4.75</v>
      </c>
      <c r="AO117">
        <v>5</v>
      </c>
      <c r="AP117">
        <v>5</v>
      </c>
      <c r="AQ117">
        <v>5</v>
      </c>
      <c r="AR117">
        <v>5</v>
      </c>
      <c r="AS117">
        <v>5</v>
      </c>
      <c r="AT117">
        <v>6</v>
      </c>
      <c r="AU117" s="48">
        <f t="shared" si="48"/>
        <v>5</v>
      </c>
      <c r="AV117">
        <v>1</v>
      </c>
      <c r="AW117">
        <f t="shared" si="62"/>
        <v>4.75</v>
      </c>
      <c r="AX117">
        <f t="shared" si="63"/>
        <v>1</v>
      </c>
      <c r="AY117">
        <f t="shared" si="74"/>
        <v>3.5</v>
      </c>
      <c r="AZ117">
        <f t="shared" si="64"/>
        <v>1</v>
      </c>
      <c r="BA117" t="s">
        <v>61</v>
      </c>
      <c r="BB117" t="s">
        <v>126</v>
      </c>
      <c r="BC117" t="s">
        <v>127</v>
      </c>
      <c r="BD117">
        <v>1</v>
      </c>
      <c r="BF117">
        <f t="shared" si="65"/>
        <v>1</v>
      </c>
      <c r="BG117">
        <v>1</v>
      </c>
      <c r="BH117">
        <v>1</v>
      </c>
      <c r="BI117">
        <f t="shared" si="75"/>
        <v>0</v>
      </c>
      <c r="BJ117" t="s">
        <v>64</v>
      </c>
      <c r="BK117" t="s">
        <v>65</v>
      </c>
      <c r="BL117" s="1">
        <v>2.7314814814814819E-3</v>
      </c>
      <c r="BM117" t="s">
        <v>730</v>
      </c>
      <c r="BN117" s="5" t="s">
        <v>736</v>
      </c>
      <c r="BO117" s="5" t="s">
        <v>1158</v>
      </c>
      <c r="BP117" s="11" t="b">
        <f t="shared" ca="1" si="72"/>
        <v>1</v>
      </c>
      <c r="BQ117" s="11" t="b">
        <f t="shared" ca="1" si="72"/>
        <v>0</v>
      </c>
      <c r="BR117" s="11" t="b">
        <f t="shared" ca="1" si="72"/>
        <v>0</v>
      </c>
      <c r="BS117" s="11" t="b">
        <f t="shared" ca="1" si="72"/>
        <v>0</v>
      </c>
      <c r="BT117" s="11" t="b">
        <f t="shared" ca="1" si="72"/>
        <v>0</v>
      </c>
      <c r="BU117" s="11" t="b">
        <f t="shared" ca="1" si="72"/>
        <v>0</v>
      </c>
      <c r="BX117" s="11" t="b">
        <f t="shared" ca="1" si="66"/>
        <v>0</v>
      </c>
      <c r="BY117" s="11" t="b">
        <f t="shared" si="68"/>
        <v>0</v>
      </c>
      <c r="BZ117" s="11" t="b">
        <f t="shared" ca="1" si="73"/>
        <v>0</v>
      </c>
      <c r="CA117" s="11" t="b">
        <f t="shared" ca="1" si="73"/>
        <v>0</v>
      </c>
      <c r="CB117" s="11" t="b">
        <f t="shared" ca="1" si="73"/>
        <v>0</v>
      </c>
      <c r="CC117" s="11" t="b">
        <f t="shared" ca="1" si="73"/>
        <v>0</v>
      </c>
      <c r="CD117" s="11" t="b">
        <f t="shared" ca="1" si="73"/>
        <v>0</v>
      </c>
      <c r="CE117" s="11" t="b">
        <f t="shared" ca="1" si="73"/>
        <v>0</v>
      </c>
      <c r="CF117" s="11" t="b">
        <f t="shared" ca="1" si="73"/>
        <v>0</v>
      </c>
      <c r="CG117" s="11" t="b">
        <f t="shared" ca="1" si="73"/>
        <v>0</v>
      </c>
      <c r="CH117" s="11" t="b">
        <f t="shared" ca="1" si="73"/>
        <v>0</v>
      </c>
      <c r="CI117" s="11" t="b">
        <f t="shared" ca="1" si="73"/>
        <v>0</v>
      </c>
      <c r="CJ117" s="11" t="b">
        <f t="shared" ca="1" si="73"/>
        <v>0</v>
      </c>
      <c r="CK117" s="11" t="b">
        <f t="shared" ca="1" si="73"/>
        <v>0</v>
      </c>
      <c r="CL117" s="11" t="b">
        <f t="shared" ca="1" si="73"/>
        <v>0</v>
      </c>
      <c r="CM117" s="11" t="b">
        <f t="shared" ca="1" si="73"/>
        <v>0</v>
      </c>
      <c r="CN117" s="11" t="b">
        <f t="shared" ca="1" si="69"/>
        <v>0</v>
      </c>
      <c r="CO117" s="11" t="b">
        <f t="shared" ca="1" si="67"/>
        <v>0</v>
      </c>
    </row>
    <row r="118" spans="1:94">
      <c r="A118" t="s">
        <v>737</v>
      </c>
      <c r="B118" t="s">
        <v>738</v>
      </c>
      <c r="C118" t="s">
        <v>562</v>
      </c>
      <c r="D118" t="s">
        <v>54</v>
      </c>
      <c r="E118" t="s">
        <v>144</v>
      </c>
      <c r="F118" t="s">
        <v>83</v>
      </c>
      <c r="G118" t="s">
        <v>96</v>
      </c>
      <c r="H118" t="s">
        <v>510</v>
      </c>
      <c r="I118" t="str">
        <f t="shared" si="61"/>
        <v>England</v>
      </c>
      <c r="J118" t="s">
        <v>74</v>
      </c>
      <c r="K118" t="s">
        <v>98</v>
      </c>
      <c r="L118">
        <v>3</v>
      </c>
      <c r="M118">
        <v>3</v>
      </c>
      <c r="N118">
        <v>4</v>
      </c>
      <c r="O118">
        <v>2</v>
      </c>
      <c r="P118">
        <v>3</v>
      </c>
      <c r="Q118">
        <v>3</v>
      </c>
      <c r="R118">
        <v>3</v>
      </c>
      <c r="S118">
        <v>1</v>
      </c>
      <c r="T118">
        <v>2</v>
      </c>
      <c r="V118">
        <v>4</v>
      </c>
      <c r="W118">
        <v>6</v>
      </c>
      <c r="X118">
        <v>4</v>
      </c>
      <c r="Y118">
        <v>6</v>
      </c>
      <c r="Z118">
        <v>4</v>
      </c>
      <c r="AA118">
        <v>6</v>
      </c>
      <c r="AB118">
        <v>3</v>
      </c>
      <c r="AC118">
        <v>4</v>
      </c>
      <c r="AD118">
        <v>2</v>
      </c>
      <c r="AE118" s="48">
        <f t="shared" si="49"/>
        <v>4.375</v>
      </c>
      <c r="AF118" s="35">
        <v>5</v>
      </c>
      <c r="AG118">
        <v>6</v>
      </c>
      <c r="AH118">
        <v>6</v>
      </c>
      <c r="AI118">
        <v>6</v>
      </c>
      <c r="AJ118">
        <v>6</v>
      </c>
      <c r="AK118">
        <v>6</v>
      </c>
      <c r="AL118">
        <v>5</v>
      </c>
      <c r="AM118">
        <v>4</v>
      </c>
      <c r="AN118" s="48">
        <f t="shared" si="47"/>
        <v>5.5</v>
      </c>
      <c r="AO118">
        <v>6</v>
      </c>
      <c r="AP118">
        <v>3</v>
      </c>
      <c r="AQ118">
        <v>5</v>
      </c>
      <c r="AR118">
        <v>3</v>
      </c>
      <c r="AS118">
        <v>6</v>
      </c>
      <c r="AT118">
        <v>6</v>
      </c>
      <c r="AU118" s="48">
        <f t="shared" si="48"/>
        <v>4.5999999999999996</v>
      </c>
      <c r="AV118">
        <v>2</v>
      </c>
      <c r="AW118">
        <f t="shared" si="62"/>
        <v>5.5</v>
      </c>
      <c r="AX118">
        <f t="shared" si="63"/>
        <v>1</v>
      </c>
      <c r="AY118">
        <f t="shared" si="74"/>
        <v>4.375</v>
      </c>
      <c r="AZ118">
        <f t="shared" si="64"/>
        <v>1</v>
      </c>
      <c r="BA118" t="s">
        <v>61</v>
      </c>
      <c r="BB118" t="s">
        <v>245</v>
      </c>
      <c r="BC118" t="s">
        <v>246</v>
      </c>
      <c r="BD118">
        <v>1</v>
      </c>
      <c r="BF118">
        <f t="shared" si="65"/>
        <v>1</v>
      </c>
      <c r="BG118">
        <v>1</v>
      </c>
      <c r="BH118">
        <v>2</v>
      </c>
      <c r="BI118">
        <f t="shared" si="75"/>
        <v>1</v>
      </c>
      <c r="BJ118" t="s">
        <v>181</v>
      </c>
      <c r="BK118" t="s">
        <v>65</v>
      </c>
      <c r="BL118" s="1">
        <v>2.8240740740740739E-3</v>
      </c>
      <c r="BM118" t="s">
        <v>429</v>
      </c>
      <c r="BN118" s="5" t="s">
        <v>1041</v>
      </c>
      <c r="BP118" s="11" t="b">
        <f t="shared" ca="1" si="72"/>
        <v>0</v>
      </c>
      <c r="BQ118" s="11" t="b">
        <f t="shared" ca="1" si="72"/>
        <v>0</v>
      </c>
      <c r="BR118" s="11" t="b">
        <f t="shared" ca="1" si="72"/>
        <v>0</v>
      </c>
      <c r="BS118" s="11" t="b">
        <f t="shared" ca="1" si="72"/>
        <v>0</v>
      </c>
      <c r="BT118" s="11" t="b">
        <f t="shared" ca="1" si="72"/>
        <v>0</v>
      </c>
      <c r="BU118" s="11" t="b">
        <f t="shared" ca="1" si="72"/>
        <v>0</v>
      </c>
      <c r="BX118" s="11" t="b">
        <f t="shared" ca="1" si="66"/>
        <v>0</v>
      </c>
      <c r="BY118" s="11" t="b">
        <f t="shared" si="68"/>
        <v>0</v>
      </c>
      <c r="BZ118" s="11" t="b">
        <f t="shared" ca="1" si="73"/>
        <v>0</v>
      </c>
      <c r="CA118" s="11" t="b">
        <f t="shared" ca="1" si="73"/>
        <v>0</v>
      </c>
      <c r="CB118" s="11" t="b">
        <f t="shared" ca="1" si="73"/>
        <v>0</v>
      </c>
      <c r="CC118" s="11" t="b">
        <f t="shared" ca="1" si="73"/>
        <v>0</v>
      </c>
      <c r="CD118" s="11" t="b">
        <f t="shared" ca="1" si="73"/>
        <v>0</v>
      </c>
      <c r="CE118" s="11" t="b">
        <f t="shared" ca="1" si="73"/>
        <v>0</v>
      </c>
      <c r="CF118" s="11" t="b">
        <f t="shared" ca="1" si="73"/>
        <v>0</v>
      </c>
      <c r="CG118" s="11" t="b">
        <f t="shared" ca="1" si="73"/>
        <v>0</v>
      </c>
      <c r="CH118" s="11" t="b">
        <f t="shared" ca="1" si="73"/>
        <v>0</v>
      </c>
      <c r="CI118" s="11" t="b">
        <f t="shared" ca="1" si="73"/>
        <v>0</v>
      </c>
      <c r="CJ118" s="11" t="b">
        <f t="shared" ca="1" si="73"/>
        <v>0</v>
      </c>
      <c r="CK118" s="11" t="b">
        <f t="shared" ca="1" si="73"/>
        <v>0</v>
      </c>
      <c r="CL118" s="11" t="b">
        <f t="shared" ca="1" si="73"/>
        <v>0</v>
      </c>
      <c r="CM118" s="11" t="b">
        <f t="shared" ca="1" si="73"/>
        <v>0</v>
      </c>
      <c r="CN118" s="11" t="b">
        <f t="shared" ca="1" si="69"/>
        <v>0</v>
      </c>
      <c r="CO118" s="11" t="b">
        <f t="shared" ca="1" si="67"/>
        <v>0</v>
      </c>
      <c r="CP118" t="s">
        <v>429</v>
      </c>
    </row>
    <row r="119" spans="1:94">
      <c r="A119" t="s">
        <v>739</v>
      </c>
      <c r="B119" t="s">
        <v>740</v>
      </c>
      <c r="C119" t="s">
        <v>562</v>
      </c>
      <c r="D119" t="s">
        <v>70</v>
      </c>
      <c r="E119" t="s">
        <v>55</v>
      </c>
      <c r="F119" t="s">
        <v>56</v>
      </c>
      <c r="G119" t="s">
        <v>72</v>
      </c>
      <c r="H119" t="s">
        <v>125</v>
      </c>
      <c r="I119" t="str">
        <f t="shared" si="61"/>
        <v>United Kingdom</v>
      </c>
      <c r="J119" t="s">
        <v>59</v>
      </c>
      <c r="K119" t="s">
        <v>98</v>
      </c>
      <c r="L119">
        <v>4</v>
      </c>
      <c r="M119">
        <v>4</v>
      </c>
      <c r="N119">
        <v>5</v>
      </c>
      <c r="O119">
        <v>4</v>
      </c>
      <c r="P119">
        <v>5</v>
      </c>
      <c r="Q119">
        <v>5</v>
      </c>
      <c r="R119">
        <v>5</v>
      </c>
      <c r="S119">
        <v>1</v>
      </c>
      <c r="T119">
        <v>2</v>
      </c>
      <c r="V119">
        <v>1</v>
      </c>
      <c r="W119">
        <v>2</v>
      </c>
      <c r="X119">
        <v>1</v>
      </c>
      <c r="Y119">
        <v>3</v>
      </c>
      <c r="Z119">
        <v>2</v>
      </c>
      <c r="AA119">
        <v>4</v>
      </c>
      <c r="AB119">
        <v>1</v>
      </c>
      <c r="AC119">
        <v>2</v>
      </c>
      <c r="AD119">
        <v>4</v>
      </c>
      <c r="AE119" s="48">
        <f t="shared" si="49"/>
        <v>2.25</v>
      </c>
      <c r="AF119" s="35">
        <v>3</v>
      </c>
      <c r="AG119">
        <v>4</v>
      </c>
      <c r="AH119">
        <v>2</v>
      </c>
      <c r="AI119">
        <v>3</v>
      </c>
      <c r="AJ119">
        <v>3</v>
      </c>
      <c r="AK119">
        <v>3</v>
      </c>
      <c r="AL119">
        <v>3</v>
      </c>
      <c r="AM119">
        <v>4</v>
      </c>
      <c r="AN119" s="48">
        <f t="shared" si="47"/>
        <v>3.125</v>
      </c>
      <c r="AO119">
        <v>3</v>
      </c>
      <c r="AP119">
        <v>3</v>
      </c>
      <c r="AQ119">
        <v>3</v>
      </c>
      <c r="AR119">
        <v>3</v>
      </c>
      <c r="AS119">
        <v>3</v>
      </c>
      <c r="AT119">
        <v>6</v>
      </c>
      <c r="AU119" s="48">
        <f t="shared" si="48"/>
        <v>3</v>
      </c>
      <c r="AV119">
        <v>2</v>
      </c>
      <c r="AW119">
        <f t="shared" si="62"/>
        <v>3.125</v>
      </c>
      <c r="AX119">
        <f t="shared" si="63"/>
        <v>1</v>
      </c>
      <c r="AY119">
        <f t="shared" si="74"/>
        <v>2.25</v>
      </c>
      <c r="AZ119">
        <f t="shared" si="64"/>
        <v>0</v>
      </c>
      <c r="BA119" t="s">
        <v>297</v>
      </c>
      <c r="BB119" t="s">
        <v>110</v>
      </c>
      <c r="BC119" t="s">
        <v>412</v>
      </c>
      <c r="BD119">
        <v>0</v>
      </c>
      <c r="BE119" t="s">
        <v>1101</v>
      </c>
      <c r="BF119" t="str">
        <f t="shared" si="65"/>
        <v>NA</v>
      </c>
      <c r="BG119">
        <v>11</v>
      </c>
      <c r="BH119">
        <v>0</v>
      </c>
      <c r="BI119">
        <f t="shared" si="75"/>
        <v>1</v>
      </c>
      <c r="BJ119" t="s">
        <v>741</v>
      </c>
      <c r="BK119" t="s">
        <v>742</v>
      </c>
      <c r="BL119" s="1">
        <v>2.4768518518518516E-3</v>
      </c>
      <c r="BM119" t="s">
        <v>743</v>
      </c>
      <c r="BN119" s="5" t="s">
        <v>1082</v>
      </c>
      <c r="BP119" s="11" t="b">
        <f t="shared" ca="1" si="72"/>
        <v>0</v>
      </c>
      <c r="BQ119" s="11" t="b">
        <f t="shared" ca="1" si="72"/>
        <v>0</v>
      </c>
      <c r="BR119" s="11" t="b">
        <f t="shared" ca="1" si="72"/>
        <v>0</v>
      </c>
      <c r="BS119" s="11" t="b">
        <f t="shared" ca="1" si="72"/>
        <v>0</v>
      </c>
      <c r="BT119" s="11" t="b">
        <f t="shared" ca="1" si="72"/>
        <v>0</v>
      </c>
      <c r="BU119" s="11" t="b">
        <f t="shared" ca="1" si="72"/>
        <v>0</v>
      </c>
      <c r="BV119" s="5" t="s">
        <v>1081</v>
      </c>
      <c r="BX119" s="11" t="b">
        <f t="shared" ca="1" si="66"/>
        <v>0</v>
      </c>
      <c r="BY119" s="11" t="b">
        <f t="shared" si="68"/>
        <v>1</v>
      </c>
      <c r="BZ119" s="11" t="b">
        <f t="shared" ca="1" si="73"/>
        <v>0</v>
      </c>
      <c r="CA119" s="11" t="b">
        <f t="shared" ca="1" si="73"/>
        <v>0</v>
      </c>
      <c r="CB119" s="11" t="b">
        <f t="shared" ca="1" si="73"/>
        <v>0</v>
      </c>
      <c r="CC119" s="11" t="b">
        <f t="shared" ca="1" si="73"/>
        <v>0</v>
      </c>
      <c r="CD119" s="11" t="b">
        <f t="shared" ca="1" si="73"/>
        <v>0</v>
      </c>
      <c r="CE119" s="11" t="b">
        <f t="shared" ca="1" si="73"/>
        <v>0</v>
      </c>
      <c r="CF119" s="11" t="b">
        <f t="shared" ca="1" si="73"/>
        <v>0</v>
      </c>
      <c r="CG119" s="11" t="b">
        <f t="shared" ca="1" si="73"/>
        <v>0</v>
      </c>
      <c r="CH119" s="11" t="b">
        <f t="shared" ca="1" si="73"/>
        <v>0</v>
      </c>
      <c r="CI119" s="11" t="b">
        <f t="shared" ca="1" si="73"/>
        <v>0</v>
      </c>
      <c r="CJ119" s="11" t="b">
        <f t="shared" ca="1" si="73"/>
        <v>0</v>
      </c>
      <c r="CK119" s="11" t="b">
        <f t="shared" ca="1" si="73"/>
        <v>0</v>
      </c>
      <c r="CL119" s="11" t="b">
        <f t="shared" ca="1" si="73"/>
        <v>0</v>
      </c>
      <c r="CM119" s="11" t="b">
        <f t="shared" ca="1" si="73"/>
        <v>0</v>
      </c>
      <c r="CN119" s="11" t="b">
        <f t="shared" ca="1" si="69"/>
        <v>0</v>
      </c>
      <c r="CO119" s="11" t="b">
        <f t="shared" ca="1" si="67"/>
        <v>0</v>
      </c>
    </row>
    <row r="120" spans="1:94">
      <c r="A120" t="s">
        <v>744</v>
      </c>
      <c r="B120" t="s">
        <v>745</v>
      </c>
      <c r="C120" t="s">
        <v>562</v>
      </c>
      <c r="D120" t="s">
        <v>54</v>
      </c>
      <c r="E120" t="s">
        <v>144</v>
      </c>
      <c r="F120" t="s">
        <v>132</v>
      </c>
      <c r="G120" t="s">
        <v>72</v>
      </c>
      <c r="H120" t="s">
        <v>125</v>
      </c>
      <c r="I120" t="str">
        <f t="shared" si="61"/>
        <v>United Kingdom</v>
      </c>
      <c r="J120" t="s">
        <v>59</v>
      </c>
      <c r="K120" t="s">
        <v>98</v>
      </c>
      <c r="L120">
        <v>5</v>
      </c>
      <c r="M120">
        <v>2</v>
      </c>
      <c r="N120">
        <v>4</v>
      </c>
      <c r="O120">
        <v>4</v>
      </c>
      <c r="P120">
        <v>4</v>
      </c>
      <c r="Q120">
        <v>5</v>
      </c>
      <c r="R120">
        <v>4</v>
      </c>
      <c r="S120">
        <v>1</v>
      </c>
      <c r="T120">
        <v>2</v>
      </c>
      <c r="V120">
        <v>5</v>
      </c>
      <c r="W120">
        <v>5</v>
      </c>
      <c r="X120">
        <v>5</v>
      </c>
      <c r="Y120">
        <v>6</v>
      </c>
      <c r="Z120">
        <v>6</v>
      </c>
      <c r="AA120">
        <v>6</v>
      </c>
      <c r="AB120">
        <v>6</v>
      </c>
      <c r="AC120">
        <v>3</v>
      </c>
      <c r="AD120">
        <v>3</v>
      </c>
      <c r="AE120" s="48">
        <f t="shared" si="49"/>
        <v>5.25</v>
      </c>
      <c r="AF120" s="35">
        <v>6</v>
      </c>
      <c r="AG120">
        <v>5</v>
      </c>
      <c r="AH120">
        <v>5</v>
      </c>
      <c r="AI120">
        <v>5</v>
      </c>
      <c r="AJ120">
        <v>6</v>
      </c>
      <c r="AK120">
        <v>5</v>
      </c>
      <c r="AL120">
        <v>5</v>
      </c>
      <c r="AM120">
        <v>5</v>
      </c>
      <c r="AN120" s="48">
        <f t="shared" si="47"/>
        <v>5.25</v>
      </c>
      <c r="AO120">
        <v>5</v>
      </c>
      <c r="AP120">
        <v>5</v>
      </c>
      <c r="AQ120">
        <v>6</v>
      </c>
      <c r="AR120">
        <v>5</v>
      </c>
      <c r="AS120">
        <v>5</v>
      </c>
      <c r="AT120">
        <v>6</v>
      </c>
      <c r="AU120" s="48">
        <f t="shared" si="48"/>
        <v>5.2</v>
      </c>
      <c r="AV120">
        <v>6</v>
      </c>
      <c r="AW120">
        <f t="shared" si="62"/>
        <v>5.25</v>
      </c>
      <c r="AX120">
        <f t="shared" si="63"/>
        <v>1</v>
      </c>
      <c r="AY120">
        <f t="shared" si="74"/>
        <v>5.25</v>
      </c>
      <c r="AZ120">
        <f t="shared" si="64"/>
        <v>1</v>
      </c>
      <c r="BA120" t="s">
        <v>282</v>
      </c>
      <c r="BB120" t="s">
        <v>746</v>
      </c>
      <c r="BC120" t="s">
        <v>284</v>
      </c>
      <c r="BD120">
        <v>1</v>
      </c>
      <c r="BF120">
        <f t="shared" si="65"/>
        <v>1</v>
      </c>
      <c r="BG120">
        <v>1</v>
      </c>
      <c r="BH120">
        <v>3</v>
      </c>
      <c r="BI120">
        <f t="shared" si="75"/>
        <v>1</v>
      </c>
      <c r="BJ120" t="s">
        <v>285</v>
      </c>
      <c r="BK120" t="s">
        <v>286</v>
      </c>
      <c r="BL120" s="1">
        <v>6.828703703703704E-3</v>
      </c>
      <c r="BM120" t="s">
        <v>747</v>
      </c>
      <c r="BN120" s="5" t="s">
        <v>1041</v>
      </c>
      <c r="BP120" s="11" t="b">
        <f t="shared" ca="1" si="72"/>
        <v>0</v>
      </c>
      <c r="BQ120" s="11" t="b">
        <f t="shared" ca="1" si="72"/>
        <v>0</v>
      </c>
      <c r="BR120" s="11" t="b">
        <f t="shared" ca="1" si="72"/>
        <v>0</v>
      </c>
      <c r="BS120" s="11" t="b">
        <f t="shared" ca="1" si="72"/>
        <v>0</v>
      </c>
      <c r="BT120" s="11" t="b">
        <f t="shared" ca="1" si="72"/>
        <v>0</v>
      </c>
      <c r="BU120" s="11" t="b">
        <f t="shared" ca="1" si="72"/>
        <v>0</v>
      </c>
      <c r="BX120" s="11" t="b">
        <f t="shared" ca="1" si="66"/>
        <v>0</v>
      </c>
      <c r="BY120" s="11" t="b">
        <f t="shared" si="68"/>
        <v>0</v>
      </c>
      <c r="BZ120" s="11" t="b">
        <f t="shared" ca="1" si="73"/>
        <v>0</v>
      </c>
      <c r="CA120" s="11" t="b">
        <f t="shared" ca="1" si="73"/>
        <v>0</v>
      </c>
      <c r="CB120" s="11" t="b">
        <f t="shared" ca="1" si="73"/>
        <v>0</v>
      </c>
      <c r="CC120" s="11" t="b">
        <f t="shared" ca="1" si="73"/>
        <v>0</v>
      </c>
      <c r="CD120" s="11" t="b">
        <f t="shared" ca="1" si="73"/>
        <v>0</v>
      </c>
      <c r="CE120" s="11" t="b">
        <f t="shared" ca="1" si="73"/>
        <v>0</v>
      </c>
      <c r="CF120" s="11" t="b">
        <f t="shared" ca="1" si="73"/>
        <v>0</v>
      </c>
      <c r="CG120" s="11" t="b">
        <f t="shared" ca="1" si="73"/>
        <v>0</v>
      </c>
      <c r="CH120" s="11" t="b">
        <f t="shared" ca="1" si="73"/>
        <v>0</v>
      </c>
      <c r="CI120" s="11" t="b">
        <f t="shared" ca="1" si="73"/>
        <v>0</v>
      </c>
      <c r="CJ120" s="11" t="b">
        <f t="shared" ca="1" si="73"/>
        <v>0</v>
      </c>
      <c r="CK120" s="11" t="b">
        <f t="shared" ca="1" si="73"/>
        <v>0</v>
      </c>
      <c r="CL120" s="11" t="b">
        <f t="shared" ca="1" si="73"/>
        <v>0</v>
      </c>
      <c r="CM120" s="11" t="b">
        <f t="shared" ca="1" si="73"/>
        <v>0</v>
      </c>
      <c r="CN120" s="11" t="b">
        <f t="shared" ca="1" si="69"/>
        <v>0</v>
      </c>
      <c r="CO120" s="11" t="b">
        <f t="shared" ca="1" si="67"/>
        <v>0</v>
      </c>
      <c r="CP120" t="s">
        <v>748</v>
      </c>
    </row>
    <row r="121" spans="1:94">
      <c r="A121" t="s">
        <v>749</v>
      </c>
      <c r="B121" t="s">
        <v>750</v>
      </c>
      <c r="C121" t="s">
        <v>562</v>
      </c>
      <c r="D121" t="s">
        <v>70</v>
      </c>
      <c r="E121" t="s">
        <v>144</v>
      </c>
      <c r="F121" t="s">
        <v>56</v>
      </c>
      <c r="G121" t="s">
        <v>96</v>
      </c>
      <c r="H121" t="s">
        <v>125</v>
      </c>
      <c r="I121" t="str">
        <f t="shared" si="61"/>
        <v>United Kingdom</v>
      </c>
      <c r="J121" t="s">
        <v>59</v>
      </c>
      <c r="K121" t="s">
        <v>98</v>
      </c>
      <c r="L121">
        <v>4</v>
      </c>
      <c r="M121">
        <v>4</v>
      </c>
      <c r="N121">
        <v>4</v>
      </c>
      <c r="O121">
        <v>4</v>
      </c>
      <c r="P121">
        <v>3</v>
      </c>
      <c r="Q121">
        <v>4</v>
      </c>
      <c r="R121">
        <v>1</v>
      </c>
      <c r="S121">
        <v>1</v>
      </c>
      <c r="T121">
        <v>2</v>
      </c>
      <c r="V121">
        <v>1</v>
      </c>
      <c r="W121">
        <v>6</v>
      </c>
      <c r="X121">
        <v>2</v>
      </c>
      <c r="Y121">
        <v>4</v>
      </c>
      <c r="Z121">
        <v>4</v>
      </c>
      <c r="AA121">
        <v>4</v>
      </c>
      <c r="AB121">
        <v>3</v>
      </c>
      <c r="AC121">
        <v>2</v>
      </c>
      <c r="AD121">
        <v>4</v>
      </c>
      <c r="AE121" s="48">
        <f t="shared" si="49"/>
        <v>3.5</v>
      </c>
      <c r="AF121" s="35">
        <v>4</v>
      </c>
      <c r="AG121">
        <v>0</v>
      </c>
      <c r="AH121">
        <v>5</v>
      </c>
      <c r="AI121">
        <v>1</v>
      </c>
      <c r="AJ121">
        <v>6</v>
      </c>
      <c r="AK121">
        <v>2</v>
      </c>
      <c r="AL121">
        <v>6</v>
      </c>
      <c r="AM121">
        <v>4</v>
      </c>
      <c r="AN121" s="48">
        <f t="shared" si="47"/>
        <v>3.5</v>
      </c>
      <c r="AO121">
        <v>1</v>
      </c>
      <c r="AP121">
        <v>1</v>
      </c>
      <c r="AQ121">
        <v>3</v>
      </c>
      <c r="AR121">
        <v>1</v>
      </c>
      <c r="AS121">
        <v>1</v>
      </c>
      <c r="AT121">
        <v>6</v>
      </c>
      <c r="AU121" s="48">
        <f t="shared" si="48"/>
        <v>1.4</v>
      </c>
      <c r="AV121">
        <v>4</v>
      </c>
      <c r="AW121">
        <f t="shared" si="62"/>
        <v>3.5</v>
      </c>
      <c r="AX121">
        <f t="shared" si="63"/>
        <v>1</v>
      </c>
      <c r="AY121">
        <f t="shared" si="74"/>
        <v>3.5</v>
      </c>
      <c r="AZ121">
        <f t="shared" si="64"/>
        <v>1</v>
      </c>
      <c r="BA121" t="s">
        <v>86</v>
      </c>
      <c r="BB121" t="s">
        <v>160</v>
      </c>
      <c r="BC121" t="s">
        <v>161</v>
      </c>
      <c r="BD121">
        <v>0</v>
      </c>
      <c r="BE121">
        <v>0</v>
      </c>
      <c r="BF121">
        <f t="shared" si="65"/>
        <v>0</v>
      </c>
      <c r="BG121">
        <v>2</v>
      </c>
      <c r="BH121">
        <v>5</v>
      </c>
      <c r="BI121">
        <f t="shared" si="75"/>
        <v>1</v>
      </c>
      <c r="BJ121" t="s">
        <v>751</v>
      </c>
      <c r="BK121" t="s">
        <v>752</v>
      </c>
      <c r="BL121" s="1">
        <v>7.789351851851852E-3</v>
      </c>
      <c r="BM121" t="s">
        <v>753</v>
      </c>
      <c r="BN121" s="5" t="s">
        <v>1051</v>
      </c>
      <c r="BO121" s="5" t="s">
        <v>1159</v>
      </c>
      <c r="BP121" s="11" t="b">
        <f t="shared" ref="BP121:BU130" ca="1" si="76">ISNUMBER(SEARCH(BP$2,$BO121))</f>
        <v>0</v>
      </c>
      <c r="BQ121" s="11" t="b">
        <f t="shared" ca="1" si="76"/>
        <v>0</v>
      </c>
      <c r="BR121" s="11" t="b">
        <f t="shared" ca="1" si="76"/>
        <v>1</v>
      </c>
      <c r="BS121" s="11" t="b">
        <f t="shared" ca="1" si="76"/>
        <v>0</v>
      </c>
      <c r="BT121" s="11" t="b">
        <f t="shared" ca="1" si="76"/>
        <v>0</v>
      </c>
      <c r="BU121" s="11" t="b">
        <f t="shared" ca="1" si="76"/>
        <v>0</v>
      </c>
      <c r="BV121" s="5" t="s">
        <v>1083</v>
      </c>
      <c r="BX121" s="11" t="b">
        <f t="shared" ca="1" si="66"/>
        <v>0</v>
      </c>
      <c r="BY121" s="11" t="b">
        <f t="shared" si="68"/>
        <v>0</v>
      </c>
      <c r="BZ121" s="11" t="b">
        <f t="shared" ref="BZ121:CM130" ca="1" si="77">ISNUMBER(SEARCH(BZ$2,$BV121))</f>
        <v>0</v>
      </c>
      <c r="CA121" s="11" t="b">
        <f t="shared" ca="1" si="77"/>
        <v>1</v>
      </c>
      <c r="CB121" s="11" t="b">
        <f t="shared" ca="1" si="77"/>
        <v>0</v>
      </c>
      <c r="CC121" s="11" t="b">
        <f t="shared" ca="1" si="77"/>
        <v>0</v>
      </c>
      <c r="CD121" s="11" t="b">
        <f t="shared" ca="1" si="77"/>
        <v>0</v>
      </c>
      <c r="CE121" s="11" t="b">
        <f t="shared" ca="1" si="77"/>
        <v>0</v>
      </c>
      <c r="CF121" s="11" t="b">
        <f t="shared" ca="1" si="77"/>
        <v>0</v>
      </c>
      <c r="CG121" s="11" t="b">
        <f t="shared" ca="1" si="77"/>
        <v>0</v>
      </c>
      <c r="CH121" s="11" t="b">
        <f t="shared" ca="1" si="77"/>
        <v>0</v>
      </c>
      <c r="CI121" s="11" t="b">
        <f t="shared" ca="1" si="77"/>
        <v>0</v>
      </c>
      <c r="CJ121" s="11" t="b">
        <f t="shared" ca="1" si="77"/>
        <v>1</v>
      </c>
      <c r="CK121" s="11" t="b">
        <f t="shared" ca="1" si="77"/>
        <v>0</v>
      </c>
      <c r="CL121" s="11" t="b">
        <f t="shared" ca="1" si="77"/>
        <v>0</v>
      </c>
      <c r="CM121" s="11" t="b">
        <f t="shared" ca="1" si="77"/>
        <v>0</v>
      </c>
      <c r="CN121" s="11" t="b">
        <f t="shared" ca="1" si="69"/>
        <v>0</v>
      </c>
      <c r="CO121" s="11" t="b">
        <f t="shared" ca="1" si="67"/>
        <v>0</v>
      </c>
    </row>
    <row r="122" spans="1:94">
      <c r="A122" t="s">
        <v>754</v>
      </c>
      <c r="B122" t="s">
        <v>755</v>
      </c>
      <c r="C122" t="s">
        <v>562</v>
      </c>
      <c r="D122" t="s">
        <v>54</v>
      </c>
      <c r="E122" t="s">
        <v>55</v>
      </c>
      <c r="F122" t="s">
        <v>56</v>
      </c>
      <c r="G122" t="s">
        <v>124</v>
      </c>
      <c r="H122" t="s">
        <v>84</v>
      </c>
      <c r="I122" t="str">
        <f t="shared" si="61"/>
        <v>United States</v>
      </c>
      <c r="J122" t="s">
        <v>74</v>
      </c>
      <c r="K122" t="s">
        <v>60</v>
      </c>
      <c r="L122">
        <v>3</v>
      </c>
      <c r="M122">
        <v>1</v>
      </c>
      <c r="N122">
        <v>0</v>
      </c>
      <c r="O122">
        <v>2</v>
      </c>
      <c r="P122">
        <v>0</v>
      </c>
      <c r="Q122">
        <v>3</v>
      </c>
      <c r="R122">
        <v>3</v>
      </c>
      <c r="S122">
        <v>1</v>
      </c>
      <c r="T122">
        <v>3</v>
      </c>
      <c r="V122">
        <v>3</v>
      </c>
      <c r="W122">
        <v>4</v>
      </c>
      <c r="X122">
        <v>4</v>
      </c>
      <c r="Y122">
        <v>4</v>
      </c>
      <c r="Z122">
        <v>4</v>
      </c>
      <c r="AA122">
        <v>5</v>
      </c>
      <c r="AB122">
        <v>4</v>
      </c>
      <c r="AC122">
        <v>3</v>
      </c>
      <c r="AD122">
        <v>3</v>
      </c>
      <c r="AE122" s="48">
        <f t="shared" si="49"/>
        <v>3.875</v>
      </c>
      <c r="AF122" s="35">
        <v>4</v>
      </c>
      <c r="AG122">
        <v>3</v>
      </c>
      <c r="AH122">
        <v>4</v>
      </c>
      <c r="AI122">
        <v>3</v>
      </c>
      <c r="AJ122">
        <v>2</v>
      </c>
      <c r="AK122">
        <v>3</v>
      </c>
      <c r="AL122">
        <v>1</v>
      </c>
      <c r="AM122">
        <v>1</v>
      </c>
      <c r="AN122" s="48">
        <f t="shared" si="47"/>
        <v>2.625</v>
      </c>
      <c r="AO122">
        <v>5</v>
      </c>
      <c r="AP122">
        <v>3</v>
      </c>
      <c r="AQ122">
        <v>5</v>
      </c>
      <c r="AR122">
        <v>4</v>
      </c>
      <c r="AS122">
        <v>4</v>
      </c>
      <c r="AT122">
        <v>6</v>
      </c>
      <c r="AU122" s="48">
        <f t="shared" si="48"/>
        <v>4.2</v>
      </c>
      <c r="AV122">
        <v>1</v>
      </c>
      <c r="AW122">
        <f t="shared" si="62"/>
        <v>2.625</v>
      </c>
      <c r="AX122">
        <f t="shared" si="63"/>
        <v>0</v>
      </c>
      <c r="AY122">
        <f t="shared" si="74"/>
        <v>3.875</v>
      </c>
      <c r="AZ122">
        <f t="shared" si="64"/>
        <v>1</v>
      </c>
      <c r="BA122" t="s">
        <v>86</v>
      </c>
      <c r="BB122" t="s">
        <v>367</v>
      </c>
      <c r="BC122" t="s">
        <v>756</v>
      </c>
      <c r="BD122">
        <v>2</v>
      </c>
      <c r="BF122">
        <f t="shared" si="65"/>
        <v>2</v>
      </c>
      <c r="BG122">
        <v>1</v>
      </c>
      <c r="BH122">
        <v>2</v>
      </c>
      <c r="BI122">
        <f t="shared" si="75"/>
        <v>1</v>
      </c>
      <c r="BJ122" t="s">
        <v>757</v>
      </c>
      <c r="BK122" t="s">
        <v>157</v>
      </c>
      <c r="BL122" s="1">
        <v>2.2916666666666667E-3</v>
      </c>
      <c r="BM122" t="s">
        <v>758</v>
      </c>
      <c r="BN122" s="5" t="s">
        <v>1042</v>
      </c>
      <c r="BP122" s="11" t="b">
        <f t="shared" ca="1" si="76"/>
        <v>0</v>
      </c>
      <c r="BQ122" s="11" t="b">
        <f t="shared" ca="1" si="76"/>
        <v>0</v>
      </c>
      <c r="BR122" s="11" t="b">
        <f t="shared" ca="1" si="76"/>
        <v>0</v>
      </c>
      <c r="BS122" s="11" t="b">
        <f t="shared" ca="1" si="76"/>
        <v>0</v>
      </c>
      <c r="BT122" s="11" t="b">
        <f t="shared" ca="1" si="76"/>
        <v>0</v>
      </c>
      <c r="BU122" s="11" t="b">
        <f t="shared" ca="1" si="76"/>
        <v>0</v>
      </c>
      <c r="BV122" s="5" t="s">
        <v>1084</v>
      </c>
      <c r="BX122" s="11" t="b">
        <f t="shared" ca="1" si="66"/>
        <v>0</v>
      </c>
      <c r="BY122" s="11" t="b">
        <f t="shared" si="68"/>
        <v>0</v>
      </c>
      <c r="BZ122" s="11" t="b">
        <f t="shared" ca="1" si="77"/>
        <v>0</v>
      </c>
      <c r="CA122" s="11" t="b">
        <f t="shared" ca="1" si="77"/>
        <v>0</v>
      </c>
      <c r="CB122" s="11" t="b">
        <f t="shared" ca="1" si="77"/>
        <v>0</v>
      </c>
      <c r="CC122" s="11" t="b">
        <f t="shared" ca="1" si="77"/>
        <v>0</v>
      </c>
      <c r="CD122" s="11" t="b">
        <f t="shared" ca="1" si="77"/>
        <v>0</v>
      </c>
      <c r="CE122" s="11" t="b">
        <f t="shared" ca="1" si="77"/>
        <v>0</v>
      </c>
      <c r="CF122" s="11" t="b">
        <f t="shared" ca="1" si="77"/>
        <v>0</v>
      </c>
      <c r="CG122" s="11" t="b">
        <f t="shared" ca="1" si="77"/>
        <v>0</v>
      </c>
      <c r="CH122" s="11" t="b">
        <f t="shared" ca="1" si="77"/>
        <v>0</v>
      </c>
      <c r="CI122" s="11" t="b">
        <f t="shared" ca="1" si="77"/>
        <v>1</v>
      </c>
      <c r="CJ122" s="11" t="b">
        <f t="shared" ca="1" si="77"/>
        <v>0</v>
      </c>
      <c r="CK122" s="11" t="b">
        <f t="shared" ca="1" si="77"/>
        <v>0</v>
      </c>
      <c r="CL122" s="11" t="b">
        <f t="shared" ca="1" si="77"/>
        <v>0</v>
      </c>
      <c r="CM122" s="11" t="b">
        <f t="shared" ca="1" si="77"/>
        <v>0</v>
      </c>
      <c r="CN122" s="11" t="b">
        <f t="shared" ca="1" si="69"/>
        <v>0</v>
      </c>
      <c r="CO122" s="11" t="b">
        <f t="shared" ca="1" si="67"/>
        <v>0</v>
      </c>
    </row>
    <row r="123" spans="1:94">
      <c r="A123" t="s">
        <v>762</v>
      </c>
      <c r="B123" t="s">
        <v>763</v>
      </c>
      <c r="C123" t="s">
        <v>562</v>
      </c>
      <c r="D123" t="s">
        <v>54</v>
      </c>
      <c r="E123" t="s">
        <v>71</v>
      </c>
      <c r="F123" t="s">
        <v>83</v>
      </c>
      <c r="G123" t="s">
        <v>96</v>
      </c>
      <c r="H123" t="s">
        <v>84</v>
      </c>
      <c r="I123" t="str">
        <f t="shared" si="61"/>
        <v>United States</v>
      </c>
      <c r="J123" t="s">
        <v>74</v>
      </c>
      <c r="K123" t="s">
        <v>60</v>
      </c>
      <c r="L123">
        <v>4</v>
      </c>
      <c r="M123">
        <v>4</v>
      </c>
      <c r="N123">
        <v>3</v>
      </c>
      <c r="O123">
        <v>4</v>
      </c>
      <c r="P123">
        <v>4</v>
      </c>
      <c r="Q123">
        <v>4</v>
      </c>
      <c r="R123">
        <v>3</v>
      </c>
      <c r="S123">
        <v>1</v>
      </c>
      <c r="T123">
        <v>3</v>
      </c>
      <c r="V123">
        <v>4</v>
      </c>
      <c r="W123">
        <v>5</v>
      </c>
      <c r="X123">
        <v>4</v>
      </c>
      <c r="Y123">
        <v>4</v>
      </c>
      <c r="Z123">
        <v>4</v>
      </c>
      <c r="AA123">
        <v>4</v>
      </c>
      <c r="AB123">
        <v>4</v>
      </c>
      <c r="AC123">
        <v>2</v>
      </c>
      <c r="AD123">
        <v>4</v>
      </c>
      <c r="AE123" s="48">
        <f t="shared" si="49"/>
        <v>4.125</v>
      </c>
      <c r="AF123" s="35">
        <v>4</v>
      </c>
      <c r="AG123">
        <v>4</v>
      </c>
      <c r="AH123">
        <v>3</v>
      </c>
      <c r="AI123">
        <v>4</v>
      </c>
      <c r="AJ123">
        <v>5</v>
      </c>
      <c r="AK123">
        <v>5</v>
      </c>
      <c r="AL123">
        <v>4</v>
      </c>
      <c r="AM123">
        <v>2</v>
      </c>
      <c r="AN123" s="48">
        <f t="shared" si="47"/>
        <v>3.875</v>
      </c>
      <c r="AO123">
        <v>2</v>
      </c>
      <c r="AP123">
        <v>2</v>
      </c>
      <c r="AQ123">
        <v>2</v>
      </c>
      <c r="AR123">
        <v>2</v>
      </c>
      <c r="AS123">
        <v>2</v>
      </c>
      <c r="AT123">
        <v>6</v>
      </c>
      <c r="AU123" s="48">
        <f t="shared" si="48"/>
        <v>2</v>
      </c>
      <c r="AV123">
        <v>2</v>
      </c>
      <c r="AW123">
        <f t="shared" si="62"/>
        <v>3.875</v>
      </c>
      <c r="AX123">
        <f t="shared" si="63"/>
        <v>1</v>
      </c>
      <c r="AY123">
        <f t="shared" si="74"/>
        <v>4.125</v>
      </c>
      <c r="AZ123">
        <f t="shared" si="64"/>
        <v>1</v>
      </c>
      <c r="BA123" t="s">
        <v>61</v>
      </c>
      <c r="BB123" t="s">
        <v>270</v>
      </c>
      <c r="BC123" t="s">
        <v>271</v>
      </c>
      <c r="BD123">
        <v>1</v>
      </c>
      <c r="BF123">
        <f t="shared" si="65"/>
        <v>1</v>
      </c>
      <c r="BG123">
        <v>1</v>
      </c>
      <c r="BH123">
        <v>3</v>
      </c>
      <c r="BI123">
        <f t="shared" si="75"/>
        <v>1</v>
      </c>
      <c r="BJ123" t="s">
        <v>764</v>
      </c>
      <c r="BK123" t="s">
        <v>65</v>
      </c>
      <c r="BL123" s="1">
        <v>4.3749999999999995E-3</v>
      </c>
      <c r="BM123" t="s">
        <v>765</v>
      </c>
      <c r="BN123" s="5" t="s">
        <v>1042</v>
      </c>
      <c r="BP123" s="11" t="b">
        <f t="shared" ca="1" si="76"/>
        <v>0</v>
      </c>
      <c r="BQ123" s="11" t="b">
        <f t="shared" ca="1" si="76"/>
        <v>0</v>
      </c>
      <c r="BR123" s="11" t="b">
        <f t="shared" ca="1" si="76"/>
        <v>0</v>
      </c>
      <c r="BS123" s="11" t="b">
        <f t="shared" ca="1" si="76"/>
        <v>0</v>
      </c>
      <c r="BT123" s="11" t="b">
        <f t="shared" ca="1" si="76"/>
        <v>0</v>
      </c>
      <c r="BU123" s="11" t="b">
        <f t="shared" ca="1" si="76"/>
        <v>0</v>
      </c>
      <c r="BV123" s="5" t="s">
        <v>1086</v>
      </c>
      <c r="BW123" s="5" t="s">
        <v>1062</v>
      </c>
      <c r="BX123" s="11" t="b">
        <f t="shared" ca="1" si="66"/>
        <v>0</v>
      </c>
      <c r="BY123" s="11" t="b">
        <f t="shared" si="68"/>
        <v>1</v>
      </c>
      <c r="BZ123" s="11" t="b">
        <f t="shared" ca="1" si="77"/>
        <v>1</v>
      </c>
      <c r="CA123" s="11" t="b">
        <f t="shared" ca="1" si="77"/>
        <v>1</v>
      </c>
      <c r="CB123" s="11" t="b">
        <f t="shared" ca="1" si="77"/>
        <v>0</v>
      </c>
      <c r="CC123" s="11" t="b">
        <f t="shared" ca="1" si="77"/>
        <v>0</v>
      </c>
      <c r="CD123" s="11" t="b">
        <f t="shared" ca="1" si="77"/>
        <v>0</v>
      </c>
      <c r="CE123" s="11" t="b">
        <f t="shared" ca="1" si="77"/>
        <v>0</v>
      </c>
      <c r="CF123" s="11" t="b">
        <f t="shared" ca="1" si="77"/>
        <v>0</v>
      </c>
      <c r="CG123" s="11" t="b">
        <f t="shared" ca="1" si="77"/>
        <v>0</v>
      </c>
      <c r="CH123" s="11" t="b">
        <f t="shared" ca="1" si="77"/>
        <v>0</v>
      </c>
      <c r="CI123" s="11" t="b">
        <f t="shared" ca="1" si="77"/>
        <v>0</v>
      </c>
      <c r="CJ123" s="11" t="b">
        <f t="shared" ca="1" si="77"/>
        <v>1</v>
      </c>
      <c r="CK123" s="11" t="b">
        <f t="shared" ca="1" si="77"/>
        <v>0</v>
      </c>
      <c r="CL123" s="11" t="b">
        <f t="shared" ca="1" si="77"/>
        <v>0</v>
      </c>
      <c r="CM123" s="11" t="b">
        <f t="shared" ca="1" si="77"/>
        <v>0</v>
      </c>
      <c r="CN123" s="11" t="b">
        <f t="shared" ca="1" si="69"/>
        <v>0</v>
      </c>
      <c r="CO123" s="11" t="b">
        <f t="shared" ca="1" si="67"/>
        <v>1</v>
      </c>
      <c r="CP123" t="s">
        <v>92</v>
      </c>
    </row>
    <row r="124" spans="1:94">
      <c r="A124" t="s">
        <v>766</v>
      </c>
      <c r="B124" t="s">
        <v>767</v>
      </c>
      <c r="C124" t="s">
        <v>562</v>
      </c>
      <c r="D124" t="s">
        <v>70</v>
      </c>
      <c r="E124" t="s">
        <v>55</v>
      </c>
      <c r="F124" t="s">
        <v>56</v>
      </c>
      <c r="G124" t="s">
        <v>96</v>
      </c>
      <c r="H124" t="s">
        <v>109</v>
      </c>
      <c r="I124" t="str">
        <f t="shared" si="61"/>
        <v>UK</v>
      </c>
      <c r="J124" t="s">
        <v>493</v>
      </c>
      <c r="K124" t="s">
        <v>98</v>
      </c>
      <c r="L124">
        <v>4</v>
      </c>
      <c r="M124">
        <v>2</v>
      </c>
      <c r="N124">
        <v>5</v>
      </c>
      <c r="O124">
        <v>3</v>
      </c>
      <c r="P124">
        <v>5</v>
      </c>
      <c r="Q124">
        <v>3</v>
      </c>
      <c r="R124">
        <v>4</v>
      </c>
      <c r="S124">
        <v>1</v>
      </c>
      <c r="T124">
        <v>2</v>
      </c>
      <c r="V124">
        <v>1</v>
      </c>
      <c r="W124">
        <v>1</v>
      </c>
      <c r="X124">
        <v>0</v>
      </c>
      <c r="Y124">
        <v>0</v>
      </c>
      <c r="Z124">
        <v>0</v>
      </c>
      <c r="AA124">
        <v>0</v>
      </c>
      <c r="AB124">
        <v>0</v>
      </c>
      <c r="AC124">
        <v>6</v>
      </c>
      <c r="AD124">
        <v>0</v>
      </c>
      <c r="AE124" s="48">
        <f t="shared" si="49"/>
        <v>0.25</v>
      </c>
      <c r="AF124" s="35">
        <v>0</v>
      </c>
      <c r="AG124">
        <v>2</v>
      </c>
      <c r="AH124">
        <v>0</v>
      </c>
      <c r="AI124">
        <v>0</v>
      </c>
      <c r="AJ124">
        <v>5</v>
      </c>
      <c r="AK124">
        <v>3</v>
      </c>
      <c r="AL124">
        <v>4</v>
      </c>
      <c r="AM124">
        <v>4</v>
      </c>
      <c r="AN124" s="48">
        <f t="shared" si="47"/>
        <v>2.25</v>
      </c>
      <c r="AO124">
        <v>0</v>
      </c>
      <c r="AP124">
        <v>0</v>
      </c>
      <c r="AQ124">
        <v>0</v>
      </c>
      <c r="AR124">
        <v>0</v>
      </c>
      <c r="AS124">
        <v>0</v>
      </c>
      <c r="AT124">
        <v>6</v>
      </c>
      <c r="AU124" s="48">
        <f t="shared" si="48"/>
        <v>0</v>
      </c>
      <c r="AV124">
        <v>0</v>
      </c>
      <c r="AW124">
        <f t="shared" si="62"/>
        <v>2.25</v>
      </c>
      <c r="AX124">
        <f t="shared" si="63"/>
        <v>0</v>
      </c>
      <c r="AY124">
        <f t="shared" si="74"/>
        <v>0.25</v>
      </c>
      <c r="AZ124">
        <f t="shared" si="64"/>
        <v>0</v>
      </c>
      <c r="BA124" t="s">
        <v>375</v>
      </c>
      <c r="BB124" t="s">
        <v>392</v>
      </c>
      <c r="BC124" t="s">
        <v>768</v>
      </c>
      <c r="BD124">
        <v>2</v>
      </c>
      <c r="BF124">
        <f t="shared" si="65"/>
        <v>2</v>
      </c>
      <c r="BG124">
        <v>1</v>
      </c>
      <c r="BH124">
        <v>5</v>
      </c>
      <c r="BI124">
        <f t="shared" si="75"/>
        <v>1</v>
      </c>
      <c r="BJ124" t="s">
        <v>704</v>
      </c>
      <c r="BK124" t="s">
        <v>379</v>
      </c>
      <c r="BL124" s="1">
        <v>3.8888888888888883E-3</v>
      </c>
      <c r="BN124" s="5" t="s">
        <v>1041</v>
      </c>
      <c r="BP124" s="11" t="b">
        <f t="shared" ca="1" si="76"/>
        <v>0</v>
      </c>
      <c r="BQ124" s="11" t="b">
        <f t="shared" ca="1" si="76"/>
        <v>0</v>
      </c>
      <c r="BR124" s="11" t="b">
        <f t="shared" ca="1" si="76"/>
        <v>0</v>
      </c>
      <c r="BS124" s="11" t="b">
        <f t="shared" ca="1" si="76"/>
        <v>0</v>
      </c>
      <c r="BT124" s="11" t="b">
        <f t="shared" ca="1" si="76"/>
        <v>0</v>
      </c>
      <c r="BU124" s="11" t="b">
        <f t="shared" ca="1" si="76"/>
        <v>0</v>
      </c>
      <c r="BX124" s="11" t="b">
        <f t="shared" ca="1" si="66"/>
        <v>0</v>
      </c>
      <c r="BY124" s="11" t="b">
        <f t="shared" si="68"/>
        <v>0</v>
      </c>
      <c r="BZ124" s="11" t="b">
        <f t="shared" ca="1" si="77"/>
        <v>0</v>
      </c>
      <c r="CA124" s="11" t="b">
        <f t="shared" ca="1" si="77"/>
        <v>0</v>
      </c>
      <c r="CB124" s="11" t="b">
        <f t="shared" ca="1" si="77"/>
        <v>0</v>
      </c>
      <c r="CC124" s="11" t="b">
        <f t="shared" ca="1" si="77"/>
        <v>0</v>
      </c>
      <c r="CD124" s="11" t="b">
        <f t="shared" ca="1" si="77"/>
        <v>0</v>
      </c>
      <c r="CE124" s="11" t="b">
        <f t="shared" ca="1" si="77"/>
        <v>0</v>
      </c>
      <c r="CF124" s="11" t="b">
        <f t="shared" ca="1" si="77"/>
        <v>0</v>
      </c>
      <c r="CG124" s="11" t="b">
        <f t="shared" ca="1" si="77"/>
        <v>0</v>
      </c>
      <c r="CH124" s="11" t="b">
        <f t="shared" ca="1" si="77"/>
        <v>0</v>
      </c>
      <c r="CI124" s="11" t="b">
        <f t="shared" ca="1" si="77"/>
        <v>0</v>
      </c>
      <c r="CJ124" s="11" t="b">
        <f t="shared" ca="1" si="77"/>
        <v>0</v>
      </c>
      <c r="CK124" s="11" t="b">
        <f t="shared" ca="1" si="77"/>
        <v>0</v>
      </c>
      <c r="CL124" s="11" t="b">
        <f t="shared" ca="1" si="77"/>
        <v>0</v>
      </c>
      <c r="CM124" s="11" t="b">
        <f t="shared" ca="1" si="77"/>
        <v>0</v>
      </c>
      <c r="CN124" s="11" t="b">
        <f t="shared" ca="1" si="69"/>
        <v>0</v>
      </c>
      <c r="CO124" s="11" t="b">
        <f t="shared" ca="1" si="67"/>
        <v>0</v>
      </c>
      <c r="CP124" t="s">
        <v>769</v>
      </c>
    </row>
    <row r="125" spans="1:94">
      <c r="A125" t="s">
        <v>775</v>
      </c>
      <c r="B125" t="s">
        <v>776</v>
      </c>
      <c r="C125" t="s">
        <v>562</v>
      </c>
      <c r="D125" t="s">
        <v>81</v>
      </c>
      <c r="E125" t="s">
        <v>82</v>
      </c>
      <c r="F125" t="s">
        <v>132</v>
      </c>
      <c r="G125" t="s">
        <v>96</v>
      </c>
      <c r="H125" t="s">
        <v>125</v>
      </c>
      <c r="I125" t="str">
        <f t="shared" si="61"/>
        <v>United Kingdom</v>
      </c>
      <c r="J125" t="s">
        <v>59</v>
      </c>
      <c r="K125" t="s">
        <v>98</v>
      </c>
      <c r="L125">
        <v>2</v>
      </c>
      <c r="M125">
        <v>4</v>
      </c>
      <c r="N125">
        <v>5</v>
      </c>
      <c r="O125">
        <v>1</v>
      </c>
      <c r="P125">
        <v>4</v>
      </c>
      <c r="Q125">
        <v>5</v>
      </c>
      <c r="R125">
        <v>4</v>
      </c>
      <c r="S125">
        <v>1</v>
      </c>
      <c r="T125">
        <v>2</v>
      </c>
      <c r="V125">
        <v>5</v>
      </c>
      <c r="W125">
        <v>6</v>
      </c>
      <c r="X125">
        <v>5</v>
      </c>
      <c r="Y125">
        <v>6</v>
      </c>
      <c r="Z125">
        <v>6</v>
      </c>
      <c r="AA125">
        <v>6</v>
      </c>
      <c r="AB125">
        <v>5</v>
      </c>
      <c r="AC125">
        <v>0</v>
      </c>
      <c r="AD125">
        <v>6</v>
      </c>
      <c r="AE125" s="48">
        <f t="shared" si="49"/>
        <v>5.625</v>
      </c>
      <c r="AF125" s="35">
        <v>4</v>
      </c>
      <c r="AG125">
        <v>4</v>
      </c>
      <c r="AH125">
        <v>5</v>
      </c>
      <c r="AI125">
        <v>5</v>
      </c>
      <c r="AJ125">
        <v>6</v>
      </c>
      <c r="AK125">
        <v>5</v>
      </c>
      <c r="AL125">
        <v>5</v>
      </c>
      <c r="AM125">
        <v>4</v>
      </c>
      <c r="AN125" s="48">
        <f t="shared" si="47"/>
        <v>4.75</v>
      </c>
      <c r="AO125">
        <v>4</v>
      </c>
      <c r="AP125">
        <v>5</v>
      </c>
      <c r="AQ125">
        <v>5</v>
      </c>
      <c r="AR125">
        <v>5</v>
      </c>
      <c r="AS125">
        <v>4</v>
      </c>
      <c r="AT125">
        <v>6</v>
      </c>
      <c r="AU125" s="48">
        <f t="shared" si="48"/>
        <v>4.5999999999999996</v>
      </c>
      <c r="AV125">
        <v>1</v>
      </c>
      <c r="AW125">
        <f t="shared" si="62"/>
        <v>4.75</v>
      </c>
      <c r="AX125">
        <f t="shared" si="63"/>
        <v>1</v>
      </c>
      <c r="AY125">
        <f t="shared" si="74"/>
        <v>5.625</v>
      </c>
      <c r="AZ125">
        <f t="shared" si="64"/>
        <v>1</v>
      </c>
      <c r="BA125" t="s">
        <v>297</v>
      </c>
      <c r="BB125" t="s">
        <v>684</v>
      </c>
      <c r="BC125" t="s">
        <v>397</v>
      </c>
      <c r="BD125">
        <v>1</v>
      </c>
      <c r="BF125">
        <f t="shared" si="65"/>
        <v>1</v>
      </c>
      <c r="BG125">
        <v>1</v>
      </c>
      <c r="BH125">
        <v>2</v>
      </c>
      <c r="BI125">
        <f t="shared" si="75"/>
        <v>1</v>
      </c>
      <c r="BJ125" t="s">
        <v>300</v>
      </c>
      <c r="BK125" t="s">
        <v>301</v>
      </c>
      <c r="BL125" s="1">
        <v>6.2268518518518515E-3</v>
      </c>
      <c r="BM125" t="s">
        <v>777</v>
      </c>
      <c r="BN125" s="5" t="s">
        <v>1042</v>
      </c>
      <c r="BP125" s="11" t="b">
        <f t="shared" ca="1" si="76"/>
        <v>0</v>
      </c>
      <c r="BQ125" s="11" t="b">
        <f t="shared" ca="1" si="76"/>
        <v>0</v>
      </c>
      <c r="BR125" s="11" t="b">
        <f t="shared" ca="1" si="76"/>
        <v>0</v>
      </c>
      <c r="BS125" s="11" t="b">
        <f t="shared" ca="1" si="76"/>
        <v>0</v>
      </c>
      <c r="BT125" s="11" t="b">
        <f t="shared" ca="1" si="76"/>
        <v>0</v>
      </c>
      <c r="BU125" s="11" t="b">
        <f t="shared" ca="1" si="76"/>
        <v>0</v>
      </c>
      <c r="BV125" s="5" t="s">
        <v>1087</v>
      </c>
      <c r="BW125" s="5" t="s">
        <v>1088</v>
      </c>
      <c r="BX125" s="11" t="b">
        <f t="shared" ca="1" si="66"/>
        <v>0</v>
      </c>
      <c r="BY125" s="11" t="b">
        <f t="shared" si="68"/>
        <v>0</v>
      </c>
      <c r="BZ125" s="11" t="b">
        <f t="shared" ca="1" si="77"/>
        <v>0</v>
      </c>
      <c r="CA125" s="11" t="b">
        <f t="shared" ca="1" si="77"/>
        <v>0</v>
      </c>
      <c r="CB125" s="11" t="b">
        <f t="shared" ca="1" si="77"/>
        <v>0</v>
      </c>
      <c r="CC125" s="11" t="b">
        <f t="shared" ca="1" si="77"/>
        <v>0</v>
      </c>
      <c r="CD125" s="11" t="b">
        <f t="shared" ca="1" si="77"/>
        <v>0</v>
      </c>
      <c r="CE125" s="11" t="b">
        <f t="shared" ca="1" si="77"/>
        <v>1</v>
      </c>
      <c r="CF125" s="11" t="b">
        <f t="shared" ca="1" si="77"/>
        <v>0</v>
      </c>
      <c r="CG125" s="11" t="b">
        <f t="shared" ca="1" si="77"/>
        <v>0</v>
      </c>
      <c r="CH125" s="11" t="b">
        <f t="shared" ca="1" si="77"/>
        <v>0</v>
      </c>
      <c r="CI125" s="11" t="b">
        <f t="shared" ca="1" si="77"/>
        <v>0</v>
      </c>
      <c r="CJ125" s="11" t="b">
        <f t="shared" ca="1" si="77"/>
        <v>0</v>
      </c>
      <c r="CK125" s="11" t="b">
        <f t="shared" ca="1" si="77"/>
        <v>0</v>
      </c>
      <c r="CL125" s="11" t="b">
        <f t="shared" ca="1" si="77"/>
        <v>0</v>
      </c>
      <c r="CM125" s="11" t="b">
        <f t="shared" ca="1" si="77"/>
        <v>0</v>
      </c>
      <c r="CN125" s="11" t="b">
        <f t="shared" ca="1" si="69"/>
        <v>0</v>
      </c>
      <c r="CO125" s="11" t="b">
        <f t="shared" ca="1" si="67"/>
        <v>0</v>
      </c>
    </row>
    <row r="126" spans="1:94">
      <c r="A126" t="s">
        <v>778</v>
      </c>
      <c r="B126" t="s">
        <v>779</v>
      </c>
      <c r="C126" t="s">
        <v>562</v>
      </c>
      <c r="D126" t="s">
        <v>70</v>
      </c>
      <c r="E126" t="s">
        <v>71</v>
      </c>
      <c r="F126" t="s">
        <v>56</v>
      </c>
      <c r="G126" t="s">
        <v>96</v>
      </c>
      <c r="H126" t="s">
        <v>780</v>
      </c>
      <c r="I126" t="str">
        <f t="shared" si="61"/>
        <v>US</v>
      </c>
      <c r="J126" t="s">
        <v>59</v>
      </c>
      <c r="K126" t="s">
        <v>60</v>
      </c>
      <c r="L126">
        <v>4</v>
      </c>
      <c r="M126">
        <v>5</v>
      </c>
      <c r="N126">
        <v>2</v>
      </c>
      <c r="O126">
        <v>4</v>
      </c>
      <c r="P126">
        <v>3</v>
      </c>
      <c r="Q126">
        <v>4</v>
      </c>
      <c r="R126">
        <v>0</v>
      </c>
      <c r="S126">
        <v>1</v>
      </c>
      <c r="T126">
        <v>3</v>
      </c>
      <c r="V126">
        <v>2</v>
      </c>
      <c r="W126">
        <v>4</v>
      </c>
      <c r="X126">
        <v>1</v>
      </c>
      <c r="Y126">
        <v>4</v>
      </c>
      <c r="Z126">
        <v>2</v>
      </c>
      <c r="AA126">
        <v>5</v>
      </c>
      <c r="AB126">
        <v>0</v>
      </c>
      <c r="AC126">
        <v>4</v>
      </c>
      <c r="AD126">
        <v>2</v>
      </c>
      <c r="AE126" s="48">
        <f t="shared" si="49"/>
        <v>2.5</v>
      </c>
      <c r="AF126" s="35">
        <v>4</v>
      </c>
      <c r="AG126">
        <v>1</v>
      </c>
      <c r="AH126">
        <v>2</v>
      </c>
      <c r="AI126">
        <v>2</v>
      </c>
      <c r="AJ126">
        <v>6</v>
      </c>
      <c r="AK126">
        <v>4</v>
      </c>
      <c r="AL126">
        <v>5</v>
      </c>
      <c r="AM126">
        <v>0</v>
      </c>
      <c r="AN126" s="48">
        <f t="shared" si="47"/>
        <v>3</v>
      </c>
      <c r="AO126">
        <v>4</v>
      </c>
      <c r="AP126">
        <v>4</v>
      </c>
      <c r="AQ126">
        <v>3</v>
      </c>
      <c r="AR126">
        <v>3</v>
      </c>
      <c r="AS126">
        <v>2</v>
      </c>
      <c r="AT126">
        <v>6</v>
      </c>
      <c r="AU126" s="48">
        <f t="shared" si="48"/>
        <v>3.2</v>
      </c>
      <c r="AV126">
        <v>1</v>
      </c>
      <c r="AW126">
        <f t="shared" si="62"/>
        <v>3</v>
      </c>
      <c r="AX126">
        <f t="shared" si="63"/>
        <v>0</v>
      </c>
      <c r="AY126">
        <f t="shared" si="74"/>
        <v>2.5</v>
      </c>
      <c r="AZ126">
        <f t="shared" si="64"/>
        <v>0</v>
      </c>
      <c r="BA126" t="s">
        <v>61</v>
      </c>
      <c r="BB126" t="s">
        <v>502</v>
      </c>
      <c r="BC126" t="s">
        <v>781</v>
      </c>
      <c r="BD126">
        <v>1</v>
      </c>
      <c r="BF126">
        <f t="shared" si="65"/>
        <v>1</v>
      </c>
      <c r="BG126">
        <v>1</v>
      </c>
      <c r="BH126">
        <v>3</v>
      </c>
      <c r="BI126">
        <f t="shared" si="75"/>
        <v>1</v>
      </c>
      <c r="BJ126" t="s">
        <v>64</v>
      </c>
      <c r="BK126" t="s">
        <v>65</v>
      </c>
      <c r="BL126" s="1">
        <v>3.8888888888888883E-3</v>
      </c>
      <c r="BN126" s="5" t="s">
        <v>1041</v>
      </c>
      <c r="BP126" s="11" t="b">
        <f t="shared" ca="1" si="76"/>
        <v>0</v>
      </c>
      <c r="BQ126" s="11" t="b">
        <f t="shared" ca="1" si="76"/>
        <v>0</v>
      </c>
      <c r="BR126" s="11" t="b">
        <f t="shared" ca="1" si="76"/>
        <v>0</v>
      </c>
      <c r="BS126" s="11" t="b">
        <f t="shared" ca="1" si="76"/>
        <v>0</v>
      </c>
      <c r="BT126" s="11" t="b">
        <f t="shared" ca="1" si="76"/>
        <v>0</v>
      </c>
      <c r="BU126" s="11" t="b">
        <f t="shared" ca="1" si="76"/>
        <v>0</v>
      </c>
      <c r="BX126" s="11" t="b">
        <f t="shared" ca="1" si="66"/>
        <v>0</v>
      </c>
      <c r="BY126" s="11" t="b">
        <f t="shared" si="68"/>
        <v>0</v>
      </c>
      <c r="BZ126" s="11" t="b">
        <f t="shared" ca="1" si="77"/>
        <v>0</v>
      </c>
      <c r="CA126" s="11" t="b">
        <f t="shared" ca="1" si="77"/>
        <v>0</v>
      </c>
      <c r="CB126" s="11" t="b">
        <f t="shared" ca="1" si="77"/>
        <v>0</v>
      </c>
      <c r="CC126" s="11" t="b">
        <f t="shared" ca="1" si="77"/>
        <v>0</v>
      </c>
      <c r="CD126" s="11" t="b">
        <f t="shared" ca="1" si="77"/>
        <v>0</v>
      </c>
      <c r="CE126" s="11" t="b">
        <f t="shared" ca="1" si="77"/>
        <v>0</v>
      </c>
      <c r="CF126" s="11" t="b">
        <f t="shared" ca="1" si="77"/>
        <v>0</v>
      </c>
      <c r="CG126" s="11" t="b">
        <f t="shared" ca="1" si="77"/>
        <v>0</v>
      </c>
      <c r="CH126" s="11" t="b">
        <f t="shared" ca="1" si="77"/>
        <v>0</v>
      </c>
      <c r="CI126" s="11" t="b">
        <f t="shared" ca="1" si="77"/>
        <v>0</v>
      </c>
      <c r="CJ126" s="11" t="b">
        <f t="shared" ca="1" si="77"/>
        <v>0</v>
      </c>
      <c r="CK126" s="11" t="b">
        <f t="shared" ca="1" si="77"/>
        <v>0</v>
      </c>
      <c r="CL126" s="11" t="b">
        <f t="shared" ca="1" si="77"/>
        <v>0</v>
      </c>
      <c r="CM126" s="11" t="b">
        <f t="shared" ca="1" si="77"/>
        <v>0</v>
      </c>
      <c r="CN126" s="11" t="b">
        <f t="shared" ca="1" si="69"/>
        <v>0</v>
      </c>
      <c r="CO126" s="11" t="b">
        <f t="shared" ca="1" si="67"/>
        <v>0</v>
      </c>
    </row>
    <row r="127" spans="1:94">
      <c r="A127" t="s">
        <v>782</v>
      </c>
      <c r="B127" t="s">
        <v>783</v>
      </c>
      <c r="C127" t="s">
        <v>562</v>
      </c>
      <c r="D127" t="s">
        <v>54</v>
      </c>
      <c r="E127" t="s">
        <v>144</v>
      </c>
      <c r="F127" t="s">
        <v>116</v>
      </c>
      <c r="G127" t="s">
        <v>96</v>
      </c>
      <c r="H127" t="s">
        <v>784</v>
      </c>
      <c r="I127" t="str">
        <f t="shared" si="61"/>
        <v>Texas</v>
      </c>
      <c r="J127" t="s">
        <v>74</v>
      </c>
      <c r="K127" t="s">
        <v>60</v>
      </c>
      <c r="L127">
        <v>3</v>
      </c>
      <c r="M127">
        <v>1</v>
      </c>
      <c r="N127">
        <v>4</v>
      </c>
      <c r="O127">
        <v>2</v>
      </c>
      <c r="P127">
        <v>5</v>
      </c>
      <c r="Q127">
        <v>1</v>
      </c>
      <c r="R127">
        <v>3</v>
      </c>
      <c r="S127">
        <v>1</v>
      </c>
      <c r="T127">
        <v>3</v>
      </c>
      <c r="V127">
        <v>4</v>
      </c>
      <c r="W127">
        <v>5</v>
      </c>
      <c r="X127">
        <v>5</v>
      </c>
      <c r="Y127">
        <v>4</v>
      </c>
      <c r="Z127">
        <v>2</v>
      </c>
      <c r="AA127">
        <v>3</v>
      </c>
      <c r="AB127">
        <v>2</v>
      </c>
      <c r="AC127">
        <v>3</v>
      </c>
      <c r="AD127">
        <v>3</v>
      </c>
      <c r="AE127" s="48">
        <f t="shared" si="49"/>
        <v>3.5</v>
      </c>
      <c r="AF127" s="35">
        <v>5</v>
      </c>
      <c r="AG127">
        <v>6</v>
      </c>
      <c r="AH127">
        <v>5</v>
      </c>
      <c r="AI127">
        <v>4</v>
      </c>
      <c r="AJ127">
        <v>5</v>
      </c>
      <c r="AK127">
        <v>5</v>
      </c>
      <c r="AL127">
        <v>5</v>
      </c>
      <c r="AM127">
        <v>4</v>
      </c>
      <c r="AN127" s="48">
        <f t="shared" si="47"/>
        <v>4.875</v>
      </c>
      <c r="AO127">
        <v>5</v>
      </c>
      <c r="AP127">
        <v>2</v>
      </c>
      <c r="AQ127">
        <v>4</v>
      </c>
      <c r="AR127">
        <v>4</v>
      </c>
      <c r="AS127">
        <v>4</v>
      </c>
      <c r="AT127">
        <v>6</v>
      </c>
      <c r="AU127" s="48">
        <f t="shared" si="48"/>
        <v>3.8</v>
      </c>
      <c r="AV127">
        <v>1</v>
      </c>
      <c r="AW127">
        <f t="shared" si="62"/>
        <v>4.875</v>
      </c>
      <c r="AX127">
        <f t="shared" si="63"/>
        <v>1</v>
      </c>
      <c r="AY127">
        <f t="shared" si="74"/>
        <v>3.5</v>
      </c>
      <c r="AZ127">
        <f t="shared" si="64"/>
        <v>1</v>
      </c>
      <c r="BA127" t="s">
        <v>61</v>
      </c>
      <c r="BB127" t="s">
        <v>331</v>
      </c>
      <c r="BC127" t="s">
        <v>785</v>
      </c>
      <c r="BD127">
        <v>1</v>
      </c>
      <c r="BF127">
        <f t="shared" si="65"/>
        <v>1</v>
      </c>
      <c r="BG127">
        <v>1</v>
      </c>
      <c r="BH127">
        <v>3</v>
      </c>
      <c r="BI127">
        <f t="shared" si="75"/>
        <v>1</v>
      </c>
      <c r="BJ127" t="s">
        <v>786</v>
      </c>
      <c r="BK127" t="s">
        <v>65</v>
      </c>
      <c r="BL127" s="1">
        <v>3.8310185185185183E-3</v>
      </c>
      <c r="BM127" t="s">
        <v>787</v>
      </c>
      <c r="BN127" s="5" t="s">
        <v>736</v>
      </c>
      <c r="BO127" s="5" t="s">
        <v>1150</v>
      </c>
      <c r="BP127" s="11" t="b">
        <f t="shared" ca="1" si="76"/>
        <v>0</v>
      </c>
      <c r="BQ127" s="11" t="b">
        <f t="shared" ca="1" si="76"/>
        <v>0</v>
      </c>
      <c r="BR127" s="11" t="b">
        <f t="shared" ca="1" si="76"/>
        <v>0</v>
      </c>
      <c r="BS127" s="11" t="b">
        <f t="shared" ca="1" si="76"/>
        <v>1</v>
      </c>
      <c r="BT127" s="11" t="b">
        <f t="shared" ca="1" si="76"/>
        <v>0</v>
      </c>
      <c r="BU127" s="11" t="b">
        <f t="shared" ca="1" si="76"/>
        <v>0</v>
      </c>
      <c r="BX127" s="11" t="b">
        <f t="shared" ca="1" si="66"/>
        <v>0</v>
      </c>
      <c r="BY127" s="11" t="b">
        <f t="shared" si="68"/>
        <v>0</v>
      </c>
      <c r="BZ127" s="11" t="b">
        <f t="shared" ca="1" si="77"/>
        <v>0</v>
      </c>
      <c r="CA127" s="11" t="b">
        <f t="shared" ca="1" si="77"/>
        <v>0</v>
      </c>
      <c r="CB127" s="11" t="b">
        <f t="shared" ca="1" si="77"/>
        <v>0</v>
      </c>
      <c r="CC127" s="11" t="b">
        <f t="shared" ca="1" si="77"/>
        <v>0</v>
      </c>
      <c r="CD127" s="11" t="b">
        <f t="shared" ca="1" si="77"/>
        <v>0</v>
      </c>
      <c r="CE127" s="11" t="b">
        <f t="shared" ca="1" si="77"/>
        <v>0</v>
      </c>
      <c r="CF127" s="11" t="b">
        <f t="shared" ca="1" si="77"/>
        <v>0</v>
      </c>
      <c r="CG127" s="11" t="b">
        <f t="shared" ca="1" si="77"/>
        <v>0</v>
      </c>
      <c r="CH127" s="11" t="b">
        <f t="shared" ca="1" si="77"/>
        <v>0</v>
      </c>
      <c r="CI127" s="11" t="b">
        <f t="shared" ca="1" si="77"/>
        <v>0</v>
      </c>
      <c r="CJ127" s="11" t="b">
        <f t="shared" ca="1" si="77"/>
        <v>0</v>
      </c>
      <c r="CK127" s="11" t="b">
        <f t="shared" ca="1" si="77"/>
        <v>0</v>
      </c>
      <c r="CL127" s="11" t="b">
        <f t="shared" ca="1" si="77"/>
        <v>0</v>
      </c>
      <c r="CM127" s="11" t="b">
        <f t="shared" ca="1" si="77"/>
        <v>0</v>
      </c>
      <c r="CN127" s="11" t="b">
        <f t="shared" ca="1" si="69"/>
        <v>0</v>
      </c>
      <c r="CO127" s="11" t="b">
        <f t="shared" ca="1" si="67"/>
        <v>0</v>
      </c>
    </row>
    <row r="128" spans="1:94">
      <c r="A128" t="s">
        <v>788</v>
      </c>
      <c r="B128" t="s">
        <v>789</v>
      </c>
      <c r="C128" t="s">
        <v>562</v>
      </c>
      <c r="D128" t="s">
        <v>70</v>
      </c>
      <c r="E128" t="s">
        <v>144</v>
      </c>
      <c r="F128" t="s">
        <v>83</v>
      </c>
      <c r="G128" t="s">
        <v>72</v>
      </c>
      <c r="H128" t="s">
        <v>84</v>
      </c>
      <c r="I128" t="str">
        <f t="shared" si="61"/>
        <v>United States</v>
      </c>
      <c r="J128" t="s">
        <v>59</v>
      </c>
      <c r="K128" t="s">
        <v>60</v>
      </c>
      <c r="L128">
        <v>3</v>
      </c>
      <c r="M128">
        <v>0</v>
      </c>
      <c r="N128">
        <v>1</v>
      </c>
      <c r="O128">
        <v>3</v>
      </c>
      <c r="P128">
        <v>0</v>
      </c>
      <c r="Q128">
        <v>5</v>
      </c>
      <c r="R128">
        <v>0</v>
      </c>
      <c r="S128">
        <v>1</v>
      </c>
      <c r="T128">
        <v>3</v>
      </c>
      <c r="V128">
        <v>5</v>
      </c>
      <c r="W128">
        <v>6</v>
      </c>
      <c r="X128">
        <v>4</v>
      </c>
      <c r="Y128">
        <v>6</v>
      </c>
      <c r="Z128">
        <v>5</v>
      </c>
      <c r="AA128">
        <v>6</v>
      </c>
      <c r="AB128">
        <v>5</v>
      </c>
      <c r="AC128">
        <v>0</v>
      </c>
      <c r="AD128">
        <v>6</v>
      </c>
      <c r="AE128" s="48">
        <f t="shared" si="49"/>
        <v>5.375</v>
      </c>
      <c r="AF128" s="35">
        <v>6</v>
      </c>
      <c r="AG128">
        <v>6</v>
      </c>
      <c r="AH128">
        <v>6</v>
      </c>
      <c r="AI128">
        <v>6</v>
      </c>
      <c r="AJ128">
        <v>6</v>
      </c>
      <c r="AK128">
        <v>6</v>
      </c>
      <c r="AL128">
        <v>5</v>
      </c>
      <c r="AM128">
        <v>4</v>
      </c>
      <c r="AN128" s="48">
        <f t="shared" si="47"/>
        <v>5.625</v>
      </c>
      <c r="AO128">
        <v>6</v>
      </c>
      <c r="AP128">
        <v>6</v>
      </c>
      <c r="AQ128">
        <v>6</v>
      </c>
      <c r="AR128">
        <v>6</v>
      </c>
      <c r="AS128">
        <v>6</v>
      </c>
      <c r="AT128">
        <v>6</v>
      </c>
      <c r="AU128" s="48">
        <f t="shared" si="48"/>
        <v>6</v>
      </c>
      <c r="AV128">
        <v>0</v>
      </c>
      <c r="AW128">
        <f t="shared" si="62"/>
        <v>5.625</v>
      </c>
      <c r="AX128">
        <f t="shared" si="63"/>
        <v>1</v>
      </c>
      <c r="AY128">
        <f t="shared" si="74"/>
        <v>5.375</v>
      </c>
      <c r="AZ128">
        <f t="shared" si="64"/>
        <v>1</v>
      </c>
      <c r="BA128" t="s">
        <v>282</v>
      </c>
      <c r="BB128" t="s">
        <v>790</v>
      </c>
      <c r="BC128" t="s">
        <v>791</v>
      </c>
      <c r="BD128">
        <v>1</v>
      </c>
      <c r="BF128">
        <f t="shared" si="65"/>
        <v>1</v>
      </c>
      <c r="BG128">
        <v>2</v>
      </c>
      <c r="BH128">
        <v>5</v>
      </c>
      <c r="BI128">
        <f t="shared" si="75"/>
        <v>1</v>
      </c>
      <c r="BJ128" t="s">
        <v>792</v>
      </c>
      <c r="BK128" t="s">
        <v>793</v>
      </c>
      <c r="BL128" s="1">
        <v>4.7569444444444447E-3</v>
      </c>
      <c r="BM128" t="s">
        <v>794</v>
      </c>
      <c r="BN128" s="5" t="s">
        <v>1042</v>
      </c>
      <c r="BP128" s="11" t="b">
        <f t="shared" ca="1" si="76"/>
        <v>0</v>
      </c>
      <c r="BQ128" s="11" t="b">
        <f t="shared" ca="1" si="76"/>
        <v>0</v>
      </c>
      <c r="BR128" s="11" t="b">
        <f t="shared" ca="1" si="76"/>
        <v>0</v>
      </c>
      <c r="BS128" s="11" t="b">
        <f t="shared" ca="1" si="76"/>
        <v>0</v>
      </c>
      <c r="BT128" s="11" t="b">
        <f t="shared" ca="1" si="76"/>
        <v>0</v>
      </c>
      <c r="BU128" s="11" t="b">
        <f t="shared" ca="1" si="76"/>
        <v>0</v>
      </c>
      <c r="BV128" s="5" t="s">
        <v>1054</v>
      </c>
      <c r="BX128" s="11" t="b">
        <f t="shared" ca="1" si="66"/>
        <v>0</v>
      </c>
      <c r="BY128" s="11" t="b">
        <f t="shared" si="68"/>
        <v>1</v>
      </c>
      <c r="BZ128" s="11" t="b">
        <f t="shared" ca="1" si="77"/>
        <v>0</v>
      </c>
      <c r="CA128" s="11" t="b">
        <f t="shared" ca="1" si="77"/>
        <v>0</v>
      </c>
      <c r="CB128" s="11" t="b">
        <f t="shared" ca="1" si="77"/>
        <v>0</v>
      </c>
      <c r="CC128" s="11" t="b">
        <f t="shared" ca="1" si="77"/>
        <v>0</v>
      </c>
      <c r="CD128" s="11" t="b">
        <f t="shared" ca="1" si="77"/>
        <v>0</v>
      </c>
      <c r="CE128" s="11" t="b">
        <f t="shared" ca="1" si="77"/>
        <v>0</v>
      </c>
      <c r="CF128" s="11" t="b">
        <f t="shared" ca="1" si="77"/>
        <v>0</v>
      </c>
      <c r="CG128" s="11" t="b">
        <f t="shared" ca="1" si="77"/>
        <v>0</v>
      </c>
      <c r="CH128" s="11" t="b">
        <f t="shared" ca="1" si="77"/>
        <v>0</v>
      </c>
      <c r="CI128" s="11" t="b">
        <f t="shared" ca="1" si="77"/>
        <v>0</v>
      </c>
      <c r="CJ128" s="11" t="b">
        <f t="shared" ca="1" si="77"/>
        <v>0</v>
      </c>
      <c r="CK128" s="11" t="b">
        <f t="shared" ca="1" si="77"/>
        <v>0</v>
      </c>
      <c r="CL128" s="11" t="b">
        <f t="shared" ca="1" si="77"/>
        <v>0</v>
      </c>
      <c r="CM128" s="11" t="b">
        <f t="shared" ca="1" si="77"/>
        <v>0</v>
      </c>
      <c r="CN128" s="11" t="b">
        <f t="shared" ca="1" si="69"/>
        <v>0</v>
      </c>
      <c r="CO128" s="11" t="b">
        <f t="shared" ca="1" si="67"/>
        <v>0</v>
      </c>
      <c r="CP128" t="s">
        <v>795</v>
      </c>
    </row>
    <row r="129" spans="1:94">
      <c r="A129" t="s">
        <v>800</v>
      </c>
      <c r="B129" t="s">
        <v>801</v>
      </c>
      <c r="C129" t="s">
        <v>802</v>
      </c>
      <c r="D129" t="s">
        <v>54</v>
      </c>
      <c r="E129" t="s">
        <v>144</v>
      </c>
      <c r="F129" t="s">
        <v>56</v>
      </c>
      <c r="G129" t="s">
        <v>96</v>
      </c>
      <c r="H129" t="s">
        <v>803</v>
      </c>
      <c r="I129" t="str">
        <f t="shared" ref="I129:I160" si="78">H129</f>
        <v>Alabama, USA</v>
      </c>
      <c r="J129" t="s">
        <v>74</v>
      </c>
      <c r="K129" t="s">
        <v>60</v>
      </c>
      <c r="L129">
        <v>1</v>
      </c>
      <c r="M129">
        <v>3</v>
      </c>
      <c r="N129">
        <v>1</v>
      </c>
      <c r="O129">
        <v>3</v>
      </c>
      <c r="P129">
        <v>3</v>
      </c>
      <c r="Q129">
        <v>3</v>
      </c>
      <c r="R129">
        <v>3</v>
      </c>
      <c r="S129">
        <v>1</v>
      </c>
      <c r="T129">
        <v>3</v>
      </c>
      <c r="V129">
        <v>6</v>
      </c>
      <c r="W129">
        <v>6</v>
      </c>
      <c r="X129">
        <v>6</v>
      </c>
      <c r="Y129">
        <v>6</v>
      </c>
      <c r="Z129">
        <v>6</v>
      </c>
      <c r="AA129">
        <v>6</v>
      </c>
      <c r="AB129">
        <v>6</v>
      </c>
      <c r="AC129">
        <v>1</v>
      </c>
      <c r="AD129">
        <v>5</v>
      </c>
      <c r="AE129" s="48">
        <f t="shared" si="49"/>
        <v>5.875</v>
      </c>
      <c r="AF129" s="35">
        <v>6</v>
      </c>
      <c r="AG129">
        <v>4</v>
      </c>
      <c r="AH129">
        <v>5</v>
      </c>
      <c r="AI129">
        <v>4</v>
      </c>
      <c r="AJ129">
        <v>5</v>
      </c>
      <c r="AK129">
        <v>6</v>
      </c>
      <c r="AL129">
        <v>6</v>
      </c>
      <c r="AM129">
        <v>5</v>
      </c>
      <c r="AN129" s="48">
        <f t="shared" si="47"/>
        <v>5.125</v>
      </c>
      <c r="AO129">
        <v>4</v>
      </c>
      <c r="AP129">
        <v>3</v>
      </c>
      <c r="AQ129">
        <v>4</v>
      </c>
      <c r="AR129">
        <v>3</v>
      </c>
      <c r="AS129">
        <v>3</v>
      </c>
      <c r="AT129">
        <v>6</v>
      </c>
      <c r="AU129" s="48">
        <f t="shared" si="48"/>
        <v>3.4</v>
      </c>
      <c r="AV129">
        <v>6</v>
      </c>
      <c r="AW129">
        <f t="shared" ref="AW129:AW160" si="79">AVERAGE(AF129,AG129,AH129,AI129,AJ129,AK129,AL129,AM129)</f>
        <v>5.125</v>
      </c>
      <c r="AX129">
        <f t="shared" ref="AX129:AX160" si="80">IF(AW129&gt;3,1,0)</f>
        <v>1</v>
      </c>
      <c r="AY129">
        <f t="shared" si="74"/>
        <v>5.875</v>
      </c>
      <c r="AZ129">
        <f t="shared" ref="AZ129:AZ160" si="81">IF(AY129&gt;3, 1, 0)</f>
        <v>1</v>
      </c>
      <c r="BA129" t="s">
        <v>282</v>
      </c>
      <c r="BB129" t="s">
        <v>804</v>
      </c>
      <c r="BC129" t="s">
        <v>805</v>
      </c>
      <c r="BD129">
        <v>1</v>
      </c>
      <c r="BF129">
        <f t="shared" ref="BF129:BF160" si="82">IF(BE129="",BD129,BE129)</f>
        <v>1</v>
      </c>
      <c r="BG129">
        <v>1</v>
      </c>
      <c r="BH129">
        <v>1</v>
      </c>
      <c r="BI129">
        <f t="shared" si="75"/>
        <v>0</v>
      </c>
      <c r="BJ129" t="s">
        <v>285</v>
      </c>
      <c r="BK129" t="s">
        <v>286</v>
      </c>
      <c r="BL129" s="1">
        <v>3.1944444444444442E-3</v>
      </c>
      <c r="BN129" s="5" t="s">
        <v>1041</v>
      </c>
      <c r="BP129" s="11" t="b">
        <f t="shared" ca="1" si="76"/>
        <v>0</v>
      </c>
      <c r="BQ129" s="11" t="b">
        <f t="shared" ca="1" si="76"/>
        <v>0</v>
      </c>
      <c r="BR129" s="11" t="b">
        <f t="shared" ca="1" si="76"/>
        <v>0</v>
      </c>
      <c r="BS129" s="11" t="b">
        <f t="shared" ca="1" si="76"/>
        <v>0</v>
      </c>
      <c r="BT129" s="11" t="b">
        <f t="shared" ca="1" si="76"/>
        <v>0</v>
      </c>
      <c r="BU129" s="11" t="b">
        <f t="shared" ca="1" si="76"/>
        <v>0</v>
      </c>
      <c r="BX129" s="11" t="b">
        <f t="shared" ref="BX129:BX160" ca="1" si="83">ISNUMBER(SEARCH($BX$2,BV129))</f>
        <v>0</v>
      </c>
      <c r="BY129" s="11" t="b">
        <f t="shared" si="68"/>
        <v>0</v>
      </c>
      <c r="BZ129" s="11" t="b">
        <f t="shared" ca="1" si="77"/>
        <v>0</v>
      </c>
      <c r="CA129" s="11" t="b">
        <f t="shared" ca="1" si="77"/>
        <v>0</v>
      </c>
      <c r="CB129" s="11" t="b">
        <f t="shared" ca="1" si="77"/>
        <v>0</v>
      </c>
      <c r="CC129" s="11" t="b">
        <f t="shared" ca="1" si="77"/>
        <v>0</v>
      </c>
      <c r="CD129" s="11" t="b">
        <f t="shared" ca="1" si="77"/>
        <v>0</v>
      </c>
      <c r="CE129" s="11" t="b">
        <f t="shared" ca="1" si="77"/>
        <v>0</v>
      </c>
      <c r="CF129" s="11" t="b">
        <f t="shared" ca="1" si="77"/>
        <v>0</v>
      </c>
      <c r="CG129" s="11" t="b">
        <f t="shared" ca="1" si="77"/>
        <v>0</v>
      </c>
      <c r="CH129" s="11" t="b">
        <f t="shared" ca="1" si="77"/>
        <v>0</v>
      </c>
      <c r="CI129" s="11" t="b">
        <f t="shared" ca="1" si="77"/>
        <v>0</v>
      </c>
      <c r="CJ129" s="11" t="b">
        <f t="shared" ca="1" si="77"/>
        <v>0</v>
      </c>
      <c r="CK129" s="11" t="b">
        <f t="shared" ca="1" si="77"/>
        <v>0</v>
      </c>
      <c r="CL129" s="11" t="b">
        <f t="shared" ca="1" si="77"/>
        <v>0</v>
      </c>
      <c r="CM129" s="11" t="b">
        <f t="shared" ca="1" si="77"/>
        <v>0</v>
      </c>
      <c r="CN129" s="11" t="b">
        <f t="shared" ca="1" si="69"/>
        <v>0</v>
      </c>
      <c r="CO129" s="11" t="b">
        <f t="shared" ref="CO129:CO160" ca="1" si="84">ISNUMBER(SEARCH($CO$2,$BW129))</f>
        <v>0</v>
      </c>
    </row>
    <row r="130" spans="1:94">
      <c r="A130" t="s">
        <v>810</v>
      </c>
      <c r="B130" t="s">
        <v>811</v>
      </c>
      <c r="C130" t="s">
        <v>802</v>
      </c>
      <c r="D130" t="s">
        <v>70</v>
      </c>
      <c r="E130" t="s">
        <v>144</v>
      </c>
      <c r="F130" t="s">
        <v>56</v>
      </c>
      <c r="G130" t="s">
        <v>96</v>
      </c>
      <c r="H130" t="s">
        <v>812</v>
      </c>
      <c r="I130" t="str">
        <f t="shared" si="78"/>
        <v>blackburn, england</v>
      </c>
      <c r="J130" t="s">
        <v>74</v>
      </c>
      <c r="K130" t="s">
        <v>98</v>
      </c>
      <c r="L130">
        <v>4</v>
      </c>
      <c r="M130">
        <v>4</v>
      </c>
      <c r="N130">
        <v>3</v>
      </c>
      <c r="O130">
        <v>4</v>
      </c>
      <c r="P130">
        <v>5</v>
      </c>
      <c r="Q130">
        <v>4</v>
      </c>
      <c r="R130">
        <v>5</v>
      </c>
      <c r="S130">
        <v>1</v>
      </c>
      <c r="T130">
        <v>2</v>
      </c>
      <c r="V130">
        <v>5</v>
      </c>
      <c r="W130">
        <v>5</v>
      </c>
      <c r="X130">
        <v>5</v>
      </c>
      <c r="Y130">
        <v>5</v>
      </c>
      <c r="Z130">
        <v>5</v>
      </c>
      <c r="AA130">
        <v>6</v>
      </c>
      <c r="AB130">
        <v>5</v>
      </c>
      <c r="AC130">
        <v>0</v>
      </c>
      <c r="AD130">
        <v>6</v>
      </c>
      <c r="AE130" s="48">
        <f t="shared" si="49"/>
        <v>5.25</v>
      </c>
      <c r="AF130" s="35">
        <v>5</v>
      </c>
      <c r="AG130">
        <v>5</v>
      </c>
      <c r="AH130">
        <v>6</v>
      </c>
      <c r="AI130">
        <v>5</v>
      </c>
      <c r="AJ130">
        <v>6</v>
      </c>
      <c r="AK130">
        <v>6</v>
      </c>
      <c r="AL130">
        <v>6</v>
      </c>
      <c r="AM130">
        <v>4</v>
      </c>
      <c r="AN130" s="48">
        <f t="shared" si="47"/>
        <v>5.375</v>
      </c>
      <c r="AO130">
        <v>5</v>
      </c>
      <c r="AP130">
        <v>5</v>
      </c>
      <c r="AQ130">
        <v>6</v>
      </c>
      <c r="AR130">
        <v>5</v>
      </c>
      <c r="AS130">
        <v>6</v>
      </c>
      <c r="AT130">
        <v>6</v>
      </c>
      <c r="AU130" s="48">
        <f t="shared" si="48"/>
        <v>5.4</v>
      </c>
      <c r="AV130">
        <v>6</v>
      </c>
      <c r="AW130">
        <f t="shared" si="79"/>
        <v>5.375</v>
      </c>
      <c r="AX130">
        <f t="shared" si="80"/>
        <v>1</v>
      </c>
      <c r="AY130">
        <f t="shared" si="74"/>
        <v>5.25</v>
      </c>
      <c r="AZ130">
        <f t="shared" si="81"/>
        <v>1</v>
      </c>
      <c r="BA130" t="s">
        <v>297</v>
      </c>
      <c r="BB130" t="s">
        <v>813</v>
      </c>
      <c r="BC130" t="s">
        <v>814</v>
      </c>
      <c r="BD130">
        <v>1</v>
      </c>
      <c r="BF130">
        <f t="shared" si="82"/>
        <v>1</v>
      </c>
      <c r="BG130">
        <v>1</v>
      </c>
      <c r="BH130">
        <v>1</v>
      </c>
      <c r="BI130">
        <f t="shared" si="75"/>
        <v>0</v>
      </c>
      <c r="BJ130" t="s">
        <v>300</v>
      </c>
      <c r="BK130" t="s">
        <v>301</v>
      </c>
      <c r="BL130" s="1">
        <v>2.4189814814814816E-3</v>
      </c>
      <c r="BM130" t="s">
        <v>815</v>
      </c>
      <c r="BN130" s="5" t="s">
        <v>736</v>
      </c>
      <c r="BO130" s="5" t="s">
        <v>1159</v>
      </c>
      <c r="BP130" s="11" t="b">
        <f t="shared" ca="1" si="76"/>
        <v>0</v>
      </c>
      <c r="BQ130" s="11" t="b">
        <f t="shared" ca="1" si="76"/>
        <v>0</v>
      </c>
      <c r="BR130" s="11" t="b">
        <f t="shared" ca="1" si="76"/>
        <v>1</v>
      </c>
      <c r="BS130" s="11" t="b">
        <f t="shared" ca="1" si="76"/>
        <v>0</v>
      </c>
      <c r="BT130" s="11" t="b">
        <f t="shared" ca="1" si="76"/>
        <v>0</v>
      </c>
      <c r="BU130" s="11" t="b">
        <f t="shared" ca="1" si="76"/>
        <v>0</v>
      </c>
      <c r="BX130" s="11" t="b">
        <f t="shared" ca="1" si="83"/>
        <v>0</v>
      </c>
      <c r="BY130" s="11" t="b">
        <f t="shared" si="68"/>
        <v>0</v>
      </c>
      <c r="BZ130" s="11" t="b">
        <f t="shared" ca="1" si="77"/>
        <v>0</v>
      </c>
      <c r="CA130" s="11" t="b">
        <f t="shared" ca="1" si="77"/>
        <v>0</v>
      </c>
      <c r="CB130" s="11" t="b">
        <f t="shared" ca="1" si="77"/>
        <v>0</v>
      </c>
      <c r="CC130" s="11" t="b">
        <f t="shared" ca="1" si="77"/>
        <v>0</v>
      </c>
      <c r="CD130" s="11" t="b">
        <f t="shared" ca="1" si="77"/>
        <v>0</v>
      </c>
      <c r="CE130" s="11" t="b">
        <f t="shared" ca="1" si="77"/>
        <v>0</v>
      </c>
      <c r="CF130" s="11" t="b">
        <f t="shared" ca="1" si="77"/>
        <v>0</v>
      </c>
      <c r="CG130" s="11" t="b">
        <f t="shared" ca="1" si="77"/>
        <v>0</v>
      </c>
      <c r="CH130" s="11" t="b">
        <f t="shared" ca="1" si="77"/>
        <v>0</v>
      </c>
      <c r="CI130" s="11" t="b">
        <f t="shared" ca="1" si="77"/>
        <v>0</v>
      </c>
      <c r="CJ130" s="11" t="b">
        <f t="shared" ca="1" si="77"/>
        <v>0</v>
      </c>
      <c r="CK130" s="11" t="b">
        <f t="shared" ca="1" si="77"/>
        <v>0</v>
      </c>
      <c r="CL130" s="11" t="b">
        <f t="shared" ca="1" si="77"/>
        <v>0</v>
      </c>
      <c r="CM130" s="11" t="b">
        <f t="shared" ca="1" si="77"/>
        <v>0</v>
      </c>
      <c r="CN130" s="11" t="b">
        <f t="shared" ca="1" si="69"/>
        <v>0</v>
      </c>
      <c r="CO130" s="11" t="b">
        <f t="shared" ca="1" si="84"/>
        <v>0</v>
      </c>
      <c r="CP130" t="s">
        <v>92</v>
      </c>
    </row>
    <row r="131" spans="1:94">
      <c r="A131" t="s">
        <v>816</v>
      </c>
      <c r="B131" t="s">
        <v>817</v>
      </c>
      <c r="C131" t="s">
        <v>802</v>
      </c>
      <c r="D131" t="s">
        <v>70</v>
      </c>
      <c r="E131" t="s">
        <v>55</v>
      </c>
      <c r="F131" t="s">
        <v>132</v>
      </c>
      <c r="G131" t="s">
        <v>124</v>
      </c>
      <c r="H131" t="s">
        <v>125</v>
      </c>
      <c r="I131" t="str">
        <f t="shared" si="78"/>
        <v>United Kingdom</v>
      </c>
      <c r="J131" t="s">
        <v>59</v>
      </c>
      <c r="K131" t="s">
        <v>98</v>
      </c>
      <c r="L131">
        <v>5</v>
      </c>
      <c r="M131">
        <v>2</v>
      </c>
      <c r="N131">
        <v>2</v>
      </c>
      <c r="O131">
        <v>1</v>
      </c>
      <c r="P131">
        <v>4</v>
      </c>
      <c r="Q131">
        <v>5</v>
      </c>
      <c r="R131">
        <v>5</v>
      </c>
      <c r="S131">
        <v>1</v>
      </c>
      <c r="T131">
        <v>2</v>
      </c>
      <c r="V131">
        <v>4</v>
      </c>
      <c r="W131">
        <v>5</v>
      </c>
      <c r="X131">
        <v>5</v>
      </c>
      <c r="Y131">
        <v>5</v>
      </c>
      <c r="Z131">
        <v>4</v>
      </c>
      <c r="AA131">
        <v>4</v>
      </c>
      <c r="AB131">
        <v>5</v>
      </c>
      <c r="AC131">
        <v>2</v>
      </c>
      <c r="AD131">
        <v>4</v>
      </c>
      <c r="AE131" s="48">
        <f t="shared" si="49"/>
        <v>4.5</v>
      </c>
      <c r="AF131" s="35">
        <v>5</v>
      </c>
      <c r="AG131">
        <v>5</v>
      </c>
      <c r="AH131">
        <v>5</v>
      </c>
      <c r="AI131">
        <v>5</v>
      </c>
      <c r="AJ131">
        <v>4</v>
      </c>
      <c r="AK131">
        <v>5</v>
      </c>
      <c r="AL131">
        <v>4</v>
      </c>
      <c r="AM131">
        <v>6</v>
      </c>
      <c r="AN131" s="48">
        <f t="shared" ref="AN131:AN177" si="85">AVERAGE(AF131:AM131)</f>
        <v>4.875</v>
      </c>
      <c r="AO131">
        <v>1</v>
      </c>
      <c r="AP131">
        <v>4</v>
      </c>
      <c r="AQ131">
        <v>5</v>
      </c>
      <c r="AR131">
        <v>3</v>
      </c>
      <c r="AS131">
        <v>5</v>
      </c>
      <c r="AT131">
        <v>6</v>
      </c>
      <c r="AU131" s="48">
        <f t="shared" ref="AU131:AU177" si="86">AVERAGE(AO131:AS131)</f>
        <v>3.6</v>
      </c>
      <c r="AV131">
        <v>6</v>
      </c>
      <c r="AW131">
        <f t="shared" si="79"/>
        <v>4.875</v>
      </c>
      <c r="AX131">
        <f t="shared" si="80"/>
        <v>1</v>
      </c>
      <c r="AY131">
        <f t="shared" si="74"/>
        <v>4.5</v>
      </c>
      <c r="AZ131">
        <f t="shared" si="81"/>
        <v>1</v>
      </c>
      <c r="BA131" t="s">
        <v>145</v>
      </c>
      <c r="BB131" t="s">
        <v>392</v>
      </c>
      <c r="BC131" t="s">
        <v>818</v>
      </c>
      <c r="BD131">
        <v>1</v>
      </c>
      <c r="BF131">
        <f t="shared" si="82"/>
        <v>1</v>
      </c>
      <c r="BG131">
        <v>1</v>
      </c>
      <c r="BH131">
        <v>3</v>
      </c>
      <c r="BI131">
        <f t="shared" si="75"/>
        <v>1</v>
      </c>
      <c r="BJ131" t="s">
        <v>148</v>
      </c>
      <c r="BK131" t="s">
        <v>149</v>
      </c>
      <c r="BL131" s="1">
        <v>3.3680555555555551E-3</v>
      </c>
      <c r="BM131" t="s">
        <v>819</v>
      </c>
      <c r="BN131" s="5" t="s">
        <v>1042</v>
      </c>
      <c r="BP131" s="11" t="b">
        <f t="shared" ref="BP131:BU140" ca="1" si="87">ISNUMBER(SEARCH(BP$2,$BO131))</f>
        <v>0</v>
      </c>
      <c r="BQ131" s="11" t="b">
        <f t="shared" ca="1" si="87"/>
        <v>0</v>
      </c>
      <c r="BR131" s="11" t="b">
        <f t="shared" ca="1" si="87"/>
        <v>0</v>
      </c>
      <c r="BS131" s="11" t="b">
        <f t="shared" ca="1" si="87"/>
        <v>0</v>
      </c>
      <c r="BT131" s="11" t="b">
        <f t="shared" ca="1" si="87"/>
        <v>0</v>
      </c>
      <c r="BU131" s="11" t="b">
        <f t="shared" ca="1" si="87"/>
        <v>0</v>
      </c>
      <c r="BV131" s="5" t="s">
        <v>1091</v>
      </c>
      <c r="BW131" s="5" t="s">
        <v>1092</v>
      </c>
      <c r="BX131" s="11" t="b">
        <f t="shared" ca="1" si="83"/>
        <v>0</v>
      </c>
      <c r="BY131" s="11" t="b">
        <f t="shared" si="68"/>
        <v>0</v>
      </c>
      <c r="BZ131" s="11" t="b">
        <f t="shared" ref="BZ131:CM140" ca="1" si="88">ISNUMBER(SEARCH(BZ$2,$BV131))</f>
        <v>0</v>
      </c>
      <c r="CA131" s="11" t="b">
        <f t="shared" ca="1" si="88"/>
        <v>0</v>
      </c>
      <c r="CB131" s="11" t="b">
        <f t="shared" ca="1" si="88"/>
        <v>0</v>
      </c>
      <c r="CC131" s="11" t="b">
        <f t="shared" ca="1" si="88"/>
        <v>0</v>
      </c>
      <c r="CD131" s="11" t="b">
        <f t="shared" ca="1" si="88"/>
        <v>0</v>
      </c>
      <c r="CE131" s="11" t="b">
        <f t="shared" ca="1" si="88"/>
        <v>0</v>
      </c>
      <c r="CF131" s="11" t="b">
        <f t="shared" ca="1" si="88"/>
        <v>0</v>
      </c>
      <c r="CG131" s="11" t="b">
        <f t="shared" ca="1" si="88"/>
        <v>0</v>
      </c>
      <c r="CH131" s="11" t="b">
        <f t="shared" ca="1" si="88"/>
        <v>0</v>
      </c>
      <c r="CI131" s="11" t="b">
        <f t="shared" ca="1" si="88"/>
        <v>0</v>
      </c>
      <c r="CJ131" s="11" t="b">
        <f t="shared" ca="1" si="88"/>
        <v>0</v>
      </c>
      <c r="CK131" s="11" t="b">
        <f t="shared" ca="1" si="88"/>
        <v>0</v>
      </c>
      <c r="CL131" s="11" t="b">
        <f t="shared" ca="1" si="88"/>
        <v>0</v>
      </c>
      <c r="CM131" s="11" t="b">
        <f t="shared" ca="1" si="88"/>
        <v>0</v>
      </c>
      <c r="CN131" s="11" t="b">
        <f t="shared" ca="1" si="69"/>
        <v>0</v>
      </c>
      <c r="CO131" s="11" t="b">
        <f t="shared" ca="1" si="84"/>
        <v>0</v>
      </c>
      <c r="CP131" t="s">
        <v>820</v>
      </c>
    </row>
    <row r="132" spans="1:94">
      <c r="A132" t="s">
        <v>821</v>
      </c>
      <c r="B132" t="s">
        <v>822</v>
      </c>
      <c r="C132" t="s">
        <v>802</v>
      </c>
      <c r="D132" t="s">
        <v>81</v>
      </c>
      <c r="E132" t="s">
        <v>71</v>
      </c>
      <c r="F132" t="s">
        <v>56</v>
      </c>
      <c r="G132" t="s">
        <v>96</v>
      </c>
      <c r="H132" t="s">
        <v>244</v>
      </c>
      <c r="I132" t="str">
        <f t="shared" si="78"/>
        <v>Uk</v>
      </c>
      <c r="J132" t="s">
        <v>59</v>
      </c>
      <c r="K132" t="s">
        <v>98</v>
      </c>
      <c r="L132">
        <v>2</v>
      </c>
      <c r="M132">
        <v>5</v>
      </c>
      <c r="N132">
        <v>3</v>
      </c>
      <c r="O132">
        <v>3</v>
      </c>
      <c r="P132">
        <v>5</v>
      </c>
      <c r="Q132">
        <v>3</v>
      </c>
      <c r="R132">
        <v>2</v>
      </c>
      <c r="S132">
        <v>1</v>
      </c>
      <c r="T132">
        <v>2</v>
      </c>
      <c r="V132">
        <v>2</v>
      </c>
      <c r="W132">
        <v>4</v>
      </c>
      <c r="X132">
        <v>1</v>
      </c>
      <c r="Y132">
        <v>5</v>
      </c>
      <c r="Z132">
        <v>2</v>
      </c>
      <c r="AA132">
        <v>6</v>
      </c>
      <c r="AB132">
        <v>3</v>
      </c>
      <c r="AC132">
        <v>0</v>
      </c>
      <c r="AD132">
        <v>6</v>
      </c>
      <c r="AE132" s="48">
        <f t="shared" ref="AE132:AE177" si="89">AVERAGE(AD132,AB132,AA132,Z132,Y132,X132,W132,V132)</f>
        <v>3.625</v>
      </c>
      <c r="AF132" s="35">
        <v>5</v>
      </c>
      <c r="AG132">
        <v>5</v>
      </c>
      <c r="AH132">
        <v>1</v>
      </c>
      <c r="AI132">
        <v>3</v>
      </c>
      <c r="AJ132">
        <v>5</v>
      </c>
      <c r="AK132">
        <v>5</v>
      </c>
      <c r="AL132">
        <v>4</v>
      </c>
      <c r="AM132">
        <v>3</v>
      </c>
      <c r="AN132" s="48">
        <f t="shared" si="85"/>
        <v>3.875</v>
      </c>
      <c r="AO132">
        <v>0</v>
      </c>
      <c r="AP132">
        <v>0</v>
      </c>
      <c r="AQ132">
        <v>0</v>
      </c>
      <c r="AR132">
        <v>0</v>
      </c>
      <c r="AS132">
        <v>0</v>
      </c>
      <c r="AT132">
        <v>6</v>
      </c>
      <c r="AU132" s="48">
        <f t="shared" si="86"/>
        <v>0</v>
      </c>
      <c r="AV132">
        <v>6</v>
      </c>
      <c r="AW132">
        <f t="shared" si="79"/>
        <v>3.875</v>
      </c>
      <c r="AX132">
        <f t="shared" si="80"/>
        <v>1</v>
      </c>
      <c r="AY132">
        <f t="shared" si="74"/>
        <v>3.625</v>
      </c>
      <c r="AZ132">
        <f t="shared" si="81"/>
        <v>1</v>
      </c>
      <c r="BA132" t="s">
        <v>86</v>
      </c>
      <c r="BB132" t="s">
        <v>62</v>
      </c>
      <c r="BC132" t="s">
        <v>823</v>
      </c>
      <c r="BD132">
        <v>1</v>
      </c>
      <c r="BF132">
        <f t="shared" si="82"/>
        <v>1</v>
      </c>
      <c r="BG132">
        <v>1</v>
      </c>
      <c r="BH132">
        <v>1</v>
      </c>
      <c r="BI132">
        <f t="shared" si="75"/>
        <v>0</v>
      </c>
      <c r="BJ132" t="s">
        <v>106</v>
      </c>
      <c r="BK132" t="s">
        <v>90</v>
      </c>
      <c r="BL132" s="1">
        <v>8.1597222222222227E-3</v>
      </c>
      <c r="BM132" t="s">
        <v>824</v>
      </c>
      <c r="BN132" s="5" t="s">
        <v>1041</v>
      </c>
      <c r="BP132" s="11" t="b">
        <f t="shared" ca="1" si="87"/>
        <v>0</v>
      </c>
      <c r="BQ132" s="11" t="b">
        <f t="shared" ca="1" si="87"/>
        <v>0</v>
      </c>
      <c r="BR132" s="11" t="b">
        <f t="shared" ca="1" si="87"/>
        <v>0</v>
      </c>
      <c r="BS132" s="11" t="b">
        <f t="shared" ca="1" si="87"/>
        <v>0</v>
      </c>
      <c r="BT132" s="11" t="b">
        <f t="shared" ca="1" si="87"/>
        <v>0</v>
      </c>
      <c r="BU132" s="11" t="b">
        <f t="shared" ca="1" si="87"/>
        <v>0</v>
      </c>
      <c r="BX132" s="11" t="b">
        <f t="shared" ca="1" si="83"/>
        <v>0</v>
      </c>
      <c r="BY132" s="11" t="b">
        <f t="shared" ref="BY132:BY163" si="90">ISNUMBER(SEARCH("NLU",BV132))</f>
        <v>0</v>
      </c>
      <c r="BZ132" s="11" t="b">
        <f t="shared" ca="1" si="88"/>
        <v>0</v>
      </c>
      <c r="CA132" s="11" t="b">
        <f t="shared" ca="1" si="88"/>
        <v>0</v>
      </c>
      <c r="CB132" s="11" t="b">
        <f t="shared" ca="1" si="88"/>
        <v>0</v>
      </c>
      <c r="CC132" s="11" t="b">
        <f t="shared" ca="1" si="88"/>
        <v>0</v>
      </c>
      <c r="CD132" s="11" t="b">
        <f t="shared" ca="1" si="88"/>
        <v>0</v>
      </c>
      <c r="CE132" s="11" t="b">
        <f t="shared" ca="1" si="88"/>
        <v>0</v>
      </c>
      <c r="CF132" s="11" t="b">
        <f t="shared" ca="1" si="88"/>
        <v>0</v>
      </c>
      <c r="CG132" s="11" t="b">
        <f t="shared" ca="1" si="88"/>
        <v>0</v>
      </c>
      <c r="CH132" s="11" t="b">
        <f t="shared" ca="1" si="88"/>
        <v>0</v>
      </c>
      <c r="CI132" s="11" t="b">
        <f t="shared" ca="1" si="88"/>
        <v>0</v>
      </c>
      <c r="CJ132" s="11" t="b">
        <f t="shared" ca="1" si="88"/>
        <v>0</v>
      </c>
      <c r="CK132" s="11" t="b">
        <f t="shared" ca="1" si="88"/>
        <v>0</v>
      </c>
      <c r="CL132" s="11" t="b">
        <f t="shared" ca="1" si="88"/>
        <v>0</v>
      </c>
      <c r="CM132" s="11" t="b">
        <f t="shared" ca="1" si="88"/>
        <v>0</v>
      </c>
      <c r="CN132" s="11" t="b">
        <f t="shared" ref="CN132:CN163" ca="1" si="91">ISNUMBER(SEARCH($CN$2,BW132))</f>
        <v>0</v>
      </c>
      <c r="CO132" s="11" t="b">
        <f t="shared" ca="1" si="84"/>
        <v>0</v>
      </c>
      <c r="CP132" t="s">
        <v>169</v>
      </c>
    </row>
    <row r="133" spans="1:94">
      <c r="A133" t="s">
        <v>825</v>
      </c>
      <c r="B133" t="s">
        <v>826</v>
      </c>
      <c r="C133" t="s">
        <v>802</v>
      </c>
      <c r="D133" t="s">
        <v>70</v>
      </c>
      <c r="E133" t="s">
        <v>71</v>
      </c>
      <c r="F133" t="s">
        <v>56</v>
      </c>
      <c r="G133" t="s">
        <v>96</v>
      </c>
      <c r="H133" t="s">
        <v>510</v>
      </c>
      <c r="I133" t="str">
        <f t="shared" si="78"/>
        <v>England</v>
      </c>
      <c r="J133" t="s">
        <v>59</v>
      </c>
      <c r="K133" t="s">
        <v>98</v>
      </c>
      <c r="L133">
        <v>1</v>
      </c>
      <c r="M133">
        <v>5</v>
      </c>
      <c r="N133">
        <v>3</v>
      </c>
      <c r="O133">
        <v>3</v>
      </c>
      <c r="P133">
        <v>4</v>
      </c>
      <c r="Q133">
        <v>0</v>
      </c>
      <c r="R133">
        <v>4</v>
      </c>
      <c r="S133">
        <v>1</v>
      </c>
      <c r="T133">
        <v>2</v>
      </c>
      <c r="V133">
        <v>6</v>
      </c>
      <c r="W133">
        <v>6</v>
      </c>
      <c r="X133">
        <v>3</v>
      </c>
      <c r="Y133">
        <v>4</v>
      </c>
      <c r="Z133">
        <v>3</v>
      </c>
      <c r="AA133">
        <v>3</v>
      </c>
      <c r="AB133">
        <v>0</v>
      </c>
      <c r="AC133">
        <v>5</v>
      </c>
      <c r="AD133">
        <v>1</v>
      </c>
      <c r="AE133" s="48">
        <f t="shared" si="89"/>
        <v>3.25</v>
      </c>
      <c r="AF133" s="35">
        <v>6</v>
      </c>
      <c r="AG133">
        <v>6</v>
      </c>
      <c r="AH133">
        <v>6</v>
      </c>
      <c r="AI133">
        <v>4</v>
      </c>
      <c r="AJ133">
        <v>6</v>
      </c>
      <c r="AK133">
        <v>6</v>
      </c>
      <c r="AL133">
        <v>6</v>
      </c>
      <c r="AM133">
        <v>3</v>
      </c>
      <c r="AN133" s="48">
        <f t="shared" si="85"/>
        <v>5.375</v>
      </c>
      <c r="AO133">
        <v>2</v>
      </c>
      <c r="AP133">
        <v>2</v>
      </c>
      <c r="AQ133">
        <v>6</v>
      </c>
      <c r="AR133">
        <v>2</v>
      </c>
      <c r="AS133">
        <v>2</v>
      </c>
      <c r="AT133">
        <v>6</v>
      </c>
      <c r="AU133" s="48">
        <f t="shared" si="86"/>
        <v>2.8</v>
      </c>
      <c r="AV133">
        <v>3</v>
      </c>
      <c r="AW133">
        <f t="shared" si="79"/>
        <v>5.375</v>
      </c>
      <c r="AX133">
        <f t="shared" si="80"/>
        <v>1</v>
      </c>
      <c r="AY133">
        <f t="shared" si="74"/>
        <v>3.25</v>
      </c>
      <c r="AZ133">
        <f t="shared" si="81"/>
        <v>1</v>
      </c>
      <c r="BA133" t="s">
        <v>297</v>
      </c>
      <c r="BB133" t="s">
        <v>827</v>
      </c>
      <c r="BC133" t="s">
        <v>828</v>
      </c>
      <c r="BD133">
        <v>1</v>
      </c>
      <c r="BF133">
        <f t="shared" si="82"/>
        <v>1</v>
      </c>
      <c r="BG133">
        <v>1</v>
      </c>
      <c r="BH133">
        <v>3</v>
      </c>
      <c r="BI133">
        <f t="shared" si="75"/>
        <v>1</v>
      </c>
      <c r="BJ133" t="s">
        <v>300</v>
      </c>
      <c r="BK133" t="s">
        <v>301</v>
      </c>
      <c r="BL133" s="1">
        <v>3.8657407407407408E-3</v>
      </c>
      <c r="BM133" t="s">
        <v>829</v>
      </c>
      <c r="BN133" s="5" t="s">
        <v>1044</v>
      </c>
      <c r="BP133" s="11" t="b">
        <f t="shared" ca="1" si="87"/>
        <v>0</v>
      </c>
      <c r="BQ133" s="11" t="b">
        <f t="shared" ca="1" si="87"/>
        <v>0</v>
      </c>
      <c r="BR133" s="11" t="b">
        <f t="shared" ca="1" si="87"/>
        <v>0</v>
      </c>
      <c r="BS133" s="11" t="b">
        <f t="shared" ca="1" si="87"/>
        <v>0</v>
      </c>
      <c r="BT133" s="11" t="b">
        <f t="shared" ca="1" si="87"/>
        <v>0</v>
      </c>
      <c r="BU133" s="11" t="b">
        <f t="shared" ca="1" si="87"/>
        <v>0</v>
      </c>
      <c r="BX133" s="11" t="b">
        <f t="shared" ca="1" si="83"/>
        <v>0</v>
      </c>
      <c r="BY133" s="11" t="b">
        <f t="shared" si="90"/>
        <v>0</v>
      </c>
      <c r="BZ133" s="11" t="b">
        <f t="shared" ca="1" si="88"/>
        <v>0</v>
      </c>
      <c r="CA133" s="11" t="b">
        <f t="shared" ca="1" si="88"/>
        <v>0</v>
      </c>
      <c r="CB133" s="11" t="b">
        <f t="shared" ca="1" si="88"/>
        <v>0</v>
      </c>
      <c r="CC133" s="11" t="b">
        <f t="shared" ca="1" si="88"/>
        <v>0</v>
      </c>
      <c r="CD133" s="11" t="b">
        <f t="shared" ca="1" si="88"/>
        <v>0</v>
      </c>
      <c r="CE133" s="11" t="b">
        <f t="shared" ca="1" si="88"/>
        <v>0</v>
      </c>
      <c r="CF133" s="11" t="b">
        <f t="shared" ca="1" si="88"/>
        <v>0</v>
      </c>
      <c r="CG133" s="11" t="b">
        <f t="shared" ca="1" si="88"/>
        <v>0</v>
      </c>
      <c r="CH133" s="11" t="b">
        <f t="shared" ca="1" si="88"/>
        <v>0</v>
      </c>
      <c r="CI133" s="11" t="b">
        <f t="shared" ca="1" si="88"/>
        <v>0</v>
      </c>
      <c r="CJ133" s="11" t="b">
        <f t="shared" ca="1" si="88"/>
        <v>0</v>
      </c>
      <c r="CK133" s="11" t="b">
        <f t="shared" ca="1" si="88"/>
        <v>0</v>
      </c>
      <c r="CL133" s="11" t="b">
        <f t="shared" ca="1" si="88"/>
        <v>0</v>
      </c>
      <c r="CM133" s="11" t="b">
        <f t="shared" ca="1" si="88"/>
        <v>0</v>
      </c>
      <c r="CN133" s="11" t="b">
        <f t="shared" ca="1" si="91"/>
        <v>0</v>
      </c>
      <c r="CO133" s="11" t="b">
        <f t="shared" ca="1" si="84"/>
        <v>0</v>
      </c>
    </row>
    <row r="134" spans="1:94">
      <c r="A134" t="s">
        <v>830</v>
      </c>
      <c r="B134" t="s">
        <v>831</v>
      </c>
      <c r="C134" t="s">
        <v>802</v>
      </c>
      <c r="D134" t="s">
        <v>70</v>
      </c>
      <c r="E134" t="s">
        <v>82</v>
      </c>
      <c r="F134" t="s">
        <v>83</v>
      </c>
      <c r="G134" t="s">
        <v>96</v>
      </c>
      <c r="H134" t="s">
        <v>125</v>
      </c>
      <c r="I134" t="str">
        <f t="shared" si="78"/>
        <v>United Kingdom</v>
      </c>
      <c r="J134" t="s">
        <v>74</v>
      </c>
      <c r="K134" t="s">
        <v>98</v>
      </c>
      <c r="L134">
        <v>5</v>
      </c>
      <c r="M134">
        <v>4</v>
      </c>
      <c r="N134">
        <v>5</v>
      </c>
      <c r="O134">
        <v>4</v>
      </c>
      <c r="P134">
        <v>4</v>
      </c>
      <c r="Q134">
        <v>4</v>
      </c>
      <c r="R134">
        <v>3</v>
      </c>
      <c r="S134">
        <v>1</v>
      </c>
      <c r="T134">
        <v>2</v>
      </c>
      <c r="V134">
        <v>2</v>
      </c>
      <c r="W134">
        <v>5</v>
      </c>
      <c r="X134">
        <v>3</v>
      </c>
      <c r="Y134">
        <v>5</v>
      </c>
      <c r="Z134">
        <v>3</v>
      </c>
      <c r="AA134">
        <v>5</v>
      </c>
      <c r="AB134">
        <v>3</v>
      </c>
      <c r="AC134">
        <v>4</v>
      </c>
      <c r="AD134">
        <v>2</v>
      </c>
      <c r="AE134" s="48">
        <f t="shared" si="89"/>
        <v>3.5</v>
      </c>
      <c r="AF134" s="35">
        <v>2</v>
      </c>
      <c r="AG134">
        <v>3</v>
      </c>
      <c r="AH134">
        <v>2</v>
      </c>
      <c r="AI134">
        <v>1</v>
      </c>
      <c r="AJ134">
        <v>5</v>
      </c>
      <c r="AK134">
        <v>4</v>
      </c>
      <c r="AL134">
        <v>4</v>
      </c>
      <c r="AM134">
        <v>2</v>
      </c>
      <c r="AN134" s="48">
        <f t="shared" si="85"/>
        <v>2.875</v>
      </c>
      <c r="AO134">
        <v>3</v>
      </c>
      <c r="AP134">
        <v>3</v>
      </c>
      <c r="AQ134">
        <v>3</v>
      </c>
      <c r="AR134">
        <v>3</v>
      </c>
      <c r="AS134">
        <v>3</v>
      </c>
      <c r="AT134">
        <v>6</v>
      </c>
      <c r="AU134" s="48">
        <f t="shared" si="86"/>
        <v>3</v>
      </c>
      <c r="AV134">
        <v>5</v>
      </c>
      <c r="AW134">
        <f t="shared" si="79"/>
        <v>2.875</v>
      </c>
      <c r="AX134">
        <f t="shared" si="80"/>
        <v>0</v>
      </c>
      <c r="AY134">
        <f t="shared" si="74"/>
        <v>3.5</v>
      </c>
      <c r="AZ134">
        <f t="shared" si="81"/>
        <v>1</v>
      </c>
      <c r="BA134" t="s">
        <v>61</v>
      </c>
      <c r="BB134" t="s">
        <v>384</v>
      </c>
      <c r="BC134" t="s">
        <v>832</v>
      </c>
      <c r="BD134">
        <v>1</v>
      </c>
      <c r="BF134">
        <f t="shared" si="82"/>
        <v>1</v>
      </c>
      <c r="BG134">
        <v>1</v>
      </c>
      <c r="BH134">
        <v>1</v>
      </c>
      <c r="BI134">
        <f t="shared" si="75"/>
        <v>0</v>
      </c>
      <c r="BJ134" t="s">
        <v>181</v>
      </c>
      <c r="BK134" t="s">
        <v>65</v>
      </c>
      <c r="BL134" s="1">
        <v>9.1782407407407403E-3</v>
      </c>
      <c r="BM134" t="s">
        <v>833</v>
      </c>
      <c r="BN134" s="5" t="s">
        <v>1042</v>
      </c>
      <c r="BP134" s="11" t="b">
        <f t="shared" ca="1" si="87"/>
        <v>0</v>
      </c>
      <c r="BQ134" s="11" t="b">
        <f t="shared" ca="1" si="87"/>
        <v>0</v>
      </c>
      <c r="BR134" s="11" t="b">
        <f t="shared" ca="1" si="87"/>
        <v>0</v>
      </c>
      <c r="BS134" s="11" t="b">
        <f t="shared" ca="1" si="87"/>
        <v>0</v>
      </c>
      <c r="BT134" s="11" t="b">
        <f t="shared" ca="1" si="87"/>
        <v>0</v>
      </c>
      <c r="BU134" s="11" t="b">
        <f t="shared" ca="1" si="87"/>
        <v>0</v>
      </c>
      <c r="BV134" s="5" t="s">
        <v>1093</v>
      </c>
      <c r="BW134" s="5" t="s">
        <v>1073</v>
      </c>
      <c r="BX134" s="11" t="b">
        <f t="shared" ca="1" si="83"/>
        <v>0</v>
      </c>
      <c r="BY134" s="11" t="b">
        <f t="shared" si="90"/>
        <v>0</v>
      </c>
      <c r="BZ134" s="11" t="b">
        <f t="shared" ca="1" si="88"/>
        <v>0</v>
      </c>
      <c r="CA134" s="11" t="b">
        <f t="shared" ca="1" si="88"/>
        <v>1</v>
      </c>
      <c r="CB134" s="11" t="b">
        <f t="shared" ca="1" si="88"/>
        <v>0</v>
      </c>
      <c r="CC134" s="11" t="b">
        <f t="shared" ca="1" si="88"/>
        <v>0</v>
      </c>
      <c r="CD134" s="11" t="b">
        <f t="shared" ca="1" si="88"/>
        <v>0</v>
      </c>
      <c r="CE134" s="11" t="b">
        <f t="shared" ca="1" si="88"/>
        <v>0</v>
      </c>
      <c r="CF134" s="11" t="b">
        <f t="shared" ca="1" si="88"/>
        <v>0</v>
      </c>
      <c r="CG134" s="11" t="b">
        <f t="shared" ca="1" si="88"/>
        <v>0</v>
      </c>
      <c r="CH134" s="11" t="b">
        <f t="shared" ca="1" si="88"/>
        <v>0</v>
      </c>
      <c r="CI134" s="11" t="b">
        <f t="shared" ca="1" si="88"/>
        <v>1</v>
      </c>
      <c r="CJ134" s="11" t="b">
        <f t="shared" ca="1" si="88"/>
        <v>1</v>
      </c>
      <c r="CK134" s="11" t="b">
        <f t="shared" ca="1" si="88"/>
        <v>0</v>
      </c>
      <c r="CL134" s="11" t="b">
        <f t="shared" ca="1" si="88"/>
        <v>0</v>
      </c>
      <c r="CM134" s="11" t="b">
        <f t="shared" ca="1" si="88"/>
        <v>0</v>
      </c>
      <c r="CN134" s="11" t="b">
        <f t="shared" ca="1" si="91"/>
        <v>1</v>
      </c>
      <c r="CO134" s="11" t="b">
        <f t="shared" ca="1" si="84"/>
        <v>0</v>
      </c>
    </row>
    <row r="135" spans="1:94">
      <c r="A135" t="s">
        <v>837</v>
      </c>
      <c r="B135" t="s">
        <v>838</v>
      </c>
      <c r="C135" t="s">
        <v>802</v>
      </c>
      <c r="D135" t="s">
        <v>54</v>
      </c>
      <c r="E135" t="s">
        <v>71</v>
      </c>
      <c r="F135" t="s">
        <v>116</v>
      </c>
      <c r="G135" t="s">
        <v>96</v>
      </c>
      <c r="H135" t="s">
        <v>109</v>
      </c>
      <c r="I135" t="str">
        <f t="shared" si="78"/>
        <v>UK</v>
      </c>
      <c r="J135" t="s">
        <v>74</v>
      </c>
      <c r="K135" t="s">
        <v>98</v>
      </c>
      <c r="L135">
        <v>4</v>
      </c>
      <c r="M135">
        <v>3</v>
      </c>
      <c r="N135">
        <v>5</v>
      </c>
      <c r="O135">
        <v>3</v>
      </c>
      <c r="P135">
        <v>5</v>
      </c>
      <c r="Q135">
        <v>4</v>
      </c>
      <c r="R135">
        <v>6</v>
      </c>
      <c r="S135">
        <v>1</v>
      </c>
      <c r="T135">
        <v>2</v>
      </c>
      <c r="V135">
        <v>3</v>
      </c>
      <c r="W135">
        <v>4</v>
      </c>
      <c r="X135">
        <v>1</v>
      </c>
      <c r="Y135">
        <v>3</v>
      </c>
      <c r="Z135">
        <v>6</v>
      </c>
      <c r="AA135">
        <v>6</v>
      </c>
      <c r="AB135">
        <v>3</v>
      </c>
      <c r="AC135">
        <v>2</v>
      </c>
      <c r="AD135">
        <v>4</v>
      </c>
      <c r="AE135" s="48">
        <f t="shared" si="89"/>
        <v>3.75</v>
      </c>
      <c r="AF135" s="35">
        <v>4</v>
      </c>
      <c r="AG135">
        <v>2</v>
      </c>
      <c r="AH135">
        <v>6</v>
      </c>
      <c r="AI135">
        <v>4</v>
      </c>
      <c r="AJ135">
        <v>6</v>
      </c>
      <c r="AK135">
        <v>5</v>
      </c>
      <c r="AL135">
        <v>5</v>
      </c>
      <c r="AM135">
        <v>3</v>
      </c>
      <c r="AN135" s="48">
        <f t="shared" si="85"/>
        <v>4.375</v>
      </c>
      <c r="AO135">
        <v>4</v>
      </c>
      <c r="AP135">
        <v>4</v>
      </c>
      <c r="AQ135">
        <v>4</v>
      </c>
      <c r="AR135">
        <v>1</v>
      </c>
      <c r="AS135">
        <v>3</v>
      </c>
      <c r="AT135">
        <v>6</v>
      </c>
      <c r="AU135" s="48">
        <f t="shared" si="86"/>
        <v>3.2</v>
      </c>
      <c r="AV135">
        <v>6</v>
      </c>
      <c r="AW135">
        <f t="shared" si="79"/>
        <v>4.375</v>
      </c>
      <c r="AX135">
        <f t="shared" si="80"/>
        <v>1</v>
      </c>
      <c r="AY135">
        <f t="shared" si="74"/>
        <v>3.75</v>
      </c>
      <c r="AZ135">
        <f t="shared" si="81"/>
        <v>1</v>
      </c>
      <c r="BA135" t="s">
        <v>282</v>
      </c>
      <c r="BB135" t="s">
        <v>451</v>
      </c>
      <c r="BC135" t="s">
        <v>646</v>
      </c>
      <c r="BD135">
        <v>2</v>
      </c>
      <c r="BF135">
        <f t="shared" si="82"/>
        <v>2</v>
      </c>
      <c r="BG135">
        <v>1</v>
      </c>
      <c r="BH135">
        <v>5</v>
      </c>
      <c r="BI135">
        <f t="shared" si="75"/>
        <v>1</v>
      </c>
      <c r="BJ135" t="s">
        <v>839</v>
      </c>
      <c r="BK135" t="s">
        <v>370</v>
      </c>
      <c r="BL135" s="1">
        <v>5.8449074074074072E-3</v>
      </c>
      <c r="BM135" t="s">
        <v>840</v>
      </c>
      <c r="BN135" s="5" t="s">
        <v>1051</v>
      </c>
      <c r="BO135" s="5" t="s">
        <v>1160</v>
      </c>
      <c r="BP135" s="11" t="b">
        <f t="shared" ca="1" si="87"/>
        <v>0</v>
      </c>
      <c r="BQ135" s="11" t="b">
        <f t="shared" ca="1" si="87"/>
        <v>1</v>
      </c>
      <c r="BR135" s="11" t="b">
        <f t="shared" ca="1" si="87"/>
        <v>0</v>
      </c>
      <c r="BS135" s="11" t="b">
        <f t="shared" ca="1" si="87"/>
        <v>1</v>
      </c>
      <c r="BT135" s="11" t="b">
        <f t="shared" ca="1" si="87"/>
        <v>0</v>
      </c>
      <c r="BU135" s="11" t="b">
        <f t="shared" ca="1" si="87"/>
        <v>0</v>
      </c>
      <c r="BV135" s="5" t="s">
        <v>1094</v>
      </c>
      <c r="BX135" s="11" t="b">
        <f t="shared" ca="1" si="83"/>
        <v>1</v>
      </c>
      <c r="BY135" s="11" t="b">
        <f t="shared" si="90"/>
        <v>1</v>
      </c>
      <c r="BZ135" s="11" t="b">
        <f t="shared" ca="1" si="88"/>
        <v>0</v>
      </c>
      <c r="CA135" s="11" t="b">
        <f t="shared" ca="1" si="88"/>
        <v>1</v>
      </c>
      <c r="CB135" s="11" t="b">
        <f t="shared" ca="1" si="88"/>
        <v>0</v>
      </c>
      <c r="CC135" s="11" t="b">
        <f t="shared" ca="1" si="88"/>
        <v>0</v>
      </c>
      <c r="CD135" s="11" t="b">
        <f t="shared" ca="1" si="88"/>
        <v>0</v>
      </c>
      <c r="CE135" s="11" t="b">
        <f t="shared" ca="1" si="88"/>
        <v>0</v>
      </c>
      <c r="CF135" s="11" t="b">
        <f t="shared" ca="1" si="88"/>
        <v>0</v>
      </c>
      <c r="CG135" s="11" t="b">
        <f t="shared" ca="1" si="88"/>
        <v>0</v>
      </c>
      <c r="CH135" s="11" t="b">
        <f t="shared" ca="1" si="88"/>
        <v>0</v>
      </c>
      <c r="CI135" s="11" t="b">
        <f t="shared" ca="1" si="88"/>
        <v>0</v>
      </c>
      <c r="CJ135" s="11" t="b">
        <f t="shared" ca="1" si="88"/>
        <v>1</v>
      </c>
      <c r="CK135" s="11" t="b">
        <f t="shared" ca="1" si="88"/>
        <v>0</v>
      </c>
      <c r="CL135" s="11" t="b">
        <f t="shared" ca="1" si="88"/>
        <v>0</v>
      </c>
      <c r="CM135" s="11" t="b">
        <f t="shared" ca="1" si="88"/>
        <v>0</v>
      </c>
      <c r="CN135" s="11" t="b">
        <f t="shared" ca="1" si="91"/>
        <v>0</v>
      </c>
      <c r="CO135" s="11" t="b">
        <f t="shared" ca="1" si="84"/>
        <v>0</v>
      </c>
      <c r="CP135" t="s">
        <v>841</v>
      </c>
    </row>
    <row r="136" spans="1:94">
      <c r="A136" t="s">
        <v>845</v>
      </c>
      <c r="B136" t="s">
        <v>846</v>
      </c>
      <c r="C136" t="s">
        <v>802</v>
      </c>
      <c r="D136" t="s">
        <v>70</v>
      </c>
      <c r="E136" t="s">
        <v>71</v>
      </c>
      <c r="F136" t="s">
        <v>56</v>
      </c>
      <c r="G136" t="s">
        <v>72</v>
      </c>
      <c r="H136" t="s">
        <v>84</v>
      </c>
      <c r="I136" t="str">
        <f t="shared" si="78"/>
        <v>United States</v>
      </c>
      <c r="J136" t="s">
        <v>74</v>
      </c>
      <c r="K136" t="s">
        <v>60</v>
      </c>
      <c r="L136">
        <v>2</v>
      </c>
      <c r="M136">
        <v>1</v>
      </c>
      <c r="N136">
        <v>1</v>
      </c>
      <c r="O136">
        <v>2</v>
      </c>
      <c r="P136">
        <v>3</v>
      </c>
      <c r="Q136">
        <v>3</v>
      </c>
      <c r="R136">
        <v>4</v>
      </c>
      <c r="S136">
        <v>1</v>
      </c>
      <c r="T136">
        <v>3</v>
      </c>
      <c r="V136">
        <v>1</v>
      </c>
      <c r="W136">
        <v>6</v>
      </c>
      <c r="X136">
        <v>6</v>
      </c>
      <c r="Y136">
        <v>6</v>
      </c>
      <c r="Z136">
        <v>6</v>
      </c>
      <c r="AA136">
        <v>6</v>
      </c>
      <c r="AB136">
        <v>6</v>
      </c>
      <c r="AC136">
        <v>0</v>
      </c>
      <c r="AD136">
        <v>6</v>
      </c>
      <c r="AE136" s="48">
        <f t="shared" si="89"/>
        <v>5.375</v>
      </c>
      <c r="AF136" s="35">
        <v>4</v>
      </c>
      <c r="AG136">
        <v>3</v>
      </c>
      <c r="AH136">
        <v>3</v>
      </c>
      <c r="AI136">
        <v>1</v>
      </c>
      <c r="AJ136">
        <v>6</v>
      </c>
      <c r="AK136">
        <v>3</v>
      </c>
      <c r="AL136">
        <v>5</v>
      </c>
      <c r="AM136">
        <v>5</v>
      </c>
      <c r="AN136" s="48">
        <f t="shared" si="85"/>
        <v>3.75</v>
      </c>
      <c r="AO136">
        <v>0</v>
      </c>
      <c r="AP136">
        <v>1</v>
      </c>
      <c r="AQ136">
        <v>4</v>
      </c>
      <c r="AR136">
        <v>1</v>
      </c>
      <c r="AS136">
        <v>0</v>
      </c>
      <c r="AT136">
        <v>6</v>
      </c>
      <c r="AU136" s="48">
        <f t="shared" si="86"/>
        <v>1.2</v>
      </c>
      <c r="AV136">
        <v>6</v>
      </c>
      <c r="AW136">
        <f t="shared" si="79"/>
        <v>3.75</v>
      </c>
      <c r="AX136">
        <f t="shared" si="80"/>
        <v>1</v>
      </c>
      <c r="AY136">
        <f t="shared" si="74"/>
        <v>5.375</v>
      </c>
      <c r="AZ136">
        <f t="shared" si="81"/>
        <v>1</v>
      </c>
      <c r="BA136" t="s">
        <v>61</v>
      </c>
      <c r="BB136" t="s">
        <v>473</v>
      </c>
      <c r="BC136" t="s">
        <v>487</v>
      </c>
      <c r="BD136">
        <v>0</v>
      </c>
      <c r="BE136">
        <v>0</v>
      </c>
      <c r="BF136">
        <f t="shared" si="82"/>
        <v>0</v>
      </c>
      <c r="BG136">
        <v>2</v>
      </c>
      <c r="BH136">
        <v>3</v>
      </c>
      <c r="BI136">
        <f t="shared" si="75"/>
        <v>1</v>
      </c>
      <c r="BJ136" t="s">
        <v>847</v>
      </c>
      <c r="BK136" t="s">
        <v>236</v>
      </c>
      <c r="BL136" s="1">
        <v>3.6111111111111114E-3</v>
      </c>
      <c r="BM136" t="s">
        <v>848</v>
      </c>
      <c r="BN136" s="5" t="s">
        <v>1042</v>
      </c>
      <c r="BP136" s="11" t="b">
        <f t="shared" ca="1" si="87"/>
        <v>0</v>
      </c>
      <c r="BQ136" s="11" t="b">
        <f t="shared" ca="1" si="87"/>
        <v>0</v>
      </c>
      <c r="BR136" s="11" t="b">
        <f t="shared" ca="1" si="87"/>
        <v>0</v>
      </c>
      <c r="BS136" s="11" t="b">
        <f t="shared" ca="1" si="87"/>
        <v>0</v>
      </c>
      <c r="BT136" s="11" t="b">
        <f t="shared" ca="1" si="87"/>
        <v>0</v>
      </c>
      <c r="BU136" s="11" t="b">
        <f t="shared" ca="1" si="87"/>
        <v>0</v>
      </c>
      <c r="BV136" s="5" t="s">
        <v>1045</v>
      </c>
      <c r="BW136" s="5" t="s">
        <v>1073</v>
      </c>
      <c r="BX136" s="11" t="b">
        <f t="shared" ca="1" si="83"/>
        <v>0</v>
      </c>
      <c r="BY136" s="11" t="b">
        <f t="shared" si="90"/>
        <v>0</v>
      </c>
      <c r="BZ136" s="11" t="b">
        <f t="shared" ca="1" si="88"/>
        <v>0</v>
      </c>
      <c r="CA136" s="11" t="b">
        <f t="shared" ca="1" si="88"/>
        <v>1</v>
      </c>
      <c r="CB136" s="11" t="b">
        <f t="shared" ca="1" si="88"/>
        <v>0</v>
      </c>
      <c r="CC136" s="11" t="b">
        <f t="shared" ca="1" si="88"/>
        <v>0</v>
      </c>
      <c r="CD136" s="11" t="b">
        <f t="shared" ca="1" si="88"/>
        <v>0</v>
      </c>
      <c r="CE136" s="11" t="b">
        <f t="shared" ca="1" si="88"/>
        <v>0</v>
      </c>
      <c r="CF136" s="11" t="b">
        <f t="shared" ca="1" si="88"/>
        <v>0</v>
      </c>
      <c r="CG136" s="11" t="b">
        <f t="shared" ca="1" si="88"/>
        <v>0</v>
      </c>
      <c r="CH136" s="11" t="b">
        <f t="shared" ca="1" si="88"/>
        <v>0</v>
      </c>
      <c r="CI136" s="11" t="b">
        <f t="shared" ca="1" si="88"/>
        <v>0</v>
      </c>
      <c r="CJ136" s="11" t="b">
        <f t="shared" ca="1" si="88"/>
        <v>1</v>
      </c>
      <c r="CK136" s="11" t="b">
        <f t="shared" ca="1" si="88"/>
        <v>0</v>
      </c>
      <c r="CL136" s="11" t="b">
        <f t="shared" ca="1" si="88"/>
        <v>0</v>
      </c>
      <c r="CM136" s="11" t="b">
        <f t="shared" ca="1" si="88"/>
        <v>0</v>
      </c>
      <c r="CN136" s="11" t="b">
        <f t="shared" ca="1" si="91"/>
        <v>1</v>
      </c>
      <c r="CO136" s="11" t="b">
        <f t="shared" ca="1" si="84"/>
        <v>0</v>
      </c>
    </row>
    <row r="137" spans="1:94">
      <c r="A137" t="s">
        <v>852</v>
      </c>
      <c r="B137" t="s">
        <v>853</v>
      </c>
      <c r="C137" t="s">
        <v>802</v>
      </c>
      <c r="D137" t="s">
        <v>70</v>
      </c>
      <c r="E137" t="s">
        <v>144</v>
      </c>
      <c r="F137" t="s">
        <v>83</v>
      </c>
      <c r="G137" t="s">
        <v>96</v>
      </c>
      <c r="H137" t="s">
        <v>109</v>
      </c>
      <c r="I137" t="str">
        <f t="shared" si="78"/>
        <v>UK</v>
      </c>
      <c r="J137" t="s">
        <v>74</v>
      </c>
      <c r="K137" t="s">
        <v>98</v>
      </c>
      <c r="L137">
        <v>6</v>
      </c>
      <c r="M137">
        <v>3</v>
      </c>
      <c r="N137">
        <v>2</v>
      </c>
      <c r="O137">
        <v>0</v>
      </c>
      <c r="P137">
        <v>5</v>
      </c>
      <c r="Q137">
        <v>0</v>
      </c>
      <c r="R137">
        <v>4</v>
      </c>
      <c r="S137">
        <v>1</v>
      </c>
      <c r="T137">
        <v>2</v>
      </c>
      <c r="V137">
        <v>5</v>
      </c>
      <c r="W137">
        <v>4</v>
      </c>
      <c r="X137">
        <v>4</v>
      </c>
      <c r="Y137">
        <v>5</v>
      </c>
      <c r="Z137">
        <v>6</v>
      </c>
      <c r="AA137">
        <v>6</v>
      </c>
      <c r="AB137">
        <v>4</v>
      </c>
      <c r="AC137">
        <v>0</v>
      </c>
      <c r="AD137">
        <v>6</v>
      </c>
      <c r="AE137" s="48">
        <f t="shared" si="89"/>
        <v>5</v>
      </c>
      <c r="AF137" s="35">
        <v>6</v>
      </c>
      <c r="AG137">
        <v>6</v>
      </c>
      <c r="AH137">
        <v>6</v>
      </c>
      <c r="AI137">
        <v>6</v>
      </c>
      <c r="AJ137">
        <v>6</v>
      </c>
      <c r="AK137">
        <v>6</v>
      </c>
      <c r="AL137">
        <v>6</v>
      </c>
      <c r="AM137">
        <v>5</v>
      </c>
      <c r="AN137" s="48">
        <f t="shared" si="85"/>
        <v>5.875</v>
      </c>
      <c r="AO137">
        <v>6</v>
      </c>
      <c r="AP137">
        <v>6</v>
      </c>
      <c r="AQ137">
        <v>6</v>
      </c>
      <c r="AR137">
        <v>6</v>
      </c>
      <c r="AS137">
        <v>6</v>
      </c>
      <c r="AT137">
        <v>6</v>
      </c>
      <c r="AU137" s="48">
        <f t="shared" si="86"/>
        <v>6</v>
      </c>
      <c r="AV137">
        <v>5</v>
      </c>
      <c r="AW137">
        <f t="shared" si="79"/>
        <v>5.875</v>
      </c>
      <c r="AX137">
        <f t="shared" si="80"/>
        <v>1</v>
      </c>
      <c r="AY137">
        <f t="shared" si="74"/>
        <v>5</v>
      </c>
      <c r="AZ137">
        <f t="shared" si="81"/>
        <v>1</v>
      </c>
      <c r="BA137" t="s">
        <v>297</v>
      </c>
      <c r="BB137" t="s">
        <v>733</v>
      </c>
      <c r="BC137" t="s">
        <v>854</v>
      </c>
      <c r="BD137">
        <v>4</v>
      </c>
      <c r="BF137">
        <f t="shared" si="82"/>
        <v>4</v>
      </c>
      <c r="BG137">
        <v>1</v>
      </c>
      <c r="BH137">
        <v>5</v>
      </c>
      <c r="BI137">
        <f t="shared" si="75"/>
        <v>1</v>
      </c>
      <c r="BJ137" t="s">
        <v>855</v>
      </c>
      <c r="BK137" t="s">
        <v>301</v>
      </c>
      <c r="BL137" s="1">
        <v>7.5000000000000006E-3</v>
      </c>
      <c r="BM137" t="s">
        <v>856</v>
      </c>
      <c r="BN137" s="5" t="s">
        <v>1051</v>
      </c>
      <c r="BP137" s="11" t="b">
        <f t="shared" ca="1" si="87"/>
        <v>0</v>
      </c>
      <c r="BQ137" s="11" t="b">
        <f t="shared" ca="1" si="87"/>
        <v>0</v>
      </c>
      <c r="BR137" s="11" t="b">
        <f t="shared" ca="1" si="87"/>
        <v>0</v>
      </c>
      <c r="BS137" s="11" t="b">
        <f t="shared" ca="1" si="87"/>
        <v>0</v>
      </c>
      <c r="BT137" s="11" t="b">
        <f t="shared" ca="1" si="87"/>
        <v>0</v>
      </c>
      <c r="BU137" s="11" t="b">
        <f t="shared" ca="1" si="87"/>
        <v>0</v>
      </c>
      <c r="BV137" s="5" t="s">
        <v>1047</v>
      </c>
      <c r="BW137" s="5" t="s">
        <v>1062</v>
      </c>
      <c r="BX137" s="11" t="b">
        <f t="shared" ca="1" si="83"/>
        <v>0</v>
      </c>
      <c r="BY137" s="11" t="b">
        <f t="shared" si="90"/>
        <v>0</v>
      </c>
      <c r="BZ137" s="11" t="b">
        <f t="shared" ca="1" si="88"/>
        <v>1</v>
      </c>
      <c r="CA137" s="11" t="b">
        <f t="shared" ca="1" si="88"/>
        <v>0</v>
      </c>
      <c r="CB137" s="11" t="b">
        <f t="shared" ca="1" si="88"/>
        <v>0</v>
      </c>
      <c r="CC137" s="11" t="b">
        <f t="shared" ca="1" si="88"/>
        <v>0</v>
      </c>
      <c r="CD137" s="11" t="b">
        <f t="shared" ca="1" si="88"/>
        <v>0</v>
      </c>
      <c r="CE137" s="11" t="b">
        <f t="shared" ca="1" si="88"/>
        <v>0</v>
      </c>
      <c r="CF137" s="11" t="b">
        <f t="shared" ca="1" si="88"/>
        <v>0</v>
      </c>
      <c r="CG137" s="11" t="b">
        <f t="shared" ca="1" si="88"/>
        <v>0</v>
      </c>
      <c r="CH137" s="11" t="b">
        <f t="shared" ca="1" si="88"/>
        <v>0</v>
      </c>
      <c r="CI137" s="11" t="b">
        <f t="shared" ca="1" si="88"/>
        <v>0</v>
      </c>
      <c r="CJ137" s="11" t="b">
        <f t="shared" ca="1" si="88"/>
        <v>0</v>
      </c>
      <c r="CK137" s="11" t="b">
        <f t="shared" ca="1" si="88"/>
        <v>0</v>
      </c>
      <c r="CL137" s="11" t="b">
        <f t="shared" ca="1" si="88"/>
        <v>0</v>
      </c>
      <c r="CM137" s="11" t="b">
        <f t="shared" ca="1" si="88"/>
        <v>0</v>
      </c>
      <c r="CN137" s="11" t="b">
        <f t="shared" ca="1" si="91"/>
        <v>0</v>
      </c>
      <c r="CO137" s="11" t="b">
        <f t="shared" ca="1" si="84"/>
        <v>1</v>
      </c>
      <c r="CP137" t="s">
        <v>857</v>
      </c>
    </row>
    <row r="138" spans="1:94">
      <c r="A138" t="s">
        <v>858</v>
      </c>
      <c r="B138" t="s">
        <v>859</v>
      </c>
      <c r="C138" t="s">
        <v>802</v>
      </c>
      <c r="D138" t="s">
        <v>81</v>
      </c>
      <c r="E138" t="s">
        <v>71</v>
      </c>
      <c r="F138" t="s">
        <v>56</v>
      </c>
      <c r="G138" t="s">
        <v>96</v>
      </c>
      <c r="H138" t="s">
        <v>73</v>
      </c>
      <c r="I138" t="str">
        <f t="shared" si="78"/>
        <v>USA</v>
      </c>
      <c r="J138" t="s">
        <v>59</v>
      </c>
      <c r="K138" t="s">
        <v>60</v>
      </c>
      <c r="L138">
        <v>6</v>
      </c>
      <c r="M138">
        <v>0</v>
      </c>
      <c r="N138">
        <v>0</v>
      </c>
      <c r="O138">
        <v>0</v>
      </c>
      <c r="P138">
        <v>1</v>
      </c>
      <c r="Q138">
        <v>3</v>
      </c>
      <c r="R138">
        <v>0</v>
      </c>
      <c r="S138">
        <v>1</v>
      </c>
      <c r="T138">
        <v>3</v>
      </c>
      <c r="V138">
        <v>2</v>
      </c>
      <c r="W138">
        <v>5</v>
      </c>
      <c r="X138">
        <v>3</v>
      </c>
      <c r="Y138">
        <v>4</v>
      </c>
      <c r="Z138">
        <v>2</v>
      </c>
      <c r="AA138">
        <v>4</v>
      </c>
      <c r="AB138">
        <v>2</v>
      </c>
      <c r="AC138">
        <v>4</v>
      </c>
      <c r="AD138">
        <v>2</v>
      </c>
      <c r="AE138" s="48">
        <f t="shared" si="89"/>
        <v>3</v>
      </c>
      <c r="AF138" s="35">
        <v>4</v>
      </c>
      <c r="AG138">
        <v>3</v>
      </c>
      <c r="AH138">
        <v>4</v>
      </c>
      <c r="AI138">
        <v>4</v>
      </c>
      <c r="AJ138">
        <v>5</v>
      </c>
      <c r="AK138">
        <v>5</v>
      </c>
      <c r="AL138">
        <v>5</v>
      </c>
      <c r="AM138">
        <v>2</v>
      </c>
      <c r="AN138" s="48">
        <f t="shared" si="85"/>
        <v>4</v>
      </c>
      <c r="AO138">
        <v>2</v>
      </c>
      <c r="AP138">
        <v>1</v>
      </c>
      <c r="AQ138">
        <v>4</v>
      </c>
      <c r="AR138">
        <v>1</v>
      </c>
      <c r="AS138">
        <v>1</v>
      </c>
      <c r="AT138">
        <v>6</v>
      </c>
      <c r="AU138" s="48">
        <f t="shared" si="86"/>
        <v>1.8</v>
      </c>
      <c r="AV138">
        <v>3</v>
      </c>
      <c r="AW138">
        <f t="shared" si="79"/>
        <v>4</v>
      </c>
      <c r="AX138">
        <f t="shared" si="80"/>
        <v>1</v>
      </c>
      <c r="AY138">
        <f t="shared" si="74"/>
        <v>3</v>
      </c>
      <c r="AZ138">
        <f t="shared" si="81"/>
        <v>0</v>
      </c>
      <c r="BA138" t="s">
        <v>282</v>
      </c>
      <c r="BB138" t="s">
        <v>860</v>
      </c>
      <c r="BC138" t="s">
        <v>368</v>
      </c>
      <c r="BD138">
        <v>2</v>
      </c>
      <c r="BF138">
        <f t="shared" si="82"/>
        <v>2</v>
      </c>
      <c r="BG138">
        <v>1</v>
      </c>
      <c r="BH138">
        <v>2</v>
      </c>
      <c r="BI138">
        <f t="shared" si="75"/>
        <v>1</v>
      </c>
      <c r="BJ138" t="s">
        <v>292</v>
      </c>
      <c r="BK138" t="s">
        <v>286</v>
      </c>
      <c r="BL138" s="1">
        <v>6.6782407407407415E-3</v>
      </c>
      <c r="BN138" s="5" t="s">
        <v>1041</v>
      </c>
      <c r="BP138" s="11" t="b">
        <f t="shared" ca="1" si="87"/>
        <v>0</v>
      </c>
      <c r="BQ138" s="11" t="b">
        <f t="shared" ca="1" si="87"/>
        <v>0</v>
      </c>
      <c r="BR138" s="11" t="b">
        <f t="shared" ca="1" si="87"/>
        <v>0</v>
      </c>
      <c r="BS138" s="11" t="b">
        <f t="shared" ca="1" si="87"/>
        <v>0</v>
      </c>
      <c r="BT138" s="11" t="b">
        <f t="shared" ca="1" si="87"/>
        <v>0</v>
      </c>
      <c r="BU138" s="11" t="b">
        <f t="shared" ca="1" si="87"/>
        <v>0</v>
      </c>
      <c r="BX138" s="11" t="b">
        <f t="shared" ca="1" si="83"/>
        <v>0</v>
      </c>
      <c r="BY138" s="11" t="b">
        <f t="shared" si="90"/>
        <v>0</v>
      </c>
      <c r="BZ138" s="11" t="b">
        <f t="shared" ca="1" si="88"/>
        <v>0</v>
      </c>
      <c r="CA138" s="11" t="b">
        <f t="shared" ca="1" si="88"/>
        <v>0</v>
      </c>
      <c r="CB138" s="11" t="b">
        <f t="shared" ca="1" si="88"/>
        <v>0</v>
      </c>
      <c r="CC138" s="11" t="b">
        <f t="shared" ca="1" si="88"/>
        <v>0</v>
      </c>
      <c r="CD138" s="11" t="b">
        <f t="shared" ca="1" si="88"/>
        <v>0</v>
      </c>
      <c r="CE138" s="11" t="b">
        <f t="shared" ca="1" si="88"/>
        <v>0</v>
      </c>
      <c r="CF138" s="11" t="b">
        <f t="shared" ca="1" si="88"/>
        <v>0</v>
      </c>
      <c r="CG138" s="11" t="b">
        <f t="shared" ca="1" si="88"/>
        <v>0</v>
      </c>
      <c r="CH138" s="11" t="b">
        <f t="shared" ca="1" si="88"/>
        <v>0</v>
      </c>
      <c r="CI138" s="11" t="b">
        <f t="shared" ca="1" si="88"/>
        <v>0</v>
      </c>
      <c r="CJ138" s="11" t="b">
        <f t="shared" ca="1" si="88"/>
        <v>0</v>
      </c>
      <c r="CK138" s="11" t="b">
        <f t="shared" ca="1" si="88"/>
        <v>0</v>
      </c>
      <c r="CL138" s="11" t="b">
        <f t="shared" ca="1" si="88"/>
        <v>0</v>
      </c>
      <c r="CM138" s="11" t="b">
        <f t="shared" ca="1" si="88"/>
        <v>0</v>
      </c>
      <c r="CN138" s="11" t="b">
        <f t="shared" ca="1" si="91"/>
        <v>0</v>
      </c>
      <c r="CO138" s="11" t="b">
        <f t="shared" ca="1" si="84"/>
        <v>0</v>
      </c>
    </row>
    <row r="139" spans="1:94">
      <c r="A139" t="s">
        <v>861</v>
      </c>
      <c r="B139" t="s">
        <v>862</v>
      </c>
      <c r="C139" t="s">
        <v>802</v>
      </c>
      <c r="D139" t="s">
        <v>70</v>
      </c>
      <c r="E139" t="s">
        <v>55</v>
      </c>
      <c r="F139" t="s">
        <v>56</v>
      </c>
      <c r="G139" t="s">
        <v>72</v>
      </c>
      <c r="H139" t="s">
        <v>125</v>
      </c>
      <c r="I139" t="str">
        <f t="shared" si="78"/>
        <v>United Kingdom</v>
      </c>
      <c r="J139" t="s">
        <v>59</v>
      </c>
      <c r="K139" t="s">
        <v>98</v>
      </c>
      <c r="L139">
        <v>4</v>
      </c>
      <c r="M139">
        <v>3</v>
      </c>
      <c r="N139">
        <v>2</v>
      </c>
      <c r="O139">
        <v>3</v>
      </c>
      <c r="P139">
        <v>5</v>
      </c>
      <c r="Q139">
        <v>2</v>
      </c>
      <c r="R139">
        <v>2</v>
      </c>
      <c r="S139">
        <v>1</v>
      </c>
      <c r="T139">
        <v>2</v>
      </c>
      <c r="V139">
        <v>3</v>
      </c>
      <c r="W139">
        <v>5</v>
      </c>
      <c r="X139">
        <v>4</v>
      </c>
      <c r="Y139">
        <v>5</v>
      </c>
      <c r="Z139">
        <v>3</v>
      </c>
      <c r="AA139">
        <v>6</v>
      </c>
      <c r="AB139">
        <v>3</v>
      </c>
      <c r="AC139">
        <v>3</v>
      </c>
      <c r="AD139">
        <v>3</v>
      </c>
      <c r="AE139" s="48">
        <f t="shared" si="89"/>
        <v>4</v>
      </c>
      <c r="AF139" s="35">
        <v>5</v>
      </c>
      <c r="AG139">
        <v>1</v>
      </c>
      <c r="AH139">
        <v>4</v>
      </c>
      <c r="AI139">
        <v>3</v>
      </c>
      <c r="AJ139">
        <v>5</v>
      </c>
      <c r="AK139">
        <v>5</v>
      </c>
      <c r="AL139">
        <v>4</v>
      </c>
      <c r="AM139">
        <v>4</v>
      </c>
      <c r="AN139" s="48">
        <f t="shared" si="85"/>
        <v>3.875</v>
      </c>
      <c r="AO139">
        <v>2</v>
      </c>
      <c r="AP139">
        <v>1</v>
      </c>
      <c r="AQ139">
        <v>1</v>
      </c>
      <c r="AR139">
        <v>1</v>
      </c>
      <c r="AS139">
        <v>1</v>
      </c>
      <c r="AT139">
        <v>6</v>
      </c>
      <c r="AU139" s="48">
        <f t="shared" si="86"/>
        <v>1.2</v>
      </c>
      <c r="AV139">
        <v>4</v>
      </c>
      <c r="AW139">
        <f t="shared" si="79"/>
        <v>3.875</v>
      </c>
      <c r="AX139">
        <f t="shared" si="80"/>
        <v>1</v>
      </c>
      <c r="AY139">
        <f t="shared" si="74"/>
        <v>4</v>
      </c>
      <c r="AZ139">
        <f t="shared" si="81"/>
        <v>1</v>
      </c>
      <c r="BA139" t="s">
        <v>282</v>
      </c>
      <c r="BB139" t="s">
        <v>473</v>
      </c>
      <c r="BC139" t="s">
        <v>571</v>
      </c>
      <c r="BD139">
        <v>1</v>
      </c>
      <c r="BF139">
        <f t="shared" si="82"/>
        <v>1</v>
      </c>
      <c r="BG139">
        <v>1</v>
      </c>
      <c r="BH139">
        <v>1</v>
      </c>
      <c r="BI139">
        <f t="shared" si="75"/>
        <v>0</v>
      </c>
      <c r="BJ139" t="s">
        <v>285</v>
      </c>
      <c r="BK139" t="s">
        <v>286</v>
      </c>
      <c r="BL139" s="1">
        <v>2.3842592592592591E-3</v>
      </c>
      <c r="BN139" s="5" t="s">
        <v>1041</v>
      </c>
      <c r="BP139" s="11" t="b">
        <f t="shared" ca="1" si="87"/>
        <v>0</v>
      </c>
      <c r="BQ139" s="11" t="b">
        <f t="shared" ca="1" si="87"/>
        <v>0</v>
      </c>
      <c r="BR139" s="11" t="b">
        <f t="shared" ca="1" si="87"/>
        <v>0</v>
      </c>
      <c r="BS139" s="11" t="b">
        <f t="shared" ca="1" si="87"/>
        <v>0</v>
      </c>
      <c r="BT139" s="11" t="b">
        <f t="shared" ca="1" si="87"/>
        <v>0</v>
      </c>
      <c r="BU139" s="11" t="b">
        <f t="shared" ca="1" si="87"/>
        <v>0</v>
      </c>
      <c r="BX139" s="11" t="b">
        <f t="shared" ca="1" si="83"/>
        <v>0</v>
      </c>
      <c r="BY139" s="11" t="b">
        <f t="shared" si="90"/>
        <v>0</v>
      </c>
      <c r="BZ139" s="11" t="b">
        <f t="shared" ca="1" si="88"/>
        <v>0</v>
      </c>
      <c r="CA139" s="11" t="b">
        <f t="shared" ca="1" si="88"/>
        <v>0</v>
      </c>
      <c r="CB139" s="11" t="b">
        <f t="shared" ca="1" si="88"/>
        <v>0</v>
      </c>
      <c r="CC139" s="11" t="b">
        <f t="shared" ca="1" si="88"/>
        <v>0</v>
      </c>
      <c r="CD139" s="11" t="b">
        <f t="shared" ca="1" si="88"/>
        <v>0</v>
      </c>
      <c r="CE139" s="11" t="b">
        <f t="shared" ca="1" si="88"/>
        <v>0</v>
      </c>
      <c r="CF139" s="11" t="b">
        <f t="shared" ca="1" si="88"/>
        <v>0</v>
      </c>
      <c r="CG139" s="11" t="b">
        <f t="shared" ca="1" si="88"/>
        <v>0</v>
      </c>
      <c r="CH139" s="11" t="b">
        <f t="shared" ca="1" si="88"/>
        <v>0</v>
      </c>
      <c r="CI139" s="11" t="b">
        <f t="shared" ca="1" si="88"/>
        <v>0</v>
      </c>
      <c r="CJ139" s="11" t="b">
        <f t="shared" ca="1" si="88"/>
        <v>0</v>
      </c>
      <c r="CK139" s="11" t="b">
        <f t="shared" ca="1" si="88"/>
        <v>0</v>
      </c>
      <c r="CL139" s="11" t="b">
        <f t="shared" ca="1" si="88"/>
        <v>0</v>
      </c>
      <c r="CM139" s="11" t="b">
        <f t="shared" ca="1" si="88"/>
        <v>0</v>
      </c>
      <c r="CN139" s="11" t="b">
        <f t="shared" ca="1" si="91"/>
        <v>0</v>
      </c>
      <c r="CO139" s="11" t="b">
        <f t="shared" ca="1" si="84"/>
        <v>0</v>
      </c>
    </row>
    <row r="140" spans="1:94">
      <c r="A140" t="s">
        <v>869</v>
      </c>
      <c r="B140" t="s">
        <v>870</v>
      </c>
      <c r="C140" t="s">
        <v>802</v>
      </c>
      <c r="D140" t="s">
        <v>70</v>
      </c>
      <c r="E140" t="s">
        <v>144</v>
      </c>
      <c r="F140" t="s">
        <v>56</v>
      </c>
      <c r="G140" t="s">
        <v>124</v>
      </c>
      <c r="H140" t="s">
        <v>109</v>
      </c>
      <c r="I140" t="str">
        <f t="shared" si="78"/>
        <v>UK</v>
      </c>
      <c r="J140" t="s">
        <v>59</v>
      </c>
      <c r="K140" t="s">
        <v>98</v>
      </c>
      <c r="L140">
        <v>1</v>
      </c>
      <c r="M140">
        <v>4</v>
      </c>
      <c r="N140">
        <v>2</v>
      </c>
      <c r="O140">
        <v>4</v>
      </c>
      <c r="P140">
        <v>0</v>
      </c>
      <c r="Q140">
        <v>5</v>
      </c>
      <c r="R140">
        <v>4</v>
      </c>
      <c r="S140">
        <v>1</v>
      </c>
      <c r="T140">
        <v>2</v>
      </c>
      <c r="V140">
        <v>1</v>
      </c>
      <c r="W140">
        <v>2</v>
      </c>
      <c r="X140">
        <v>4</v>
      </c>
      <c r="Y140">
        <v>5</v>
      </c>
      <c r="Z140">
        <v>3</v>
      </c>
      <c r="AA140">
        <v>5</v>
      </c>
      <c r="AB140">
        <v>3</v>
      </c>
      <c r="AC140">
        <v>3</v>
      </c>
      <c r="AD140">
        <v>3</v>
      </c>
      <c r="AE140" s="48">
        <f t="shared" si="89"/>
        <v>3.25</v>
      </c>
      <c r="AF140" s="35">
        <v>1</v>
      </c>
      <c r="AG140">
        <v>4</v>
      </c>
      <c r="AH140">
        <v>1</v>
      </c>
      <c r="AI140">
        <v>1</v>
      </c>
      <c r="AJ140">
        <v>5</v>
      </c>
      <c r="AK140">
        <v>2</v>
      </c>
      <c r="AL140">
        <v>4</v>
      </c>
      <c r="AM140">
        <v>2</v>
      </c>
      <c r="AN140" s="48">
        <f t="shared" si="85"/>
        <v>2.5</v>
      </c>
      <c r="AO140">
        <v>0</v>
      </c>
      <c r="AP140">
        <v>1</v>
      </c>
      <c r="AQ140">
        <v>1</v>
      </c>
      <c r="AR140">
        <v>0</v>
      </c>
      <c r="AS140">
        <v>1</v>
      </c>
      <c r="AT140">
        <v>6</v>
      </c>
      <c r="AU140" s="48">
        <f t="shared" si="86"/>
        <v>0.6</v>
      </c>
      <c r="AV140">
        <v>3</v>
      </c>
      <c r="AW140">
        <f t="shared" si="79"/>
        <v>2.5</v>
      </c>
      <c r="AX140">
        <f t="shared" si="80"/>
        <v>0</v>
      </c>
      <c r="AY140">
        <f t="shared" si="74"/>
        <v>3.25</v>
      </c>
      <c r="AZ140">
        <f t="shared" si="81"/>
        <v>1</v>
      </c>
      <c r="BA140" t="s">
        <v>282</v>
      </c>
      <c r="BB140" t="s">
        <v>871</v>
      </c>
      <c r="BC140" t="s">
        <v>872</v>
      </c>
      <c r="BD140">
        <v>0</v>
      </c>
      <c r="BE140">
        <v>0</v>
      </c>
      <c r="BF140">
        <f t="shared" si="82"/>
        <v>0</v>
      </c>
      <c r="BG140">
        <v>2</v>
      </c>
      <c r="BH140">
        <v>3</v>
      </c>
      <c r="BI140">
        <f t="shared" si="75"/>
        <v>1</v>
      </c>
      <c r="BJ140" t="s">
        <v>873</v>
      </c>
      <c r="BK140" t="s">
        <v>793</v>
      </c>
      <c r="BL140" s="1">
        <v>9.8611111111111104E-3</v>
      </c>
      <c r="BN140" s="5" t="s">
        <v>1041</v>
      </c>
      <c r="BP140" s="11" t="b">
        <f t="shared" ca="1" si="87"/>
        <v>0</v>
      </c>
      <c r="BQ140" s="11" t="b">
        <f t="shared" ca="1" si="87"/>
        <v>0</v>
      </c>
      <c r="BR140" s="11" t="b">
        <f t="shared" ca="1" si="87"/>
        <v>0</v>
      </c>
      <c r="BS140" s="11" t="b">
        <f t="shared" ca="1" si="87"/>
        <v>0</v>
      </c>
      <c r="BT140" s="11" t="b">
        <f t="shared" ca="1" si="87"/>
        <v>0</v>
      </c>
      <c r="BU140" s="11" t="b">
        <f t="shared" ca="1" si="87"/>
        <v>0</v>
      </c>
      <c r="BX140" s="11" t="b">
        <f t="shared" ca="1" si="83"/>
        <v>0</v>
      </c>
      <c r="BY140" s="11" t="b">
        <f t="shared" si="90"/>
        <v>0</v>
      </c>
      <c r="BZ140" s="11" t="b">
        <f t="shared" ca="1" si="88"/>
        <v>0</v>
      </c>
      <c r="CA140" s="11" t="b">
        <f t="shared" ca="1" si="88"/>
        <v>0</v>
      </c>
      <c r="CB140" s="11" t="b">
        <f t="shared" ca="1" si="88"/>
        <v>0</v>
      </c>
      <c r="CC140" s="11" t="b">
        <f t="shared" ca="1" si="88"/>
        <v>0</v>
      </c>
      <c r="CD140" s="11" t="b">
        <f t="shared" ca="1" si="88"/>
        <v>0</v>
      </c>
      <c r="CE140" s="11" t="b">
        <f t="shared" ca="1" si="88"/>
        <v>0</v>
      </c>
      <c r="CF140" s="11" t="b">
        <f t="shared" ca="1" si="88"/>
        <v>0</v>
      </c>
      <c r="CG140" s="11" t="b">
        <f t="shared" ca="1" si="88"/>
        <v>0</v>
      </c>
      <c r="CH140" s="11" t="b">
        <f t="shared" ca="1" si="88"/>
        <v>0</v>
      </c>
      <c r="CI140" s="11" t="b">
        <f t="shared" ca="1" si="88"/>
        <v>0</v>
      </c>
      <c r="CJ140" s="11" t="b">
        <f t="shared" ca="1" si="88"/>
        <v>0</v>
      </c>
      <c r="CK140" s="11" t="b">
        <f t="shared" ca="1" si="88"/>
        <v>0</v>
      </c>
      <c r="CL140" s="11" t="b">
        <f t="shared" ca="1" si="88"/>
        <v>0</v>
      </c>
      <c r="CM140" s="11" t="b">
        <f t="shared" ca="1" si="88"/>
        <v>0</v>
      </c>
      <c r="CN140" s="11" t="b">
        <f t="shared" ca="1" si="91"/>
        <v>0</v>
      </c>
      <c r="CO140" s="11" t="b">
        <f t="shared" ca="1" si="84"/>
        <v>0</v>
      </c>
      <c r="CP140" t="s">
        <v>874</v>
      </c>
    </row>
    <row r="141" spans="1:94">
      <c r="A141" t="s">
        <v>875</v>
      </c>
      <c r="B141" t="s">
        <v>876</v>
      </c>
      <c r="C141" t="s">
        <v>802</v>
      </c>
      <c r="D141" t="s">
        <v>70</v>
      </c>
      <c r="E141" t="s">
        <v>71</v>
      </c>
      <c r="F141" t="s">
        <v>83</v>
      </c>
      <c r="G141" t="s">
        <v>96</v>
      </c>
      <c r="H141" t="s">
        <v>84</v>
      </c>
      <c r="I141" t="str">
        <f t="shared" si="78"/>
        <v>United States</v>
      </c>
      <c r="J141" t="s">
        <v>74</v>
      </c>
      <c r="K141" t="s">
        <v>60</v>
      </c>
      <c r="L141">
        <v>5</v>
      </c>
      <c r="M141">
        <v>3</v>
      </c>
      <c r="N141">
        <v>5</v>
      </c>
      <c r="O141">
        <v>4</v>
      </c>
      <c r="P141">
        <v>5</v>
      </c>
      <c r="Q141">
        <v>3</v>
      </c>
      <c r="R141">
        <v>2</v>
      </c>
      <c r="S141">
        <v>1</v>
      </c>
      <c r="T141">
        <v>3</v>
      </c>
      <c r="V141">
        <v>4</v>
      </c>
      <c r="W141">
        <v>4</v>
      </c>
      <c r="X141">
        <v>5</v>
      </c>
      <c r="Y141">
        <v>6</v>
      </c>
      <c r="Z141">
        <v>6</v>
      </c>
      <c r="AA141">
        <v>6</v>
      </c>
      <c r="AB141">
        <v>5</v>
      </c>
      <c r="AC141">
        <v>1</v>
      </c>
      <c r="AD141">
        <v>5</v>
      </c>
      <c r="AE141" s="48">
        <f t="shared" si="89"/>
        <v>5.125</v>
      </c>
      <c r="AF141" s="35">
        <v>6</v>
      </c>
      <c r="AG141">
        <v>6</v>
      </c>
      <c r="AH141">
        <v>4</v>
      </c>
      <c r="AI141">
        <v>4</v>
      </c>
      <c r="AJ141">
        <v>6</v>
      </c>
      <c r="AK141">
        <v>5</v>
      </c>
      <c r="AL141">
        <v>5</v>
      </c>
      <c r="AM141">
        <v>5</v>
      </c>
      <c r="AN141" s="48">
        <f t="shared" si="85"/>
        <v>5.125</v>
      </c>
      <c r="AO141">
        <v>5</v>
      </c>
      <c r="AP141">
        <v>5</v>
      </c>
      <c r="AQ141">
        <v>5</v>
      </c>
      <c r="AR141">
        <v>5</v>
      </c>
      <c r="AS141">
        <v>5</v>
      </c>
      <c r="AT141">
        <v>6</v>
      </c>
      <c r="AU141" s="48">
        <f t="shared" si="86"/>
        <v>5</v>
      </c>
      <c r="AV141">
        <v>5</v>
      </c>
      <c r="AW141">
        <f t="shared" si="79"/>
        <v>5.125</v>
      </c>
      <c r="AX141">
        <f t="shared" si="80"/>
        <v>1</v>
      </c>
      <c r="AY141">
        <f t="shared" si="74"/>
        <v>5.125</v>
      </c>
      <c r="AZ141">
        <f t="shared" si="81"/>
        <v>1</v>
      </c>
      <c r="BA141" t="s">
        <v>282</v>
      </c>
      <c r="BB141" t="s">
        <v>104</v>
      </c>
      <c r="BC141" t="s">
        <v>527</v>
      </c>
      <c r="BD141">
        <v>2</v>
      </c>
      <c r="BF141">
        <f t="shared" si="82"/>
        <v>2</v>
      </c>
      <c r="BG141">
        <v>1</v>
      </c>
      <c r="BH141">
        <v>5</v>
      </c>
      <c r="BI141">
        <f t="shared" si="75"/>
        <v>1</v>
      </c>
      <c r="BJ141" t="s">
        <v>839</v>
      </c>
      <c r="BK141" t="s">
        <v>370</v>
      </c>
      <c r="BL141" s="1">
        <v>4.5717592592592589E-3</v>
      </c>
      <c r="BN141" s="5" t="s">
        <v>1041</v>
      </c>
      <c r="BP141" s="11" t="b">
        <f t="shared" ref="BP141:BU150" ca="1" si="92">ISNUMBER(SEARCH(BP$2,$BO141))</f>
        <v>0</v>
      </c>
      <c r="BQ141" s="11" t="b">
        <f t="shared" ca="1" si="92"/>
        <v>0</v>
      </c>
      <c r="BR141" s="11" t="b">
        <f t="shared" ca="1" si="92"/>
        <v>0</v>
      </c>
      <c r="BS141" s="11" t="b">
        <f t="shared" ca="1" si="92"/>
        <v>0</v>
      </c>
      <c r="BT141" s="11" t="b">
        <f t="shared" ca="1" si="92"/>
        <v>0</v>
      </c>
      <c r="BU141" s="11" t="b">
        <f t="shared" ca="1" si="92"/>
        <v>0</v>
      </c>
      <c r="BX141" s="11" t="b">
        <f t="shared" ca="1" si="83"/>
        <v>0</v>
      </c>
      <c r="BY141" s="11" t="b">
        <f t="shared" si="90"/>
        <v>0</v>
      </c>
      <c r="BZ141" s="11" t="b">
        <f t="shared" ref="BZ141:CM150" ca="1" si="93">ISNUMBER(SEARCH(BZ$2,$BV141))</f>
        <v>0</v>
      </c>
      <c r="CA141" s="11" t="b">
        <f t="shared" ca="1" si="93"/>
        <v>0</v>
      </c>
      <c r="CB141" s="11" t="b">
        <f t="shared" ca="1" si="93"/>
        <v>0</v>
      </c>
      <c r="CC141" s="11" t="b">
        <f t="shared" ca="1" si="93"/>
        <v>0</v>
      </c>
      <c r="CD141" s="11" t="b">
        <f t="shared" ca="1" si="93"/>
        <v>0</v>
      </c>
      <c r="CE141" s="11" t="b">
        <f t="shared" ca="1" si="93"/>
        <v>0</v>
      </c>
      <c r="CF141" s="11" t="b">
        <f t="shared" ca="1" si="93"/>
        <v>0</v>
      </c>
      <c r="CG141" s="11" t="b">
        <f t="shared" ca="1" si="93"/>
        <v>0</v>
      </c>
      <c r="CH141" s="11" t="b">
        <f t="shared" ca="1" si="93"/>
        <v>0</v>
      </c>
      <c r="CI141" s="11" t="b">
        <f t="shared" ca="1" si="93"/>
        <v>0</v>
      </c>
      <c r="CJ141" s="11" t="b">
        <f t="shared" ca="1" si="93"/>
        <v>0</v>
      </c>
      <c r="CK141" s="11" t="b">
        <f t="shared" ca="1" si="93"/>
        <v>0</v>
      </c>
      <c r="CL141" s="11" t="b">
        <f t="shared" ca="1" si="93"/>
        <v>0</v>
      </c>
      <c r="CM141" s="11" t="b">
        <f t="shared" ca="1" si="93"/>
        <v>0</v>
      </c>
      <c r="CN141" s="11" t="b">
        <f t="shared" ca="1" si="91"/>
        <v>0</v>
      </c>
      <c r="CO141" s="11" t="b">
        <f t="shared" ca="1" si="84"/>
        <v>0</v>
      </c>
    </row>
    <row r="142" spans="1:94">
      <c r="A142" t="s">
        <v>877</v>
      </c>
      <c r="B142" t="s">
        <v>878</v>
      </c>
      <c r="C142" t="s">
        <v>802</v>
      </c>
      <c r="D142" t="s">
        <v>70</v>
      </c>
      <c r="E142" t="s">
        <v>71</v>
      </c>
      <c r="F142" t="s">
        <v>56</v>
      </c>
      <c r="G142" t="s">
        <v>96</v>
      </c>
      <c r="H142" t="s">
        <v>879</v>
      </c>
      <c r="I142" t="str">
        <f t="shared" si="78"/>
        <v>Glasgow</v>
      </c>
      <c r="J142" t="s">
        <v>59</v>
      </c>
      <c r="K142" t="s">
        <v>98</v>
      </c>
      <c r="L142">
        <v>2</v>
      </c>
      <c r="M142">
        <v>3</v>
      </c>
      <c r="N142">
        <v>3</v>
      </c>
      <c r="O142">
        <v>2</v>
      </c>
      <c r="P142">
        <v>3</v>
      </c>
      <c r="Q142">
        <v>1</v>
      </c>
      <c r="R142">
        <v>1</v>
      </c>
      <c r="S142">
        <v>1</v>
      </c>
      <c r="T142">
        <v>2</v>
      </c>
      <c r="V142">
        <v>4</v>
      </c>
      <c r="W142">
        <v>6</v>
      </c>
      <c r="X142">
        <v>3</v>
      </c>
      <c r="Y142">
        <v>3</v>
      </c>
      <c r="Z142">
        <v>4</v>
      </c>
      <c r="AA142">
        <v>6</v>
      </c>
      <c r="AB142">
        <v>1</v>
      </c>
      <c r="AC142">
        <v>3</v>
      </c>
      <c r="AD142">
        <v>3</v>
      </c>
      <c r="AE142" s="48">
        <f t="shared" si="89"/>
        <v>3.75</v>
      </c>
      <c r="AF142" s="35">
        <v>3</v>
      </c>
      <c r="AG142">
        <v>4</v>
      </c>
      <c r="AH142">
        <v>6</v>
      </c>
      <c r="AI142">
        <v>4</v>
      </c>
      <c r="AJ142">
        <v>5</v>
      </c>
      <c r="AK142">
        <v>4</v>
      </c>
      <c r="AL142">
        <v>3</v>
      </c>
      <c r="AM142">
        <v>4</v>
      </c>
      <c r="AN142" s="48">
        <f t="shared" si="85"/>
        <v>4.125</v>
      </c>
      <c r="AO142">
        <v>5</v>
      </c>
      <c r="AP142">
        <v>4</v>
      </c>
      <c r="AQ142">
        <v>4</v>
      </c>
      <c r="AR142">
        <v>4</v>
      </c>
      <c r="AS142">
        <v>4</v>
      </c>
      <c r="AT142">
        <v>6</v>
      </c>
      <c r="AU142" s="48">
        <f t="shared" si="86"/>
        <v>4.2</v>
      </c>
      <c r="AV142">
        <v>6</v>
      </c>
      <c r="AW142">
        <f t="shared" si="79"/>
        <v>4.125</v>
      </c>
      <c r="AX142">
        <f t="shared" si="80"/>
        <v>1</v>
      </c>
      <c r="AY142">
        <f t="shared" si="74"/>
        <v>3.75</v>
      </c>
      <c r="AZ142">
        <f t="shared" si="81"/>
        <v>1</v>
      </c>
      <c r="BA142" t="s">
        <v>86</v>
      </c>
      <c r="BB142" t="s">
        <v>139</v>
      </c>
      <c r="BC142" t="s">
        <v>249</v>
      </c>
      <c r="BD142">
        <v>1</v>
      </c>
      <c r="BF142">
        <f t="shared" si="82"/>
        <v>1</v>
      </c>
      <c r="BG142">
        <v>1</v>
      </c>
      <c r="BH142">
        <v>2</v>
      </c>
      <c r="BI142">
        <f t="shared" si="75"/>
        <v>1</v>
      </c>
      <c r="BJ142" t="s">
        <v>106</v>
      </c>
      <c r="BK142" t="s">
        <v>90</v>
      </c>
      <c r="BL142" s="1">
        <v>4.0740740740740746E-3</v>
      </c>
      <c r="BM142" t="s">
        <v>880</v>
      </c>
      <c r="BN142" s="5" t="s">
        <v>1051</v>
      </c>
      <c r="BP142" s="11" t="b">
        <f t="shared" ca="1" si="92"/>
        <v>0</v>
      </c>
      <c r="BQ142" s="11" t="b">
        <f t="shared" ca="1" si="92"/>
        <v>0</v>
      </c>
      <c r="BR142" s="11" t="b">
        <f t="shared" ca="1" si="92"/>
        <v>0</v>
      </c>
      <c r="BS142" s="11" t="b">
        <f t="shared" ca="1" si="92"/>
        <v>0</v>
      </c>
      <c r="BT142" s="11" t="b">
        <f t="shared" ca="1" si="92"/>
        <v>0</v>
      </c>
      <c r="BU142" s="11" t="b">
        <f t="shared" ca="1" si="92"/>
        <v>0</v>
      </c>
      <c r="BV142" s="5" t="s">
        <v>1050</v>
      </c>
      <c r="BW142" s="5" t="s">
        <v>1095</v>
      </c>
      <c r="BX142" s="11" t="b">
        <f t="shared" ca="1" si="83"/>
        <v>0</v>
      </c>
      <c r="BY142" s="11" t="b">
        <f t="shared" si="90"/>
        <v>1</v>
      </c>
      <c r="BZ142" s="11" t="b">
        <f t="shared" ca="1" si="93"/>
        <v>0</v>
      </c>
      <c r="CA142" s="11" t="b">
        <f t="shared" ca="1" si="93"/>
        <v>0</v>
      </c>
      <c r="CB142" s="11" t="b">
        <f t="shared" ca="1" si="93"/>
        <v>0</v>
      </c>
      <c r="CC142" s="11" t="b">
        <f t="shared" ca="1" si="93"/>
        <v>1</v>
      </c>
      <c r="CD142" s="11" t="b">
        <f t="shared" ca="1" si="93"/>
        <v>0</v>
      </c>
      <c r="CE142" s="11" t="b">
        <f t="shared" ca="1" si="93"/>
        <v>0</v>
      </c>
      <c r="CF142" s="11" t="b">
        <f t="shared" ca="1" si="93"/>
        <v>0</v>
      </c>
      <c r="CG142" s="11" t="b">
        <f t="shared" ca="1" si="93"/>
        <v>0</v>
      </c>
      <c r="CH142" s="11" t="b">
        <f t="shared" ca="1" si="93"/>
        <v>0</v>
      </c>
      <c r="CI142" s="11" t="b">
        <f t="shared" ca="1" si="93"/>
        <v>0</v>
      </c>
      <c r="CJ142" s="11" t="b">
        <f t="shared" ca="1" si="93"/>
        <v>0</v>
      </c>
      <c r="CK142" s="11" t="b">
        <f t="shared" ca="1" si="93"/>
        <v>0</v>
      </c>
      <c r="CL142" s="11" t="b">
        <f t="shared" ca="1" si="93"/>
        <v>0</v>
      </c>
      <c r="CM142" s="11" t="b">
        <f t="shared" ca="1" si="93"/>
        <v>0</v>
      </c>
      <c r="CN142" s="11" t="b">
        <f t="shared" ca="1" si="91"/>
        <v>0</v>
      </c>
      <c r="CO142" s="11" t="b">
        <f t="shared" ca="1" si="84"/>
        <v>0</v>
      </c>
    </row>
    <row r="143" spans="1:94">
      <c r="A143" t="s">
        <v>890</v>
      </c>
      <c r="B143" t="s">
        <v>891</v>
      </c>
      <c r="C143" t="s">
        <v>802</v>
      </c>
      <c r="D143" t="s">
        <v>54</v>
      </c>
      <c r="E143" t="s">
        <v>71</v>
      </c>
      <c r="F143" t="s">
        <v>56</v>
      </c>
      <c r="G143" t="s">
        <v>96</v>
      </c>
      <c r="H143" t="s">
        <v>892</v>
      </c>
      <c r="I143" t="str">
        <f t="shared" si="78"/>
        <v>Leeds</v>
      </c>
      <c r="J143" t="s">
        <v>74</v>
      </c>
      <c r="K143" t="s">
        <v>98</v>
      </c>
      <c r="L143">
        <v>3</v>
      </c>
      <c r="M143">
        <v>2</v>
      </c>
      <c r="N143">
        <v>3</v>
      </c>
      <c r="O143">
        <v>3</v>
      </c>
      <c r="P143">
        <v>3</v>
      </c>
      <c r="Q143">
        <v>4</v>
      </c>
      <c r="R143">
        <v>3</v>
      </c>
      <c r="S143">
        <v>1</v>
      </c>
      <c r="T143">
        <v>2</v>
      </c>
      <c r="V143">
        <v>6</v>
      </c>
      <c r="W143">
        <v>6</v>
      </c>
      <c r="X143">
        <v>6</v>
      </c>
      <c r="Y143">
        <v>5</v>
      </c>
      <c r="Z143">
        <v>6</v>
      </c>
      <c r="AA143">
        <v>6</v>
      </c>
      <c r="AB143">
        <v>6</v>
      </c>
      <c r="AC143">
        <v>0</v>
      </c>
      <c r="AD143">
        <v>6</v>
      </c>
      <c r="AE143" s="48">
        <f t="shared" si="89"/>
        <v>5.875</v>
      </c>
      <c r="AF143" s="35">
        <v>6</v>
      </c>
      <c r="AG143">
        <v>6</v>
      </c>
      <c r="AH143">
        <v>6</v>
      </c>
      <c r="AI143">
        <v>6</v>
      </c>
      <c r="AJ143">
        <v>6</v>
      </c>
      <c r="AK143">
        <v>6</v>
      </c>
      <c r="AL143">
        <v>6</v>
      </c>
      <c r="AM143">
        <v>6</v>
      </c>
      <c r="AN143" s="48">
        <f t="shared" si="85"/>
        <v>6</v>
      </c>
      <c r="AO143">
        <v>6</v>
      </c>
      <c r="AP143">
        <v>6</v>
      </c>
      <c r="AQ143">
        <v>6</v>
      </c>
      <c r="AR143">
        <v>5</v>
      </c>
      <c r="AS143">
        <v>6</v>
      </c>
      <c r="AT143">
        <v>6</v>
      </c>
      <c r="AU143" s="48">
        <f t="shared" si="86"/>
        <v>5.8</v>
      </c>
      <c r="AV143">
        <v>6</v>
      </c>
      <c r="AW143">
        <f t="shared" si="79"/>
        <v>6</v>
      </c>
      <c r="AX143">
        <f t="shared" si="80"/>
        <v>1</v>
      </c>
      <c r="AY143">
        <f t="shared" si="74"/>
        <v>5.875</v>
      </c>
      <c r="AZ143">
        <f t="shared" si="81"/>
        <v>1</v>
      </c>
      <c r="BA143" t="s">
        <v>282</v>
      </c>
      <c r="BB143" t="s">
        <v>87</v>
      </c>
      <c r="BC143" t="s">
        <v>284</v>
      </c>
      <c r="BD143">
        <v>2</v>
      </c>
      <c r="BF143">
        <f t="shared" si="82"/>
        <v>2</v>
      </c>
      <c r="BG143">
        <v>1</v>
      </c>
      <c r="BH143">
        <v>2</v>
      </c>
      <c r="BI143">
        <f t="shared" si="75"/>
        <v>1</v>
      </c>
      <c r="BJ143" t="s">
        <v>292</v>
      </c>
      <c r="BK143" t="s">
        <v>286</v>
      </c>
      <c r="BL143" s="1">
        <v>2.3958333333333336E-3</v>
      </c>
      <c r="BM143" t="s">
        <v>893</v>
      </c>
      <c r="BN143" s="5" t="s">
        <v>736</v>
      </c>
      <c r="BO143" s="5" t="s">
        <v>1159</v>
      </c>
      <c r="BP143" s="11" t="b">
        <f t="shared" ca="1" si="92"/>
        <v>0</v>
      </c>
      <c r="BQ143" s="11" t="b">
        <f t="shared" ca="1" si="92"/>
        <v>0</v>
      </c>
      <c r="BR143" s="11" t="b">
        <f t="shared" ca="1" si="92"/>
        <v>1</v>
      </c>
      <c r="BS143" s="11" t="b">
        <f t="shared" ca="1" si="92"/>
        <v>0</v>
      </c>
      <c r="BT143" s="11" t="b">
        <f t="shared" ca="1" si="92"/>
        <v>0</v>
      </c>
      <c r="BU143" s="11" t="b">
        <f t="shared" ca="1" si="92"/>
        <v>0</v>
      </c>
      <c r="BX143" s="11" t="b">
        <f t="shared" ca="1" si="83"/>
        <v>0</v>
      </c>
      <c r="BY143" s="11" t="b">
        <f t="shared" si="90"/>
        <v>0</v>
      </c>
      <c r="BZ143" s="11" t="b">
        <f t="shared" ca="1" si="93"/>
        <v>0</v>
      </c>
      <c r="CA143" s="11" t="b">
        <f t="shared" ca="1" si="93"/>
        <v>0</v>
      </c>
      <c r="CB143" s="11" t="b">
        <f t="shared" ca="1" si="93"/>
        <v>0</v>
      </c>
      <c r="CC143" s="11" t="b">
        <f t="shared" ca="1" si="93"/>
        <v>0</v>
      </c>
      <c r="CD143" s="11" t="b">
        <f t="shared" ca="1" si="93"/>
        <v>0</v>
      </c>
      <c r="CE143" s="11" t="b">
        <f t="shared" ca="1" si="93"/>
        <v>0</v>
      </c>
      <c r="CF143" s="11" t="b">
        <f t="shared" ca="1" si="93"/>
        <v>0</v>
      </c>
      <c r="CG143" s="11" t="b">
        <f t="shared" ca="1" si="93"/>
        <v>0</v>
      </c>
      <c r="CH143" s="11" t="b">
        <f t="shared" ca="1" si="93"/>
        <v>0</v>
      </c>
      <c r="CI143" s="11" t="b">
        <f t="shared" ca="1" si="93"/>
        <v>0</v>
      </c>
      <c r="CJ143" s="11" t="b">
        <f t="shared" ca="1" si="93"/>
        <v>0</v>
      </c>
      <c r="CK143" s="11" t="b">
        <f t="shared" ca="1" si="93"/>
        <v>0</v>
      </c>
      <c r="CL143" s="11" t="b">
        <f t="shared" ca="1" si="93"/>
        <v>0</v>
      </c>
      <c r="CM143" s="11" t="b">
        <f t="shared" ca="1" si="93"/>
        <v>0</v>
      </c>
      <c r="CN143" s="11" t="b">
        <f t="shared" ca="1" si="91"/>
        <v>0</v>
      </c>
      <c r="CO143" s="11" t="b">
        <f t="shared" ca="1" si="84"/>
        <v>0</v>
      </c>
    </row>
    <row r="144" spans="1:94">
      <c r="A144" t="s">
        <v>901</v>
      </c>
      <c r="B144" t="s">
        <v>902</v>
      </c>
      <c r="C144" t="s">
        <v>802</v>
      </c>
      <c r="D144" t="s">
        <v>81</v>
      </c>
      <c r="E144" t="s">
        <v>144</v>
      </c>
      <c r="F144" t="s">
        <v>56</v>
      </c>
      <c r="G144" t="s">
        <v>96</v>
      </c>
      <c r="H144" t="s">
        <v>73</v>
      </c>
      <c r="I144" t="str">
        <f t="shared" si="78"/>
        <v>USA</v>
      </c>
      <c r="J144" t="s">
        <v>74</v>
      </c>
      <c r="K144" t="s">
        <v>60</v>
      </c>
      <c r="L144">
        <v>3</v>
      </c>
      <c r="M144">
        <v>3</v>
      </c>
      <c r="N144">
        <v>2</v>
      </c>
      <c r="O144">
        <v>4</v>
      </c>
      <c r="P144">
        <v>5</v>
      </c>
      <c r="Q144">
        <v>4</v>
      </c>
      <c r="R144">
        <v>4</v>
      </c>
      <c r="S144">
        <v>1</v>
      </c>
      <c r="T144">
        <v>3</v>
      </c>
      <c r="V144">
        <v>6</v>
      </c>
      <c r="W144">
        <v>6</v>
      </c>
      <c r="X144">
        <v>6</v>
      </c>
      <c r="Y144">
        <v>6</v>
      </c>
      <c r="Z144">
        <v>6</v>
      </c>
      <c r="AA144">
        <v>6</v>
      </c>
      <c r="AB144">
        <v>6</v>
      </c>
      <c r="AC144">
        <v>1</v>
      </c>
      <c r="AD144">
        <v>5</v>
      </c>
      <c r="AE144" s="48">
        <f t="shared" si="89"/>
        <v>5.875</v>
      </c>
      <c r="AF144" s="35">
        <v>5</v>
      </c>
      <c r="AG144">
        <v>5</v>
      </c>
      <c r="AH144">
        <v>5</v>
      </c>
      <c r="AI144">
        <v>4</v>
      </c>
      <c r="AJ144">
        <v>5</v>
      </c>
      <c r="AK144">
        <v>5</v>
      </c>
      <c r="AL144">
        <v>6</v>
      </c>
      <c r="AM144">
        <v>6</v>
      </c>
      <c r="AN144" s="48">
        <f t="shared" si="85"/>
        <v>5.125</v>
      </c>
      <c r="AO144">
        <v>5</v>
      </c>
      <c r="AP144">
        <v>5</v>
      </c>
      <c r="AQ144">
        <v>5</v>
      </c>
      <c r="AR144">
        <v>4</v>
      </c>
      <c r="AS144">
        <v>4</v>
      </c>
      <c r="AT144">
        <v>6</v>
      </c>
      <c r="AU144" s="48">
        <f t="shared" si="86"/>
        <v>4.5999999999999996</v>
      </c>
      <c r="AV144">
        <v>6</v>
      </c>
      <c r="AW144">
        <f t="shared" si="79"/>
        <v>5.125</v>
      </c>
      <c r="AX144">
        <f t="shared" si="80"/>
        <v>1</v>
      </c>
      <c r="AY144">
        <f t="shared" si="74"/>
        <v>5.875</v>
      </c>
      <c r="AZ144">
        <f t="shared" si="81"/>
        <v>1</v>
      </c>
      <c r="BA144" t="s">
        <v>297</v>
      </c>
      <c r="BB144" t="s">
        <v>326</v>
      </c>
      <c r="BC144" t="s">
        <v>836</v>
      </c>
      <c r="BD144">
        <v>1</v>
      </c>
      <c r="BF144">
        <f t="shared" si="82"/>
        <v>1</v>
      </c>
      <c r="BG144">
        <v>2</v>
      </c>
      <c r="BH144">
        <v>5</v>
      </c>
      <c r="BI144">
        <f t="shared" si="75"/>
        <v>1</v>
      </c>
      <c r="BJ144" t="s">
        <v>903</v>
      </c>
      <c r="BK144" t="s">
        <v>622</v>
      </c>
      <c r="BL144" s="1">
        <v>7.3958333333333341E-3</v>
      </c>
      <c r="BM144" t="s">
        <v>904</v>
      </c>
      <c r="BN144" s="5" t="s">
        <v>736</v>
      </c>
      <c r="BO144" s="5" t="s">
        <v>1124</v>
      </c>
      <c r="BP144" s="11" t="b">
        <f t="shared" ca="1" si="92"/>
        <v>0</v>
      </c>
      <c r="BQ144" s="11" t="b">
        <f t="shared" ca="1" si="92"/>
        <v>0</v>
      </c>
      <c r="BR144" s="11" t="b">
        <f t="shared" ca="1" si="92"/>
        <v>0</v>
      </c>
      <c r="BS144" s="11" t="b">
        <f t="shared" ca="1" si="92"/>
        <v>0</v>
      </c>
      <c r="BT144" s="11" t="b">
        <f t="shared" ca="1" si="92"/>
        <v>0</v>
      </c>
      <c r="BU144" s="11" t="b">
        <f t="shared" ca="1" si="92"/>
        <v>0</v>
      </c>
      <c r="BV144" s="5" t="s">
        <v>1097</v>
      </c>
      <c r="BX144" s="11" t="b">
        <f t="shared" ca="1" si="83"/>
        <v>1</v>
      </c>
      <c r="BY144" s="11" t="b">
        <f t="shared" si="90"/>
        <v>0</v>
      </c>
      <c r="BZ144" s="11" t="b">
        <f t="shared" ca="1" si="93"/>
        <v>0</v>
      </c>
      <c r="CA144" s="11" t="b">
        <f t="shared" ca="1" si="93"/>
        <v>0</v>
      </c>
      <c r="CB144" s="11" t="b">
        <f t="shared" ca="1" si="93"/>
        <v>0</v>
      </c>
      <c r="CC144" s="11" t="b">
        <f t="shared" ca="1" si="93"/>
        <v>0</v>
      </c>
      <c r="CD144" s="11" t="b">
        <f t="shared" ca="1" si="93"/>
        <v>0</v>
      </c>
      <c r="CE144" s="11" t="b">
        <f t="shared" ca="1" si="93"/>
        <v>0</v>
      </c>
      <c r="CF144" s="11" t="b">
        <f t="shared" ca="1" si="93"/>
        <v>0</v>
      </c>
      <c r="CG144" s="11" t="b">
        <f t="shared" ca="1" si="93"/>
        <v>0</v>
      </c>
      <c r="CH144" s="11" t="b">
        <f t="shared" ca="1" si="93"/>
        <v>0</v>
      </c>
      <c r="CI144" s="11" t="b">
        <f t="shared" ca="1" si="93"/>
        <v>0</v>
      </c>
      <c r="CJ144" s="11" t="b">
        <f t="shared" ca="1" si="93"/>
        <v>0</v>
      </c>
      <c r="CK144" s="11" t="b">
        <f t="shared" ca="1" si="93"/>
        <v>1</v>
      </c>
      <c r="CL144" s="11" t="b">
        <f t="shared" ca="1" si="93"/>
        <v>0</v>
      </c>
      <c r="CM144" s="11" t="b">
        <f t="shared" ca="1" si="93"/>
        <v>0</v>
      </c>
      <c r="CN144" s="11" t="b">
        <f t="shared" ca="1" si="91"/>
        <v>0</v>
      </c>
      <c r="CO144" s="11" t="b">
        <f t="shared" ca="1" si="84"/>
        <v>0</v>
      </c>
      <c r="CP144" t="s">
        <v>92</v>
      </c>
    </row>
    <row r="145" spans="1:94">
      <c r="A145" t="s">
        <v>905</v>
      </c>
      <c r="B145" t="s">
        <v>906</v>
      </c>
      <c r="C145" t="s">
        <v>802</v>
      </c>
      <c r="D145" t="s">
        <v>70</v>
      </c>
      <c r="E145" t="s">
        <v>82</v>
      </c>
      <c r="F145" t="s">
        <v>83</v>
      </c>
      <c r="G145" t="s">
        <v>96</v>
      </c>
      <c r="H145" t="s">
        <v>125</v>
      </c>
      <c r="I145" t="str">
        <f t="shared" si="78"/>
        <v>United Kingdom</v>
      </c>
      <c r="J145" t="s">
        <v>74</v>
      </c>
      <c r="K145" t="s">
        <v>98</v>
      </c>
      <c r="L145">
        <v>1</v>
      </c>
      <c r="M145">
        <v>5</v>
      </c>
      <c r="N145">
        <v>0</v>
      </c>
      <c r="O145">
        <v>2</v>
      </c>
      <c r="P145">
        <v>3</v>
      </c>
      <c r="Q145">
        <v>3</v>
      </c>
      <c r="R145">
        <v>5</v>
      </c>
      <c r="S145">
        <v>1</v>
      </c>
      <c r="T145">
        <v>2</v>
      </c>
      <c r="V145">
        <v>6</v>
      </c>
      <c r="W145">
        <v>4</v>
      </c>
      <c r="X145">
        <v>5</v>
      </c>
      <c r="Y145">
        <v>6</v>
      </c>
      <c r="Z145">
        <v>5</v>
      </c>
      <c r="AA145">
        <v>6</v>
      </c>
      <c r="AB145">
        <v>5</v>
      </c>
      <c r="AC145">
        <v>0</v>
      </c>
      <c r="AD145">
        <v>6</v>
      </c>
      <c r="AE145" s="48">
        <f t="shared" si="89"/>
        <v>5.375</v>
      </c>
      <c r="AF145" s="35">
        <v>1</v>
      </c>
      <c r="AG145">
        <v>6</v>
      </c>
      <c r="AH145">
        <v>6</v>
      </c>
      <c r="AI145">
        <v>0</v>
      </c>
      <c r="AJ145">
        <v>6</v>
      </c>
      <c r="AK145">
        <v>1</v>
      </c>
      <c r="AL145">
        <v>5</v>
      </c>
      <c r="AM145">
        <v>3</v>
      </c>
      <c r="AN145" s="48">
        <f t="shared" si="85"/>
        <v>3.5</v>
      </c>
      <c r="AO145">
        <v>0</v>
      </c>
      <c r="AP145">
        <v>0</v>
      </c>
      <c r="AQ145">
        <v>0</v>
      </c>
      <c r="AR145">
        <v>0</v>
      </c>
      <c r="AS145">
        <v>0</v>
      </c>
      <c r="AT145">
        <v>6</v>
      </c>
      <c r="AU145" s="48">
        <f t="shared" si="86"/>
        <v>0</v>
      </c>
      <c r="AV145">
        <v>5</v>
      </c>
      <c r="AW145">
        <f t="shared" si="79"/>
        <v>3.5</v>
      </c>
      <c r="AX145">
        <f t="shared" si="80"/>
        <v>1</v>
      </c>
      <c r="AY145">
        <f t="shared" si="74"/>
        <v>5.375</v>
      </c>
      <c r="AZ145">
        <f t="shared" si="81"/>
        <v>1</v>
      </c>
      <c r="BA145" t="s">
        <v>282</v>
      </c>
      <c r="BB145" t="s">
        <v>907</v>
      </c>
      <c r="BC145" t="s">
        <v>908</v>
      </c>
      <c r="BD145">
        <v>0</v>
      </c>
      <c r="BE145">
        <v>1</v>
      </c>
      <c r="BF145">
        <f t="shared" si="82"/>
        <v>1</v>
      </c>
      <c r="BG145">
        <v>2</v>
      </c>
      <c r="BH145">
        <v>5</v>
      </c>
      <c r="BI145">
        <f t="shared" si="75"/>
        <v>1</v>
      </c>
      <c r="BJ145" t="s">
        <v>909</v>
      </c>
      <c r="BK145" t="s">
        <v>601</v>
      </c>
      <c r="BL145" s="1">
        <v>4.9537037037037041E-3</v>
      </c>
      <c r="BM145" t="s">
        <v>910</v>
      </c>
      <c r="BN145" s="5" t="s">
        <v>1051</v>
      </c>
      <c r="BO145" s="5" t="s">
        <v>1159</v>
      </c>
      <c r="BP145" s="11" t="b">
        <f t="shared" ca="1" si="92"/>
        <v>0</v>
      </c>
      <c r="BQ145" s="11" t="b">
        <f t="shared" ca="1" si="92"/>
        <v>0</v>
      </c>
      <c r="BR145" s="11" t="b">
        <f t="shared" ca="1" si="92"/>
        <v>1</v>
      </c>
      <c r="BS145" s="11" t="b">
        <f t="shared" ca="1" si="92"/>
        <v>0</v>
      </c>
      <c r="BT145" s="11" t="b">
        <f t="shared" ca="1" si="92"/>
        <v>0</v>
      </c>
      <c r="BU145" s="11" t="b">
        <f t="shared" ca="1" si="92"/>
        <v>0</v>
      </c>
      <c r="BV145" s="5" t="s">
        <v>1047</v>
      </c>
      <c r="BW145" s="5" t="s">
        <v>1073</v>
      </c>
      <c r="BX145" s="11" t="b">
        <f t="shared" ca="1" si="83"/>
        <v>0</v>
      </c>
      <c r="BY145" s="11" t="b">
        <f t="shared" si="90"/>
        <v>0</v>
      </c>
      <c r="BZ145" s="11" t="b">
        <f t="shared" ca="1" si="93"/>
        <v>1</v>
      </c>
      <c r="CA145" s="11" t="b">
        <f t="shared" ca="1" si="93"/>
        <v>0</v>
      </c>
      <c r="CB145" s="11" t="b">
        <f t="shared" ca="1" si="93"/>
        <v>0</v>
      </c>
      <c r="CC145" s="11" t="b">
        <f t="shared" ca="1" si="93"/>
        <v>0</v>
      </c>
      <c r="CD145" s="11" t="b">
        <f t="shared" ca="1" si="93"/>
        <v>0</v>
      </c>
      <c r="CE145" s="11" t="b">
        <f t="shared" ca="1" si="93"/>
        <v>0</v>
      </c>
      <c r="CF145" s="11" t="b">
        <f t="shared" ca="1" si="93"/>
        <v>0</v>
      </c>
      <c r="CG145" s="11" t="b">
        <f t="shared" ca="1" si="93"/>
        <v>0</v>
      </c>
      <c r="CH145" s="11" t="b">
        <f t="shared" ca="1" si="93"/>
        <v>0</v>
      </c>
      <c r="CI145" s="11" t="b">
        <f t="shared" ca="1" si="93"/>
        <v>0</v>
      </c>
      <c r="CJ145" s="11" t="b">
        <f t="shared" ca="1" si="93"/>
        <v>0</v>
      </c>
      <c r="CK145" s="11" t="b">
        <f t="shared" ca="1" si="93"/>
        <v>0</v>
      </c>
      <c r="CL145" s="11" t="b">
        <f t="shared" ca="1" si="93"/>
        <v>0</v>
      </c>
      <c r="CM145" s="11" t="b">
        <f t="shared" ca="1" si="93"/>
        <v>0</v>
      </c>
      <c r="CN145" s="11" t="b">
        <f t="shared" ca="1" si="91"/>
        <v>1</v>
      </c>
      <c r="CO145" s="11" t="b">
        <f t="shared" ca="1" si="84"/>
        <v>0</v>
      </c>
    </row>
    <row r="146" spans="1:94">
      <c r="A146" t="s">
        <v>911</v>
      </c>
      <c r="B146" t="s">
        <v>912</v>
      </c>
      <c r="C146" t="s">
        <v>802</v>
      </c>
      <c r="D146" t="s">
        <v>81</v>
      </c>
      <c r="E146" t="s">
        <v>82</v>
      </c>
      <c r="F146" t="s">
        <v>83</v>
      </c>
      <c r="G146" t="s">
        <v>96</v>
      </c>
      <c r="H146" t="s">
        <v>109</v>
      </c>
      <c r="I146" t="str">
        <f t="shared" si="78"/>
        <v>UK</v>
      </c>
      <c r="J146" t="s">
        <v>74</v>
      </c>
      <c r="K146" t="s">
        <v>98</v>
      </c>
      <c r="L146">
        <v>5</v>
      </c>
      <c r="M146">
        <v>4</v>
      </c>
      <c r="N146">
        <v>4</v>
      </c>
      <c r="O146">
        <v>2</v>
      </c>
      <c r="P146">
        <v>5</v>
      </c>
      <c r="Q146">
        <v>4</v>
      </c>
      <c r="R146">
        <v>5</v>
      </c>
      <c r="S146">
        <v>1</v>
      </c>
      <c r="T146">
        <v>2</v>
      </c>
      <c r="V146">
        <v>4</v>
      </c>
      <c r="W146">
        <v>5</v>
      </c>
      <c r="X146">
        <v>4</v>
      </c>
      <c r="Y146">
        <v>6</v>
      </c>
      <c r="Z146">
        <v>5</v>
      </c>
      <c r="AA146">
        <v>5</v>
      </c>
      <c r="AB146">
        <v>4</v>
      </c>
      <c r="AC146">
        <v>4</v>
      </c>
      <c r="AD146">
        <v>2</v>
      </c>
      <c r="AE146" s="48">
        <f t="shared" si="89"/>
        <v>4.375</v>
      </c>
      <c r="AF146" s="35">
        <v>5</v>
      </c>
      <c r="AG146">
        <v>5</v>
      </c>
      <c r="AH146">
        <v>5</v>
      </c>
      <c r="AI146">
        <v>4</v>
      </c>
      <c r="AJ146">
        <v>5</v>
      </c>
      <c r="AK146">
        <v>5</v>
      </c>
      <c r="AL146">
        <v>5</v>
      </c>
      <c r="AM146">
        <v>5</v>
      </c>
      <c r="AN146" s="48">
        <f t="shared" si="85"/>
        <v>4.875</v>
      </c>
      <c r="AO146">
        <v>5</v>
      </c>
      <c r="AP146">
        <v>5</v>
      </c>
      <c r="AQ146">
        <v>5</v>
      </c>
      <c r="AR146">
        <v>5</v>
      </c>
      <c r="AS146">
        <v>5</v>
      </c>
      <c r="AT146">
        <v>6</v>
      </c>
      <c r="AU146" s="48">
        <f t="shared" si="86"/>
        <v>5</v>
      </c>
      <c r="AV146">
        <v>5</v>
      </c>
      <c r="AW146">
        <f t="shared" si="79"/>
        <v>4.875</v>
      </c>
      <c r="AX146">
        <f t="shared" si="80"/>
        <v>1</v>
      </c>
      <c r="AY146">
        <f t="shared" ref="AY146:AY150" si="94">AVERAGE(BA148,V146,W146,X146:AB146,AD146)</f>
        <v>4.375</v>
      </c>
      <c r="AZ146">
        <f t="shared" si="81"/>
        <v>1</v>
      </c>
      <c r="BA146" t="s">
        <v>282</v>
      </c>
      <c r="BB146" t="s">
        <v>451</v>
      </c>
      <c r="BC146" t="s">
        <v>646</v>
      </c>
      <c r="BD146">
        <v>3</v>
      </c>
      <c r="BF146">
        <f t="shared" si="82"/>
        <v>3</v>
      </c>
      <c r="BG146">
        <v>2</v>
      </c>
      <c r="BH146">
        <v>5</v>
      </c>
      <c r="BI146">
        <f t="shared" ref="BI146:BI156" si="95">IF(BH146=1,0,1)</f>
        <v>1</v>
      </c>
      <c r="BJ146" t="s">
        <v>600</v>
      </c>
      <c r="BK146" t="s">
        <v>601</v>
      </c>
      <c r="BL146" s="1">
        <v>5.7754629629629623E-3</v>
      </c>
      <c r="BM146" t="s">
        <v>913</v>
      </c>
      <c r="BN146" s="5" t="s">
        <v>1051</v>
      </c>
      <c r="BO146" s="5" t="s">
        <v>1145</v>
      </c>
      <c r="BP146" s="11" t="b">
        <f t="shared" ca="1" si="92"/>
        <v>0</v>
      </c>
      <c r="BQ146" s="11" t="b">
        <f t="shared" ca="1" si="92"/>
        <v>0</v>
      </c>
      <c r="BR146" s="11" t="b">
        <f t="shared" ca="1" si="92"/>
        <v>0</v>
      </c>
      <c r="BS146" s="11" t="b">
        <f t="shared" ca="1" si="92"/>
        <v>0</v>
      </c>
      <c r="BT146" s="11" t="b">
        <f t="shared" ca="1" si="92"/>
        <v>0</v>
      </c>
      <c r="BU146" s="11" t="b">
        <f t="shared" ca="1" si="92"/>
        <v>0</v>
      </c>
      <c r="BV146" s="5" t="s">
        <v>1064</v>
      </c>
      <c r="BW146" s="5" t="s">
        <v>1098</v>
      </c>
      <c r="BX146" s="11" t="b">
        <f t="shared" ca="1" si="83"/>
        <v>0</v>
      </c>
      <c r="BY146" s="11" t="b">
        <f t="shared" si="90"/>
        <v>1</v>
      </c>
      <c r="BZ146" s="11" t="b">
        <f t="shared" ca="1" si="93"/>
        <v>1</v>
      </c>
      <c r="CA146" s="11" t="b">
        <f t="shared" ca="1" si="93"/>
        <v>0</v>
      </c>
      <c r="CB146" s="11" t="b">
        <f t="shared" ca="1" si="93"/>
        <v>0</v>
      </c>
      <c r="CC146" s="11" t="b">
        <f t="shared" ca="1" si="93"/>
        <v>0</v>
      </c>
      <c r="CD146" s="11" t="b">
        <f t="shared" ca="1" si="93"/>
        <v>0</v>
      </c>
      <c r="CE146" s="11" t="b">
        <f t="shared" ca="1" si="93"/>
        <v>0</v>
      </c>
      <c r="CF146" s="11" t="b">
        <f t="shared" ca="1" si="93"/>
        <v>0</v>
      </c>
      <c r="CG146" s="11" t="b">
        <f t="shared" ca="1" si="93"/>
        <v>0</v>
      </c>
      <c r="CH146" s="11" t="b">
        <f t="shared" ca="1" si="93"/>
        <v>0</v>
      </c>
      <c r="CI146" s="11" t="b">
        <f t="shared" ca="1" si="93"/>
        <v>0</v>
      </c>
      <c r="CJ146" s="11" t="b">
        <f t="shared" ca="1" si="93"/>
        <v>0</v>
      </c>
      <c r="CK146" s="11" t="b">
        <f t="shared" ca="1" si="93"/>
        <v>0</v>
      </c>
      <c r="CL146" s="11" t="b">
        <f t="shared" ca="1" si="93"/>
        <v>0</v>
      </c>
      <c r="CM146" s="11" t="b">
        <f t="shared" ca="1" si="93"/>
        <v>0</v>
      </c>
      <c r="CN146" s="11" t="b">
        <f t="shared" ca="1" si="91"/>
        <v>0</v>
      </c>
      <c r="CO146" s="11" t="b">
        <f t="shared" ca="1" si="84"/>
        <v>0</v>
      </c>
      <c r="CP146" t="s">
        <v>914</v>
      </c>
    </row>
    <row r="147" spans="1:94">
      <c r="A147" t="s">
        <v>923</v>
      </c>
      <c r="B147" t="s">
        <v>924</v>
      </c>
      <c r="C147" t="s">
        <v>802</v>
      </c>
      <c r="D147" t="s">
        <v>54</v>
      </c>
      <c r="E147" t="s">
        <v>144</v>
      </c>
      <c r="F147" t="s">
        <v>222</v>
      </c>
      <c r="G147" t="s">
        <v>96</v>
      </c>
      <c r="H147" t="s">
        <v>109</v>
      </c>
      <c r="I147" t="str">
        <f t="shared" si="78"/>
        <v>UK</v>
      </c>
      <c r="J147" t="s">
        <v>74</v>
      </c>
      <c r="K147" t="s">
        <v>98</v>
      </c>
      <c r="L147">
        <v>2</v>
      </c>
      <c r="M147">
        <v>3</v>
      </c>
      <c r="N147">
        <v>3</v>
      </c>
      <c r="O147">
        <v>3</v>
      </c>
      <c r="P147">
        <v>3</v>
      </c>
      <c r="Q147">
        <v>3</v>
      </c>
      <c r="R147">
        <v>1</v>
      </c>
      <c r="S147">
        <v>1</v>
      </c>
      <c r="T147">
        <v>2</v>
      </c>
      <c r="V147">
        <v>4</v>
      </c>
      <c r="W147">
        <v>4</v>
      </c>
      <c r="X147">
        <v>3</v>
      </c>
      <c r="Y147">
        <v>4</v>
      </c>
      <c r="Z147">
        <v>4</v>
      </c>
      <c r="AA147">
        <v>4</v>
      </c>
      <c r="AB147">
        <v>4</v>
      </c>
      <c r="AC147">
        <v>2</v>
      </c>
      <c r="AD147">
        <v>4</v>
      </c>
      <c r="AE147" s="48">
        <f t="shared" si="89"/>
        <v>3.875</v>
      </c>
      <c r="AF147" s="35">
        <v>5</v>
      </c>
      <c r="AG147">
        <v>5</v>
      </c>
      <c r="AH147">
        <v>1</v>
      </c>
      <c r="AI147">
        <v>4</v>
      </c>
      <c r="AJ147">
        <v>4</v>
      </c>
      <c r="AK147">
        <v>4</v>
      </c>
      <c r="AL147">
        <v>4</v>
      </c>
      <c r="AM147">
        <v>4</v>
      </c>
      <c r="AN147" s="48">
        <f t="shared" si="85"/>
        <v>3.875</v>
      </c>
      <c r="AO147">
        <v>1</v>
      </c>
      <c r="AP147">
        <v>1</v>
      </c>
      <c r="AQ147">
        <v>1</v>
      </c>
      <c r="AR147">
        <v>1</v>
      </c>
      <c r="AS147">
        <v>1</v>
      </c>
      <c r="AT147">
        <v>6</v>
      </c>
      <c r="AU147" s="48">
        <f t="shared" si="86"/>
        <v>1</v>
      </c>
      <c r="AV147">
        <v>4</v>
      </c>
      <c r="AW147">
        <f t="shared" si="79"/>
        <v>3.875</v>
      </c>
      <c r="AX147">
        <f t="shared" si="80"/>
        <v>1</v>
      </c>
      <c r="AY147">
        <f t="shared" si="94"/>
        <v>3.875</v>
      </c>
      <c r="AZ147">
        <f t="shared" si="81"/>
        <v>1</v>
      </c>
      <c r="BA147" t="s">
        <v>61</v>
      </c>
      <c r="BB147" t="s">
        <v>298</v>
      </c>
      <c r="BC147" t="s">
        <v>925</v>
      </c>
      <c r="BD147">
        <v>0</v>
      </c>
      <c r="BE147">
        <v>0</v>
      </c>
      <c r="BF147">
        <f t="shared" si="82"/>
        <v>0</v>
      </c>
      <c r="BG147">
        <v>1</v>
      </c>
      <c r="BH147">
        <v>1</v>
      </c>
      <c r="BI147">
        <f t="shared" si="95"/>
        <v>0</v>
      </c>
      <c r="BJ147" t="s">
        <v>181</v>
      </c>
      <c r="BK147" t="s">
        <v>65</v>
      </c>
      <c r="BL147" s="1">
        <v>2.2569444444444447E-3</v>
      </c>
      <c r="BM147" t="s">
        <v>926</v>
      </c>
      <c r="BN147" s="5" t="s">
        <v>1042</v>
      </c>
      <c r="BP147" s="11" t="b">
        <f t="shared" ca="1" si="92"/>
        <v>0</v>
      </c>
      <c r="BQ147" s="11" t="b">
        <f t="shared" ca="1" si="92"/>
        <v>0</v>
      </c>
      <c r="BR147" s="11" t="b">
        <f t="shared" ca="1" si="92"/>
        <v>0</v>
      </c>
      <c r="BS147" s="11" t="b">
        <f t="shared" ca="1" si="92"/>
        <v>0</v>
      </c>
      <c r="BT147" s="11" t="b">
        <f t="shared" ca="1" si="92"/>
        <v>0</v>
      </c>
      <c r="BU147" s="11" t="b">
        <f t="shared" ca="1" si="92"/>
        <v>0</v>
      </c>
      <c r="BV147" s="5" t="s">
        <v>1061</v>
      </c>
      <c r="BW147" s="5" t="s">
        <v>1123</v>
      </c>
      <c r="BX147" s="11" t="b">
        <f t="shared" ca="1" si="83"/>
        <v>0</v>
      </c>
      <c r="BY147" s="11" t="b">
        <f t="shared" si="90"/>
        <v>1</v>
      </c>
      <c r="BZ147" s="11" t="b">
        <f t="shared" ca="1" si="93"/>
        <v>1</v>
      </c>
      <c r="CA147" s="11" t="b">
        <f t="shared" ca="1" si="93"/>
        <v>0</v>
      </c>
      <c r="CB147" s="11" t="b">
        <f t="shared" ca="1" si="93"/>
        <v>0</v>
      </c>
      <c r="CC147" s="11" t="b">
        <f t="shared" ca="1" si="93"/>
        <v>0</v>
      </c>
      <c r="CD147" s="11" t="b">
        <f t="shared" ca="1" si="93"/>
        <v>0</v>
      </c>
      <c r="CE147" s="11" t="b">
        <f t="shared" ca="1" si="93"/>
        <v>0</v>
      </c>
      <c r="CF147" s="11" t="b">
        <f t="shared" ca="1" si="93"/>
        <v>0</v>
      </c>
      <c r="CG147" s="11" t="b">
        <f t="shared" ca="1" si="93"/>
        <v>0</v>
      </c>
      <c r="CH147" s="11" t="b">
        <f t="shared" ca="1" si="93"/>
        <v>0</v>
      </c>
      <c r="CI147" s="11" t="b">
        <f t="shared" ca="1" si="93"/>
        <v>0</v>
      </c>
      <c r="CJ147" s="11" t="b">
        <f t="shared" ca="1" si="93"/>
        <v>0</v>
      </c>
      <c r="CK147" s="11" t="b">
        <f t="shared" ca="1" si="93"/>
        <v>0</v>
      </c>
      <c r="CL147" s="11" t="b">
        <f t="shared" ca="1" si="93"/>
        <v>0</v>
      </c>
      <c r="CM147" s="11" t="b">
        <f t="shared" ca="1" si="93"/>
        <v>0</v>
      </c>
      <c r="CN147" s="11" t="b">
        <f t="shared" ca="1" si="91"/>
        <v>0</v>
      </c>
      <c r="CO147" s="11" t="b">
        <f t="shared" ca="1" si="84"/>
        <v>0</v>
      </c>
    </row>
    <row r="148" spans="1:94">
      <c r="A148" t="s">
        <v>943</v>
      </c>
      <c r="B148" t="s">
        <v>944</v>
      </c>
      <c r="C148" t="s">
        <v>802</v>
      </c>
      <c r="D148" t="s">
        <v>54</v>
      </c>
      <c r="E148" t="s">
        <v>71</v>
      </c>
      <c r="F148" t="s">
        <v>56</v>
      </c>
      <c r="G148" t="s">
        <v>96</v>
      </c>
      <c r="H148" t="s">
        <v>84</v>
      </c>
      <c r="I148" t="str">
        <f t="shared" si="78"/>
        <v>United States</v>
      </c>
      <c r="J148" t="s">
        <v>59</v>
      </c>
      <c r="K148" t="s">
        <v>60</v>
      </c>
      <c r="L148">
        <v>0</v>
      </c>
      <c r="M148">
        <v>1</v>
      </c>
      <c r="N148">
        <v>2</v>
      </c>
      <c r="O148">
        <v>2</v>
      </c>
      <c r="P148">
        <v>3</v>
      </c>
      <c r="Q148">
        <v>3</v>
      </c>
      <c r="R148">
        <v>2</v>
      </c>
      <c r="S148">
        <v>1</v>
      </c>
      <c r="T148">
        <v>3</v>
      </c>
      <c r="V148">
        <v>4</v>
      </c>
      <c r="W148">
        <v>4</v>
      </c>
      <c r="X148">
        <v>2</v>
      </c>
      <c r="Y148">
        <v>5</v>
      </c>
      <c r="Z148">
        <v>4</v>
      </c>
      <c r="AA148">
        <v>5</v>
      </c>
      <c r="AB148">
        <v>3</v>
      </c>
      <c r="AC148">
        <v>5</v>
      </c>
      <c r="AD148">
        <v>1</v>
      </c>
      <c r="AE148" s="48">
        <f t="shared" si="89"/>
        <v>3.5</v>
      </c>
      <c r="AF148" s="35">
        <v>4</v>
      </c>
      <c r="AG148">
        <v>5</v>
      </c>
      <c r="AH148">
        <v>2</v>
      </c>
      <c r="AI148">
        <v>2</v>
      </c>
      <c r="AJ148">
        <v>6</v>
      </c>
      <c r="AK148">
        <v>5</v>
      </c>
      <c r="AL148">
        <v>5</v>
      </c>
      <c r="AM148">
        <v>6</v>
      </c>
      <c r="AN148" s="48">
        <f t="shared" si="85"/>
        <v>4.375</v>
      </c>
      <c r="AO148">
        <v>3</v>
      </c>
      <c r="AP148">
        <v>4</v>
      </c>
      <c r="AQ148">
        <v>4</v>
      </c>
      <c r="AR148">
        <v>4</v>
      </c>
      <c r="AS148">
        <v>4</v>
      </c>
      <c r="AT148">
        <v>6</v>
      </c>
      <c r="AU148" s="48">
        <f t="shared" si="86"/>
        <v>3.8</v>
      </c>
      <c r="AV148">
        <v>5</v>
      </c>
      <c r="AW148">
        <f t="shared" si="79"/>
        <v>4.375</v>
      </c>
      <c r="AX148">
        <f t="shared" si="80"/>
        <v>1</v>
      </c>
      <c r="AY148">
        <f t="shared" si="94"/>
        <v>3.5</v>
      </c>
      <c r="AZ148">
        <f t="shared" si="81"/>
        <v>1</v>
      </c>
      <c r="BA148" t="s">
        <v>297</v>
      </c>
      <c r="BB148" t="s">
        <v>481</v>
      </c>
      <c r="BC148" t="s">
        <v>945</v>
      </c>
      <c r="BD148">
        <v>1</v>
      </c>
      <c r="BF148">
        <f t="shared" si="82"/>
        <v>1</v>
      </c>
      <c r="BG148">
        <v>1</v>
      </c>
      <c r="BH148">
        <v>1</v>
      </c>
      <c r="BI148">
        <f t="shared" si="95"/>
        <v>0</v>
      </c>
      <c r="BJ148" t="s">
        <v>300</v>
      </c>
      <c r="BK148" t="s">
        <v>301</v>
      </c>
      <c r="BL148" s="1">
        <v>4.6412037037037038E-3</v>
      </c>
      <c r="BM148" t="s">
        <v>946</v>
      </c>
      <c r="BN148" s="5" t="s">
        <v>1042</v>
      </c>
      <c r="BP148" s="11" t="b">
        <f t="shared" ca="1" si="92"/>
        <v>0</v>
      </c>
      <c r="BQ148" s="11" t="b">
        <f t="shared" ca="1" si="92"/>
        <v>0</v>
      </c>
      <c r="BR148" s="11" t="b">
        <f t="shared" ca="1" si="92"/>
        <v>0</v>
      </c>
      <c r="BS148" s="11" t="b">
        <f t="shared" ca="1" si="92"/>
        <v>0</v>
      </c>
      <c r="BT148" s="11" t="b">
        <f t="shared" ca="1" si="92"/>
        <v>0</v>
      </c>
      <c r="BU148" s="11" t="b">
        <f t="shared" ca="1" si="92"/>
        <v>0</v>
      </c>
      <c r="BV148" s="5" t="s">
        <v>1084</v>
      </c>
      <c r="BW148" s="5" t="s">
        <v>1124</v>
      </c>
      <c r="BX148" s="11" t="b">
        <f t="shared" ca="1" si="83"/>
        <v>0</v>
      </c>
      <c r="BY148" s="11" t="b">
        <f t="shared" si="90"/>
        <v>0</v>
      </c>
      <c r="BZ148" s="11" t="b">
        <f t="shared" ca="1" si="93"/>
        <v>0</v>
      </c>
      <c r="CA148" s="11" t="b">
        <f t="shared" ca="1" si="93"/>
        <v>0</v>
      </c>
      <c r="CB148" s="11" t="b">
        <f t="shared" ca="1" si="93"/>
        <v>0</v>
      </c>
      <c r="CC148" s="11" t="b">
        <f t="shared" ca="1" si="93"/>
        <v>0</v>
      </c>
      <c r="CD148" s="11" t="b">
        <f t="shared" ca="1" si="93"/>
        <v>0</v>
      </c>
      <c r="CE148" s="11" t="b">
        <f t="shared" ca="1" si="93"/>
        <v>0</v>
      </c>
      <c r="CF148" s="11" t="b">
        <f t="shared" ca="1" si="93"/>
        <v>0</v>
      </c>
      <c r="CG148" s="11" t="b">
        <f t="shared" ca="1" si="93"/>
        <v>0</v>
      </c>
      <c r="CH148" s="11" t="b">
        <f t="shared" ca="1" si="93"/>
        <v>0</v>
      </c>
      <c r="CI148" s="11" t="b">
        <f t="shared" ca="1" si="93"/>
        <v>1</v>
      </c>
      <c r="CJ148" s="11" t="b">
        <f t="shared" ca="1" si="93"/>
        <v>0</v>
      </c>
      <c r="CK148" s="11" t="b">
        <f t="shared" ca="1" si="93"/>
        <v>0</v>
      </c>
      <c r="CL148" s="11" t="b">
        <f t="shared" ca="1" si="93"/>
        <v>0</v>
      </c>
      <c r="CM148" s="11" t="b">
        <f t="shared" ca="1" si="93"/>
        <v>0</v>
      </c>
      <c r="CN148" s="11" t="b">
        <f t="shared" ca="1" si="91"/>
        <v>0</v>
      </c>
      <c r="CO148" s="11" t="b">
        <f t="shared" ca="1" si="84"/>
        <v>0</v>
      </c>
    </row>
    <row r="149" spans="1:94">
      <c r="A149" t="s">
        <v>950</v>
      </c>
      <c r="B149" t="s">
        <v>951</v>
      </c>
      <c r="C149" t="s">
        <v>802</v>
      </c>
      <c r="D149" t="s">
        <v>81</v>
      </c>
      <c r="E149" t="s">
        <v>71</v>
      </c>
      <c r="F149" t="s">
        <v>132</v>
      </c>
      <c r="G149" t="s">
        <v>96</v>
      </c>
      <c r="H149" t="s">
        <v>125</v>
      </c>
      <c r="I149" t="str">
        <f t="shared" si="78"/>
        <v>United Kingdom</v>
      </c>
      <c r="J149" t="s">
        <v>74</v>
      </c>
      <c r="K149" t="s">
        <v>98</v>
      </c>
      <c r="L149">
        <v>1</v>
      </c>
      <c r="M149">
        <v>2</v>
      </c>
      <c r="N149">
        <v>4</v>
      </c>
      <c r="O149">
        <v>2</v>
      </c>
      <c r="P149">
        <v>6</v>
      </c>
      <c r="Q149">
        <v>4</v>
      </c>
      <c r="R149">
        <v>5</v>
      </c>
      <c r="S149">
        <v>1</v>
      </c>
      <c r="T149">
        <v>2</v>
      </c>
      <c r="V149">
        <v>2</v>
      </c>
      <c r="W149">
        <v>3</v>
      </c>
      <c r="X149">
        <v>4</v>
      </c>
      <c r="Y149">
        <v>3</v>
      </c>
      <c r="Z149">
        <v>5</v>
      </c>
      <c r="AA149">
        <v>5</v>
      </c>
      <c r="AB149">
        <v>1</v>
      </c>
      <c r="AC149">
        <v>5</v>
      </c>
      <c r="AD149">
        <v>1</v>
      </c>
      <c r="AE149" s="48">
        <f t="shared" si="89"/>
        <v>3</v>
      </c>
      <c r="AF149" s="35">
        <v>4</v>
      </c>
      <c r="AG149">
        <v>5</v>
      </c>
      <c r="AH149">
        <v>3</v>
      </c>
      <c r="AI149">
        <v>4</v>
      </c>
      <c r="AJ149">
        <v>6</v>
      </c>
      <c r="AK149">
        <v>4</v>
      </c>
      <c r="AL149">
        <v>2</v>
      </c>
      <c r="AM149">
        <v>3</v>
      </c>
      <c r="AN149" s="48">
        <f t="shared" si="85"/>
        <v>3.875</v>
      </c>
      <c r="AO149">
        <v>2</v>
      </c>
      <c r="AP149">
        <v>2</v>
      </c>
      <c r="AQ149">
        <v>2</v>
      </c>
      <c r="AR149">
        <v>2</v>
      </c>
      <c r="AS149">
        <v>2</v>
      </c>
      <c r="AT149">
        <v>6</v>
      </c>
      <c r="AU149" s="48">
        <f t="shared" si="86"/>
        <v>2</v>
      </c>
      <c r="AV149">
        <v>4</v>
      </c>
      <c r="AW149">
        <f t="shared" si="79"/>
        <v>3.875</v>
      </c>
      <c r="AX149">
        <f t="shared" si="80"/>
        <v>1</v>
      </c>
      <c r="AY149">
        <f t="shared" si="94"/>
        <v>3</v>
      </c>
      <c r="AZ149">
        <f t="shared" si="81"/>
        <v>0</v>
      </c>
      <c r="BA149" t="s">
        <v>61</v>
      </c>
      <c r="BB149" t="s">
        <v>952</v>
      </c>
      <c r="BC149" t="s">
        <v>953</v>
      </c>
      <c r="BD149">
        <v>1</v>
      </c>
      <c r="BF149">
        <f t="shared" si="82"/>
        <v>1</v>
      </c>
      <c r="BG149">
        <v>1</v>
      </c>
      <c r="BH149">
        <v>5</v>
      </c>
      <c r="BI149">
        <f t="shared" si="95"/>
        <v>1</v>
      </c>
      <c r="BJ149" t="s">
        <v>64</v>
      </c>
      <c r="BK149" t="s">
        <v>65</v>
      </c>
      <c r="BL149" s="1">
        <v>7.4884259259259262E-3</v>
      </c>
      <c r="BM149" t="s">
        <v>954</v>
      </c>
      <c r="BN149" s="5" t="s">
        <v>1042</v>
      </c>
      <c r="BP149" s="11" t="b">
        <f t="shared" ca="1" si="92"/>
        <v>0</v>
      </c>
      <c r="BQ149" s="11" t="b">
        <f t="shared" ca="1" si="92"/>
        <v>0</v>
      </c>
      <c r="BR149" s="11" t="b">
        <f t="shared" ca="1" si="92"/>
        <v>0</v>
      </c>
      <c r="BS149" s="11" t="b">
        <f t="shared" ca="1" si="92"/>
        <v>0</v>
      </c>
      <c r="BT149" s="11" t="b">
        <f t="shared" ca="1" si="92"/>
        <v>0</v>
      </c>
      <c r="BU149" s="11" t="b">
        <f t="shared" ca="1" si="92"/>
        <v>0</v>
      </c>
      <c r="BV149" s="5" t="s">
        <v>1125</v>
      </c>
      <c r="BW149" s="5" t="s">
        <v>1126</v>
      </c>
      <c r="BX149" s="11" t="b">
        <f t="shared" ca="1" si="83"/>
        <v>0</v>
      </c>
      <c r="BY149" s="11" t="b">
        <f t="shared" si="90"/>
        <v>1</v>
      </c>
      <c r="BZ149" s="11" t="b">
        <f t="shared" ca="1" si="93"/>
        <v>0</v>
      </c>
      <c r="CA149" s="11" t="b">
        <f t="shared" ca="1" si="93"/>
        <v>0</v>
      </c>
      <c r="CB149" s="11" t="b">
        <f t="shared" ca="1" si="93"/>
        <v>0</v>
      </c>
      <c r="CC149" s="11" t="b">
        <f t="shared" ca="1" si="93"/>
        <v>1</v>
      </c>
      <c r="CD149" s="11" t="b">
        <f t="shared" ca="1" si="93"/>
        <v>0</v>
      </c>
      <c r="CE149" s="11" t="b">
        <f t="shared" ca="1" si="93"/>
        <v>0</v>
      </c>
      <c r="CF149" s="11" t="b">
        <f t="shared" ca="1" si="93"/>
        <v>0</v>
      </c>
      <c r="CG149" s="11" t="b">
        <f t="shared" ca="1" si="93"/>
        <v>0</v>
      </c>
      <c r="CH149" s="11" t="b">
        <f t="shared" ca="1" si="93"/>
        <v>0</v>
      </c>
      <c r="CI149" s="11" t="b">
        <f t="shared" ca="1" si="93"/>
        <v>0</v>
      </c>
      <c r="CJ149" s="11" t="b">
        <f t="shared" ca="1" si="93"/>
        <v>0</v>
      </c>
      <c r="CK149" s="11" t="b">
        <f t="shared" ca="1" si="93"/>
        <v>0</v>
      </c>
      <c r="CL149" s="11" t="b">
        <f t="shared" ca="1" si="93"/>
        <v>0</v>
      </c>
      <c r="CM149" s="11" t="b">
        <f t="shared" ca="1" si="93"/>
        <v>0</v>
      </c>
      <c r="CN149" s="11" t="b">
        <f t="shared" ca="1" si="91"/>
        <v>0</v>
      </c>
      <c r="CO149" s="11" t="b">
        <f t="shared" ca="1" si="84"/>
        <v>0</v>
      </c>
      <c r="CP149" t="s">
        <v>955</v>
      </c>
    </row>
    <row r="150" spans="1:94">
      <c r="A150" t="s">
        <v>956</v>
      </c>
      <c r="B150" t="s">
        <v>957</v>
      </c>
      <c r="C150" t="s">
        <v>802</v>
      </c>
      <c r="D150" t="s">
        <v>54</v>
      </c>
      <c r="E150" t="s">
        <v>71</v>
      </c>
      <c r="F150" t="s">
        <v>56</v>
      </c>
      <c r="G150" t="s">
        <v>96</v>
      </c>
      <c r="H150" t="s">
        <v>84</v>
      </c>
      <c r="I150" t="str">
        <f t="shared" si="78"/>
        <v>United States</v>
      </c>
      <c r="J150" t="s">
        <v>59</v>
      </c>
      <c r="K150" t="s">
        <v>60</v>
      </c>
      <c r="L150">
        <v>4</v>
      </c>
      <c r="M150">
        <v>3</v>
      </c>
      <c r="N150">
        <v>4</v>
      </c>
      <c r="O150">
        <v>4</v>
      </c>
      <c r="P150">
        <v>5</v>
      </c>
      <c r="Q150">
        <v>5</v>
      </c>
      <c r="R150">
        <v>5</v>
      </c>
      <c r="S150">
        <v>1</v>
      </c>
      <c r="T150">
        <v>3</v>
      </c>
      <c r="V150">
        <v>5</v>
      </c>
      <c r="W150">
        <v>5</v>
      </c>
      <c r="X150">
        <v>5</v>
      </c>
      <c r="Y150">
        <v>6</v>
      </c>
      <c r="Z150">
        <v>5</v>
      </c>
      <c r="AA150">
        <v>6</v>
      </c>
      <c r="AB150">
        <v>5</v>
      </c>
      <c r="AC150">
        <v>1</v>
      </c>
      <c r="AD150">
        <v>5</v>
      </c>
      <c r="AE150" s="48">
        <f t="shared" si="89"/>
        <v>5.25</v>
      </c>
      <c r="AF150" s="35">
        <v>5</v>
      </c>
      <c r="AG150">
        <v>5</v>
      </c>
      <c r="AH150">
        <v>4</v>
      </c>
      <c r="AI150">
        <v>5</v>
      </c>
      <c r="AJ150">
        <v>6</v>
      </c>
      <c r="AK150">
        <v>5</v>
      </c>
      <c r="AL150">
        <v>5</v>
      </c>
      <c r="AM150">
        <v>5</v>
      </c>
      <c r="AN150" s="48">
        <f t="shared" si="85"/>
        <v>5</v>
      </c>
      <c r="AO150">
        <v>6</v>
      </c>
      <c r="AP150">
        <v>5</v>
      </c>
      <c r="AQ150">
        <v>6</v>
      </c>
      <c r="AR150">
        <v>6</v>
      </c>
      <c r="AS150">
        <v>5</v>
      </c>
      <c r="AT150">
        <v>6</v>
      </c>
      <c r="AU150" s="48">
        <f t="shared" si="86"/>
        <v>5.6</v>
      </c>
      <c r="AV150">
        <v>2</v>
      </c>
      <c r="AW150">
        <f t="shared" si="79"/>
        <v>5</v>
      </c>
      <c r="AX150">
        <f t="shared" si="80"/>
        <v>1</v>
      </c>
      <c r="AY150">
        <f t="shared" si="94"/>
        <v>5.25</v>
      </c>
      <c r="AZ150">
        <f t="shared" si="81"/>
        <v>1</v>
      </c>
      <c r="BA150" t="s">
        <v>86</v>
      </c>
      <c r="BB150" t="s">
        <v>110</v>
      </c>
      <c r="BC150" t="s">
        <v>958</v>
      </c>
      <c r="BD150">
        <v>0</v>
      </c>
      <c r="BE150">
        <v>1</v>
      </c>
      <c r="BF150">
        <f t="shared" si="82"/>
        <v>1</v>
      </c>
      <c r="BG150">
        <v>1</v>
      </c>
      <c r="BH150">
        <v>1</v>
      </c>
      <c r="BI150">
        <f t="shared" si="95"/>
        <v>0</v>
      </c>
      <c r="BJ150" t="s">
        <v>106</v>
      </c>
      <c r="BK150" t="s">
        <v>90</v>
      </c>
      <c r="BL150" s="1">
        <v>4.5949074074074078E-3</v>
      </c>
      <c r="BM150" t="s">
        <v>959</v>
      </c>
      <c r="BN150" s="5" t="s">
        <v>736</v>
      </c>
      <c r="BP150" s="11" t="b">
        <f t="shared" ca="1" si="92"/>
        <v>0</v>
      </c>
      <c r="BQ150" s="11" t="b">
        <f t="shared" ca="1" si="92"/>
        <v>0</v>
      </c>
      <c r="BR150" s="11" t="b">
        <f t="shared" ca="1" si="92"/>
        <v>0</v>
      </c>
      <c r="BS150" s="11" t="b">
        <f t="shared" ca="1" si="92"/>
        <v>0</v>
      </c>
      <c r="BT150" s="11" t="b">
        <f t="shared" ca="1" si="92"/>
        <v>0</v>
      </c>
      <c r="BU150" s="11" t="b">
        <f t="shared" ca="1" si="92"/>
        <v>0</v>
      </c>
      <c r="BX150" s="11" t="b">
        <f t="shared" ca="1" si="83"/>
        <v>0</v>
      </c>
      <c r="BY150" s="11" t="b">
        <f t="shared" si="90"/>
        <v>0</v>
      </c>
      <c r="BZ150" s="11" t="b">
        <f t="shared" ca="1" si="93"/>
        <v>0</v>
      </c>
      <c r="CA150" s="11" t="b">
        <f t="shared" ca="1" si="93"/>
        <v>0</v>
      </c>
      <c r="CB150" s="11" t="b">
        <f t="shared" ca="1" si="93"/>
        <v>0</v>
      </c>
      <c r="CC150" s="11" t="b">
        <f t="shared" ca="1" si="93"/>
        <v>0</v>
      </c>
      <c r="CD150" s="11" t="b">
        <f t="shared" ca="1" si="93"/>
        <v>0</v>
      </c>
      <c r="CE150" s="11" t="b">
        <f t="shared" ca="1" si="93"/>
        <v>0</v>
      </c>
      <c r="CF150" s="11" t="b">
        <f t="shared" ca="1" si="93"/>
        <v>0</v>
      </c>
      <c r="CG150" s="11" t="b">
        <f t="shared" ca="1" si="93"/>
        <v>0</v>
      </c>
      <c r="CH150" s="11" t="b">
        <f t="shared" ca="1" si="93"/>
        <v>0</v>
      </c>
      <c r="CI150" s="11" t="b">
        <f t="shared" ca="1" si="93"/>
        <v>0</v>
      </c>
      <c r="CJ150" s="11" t="b">
        <f t="shared" ca="1" si="93"/>
        <v>0</v>
      </c>
      <c r="CK150" s="11" t="b">
        <f t="shared" ca="1" si="93"/>
        <v>0</v>
      </c>
      <c r="CL150" s="11" t="b">
        <f t="shared" ca="1" si="93"/>
        <v>0</v>
      </c>
      <c r="CM150" s="11" t="b">
        <f t="shared" ca="1" si="93"/>
        <v>0</v>
      </c>
      <c r="CN150" s="11" t="b">
        <f t="shared" ca="1" si="91"/>
        <v>0</v>
      </c>
      <c r="CO150" s="11" t="b">
        <f t="shared" ca="1" si="84"/>
        <v>0</v>
      </c>
      <c r="CP150" t="s">
        <v>960</v>
      </c>
    </row>
    <row r="151" spans="1:94">
      <c r="A151" t="s">
        <v>961</v>
      </c>
      <c r="B151" t="s">
        <v>962</v>
      </c>
      <c r="C151" t="s">
        <v>802</v>
      </c>
      <c r="D151" t="s">
        <v>54</v>
      </c>
      <c r="E151" t="s">
        <v>82</v>
      </c>
      <c r="F151" t="s">
        <v>132</v>
      </c>
      <c r="G151" t="s">
        <v>96</v>
      </c>
      <c r="H151" t="s">
        <v>84</v>
      </c>
      <c r="I151" t="str">
        <f t="shared" si="78"/>
        <v>United States</v>
      </c>
      <c r="J151" t="s">
        <v>59</v>
      </c>
      <c r="K151" t="s">
        <v>60</v>
      </c>
      <c r="L151">
        <v>3</v>
      </c>
      <c r="M151">
        <v>4</v>
      </c>
      <c r="N151">
        <v>0</v>
      </c>
      <c r="O151">
        <v>3</v>
      </c>
      <c r="P151">
        <v>5</v>
      </c>
      <c r="Q151">
        <v>5</v>
      </c>
      <c r="R151">
        <v>4</v>
      </c>
      <c r="S151">
        <v>1</v>
      </c>
      <c r="T151">
        <v>3</v>
      </c>
      <c r="V151">
        <v>3</v>
      </c>
      <c r="W151">
        <v>6</v>
      </c>
      <c r="X151">
        <v>0</v>
      </c>
      <c r="Y151">
        <v>6</v>
      </c>
      <c r="Z151">
        <v>0</v>
      </c>
      <c r="AA151">
        <v>6</v>
      </c>
      <c r="AB151">
        <v>6</v>
      </c>
      <c r="AC151">
        <v>6</v>
      </c>
      <c r="AD151">
        <v>0</v>
      </c>
      <c r="AE151" s="48">
        <f t="shared" si="89"/>
        <v>3.375</v>
      </c>
      <c r="AF151" s="35">
        <v>5</v>
      </c>
      <c r="AG151">
        <v>6</v>
      </c>
      <c r="AH151">
        <v>6</v>
      </c>
      <c r="AI151">
        <v>6</v>
      </c>
      <c r="AJ151">
        <v>5</v>
      </c>
      <c r="AK151">
        <v>5</v>
      </c>
      <c r="AL151">
        <v>6</v>
      </c>
      <c r="AM151">
        <v>4</v>
      </c>
      <c r="AN151" s="48">
        <f t="shared" si="85"/>
        <v>5.375</v>
      </c>
      <c r="AO151">
        <v>5</v>
      </c>
      <c r="AP151">
        <v>4</v>
      </c>
      <c r="AQ151">
        <v>5</v>
      </c>
      <c r="AR151">
        <v>6</v>
      </c>
      <c r="AS151">
        <v>5</v>
      </c>
      <c r="AT151">
        <v>6</v>
      </c>
      <c r="AU151" s="48">
        <f t="shared" si="86"/>
        <v>5</v>
      </c>
      <c r="AV151">
        <v>6</v>
      </c>
      <c r="AW151">
        <f t="shared" si="79"/>
        <v>5.375</v>
      </c>
      <c r="AX151">
        <f t="shared" si="80"/>
        <v>1</v>
      </c>
      <c r="AY151" t="e">
        <f>AVERAGE(#REF!,V151,W151,X151:AB151,AD151)</f>
        <v>#REF!</v>
      </c>
      <c r="AZ151" t="e">
        <f t="shared" si="81"/>
        <v>#REF!</v>
      </c>
      <c r="BA151" t="s">
        <v>297</v>
      </c>
      <c r="BB151" t="s">
        <v>888</v>
      </c>
      <c r="BC151" t="s">
        <v>963</v>
      </c>
      <c r="BD151">
        <v>1</v>
      </c>
      <c r="BF151">
        <f t="shared" si="82"/>
        <v>1</v>
      </c>
      <c r="BG151">
        <v>1</v>
      </c>
      <c r="BH151">
        <v>2</v>
      </c>
      <c r="BI151">
        <f t="shared" si="95"/>
        <v>1</v>
      </c>
      <c r="BJ151" t="s">
        <v>300</v>
      </c>
      <c r="BK151" t="s">
        <v>301</v>
      </c>
      <c r="BL151" s="1">
        <v>6.1805555555555563E-3</v>
      </c>
      <c r="BM151" t="s">
        <v>964</v>
      </c>
      <c r="BN151" s="5" t="s">
        <v>1042</v>
      </c>
      <c r="BP151" s="11" t="b">
        <f t="shared" ref="BP151:BU160" ca="1" si="96">ISNUMBER(SEARCH(BP$2,$BO151))</f>
        <v>0</v>
      </c>
      <c r="BQ151" s="11" t="b">
        <f t="shared" ca="1" si="96"/>
        <v>0</v>
      </c>
      <c r="BR151" s="11" t="b">
        <f t="shared" ca="1" si="96"/>
        <v>0</v>
      </c>
      <c r="BS151" s="11" t="b">
        <f t="shared" ca="1" si="96"/>
        <v>0</v>
      </c>
      <c r="BT151" s="11" t="b">
        <f t="shared" ca="1" si="96"/>
        <v>0</v>
      </c>
      <c r="BU151" s="11" t="b">
        <f t="shared" ca="1" si="96"/>
        <v>0</v>
      </c>
      <c r="BV151" s="5" t="s">
        <v>1127</v>
      </c>
      <c r="BX151" s="11" t="b">
        <f t="shared" ca="1" si="83"/>
        <v>0</v>
      </c>
      <c r="BY151" s="11" t="b">
        <f t="shared" si="90"/>
        <v>0</v>
      </c>
      <c r="BZ151" s="11" t="b">
        <f t="shared" ref="BZ151:CM160" ca="1" si="97">ISNUMBER(SEARCH(BZ$2,$BV151))</f>
        <v>0</v>
      </c>
      <c r="CA151" s="11" t="b">
        <f t="shared" ca="1" si="97"/>
        <v>0</v>
      </c>
      <c r="CB151" s="11" t="b">
        <f t="shared" ca="1" si="97"/>
        <v>0</v>
      </c>
      <c r="CC151" s="11" t="b">
        <f t="shared" ca="1" si="97"/>
        <v>0</v>
      </c>
      <c r="CD151" s="11" t="b">
        <f t="shared" ca="1" si="97"/>
        <v>0</v>
      </c>
      <c r="CE151" s="11" t="b">
        <f t="shared" ca="1" si="97"/>
        <v>0</v>
      </c>
      <c r="CF151" s="11" t="b">
        <f t="shared" ca="1" si="97"/>
        <v>0</v>
      </c>
      <c r="CG151" s="11" t="b">
        <f t="shared" ca="1" si="97"/>
        <v>0</v>
      </c>
      <c r="CH151" s="11" t="b">
        <f t="shared" ca="1" si="97"/>
        <v>0</v>
      </c>
      <c r="CI151" s="11" t="b">
        <f t="shared" ca="1" si="97"/>
        <v>0</v>
      </c>
      <c r="CJ151" s="11" t="b">
        <f t="shared" ca="1" si="97"/>
        <v>0</v>
      </c>
      <c r="CK151" s="11" t="b">
        <f t="shared" ca="1" si="97"/>
        <v>0</v>
      </c>
      <c r="CL151" s="11" t="b">
        <f t="shared" ca="1" si="97"/>
        <v>0</v>
      </c>
      <c r="CM151" s="11" t="b">
        <f t="shared" ca="1" si="97"/>
        <v>0</v>
      </c>
      <c r="CN151" s="11" t="b">
        <f t="shared" ca="1" si="91"/>
        <v>0</v>
      </c>
      <c r="CO151" s="11" t="b">
        <f t="shared" ca="1" si="84"/>
        <v>0</v>
      </c>
      <c r="CP151" t="s">
        <v>965</v>
      </c>
    </row>
    <row r="152" spans="1:94">
      <c r="A152" t="s">
        <v>972</v>
      </c>
      <c r="B152" t="s">
        <v>973</v>
      </c>
      <c r="C152" t="s">
        <v>802</v>
      </c>
      <c r="D152" t="s">
        <v>81</v>
      </c>
      <c r="E152" t="s">
        <v>71</v>
      </c>
      <c r="F152" t="s">
        <v>132</v>
      </c>
      <c r="G152" t="s">
        <v>96</v>
      </c>
      <c r="H152" t="s">
        <v>125</v>
      </c>
      <c r="I152" t="str">
        <f t="shared" si="78"/>
        <v>United Kingdom</v>
      </c>
      <c r="J152" t="s">
        <v>59</v>
      </c>
      <c r="K152" t="s">
        <v>98</v>
      </c>
      <c r="L152">
        <v>5</v>
      </c>
      <c r="M152">
        <v>4</v>
      </c>
      <c r="N152">
        <v>4</v>
      </c>
      <c r="O152">
        <v>2</v>
      </c>
      <c r="P152">
        <v>2</v>
      </c>
      <c r="Q152">
        <v>3</v>
      </c>
      <c r="R152">
        <v>3</v>
      </c>
      <c r="S152">
        <v>1</v>
      </c>
      <c r="T152">
        <v>2</v>
      </c>
      <c r="V152">
        <v>3</v>
      </c>
      <c r="W152">
        <v>5</v>
      </c>
      <c r="X152">
        <v>3</v>
      </c>
      <c r="Y152">
        <v>4</v>
      </c>
      <c r="Z152">
        <v>4</v>
      </c>
      <c r="AA152">
        <v>5</v>
      </c>
      <c r="AB152">
        <v>3</v>
      </c>
      <c r="AC152">
        <v>3</v>
      </c>
      <c r="AD152">
        <v>3</v>
      </c>
      <c r="AE152" s="48">
        <f t="shared" si="89"/>
        <v>3.75</v>
      </c>
      <c r="AF152" s="35">
        <v>5</v>
      </c>
      <c r="AG152">
        <v>4</v>
      </c>
      <c r="AH152">
        <v>4</v>
      </c>
      <c r="AI152">
        <v>4</v>
      </c>
      <c r="AJ152">
        <v>5</v>
      </c>
      <c r="AK152">
        <v>5</v>
      </c>
      <c r="AL152">
        <v>5</v>
      </c>
      <c r="AM152">
        <v>4</v>
      </c>
      <c r="AN152" s="48">
        <f t="shared" si="85"/>
        <v>4.5</v>
      </c>
      <c r="AO152">
        <v>5</v>
      </c>
      <c r="AP152">
        <v>5</v>
      </c>
      <c r="AQ152">
        <v>5</v>
      </c>
      <c r="AR152">
        <v>5</v>
      </c>
      <c r="AS152">
        <v>4</v>
      </c>
      <c r="AT152">
        <v>6</v>
      </c>
      <c r="AU152" s="48">
        <f t="shared" si="86"/>
        <v>4.8</v>
      </c>
      <c r="AV152">
        <v>5</v>
      </c>
      <c r="AW152">
        <f t="shared" si="79"/>
        <v>4.5</v>
      </c>
      <c r="AX152">
        <f t="shared" si="80"/>
        <v>1</v>
      </c>
      <c r="AY152">
        <f>AVERAGE(BA154,V152,W152,X152:AB152,AD152)</f>
        <v>3.75</v>
      </c>
      <c r="AZ152">
        <f t="shared" si="81"/>
        <v>1</v>
      </c>
      <c r="BA152" t="s">
        <v>282</v>
      </c>
      <c r="BB152" t="s">
        <v>104</v>
      </c>
      <c r="BC152" t="s">
        <v>527</v>
      </c>
      <c r="BD152">
        <v>1</v>
      </c>
      <c r="BF152">
        <f t="shared" si="82"/>
        <v>1</v>
      </c>
      <c r="BG152">
        <v>3</v>
      </c>
      <c r="BH152">
        <v>5</v>
      </c>
      <c r="BI152">
        <f t="shared" si="95"/>
        <v>1</v>
      </c>
      <c r="BJ152" t="s">
        <v>974</v>
      </c>
      <c r="BK152" t="s">
        <v>975</v>
      </c>
      <c r="BL152" s="1">
        <v>5.1273148148148146E-3</v>
      </c>
      <c r="BM152" t="s">
        <v>92</v>
      </c>
      <c r="BN152" s="5" t="s">
        <v>1041</v>
      </c>
      <c r="BP152" s="11" t="b">
        <f t="shared" ca="1" si="96"/>
        <v>0</v>
      </c>
      <c r="BQ152" s="11" t="b">
        <f t="shared" ca="1" si="96"/>
        <v>0</v>
      </c>
      <c r="BR152" s="11" t="b">
        <f t="shared" ca="1" si="96"/>
        <v>0</v>
      </c>
      <c r="BS152" s="11" t="b">
        <f t="shared" ca="1" si="96"/>
        <v>0</v>
      </c>
      <c r="BT152" s="11" t="b">
        <f t="shared" ca="1" si="96"/>
        <v>0</v>
      </c>
      <c r="BU152" s="11" t="b">
        <f t="shared" ca="1" si="96"/>
        <v>0</v>
      </c>
      <c r="BX152" s="11" t="b">
        <f t="shared" ca="1" si="83"/>
        <v>0</v>
      </c>
      <c r="BY152" s="11" t="b">
        <f t="shared" si="90"/>
        <v>0</v>
      </c>
      <c r="BZ152" s="11" t="b">
        <f t="shared" ca="1" si="97"/>
        <v>0</v>
      </c>
      <c r="CA152" s="11" t="b">
        <f t="shared" ca="1" si="97"/>
        <v>0</v>
      </c>
      <c r="CB152" s="11" t="b">
        <f t="shared" ca="1" si="97"/>
        <v>0</v>
      </c>
      <c r="CC152" s="11" t="b">
        <f t="shared" ca="1" si="97"/>
        <v>0</v>
      </c>
      <c r="CD152" s="11" t="b">
        <f t="shared" ca="1" si="97"/>
        <v>0</v>
      </c>
      <c r="CE152" s="11" t="b">
        <f t="shared" ca="1" si="97"/>
        <v>0</v>
      </c>
      <c r="CF152" s="11" t="b">
        <f t="shared" ca="1" si="97"/>
        <v>0</v>
      </c>
      <c r="CG152" s="11" t="b">
        <f t="shared" ca="1" si="97"/>
        <v>0</v>
      </c>
      <c r="CH152" s="11" t="b">
        <f t="shared" ca="1" si="97"/>
        <v>0</v>
      </c>
      <c r="CI152" s="11" t="b">
        <f t="shared" ca="1" si="97"/>
        <v>0</v>
      </c>
      <c r="CJ152" s="11" t="b">
        <f t="shared" ca="1" si="97"/>
        <v>0</v>
      </c>
      <c r="CK152" s="11" t="b">
        <f t="shared" ca="1" si="97"/>
        <v>0</v>
      </c>
      <c r="CL152" s="11" t="b">
        <f t="shared" ca="1" si="97"/>
        <v>0</v>
      </c>
      <c r="CM152" s="11" t="b">
        <f t="shared" ca="1" si="97"/>
        <v>0</v>
      </c>
      <c r="CN152" s="11" t="b">
        <f t="shared" ca="1" si="91"/>
        <v>0</v>
      </c>
      <c r="CO152" s="11" t="b">
        <f t="shared" ca="1" si="84"/>
        <v>0</v>
      </c>
      <c r="CP152" t="s">
        <v>92</v>
      </c>
    </row>
    <row r="153" spans="1:94">
      <c r="A153" t="s">
        <v>981</v>
      </c>
      <c r="B153" t="s">
        <v>982</v>
      </c>
      <c r="C153" t="s">
        <v>802</v>
      </c>
      <c r="D153" t="s">
        <v>54</v>
      </c>
      <c r="E153" t="s">
        <v>144</v>
      </c>
      <c r="F153" t="s">
        <v>56</v>
      </c>
      <c r="G153" t="s">
        <v>72</v>
      </c>
      <c r="H153" t="s">
        <v>983</v>
      </c>
      <c r="I153" t="str">
        <f t="shared" si="78"/>
        <v>eastbourne</v>
      </c>
      <c r="J153" t="s">
        <v>59</v>
      </c>
      <c r="K153" t="s">
        <v>98</v>
      </c>
      <c r="L153">
        <v>2</v>
      </c>
      <c r="M153">
        <v>3</v>
      </c>
      <c r="N153">
        <v>3</v>
      </c>
      <c r="O153">
        <v>2</v>
      </c>
      <c r="P153">
        <v>4</v>
      </c>
      <c r="Q153">
        <v>4</v>
      </c>
      <c r="R153">
        <v>3</v>
      </c>
      <c r="S153">
        <v>1</v>
      </c>
      <c r="T153">
        <v>2</v>
      </c>
      <c r="V153">
        <v>5</v>
      </c>
      <c r="W153">
        <v>6</v>
      </c>
      <c r="X153">
        <v>5</v>
      </c>
      <c r="Y153">
        <v>5</v>
      </c>
      <c r="Z153">
        <v>5</v>
      </c>
      <c r="AA153">
        <v>6</v>
      </c>
      <c r="AB153">
        <v>5</v>
      </c>
      <c r="AC153">
        <v>1</v>
      </c>
      <c r="AD153">
        <v>5</v>
      </c>
      <c r="AE153" s="48">
        <f t="shared" si="89"/>
        <v>5.25</v>
      </c>
      <c r="AF153" s="35">
        <v>5</v>
      </c>
      <c r="AG153">
        <v>6</v>
      </c>
      <c r="AH153">
        <v>5</v>
      </c>
      <c r="AI153">
        <v>4</v>
      </c>
      <c r="AJ153">
        <v>5</v>
      </c>
      <c r="AK153">
        <v>5</v>
      </c>
      <c r="AL153">
        <v>5</v>
      </c>
      <c r="AM153">
        <v>5</v>
      </c>
      <c r="AN153" s="48">
        <f t="shared" si="85"/>
        <v>5</v>
      </c>
      <c r="AO153">
        <v>3</v>
      </c>
      <c r="AP153">
        <v>4</v>
      </c>
      <c r="AQ153">
        <v>5</v>
      </c>
      <c r="AR153">
        <v>4</v>
      </c>
      <c r="AS153">
        <v>4</v>
      </c>
      <c r="AT153">
        <v>6</v>
      </c>
      <c r="AU153" s="48">
        <f t="shared" si="86"/>
        <v>4</v>
      </c>
      <c r="AV153">
        <v>4</v>
      </c>
      <c r="AW153">
        <f t="shared" si="79"/>
        <v>5</v>
      </c>
      <c r="AX153">
        <f t="shared" si="80"/>
        <v>1</v>
      </c>
      <c r="AY153">
        <f>AVERAGE(BA155,V153,W153,X153:AB153,AD153)</f>
        <v>5.25</v>
      </c>
      <c r="AZ153">
        <f t="shared" si="81"/>
        <v>1</v>
      </c>
      <c r="BA153" t="s">
        <v>61</v>
      </c>
      <c r="BB153" t="s">
        <v>139</v>
      </c>
      <c r="BC153" t="s">
        <v>140</v>
      </c>
      <c r="BD153">
        <v>2</v>
      </c>
      <c r="BF153">
        <f t="shared" si="82"/>
        <v>2</v>
      </c>
      <c r="BG153">
        <v>2</v>
      </c>
      <c r="BH153">
        <v>4</v>
      </c>
      <c r="BI153">
        <f t="shared" si="95"/>
        <v>1</v>
      </c>
      <c r="BJ153" t="s">
        <v>984</v>
      </c>
      <c r="BK153" t="s">
        <v>236</v>
      </c>
      <c r="BL153" s="1">
        <v>5.6712962962962958E-3</v>
      </c>
      <c r="BN153" s="5" t="s">
        <v>1041</v>
      </c>
      <c r="BP153" s="11" t="b">
        <f t="shared" ca="1" si="96"/>
        <v>0</v>
      </c>
      <c r="BQ153" s="11" t="b">
        <f t="shared" ca="1" si="96"/>
        <v>0</v>
      </c>
      <c r="BR153" s="11" t="b">
        <f t="shared" ca="1" si="96"/>
        <v>0</v>
      </c>
      <c r="BS153" s="11" t="b">
        <f t="shared" ca="1" si="96"/>
        <v>0</v>
      </c>
      <c r="BT153" s="11" t="b">
        <f t="shared" ca="1" si="96"/>
        <v>0</v>
      </c>
      <c r="BU153" s="11" t="b">
        <f t="shared" ca="1" si="96"/>
        <v>0</v>
      </c>
      <c r="BX153" s="11" t="b">
        <f t="shared" ca="1" si="83"/>
        <v>0</v>
      </c>
      <c r="BY153" s="11" t="b">
        <f t="shared" si="90"/>
        <v>0</v>
      </c>
      <c r="BZ153" s="11" t="b">
        <f t="shared" ca="1" si="97"/>
        <v>0</v>
      </c>
      <c r="CA153" s="11" t="b">
        <f t="shared" ca="1" si="97"/>
        <v>0</v>
      </c>
      <c r="CB153" s="11" t="b">
        <f t="shared" ca="1" si="97"/>
        <v>0</v>
      </c>
      <c r="CC153" s="11" t="b">
        <f t="shared" ca="1" si="97"/>
        <v>0</v>
      </c>
      <c r="CD153" s="11" t="b">
        <f t="shared" ca="1" si="97"/>
        <v>0</v>
      </c>
      <c r="CE153" s="11" t="b">
        <f t="shared" ca="1" si="97"/>
        <v>0</v>
      </c>
      <c r="CF153" s="11" t="b">
        <f t="shared" ca="1" si="97"/>
        <v>0</v>
      </c>
      <c r="CG153" s="11" t="b">
        <f t="shared" ca="1" si="97"/>
        <v>0</v>
      </c>
      <c r="CH153" s="11" t="b">
        <f t="shared" ca="1" si="97"/>
        <v>0</v>
      </c>
      <c r="CI153" s="11" t="b">
        <f t="shared" ca="1" si="97"/>
        <v>0</v>
      </c>
      <c r="CJ153" s="11" t="b">
        <f t="shared" ca="1" si="97"/>
        <v>0</v>
      </c>
      <c r="CK153" s="11" t="b">
        <f t="shared" ca="1" si="97"/>
        <v>0</v>
      </c>
      <c r="CL153" s="11" t="b">
        <f t="shared" ca="1" si="97"/>
        <v>0</v>
      </c>
      <c r="CM153" s="11" t="b">
        <f t="shared" ca="1" si="97"/>
        <v>0</v>
      </c>
      <c r="CN153" s="11" t="b">
        <f t="shared" ca="1" si="91"/>
        <v>0</v>
      </c>
      <c r="CO153" s="11" t="b">
        <f t="shared" ca="1" si="84"/>
        <v>0</v>
      </c>
    </row>
    <row r="154" spans="1:94">
      <c r="A154" t="s">
        <v>992</v>
      </c>
      <c r="B154" t="s">
        <v>993</v>
      </c>
      <c r="C154" t="s">
        <v>802</v>
      </c>
      <c r="D154" t="s">
        <v>70</v>
      </c>
      <c r="E154" t="s">
        <v>71</v>
      </c>
      <c r="F154" t="s">
        <v>56</v>
      </c>
      <c r="G154" t="s">
        <v>72</v>
      </c>
      <c r="H154" t="s">
        <v>994</v>
      </c>
      <c r="I154" t="str">
        <f t="shared" si="78"/>
        <v>USA, Michigan</v>
      </c>
      <c r="J154" t="s">
        <v>59</v>
      </c>
      <c r="K154" t="s">
        <v>60</v>
      </c>
      <c r="L154">
        <v>3</v>
      </c>
      <c r="M154">
        <v>4</v>
      </c>
      <c r="N154">
        <v>2</v>
      </c>
      <c r="O154">
        <v>4</v>
      </c>
      <c r="P154">
        <v>3</v>
      </c>
      <c r="Q154">
        <v>4</v>
      </c>
      <c r="R154">
        <v>5</v>
      </c>
      <c r="S154">
        <v>1</v>
      </c>
      <c r="T154">
        <v>3</v>
      </c>
      <c r="V154">
        <v>4</v>
      </c>
      <c r="W154">
        <v>6</v>
      </c>
      <c r="X154">
        <v>5</v>
      </c>
      <c r="Y154">
        <v>6</v>
      </c>
      <c r="Z154">
        <v>6</v>
      </c>
      <c r="AA154">
        <v>6</v>
      </c>
      <c r="AB154">
        <v>5</v>
      </c>
      <c r="AC154">
        <v>1</v>
      </c>
      <c r="AD154">
        <v>5</v>
      </c>
      <c r="AE154" s="48">
        <f t="shared" si="89"/>
        <v>5.375</v>
      </c>
      <c r="AF154" s="35">
        <v>4</v>
      </c>
      <c r="AG154">
        <v>5</v>
      </c>
      <c r="AH154">
        <v>5</v>
      </c>
      <c r="AI154">
        <v>5</v>
      </c>
      <c r="AJ154">
        <v>5</v>
      </c>
      <c r="AK154">
        <v>5</v>
      </c>
      <c r="AL154">
        <v>5</v>
      </c>
      <c r="AM154">
        <v>5</v>
      </c>
      <c r="AN154" s="48">
        <f t="shared" si="85"/>
        <v>4.875</v>
      </c>
      <c r="AO154">
        <v>5</v>
      </c>
      <c r="AP154">
        <v>5</v>
      </c>
      <c r="AQ154">
        <v>5</v>
      </c>
      <c r="AR154">
        <v>4</v>
      </c>
      <c r="AS154">
        <v>4</v>
      </c>
      <c r="AT154">
        <v>6</v>
      </c>
      <c r="AU154" s="48">
        <f t="shared" si="86"/>
        <v>4.5999999999999996</v>
      </c>
      <c r="AV154">
        <v>5</v>
      </c>
      <c r="AW154">
        <f t="shared" si="79"/>
        <v>4.875</v>
      </c>
      <c r="AX154">
        <f t="shared" si="80"/>
        <v>1</v>
      </c>
      <c r="AY154">
        <f>AVERAGE(BA156,V154,W154,X154:AB154,AD154)</f>
        <v>5.375</v>
      </c>
      <c r="AZ154">
        <f t="shared" si="81"/>
        <v>1</v>
      </c>
      <c r="BA154" t="s">
        <v>282</v>
      </c>
      <c r="BB154" t="s">
        <v>672</v>
      </c>
      <c r="BC154" t="s">
        <v>995</v>
      </c>
      <c r="BD154">
        <v>2</v>
      </c>
      <c r="BF154">
        <f t="shared" si="82"/>
        <v>2</v>
      </c>
      <c r="BG154">
        <v>2</v>
      </c>
      <c r="BH154">
        <v>4</v>
      </c>
      <c r="BI154">
        <f t="shared" si="95"/>
        <v>1</v>
      </c>
      <c r="BJ154" t="s">
        <v>996</v>
      </c>
      <c r="BK154" t="s">
        <v>601</v>
      </c>
      <c r="BL154" s="1">
        <v>3.0439814814814821E-3</v>
      </c>
      <c r="BM154" t="s">
        <v>857</v>
      </c>
      <c r="BN154" s="5" t="s">
        <v>736</v>
      </c>
      <c r="BO154" s="5" t="s">
        <v>1162</v>
      </c>
      <c r="BP154" s="11" t="b">
        <f t="shared" ca="1" si="96"/>
        <v>0</v>
      </c>
      <c r="BQ154" s="11" t="b">
        <f t="shared" ca="1" si="96"/>
        <v>0</v>
      </c>
      <c r="BR154" s="11" t="b">
        <f t="shared" ca="1" si="96"/>
        <v>0</v>
      </c>
      <c r="BS154" s="11" t="b">
        <f t="shared" ca="1" si="96"/>
        <v>0</v>
      </c>
      <c r="BT154" s="11" t="b">
        <f t="shared" ca="1" si="96"/>
        <v>0</v>
      </c>
      <c r="BU154" s="11" t="b">
        <f t="shared" ca="1" si="96"/>
        <v>0</v>
      </c>
      <c r="BX154" s="11" t="b">
        <f t="shared" ca="1" si="83"/>
        <v>0</v>
      </c>
      <c r="BY154" s="11" t="b">
        <f t="shared" si="90"/>
        <v>0</v>
      </c>
      <c r="BZ154" s="11" t="b">
        <f t="shared" ca="1" si="97"/>
        <v>0</v>
      </c>
      <c r="CA154" s="11" t="b">
        <f t="shared" ca="1" si="97"/>
        <v>0</v>
      </c>
      <c r="CB154" s="11" t="b">
        <f t="shared" ca="1" si="97"/>
        <v>0</v>
      </c>
      <c r="CC154" s="11" t="b">
        <f t="shared" ca="1" si="97"/>
        <v>0</v>
      </c>
      <c r="CD154" s="11" t="b">
        <f t="shared" ca="1" si="97"/>
        <v>0</v>
      </c>
      <c r="CE154" s="11" t="b">
        <f t="shared" ca="1" si="97"/>
        <v>0</v>
      </c>
      <c r="CF154" s="11" t="b">
        <f t="shared" ca="1" si="97"/>
        <v>0</v>
      </c>
      <c r="CG154" s="11" t="b">
        <f t="shared" ca="1" si="97"/>
        <v>0</v>
      </c>
      <c r="CH154" s="11" t="b">
        <f t="shared" ca="1" si="97"/>
        <v>0</v>
      </c>
      <c r="CI154" s="11" t="b">
        <f t="shared" ca="1" si="97"/>
        <v>0</v>
      </c>
      <c r="CJ154" s="11" t="b">
        <f t="shared" ca="1" si="97"/>
        <v>0</v>
      </c>
      <c r="CK154" s="11" t="b">
        <f t="shared" ca="1" si="97"/>
        <v>0</v>
      </c>
      <c r="CL154" s="11" t="b">
        <f t="shared" ca="1" si="97"/>
        <v>0</v>
      </c>
      <c r="CM154" s="11" t="b">
        <f t="shared" ca="1" si="97"/>
        <v>0</v>
      </c>
      <c r="CN154" s="11" t="b">
        <f t="shared" ca="1" si="91"/>
        <v>0</v>
      </c>
      <c r="CO154" s="11" t="b">
        <f t="shared" ca="1" si="84"/>
        <v>0</v>
      </c>
    </row>
    <row r="155" spans="1:94">
      <c r="A155" t="s">
        <v>997</v>
      </c>
      <c r="B155" t="s">
        <v>998</v>
      </c>
      <c r="C155" t="s">
        <v>802</v>
      </c>
      <c r="D155" t="s">
        <v>81</v>
      </c>
      <c r="E155" t="s">
        <v>71</v>
      </c>
      <c r="F155" t="s">
        <v>83</v>
      </c>
      <c r="G155" t="s">
        <v>72</v>
      </c>
      <c r="H155" t="s">
        <v>125</v>
      </c>
      <c r="I155" t="str">
        <f t="shared" si="78"/>
        <v>United Kingdom</v>
      </c>
      <c r="J155" t="s">
        <v>74</v>
      </c>
      <c r="K155" t="s">
        <v>98</v>
      </c>
      <c r="L155">
        <v>5</v>
      </c>
      <c r="M155">
        <v>4</v>
      </c>
      <c r="N155">
        <v>5</v>
      </c>
      <c r="O155">
        <v>3</v>
      </c>
      <c r="P155">
        <v>5</v>
      </c>
      <c r="Q155">
        <v>4</v>
      </c>
      <c r="R155">
        <v>4</v>
      </c>
      <c r="S155">
        <v>1</v>
      </c>
      <c r="T155">
        <v>2</v>
      </c>
      <c r="V155">
        <v>5</v>
      </c>
      <c r="W155">
        <v>5</v>
      </c>
      <c r="X155">
        <v>5</v>
      </c>
      <c r="Y155">
        <v>6</v>
      </c>
      <c r="Z155">
        <v>5</v>
      </c>
      <c r="AA155">
        <v>5</v>
      </c>
      <c r="AB155">
        <v>3</v>
      </c>
      <c r="AC155">
        <v>2</v>
      </c>
      <c r="AD155">
        <v>4</v>
      </c>
      <c r="AE155" s="48">
        <f t="shared" si="89"/>
        <v>4.75</v>
      </c>
      <c r="AF155" s="35">
        <v>5</v>
      </c>
      <c r="AG155">
        <v>3</v>
      </c>
      <c r="AH155">
        <v>4</v>
      </c>
      <c r="AI155">
        <v>5</v>
      </c>
      <c r="AJ155">
        <v>6</v>
      </c>
      <c r="AK155">
        <v>5</v>
      </c>
      <c r="AL155">
        <v>5</v>
      </c>
      <c r="AM155">
        <v>5</v>
      </c>
      <c r="AN155" s="48">
        <f t="shared" si="85"/>
        <v>4.75</v>
      </c>
      <c r="AO155">
        <v>4</v>
      </c>
      <c r="AP155">
        <v>4</v>
      </c>
      <c r="AQ155">
        <v>4</v>
      </c>
      <c r="AR155">
        <v>4</v>
      </c>
      <c r="AS155">
        <v>4</v>
      </c>
      <c r="AT155">
        <v>6</v>
      </c>
      <c r="AU155" s="48">
        <f t="shared" si="86"/>
        <v>4</v>
      </c>
      <c r="AV155">
        <v>5</v>
      </c>
      <c r="AW155">
        <f t="shared" si="79"/>
        <v>4.75</v>
      </c>
      <c r="AX155">
        <f t="shared" si="80"/>
        <v>1</v>
      </c>
      <c r="AY155">
        <f t="shared" ref="AY155:AY177" si="98">AVERAGE(BK157,V155,W155,X155:AB155,AD155)</f>
        <v>4.75</v>
      </c>
      <c r="AZ155">
        <f t="shared" si="81"/>
        <v>1</v>
      </c>
      <c r="BA155" t="s">
        <v>297</v>
      </c>
      <c r="BB155" t="s">
        <v>198</v>
      </c>
      <c r="BC155" t="s">
        <v>397</v>
      </c>
      <c r="BD155">
        <v>0</v>
      </c>
      <c r="BE155" t="s">
        <v>1100</v>
      </c>
      <c r="BF155" t="str">
        <f t="shared" si="82"/>
        <v>no dialog file</v>
      </c>
      <c r="BG155">
        <v>1</v>
      </c>
      <c r="BH155">
        <v>1</v>
      </c>
      <c r="BI155">
        <f t="shared" si="95"/>
        <v>0</v>
      </c>
      <c r="BJ155" t="s">
        <v>999</v>
      </c>
      <c r="BK155" t="s">
        <v>301</v>
      </c>
      <c r="BL155" s="1">
        <v>4.8263888888888887E-3</v>
      </c>
      <c r="BM155" t="s">
        <v>1000</v>
      </c>
      <c r="BN155" s="5" t="s">
        <v>736</v>
      </c>
      <c r="BO155" s="5" t="s">
        <v>1163</v>
      </c>
      <c r="BP155" s="11" t="b">
        <f t="shared" ca="1" si="96"/>
        <v>0</v>
      </c>
      <c r="BQ155" s="11" t="b">
        <f t="shared" ca="1" si="96"/>
        <v>0</v>
      </c>
      <c r="BR155" s="11" t="b">
        <f t="shared" ca="1" si="96"/>
        <v>0</v>
      </c>
      <c r="BS155" s="11" t="b">
        <f t="shared" ca="1" si="96"/>
        <v>0</v>
      </c>
      <c r="BT155" s="11" t="b">
        <f t="shared" ca="1" si="96"/>
        <v>0</v>
      </c>
      <c r="BU155" s="11" t="b">
        <f t="shared" ca="1" si="96"/>
        <v>1</v>
      </c>
      <c r="BV155" s="5" t="s">
        <v>1128</v>
      </c>
      <c r="BX155" s="11" t="b">
        <f t="shared" ca="1" si="83"/>
        <v>1</v>
      </c>
      <c r="BY155" s="11" t="b">
        <f t="shared" si="90"/>
        <v>0</v>
      </c>
      <c r="BZ155" s="11" t="b">
        <f t="shared" ca="1" si="97"/>
        <v>0</v>
      </c>
      <c r="CA155" s="11" t="b">
        <f t="shared" ca="1" si="97"/>
        <v>0</v>
      </c>
      <c r="CB155" s="11" t="b">
        <f t="shared" ca="1" si="97"/>
        <v>0</v>
      </c>
      <c r="CC155" s="11" t="b">
        <f t="shared" ca="1" si="97"/>
        <v>0</v>
      </c>
      <c r="CD155" s="11" t="b">
        <f t="shared" ca="1" si="97"/>
        <v>0</v>
      </c>
      <c r="CE155" s="11" t="b">
        <f t="shared" ca="1" si="97"/>
        <v>0</v>
      </c>
      <c r="CF155" s="11" t="b">
        <f t="shared" ca="1" si="97"/>
        <v>0</v>
      </c>
      <c r="CG155" s="11" t="b">
        <f t="shared" ca="1" si="97"/>
        <v>0</v>
      </c>
      <c r="CH155" s="11" t="b">
        <f t="shared" ca="1" si="97"/>
        <v>0</v>
      </c>
      <c r="CI155" s="11" t="b">
        <f t="shared" ca="1" si="97"/>
        <v>0</v>
      </c>
      <c r="CJ155" s="11" t="b">
        <f t="shared" ca="1" si="97"/>
        <v>0</v>
      </c>
      <c r="CK155" s="11" t="b">
        <f t="shared" ca="1" si="97"/>
        <v>0</v>
      </c>
      <c r="CL155" s="11" t="b">
        <f t="shared" ca="1" si="97"/>
        <v>0</v>
      </c>
      <c r="CM155" s="11" t="b">
        <f t="shared" ca="1" si="97"/>
        <v>0</v>
      </c>
      <c r="CN155" s="11" t="b">
        <f t="shared" ca="1" si="91"/>
        <v>0</v>
      </c>
      <c r="CO155" s="11" t="b">
        <f t="shared" ca="1" si="84"/>
        <v>0</v>
      </c>
      <c r="CP155" t="s">
        <v>1001</v>
      </c>
    </row>
    <row r="156" spans="1:94">
      <c r="A156" t="s">
        <v>1002</v>
      </c>
      <c r="B156" t="s">
        <v>1003</v>
      </c>
      <c r="C156" t="s">
        <v>802</v>
      </c>
      <c r="D156" t="s">
        <v>70</v>
      </c>
      <c r="E156" t="s">
        <v>82</v>
      </c>
      <c r="F156" t="s">
        <v>132</v>
      </c>
      <c r="G156" t="s">
        <v>72</v>
      </c>
      <c r="H156" t="s">
        <v>84</v>
      </c>
      <c r="I156" t="str">
        <f t="shared" si="78"/>
        <v>United States</v>
      </c>
      <c r="J156" t="s">
        <v>74</v>
      </c>
      <c r="K156" t="s">
        <v>60</v>
      </c>
      <c r="L156">
        <v>2</v>
      </c>
      <c r="M156">
        <v>3</v>
      </c>
      <c r="N156">
        <v>3</v>
      </c>
      <c r="O156">
        <v>2</v>
      </c>
      <c r="P156">
        <v>3</v>
      </c>
      <c r="Q156">
        <v>4</v>
      </c>
      <c r="R156">
        <v>4</v>
      </c>
      <c r="S156">
        <v>1</v>
      </c>
      <c r="T156">
        <v>3</v>
      </c>
      <c r="V156">
        <v>2</v>
      </c>
      <c r="W156">
        <v>1</v>
      </c>
      <c r="X156">
        <v>2</v>
      </c>
      <c r="Y156">
        <v>5</v>
      </c>
      <c r="Z156">
        <v>2</v>
      </c>
      <c r="AA156">
        <v>6</v>
      </c>
      <c r="AB156">
        <v>3</v>
      </c>
      <c r="AC156">
        <v>2</v>
      </c>
      <c r="AD156">
        <v>4</v>
      </c>
      <c r="AE156" s="48">
        <f t="shared" si="89"/>
        <v>3.125</v>
      </c>
      <c r="AF156" s="35">
        <v>4</v>
      </c>
      <c r="AG156">
        <v>2</v>
      </c>
      <c r="AH156">
        <v>6</v>
      </c>
      <c r="AI156">
        <v>2</v>
      </c>
      <c r="AJ156">
        <v>6</v>
      </c>
      <c r="AK156">
        <v>6</v>
      </c>
      <c r="AL156">
        <v>4</v>
      </c>
      <c r="AM156">
        <v>3</v>
      </c>
      <c r="AN156" s="48">
        <f t="shared" si="85"/>
        <v>4.125</v>
      </c>
      <c r="AO156">
        <v>1</v>
      </c>
      <c r="AP156">
        <v>1</v>
      </c>
      <c r="AQ156">
        <v>2</v>
      </c>
      <c r="AR156">
        <v>1</v>
      </c>
      <c r="AS156">
        <v>1</v>
      </c>
      <c r="AT156">
        <v>6</v>
      </c>
      <c r="AU156" s="48">
        <f t="shared" si="86"/>
        <v>1.2</v>
      </c>
      <c r="AV156">
        <v>6</v>
      </c>
      <c r="AW156">
        <f t="shared" si="79"/>
        <v>4.125</v>
      </c>
      <c r="AX156">
        <f t="shared" si="80"/>
        <v>1</v>
      </c>
      <c r="AY156">
        <f t="shared" si="98"/>
        <v>3.125</v>
      </c>
      <c r="AZ156">
        <f t="shared" si="81"/>
        <v>1</v>
      </c>
      <c r="BA156" t="s">
        <v>61</v>
      </c>
      <c r="BB156" t="s">
        <v>139</v>
      </c>
      <c r="BC156" t="s">
        <v>140</v>
      </c>
      <c r="BD156">
        <v>2</v>
      </c>
      <c r="BF156">
        <f t="shared" si="82"/>
        <v>2</v>
      </c>
      <c r="BG156">
        <v>1</v>
      </c>
      <c r="BH156">
        <v>2</v>
      </c>
      <c r="BI156">
        <f t="shared" si="95"/>
        <v>1</v>
      </c>
      <c r="BJ156" t="s">
        <v>181</v>
      </c>
      <c r="BK156" t="s">
        <v>65</v>
      </c>
      <c r="BL156" s="1">
        <v>3.4375E-3</v>
      </c>
      <c r="BM156" s="2"/>
      <c r="BN156" s="5" t="s">
        <v>1041</v>
      </c>
      <c r="BP156" s="11" t="b">
        <f t="shared" ca="1" si="96"/>
        <v>0</v>
      </c>
      <c r="BQ156" s="11" t="b">
        <f t="shared" ca="1" si="96"/>
        <v>0</v>
      </c>
      <c r="BR156" s="11" t="b">
        <f t="shared" ca="1" si="96"/>
        <v>0</v>
      </c>
      <c r="BS156" s="11" t="b">
        <f t="shared" ca="1" si="96"/>
        <v>0</v>
      </c>
      <c r="BT156" s="11" t="b">
        <f t="shared" ca="1" si="96"/>
        <v>0</v>
      </c>
      <c r="BU156" s="11" t="b">
        <f t="shared" ca="1" si="96"/>
        <v>0</v>
      </c>
      <c r="BX156" s="11" t="b">
        <f t="shared" ca="1" si="83"/>
        <v>0</v>
      </c>
      <c r="BY156" s="11" t="b">
        <f t="shared" si="90"/>
        <v>0</v>
      </c>
      <c r="BZ156" s="11" t="b">
        <f t="shared" ca="1" si="97"/>
        <v>0</v>
      </c>
      <c r="CA156" s="11" t="b">
        <f t="shared" ca="1" si="97"/>
        <v>0</v>
      </c>
      <c r="CB156" s="11" t="b">
        <f t="shared" ca="1" si="97"/>
        <v>0</v>
      </c>
      <c r="CC156" s="11" t="b">
        <f t="shared" ca="1" si="97"/>
        <v>0</v>
      </c>
      <c r="CD156" s="11" t="b">
        <f t="shared" ca="1" si="97"/>
        <v>0</v>
      </c>
      <c r="CE156" s="11" t="b">
        <f t="shared" ca="1" si="97"/>
        <v>0</v>
      </c>
      <c r="CF156" s="11" t="b">
        <f t="shared" ca="1" si="97"/>
        <v>0</v>
      </c>
      <c r="CG156" s="11" t="b">
        <f t="shared" ca="1" si="97"/>
        <v>0</v>
      </c>
      <c r="CH156" s="11" t="b">
        <f t="shared" ca="1" si="97"/>
        <v>0</v>
      </c>
      <c r="CI156" s="11" t="b">
        <f t="shared" ca="1" si="97"/>
        <v>0</v>
      </c>
      <c r="CJ156" s="11" t="b">
        <f t="shared" ca="1" si="97"/>
        <v>0</v>
      </c>
      <c r="CK156" s="11" t="b">
        <f t="shared" ca="1" si="97"/>
        <v>0</v>
      </c>
      <c r="CL156" s="11" t="b">
        <f t="shared" ca="1" si="97"/>
        <v>0</v>
      </c>
      <c r="CM156" s="11" t="b">
        <f t="shared" ca="1" si="97"/>
        <v>0</v>
      </c>
      <c r="CN156" s="11" t="b">
        <f t="shared" ca="1" si="91"/>
        <v>0</v>
      </c>
      <c r="CO156" s="11" t="b">
        <f t="shared" ca="1" si="84"/>
        <v>0</v>
      </c>
    </row>
    <row r="157" spans="1:94">
      <c r="A157" t="s">
        <v>68</v>
      </c>
      <c r="B157" t="s">
        <v>69</v>
      </c>
      <c r="C157" t="s">
        <v>53</v>
      </c>
      <c r="D157" t="s">
        <v>70</v>
      </c>
      <c r="E157" t="s">
        <v>71</v>
      </c>
      <c r="F157" t="s">
        <v>56</v>
      </c>
      <c r="G157" t="s">
        <v>72</v>
      </c>
      <c r="H157" t="s">
        <v>73</v>
      </c>
      <c r="I157" t="str">
        <f t="shared" si="78"/>
        <v>USA</v>
      </c>
      <c r="J157" t="s">
        <v>74</v>
      </c>
      <c r="K157" t="s">
        <v>60</v>
      </c>
      <c r="L157">
        <v>0</v>
      </c>
      <c r="M157">
        <v>1</v>
      </c>
      <c r="N157">
        <v>3</v>
      </c>
      <c r="O157">
        <v>0</v>
      </c>
      <c r="P157">
        <v>5</v>
      </c>
      <c r="Q157">
        <v>3</v>
      </c>
      <c r="R157">
        <v>1</v>
      </c>
      <c r="S157">
        <v>1</v>
      </c>
      <c r="T157">
        <v>3</v>
      </c>
      <c r="V157">
        <v>0</v>
      </c>
      <c r="W157">
        <v>5</v>
      </c>
      <c r="X157">
        <v>1</v>
      </c>
      <c r="Y157">
        <v>0</v>
      </c>
      <c r="Z157">
        <v>2</v>
      </c>
      <c r="AA157">
        <v>1</v>
      </c>
      <c r="AB157">
        <v>0</v>
      </c>
      <c r="AC157">
        <v>0</v>
      </c>
      <c r="AD157">
        <v>6</v>
      </c>
      <c r="AE157" s="48">
        <f t="shared" si="89"/>
        <v>1.875</v>
      </c>
      <c r="AF157" s="35">
        <v>1</v>
      </c>
      <c r="AG157">
        <v>4</v>
      </c>
      <c r="AH157">
        <v>4</v>
      </c>
      <c r="AI157">
        <v>5</v>
      </c>
      <c r="AJ157">
        <v>6</v>
      </c>
      <c r="AK157">
        <v>2</v>
      </c>
      <c r="AL157">
        <v>5</v>
      </c>
      <c r="AM157">
        <v>0</v>
      </c>
      <c r="AN157" s="48">
        <f t="shared" si="85"/>
        <v>3.375</v>
      </c>
      <c r="AO157">
        <v>5</v>
      </c>
      <c r="AP157">
        <v>5</v>
      </c>
      <c r="AQ157">
        <v>5</v>
      </c>
      <c r="AR157">
        <v>5</v>
      </c>
      <c r="AS157">
        <v>4</v>
      </c>
      <c r="AT157">
        <v>6</v>
      </c>
      <c r="AU157" s="48">
        <f t="shared" si="86"/>
        <v>4.8</v>
      </c>
      <c r="AV157">
        <v>0</v>
      </c>
      <c r="AW157">
        <f t="shared" si="79"/>
        <v>3.375</v>
      </c>
      <c r="AX157">
        <f t="shared" si="80"/>
        <v>1</v>
      </c>
      <c r="AY157">
        <f t="shared" si="98"/>
        <v>1.875</v>
      </c>
      <c r="AZ157">
        <f t="shared" si="81"/>
        <v>0</v>
      </c>
      <c r="BA157" t="s">
        <v>61</v>
      </c>
      <c r="BB157" t="s">
        <v>75</v>
      </c>
      <c r="BC157" t="s">
        <v>76</v>
      </c>
      <c r="BD157">
        <v>1</v>
      </c>
      <c r="BF157">
        <f t="shared" si="82"/>
        <v>1</v>
      </c>
      <c r="BG157">
        <v>1</v>
      </c>
      <c r="BH157">
        <v>3</v>
      </c>
      <c r="BI157">
        <v>1</v>
      </c>
      <c r="BJ157" t="s">
        <v>77</v>
      </c>
      <c r="BK157" t="s">
        <v>65</v>
      </c>
      <c r="BL157" s="1">
        <v>4.1319444444444442E-3</v>
      </c>
      <c r="BN157" s="5" t="s">
        <v>1041</v>
      </c>
      <c r="BP157" s="11" t="b">
        <f t="shared" ca="1" si="96"/>
        <v>0</v>
      </c>
      <c r="BQ157" s="11" t="b">
        <f t="shared" ca="1" si="96"/>
        <v>0</v>
      </c>
      <c r="BR157" s="11" t="b">
        <f t="shared" ca="1" si="96"/>
        <v>0</v>
      </c>
      <c r="BS157" s="11" t="b">
        <f t="shared" ca="1" si="96"/>
        <v>0</v>
      </c>
      <c r="BT157" s="11" t="b">
        <f t="shared" ca="1" si="96"/>
        <v>0</v>
      </c>
      <c r="BU157" s="11" t="b">
        <f t="shared" ca="1" si="96"/>
        <v>0</v>
      </c>
      <c r="BX157" s="11" t="b">
        <f t="shared" ca="1" si="83"/>
        <v>0</v>
      </c>
      <c r="BY157" s="11" t="b">
        <f t="shared" si="90"/>
        <v>0</v>
      </c>
      <c r="BZ157" s="11" t="b">
        <f t="shared" ca="1" si="97"/>
        <v>0</v>
      </c>
      <c r="CA157" s="11" t="b">
        <f t="shared" ca="1" si="97"/>
        <v>0</v>
      </c>
      <c r="CB157" s="11" t="b">
        <f t="shared" ca="1" si="97"/>
        <v>0</v>
      </c>
      <c r="CC157" s="11" t="b">
        <f t="shared" ca="1" si="97"/>
        <v>0</v>
      </c>
      <c r="CD157" s="11" t="b">
        <f t="shared" ca="1" si="97"/>
        <v>0</v>
      </c>
      <c r="CE157" s="11" t="b">
        <f t="shared" ca="1" si="97"/>
        <v>0</v>
      </c>
      <c r="CF157" s="11" t="b">
        <f t="shared" ca="1" si="97"/>
        <v>0</v>
      </c>
      <c r="CG157" s="11" t="b">
        <f t="shared" ca="1" si="97"/>
        <v>0</v>
      </c>
      <c r="CH157" s="11" t="b">
        <f t="shared" ca="1" si="97"/>
        <v>0</v>
      </c>
      <c r="CI157" s="11" t="b">
        <f t="shared" ca="1" si="97"/>
        <v>0</v>
      </c>
      <c r="CJ157" s="11" t="b">
        <f t="shared" ca="1" si="97"/>
        <v>0</v>
      </c>
      <c r="CK157" s="11" t="b">
        <f t="shared" ca="1" si="97"/>
        <v>0</v>
      </c>
      <c r="CL157" s="11" t="b">
        <f t="shared" ca="1" si="97"/>
        <v>0</v>
      </c>
      <c r="CM157" s="11" t="b">
        <f t="shared" ca="1" si="97"/>
        <v>0</v>
      </c>
      <c r="CN157" s="11" t="b">
        <f t="shared" ca="1" si="91"/>
        <v>0</v>
      </c>
      <c r="CO157" s="11" t="b">
        <f t="shared" ca="1" si="84"/>
        <v>0</v>
      </c>
      <c r="CP157" t="s">
        <v>78</v>
      </c>
    </row>
    <row r="158" spans="1:94">
      <c r="A158" t="s">
        <v>79</v>
      </c>
      <c r="B158" t="s">
        <v>80</v>
      </c>
      <c r="C158" t="s">
        <v>53</v>
      </c>
      <c r="D158" t="s">
        <v>81</v>
      </c>
      <c r="E158" t="s">
        <v>82</v>
      </c>
      <c r="F158" t="s">
        <v>83</v>
      </c>
      <c r="G158" t="s">
        <v>72</v>
      </c>
      <c r="H158" t="s">
        <v>84</v>
      </c>
      <c r="I158" t="str">
        <f t="shared" si="78"/>
        <v>United States</v>
      </c>
      <c r="J158" t="s">
        <v>74</v>
      </c>
      <c r="K158" t="s">
        <v>85</v>
      </c>
      <c r="L158">
        <v>3</v>
      </c>
      <c r="M158">
        <v>2</v>
      </c>
      <c r="N158">
        <v>2</v>
      </c>
      <c r="O158">
        <v>2</v>
      </c>
      <c r="P158">
        <v>3</v>
      </c>
      <c r="Q158">
        <v>4</v>
      </c>
      <c r="R158">
        <v>2</v>
      </c>
      <c r="S158">
        <v>1</v>
      </c>
      <c r="T158">
        <v>3</v>
      </c>
      <c r="V158">
        <v>6</v>
      </c>
      <c r="W158">
        <v>6</v>
      </c>
      <c r="X158">
        <v>6</v>
      </c>
      <c r="Y158">
        <v>6</v>
      </c>
      <c r="Z158">
        <v>6</v>
      </c>
      <c r="AA158">
        <v>6</v>
      </c>
      <c r="AB158">
        <v>3</v>
      </c>
      <c r="AC158">
        <v>1</v>
      </c>
      <c r="AD158">
        <v>5</v>
      </c>
      <c r="AE158" s="48">
        <f t="shared" si="89"/>
        <v>5.5</v>
      </c>
      <c r="AF158" s="35">
        <v>6</v>
      </c>
      <c r="AG158">
        <v>3</v>
      </c>
      <c r="AH158">
        <v>6</v>
      </c>
      <c r="AI158">
        <v>5</v>
      </c>
      <c r="AJ158">
        <v>6</v>
      </c>
      <c r="AK158">
        <v>6</v>
      </c>
      <c r="AL158">
        <v>6</v>
      </c>
      <c r="AM158">
        <v>0</v>
      </c>
      <c r="AN158" s="48">
        <f t="shared" si="85"/>
        <v>4.75</v>
      </c>
      <c r="AO158">
        <v>6</v>
      </c>
      <c r="AP158">
        <v>6</v>
      </c>
      <c r="AQ158">
        <v>6</v>
      </c>
      <c r="AR158">
        <v>6</v>
      </c>
      <c r="AS158">
        <v>6</v>
      </c>
      <c r="AT158">
        <v>6</v>
      </c>
      <c r="AU158" s="48">
        <f t="shared" si="86"/>
        <v>6</v>
      </c>
      <c r="AV158">
        <v>0</v>
      </c>
      <c r="AW158">
        <f t="shared" si="79"/>
        <v>4.75</v>
      </c>
      <c r="AX158">
        <f t="shared" si="80"/>
        <v>1</v>
      </c>
      <c r="AY158">
        <f t="shared" si="98"/>
        <v>5.5</v>
      </c>
      <c r="AZ158">
        <f t="shared" si="81"/>
        <v>1</v>
      </c>
      <c r="BA158" t="s">
        <v>86</v>
      </c>
      <c r="BB158" t="s">
        <v>87</v>
      </c>
      <c r="BC158" t="s">
        <v>88</v>
      </c>
      <c r="BD158">
        <v>2</v>
      </c>
      <c r="BF158">
        <f t="shared" si="82"/>
        <v>2</v>
      </c>
      <c r="BG158">
        <v>1</v>
      </c>
      <c r="BH158">
        <v>3</v>
      </c>
      <c r="BI158">
        <v>1</v>
      </c>
      <c r="BJ158" t="s">
        <v>89</v>
      </c>
      <c r="BK158" t="s">
        <v>90</v>
      </c>
      <c r="BL158" s="1">
        <v>2.3726851851851851E-3</v>
      </c>
      <c r="BM158" t="s">
        <v>91</v>
      </c>
      <c r="BN158" s="5" t="s">
        <v>736</v>
      </c>
      <c r="BO158" s="5" t="s">
        <v>1148</v>
      </c>
      <c r="BP158" s="11" t="b">
        <f t="shared" ca="1" si="96"/>
        <v>0</v>
      </c>
      <c r="BQ158" s="11" t="b">
        <f t="shared" ca="1" si="96"/>
        <v>0</v>
      </c>
      <c r="BR158" s="11" t="b">
        <f t="shared" ca="1" si="96"/>
        <v>0</v>
      </c>
      <c r="BS158" s="11" t="b">
        <f t="shared" ca="1" si="96"/>
        <v>0</v>
      </c>
      <c r="BT158" s="11" t="b">
        <f t="shared" ca="1" si="96"/>
        <v>1</v>
      </c>
      <c r="BU158" s="11" t="b">
        <f t="shared" ca="1" si="96"/>
        <v>0</v>
      </c>
      <c r="BX158" s="11" t="b">
        <f t="shared" ca="1" si="83"/>
        <v>0</v>
      </c>
      <c r="BY158" s="11" t="b">
        <f t="shared" si="90"/>
        <v>0</v>
      </c>
      <c r="BZ158" s="11" t="b">
        <f t="shared" ca="1" si="97"/>
        <v>0</v>
      </c>
      <c r="CA158" s="11" t="b">
        <f t="shared" ca="1" si="97"/>
        <v>0</v>
      </c>
      <c r="CB158" s="11" t="b">
        <f t="shared" ca="1" si="97"/>
        <v>0</v>
      </c>
      <c r="CC158" s="11" t="b">
        <f t="shared" ca="1" si="97"/>
        <v>0</v>
      </c>
      <c r="CD158" s="11" t="b">
        <f t="shared" ca="1" si="97"/>
        <v>0</v>
      </c>
      <c r="CE158" s="11" t="b">
        <f t="shared" ca="1" si="97"/>
        <v>0</v>
      </c>
      <c r="CF158" s="11" t="b">
        <f t="shared" ca="1" si="97"/>
        <v>0</v>
      </c>
      <c r="CG158" s="11" t="b">
        <f t="shared" ca="1" si="97"/>
        <v>0</v>
      </c>
      <c r="CH158" s="11" t="b">
        <f t="shared" ca="1" si="97"/>
        <v>0</v>
      </c>
      <c r="CI158" s="11" t="b">
        <f t="shared" ca="1" si="97"/>
        <v>0</v>
      </c>
      <c r="CJ158" s="11" t="b">
        <f t="shared" ca="1" si="97"/>
        <v>0</v>
      </c>
      <c r="CK158" s="11" t="b">
        <f t="shared" ca="1" si="97"/>
        <v>0</v>
      </c>
      <c r="CL158" s="11" t="b">
        <f t="shared" ca="1" si="97"/>
        <v>0</v>
      </c>
      <c r="CM158" s="11" t="b">
        <f t="shared" ca="1" si="97"/>
        <v>0</v>
      </c>
      <c r="CN158" s="11" t="b">
        <f t="shared" ca="1" si="91"/>
        <v>0</v>
      </c>
      <c r="CO158" s="11" t="b">
        <f t="shared" ca="1" si="84"/>
        <v>0</v>
      </c>
      <c r="CP158" t="s">
        <v>92</v>
      </c>
    </row>
    <row r="159" spans="1:94">
      <c r="A159" t="s">
        <v>93</v>
      </c>
      <c r="B159" t="s">
        <v>94</v>
      </c>
      <c r="C159" t="s">
        <v>53</v>
      </c>
      <c r="D159" t="s">
        <v>70</v>
      </c>
      <c r="E159" t="s">
        <v>95</v>
      </c>
      <c r="F159" t="s">
        <v>56</v>
      </c>
      <c r="G159" t="s">
        <v>96</v>
      </c>
      <c r="H159" t="s">
        <v>97</v>
      </c>
      <c r="I159" t="str">
        <f t="shared" si="78"/>
        <v>uk</v>
      </c>
      <c r="J159" t="s">
        <v>74</v>
      </c>
      <c r="K159" t="s">
        <v>98</v>
      </c>
      <c r="L159">
        <v>4</v>
      </c>
      <c r="M159">
        <v>4</v>
      </c>
      <c r="N159">
        <v>4</v>
      </c>
      <c r="O159">
        <v>2</v>
      </c>
      <c r="P159">
        <v>5</v>
      </c>
      <c r="Q159">
        <v>5</v>
      </c>
      <c r="R159">
        <v>5</v>
      </c>
      <c r="S159">
        <v>1</v>
      </c>
      <c r="T159">
        <v>2</v>
      </c>
      <c r="V159">
        <v>2</v>
      </c>
      <c r="W159">
        <v>5</v>
      </c>
      <c r="X159">
        <v>2</v>
      </c>
      <c r="Y159">
        <v>3</v>
      </c>
      <c r="Z159">
        <v>0</v>
      </c>
      <c r="AA159">
        <v>3</v>
      </c>
      <c r="AB159">
        <v>1</v>
      </c>
      <c r="AC159">
        <v>6</v>
      </c>
      <c r="AD159">
        <v>0</v>
      </c>
      <c r="AE159" s="48">
        <f t="shared" si="89"/>
        <v>2</v>
      </c>
      <c r="AF159" s="35">
        <v>2</v>
      </c>
      <c r="AG159">
        <v>2</v>
      </c>
      <c r="AH159">
        <v>0</v>
      </c>
      <c r="AI159">
        <v>0</v>
      </c>
      <c r="AJ159">
        <v>5</v>
      </c>
      <c r="AK159">
        <v>1</v>
      </c>
      <c r="AL159">
        <v>1</v>
      </c>
      <c r="AM159">
        <v>0</v>
      </c>
      <c r="AN159" s="48">
        <f t="shared" si="85"/>
        <v>1.375</v>
      </c>
      <c r="AO159">
        <v>0</v>
      </c>
      <c r="AP159">
        <v>1</v>
      </c>
      <c r="AQ159">
        <v>0</v>
      </c>
      <c r="AR159">
        <v>0</v>
      </c>
      <c r="AS159">
        <v>0</v>
      </c>
      <c r="AT159">
        <v>6</v>
      </c>
      <c r="AU159" s="48">
        <f t="shared" si="86"/>
        <v>0.2</v>
      </c>
      <c r="AV159">
        <v>0</v>
      </c>
      <c r="AW159">
        <f t="shared" si="79"/>
        <v>1.375</v>
      </c>
      <c r="AX159">
        <f t="shared" si="80"/>
        <v>0</v>
      </c>
      <c r="AY159">
        <f t="shared" si="98"/>
        <v>2</v>
      </c>
      <c r="AZ159">
        <f t="shared" si="81"/>
        <v>0</v>
      </c>
      <c r="BA159" t="s">
        <v>86</v>
      </c>
      <c r="BB159" t="s">
        <v>75</v>
      </c>
      <c r="BC159" t="s">
        <v>99</v>
      </c>
      <c r="BD159">
        <v>3</v>
      </c>
      <c r="BF159">
        <f t="shared" si="82"/>
        <v>3</v>
      </c>
      <c r="BG159">
        <v>1</v>
      </c>
      <c r="BH159">
        <v>5</v>
      </c>
      <c r="BI159">
        <v>1</v>
      </c>
      <c r="BJ159" t="s">
        <v>100</v>
      </c>
      <c r="BK159" t="s">
        <v>90</v>
      </c>
      <c r="BL159" s="1">
        <v>2.9745370370370373E-3</v>
      </c>
      <c r="BN159" s="5" t="s">
        <v>1041</v>
      </c>
      <c r="BP159" s="11" t="b">
        <f t="shared" ca="1" si="96"/>
        <v>0</v>
      </c>
      <c r="BQ159" s="11" t="b">
        <f t="shared" ca="1" si="96"/>
        <v>0</v>
      </c>
      <c r="BR159" s="11" t="b">
        <f t="shared" ca="1" si="96"/>
        <v>0</v>
      </c>
      <c r="BS159" s="11" t="b">
        <f t="shared" ca="1" si="96"/>
        <v>0</v>
      </c>
      <c r="BT159" s="11" t="b">
        <f t="shared" ca="1" si="96"/>
        <v>0</v>
      </c>
      <c r="BU159" s="11" t="b">
        <f t="shared" ca="1" si="96"/>
        <v>0</v>
      </c>
      <c r="BX159" s="11" t="b">
        <f t="shared" ca="1" si="83"/>
        <v>0</v>
      </c>
      <c r="BY159" s="11" t="b">
        <f t="shared" si="90"/>
        <v>0</v>
      </c>
      <c r="BZ159" s="11" t="b">
        <f t="shared" ca="1" si="97"/>
        <v>0</v>
      </c>
      <c r="CA159" s="11" t="b">
        <f t="shared" ca="1" si="97"/>
        <v>0</v>
      </c>
      <c r="CB159" s="11" t="b">
        <f t="shared" ca="1" si="97"/>
        <v>0</v>
      </c>
      <c r="CC159" s="11" t="b">
        <f t="shared" ca="1" si="97"/>
        <v>0</v>
      </c>
      <c r="CD159" s="11" t="b">
        <f t="shared" ca="1" si="97"/>
        <v>0</v>
      </c>
      <c r="CE159" s="11" t="b">
        <f t="shared" ca="1" si="97"/>
        <v>0</v>
      </c>
      <c r="CF159" s="11" t="b">
        <f t="shared" ca="1" si="97"/>
        <v>0</v>
      </c>
      <c r="CG159" s="11" t="b">
        <f t="shared" ca="1" si="97"/>
        <v>0</v>
      </c>
      <c r="CH159" s="11" t="b">
        <f t="shared" ca="1" si="97"/>
        <v>0</v>
      </c>
      <c r="CI159" s="11" t="b">
        <f t="shared" ca="1" si="97"/>
        <v>0</v>
      </c>
      <c r="CJ159" s="11" t="b">
        <f t="shared" ca="1" si="97"/>
        <v>0</v>
      </c>
      <c r="CK159" s="11" t="b">
        <f t="shared" ca="1" si="97"/>
        <v>0</v>
      </c>
      <c r="CL159" s="11" t="b">
        <f t="shared" ca="1" si="97"/>
        <v>0</v>
      </c>
      <c r="CM159" s="11" t="b">
        <f t="shared" ca="1" si="97"/>
        <v>0</v>
      </c>
      <c r="CN159" s="11" t="b">
        <f t="shared" ca="1" si="91"/>
        <v>0</v>
      </c>
      <c r="CO159" s="11" t="b">
        <f t="shared" ca="1" si="84"/>
        <v>0</v>
      </c>
    </row>
    <row r="160" spans="1:94">
      <c r="A160" t="s">
        <v>101</v>
      </c>
      <c r="B160" t="s">
        <v>102</v>
      </c>
      <c r="C160" t="s">
        <v>53</v>
      </c>
      <c r="D160" t="s">
        <v>70</v>
      </c>
      <c r="E160" t="s">
        <v>71</v>
      </c>
      <c r="F160" t="s">
        <v>56</v>
      </c>
      <c r="G160" t="s">
        <v>72</v>
      </c>
      <c r="H160" t="s">
        <v>73</v>
      </c>
      <c r="I160" t="str">
        <f t="shared" si="78"/>
        <v>USA</v>
      </c>
      <c r="J160" t="s">
        <v>59</v>
      </c>
      <c r="K160" t="s">
        <v>103</v>
      </c>
      <c r="L160">
        <v>2</v>
      </c>
      <c r="M160">
        <v>3</v>
      </c>
      <c r="N160">
        <v>6</v>
      </c>
      <c r="O160">
        <v>2</v>
      </c>
      <c r="P160">
        <v>1</v>
      </c>
      <c r="Q160">
        <v>2</v>
      </c>
      <c r="R160">
        <v>3</v>
      </c>
      <c r="S160">
        <v>1</v>
      </c>
      <c r="T160">
        <v>3</v>
      </c>
      <c r="V160">
        <v>6</v>
      </c>
      <c r="W160">
        <v>6</v>
      </c>
      <c r="X160">
        <v>5</v>
      </c>
      <c r="Y160">
        <v>6</v>
      </c>
      <c r="Z160">
        <v>6</v>
      </c>
      <c r="AA160">
        <v>6</v>
      </c>
      <c r="AB160">
        <v>5</v>
      </c>
      <c r="AC160">
        <v>0</v>
      </c>
      <c r="AD160">
        <v>6</v>
      </c>
      <c r="AE160" s="48">
        <f t="shared" si="89"/>
        <v>5.75</v>
      </c>
      <c r="AF160" s="35">
        <v>5</v>
      </c>
      <c r="AG160">
        <v>4</v>
      </c>
      <c r="AH160">
        <v>6</v>
      </c>
      <c r="AI160">
        <v>3</v>
      </c>
      <c r="AJ160">
        <v>5</v>
      </c>
      <c r="AK160">
        <v>6</v>
      </c>
      <c r="AL160">
        <v>6</v>
      </c>
      <c r="AM160">
        <v>3</v>
      </c>
      <c r="AN160" s="48">
        <f t="shared" si="85"/>
        <v>4.75</v>
      </c>
      <c r="AO160">
        <v>4</v>
      </c>
      <c r="AP160">
        <v>4</v>
      </c>
      <c r="AQ160">
        <v>5</v>
      </c>
      <c r="AR160">
        <v>5</v>
      </c>
      <c r="AS160">
        <v>5</v>
      </c>
      <c r="AT160">
        <v>6</v>
      </c>
      <c r="AU160" s="48">
        <f t="shared" si="86"/>
        <v>4.5999999999999996</v>
      </c>
      <c r="AV160">
        <v>2</v>
      </c>
      <c r="AW160">
        <f t="shared" si="79"/>
        <v>4.75</v>
      </c>
      <c r="AX160">
        <f t="shared" si="80"/>
        <v>1</v>
      </c>
      <c r="AY160">
        <f t="shared" si="98"/>
        <v>5.75</v>
      </c>
      <c r="AZ160">
        <f t="shared" si="81"/>
        <v>1</v>
      </c>
      <c r="BA160" t="s">
        <v>86</v>
      </c>
      <c r="BB160" t="s">
        <v>104</v>
      </c>
      <c r="BC160" t="s">
        <v>105</v>
      </c>
      <c r="BD160">
        <v>2</v>
      </c>
      <c r="BF160">
        <f t="shared" si="82"/>
        <v>2</v>
      </c>
      <c r="BG160">
        <v>1</v>
      </c>
      <c r="BH160">
        <v>2</v>
      </c>
      <c r="BI160">
        <v>1</v>
      </c>
      <c r="BJ160" t="s">
        <v>106</v>
      </c>
      <c r="BK160" t="s">
        <v>90</v>
      </c>
      <c r="BL160" s="1">
        <v>1.9675925925925928E-3</v>
      </c>
      <c r="BN160" s="5" t="s">
        <v>1041</v>
      </c>
      <c r="BP160" s="11" t="b">
        <f t="shared" ca="1" si="96"/>
        <v>0</v>
      </c>
      <c r="BQ160" s="11" t="b">
        <f t="shared" ca="1" si="96"/>
        <v>0</v>
      </c>
      <c r="BR160" s="11" t="b">
        <f t="shared" ca="1" si="96"/>
        <v>0</v>
      </c>
      <c r="BS160" s="11" t="b">
        <f t="shared" ca="1" si="96"/>
        <v>0</v>
      </c>
      <c r="BT160" s="11" t="b">
        <f t="shared" ca="1" si="96"/>
        <v>0</v>
      </c>
      <c r="BU160" s="11" t="b">
        <f t="shared" ca="1" si="96"/>
        <v>0</v>
      </c>
      <c r="BX160" s="11" t="b">
        <f t="shared" ca="1" si="83"/>
        <v>0</v>
      </c>
      <c r="BY160" s="11" t="b">
        <f t="shared" si="90"/>
        <v>0</v>
      </c>
      <c r="BZ160" s="11" t="b">
        <f t="shared" ca="1" si="97"/>
        <v>0</v>
      </c>
      <c r="CA160" s="11" t="b">
        <f t="shared" ca="1" si="97"/>
        <v>0</v>
      </c>
      <c r="CB160" s="11" t="b">
        <f t="shared" ca="1" si="97"/>
        <v>0</v>
      </c>
      <c r="CC160" s="11" t="b">
        <f t="shared" ca="1" si="97"/>
        <v>0</v>
      </c>
      <c r="CD160" s="11" t="b">
        <f t="shared" ca="1" si="97"/>
        <v>0</v>
      </c>
      <c r="CE160" s="11" t="b">
        <f t="shared" ca="1" si="97"/>
        <v>0</v>
      </c>
      <c r="CF160" s="11" t="b">
        <f t="shared" ca="1" si="97"/>
        <v>0</v>
      </c>
      <c r="CG160" s="11" t="b">
        <f t="shared" ca="1" si="97"/>
        <v>0</v>
      </c>
      <c r="CH160" s="11" t="b">
        <f t="shared" ca="1" si="97"/>
        <v>0</v>
      </c>
      <c r="CI160" s="11" t="b">
        <f t="shared" ca="1" si="97"/>
        <v>0</v>
      </c>
      <c r="CJ160" s="11" t="b">
        <f t="shared" ca="1" si="97"/>
        <v>0</v>
      </c>
      <c r="CK160" s="11" t="b">
        <f t="shared" ca="1" si="97"/>
        <v>0</v>
      </c>
      <c r="CL160" s="11" t="b">
        <f t="shared" ca="1" si="97"/>
        <v>0</v>
      </c>
      <c r="CM160" s="11" t="b">
        <f t="shared" ca="1" si="97"/>
        <v>0</v>
      </c>
      <c r="CN160" s="11" t="b">
        <f t="shared" ca="1" si="91"/>
        <v>0</v>
      </c>
      <c r="CO160" s="11" t="b">
        <f t="shared" ca="1" si="84"/>
        <v>0</v>
      </c>
    </row>
    <row r="161" spans="1:94">
      <c r="A161" t="s">
        <v>107</v>
      </c>
      <c r="B161" t="s">
        <v>108</v>
      </c>
      <c r="C161" t="s">
        <v>53</v>
      </c>
      <c r="D161" t="s">
        <v>70</v>
      </c>
      <c r="E161" t="s">
        <v>71</v>
      </c>
      <c r="F161" t="s">
        <v>56</v>
      </c>
      <c r="G161" t="s">
        <v>72</v>
      </c>
      <c r="H161" t="s">
        <v>109</v>
      </c>
      <c r="I161" t="str">
        <f t="shared" ref="I161:I177" si="99">H161</f>
        <v>UK</v>
      </c>
      <c r="J161" t="s">
        <v>59</v>
      </c>
      <c r="K161" t="s">
        <v>98</v>
      </c>
      <c r="L161">
        <v>4</v>
      </c>
      <c r="M161">
        <v>4</v>
      </c>
      <c r="N161">
        <v>3</v>
      </c>
      <c r="O161">
        <v>2</v>
      </c>
      <c r="P161">
        <v>3</v>
      </c>
      <c r="Q161">
        <v>4</v>
      </c>
      <c r="R161">
        <v>4</v>
      </c>
      <c r="S161">
        <v>1</v>
      </c>
      <c r="T161">
        <v>2</v>
      </c>
      <c r="V161">
        <v>5</v>
      </c>
      <c r="W161">
        <v>4</v>
      </c>
      <c r="X161">
        <v>4</v>
      </c>
      <c r="Y161">
        <v>4</v>
      </c>
      <c r="Z161">
        <v>4</v>
      </c>
      <c r="AA161">
        <v>5</v>
      </c>
      <c r="AB161">
        <v>4</v>
      </c>
      <c r="AC161">
        <v>1</v>
      </c>
      <c r="AD161">
        <v>5</v>
      </c>
      <c r="AE161" s="48">
        <f t="shared" si="89"/>
        <v>4.375</v>
      </c>
      <c r="AF161" s="35">
        <v>4</v>
      </c>
      <c r="AG161">
        <v>6</v>
      </c>
      <c r="AH161">
        <v>5</v>
      </c>
      <c r="AI161">
        <v>5</v>
      </c>
      <c r="AJ161">
        <v>6</v>
      </c>
      <c r="AK161">
        <v>5</v>
      </c>
      <c r="AL161">
        <v>5</v>
      </c>
      <c r="AM161">
        <v>3</v>
      </c>
      <c r="AN161" s="48">
        <f t="shared" si="85"/>
        <v>4.875</v>
      </c>
      <c r="AO161">
        <v>3</v>
      </c>
      <c r="AP161">
        <v>3</v>
      </c>
      <c r="AQ161">
        <v>4</v>
      </c>
      <c r="AR161">
        <v>4</v>
      </c>
      <c r="AS161">
        <v>4</v>
      </c>
      <c r="AT161">
        <v>6</v>
      </c>
      <c r="AU161" s="48">
        <f t="shared" si="86"/>
        <v>3.6</v>
      </c>
      <c r="AV161">
        <v>1</v>
      </c>
      <c r="AW161">
        <f t="shared" ref="AW161:AW177" si="100">AVERAGE(AF161,AG161,AH161,AI161,AJ161,AK161,AL161,AM161)</f>
        <v>4.875</v>
      </c>
      <c r="AX161">
        <f t="shared" ref="AX161:AX177" si="101">IF(AW161&gt;3,1,0)</f>
        <v>1</v>
      </c>
      <c r="AY161">
        <f t="shared" si="98"/>
        <v>4.375</v>
      </c>
      <c r="AZ161">
        <f t="shared" ref="AZ161:AZ177" si="102">IF(AY161&gt;3, 1, 0)</f>
        <v>1</v>
      </c>
      <c r="BA161" t="s">
        <v>61</v>
      </c>
      <c r="BB161" t="s">
        <v>110</v>
      </c>
      <c r="BC161" t="s">
        <v>111</v>
      </c>
      <c r="BD161">
        <v>1</v>
      </c>
      <c r="BF161">
        <f t="shared" ref="BF161:BF177" si="103">IF(BE161="",BD161,BE161)</f>
        <v>1</v>
      </c>
      <c r="BG161">
        <v>1</v>
      </c>
      <c r="BH161">
        <v>2</v>
      </c>
      <c r="BI161">
        <v>1</v>
      </c>
      <c r="BJ161" t="s">
        <v>64</v>
      </c>
      <c r="BK161" t="s">
        <v>65</v>
      </c>
      <c r="BL161" s="1">
        <v>3.3449074074074071E-3</v>
      </c>
      <c r="BM161" t="s">
        <v>112</v>
      </c>
      <c r="BN161" s="5" t="s">
        <v>1042</v>
      </c>
      <c r="BP161" s="11" t="b">
        <f t="shared" ref="BP161:BU170" ca="1" si="104">ISNUMBER(SEARCH(BP$2,$BO161))</f>
        <v>0</v>
      </c>
      <c r="BQ161" s="11" t="b">
        <f t="shared" ca="1" si="104"/>
        <v>0</v>
      </c>
      <c r="BR161" s="11" t="b">
        <f t="shared" ca="1" si="104"/>
        <v>0</v>
      </c>
      <c r="BS161" s="11" t="b">
        <f t="shared" ca="1" si="104"/>
        <v>0</v>
      </c>
      <c r="BT161" s="11" t="b">
        <f t="shared" ca="1" si="104"/>
        <v>0</v>
      </c>
      <c r="BU161" s="11" t="b">
        <f t="shared" ca="1" si="104"/>
        <v>0</v>
      </c>
      <c r="BV161" s="5" t="s">
        <v>1045</v>
      </c>
      <c r="BW161" s="5" t="s">
        <v>1073</v>
      </c>
      <c r="BX161" s="11" t="b">
        <f t="shared" ref="BX161:BX177" ca="1" si="105">ISNUMBER(SEARCH($BX$2,BV161))</f>
        <v>0</v>
      </c>
      <c r="BY161" s="11" t="b">
        <f t="shared" si="90"/>
        <v>0</v>
      </c>
      <c r="BZ161" s="11" t="b">
        <f t="shared" ref="BZ161:CM170" ca="1" si="106">ISNUMBER(SEARCH(BZ$2,$BV161))</f>
        <v>0</v>
      </c>
      <c r="CA161" s="11" t="b">
        <f t="shared" ca="1" si="106"/>
        <v>1</v>
      </c>
      <c r="CB161" s="11" t="b">
        <f t="shared" ca="1" si="106"/>
        <v>0</v>
      </c>
      <c r="CC161" s="11" t="b">
        <f t="shared" ca="1" si="106"/>
        <v>0</v>
      </c>
      <c r="CD161" s="11" t="b">
        <f t="shared" ca="1" si="106"/>
        <v>0</v>
      </c>
      <c r="CE161" s="11" t="b">
        <f t="shared" ca="1" si="106"/>
        <v>0</v>
      </c>
      <c r="CF161" s="11" t="b">
        <f t="shared" ca="1" si="106"/>
        <v>0</v>
      </c>
      <c r="CG161" s="11" t="b">
        <f t="shared" ca="1" si="106"/>
        <v>0</v>
      </c>
      <c r="CH161" s="11" t="b">
        <f t="shared" ca="1" si="106"/>
        <v>0</v>
      </c>
      <c r="CI161" s="11" t="b">
        <f t="shared" ca="1" si="106"/>
        <v>0</v>
      </c>
      <c r="CJ161" s="11" t="b">
        <f t="shared" ca="1" si="106"/>
        <v>1</v>
      </c>
      <c r="CK161" s="11" t="b">
        <f t="shared" ca="1" si="106"/>
        <v>0</v>
      </c>
      <c r="CL161" s="11" t="b">
        <f t="shared" ca="1" si="106"/>
        <v>0</v>
      </c>
      <c r="CM161" s="11" t="b">
        <f t="shared" ca="1" si="106"/>
        <v>0</v>
      </c>
      <c r="CN161" s="11" t="b">
        <f t="shared" ca="1" si="91"/>
        <v>1</v>
      </c>
      <c r="CO161" s="11" t="b">
        <f t="shared" ref="CO161:CO177" ca="1" si="107">ISNUMBER(SEARCH($CO$2,$BW161))</f>
        <v>0</v>
      </c>
      <c r="CP161" t="s">
        <v>113</v>
      </c>
    </row>
    <row r="162" spans="1:94">
      <c r="A162" t="s">
        <v>122</v>
      </c>
      <c r="B162" t="s">
        <v>123</v>
      </c>
      <c r="C162" t="s">
        <v>53</v>
      </c>
      <c r="D162" t="s">
        <v>81</v>
      </c>
      <c r="E162" t="s">
        <v>55</v>
      </c>
      <c r="F162" t="s">
        <v>56</v>
      </c>
      <c r="G162" t="s">
        <v>124</v>
      </c>
      <c r="H162" t="s">
        <v>125</v>
      </c>
      <c r="I162" t="str">
        <f t="shared" si="99"/>
        <v>United Kingdom</v>
      </c>
      <c r="J162" t="s">
        <v>74</v>
      </c>
      <c r="K162" t="s">
        <v>98</v>
      </c>
      <c r="L162">
        <v>4</v>
      </c>
      <c r="M162">
        <v>4</v>
      </c>
      <c r="N162">
        <v>3</v>
      </c>
      <c r="O162">
        <v>4</v>
      </c>
      <c r="P162">
        <v>6</v>
      </c>
      <c r="Q162">
        <v>4</v>
      </c>
      <c r="R162">
        <v>3</v>
      </c>
      <c r="S162">
        <v>1</v>
      </c>
      <c r="T162">
        <v>2</v>
      </c>
      <c r="V162">
        <v>1</v>
      </c>
      <c r="W162">
        <v>6</v>
      </c>
      <c r="X162">
        <v>1</v>
      </c>
      <c r="Y162">
        <v>2</v>
      </c>
      <c r="Z162">
        <v>2</v>
      </c>
      <c r="AA162">
        <v>2</v>
      </c>
      <c r="AB162">
        <v>0</v>
      </c>
      <c r="AC162">
        <v>6</v>
      </c>
      <c r="AD162">
        <v>0</v>
      </c>
      <c r="AE162" s="48">
        <f t="shared" si="89"/>
        <v>1.75</v>
      </c>
      <c r="AF162" s="35">
        <v>2</v>
      </c>
      <c r="AG162">
        <v>6</v>
      </c>
      <c r="AH162">
        <v>0</v>
      </c>
      <c r="AI162">
        <v>1</v>
      </c>
      <c r="AJ162">
        <v>3</v>
      </c>
      <c r="AK162">
        <v>1</v>
      </c>
      <c r="AL162">
        <v>0</v>
      </c>
      <c r="AM162">
        <v>0</v>
      </c>
      <c r="AN162" s="48">
        <f t="shared" si="85"/>
        <v>1.625</v>
      </c>
      <c r="AO162">
        <v>1</v>
      </c>
      <c r="AP162">
        <v>1</v>
      </c>
      <c r="AQ162">
        <v>1</v>
      </c>
      <c r="AR162">
        <v>1</v>
      </c>
      <c r="AS162">
        <v>1</v>
      </c>
      <c r="AT162">
        <v>6</v>
      </c>
      <c r="AU162" s="48">
        <f t="shared" si="86"/>
        <v>1</v>
      </c>
      <c r="AV162">
        <v>1</v>
      </c>
      <c r="AW162">
        <f t="shared" si="100"/>
        <v>1.625</v>
      </c>
      <c r="AX162">
        <f t="shared" si="101"/>
        <v>0</v>
      </c>
      <c r="AY162">
        <f t="shared" si="98"/>
        <v>1.75</v>
      </c>
      <c r="AZ162">
        <f t="shared" si="102"/>
        <v>0</v>
      </c>
      <c r="BA162" t="s">
        <v>61</v>
      </c>
      <c r="BB162" t="s">
        <v>126</v>
      </c>
      <c r="BC162" t="s">
        <v>127</v>
      </c>
      <c r="BD162">
        <v>1</v>
      </c>
      <c r="BF162">
        <f t="shared" si="103"/>
        <v>1</v>
      </c>
      <c r="BG162">
        <v>1</v>
      </c>
      <c r="BH162">
        <v>3</v>
      </c>
      <c r="BI162">
        <v>1</v>
      </c>
      <c r="BJ162" t="s">
        <v>128</v>
      </c>
      <c r="BK162" t="s">
        <v>65</v>
      </c>
      <c r="BL162" s="1">
        <v>5.0694444444444441E-3</v>
      </c>
      <c r="BM162" t="s">
        <v>129</v>
      </c>
      <c r="BN162" s="5" t="s">
        <v>1042</v>
      </c>
      <c r="BP162" s="11" t="b">
        <f t="shared" ca="1" si="104"/>
        <v>0</v>
      </c>
      <c r="BQ162" s="11" t="b">
        <f t="shared" ca="1" si="104"/>
        <v>0</v>
      </c>
      <c r="BR162" s="11" t="b">
        <f t="shared" ca="1" si="104"/>
        <v>0</v>
      </c>
      <c r="BS162" s="11" t="b">
        <f t="shared" ca="1" si="104"/>
        <v>0</v>
      </c>
      <c r="BT162" s="11" t="b">
        <f t="shared" ca="1" si="104"/>
        <v>0</v>
      </c>
      <c r="BU162" s="11" t="b">
        <f t="shared" ca="1" si="104"/>
        <v>0</v>
      </c>
      <c r="BV162" s="5" t="s">
        <v>1047</v>
      </c>
      <c r="BW162" s="5" t="s">
        <v>1129</v>
      </c>
      <c r="BX162" s="11" t="b">
        <f t="shared" ca="1" si="105"/>
        <v>0</v>
      </c>
      <c r="BY162" s="11" t="b">
        <f t="shared" si="90"/>
        <v>0</v>
      </c>
      <c r="BZ162" s="11" t="b">
        <f t="shared" ca="1" si="106"/>
        <v>1</v>
      </c>
      <c r="CA162" s="11" t="b">
        <f t="shared" ca="1" si="106"/>
        <v>0</v>
      </c>
      <c r="CB162" s="11" t="b">
        <f t="shared" ca="1" si="106"/>
        <v>0</v>
      </c>
      <c r="CC162" s="11" t="b">
        <f t="shared" ca="1" si="106"/>
        <v>0</v>
      </c>
      <c r="CD162" s="11" t="b">
        <f t="shared" ca="1" si="106"/>
        <v>0</v>
      </c>
      <c r="CE162" s="11" t="b">
        <f t="shared" ca="1" si="106"/>
        <v>0</v>
      </c>
      <c r="CF162" s="11" t="b">
        <f t="shared" ca="1" si="106"/>
        <v>0</v>
      </c>
      <c r="CG162" s="11" t="b">
        <f t="shared" ca="1" si="106"/>
        <v>0</v>
      </c>
      <c r="CH162" s="11" t="b">
        <f t="shared" ca="1" si="106"/>
        <v>0</v>
      </c>
      <c r="CI162" s="11" t="b">
        <f t="shared" ca="1" si="106"/>
        <v>0</v>
      </c>
      <c r="CJ162" s="11" t="b">
        <f t="shared" ca="1" si="106"/>
        <v>0</v>
      </c>
      <c r="CK162" s="11" t="b">
        <f t="shared" ca="1" si="106"/>
        <v>0</v>
      </c>
      <c r="CL162" s="11" t="b">
        <f t="shared" ca="1" si="106"/>
        <v>0</v>
      </c>
      <c r="CM162" s="11" t="b">
        <f t="shared" ca="1" si="106"/>
        <v>0</v>
      </c>
      <c r="CN162" s="11" t="b">
        <f t="shared" ca="1" si="91"/>
        <v>0</v>
      </c>
      <c r="CO162" s="11" t="b">
        <f t="shared" ca="1" si="107"/>
        <v>0</v>
      </c>
    </row>
    <row r="163" spans="1:94">
      <c r="A163" t="s">
        <v>142</v>
      </c>
      <c r="B163" t="s">
        <v>143</v>
      </c>
      <c r="C163" t="s">
        <v>53</v>
      </c>
      <c r="D163" t="s">
        <v>70</v>
      </c>
      <c r="E163" t="s">
        <v>144</v>
      </c>
      <c r="F163" t="s">
        <v>132</v>
      </c>
      <c r="G163" t="s">
        <v>96</v>
      </c>
      <c r="H163" t="s">
        <v>84</v>
      </c>
      <c r="I163" t="str">
        <f t="shared" si="99"/>
        <v>United States</v>
      </c>
      <c r="J163" t="s">
        <v>59</v>
      </c>
      <c r="K163" t="s">
        <v>60</v>
      </c>
      <c r="L163">
        <v>3</v>
      </c>
      <c r="M163">
        <v>1</v>
      </c>
      <c r="N163">
        <v>0</v>
      </c>
      <c r="O163">
        <v>1</v>
      </c>
      <c r="P163">
        <v>0</v>
      </c>
      <c r="Q163">
        <v>2</v>
      </c>
      <c r="R163">
        <v>0</v>
      </c>
      <c r="S163">
        <v>1</v>
      </c>
      <c r="T163">
        <v>3</v>
      </c>
      <c r="V163">
        <v>1</v>
      </c>
      <c r="W163">
        <v>3</v>
      </c>
      <c r="X163">
        <v>1</v>
      </c>
      <c r="Y163">
        <v>3</v>
      </c>
      <c r="Z163">
        <v>0</v>
      </c>
      <c r="AA163">
        <v>5</v>
      </c>
      <c r="AB163">
        <v>0</v>
      </c>
      <c r="AC163">
        <v>6</v>
      </c>
      <c r="AD163">
        <v>0</v>
      </c>
      <c r="AE163" s="48">
        <f t="shared" si="89"/>
        <v>1.625</v>
      </c>
      <c r="AF163" s="35">
        <v>1</v>
      </c>
      <c r="AG163">
        <v>3</v>
      </c>
      <c r="AH163">
        <v>0</v>
      </c>
      <c r="AI163">
        <v>0</v>
      </c>
      <c r="AJ163">
        <v>5</v>
      </c>
      <c r="AK163">
        <v>0</v>
      </c>
      <c r="AL163">
        <v>3</v>
      </c>
      <c r="AM163">
        <v>1</v>
      </c>
      <c r="AN163" s="48">
        <f t="shared" si="85"/>
        <v>1.625</v>
      </c>
      <c r="AO163">
        <v>0</v>
      </c>
      <c r="AP163">
        <v>0</v>
      </c>
      <c r="AQ163">
        <v>0</v>
      </c>
      <c r="AR163">
        <v>0</v>
      </c>
      <c r="AS163">
        <v>0</v>
      </c>
      <c r="AT163">
        <v>6</v>
      </c>
      <c r="AU163" s="48">
        <f t="shared" si="86"/>
        <v>0</v>
      </c>
      <c r="AV163">
        <v>1</v>
      </c>
      <c r="AW163">
        <f t="shared" si="100"/>
        <v>1.625</v>
      </c>
      <c r="AX163">
        <f t="shared" si="101"/>
        <v>0</v>
      </c>
      <c r="AY163">
        <f t="shared" si="98"/>
        <v>1.625</v>
      </c>
      <c r="AZ163">
        <f t="shared" si="102"/>
        <v>0</v>
      </c>
      <c r="BA163" t="s">
        <v>145</v>
      </c>
      <c r="BB163" t="s">
        <v>146</v>
      </c>
      <c r="BC163" t="s">
        <v>147</v>
      </c>
      <c r="BD163">
        <v>0</v>
      </c>
      <c r="BE163">
        <v>0</v>
      </c>
      <c r="BF163">
        <f t="shared" si="103"/>
        <v>0</v>
      </c>
      <c r="BG163">
        <v>1</v>
      </c>
      <c r="BH163">
        <v>5</v>
      </c>
      <c r="BI163">
        <v>1</v>
      </c>
      <c r="BJ163" t="s">
        <v>148</v>
      </c>
      <c r="BK163" t="s">
        <v>149</v>
      </c>
      <c r="BL163" s="1">
        <v>2.7662037037037034E-3</v>
      </c>
      <c r="BM163" t="s">
        <v>150</v>
      </c>
      <c r="BN163" s="5" t="s">
        <v>1042</v>
      </c>
      <c r="BP163" s="11" t="b">
        <f t="shared" ca="1" si="104"/>
        <v>0</v>
      </c>
      <c r="BQ163" s="11" t="b">
        <f t="shared" ca="1" si="104"/>
        <v>0</v>
      </c>
      <c r="BR163" s="11" t="b">
        <f t="shared" ca="1" si="104"/>
        <v>0</v>
      </c>
      <c r="BS163" s="11" t="b">
        <f t="shared" ca="1" si="104"/>
        <v>0</v>
      </c>
      <c r="BT163" s="11" t="b">
        <f t="shared" ca="1" si="104"/>
        <v>0</v>
      </c>
      <c r="BU163" s="11" t="b">
        <f t="shared" ca="1" si="104"/>
        <v>0</v>
      </c>
      <c r="BV163" s="5" t="s">
        <v>1047</v>
      </c>
      <c r="BW163" s="5" t="s">
        <v>1062</v>
      </c>
      <c r="BX163" s="11" t="b">
        <f t="shared" ca="1" si="105"/>
        <v>0</v>
      </c>
      <c r="BY163" s="11" t="b">
        <f t="shared" si="90"/>
        <v>0</v>
      </c>
      <c r="BZ163" s="11" t="b">
        <f t="shared" ca="1" si="106"/>
        <v>1</v>
      </c>
      <c r="CA163" s="11" t="b">
        <f t="shared" ca="1" si="106"/>
        <v>0</v>
      </c>
      <c r="CB163" s="11" t="b">
        <f t="shared" ca="1" si="106"/>
        <v>0</v>
      </c>
      <c r="CC163" s="11" t="b">
        <f t="shared" ca="1" si="106"/>
        <v>0</v>
      </c>
      <c r="CD163" s="11" t="b">
        <f t="shared" ca="1" si="106"/>
        <v>0</v>
      </c>
      <c r="CE163" s="11" t="b">
        <f t="shared" ca="1" si="106"/>
        <v>0</v>
      </c>
      <c r="CF163" s="11" t="b">
        <f t="shared" ca="1" si="106"/>
        <v>0</v>
      </c>
      <c r="CG163" s="11" t="b">
        <f t="shared" ca="1" si="106"/>
        <v>0</v>
      </c>
      <c r="CH163" s="11" t="b">
        <f t="shared" ca="1" si="106"/>
        <v>0</v>
      </c>
      <c r="CI163" s="11" t="b">
        <f t="shared" ca="1" si="106"/>
        <v>0</v>
      </c>
      <c r="CJ163" s="11" t="b">
        <f t="shared" ca="1" si="106"/>
        <v>0</v>
      </c>
      <c r="CK163" s="11" t="b">
        <f t="shared" ca="1" si="106"/>
        <v>0</v>
      </c>
      <c r="CL163" s="11" t="b">
        <f t="shared" ca="1" si="106"/>
        <v>0</v>
      </c>
      <c r="CM163" s="11" t="b">
        <f t="shared" ca="1" si="106"/>
        <v>0</v>
      </c>
      <c r="CN163" s="11" t="b">
        <f t="shared" ca="1" si="91"/>
        <v>0</v>
      </c>
      <c r="CO163" s="11" t="b">
        <f t="shared" ca="1" si="107"/>
        <v>1</v>
      </c>
      <c r="CP163" t="s">
        <v>151</v>
      </c>
    </row>
    <row r="164" spans="1:94">
      <c r="A164" t="s">
        <v>152</v>
      </c>
      <c r="B164" t="s">
        <v>153</v>
      </c>
      <c r="C164" t="s">
        <v>53</v>
      </c>
      <c r="D164" t="s">
        <v>54</v>
      </c>
      <c r="E164" t="s">
        <v>144</v>
      </c>
      <c r="F164" t="s">
        <v>56</v>
      </c>
      <c r="G164" t="s">
        <v>72</v>
      </c>
      <c r="H164" t="s">
        <v>84</v>
      </c>
      <c r="I164" t="str">
        <f t="shared" si="99"/>
        <v>United States</v>
      </c>
      <c r="J164" t="s">
        <v>74</v>
      </c>
      <c r="K164" t="s">
        <v>60</v>
      </c>
      <c r="L164">
        <v>0</v>
      </c>
      <c r="M164">
        <v>4</v>
      </c>
      <c r="N164">
        <v>0</v>
      </c>
      <c r="O164">
        <v>0</v>
      </c>
      <c r="P164">
        <v>0</v>
      </c>
      <c r="Q164">
        <v>5</v>
      </c>
      <c r="R164">
        <v>0</v>
      </c>
      <c r="S164">
        <v>1</v>
      </c>
      <c r="T164">
        <v>3</v>
      </c>
      <c r="V164">
        <v>4</v>
      </c>
      <c r="W164">
        <v>5</v>
      </c>
      <c r="X164">
        <v>5</v>
      </c>
      <c r="Y164">
        <v>5</v>
      </c>
      <c r="Z164">
        <v>3</v>
      </c>
      <c r="AA164">
        <v>5</v>
      </c>
      <c r="AB164">
        <v>2</v>
      </c>
      <c r="AC164">
        <v>3</v>
      </c>
      <c r="AD164">
        <v>3</v>
      </c>
      <c r="AE164" s="48">
        <f t="shared" si="89"/>
        <v>4</v>
      </c>
      <c r="AF164" s="35">
        <v>4</v>
      </c>
      <c r="AG164">
        <v>6</v>
      </c>
      <c r="AH164">
        <v>5</v>
      </c>
      <c r="AI164">
        <v>5</v>
      </c>
      <c r="AJ164">
        <v>6</v>
      </c>
      <c r="AK164">
        <v>5</v>
      </c>
      <c r="AL164">
        <v>6</v>
      </c>
      <c r="AM164">
        <v>4</v>
      </c>
      <c r="AN164" s="48">
        <f t="shared" si="85"/>
        <v>5.125</v>
      </c>
      <c r="AO164">
        <v>4</v>
      </c>
      <c r="AP164">
        <v>4</v>
      </c>
      <c r="AQ164">
        <v>5</v>
      </c>
      <c r="AR164">
        <v>4</v>
      </c>
      <c r="AS164">
        <v>4</v>
      </c>
      <c r="AT164">
        <v>6</v>
      </c>
      <c r="AU164" s="48">
        <f t="shared" si="86"/>
        <v>4.2</v>
      </c>
      <c r="AV164">
        <v>1</v>
      </c>
      <c r="AW164">
        <f t="shared" si="100"/>
        <v>5.125</v>
      </c>
      <c r="AX164">
        <f t="shared" si="101"/>
        <v>1</v>
      </c>
      <c r="AY164">
        <f t="shared" si="98"/>
        <v>4</v>
      </c>
      <c r="AZ164">
        <f t="shared" si="102"/>
        <v>1</v>
      </c>
      <c r="BA164" t="s">
        <v>86</v>
      </c>
      <c r="BB164" t="s">
        <v>154</v>
      </c>
      <c r="BC164" t="s">
        <v>155</v>
      </c>
      <c r="BD164">
        <v>2</v>
      </c>
      <c r="BF164">
        <f t="shared" si="103"/>
        <v>2</v>
      </c>
      <c r="BG164">
        <v>1</v>
      </c>
      <c r="BH164">
        <v>4</v>
      </c>
      <c r="BI164">
        <v>1</v>
      </c>
      <c r="BJ164" t="s">
        <v>156</v>
      </c>
      <c r="BK164" t="s">
        <v>157</v>
      </c>
      <c r="BL164" s="1">
        <v>2.7083333333333334E-3</v>
      </c>
      <c r="BN164" s="5" t="s">
        <v>1041</v>
      </c>
      <c r="BP164" s="11" t="b">
        <f t="shared" ca="1" si="104"/>
        <v>0</v>
      </c>
      <c r="BQ164" s="11" t="b">
        <f t="shared" ca="1" si="104"/>
        <v>0</v>
      </c>
      <c r="BR164" s="11" t="b">
        <f t="shared" ca="1" si="104"/>
        <v>0</v>
      </c>
      <c r="BS164" s="11" t="b">
        <f t="shared" ca="1" si="104"/>
        <v>0</v>
      </c>
      <c r="BT164" s="11" t="b">
        <f t="shared" ca="1" si="104"/>
        <v>0</v>
      </c>
      <c r="BU164" s="11" t="b">
        <f t="shared" ca="1" si="104"/>
        <v>0</v>
      </c>
      <c r="BX164" s="11" t="b">
        <f t="shared" ca="1" si="105"/>
        <v>0</v>
      </c>
      <c r="BY164" s="11" t="b">
        <f t="shared" ref="BY164:BY177" si="108">ISNUMBER(SEARCH("NLU",BV164))</f>
        <v>0</v>
      </c>
      <c r="BZ164" s="11" t="b">
        <f t="shared" ca="1" si="106"/>
        <v>0</v>
      </c>
      <c r="CA164" s="11" t="b">
        <f t="shared" ca="1" si="106"/>
        <v>0</v>
      </c>
      <c r="CB164" s="11" t="b">
        <f t="shared" ca="1" si="106"/>
        <v>0</v>
      </c>
      <c r="CC164" s="11" t="b">
        <f t="shared" ca="1" si="106"/>
        <v>0</v>
      </c>
      <c r="CD164" s="11" t="b">
        <f t="shared" ca="1" si="106"/>
        <v>0</v>
      </c>
      <c r="CE164" s="11" t="b">
        <f t="shared" ca="1" si="106"/>
        <v>0</v>
      </c>
      <c r="CF164" s="11" t="b">
        <f t="shared" ca="1" si="106"/>
        <v>0</v>
      </c>
      <c r="CG164" s="11" t="b">
        <f t="shared" ca="1" si="106"/>
        <v>0</v>
      </c>
      <c r="CH164" s="11" t="b">
        <f t="shared" ca="1" si="106"/>
        <v>0</v>
      </c>
      <c r="CI164" s="11" t="b">
        <f t="shared" ca="1" si="106"/>
        <v>0</v>
      </c>
      <c r="CJ164" s="11" t="b">
        <f t="shared" ca="1" si="106"/>
        <v>0</v>
      </c>
      <c r="CK164" s="11" t="b">
        <f t="shared" ca="1" si="106"/>
        <v>0</v>
      </c>
      <c r="CL164" s="11" t="b">
        <f t="shared" ca="1" si="106"/>
        <v>0</v>
      </c>
      <c r="CM164" s="11" t="b">
        <f t="shared" ca="1" si="106"/>
        <v>0</v>
      </c>
      <c r="CN164" s="11" t="b">
        <f t="shared" ref="CN164:CN177" ca="1" si="109">ISNUMBER(SEARCH($CN$2,BW164))</f>
        <v>0</v>
      </c>
      <c r="CO164" s="11" t="b">
        <f t="shared" ca="1" si="107"/>
        <v>0</v>
      </c>
    </row>
    <row r="165" spans="1:94">
      <c r="A165" t="s">
        <v>158</v>
      </c>
      <c r="B165" t="s">
        <v>159</v>
      </c>
      <c r="C165" t="s">
        <v>53</v>
      </c>
      <c r="D165" t="s">
        <v>70</v>
      </c>
      <c r="E165" t="s">
        <v>82</v>
      </c>
      <c r="F165" t="s">
        <v>132</v>
      </c>
      <c r="G165" t="s">
        <v>96</v>
      </c>
      <c r="H165" t="s">
        <v>125</v>
      </c>
      <c r="I165" t="str">
        <f t="shared" si="99"/>
        <v>United Kingdom</v>
      </c>
      <c r="J165" t="s">
        <v>74</v>
      </c>
      <c r="K165" t="s">
        <v>98</v>
      </c>
      <c r="L165">
        <v>4</v>
      </c>
      <c r="M165">
        <v>5</v>
      </c>
      <c r="N165">
        <v>5</v>
      </c>
      <c r="O165">
        <v>4</v>
      </c>
      <c r="P165">
        <v>3</v>
      </c>
      <c r="Q165">
        <v>5</v>
      </c>
      <c r="R165">
        <v>2</v>
      </c>
      <c r="S165">
        <v>1</v>
      </c>
      <c r="T165">
        <v>2</v>
      </c>
      <c r="V165">
        <v>6</v>
      </c>
      <c r="W165">
        <v>6</v>
      </c>
      <c r="X165">
        <v>4</v>
      </c>
      <c r="Y165">
        <v>6</v>
      </c>
      <c r="Z165">
        <v>4</v>
      </c>
      <c r="AA165">
        <v>6</v>
      </c>
      <c r="AB165">
        <v>2</v>
      </c>
      <c r="AC165">
        <v>5</v>
      </c>
      <c r="AD165">
        <v>1</v>
      </c>
      <c r="AE165" s="48">
        <f t="shared" si="89"/>
        <v>4.375</v>
      </c>
      <c r="AF165" s="35">
        <v>1</v>
      </c>
      <c r="AG165">
        <v>6</v>
      </c>
      <c r="AH165">
        <v>6</v>
      </c>
      <c r="AI165">
        <v>4</v>
      </c>
      <c r="AJ165">
        <v>6</v>
      </c>
      <c r="AK165">
        <v>1</v>
      </c>
      <c r="AL165">
        <v>6</v>
      </c>
      <c r="AM165">
        <v>6</v>
      </c>
      <c r="AN165" s="48">
        <f t="shared" si="85"/>
        <v>4.5</v>
      </c>
      <c r="AO165">
        <v>1</v>
      </c>
      <c r="AP165">
        <v>2</v>
      </c>
      <c r="AQ165">
        <v>1</v>
      </c>
      <c r="AR165">
        <v>1</v>
      </c>
      <c r="AS165">
        <v>1</v>
      </c>
      <c r="AT165">
        <v>6</v>
      </c>
      <c r="AU165" s="48">
        <f t="shared" si="86"/>
        <v>1.2</v>
      </c>
      <c r="AV165">
        <v>0</v>
      </c>
      <c r="AW165">
        <f t="shared" si="100"/>
        <v>4.5</v>
      </c>
      <c r="AX165">
        <f t="shared" si="101"/>
        <v>1</v>
      </c>
      <c r="AY165">
        <f t="shared" si="98"/>
        <v>4.375</v>
      </c>
      <c r="AZ165">
        <f t="shared" si="102"/>
        <v>1</v>
      </c>
      <c r="BA165" t="s">
        <v>86</v>
      </c>
      <c r="BB165" t="s">
        <v>160</v>
      </c>
      <c r="BC165" t="s">
        <v>161</v>
      </c>
      <c r="BD165">
        <v>2</v>
      </c>
      <c r="BF165">
        <f t="shared" si="103"/>
        <v>2</v>
      </c>
      <c r="BG165">
        <v>1</v>
      </c>
      <c r="BH165">
        <v>5</v>
      </c>
      <c r="BI165">
        <v>1</v>
      </c>
      <c r="BJ165" t="s">
        <v>156</v>
      </c>
      <c r="BK165" t="s">
        <v>157</v>
      </c>
      <c r="BL165" s="1">
        <v>7.6504629629629631E-3</v>
      </c>
      <c r="BM165" t="s">
        <v>162</v>
      </c>
      <c r="BN165" s="5" t="s">
        <v>1042</v>
      </c>
      <c r="BP165" s="11" t="b">
        <f t="shared" ca="1" si="104"/>
        <v>0</v>
      </c>
      <c r="BQ165" s="11" t="b">
        <f t="shared" ca="1" si="104"/>
        <v>0</v>
      </c>
      <c r="BR165" s="11" t="b">
        <f t="shared" ca="1" si="104"/>
        <v>0</v>
      </c>
      <c r="BS165" s="11" t="b">
        <f t="shared" ca="1" si="104"/>
        <v>0</v>
      </c>
      <c r="BT165" s="11" t="b">
        <f t="shared" ca="1" si="104"/>
        <v>0</v>
      </c>
      <c r="BU165" s="11" t="b">
        <f t="shared" ca="1" si="104"/>
        <v>0</v>
      </c>
      <c r="BV165" s="5" t="s">
        <v>1047</v>
      </c>
      <c r="BW165" s="5" t="s">
        <v>1130</v>
      </c>
      <c r="BX165" s="11" t="b">
        <f t="shared" ca="1" si="105"/>
        <v>0</v>
      </c>
      <c r="BY165" s="11" t="b">
        <f t="shared" si="108"/>
        <v>0</v>
      </c>
      <c r="BZ165" s="11" t="b">
        <f t="shared" ca="1" si="106"/>
        <v>1</v>
      </c>
      <c r="CA165" s="11" t="b">
        <f t="shared" ca="1" si="106"/>
        <v>0</v>
      </c>
      <c r="CB165" s="11" t="b">
        <f t="shared" ca="1" si="106"/>
        <v>0</v>
      </c>
      <c r="CC165" s="11" t="b">
        <f t="shared" ca="1" si="106"/>
        <v>0</v>
      </c>
      <c r="CD165" s="11" t="b">
        <f t="shared" ca="1" si="106"/>
        <v>0</v>
      </c>
      <c r="CE165" s="11" t="b">
        <f t="shared" ca="1" si="106"/>
        <v>0</v>
      </c>
      <c r="CF165" s="11" t="b">
        <f t="shared" ca="1" si="106"/>
        <v>0</v>
      </c>
      <c r="CG165" s="11" t="b">
        <f t="shared" ca="1" si="106"/>
        <v>0</v>
      </c>
      <c r="CH165" s="11" t="b">
        <f t="shared" ca="1" si="106"/>
        <v>0</v>
      </c>
      <c r="CI165" s="11" t="b">
        <f t="shared" ca="1" si="106"/>
        <v>0</v>
      </c>
      <c r="CJ165" s="11" t="b">
        <f t="shared" ca="1" si="106"/>
        <v>0</v>
      </c>
      <c r="CK165" s="11" t="b">
        <f t="shared" ca="1" si="106"/>
        <v>0</v>
      </c>
      <c r="CL165" s="11" t="b">
        <f t="shared" ca="1" si="106"/>
        <v>0</v>
      </c>
      <c r="CM165" s="11" t="b">
        <f t="shared" ca="1" si="106"/>
        <v>0</v>
      </c>
      <c r="CN165" s="11" t="b">
        <f t="shared" ca="1" si="109"/>
        <v>0</v>
      </c>
      <c r="CO165" s="11" t="b">
        <f t="shared" ca="1" si="107"/>
        <v>0</v>
      </c>
      <c r="CP165" t="s">
        <v>163</v>
      </c>
    </row>
    <row r="166" spans="1:94">
      <c r="A166" t="s">
        <v>164</v>
      </c>
      <c r="B166" t="s">
        <v>165</v>
      </c>
      <c r="C166" t="s">
        <v>53</v>
      </c>
      <c r="D166" t="s">
        <v>54</v>
      </c>
      <c r="E166" t="s">
        <v>144</v>
      </c>
      <c r="F166" t="s">
        <v>116</v>
      </c>
      <c r="G166" t="s">
        <v>96</v>
      </c>
      <c r="H166" t="s">
        <v>125</v>
      </c>
      <c r="I166" t="str">
        <f t="shared" si="99"/>
        <v>United Kingdom</v>
      </c>
      <c r="J166" t="s">
        <v>74</v>
      </c>
      <c r="K166" t="s">
        <v>98</v>
      </c>
      <c r="L166">
        <v>3</v>
      </c>
      <c r="M166">
        <v>5</v>
      </c>
      <c r="N166">
        <v>4</v>
      </c>
      <c r="O166">
        <v>4</v>
      </c>
      <c r="P166">
        <v>4</v>
      </c>
      <c r="Q166">
        <v>5</v>
      </c>
      <c r="R166">
        <v>4</v>
      </c>
      <c r="S166">
        <v>1</v>
      </c>
      <c r="T166">
        <v>2</v>
      </c>
      <c r="V166">
        <v>4</v>
      </c>
      <c r="W166">
        <v>5</v>
      </c>
      <c r="X166">
        <v>2</v>
      </c>
      <c r="Y166">
        <v>4</v>
      </c>
      <c r="Z166">
        <v>4</v>
      </c>
      <c r="AA166">
        <v>4</v>
      </c>
      <c r="AB166">
        <v>3</v>
      </c>
      <c r="AC166">
        <v>2</v>
      </c>
      <c r="AD166">
        <v>4</v>
      </c>
      <c r="AE166" s="48">
        <f t="shared" si="89"/>
        <v>3.75</v>
      </c>
      <c r="AF166" s="35">
        <v>2</v>
      </c>
      <c r="AG166">
        <v>1</v>
      </c>
      <c r="AH166">
        <v>4</v>
      </c>
      <c r="AI166">
        <v>1</v>
      </c>
      <c r="AJ166">
        <v>4</v>
      </c>
      <c r="AK166">
        <v>2</v>
      </c>
      <c r="AL166">
        <v>4</v>
      </c>
      <c r="AM166">
        <v>1</v>
      </c>
      <c r="AN166" s="48">
        <f t="shared" si="85"/>
        <v>2.375</v>
      </c>
      <c r="AO166">
        <v>3</v>
      </c>
      <c r="AP166">
        <v>3</v>
      </c>
      <c r="AQ166">
        <v>3</v>
      </c>
      <c r="AR166">
        <v>3</v>
      </c>
      <c r="AS166">
        <v>3</v>
      </c>
      <c r="AT166">
        <v>6</v>
      </c>
      <c r="AU166" s="48">
        <f t="shared" si="86"/>
        <v>3</v>
      </c>
      <c r="AV166">
        <v>1</v>
      </c>
      <c r="AW166">
        <f t="shared" si="100"/>
        <v>2.375</v>
      </c>
      <c r="AX166">
        <f t="shared" si="101"/>
        <v>0</v>
      </c>
      <c r="AY166">
        <f t="shared" si="98"/>
        <v>3.75</v>
      </c>
      <c r="AZ166">
        <f t="shared" si="102"/>
        <v>1</v>
      </c>
      <c r="BA166" t="s">
        <v>86</v>
      </c>
      <c r="BB166" t="s">
        <v>166</v>
      </c>
      <c r="BC166" t="s">
        <v>167</v>
      </c>
      <c r="BD166">
        <v>0</v>
      </c>
      <c r="BE166">
        <v>1</v>
      </c>
      <c r="BF166">
        <f t="shared" si="103"/>
        <v>1</v>
      </c>
      <c r="BG166">
        <v>1</v>
      </c>
      <c r="BH166">
        <v>5</v>
      </c>
      <c r="BI166">
        <v>1</v>
      </c>
      <c r="BJ166" t="s">
        <v>168</v>
      </c>
      <c r="BK166" t="s">
        <v>90</v>
      </c>
      <c r="BL166" s="1">
        <v>4.3518518518518515E-3</v>
      </c>
      <c r="BM166" t="s">
        <v>169</v>
      </c>
      <c r="BN166" s="5" t="s">
        <v>1041</v>
      </c>
      <c r="BP166" s="11" t="b">
        <f t="shared" ca="1" si="104"/>
        <v>0</v>
      </c>
      <c r="BQ166" s="11" t="b">
        <f t="shared" ca="1" si="104"/>
        <v>0</v>
      </c>
      <c r="BR166" s="11" t="b">
        <f t="shared" ca="1" si="104"/>
        <v>0</v>
      </c>
      <c r="BS166" s="11" t="b">
        <f t="shared" ca="1" si="104"/>
        <v>0</v>
      </c>
      <c r="BT166" s="11" t="b">
        <f t="shared" ca="1" si="104"/>
        <v>0</v>
      </c>
      <c r="BU166" s="11" t="b">
        <f t="shared" ca="1" si="104"/>
        <v>0</v>
      </c>
      <c r="BX166" s="11" t="b">
        <f t="shared" ca="1" si="105"/>
        <v>0</v>
      </c>
      <c r="BY166" s="11" t="b">
        <f t="shared" si="108"/>
        <v>0</v>
      </c>
      <c r="BZ166" s="11" t="b">
        <f t="shared" ca="1" si="106"/>
        <v>0</v>
      </c>
      <c r="CA166" s="11" t="b">
        <f t="shared" ca="1" si="106"/>
        <v>0</v>
      </c>
      <c r="CB166" s="11" t="b">
        <f t="shared" ca="1" si="106"/>
        <v>0</v>
      </c>
      <c r="CC166" s="11" t="b">
        <f t="shared" ca="1" si="106"/>
        <v>0</v>
      </c>
      <c r="CD166" s="11" t="b">
        <f t="shared" ca="1" si="106"/>
        <v>0</v>
      </c>
      <c r="CE166" s="11" t="b">
        <f t="shared" ca="1" si="106"/>
        <v>0</v>
      </c>
      <c r="CF166" s="11" t="b">
        <f t="shared" ca="1" si="106"/>
        <v>0</v>
      </c>
      <c r="CG166" s="11" t="b">
        <f t="shared" ca="1" si="106"/>
        <v>0</v>
      </c>
      <c r="CH166" s="11" t="b">
        <f t="shared" ca="1" si="106"/>
        <v>0</v>
      </c>
      <c r="CI166" s="11" t="b">
        <f t="shared" ca="1" si="106"/>
        <v>0</v>
      </c>
      <c r="CJ166" s="11" t="b">
        <f t="shared" ca="1" si="106"/>
        <v>0</v>
      </c>
      <c r="CK166" s="11" t="b">
        <f t="shared" ca="1" si="106"/>
        <v>0</v>
      </c>
      <c r="CL166" s="11" t="b">
        <f t="shared" ca="1" si="106"/>
        <v>0</v>
      </c>
      <c r="CM166" s="11" t="b">
        <f t="shared" ca="1" si="106"/>
        <v>0</v>
      </c>
      <c r="CN166" s="11" t="b">
        <f t="shared" ca="1" si="109"/>
        <v>0</v>
      </c>
      <c r="CO166" s="11" t="b">
        <f t="shared" ca="1" si="107"/>
        <v>0</v>
      </c>
      <c r="CP166" t="s">
        <v>169</v>
      </c>
    </row>
    <row r="167" spans="1:94">
      <c r="A167" t="s">
        <v>170</v>
      </c>
      <c r="B167" t="s">
        <v>171</v>
      </c>
      <c r="C167" t="s">
        <v>53</v>
      </c>
      <c r="D167" t="s">
        <v>70</v>
      </c>
      <c r="E167" t="s">
        <v>82</v>
      </c>
      <c r="F167" t="s">
        <v>56</v>
      </c>
      <c r="G167" t="s">
        <v>72</v>
      </c>
      <c r="H167" t="s">
        <v>84</v>
      </c>
      <c r="I167" t="str">
        <f t="shared" si="99"/>
        <v>United States</v>
      </c>
      <c r="J167" t="s">
        <v>59</v>
      </c>
      <c r="K167" t="s">
        <v>60</v>
      </c>
      <c r="L167">
        <v>3</v>
      </c>
      <c r="M167">
        <v>5</v>
      </c>
      <c r="N167">
        <v>4</v>
      </c>
      <c r="O167">
        <v>4</v>
      </c>
      <c r="P167">
        <v>1</v>
      </c>
      <c r="Q167">
        <v>5</v>
      </c>
      <c r="R167">
        <v>1</v>
      </c>
      <c r="S167">
        <v>1</v>
      </c>
      <c r="T167">
        <v>3</v>
      </c>
      <c r="V167">
        <v>5</v>
      </c>
      <c r="W167">
        <v>5</v>
      </c>
      <c r="X167">
        <v>5</v>
      </c>
      <c r="Y167">
        <v>5</v>
      </c>
      <c r="Z167">
        <v>4</v>
      </c>
      <c r="AA167">
        <v>5</v>
      </c>
      <c r="AB167">
        <v>4</v>
      </c>
      <c r="AC167">
        <v>2</v>
      </c>
      <c r="AD167">
        <v>4</v>
      </c>
      <c r="AE167" s="48">
        <f t="shared" si="89"/>
        <v>4.625</v>
      </c>
      <c r="AF167" s="35">
        <v>4</v>
      </c>
      <c r="AG167">
        <v>3</v>
      </c>
      <c r="AH167">
        <v>5</v>
      </c>
      <c r="AI167">
        <v>4</v>
      </c>
      <c r="AJ167">
        <v>5</v>
      </c>
      <c r="AK167">
        <v>4</v>
      </c>
      <c r="AL167">
        <v>4</v>
      </c>
      <c r="AM167">
        <v>2</v>
      </c>
      <c r="AN167" s="48">
        <f t="shared" si="85"/>
        <v>3.875</v>
      </c>
      <c r="AO167">
        <v>3</v>
      </c>
      <c r="AP167">
        <v>3</v>
      </c>
      <c r="AQ167">
        <v>4</v>
      </c>
      <c r="AR167">
        <v>3</v>
      </c>
      <c r="AS167">
        <v>3</v>
      </c>
      <c r="AT167">
        <v>6</v>
      </c>
      <c r="AU167" s="48">
        <f t="shared" si="86"/>
        <v>3.2</v>
      </c>
      <c r="AV167">
        <v>0</v>
      </c>
      <c r="AW167">
        <f t="shared" si="100"/>
        <v>3.875</v>
      </c>
      <c r="AX167">
        <f t="shared" si="101"/>
        <v>1</v>
      </c>
      <c r="AY167">
        <f t="shared" si="98"/>
        <v>4.625</v>
      </c>
      <c r="AZ167">
        <f t="shared" si="102"/>
        <v>1</v>
      </c>
      <c r="BA167" t="s">
        <v>86</v>
      </c>
      <c r="BB167" t="s">
        <v>172</v>
      </c>
      <c r="BC167" t="s">
        <v>173</v>
      </c>
      <c r="BD167">
        <v>2</v>
      </c>
      <c r="BF167">
        <f t="shared" si="103"/>
        <v>2</v>
      </c>
      <c r="BG167">
        <v>1</v>
      </c>
      <c r="BH167">
        <v>3</v>
      </c>
      <c r="BI167">
        <v>1</v>
      </c>
      <c r="BJ167" t="s">
        <v>174</v>
      </c>
      <c r="BK167" t="s">
        <v>157</v>
      </c>
      <c r="BL167" s="1">
        <v>2.2453703703703702E-3</v>
      </c>
      <c r="BM167" t="s">
        <v>175</v>
      </c>
      <c r="BN167" s="5" t="s">
        <v>736</v>
      </c>
      <c r="BO167" s="5" t="s">
        <v>1164</v>
      </c>
      <c r="BP167" s="11" t="b">
        <f t="shared" ca="1" si="104"/>
        <v>1</v>
      </c>
      <c r="BQ167" s="11" t="b">
        <f t="shared" ca="1" si="104"/>
        <v>1</v>
      </c>
      <c r="BR167" s="11" t="b">
        <f t="shared" ca="1" si="104"/>
        <v>0</v>
      </c>
      <c r="BS167" s="11" t="b">
        <f t="shared" ca="1" si="104"/>
        <v>0</v>
      </c>
      <c r="BT167" s="11" t="b">
        <f t="shared" ca="1" si="104"/>
        <v>0</v>
      </c>
      <c r="BU167" s="11" t="b">
        <f t="shared" ca="1" si="104"/>
        <v>0</v>
      </c>
      <c r="BX167" s="11" t="b">
        <f t="shared" ca="1" si="105"/>
        <v>0</v>
      </c>
      <c r="BY167" s="11" t="b">
        <f t="shared" si="108"/>
        <v>0</v>
      </c>
      <c r="BZ167" s="11" t="b">
        <f t="shared" ca="1" si="106"/>
        <v>0</v>
      </c>
      <c r="CA167" s="11" t="b">
        <f t="shared" ca="1" si="106"/>
        <v>0</v>
      </c>
      <c r="CB167" s="11" t="b">
        <f t="shared" ca="1" si="106"/>
        <v>0</v>
      </c>
      <c r="CC167" s="11" t="b">
        <f t="shared" ca="1" si="106"/>
        <v>0</v>
      </c>
      <c r="CD167" s="11" t="b">
        <f t="shared" ca="1" si="106"/>
        <v>0</v>
      </c>
      <c r="CE167" s="11" t="b">
        <f t="shared" ca="1" si="106"/>
        <v>0</v>
      </c>
      <c r="CF167" s="11" t="b">
        <f t="shared" ca="1" si="106"/>
        <v>0</v>
      </c>
      <c r="CG167" s="11" t="b">
        <f t="shared" ca="1" si="106"/>
        <v>0</v>
      </c>
      <c r="CH167" s="11" t="b">
        <f t="shared" ca="1" si="106"/>
        <v>0</v>
      </c>
      <c r="CI167" s="11" t="b">
        <f t="shared" ca="1" si="106"/>
        <v>0</v>
      </c>
      <c r="CJ167" s="11" t="b">
        <f t="shared" ca="1" si="106"/>
        <v>0</v>
      </c>
      <c r="CK167" s="11" t="b">
        <f t="shared" ca="1" si="106"/>
        <v>0</v>
      </c>
      <c r="CL167" s="11" t="b">
        <f t="shared" ca="1" si="106"/>
        <v>0</v>
      </c>
      <c r="CM167" s="11" t="b">
        <f t="shared" ca="1" si="106"/>
        <v>0</v>
      </c>
      <c r="CN167" s="11" t="b">
        <f t="shared" ca="1" si="109"/>
        <v>0</v>
      </c>
      <c r="CO167" s="11" t="b">
        <f t="shared" ca="1" si="107"/>
        <v>0</v>
      </c>
      <c r="CP167" t="s">
        <v>176</v>
      </c>
    </row>
    <row r="168" spans="1:94">
      <c r="A168" t="s">
        <v>177</v>
      </c>
      <c r="B168" t="s">
        <v>178</v>
      </c>
      <c r="C168" t="s">
        <v>53</v>
      </c>
      <c r="D168" t="s">
        <v>54</v>
      </c>
      <c r="E168" t="s">
        <v>71</v>
      </c>
      <c r="F168" t="s">
        <v>56</v>
      </c>
      <c r="G168" t="s">
        <v>96</v>
      </c>
      <c r="H168" t="s">
        <v>97</v>
      </c>
      <c r="I168" t="str">
        <f t="shared" si="99"/>
        <v>uk</v>
      </c>
      <c r="J168" t="s">
        <v>59</v>
      </c>
      <c r="K168" t="s">
        <v>98</v>
      </c>
      <c r="L168">
        <v>4</v>
      </c>
      <c r="M168">
        <v>3</v>
      </c>
      <c r="N168">
        <v>4</v>
      </c>
      <c r="O168">
        <v>1</v>
      </c>
      <c r="P168">
        <v>5</v>
      </c>
      <c r="Q168">
        <v>4</v>
      </c>
      <c r="R168">
        <v>4</v>
      </c>
      <c r="S168">
        <v>1</v>
      </c>
      <c r="T168">
        <v>2</v>
      </c>
      <c r="V168">
        <v>6</v>
      </c>
      <c r="W168">
        <v>6</v>
      </c>
      <c r="X168">
        <v>6</v>
      </c>
      <c r="Y168">
        <v>6</v>
      </c>
      <c r="Z168">
        <v>5</v>
      </c>
      <c r="AA168">
        <v>6</v>
      </c>
      <c r="AB168">
        <v>6</v>
      </c>
      <c r="AC168">
        <v>0</v>
      </c>
      <c r="AD168">
        <v>6</v>
      </c>
      <c r="AE168" s="48">
        <f t="shared" si="89"/>
        <v>5.875</v>
      </c>
      <c r="AF168" s="35">
        <v>6</v>
      </c>
      <c r="AG168">
        <v>6</v>
      </c>
      <c r="AH168">
        <v>6</v>
      </c>
      <c r="AI168">
        <v>6</v>
      </c>
      <c r="AJ168">
        <v>6</v>
      </c>
      <c r="AK168">
        <v>6</v>
      </c>
      <c r="AL168">
        <v>6</v>
      </c>
      <c r="AM168">
        <v>6</v>
      </c>
      <c r="AN168" s="48">
        <f t="shared" si="85"/>
        <v>6</v>
      </c>
      <c r="AO168">
        <v>4</v>
      </c>
      <c r="AP168">
        <v>4</v>
      </c>
      <c r="AQ168">
        <v>4</v>
      </c>
      <c r="AR168">
        <v>4</v>
      </c>
      <c r="AS168">
        <v>4</v>
      </c>
      <c r="AT168">
        <v>6</v>
      </c>
      <c r="AU168" s="48">
        <f t="shared" si="86"/>
        <v>4</v>
      </c>
      <c r="AV168">
        <v>0</v>
      </c>
      <c r="AW168">
        <f t="shared" si="100"/>
        <v>6</v>
      </c>
      <c r="AX168">
        <f t="shared" si="101"/>
        <v>1</v>
      </c>
      <c r="AY168">
        <f t="shared" si="98"/>
        <v>5.875</v>
      </c>
      <c r="AZ168">
        <f t="shared" si="102"/>
        <v>1</v>
      </c>
      <c r="BA168" t="s">
        <v>61</v>
      </c>
      <c r="BB168" t="s">
        <v>179</v>
      </c>
      <c r="BC168" t="s">
        <v>180</v>
      </c>
      <c r="BD168">
        <v>0</v>
      </c>
      <c r="BE168">
        <v>2</v>
      </c>
      <c r="BF168">
        <f t="shared" si="103"/>
        <v>2</v>
      </c>
      <c r="BG168">
        <v>1</v>
      </c>
      <c r="BH168">
        <v>2</v>
      </c>
      <c r="BI168">
        <v>1</v>
      </c>
      <c r="BJ168" t="s">
        <v>181</v>
      </c>
      <c r="BK168" t="s">
        <v>65</v>
      </c>
      <c r="BL168" s="1">
        <v>5.2546296296296299E-3</v>
      </c>
      <c r="BM168" t="s">
        <v>182</v>
      </c>
      <c r="BN168" s="5" t="s">
        <v>736</v>
      </c>
      <c r="BO168" s="5" t="s">
        <v>1165</v>
      </c>
      <c r="BP168" s="11" t="b">
        <f t="shared" ca="1" si="104"/>
        <v>0</v>
      </c>
      <c r="BQ168" s="11" t="b">
        <f t="shared" ca="1" si="104"/>
        <v>0</v>
      </c>
      <c r="BR168" s="11" t="b">
        <f t="shared" ca="1" si="104"/>
        <v>0</v>
      </c>
      <c r="BS168" s="11" t="b">
        <f t="shared" ca="1" si="104"/>
        <v>0</v>
      </c>
      <c r="BT168" s="11" t="b">
        <f t="shared" ca="1" si="104"/>
        <v>0</v>
      </c>
      <c r="BU168" s="11" t="b">
        <f t="shared" ca="1" si="104"/>
        <v>0</v>
      </c>
      <c r="BX168" s="11" t="b">
        <f t="shared" ca="1" si="105"/>
        <v>0</v>
      </c>
      <c r="BY168" s="11" t="b">
        <f t="shared" si="108"/>
        <v>0</v>
      </c>
      <c r="BZ168" s="11" t="b">
        <f t="shared" ca="1" si="106"/>
        <v>0</v>
      </c>
      <c r="CA168" s="11" t="b">
        <f t="shared" ca="1" si="106"/>
        <v>0</v>
      </c>
      <c r="CB168" s="11" t="b">
        <f t="shared" ca="1" si="106"/>
        <v>0</v>
      </c>
      <c r="CC168" s="11" t="b">
        <f t="shared" ca="1" si="106"/>
        <v>0</v>
      </c>
      <c r="CD168" s="11" t="b">
        <f t="shared" ca="1" si="106"/>
        <v>0</v>
      </c>
      <c r="CE168" s="11" t="b">
        <f t="shared" ca="1" si="106"/>
        <v>0</v>
      </c>
      <c r="CF168" s="11" t="b">
        <f t="shared" ca="1" si="106"/>
        <v>0</v>
      </c>
      <c r="CG168" s="11" t="b">
        <f t="shared" ca="1" si="106"/>
        <v>0</v>
      </c>
      <c r="CH168" s="11" t="b">
        <f t="shared" ca="1" si="106"/>
        <v>0</v>
      </c>
      <c r="CI168" s="11" t="b">
        <f t="shared" ca="1" si="106"/>
        <v>0</v>
      </c>
      <c r="CJ168" s="11" t="b">
        <f t="shared" ca="1" si="106"/>
        <v>0</v>
      </c>
      <c r="CK168" s="11" t="b">
        <f t="shared" ca="1" si="106"/>
        <v>0</v>
      </c>
      <c r="CL168" s="11" t="b">
        <f t="shared" ca="1" si="106"/>
        <v>0</v>
      </c>
      <c r="CM168" s="11" t="b">
        <f t="shared" ca="1" si="106"/>
        <v>0</v>
      </c>
      <c r="CN168" s="11" t="b">
        <f t="shared" ca="1" si="109"/>
        <v>0</v>
      </c>
      <c r="CO168" s="11" t="b">
        <f t="shared" ca="1" si="107"/>
        <v>0</v>
      </c>
    </row>
    <row r="169" spans="1:94">
      <c r="A169" t="s">
        <v>190</v>
      </c>
      <c r="B169" t="s">
        <v>191</v>
      </c>
      <c r="C169" t="s">
        <v>53</v>
      </c>
      <c r="D169" t="s">
        <v>54</v>
      </c>
      <c r="E169" t="s">
        <v>144</v>
      </c>
      <c r="F169" t="s">
        <v>116</v>
      </c>
      <c r="G169" t="s">
        <v>72</v>
      </c>
      <c r="H169" t="s">
        <v>109</v>
      </c>
      <c r="I169" t="str">
        <f t="shared" si="99"/>
        <v>UK</v>
      </c>
      <c r="J169" t="s">
        <v>59</v>
      </c>
      <c r="K169" t="s">
        <v>85</v>
      </c>
      <c r="L169">
        <v>1</v>
      </c>
      <c r="M169">
        <v>2</v>
      </c>
      <c r="N169">
        <v>1</v>
      </c>
      <c r="O169">
        <v>4</v>
      </c>
      <c r="P169">
        <v>5</v>
      </c>
      <c r="Q169">
        <v>5</v>
      </c>
      <c r="R169">
        <v>1</v>
      </c>
      <c r="S169">
        <v>1</v>
      </c>
      <c r="T169">
        <v>2</v>
      </c>
      <c r="V169">
        <v>5</v>
      </c>
      <c r="W169">
        <v>4</v>
      </c>
      <c r="X169">
        <v>3</v>
      </c>
      <c r="Y169">
        <v>6</v>
      </c>
      <c r="Z169">
        <v>3</v>
      </c>
      <c r="AA169">
        <v>5</v>
      </c>
      <c r="AB169">
        <v>2</v>
      </c>
      <c r="AC169">
        <v>1</v>
      </c>
      <c r="AD169">
        <v>5</v>
      </c>
      <c r="AE169" s="48">
        <f t="shared" si="89"/>
        <v>4.125</v>
      </c>
      <c r="AF169" s="35">
        <v>6</v>
      </c>
      <c r="AG169">
        <v>6</v>
      </c>
      <c r="AH169">
        <v>3</v>
      </c>
      <c r="AI169">
        <v>5</v>
      </c>
      <c r="AJ169">
        <v>6</v>
      </c>
      <c r="AK169">
        <v>5</v>
      </c>
      <c r="AL169">
        <v>6</v>
      </c>
      <c r="AM169">
        <v>6</v>
      </c>
      <c r="AN169" s="48">
        <f t="shared" si="85"/>
        <v>5.375</v>
      </c>
      <c r="AO169">
        <v>1</v>
      </c>
      <c r="AP169">
        <v>1</v>
      </c>
      <c r="AQ169">
        <v>1</v>
      </c>
      <c r="AR169">
        <v>1</v>
      </c>
      <c r="AS169">
        <v>1</v>
      </c>
      <c r="AT169">
        <v>6</v>
      </c>
      <c r="AU169" s="48">
        <f t="shared" si="86"/>
        <v>1</v>
      </c>
      <c r="AV169">
        <v>4</v>
      </c>
      <c r="AW169">
        <f t="shared" si="100"/>
        <v>5.375</v>
      </c>
      <c r="AX169">
        <f t="shared" si="101"/>
        <v>1</v>
      </c>
      <c r="AY169">
        <f t="shared" si="98"/>
        <v>4.125</v>
      </c>
      <c r="AZ169">
        <f t="shared" si="102"/>
        <v>1</v>
      </c>
      <c r="BA169" t="s">
        <v>86</v>
      </c>
      <c r="BB169" t="s">
        <v>192</v>
      </c>
      <c r="BC169" t="s">
        <v>193</v>
      </c>
      <c r="BD169">
        <v>1</v>
      </c>
      <c r="BF169">
        <f t="shared" si="103"/>
        <v>1</v>
      </c>
      <c r="BG169">
        <v>1</v>
      </c>
      <c r="BH169">
        <v>1</v>
      </c>
      <c r="BI169">
        <v>1</v>
      </c>
      <c r="BJ169" t="s">
        <v>174</v>
      </c>
      <c r="BK169" t="s">
        <v>157</v>
      </c>
      <c r="BL169" s="1">
        <v>1.8981481481481482E-3</v>
      </c>
      <c r="BM169" t="s">
        <v>194</v>
      </c>
      <c r="BN169" s="5" t="s">
        <v>736</v>
      </c>
      <c r="BO169" s="5" t="s">
        <v>1163</v>
      </c>
      <c r="BP169" s="11" t="b">
        <f t="shared" ca="1" si="104"/>
        <v>0</v>
      </c>
      <c r="BQ169" s="11" t="b">
        <f t="shared" ca="1" si="104"/>
        <v>0</v>
      </c>
      <c r="BR169" s="11" t="b">
        <f t="shared" ca="1" si="104"/>
        <v>0</v>
      </c>
      <c r="BS169" s="11" t="b">
        <f t="shared" ca="1" si="104"/>
        <v>0</v>
      </c>
      <c r="BT169" s="11" t="b">
        <f t="shared" ca="1" si="104"/>
        <v>0</v>
      </c>
      <c r="BU169" s="11" t="b">
        <f t="shared" ca="1" si="104"/>
        <v>1</v>
      </c>
      <c r="BX169" s="11" t="b">
        <f t="shared" ca="1" si="105"/>
        <v>0</v>
      </c>
      <c r="BY169" s="11" t="b">
        <f t="shared" si="108"/>
        <v>0</v>
      </c>
      <c r="BZ169" s="11" t="b">
        <f t="shared" ca="1" si="106"/>
        <v>0</v>
      </c>
      <c r="CA169" s="11" t="b">
        <f t="shared" ca="1" si="106"/>
        <v>0</v>
      </c>
      <c r="CB169" s="11" t="b">
        <f t="shared" ca="1" si="106"/>
        <v>0</v>
      </c>
      <c r="CC169" s="11" t="b">
        <f t="shared" ca="1" si="106"/>
        <v>0</v>
      </c>
      <c r="CD169" s="11" t="b">
        <f t="shared" ca="1" si="106"/>
        <v>0</v>
      </c>
      <c r="CE169" s="11" t="b">
        <f t="shared" ca="1" si="106"/>
        <v>0</v>
      </c>
      <c r="CF169" s="11" t="b">
        <f t="shared" ca="1" si="106"/>
        <v>0</v>
      </c>
      <c r="CG169" s="11" t="b">
        <f t="shared" ca="1" si="106"/>
        <v>0</v>
      </c>
      <c r="CH169" s="11" t="b">
        <f t="shared" ca="1" si="106"/>
        <v>0</v>
      </c>
      <c r="CI169" s="11" t="b">
        <f t="shared" ca="1" si="106"/>
        <v>0</v>
      </c>
      <c r="CJ169" s="11" t="b">
        <f t="shared" ca="1" si="106"/>
        <v>0</v>
      </c>
      <c r="CK169" s="11" t="b">
        <f t="shared" ca="1" si="106"/>
        <v>0</v>
      </c>
      <c r="CL169" s="11" t="b">
        <f t="shared" ca="1" si="106"/>
        <v>0</v>
      </c>
      <c r="CM169" s="11" t="b">
        <f t="shared" ca="1" si="106"/>
        <v>0</v>
      </c>
      <c r="CN169" s="11" t="b">
        <f t="shared" ca="1" si="109"/>
        <v>0</v>
      </c>
      <c r="CO169" s="11" t="b">
        <f t="shared" ca="1" si="107"/>
        <v>0</v>
      </c>
      <c r="CP169" t="s">
        <v>195</v>
      </c>
    </row>
    <row r="170" spans="1:94">
      <c r="A170" t="s">
        <v>196</v>
      </c>
      <c r="B170" t="s">
        <v>197</v>
      </c>
      <c r="C170" t="s">
        <v>53</v>
      </c>
      <c r="D170" t="s">
        <v>54</v>
      </c>
      <c r="E170" t="s">
        <v>71</v>
      </c>
      <c r="F170" t="s">
        <v>83</v>
      </c>
      <c r="G170" t="s">
        <v>96</v>
      </c>
      <c r="H170" t="s">
        <v>109</v>
      </c>
      <c r="I170" t="str">
        <f t="shared" si="99"/>
        <v>UK</v>
      </c>
      <c r="J170" t="s">
        <v>74</v>
      </c>
      <c r="K170" t="s">
        <v>98</v>
      </c>
      <c r="L170">
        <v>5</v>
      </c>
      <c r="M170">
        <v>3</v>
      </c>
      <c r="N170">
        <v>4</v>
      </c>
      <c r="O170">
        <v>3</v>
      </c>
      <c r="P170">
        <v>6</v>
      </c>
      <c r="Q170">
        <v>5</v>
      </c>
      <c r="R170">
        <v>4</v>
      </c>
      <c r="S170">
        <v>1</v>
      </c>
      <c r="T170">
        <v>2</v>
      </c>
      <c r="V170">
        <v>5</v>
      </c>
      <c r="W170">
        <v>5</v>
      </c>
      <c r="X170">
        <v>4</v>
      </c>
      <c r="Y170">
        <v>5</v>
      </c>
      <c r="Z170">
        <v>4</v>
      </c>
      <c r="AA170">
        <v>6</v>
      </c>
      <c r="AB170">
        <v>5</v>
      </c>
      <c r="AC170">
        <v>5</v>
      </c>
      <c r="AD170">
        <v>1</v>
      </c>
      <c r="AE170" s="48">
        <f t="shared" si="89"/>
        <v>4.375</v>
      </c>
      <c r="AF170" s="35">
        <v>4</v>
      </c>
      <c r="AG170">
        <v>4</v>
      </c>
      <c r="AH170">
        <v>6</v>
      </c>
      <c r="AI170">
        <v>4</v>
      </c>
      <c r="AJ170">
        <v>5</v>
      </c>
      <c r="AK170">
        <v>4</v>
      </c>
      <c r="AL170">
        <v>5</v>
      </c>
      <c r="AM170">
        <v>4</v>
      </c>
      <c r="AN170" s="48">
        <f t="shared" si="85"/>
        <v>4.5</v>
      </c>
      <c r="AO170">
        <v>5</v>
      </c>
      <c r="AP170">
        <v>5</v>
      </c>
      <c r="AQ170">
        <v>5</v>
      </c>
      <c r="AR170">
        <v>4</v>
      </c>
      <c r="AS170">
        <v>4</v>
      </c>
      <c r="AT170">
        <v>6</v>
      </c>
      <c r="AU170" s="48">
        <f t="shared" si="86"/>
        <v>4.5999999999999996</v>
      </c>
      <c r="AV170">
        <v>3</v>
      </c>
      <c r="AW170">
        <f t="shared" si="100"/>
        <v>4.5</v>
      </c>
      <c r="AX170">
        <f t="shared" si="101"/>
        <v>1</v>
      </c>
      <c r="AY170">
        <f t="shared" si="98"/>
        <v>4.375</v>
      </c>
      <c r="AZ170">
        <f t="shared" si="102"/>
        <v>1</v>
      </c>
      <c r="BA170" t="s">
        <v>61</v>
      </c>
      <c r="BB170" t="s">
        <v>198</v>
      </c>
      <c r="BC170" t="s">
        <v>199</v>
      </c>
      <c r="BD170">
        <v>2</v>
      </c>
      <c r="BF170">
        <f t="shared" si="103"/>
        <v>2</v>
      </c>
      <c r="BG170">
        <v>1</v>
      </c>
      <c r="BH170">
        <v>5</v>
      </c>
      <c r="BI170">
        <v>1</v>
      </c>
      <c r="BJ170" t="s">
        <v>200</v>
      </c>
      <c r="BK170" t="s">
        <v>65</v>
      </c>
      <c r="BL170" s="1">
        <v>5.208333333333333E-3</v>
      </c>
      <c r="BM170" t="s">
        <v>201</v>
      </c>
      <c r="BN170" s="5" t="s">
        <v>736</v>
      </c>
      <c r="BO170" s="5" t="s">
        <v>1148</v>
      </c>
      <c r="BP170" s="11" t="b">
        <f t="shared" ca="1" si="104"/>
        <v>0</v>
      </c>
      <c r="BQ170" s="11" t="b">
        <f t="shared" ca="1" si="104"/>
        <v>0</v>
      </c>
      <c r="BR170" s="11" t="b">
        <f t="shared" ca="1" si="104"/>
        <v>0</v>
      </c>
      <c r="BS170" s="11" t="b">
        <f t="shared" ca="1" si="104"/>
        <v>0</v>
      </c>
      <c r="BT170" s="11" t="b">
        <f t="shared" ca="1" si="104"/>
        <v>1</v>
      </c>
      <c r="BU170" s="11" t="b">
        <f t="shared" ca="1" si="104"/>
        <v>0</v>
      </c>
      <c r="BX170" s="11" t="b">
        <f t="shared" ca="1" si="105"/>
        <v>0</v>
      </c>
      <c r="BY170" s="11" t="b">
        <f t="shared" si="108"/>
        <v>0</v>
      </c>
      <c r="BZ170" s="11" t="b">
        <f t="shared" ca="1" si="106"/>
        <v>0</v>
      </c>
      <c r="CA170" s="11" t="b">
        <f t="shared" ca="1" si="106"/>
        <v>0</v>
      </c>
      <c r="CB170" s="11" t="b">
        <f t="shared" ca="1" si="106"/>
        <v>0</v>
      </c>
      <c r="CC170" s="11" t="b">
        <f t="shared" ca="1" si="106"/>
        <v>0</v>
      </c>
      <c r="CD170" s="11" t="b">
        <f t="shared" ca="1" si="106"/>
        <v>0</v>
      </c>
      <c r="CE170" s="11" t="b">
        <f t="shared" ca="1" si="106"/>
        <v>0</v>
      </c>
      <c r="CF170" s="11" t="b">
        <f t="shared" ca="1" si="106"/>
        <v>0</v>
      </c>
      <c r="CG170" s="11" t="b">
        <f t="shared" ca="1" si="106"/>
        <v>0</v>
      </c>
      <c r="CH170" s="11" t="b">
        <f t="shared" ca="1" si="106"/>
        <v>0</v>
      </c>
      <c r="CI170" s="11" t="b">
        <f t="shared" ca="1" si="106"/>
        <v>0</v>
      </c>
      <c r="CJ170" s="11" t="b">
        <f t="shared" ca="1" si="106"/>
        <v>0</v>
      </c>
      <c r="CK170" s="11" t="b">
        <f t="shared" ca="1" si="106"/>
        <v>0</v>
      </c>
      <c r="CL170" s="11" t="b">
        <f t="shared" ca="1" si="106"/>
        <v>0</v>
      </c>
      <c r="CM170" s="11" t="b">
        <f t="shared" ca="1" si="106"/>
        <v>0</v>
      </c>
      <c r="CN170" s="11" t="b">
        <f t="shared" ca="1" si="109"/>
        <v>0</v>
      </c>
      <c r="CO170" s="11" t="b">
        <f t="shared" ca="1" si="107"/>
        <v>0</v>
      </c>
    </row>
    <row r="171" spans="1:94">
      <c r="A171" t="s">
        <v>214</v>
      </c>
      <c r="B171" t="s">
        <v>215</v>
      </c>
      <c r="C171" t="s">
        <v>53</v>
      </c>
      <c r="D171" t="s">
        <v>70</v>
      </c>
      <c r="E171" t="s">
        <v>144</v>
      </c>
      <c r="F171" t="s">
        <v>56</v>
      </c>
      <c r="G171" t="s">
        <v>96</v>
      </c>
      <c r="H171" t="s">
        <v>84</v>
      </c>
      <c r="I171" t="str">
        <f t="shared" si="99"/>
        <v>United States</v>
      </c>
      <c r="J171" t="s">
        <v>74</v>
      </c>
      <c r="K171" t="s">
        <v>98</v>
      </c>
      <c r="L171">
        <v>1</v>
      </c>
      <c r="M171">
        <v>3</v>
      </c>
      <c r="N171">
        <v>2</v>
      </c>
      <c r="O171">
        <v>4</v>
      </c>
      <c r="P171">
        <v>3</v>
      </c>
      <c r="Q171">
        <v>5</v>
      </c>
      <c r="R171">
        <v>4</v>
      </c>
      <c r="S171">
        <v>1</v>
      </c>
      <c r="T171">
        <v>3</v>
      </c>
      <c r="V171">
        <v>6</v>
      </c>
      <c r="W171">
        <v>6</v>
      </c>
      <c r="X171">
        <v>6</v>
      </c>
      <c r="Y171">
        <v>6</v>
      </c>
      <c r="Z171">
        <v>6</v>
      </c>
      <c r="AA171">
        <v>6</v>
      </c>
      <c r="AB171">
        <v>6</v>
      </c>
      <c r="AC171">
        <v>0</v>
      </c>
      <c r="AD171">
        <v>6</v>
      </c>
      <c r="AE171" s="48">
        <f t="shared" si="89"/>
        <v>6</v>
      </c>
      <c r="AF171" s="35">
        <v>6</v>
      </c>
      <c r="AG171">
        <v>6</v>
      </c>
      <c r="AH171">
        <v>6</v>
      </c>
      <c r="AI171">
        <v>6</v>
      </c>
      <c r="AJ171">
        <v>6</v>
      </c>
      <c r="AK171">
        <v>6</v>
      </c>
      <c r="AL171">
        <v>6</v>
      </c>
      <c r="AM171">
        <v>6</v>
      </c>
      <c r="AN171" s="48">
        <f t="shared" si="85"/>
        <v>6</v>
      </c>
      <c r="AO171">
        <v>6</v>
      </c>
      <c r="AP171">
        <v>6</v>
      </c>
      <c r="AQ171">
        <v>6</v>
      </c>
      <c r="AR171">
        <v>6</v>
      </c>
      <c r="AS171">
        <v>6</v>
      </c>
      <c r="AT171">
        <v>6</v>
      </c>
      <c r="AU171" s="48">
        <f t="shared" si="86"/>
        <v>6</v>
      </c>
      <c r="AV171">
        <v>0</v>
      </c>
      <c r="AW171">
        <f t="shared" si="100"/>
        <v>6</v>
      </c>
      <c r="AX171">
        <f t="shared" si="101"/>
        <v>1</v>
      </c>
      <c r="AY171">
        <f t="shared" si="98"/>
        <v>6</v>
      </c>
      <c r="AZ171">
        <f t="shared" si="102"/>
        <v>1</v>
      </c>
      <c r="BA171" t="s">
        <v>86</v>
      </c>
      <c r="BB171" t="s">
        <v>216</v>
      </c>
      <c r="BC171" t="s">
        <v>217</v>
      </c>
      <c r="BD171">
        <v>1</v>
      </c>
      <c r="BF171">
        <f t="shared" si="103"/>
        <v>1</v>
      </c>
      <c r="BG171">
        <v>1</v>
      </c>
      <c r="BH171">
        <v>2</v>
      </c>
      <c r="BI171">
        <v>1</v>
      </c>
      <c r="BJ171" t="s">
        <v>156</v>
      </c>
      <c r="BK171" t="s">
        <v>157</v>
      </c>
      <c r="BL171" s="1">
        <v>4.8958333333333328E-3</v>
      </c>
      <c r="BM171" t="s">
        <v>218</v>
      </c>
      <c r="BN171" s="5" t="s">
        <v>736</v>
      </c>
      <c r="BO171" s="5" t="s">
        <v>1166</v>
      </c>
      <c r="BP171" s="11" t="b">
        <f t="shared" ref="BP171:BU177" ca="1" si="110">ISNUMBER(SEARCH(BP$2,$BO171))</f>
        <v>0</v>
      </c>
      <c r="BQ171" s="11" t="b">
        <f t="shared" ca="1" si="110"/>
        <v>0</v>
      </c>
      <c r="BR171" s="11" t="b">
        <f t="shared" ca="1" si="110"/>
        <v>0</v>
      </c>
      <c r="BS171" s="11" t="b">
        <f t="shared" ca="1" si="110"/>
        <v>1</v>
      </c>
      <c r="BT171" s="11" t="b">
        <f t="shared" ca="1" si="110"/>
        <v>0</v>
      </c>
      <c r="BU171" s="11" t="b">
        <f t="shared" ca="1" si="110"/>
        <v>1</v>
      </c>
      <c r="BX171" s="11" t="b">
        <f t="shared" ca="1" si="105"/>
        <v>0</v>
      </c>
      <c r="BY171" s="11" t="b">
        <f t="shared" si="108"/>
        <v>0</v>
      </c>
      <c r="BZ171" s="11" t="b">
        <f t="shared" ref="BZ171:CM177" ca="1" si="111">ISNUMBER(SEARCH(BZ$2,$BV171))</f>
        <v>0</v>
      </c>
      <c r="CA171" s="11" t="b">
        <f t="shared" ca="1" si="111"/>
        <v>0</v>
      </c>
      <c r="CB171" s="11" t="b">
        <f t="shared" ca="1" si="111"/>
        <v>0</v>
      </c>
      <c r="CC171" s="11" t="b">
        <f t="shared" ca="1" si="111"/>
        <v>0</v>
      </c>
      <c r="CD171" s="11" t="b">
        <f t="shared" ca="1" si="111"/>
        <v>0</v>
      </c>
      <c r="CE171" s="11" t="b">
        <f t="shared" ca="1" si="111"/>
        <v>0</v>
      </c>
      <c r="CF171" s="11" t="b">
        <f t="shared" ca="1" si="111"/>
        <v>0</v>
      </c>
      <c r="CG171" s="11" t="b">
        <f t="shared" ca="1" si="111"/>
        <v>0</v>
      </c>
      <c r="CH171" s="11" t="b">
        <f t="shared" ca="1" si="111"/>
        <v>0</v>
      </c>
      <c r="CI171" s="11" t="b">
        <f t="shared" ca="1" si="111"/>
        <v>0</v>
      </c>
      <c r="CJ171" s="11" t="b">
        <f t="shared" ca="1" si="111"/>
        <v>0</v>
      </c>
      <c r="CK171" s="11" t="b">
        <f t="shared" ca="1" si="111"/>
        <v>0</v>
      </c>
      <c r="CL171" s="11" t="b">
        <f t="shared" ca="1" si="111"/>
        <v>0</v>
      </c>
      <c r="CM171" s="11" t="b">
        <f t="shared" ca="1" si="111"/>
        <v>0</v>
      </c>
      <c r="CN171" s="11" t="b">
        <f t="shared" ca="1" si="109"/>
        <v>0</v>
      </c>
      <c r="CO171" s="11" t="b">
        <f t="shared" ca="1" si="107"/>
        <v>0</v>
      </c>
      <c r="CP171" t="s">
        <v>219</v>
      </c>
    </row>
    <row r="172" spans="1:94">
      <c r="A172" t="s">
        <v>220</v>
      </c>
      <c r="B172" t="s">
        <v>221</v>
      </c>
      <c r="C172" t="s">
        <v>53</v>
      </c>
      <c r="D172" t="s">
        <v>54</v>
      </c>
      <c r="E172" t="s">
        <v>55</v>
      </c>
      <c r="F172" t="s">
        <v>222</v>
      </c>
      <c r="G172" t="s">
        <v>124</v>
      </c>
      <c r="H172" t="s">
        <v>84</v>
      </c>
      <c r="I172" t="str">
        <f t="shared" si="99"/>
        <v>United States</v>
      </c>
      <c r="J172" t="s">
        <v>74</v>
      </c>
      <c r="K172" t="s">
        <v>60</v>
      </c>
      <c r="L172">
        <v>3</v>
      </c>
      <c r="M172">
        <v>2</v>
      </c>
      <c r="N172">
        <v>5</v>
      </c>
      <c r="O172">
        <v>1</v>
      </c>
      <c r="P172">
        <v>5</v>
      </c>
      <c r="Q172">
        <v>4</v>
      </c>
      <c r="R172">
        <v>2</v>
      </c>
      <c r="S172">
        <v>1</v>
      </c>
      <c r="T172">
        <v>3</v>
      </c>
      <c r="V172">
        <v>5</v>
      </c>
      <c r="W172">
        <v>2</v>
      </c>
      <c r="X172">
        <v>1</v>
      </c>
      <c r="Y172">
        <v>5</v>
      </c>
      <c r="Z172">
        <v>4</v>
      </c>
      <c r="AA172">
        <v>5</v>
      </c>
      <c r="AB172">
        <v>2</v>
      </c>
      <c r="AC172">
        <v>4</v>
      </c>
      <c r="AD172">
        <v>2</v>
      </c>
      <c r="AE172" s="48">
        <f t="shared" si="89"/>
        <v>3.25</v>
      </c>
      <c r="AF172" s="35">
        <v>6</v>
      </c>
      <c r="AG172">
        <v>3</v>
      </c>
      <c r="AH172">
        <v>4</v>
      </c>
      <c r="AI172">
        <v>4</v>
      </c>
      <c r="AJ172">
        <v>5</v>
      </c>
      <c r="AK172">
        <v>5</v>
      </c>
      <c r="AL172">
        <v>5</v>
      </c>
      <c r="AM172">
        <v>3</v>
      </c>
      <c r="AN172" s="48">
        <f t="shared" si="85"/>
        <v>4.375</v>
      </c>
      <c r="AO172">
        <v>4</v>
      </c>
      <c r="AP172">
        <v>4</v>
      </c>
      <c r="AQ172">
        <v>5</v>
      </c>
      <c r="AR172">
        <v>4</v>
      </c>
      <c r="AS172">
        <v>4</v>
      </c>
      <c r="AT172">
        <v>6</v>
      </c>
      <c r="AU172" s="48">
        <f t="shared" si="86"/>
        <v>4.2</v>
      </c>
      <c r="AV172">
        <v>0</v>
      </c>
      <c r="AW172">
        <f t="shared" si="100"/>
        <v>4.375</v>
      </c>
      <c r="AX172">
        <f t="shared" si="101"/>
        <v>1</v>
      </c>
      <c r="AY172">
        <f t="shared" si="98"/>
        <v>3.25</v>
      </c>
      <c r="AZ172">
        <f t="shared" si="102"/>
        <v>1</v>
      </c>
      <c r="BA172" t="s">
        <v>61</v>
      </c>
      <c r="BB172" t="s">
        <v>223</v>
      </c>
      <c r="BC172" t="s">
        <v>224</v>
      </c>
      <c r="BD172">
        <v>0</v>
      </c>
      <c r="BE172">
        <v>1</v>
      </c>
      <c r="BF172">
        <f t="shared" si="103"/>
        <v>1</v>
      </c>
      <c r="BG172">
        <v>1</v>
      </c>
      <c r="BH172">
        <v>1</v>
      </c>
      <c r="BI172">
        <v>1</v>
      </c>
      <c r="BJ172" t="s">
        <v>64</v>
      </c>
      <c r="BK172" t="s">
        <v>65</v>
      </c>
      <c r="BL172" s="1">
        <v>8.4953703703703701E-3</v>
      </c>
      <c r="BN172" s="5" t="s">
        <v>1041</v>
      </c>
      <c r="BP172" s="11" t="b">
        <f t="shared" ca="1" si="110"/>
        <v>0</v>
      </c>
      <c r="BQ172" s="11" t="b">
        <f t="shared" ca="1" si="110"/>
        <v>0</v>
      </c>
      <c r="BR172" s="11" t="b">
        <f t="shared" ca="1" si="110"/>
        <v>0</v>
      </c>
      <c r="BS172" s="11" t="b">
        <f t="shared" ca="1" si="110"/>
        <v>0</v>
      </c>
      <c r="BT172" s="11" t="b">
        <f t="shared" ca="1" si="110"/>
        <v>0</v>
      </c>
      <c r="BU172" s="11" t="b">
        <f t="shared" ca="1" si="110"/>
        <v>0</v>
      </c>
      <c r="BX172" s="11" t="b">
        <f t="shared" ca="1" si="105"/>
        <v>0</v>
      </c>
      <c r="BY172" s="11" t="b">
        <f t="shared" si="108"/>
        <v>0</v>
      </c>
      <c r="BZ172" s="11" t="b">
        <f t="shared" ca="1" si="111"/>
        <v>0</v>
      </c>
      <c r="CA172" s="11" t="b">
        <f t="shared" ca="1" si="111"/>
        <v>0</v>
      </c>
      <c r="CB172" s="11" t="b">
        <f t="shared" ca="1" si="111"/>
        <v>0</v>
      </c>
      <c r="CC172" s="11" t="b">
        <f t="shared" ca="1" si="111"/>
        <v>0</v>
      </c>
      <c r="CD172" s="11" t="b">
        <f t="shared" ca="1" si="111"/>
        <v>0</v>
      </c>
      <c r="CE172" s="11" t="b">
        <f t="shared" ca="1" si="111"/>
        <v>0</v>
      </c>
      <c r="CF172" s="11" t="b">
        <f t="shared" ca="1" si="111"/>
        <v>0</v>
      </c>
      <c r="CG172" s="11" t="b">
        <f t="shared" ca="1" si="111"/>
        <v>0</v>
      </c>
      <c r="CH172" s="11" t="b">
        <f t="shared" ca="1" si="111"/>
        <v>0</v>
      </c>
      <c r="CI172" s="11" t="b">
        <f t="shared" ca="1" si="111"/>
        <v>0</v>
      </c>
      <c r="CJ172" s="11" t="b">
        <f t="shared" ca="1" si="111"/>
        <v>0</v>
      </c>
      <c r="CK172" s="11" t="b">
        <f t="shared" ca="1" si="111"/>
        <v>0</v>
      </c>
      <c r="CL172" s="11" t="b">
        <f t="shared" ca="1" si="111"/>
        <v>0</v>
      </c>
      <c r="CM172" s="11" t="b">
        <f t="shared" ca="1" si="111"/>
        <v>0</v>
      </c>
      <c r="CN172" s="11" t="b">
        <f t="shared" ca="1" si="109"/>
        <v>0</v>
      </c>
      <c r="CO172" s="11" t="b">
        <f t="shared" ca="1" si="107"/>
        <v>0</v>
      </c>
    </row>
    <row r="173" spans="1:94">
      <c r="A173" t="s">
        <v>231</v>
      </c>
      <c r="B173" t="s">
        <v>232</v>
      </c>
      <c r="C173" t="s">
        <v>53</v>
      </c>
      <c r="D173" t="s">
        <v>70</v>
      </c>
      <c r="E173" t="s">
        <v>95</v>
      </c>
      <c r="F173" t="s">
        <v>56</v>
      </c>
      <c r="G173" t="s">
        <v>96</v>
      </c>
      <c r="H173" t="s">
        <v>73</v>
      </c>
      <c r="I173" t="str">
        <f t="shared" si="99"/>
        <v>USA</v>
      </c>
      <c r="J173" t="s">
        <v>74</v>
      </c>
      <c r="K173" t="s">
        <v>60</v>
      </c>
      <c r="L173">
        <v>4</v>
      </c>
      <c r="M173">
        <v>4</v>
      </c>
      <c r="N173">
        <v>4</v>
      </c>
      <c r="O173">
        <v>4</v>
      </c>
      <c r="P173">
        <v>3</v>
      </c>
      <c r="Q173">
        <v>4</v>
      </c>
      <c r="R173">
        <v>4</v>
      </c>
      <c r="S173">
        <v>1</v>
      </c>
      <c r="T173">
        <v>3</v>
      </c>
      <c r="V173">
        <v>1</v>
      </c>
      <c r="W173">
        <v>5</v>
      </c>
      <c r="X173">
        <v>1</v>
      </c>
      <c r="Y173">
        <v>1</v>
      </c>
      <c r="Z173">
        <v>3</v>
      </c>
      <c r="AA173">
        <v>5</v>
      </c>
      <c r="AB173">
        <v>0</v>
      </c>
      <c r="AC173">
        <v>5</v>
      </c>
      <c r="AD173">
        <v>1</v>
      </c>
      <c r="AE173" s="48">
        <f t="shared" si="89"/>
        <v>2.125</v>
      </c>
      <c r="AF173" s="35">
        <v>0</v>
      </c>
      <c r="AG173">
        <v>1</v>
      </c>
      <c r="AH173">
        <v>1</v>
      </c>
      <c r="AI173">
        <v>0</v>
      </c>
      <c r="AJ173">
        <v>4</v>
      </c>
      <c r="AK173">
        <v>0</v>
      </c>
      <c r="AL173">
        <v>4</v>
      </c>
      <c r="AM173">
        <v>1</v>
      </c>
      <c r="AN173" s="48">
        <f t="shared" si="85"/>
        <v>1.375</v>
      </c>
      <c r="AO173">
        <v>0</v>
      </c>
      <c r="AP173">
        <v>0</v>
      </c>
      <c r="AQ173">
        <v>3</v>
      </c>
      <c r="AR173">
        <v>0</v>
      </c>
      <c r="AS173">
        <v>1</v>
      </c>
      <c r="AT173">
        <v>6</v>
      </c>
      <c r="AU173" s="48">
        <f t="shared" si="86"/>
        <v>0.8</v>
      </c>
      <c r="AV173">
        <v>0</v>
      </c>
      <c r="AW173">
        <f t="shared" si="100"/>
        <v>1.375</v>
      </c>
      <c r="AX173">
        <f t="shared" si="101"/>
        <v>0</v>
      </c>
      <c r="AY173">
        <f t="shared" si="98"/>
        <v>2.125</v>
      </c>
      <c r="AZ173">
        <f t="shared" si="102"/>
        <v>0</v>
      </c>
      <c r="BA173" t="s">
        <v>61</v>
      </c>
      <c r="BB173" t="s">
        <v>233</v>
      </c>
      <c r="BC173" t="s">
        <v>234</v>
      </c>
      <c r="BD173">
        <v>0</v>
      </c>
      <c r="BE173" t="s">
        <v>1100</v>
      </c>
      <c r="BF173" t="str">
        <f t="shared" si="103"/>
        <v>no dialog file</v>
      </c>
      <c r="BG173">
        <v>2</v>
      </c>
      <c r="BH173">
        <v>5</v>
      </c>
      <c r="BI173">
        <v>2</v>
      </c>
      <c r="BJ173" t="s">
        <v>235</v>
      </c>
      <c r="BK173" t="s">
        <v>236</v>
      </c>
      <c r="BL173" s="1">
        <v>3.8425925925925923E-3</v>
      </c>
      <c r="BN173" s="5" t="s">
        <v>1041</v>
      </c>
      <c r="BP173" s="11" t="b">
        <f t="shared" ca="1" si="110"/>
        <v>0</v>
      </c>
      <c r="BQ173" s="11" t="b">
        <f t="shared" ca="1" si="110"/>
        <v>0</v>
      </c>
      <c r="BR173" s="11" t="b">
        <f t="shared" ca="1" si="110"/>
        <v>0</v>
      </c>
      <c r="BS173" s="11" t="b">
        <f t="shared" ca="1" si="110"/>
        <v>0</v>
      </c>
      <c r="BT173" s="11" t="b">
        <f t="shared" ca="1" si="110"/>
        <v>0</v>
      </c>
      <c r="BU173" s="11" t="b">
        <f t="shared" ca="1" si="110"/>
        <v>0</v>
      </c>
      <c r="BX173" s="11" t="b">
        <f t="shared" ca="1" si="105"/>
        <v>0</v>
      </c>
      <c r="BY173" s="11" t="b">
        <f t="shared" si="108"/>
        <v>0</v>
      </c>
      <c r="BZ173" s="11" t="b">
        <f t="shared" ca="1" si="111"/>
        <v>0</v>
      </c>
      <c r="CA173" s="11" t="b">
        <f t="shared" ca="1" si="111"/>
        <v>0</v>
      </c>
      <c r="CB173" s="11" t="b">
        <f t="shared" ca="1" si="111"/>
        <v>0</v>
      </c>
      <c r="CC173" s="11" t="b">
        <f t="shared" ca="1" si="111"/>
        <v>0</v>
      </c>
      <c r="CD173" s="11" t="b">
        <f t="shared" ca="1" si="111"/>
        <v>0</v>
      </c>
      <c r="CE173" s="11" t="b">
        <f t="shared" ca="1" si="111"/>
        <v>0</v>
      </c>
      <c r="CF173" s="11" t="b">
        <f t="shared" ca="1" si="111"/>
        <v>0</v>
      </c>
      <c r="CG173" s="11" t="b">
        <f t="shared" ca="1" si="111"/>
        <v>0</v>
      </c>
      <c r="CH173" s="11" t="b">
        <f t="shared" ca="1" si="111"/>
        <v>0</v>
      </c>
      <c r="CI173" s="11" t="b">
        <f t="shared" ca="1" si="111"/>
        <v>0</v>
      </c>
      <c r="CJ173" s="11" t="b">
        <f t="shared" ca="1" si="111"/>
        <v>0</v>
      </c>
      <c r="CK173" s="11" t="b">
        <f t="shared" ca="1" si="111"/>
        <v>0</v>
      </c>
      <c r="CL173" s="11" t="b">
        <f t="shared" ca="1" si="111"/>
        <v>0</v>
      </c>
      <c r="CM173" s="11" t="b">
        <f t="shared" ca="1" si="111"/>
        <v>0</v>
      </c>
      <c r="CN173" s="11" t="b">
        <f t="shared" ca="1" si="109"/>
        <v>0</v>
      </c>
      <c r="CO173" s="11" t="b">
        <f t="shared" ca="1" si="107"/>
        <v>0</v>
      </c>
    </row>
    <row r="174" spans="1:94">
      <c r="A174" t="s">
        <v>237</v>
      </c>
      <c r="B174" t="s">
        <v>238</v>
      </c>
      <c r="C174" t="s">
        <v>53</v>
      </c>
      <c r="D174" t="s">
        <v>70</v>
      </c>
      <c r="E174" t="s">
        <v>144</v>
      </c>
      <c r="F174" t="s">
        <v>83</v>
      </c>
      <c r="G174" t="s">
        <v>72</v>
      </c>
      <c r="H174" t="s">
        <v>73</v>
      </c>
      <c r="I174" t="str">
        <f t="shared" si="99"/>
        <v>USA</v>
      </c>
      <c r="J174" t="s">
        <v>74</v>
      </c>
      <c r="K174" t="s">
        <v>60</v>
      </c>
      <c r="L174">
        <v>2</v>
      </c>
      <c r="M174">
        <v>4</v>
      </c>
      <c r="N174">
        <v>4</v>
      </c>
      <c r="O174">
        <v>4</v>
      </c>
      <c r="P174">
        <v>3</v>
      </c>
      <c r="Q174">
        <v>4</v>
      </c>
      <c r="R174">
        <v>4</v>
      </c>
      <c r="S174">
        <v>1</v>
      </c>
      <c r="T174">
        <v>3</v>
      </c>
      <c r="V174">
        <v>6</v>
      </c>
      <c r="W174">
        <v>6</v>
      </c>
      <c r="X174">
        <v>6</v>
      </c>
      <c r="Y174">
        <v>6</v>
      </c>
      <c r="Z174">
        <v>6</v>
      </c>
      <c r="AA174">
        <v>6</v>
      </c>
      <c r="AB174">
        <v>6</v>
      </c>
      <c r="AC174">
        <v>6</v>
      </c>
      <c r="AD174">
        <v>0</v>
      </c>
      <c r="AE174" s="48">
        <f t="shared" si="89"/>
        <v>5.25</v>
      </c>
      <c r="AF174" s="35">
        <v>6</v>
      </c>
      <c r="AG174">
        <v>6</v>
      </c>
      <c r="AH174">
        <v>6</v>
      </c>
      <c r="AI174">
        <v>4</v>
      </c>
      <c r="AJ174">
        <v>6</v>
      </c>
      <c r="AK174">
        <v>6</v>
      </c>
      <c r="AL174">
        <v>6</v>
      </c>
      <c r="AM174">
        <v>6</v>
      </c>
      <c r="AN174" s="48">
        <f t="shared" si="85"/>
        <v>5.75</v>
      </c>
      <c r="AO174">
        <v>5</v>
      </c>
      <c r="AP174">
        <v>3</v>
      </c>
      <c r="AQ174">
        <v>4</v>
      </c>
      <c r="AR174">
        <v>3</v>
      </c>
      <c r="AS174">
        <v>5</v>
      </c>
      <c r="AT174">
        <v>6</v>
      </c>
      <c r="AU174" s="48">
        <f t="shared" si="86"/>
        <v>4</v>
      </c>
      <c r="AV174">
        <v>1</v>
      </c>
      <c r="AW174">
        <f t="shared" si="100"/>
        <v>5.75</v>
      </c>
      <c r="AX174">
        <f t="shared" si="101"/>
        <v>1</v>
      </c>
      <c r="AY174">
        <f t="shared" si="98"/>
        <v>5.25</v>
      </c>
      <c r="AZ174">
        <f t="shared" si="102"/>
        <v>1</v>
      </c>
      <c r="BA174" t="s">
        <v>61</v>
      </c>
      <c r="BB174" t="s">
        <v>166</v>
      </c>
      <c r="BC174" t="s">
        <v>239</v>
      </c>
      <c r="BD174">
        <v>2</v>
      </c>
      <c r="BF174">
        <f t="shared" si="103"/>
        <v>2</v>
      </c>
      <c r="BG174">
        <v>1</v>
      </c>
      <c r="BH174">
        <v>2</v>
      </c>
      <c r="BI174">
        <v>1</v>
      </c>
      <c r="BJ174" t="s">
        <v>181</v>
      </c>
      <c r="BK174" t="s">
        <v>65</v>
      </c>
      <c r="BL174" s="1">
        <v>3.3912037037037036E-3</v>
      </c>
      <c r="BM174" t="s">
        <v>240</v>
      </c>
      <c r="BN174" s="5" t="s">
        <v>736</v>
      </c>
      <c r="BO174" s="5" t="s">
        <v>1159</v>
      </c>
      <c r="BP174" s="11" t="b">
        <f t="shared" ca="1" si="110"/>
        <v>0</v>
      </c>
      <c r="BQ174" s="11" t="b">
        <f t="shared" ca="1" si="110"/>
        <v>0</v>
      </c>
      <c r="BR174" s="11" t="b">
        <f t="shared" ca="1" si="110"/>
        <v>1</v>
      </c>
      <c r="BS174" s="11" t="b">
        <f t="shared" ca="1" si="110"/>
        <v>0</v>
      </c>
      <c r="BT174" s="11" t="b">
        <f t="shared" ca="1" si="110"/>
        <v>0</v>
      </c>
      <c r="BU174" s="11" t="b">
        <f t="shared" ca="1" si="110"/>
        <v>0</v>
      </c>
      <c r="BX174" s="11" t="b">
        <f t="shared" ca="1" si="105"/>
        <v>0</v>
      </c>
      <c r="BY174" s="11" t="b">
        <f t="shared" si="108"/>
        <v>0</v>
      </c>
      <c r="BZ174" s="11" t="b">
        <f t="shared" ca="1" si="111"/>
        <v>0</v>
      </c>
      <c r="CA174" s="11" t="b">
        <f t="shared" ca="1" si="111"/>
        <v>0</v>
      </c>
      <c r="CB174" s="11" t="b">
        <f t="shared" ca="1" si="111"/>
        <v>0</v>
      </c>
      <c r="CC174" s="11" t="b">
        <f t="shared" ca="1" si="111"/>
        <v>0</v>
      </c>
      <c r="CD174" s="11" t="b">
        <f t="shared" ca="1" si="111"/>
        <v>0</v>
      </c>
      <c r="CE174" s="11" t="b">
        <f t="shared" ca="1" si="111"/>
        <v>0</v>
      </c>
      <c r="CF174" s="11" t="b">
        <f t="shared" ca="1" si="111"/>
        <v>0</v>
      </c>
      <c r="CG174" s="11" t="b">
        <f t="shared" ca="1" si="111"/>
        <v>0</v>
      </c>
      <c r="CH174" s="11" t="b">
        <f t="shared" ca="1" si="111"/>
        <v>0</v>
      </c>
      <c r="CI174" s="11" t="b">
        <f t="shared" ca="1" si="111"/>
        <v>0</v>
      </c>
      <c r="CJ174" s="11" t="b">
        <f t="shared" ca="1" si="111"/>
        <v>0</v>
      </c>
      <c r="CK174" s="11" t="b">
        <f t="shared" ca="1" si="111"/>
        <v>0</v>
      </c>
      <c r="CL174" s="11" t="b">
        <f t="shared" ca="1" si="111"/>
        <v>0</v>
      </c>
      <c r="CM174" s="11" t="b">
        <f t="shared" ca="1" si="111"/>
        <v>0</v>
      </c>
      <c r="CN174" s="11" t="b">
        <f t="shared" ca="1" si="109"/>
        <v>0</v>
      </c>
      <c r="CO174" s="11" t="b">
        <f t="shared" ca="1" si="107"/>
        <v>0</v>
      </c>
      <c r="CP174" t="s">
        <v>241</v>
      </c>
    </row>
    <row r="175" spans="1:94">
      <c r="A175" t="s">
        <v>242</v>
      </c>
      <c r="B175" t="s">
        <v>243</v>
      </c>
      <c r="C175" t="s">
        <v>53</v>
      </c>
      <c r="D175" t="s">
        <v>70</v>
      </c>
      <c r="E175" t="s">
        <v>55</v>
      </c>
      <c r="F175" t="s">
        <v>56</v>
      </c>
      <c r="G175" t="s">
        <v>72</v>
      </c>
      <c r="H175" t="s">
        <v>244</v>
      </c>
      <c r="I175" t="str">
        <f t="shared" si="99"/>
        <v>Uk</v>
      </c>
      <c r="J175" t="s">
        <v>74</v>
      </c>
      <c r="K175" t="s">
        <v>98</v>
      </c>
      <c r="L175">
        <v>4</v>
      </c>
      <c r="M175">
        <v>4</v>
      </c>
      <c r="N175">
        <v>5</v>
      </c>
      <c r="O175">
        <v>3</v>
      </c>
      <c r="P175">
        <v>4</v>
      </c>
      <c r="Q175">
        <v>5</v>
      </c>
      <c r="R175">
        <v>5</v>
      </c>
      <c r="S175">
        <v>1</v>
      </c>
      <c r="T175">
        <v>2</v>
      </c>
      <c r="V175">
        <v>5</v>
      </c>
      <c r="W175">
        <v>5</v>
      </c>
      <c r="X175">
        <v>5</v>
      </c>
      <c r="Y175">
        <v>3</v>
      </c>
      <c r="Z175">
        <v>3</v>
      </c>
      <c r="AA175">
        <v>4</v>
      </c>
      <c r="AB175">
        <v>3</v>
      </c>
      <c r="AC175">
        <v>1</v>
      </c>
      <c r="AD175">
        <v>5</v>
      </c>
      <c r="AE175" s="48">
        <f t="shared" si="89"/>
        <v>4.125</v>
      </c>
      <c r="AF175" s="35">
        <v>4</v>
      </c>
      <c r="AG175">
        <v>4</v>
      </c>
      <c r="AH175">
        <v>4</v>
      </c>
      <c r="AI175">
        <v>4</v>
      </c>
      <c r="AJ175">
        <v>4</v>
      </c>
      <c r="AK175">
        <v>4</v>
      </c>
      <c r="AL175">
        <v>4</v>
      </c>
      <c r="AM175">
        <v>0</v>
      </c>
      <c r="AN175" s="48">
        <f t="shared" si="85"/>
        <v>3.5</v>
      </c>
      <c r="AO175">
        <v>5</v>
      </c>
      <c r="AP175">
        <v>5</v>
      </c>
      <c r="AQ175">
        <v>3</v>
      </c>
      <c r="AR175">
        <v>4</v>
      </c>
      <c r="AS175">
        <v>3</v>
      </c>
      <c r="AT175">
        <v>6</v>
      </c>
      <c r="AU175" s="48">
        <f t="shared" si="86"/>
        <v>4</v>
      </c>
      <c r="AV175">
        <v>0</v>
      </c>
      <c r="AW175">
        <f t="shared" si="100"/>
        <v>3.5</v>
      </c>
      <c r="AX175">
        <f t="shared" si="101"/>
        <v>1</v>
      </c>
      <c r="AY175">
        <f t="shared" si="98"/>
        <v>4.125</v>
      </c>
      <c r="AZ175">
        <f t="shared" si="102"/>
        <v>1</v>
      </c>
      <c r="BA175" t="s">
        <v>61</v>
      </c>
      <c r="BB175" t="s">
        <v>245</v>
      </c>
      <c r="BC175" t="s">
        <v>246</v>
      </c>
      <c r="BD175">
        <v>1</v>
      </c>
      <c r="BF175">
        <f t="shared" si="103"/>
        <v>1</v>
      </c>
      <c r="BG175">
        <v>1</v>
      </c>
      <c r="BH175">
        <v>1</v>
      </c>
      <c r="BI175">
        <v>1</v>
      </c>
      <c r="BJ175" t="s">
        <v>64</v>
      </c>
      <c r="BK175" t="s">
        <v>65</v>
      </c>
      <c r="BL175" s="1">
        <v>1.4004629629629629E-3</v>
      </c>
      <c r="BN175" s="5" t="s">
        <v>1041</v>
      </c>
      <c r="BP175" s="11" t="b">
        <f t="shared" ca="1" si="110"/>
        <v>0</v>
      </c>
      <c r="BQ175" s="11" t="b">
        <f t="shared" ca="1" si="110"/>
        <v>0</v>
      </c>
      <c r="BR175" s="11" t="b">
        <f t="shared" ca="1" si="110"/>
        <v>0</v>
      </c>
      <c r="BS175" s="11" t="b">
        <f t="shared" ca="1" si="110"/>
        <v>0</v>
      </c>
      <c r="BT175" s="11" t="b">
        <f t="shared" ca="1" si="110"/>
        <v>0</v>
      </c>
      <c r="BU175" s="11" t="b">
        <f t="shared" ca="1" si="110"/>
        <v>0</v>
      </c>
      <c r="BX175" s="11" t="b">
        <f t="shared" ca="1" si="105"/>
        <v>0</v>
      </c>
      <c r="BY175" s="11" t="b">
        <f t="shared" si="108"/>
        <v>0</v>
      </c>
      <c r="BZ175" s="11" t="b">
        <f t="shared" ca="1" si="111"/>
        <v>0</v>
      </c>
      <c r="CA175" s="11" t="b">
        <f t="shared" ca="1" si="111"/>
        <v>0</v>
      </c>
      <c r="CB175" s="11" t="b">
        <f t="shared" ca="1" si="111"/>
        <v>0</v>
      </c>
      <c r="CC175" s="11" t="b">
        <f t="shared" ca="1" si="111"/>
        <v>0</v>
      </c>
      <c r="CD175" s="11" t="b">
        <f t="shared" ca="1" si="111"/>
        <v>0</v>
      </c>
      <c r="CE175" s="11" t="b">
        <f t="shared" ca="1" si="111"/>
        <v>0</v>
      </c>
      <c r="CF175" s="11" t="b">
        <f t="shared" ca="1" si="111"/>
        <v>0</v>
      </c>
      <c r="CG175" s="11" t="b">
        <f t="shared" ca="1" si="111"/>
        <v>0</v>
      </c>
      <c r="CH175" s="11" t="b">
        <f t="shared" ca="1" si="111"/>
        <v>0</v>
      </c>
      <c r="CI175" s="11" t="b">
        <f t="shared" ca="1" si="111"/>
        <v>0</v>
      </c>
      <c r="CJ175" s="11" t="b">
        <f t="shared" ca="1" si="111"/>
        <v>0</v>
      </c>
      <c r="CK175" s="11" t="b">
        <f t="shared" ca="1" si="111"/>
        <v>0</v>
      </c>
      <c r="CL175" s="11" t="b">
        <f t="shared" ca="1" si="111"/>
        <v>0</v>
      </c>
      <c r="CM175" s="11" t="b">
        <f t="shared" ca="1" si="111"/>
        <v>0</v>
      </c>
      <c r="CN175" s="11" t="b">
        <f t="shared" ca="1" si="109"/>
        <v>0</v>
      </c>
      <c r="CO175" s="11" t="b">
        <f t="shared" ca="1" si="107"/>
        <v>0</v>
      </c>
    </row>
    <row r="176" spans="1:94">
      <c r="A176" t="s">
        <v>247</v>
      </c>
      <c r="B176" t="s">
        <v>248</v>
      </c>
      <c r="C176" t="s">
        <v>53</v>
      </c>
      <c r="D176" t="s">
        <v>70</v>
      </c>
      <c r="E176" t="s">
        <v>71</v>
      </c>
      <c r="F176" t="s">
        <v>83</v>
      </c>
      <c r="G176" t="s">
        <v>72</v>
      </c>
      <c r="H176" t="s">
        <v>125</v>
      </c>
      <c r="I176" t="str">
        <f t="shared" si="99"/>
        <v>United Kingdom</v>
      </c>
      <c r="J176" t="s">
        <v>59</v>
      </c>
      <c r="K176" t="s">
        <v>98</v>
      </c>
      <c r="L176">
        <v>4</v>
      </c>
      <c r="M176">
        <v>5</v>
      </c>
      <c r="N176">
        <v>4</v>
      </c>
      <c r="O176">
        <v>3</v>
      </c>
      <c r="P176">
        <v>3</v>
      </c>
      <c r="Q176">
        <v>3</v>
      </c>
      <c r="R176">
        <v>4</v>
      </c>
      <c r="S176">
        <v>1</v>
      </c>
      <c r="T176">
        <v>2</v>
      </c>
      <c r="V176">
        <v>2</v>
      </c>
      <c r="W176">
        <v>5</v>
      </c>
      <c r="X176">
        <v>3</v>
      </c>
      <c r="Y176">
        <v>4</v>
      </c>
      <c r="Z176">
        <v>3</v>
      </c>
      <c r="AA176">
        <v>3</v>
      </c>
      <c r="AB176">
        <v>4</v>
      </c>
      <c r="AC176">
        <v>2</v>
      </c>
      <c r="AD176">
        <v>4</v>
      </c>
      <c r="AE176" s="48">
        <f t="shared" si="89"/>
        <v>3.5</v>
      </c>
      <c r="AF176" s="35">
        <v>4</v>
      </c>
      <c r="AG176">
        <v>2</v>
      </c>
      <c r="AH176">
        <v>4</v>
      </c>
      <c r="AI176">
        <v>2</v>
      </c>
      <c r="AJ176">
        <v>6</v>
      </c>
      <c r="AK176">
        <v>5</v>
      </c>
      <c r="AL176">
        <v>2</v>
      </c>
      <c r="AM176">
        <v>1</v>
      </c>
      <c r="AN176" s="48">
        <f t="shared" si="85"/>
        <v>3.25</v>
      </c>
      <c r="AO176">
        <v>3</v>
      </c>
      <c r="AP176">
        <v>3</v>
      </c>
      <c r="AQ176">
        <v>3</v>
      </c>
      <c r="AR176">
        <v>3</v>
      </c>
      <c r="AS176">
        <v>3</v>
      </c>
      <c r="AT176">
        <v>6</v>
      </c>
      <c r="AU176" s="48">
        <f t="shared" si="86"/>
        <v>3</v>
      </c>
      <c r="AV176">
        <v>0</v>
      </c>
      <c r="AW176">
        <f t="shared" si="100"/>
        <v>3.25</v>
      </c>
      <c r="AX176">
        <f t="shared" si="101"/>
        <v>1</v>
      </c>
      <c r="AY176">
        <f t="shared" si="98"/>
        <v>3.5</v>
      </c>
      <c r="AZ176">
        <f t="shared" si="102"/>
        <v>1</v>
      </c>
      <c r="BA176" t="s">
        <v>86</v>
      </c>
      <c r="BB176" t="s">
        <v>139</v>
      </c>
      <c r="BC176" t="s">
        <v>249</v>
      </c>
      <c r="BD176">
        <v>1</v>
      </c>
      <c r="BF176">
        <f t="shared" si="103"/>
        <v>1</v>
      </c>
      <c r="BG176">
        <v>1</v>
      </c>
      <c r="BH176">
        <v>4</v>
      </c>
      <c r="BI176">
        <v>1</v>
      </c>
      <c r="BJ176" t="s">
        <v>106</v>
      </c>
      <c r="BK176" t="s">
        <v>90</v>
      </c>
      <c r="BL176" s="1">
        <v>3.8888888888888883E-3</v>
      </c>
      <c r="BM176" t="s">
        <v>250</v>
      </c>
      <c r="BN176" s="5" t="s">
        <v>1042</v>
      </c>
      <c r="BP176" s="11" t="b">
        <f t="shared" ca="1" si="110"/>
        <v>0</v>
      </c>
      <c r="BQ176" s="11" t="b">
        <f t="shared" ca="1" si="110"/>
        <v>0</v>
      </c>
      <c r="BR176" s="11" t="b">
        <f t="shared" ca="1" si="110"/>
        <v>0</v>
      </c>
      <c r="BS176" s="11" t="b">
        <f t="shared" ca="1" si="110"/>
        <v>0</v>
      </c>
      <c r="BT176" s="11" t="b">
        <f t="shared" ca="1" si="110"/>
        <v>0</v>
      </c>
      <c r="BU176" s="11" t="b">
        <f t="shared" ca="1" si="110"/>
        <v>0</v>
      </c>
      <c r="BV176" s="5" t="s">
        <v>1085</v>
      </c>
      <c r="BW176" s="5" t="s">
        <v>1073</v>
      </c>
      <c r="BX176" s="11" t="b">
        <f t="shared" ca="1" si="105"/>
        <v>0</v>
      </c>
      <c r="BY176" s="11" t="b">
        <f t="shared" si="108"/>
        <v>0</v>
      </c>
      <c r="BZ176" s="11" t="b">
        <f t="shared" ca="1" si="111"/>
        <v>1</v>
      </c>
      <c r="CA176" s="11" t="b">
        <f t="shared" ca="1" si="111"/>
        <v>1</v>
      </c>
      <c r="CB176" s="11" t="b">
        <f t="shared" ca="1" si="111"/>
        <v>0</v>
      </c>
      <c r="CC176" s="11" t="b">
        <f t="shared" ca="1" si="111"/>
        <v>0</v>
      </c>
      <c r="CD176" s="11" t="b">
        <f t="shared" ca="1" si="111"/>
        <v>0</v>
      </c>
      <c r="CE176" s="11" t="b">
        <f t="shared" ca="1" si="111"/>
        <v>0</v>
      </c>
      <c r="CF176" s="11" t="b">
        <f t="shared" ca="1" si="111"/>
        <v>0</v>
      </c>
      <c r="CG176" s="11" t="b">
        <f t="shared" ca="1" si="111"/>
        <v>0</v>
      </c>
      <c r="CH176" s="11" t="b">
        <f t="shared" ca="1" si="111"/>
        <v>0</v>
      </c>
      <c r="CI176" s="11" t="b">
        <f t="shared" ca="1" si="111"/>
        <v>0</v>
      </c>
      <c r="CJ176" s="11" t="b">
        <f t="shared" ca="1" si="111"/>
        <v>1</v>
      </c>
      <c r="CK176" s="11" t="b">
        <f t="shared" ca="1" si="111"/>
        <v>0</v>
      </c>
      <c r="CL176" s="11" t="b">
        <f t="shared" ca="1" si="111"/>
        <v>0</v>
      </c>
      <c r="CM176" s="11" t="b">
        <f t="shared" ca="1" si="111"/>
        <v>0</v>
      </c>
      <c r="CN176" s="11" t="b">
        <f t="shared" ca="1" si="109"/>
        <v>1</v>
      </c>
      <c r="CO176" s="11" t="b">
        <f t="shared" ca="1" si="107"/>
        <v>0</v>
      </c>
      <c r="CP176" t="s">
        <v>251</v>
      </c>
    </row>
    <row r="177" spans="1:96">
      <c r="A177" t="s">
        <v>272</v>
      </c>
      <c r="B177" t="s">
        <v>273</v>
      </c>
      <c r="C177" t="s">
        <v>53</v>
      </c>
      <c r="D177" t="s">
        <v>70</v>
      </c>
      <c r="E177" t="s">
        <v>71</v>
      </c>
      <c r="F177" t="s">
        <v>132</v>
      </c>
      <c r="G177" t="s">
        <v>96</v>
      </c>
      <c r="H177" t="s">
        <v>84</v>
      </c>
      <c r="I177" t="str">
        <f t="shared" si="99"/>
        <v>United States</v>
      </c>
      <c r="J177" t="s">
        <v>74</v>
      </c>
      <c r="K177" t="s">
        <v>60</v>
      </c>
      <c r="L177">
        <v>2</v>
      </c>
      <c r="M177">
        <v>3</v>
      </c>
      <c r="N177">
        <v>4</v>
      </c>
      <c r="O177">
        <v>4</v>
      </c>
      <c r="P177">
        <v>4</v>
      </c>
      <c r="Q177">
        <v>4</v>
      </c>
      <c r="R177">
        <v>5</v>
      </c>
      <c r="S177">
        <v>1</v>
      </c>
      <c r="T177">
        <v>3</v>
      </c>
      <c r="V177">
        <v>3</v>
      </c>
      <c r="W177">
        <v>2</v>
      </c>
      <c r="X177">
        <v>3</v>
      </c>
      <c r="Y177">
        <v>5</v>
      </c>
      <c r="Z177">
        <v>3</v>
      </c>
      <c r="AA177">
        <v>4</v>
      </c>
      <c r="AB177">
        <v>2</v>
      </c>
      <c r="AC177">
        <v>4</v>
      </c>
      <c r="AD177">
        <v>2</v>
      </c>
      <c r="AE177" s="48">
        <f t="shared" si="89"/>
        <v>3</v>
      </c>
      <c r="AF177" s="35">
        <v>4</v>
      </c>
      <c r="AG177">
        <v>3</v>
      </c>
      <c r="AH177">
        <v>6</v>
      </c>
      <c r="AI177">
        <v>4</v>
      </c>
      <c r="AJ177">
        <v>6</v>
      </c>
      <c r="AK177">
        <v>4</v>
      </c>
      <c r="AL177">
        <v>5</v>
      </c>
      <c r="AM177">
        <v>3</v>
      </c>
      <c r="AN177" s="48">
        <f t="shared" si="85"/>
        <v>4.375</v>
      </c>
      <c r="AO177">
        <v>4</v>
      </c>
      <c r="AP177">
        <v>4</v>
      </c>
      <c r="AQ177">
        <v>5</v>
      </c>
      <c r="AR177">
        <v>4</v>
      </c>
      <c r="AS177">
        <v>4</v>
      </c>
      <c r="AT177">
        <v>6</v>
      </c>
      <c r="AU177" s="48">
        <f t="shared" si="86"/>
        <v>4.2</v>
      </c>
      <c r="AV177">
        <v>2</v>
      </c>
      <c r="AW177">
        <f t="shared" si="100"/>
        <v>4.375</v>
      </c>
      <c r="AX177">
        <f t="shared" si="101"/>
        <v>1</v>
      </c>
      <c r="AY177">
        <f t="shared" si="98"/>
        <v>3</v>
      </c>
      <c r="AZ177">
        <f t="shared" si="102"/>
        <v>0</v>
      </c>
      <c r="BA177" t="s">
        <v>61</v>
      </c>
      <c r="BB177" t="s">
        <v>126</v>
      </c>
      <c r="BC177" t="s">
        <v>127</v>
      </c>
      <c r="BD177">
        <v>1</v>
      </c>
      <c r="BF177">
        <f t="shared" si="103"/>
        <v>1</v>
      </c>
      <c r="BG177">
        <v>1</v>
      </c>
      <c r="BH177">
        <v>2</v>
      </c>
      <c r="BI177">
        <v>1</v>
      </c>
      <c r="BJ177" t="s">
        <v>64</v>
      </c>
      <c r="BK177" t="s">
        <v>65</v>
      </c>
      <c r="BL177" s="1">
        <v>4.1898148148148146E-3</v>
      </c>
      <c r="BM177" t="s">
        <v>274</v>
      </c>
      <c r="BN177" s="5" t="s">
        <v>1042</v>
      </c>
      <c r="BP177" s="11" t="b">
        <f t="shared" ca="1" si="110"/>
        <v>0</v>
      </c>
      <c r="BQ177" s="11" t="b">
        <f t="shared" ca="1" si="110"/>
        <v>0</v>
      </c>
      <c r="BR177" s="11" t="b">
        <f t="shared" ca="1" si="110"/>
        <v>0</v>
      </c>
      <c r="BS177" s="11" t="b">
        <f t="shared" ca="1" si="110"/>
        <v>0</v>
      </c>
      <c r="BT177" s="11" t="b">
        <f t="shared" ca="1" si="110"/>
        <v>0</v>
      </c>
      <c r="BU177" s="11" t="b">
        <f t="shared" ca="1" si="110"/>
        <v>0</v>
      </c>
      <c r="BV177" s="5" t="s">
        <v>1047</v>
      </c>
      <c r="BW177" s="5" t="s">
        <v>1136</v>
      </c>
      <c r="BX177" s="11" t="b">
        <f t="shared" ca="1" si="105"/>
        <v>0</v>
      </c>
      <c r="BY177" s="11" t="b">
        <f t="shared" si="108"/>
        <v>0</v>
      </c>
      <c r="BZ177" s="11" t="b">
        <f t="shared" ca="1" si="111"/>
        <v>1</v>
      </c>
      <c r="CA177" s="11" t="b">
        <f t="shared" ca="1" si="111"/>
        <v>0</v>
      </c>
      <c r="CB177" s="11" t="b">
        <f t="shared" ca="1" si="111"/>
        <v>0</v>
      </c>
      <c r="CC177" s="11" t="b">
        <f t="shared" ca="1" si="111"/>
        <v>0</v>
      </c>
      <c r="CD177" s="11" t="b">
        <f t="shared" ca="1" si="111"/>
        <v>0</v>
      </c>
      <c r="CE177" s="11" t="b">
        <f t="shared" ca="1" si="111"/>
        <v>0</v>
      </c>
      <c r="CF177" s="11" t="b">
        <f t="shared" ca="1" si="111"/>
        <v>0</v>
      </c>
      <c r="CG177" s="11" t="b">
        <f t="shared" ca="1" si="111"/>
        <v>0</v>
      </c>
      <c r="CH177" s="11" t="b">
        <f t="shared" ca="1" si="111"/>
        <v>0</v>
      </c>
      <c r="CI177" s="11" t="b">
        <f t="shared" ca="1" si="111"/>
        <v>0</v>
      </c>
      <c r="CJ177" s="11" t="b">
        <f t="shared" ca="1" si="111"/>
        <v>0</v>
      </c>
      <c r="CK177" s="11" t="b">
        <f t="shared" ca="1" si="111"/>
        <v>0</v>
      </c>
      <c r="CL177" s="11" t="b">
        <f t="shared" ca="1" si="111"/>
        <v>0</v>
      </c>
      <c r="CM177" s="11" t="b">
        <f t="shared" ca="1" si="111"/>
        <v>0</v>
      </c>
      <c r="CN177" s="11" t="b">
        <f t="shared" ca="1" si="109"/>
        <v>0</v>
      </c>
      <c r="CO177" s="11" t="b">
        <f t="shared" ca="1" si="107"/>
        <v>0</v>
      </c>
    </row>
    <row r="178" spans="1:96">
      <c r="A178" t="s">
        <v>1287</v>
      </c>
      <c r="B178" t="s">
        <v>802</v>
      </c>
      <c r="H178" t="s">
        <v>1347</v>
      </c>
      <c r="S178">
        <f>COUNTIF(S1:S145,"=0")</f>
        <v>79</v>
      </c>
      <c r="T178">
        <f>COUNTIF(T1:T145,"=2")</f>
        <v>45</v>
      </c>
      <c r="U178">
        <f>COUNTIF(U1:U145,"=4")</f>
        <v>44</v>
      </c>
      <c r="X178" t="s">
        <v>109</v>
      </c>
      <c r="Y178">
        <v>61</v>
      </c>
      <c r="BN178"/>
      <c r="BO178"/>
      <c r="BV178"/>
      <c r="BW178"/>
    </row>
    <row r="179" spans="1:96" ht="16" customHeight="1">
      <c r="A179" t="s">
        <v>1351</v>
      </c>
      <c r="V179" s="20"/>
      <c r="W179" s="20"/>
      <c r="X179" s="20"/>
      <c r="Y179" s="21" t="s">
        <v>1330</v>
      </c>
      <c r="Z179" s="20"/>
      <c r="AA179" s="20"/>
      <c r="AB179" s="20"/>
      <c r="AC179" s="20"/>
      <c r="AD179" s="34"/>
      <c r="AF179" s="30"/>
      <c r="AG179" s="22"/>
      <c r="AH179" s="23" t="s">
        <v>1331</v>
      </c>
      <c r="AI179" s="22"/>
      <c r="AJ179" s="22"/>
      <c r="AK179" s="22"/>
      <c r="AL179" s="22"/>
      <c r="AM179" s="30"/>
      <c r="AO179" s="25" t="s">
        <v>1332</v>
      </c>
      <c r="AP179" s="24"/>
      <c r="AQ179" s="24"/>
      <c r="AR179" s="24"/>
      <c r="AS179" s="47"/>
    </row>
    <row r="180" spans="1:96" s="10" customFormat="1" ht="16" customHeight="1">
      <c r="A180" s="13"/>
      <c r="B180" s="13"/>
      <c r="C180" s="13"/>
      <c r="D180" s="13" t="s">
        <v>1</v>
      </c>
      <c r="E180" s="13" t="s">
        <v>2</v>
      </c>
      <c r="F180" s="13" t="s">
        <v>3</v>
      </c>
      <c r="G180" s="13" t="s">
        <v>4</v>
      </c>
      <c r="H180" s="13" t="s">
        <v>5</v>
      </c>
      <c r="I180" s="13"/>
      <c r="J180" s="13" t="s">
        <v>6</v>
      </c>
      <c r="K180" s="13" t="s">
        <v>7</v>
      </c>
      <c r="L180" s="13" t="s">
        <v>8</v>
      </c>
      <c r="M180" s="13" t="s">
        <v>9</v>
      </c>
      <c r="N180" s="13" t="s">
        <v>10</v>
      </c>
      <c r="O180" s="13" t="s">
        <v>11</v>
      </c>
      <c r="P180" s="13" t="s">
        <v>12</v>
      </c>
      <c r="Q180" s="13" t="s">
        <v>13</v>
      </c>
      <c r="R180" s="13" t="s">
        <v>14</v>
      </c>
      <c r="S180" s="13"/>
      <c r="T180" s="13"/>
      <c r="U180" s="13"/>
      <c r="V180" s="20" t="s">
        <v>15</v>
      </c>
      <c r="W180" s="20" t="s">
        <v>19</v>
      </c>
      <c r="X180" s="20" t="s">
        <v>21</v>
      </c>
      <c r="Y180" s="20" t="s">
        <v>22</v>
      </c>
      <c r="Z180" s="20" t="s">
        <v>23</v>
      </c>
      <c r="AA180" s="20" t="s">
        <v>24</v>
      </c>
      <c r="AB180" s="20" t="s">
        <v>25</v>
      </c>
      <c r="AC180" s="20" t="s">
        <v>26</v>
      </c>
      <c r="AD180" s="34" t="s">
        <v>27</v>
      </c>
      <c r="AE180" s="48"/>
      <c r="AF180" s="30" t="s">
        <v>38</v>
      </c>
      <c r="AG180" s="22" t="s">
        <v>28</v>
      </c>
      <c r="AH180" s="22" t="s">
        <v>29</v>
      </c>
      <c r="AI180" s="22" t="s">
        <v>30</v>
      </c>
      <c r="AJ180" s="22" t="s">
        <v>31</v>
      </c>
      <c r="AK180" s="22" t="s">
        <v>32</v>
      </c>
      <c r="AL180" s="22" t="s">
        <v>33</v>
      </c>
      <c r="AM180" s="30" t="s">
        <v>34</v>
      </c>
      <c r="AN180" s="48"/>
      <c r="AO180" s="24" t="s">
        <v>16</v>
      </c>
      <c r="AP180" s="24" t="s">
        <v>17</v>
      </c>
      <c r="AQ180" s="24" t="s">
        <v>18</v>
      </c>
      <c r="AR180" s="24" t="s">
        <v>35</v>
      </c>
      <c r="AS180" s="47" t="s">
        <v>36</v>
      </c>
      <c r="AT180" s="13" t="s">
        <v>37</v>
      </c>
      <c r="AU180" s="48"/>
      <c r="AV180" s="13" t="s">
        <v>20</v>
      </c>
      <c r="AW180" s="13"/>
      <c r="AX180" s="13"/>
      <c r="AY180" s="13"/>
      <c r="AZ180" s="13"/>
      <c r="BA180" s="13" t="s">
        <v>39</v>
      </c>
      <c r="BB180" s="13" t="s">
        <v>40</v>
      </c>
      <c r="BC180" s="13" t="s">
        <v>41</v>
      </c>
      <c r="BD180" s="13" t="s">
        <v>42</v>
      </c>
      <c r="BE180" s="13" t="s">
        <v>1099</v>
      </c>
      <c r="BF180" s="13"/>
      <c r="BG180" s="13" t="s">
        <v>43</v>
      </c>
      <c r="BH180" s="13" t="s">
        <v>44</v>
      </c>
      <c r="BI180" s="13" t="s">
        <v>45</v>
      </c>
      <c r="BJ180" s="13" t="s">
        <v>46</v>
      </c>
      <c r="BK180" s="13" t="s">
        <v>47</v>
      </c>
      <c r="BL180" s="13" t="s">
        <v>48</v>
      </c>
      <c r="BM180" s="13" t="s">
        <v>49</v>
      </c>
      <c r="BN180" s="14" t="s">
        <v>1039</v>
      </c>
      <c r="BO180" s="14"/>
      <c r="BP180" s="11" t="s">
        <v>1144</v>
      </c>
      <c r="BQ180" s="11" t="s">
        <v>1151</v>
      </c>
      <c r="BR180" s="11" t="s">
        <v>1333</v>
      </c>
      <c r="BS180" s="11" t="s">
        <v>1150</v>
      </c>
      <c r="BT180" s="11" t="s">
        <v>1148</v>
      </c>
      <c r="BU180" s="11" t="s">
        <v>1163</v>
      </c>
      <c r="BV180" s="14"/>
      <c r="BW180" s="14"/>
      <c r="BX180" s="15" t="s">
        <v>1311</v>
      </c>
      <c r="BY180" s="15" t="s">
        <v>1309</v>
      </c>
      <c r="BZ180" s="15" t="s">
        <v>1310</v>
      </c>
      <c r="CA180" s="15" t="s">
        <v>1312</v>
      </c>
      <c r="CB180" s="15" t="s">
        <v>1315</v>
      </c>
      <c r="CC180" s="15" t="s">
        <v>1313</v>
      </c>
      <c r="CD180" s="15" t="s">
        <v>1314</v>
      </c>
      <c r="CE180" s="15" t="s">
        <v>1317</v>
      </c>
      <c r="CF180" s="15" t="s">
        <v>1154</v>
      </c>
      <c r="CG180" s="15" t="s">
        <v>1318</v>
      </c>
      <c r="CH180" s="15" t="s">
        <v>1323</v>
      </c>
      <c r="CI180" s="15" t="s">
        <v>1319</v>
      </c>
      <c r="CJ180" s="15" t="s">
        <v>1316</v>
      </c>
      <c r="CK180" s="15" t="s">
        <v>1124</v>
      </c>
      <c r="CL180" s="15" t="s">
        <v>1320</v>
      </c>
      <c r="CM180" s="15" t="s">
        <v>1321</v>
      </c>
      <c r="CN180" s="15" t="s">
        <v>1324</v>
      </c>
      <c r="CO180" s="15" t="s">
        <v>1325</v>
      </c>
      <c r="CP180" s="13" t="s">
        <v>50</v>
      </c>
      <c r="CQ180" s="13"/>
      <c r="CR180" s="13"/>
    </row>
    <row r="181" spans="1:96">
      <c r="A181" s="10" t="s">
        <v>1290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F181" s="36"/>
      <c r="AG181" s="10"/>
      <c r="AH181" s="10"/>
      <c r="AI181" s="10"/>
      <c r="AJ181" s="10"/>
      <c r="AK181" s="10"/>
      <c r="AL181" s="10"/>
      <c r="AM181" s="10"/>
      <c r="AO181" s="10"/>
      <c r="AP181" s="10"/>
      <c r="AQ181" s="10"/>
      <c r="AR181" s="10"/>
      <c r="AS181" s="10"/>
      <c r="AT181" s="10"/>
      <c r="AV181" s="10"/>
      <c r="AW181" s="10"/>
      <c r="AX181" s="10"/>
      <c r="AY181" s="10"/>
      <c r="AZ181" s="10"/>
      <c r="BA181" s="10"/>
      <c r="BB181" s="10"/>
      <c r="BC181" s="10"/>
      <c r="BD181" s="10"/>
      <c r="BE181" s="10"/>
      <c r="BF181" s="10"/>
      <c r="BG181" s="10"/>
      <c r="BH181" s="10"/>
      <c r="BI181" s="10"/>
      <c r="BJ181" s="10"/>
      <c r="BK181" s="10"/>
      <c r="BL181" s="10"/>
      <c r="BM181" s="10"/>
      <c r="BN181" s="10"/>
      <c r="BO181" s="10"/>
      <c r="BV181" s="10"/>
      <c r="BW181" s="10"/>
      <c r="CP181" s="10"/>
      <c r="CQ181" s="10"/>
      <c r="CR181" s="10"/>
    </row>
    <row r="182" spans="1:96">
      <c r="A182" t="s">
        <v>1173</v>
      </c>
      <c r="B182" t="s">
        <v>1174</v>
      </c>
      <c r="C182" t="s">
        <v>281</v>
      </c>
      <c r="D182" t="s">
        <v>81</v>
      </c>
      <c r="E182" t="s">
        <v>71</v>
      </c>
      <c r="F182" t="s">
        <v>56</v>
      </c>
      <c r="G182" t="s">
        <v>96</v>
      </c>
      <c r="H182" t="s">
        <v>109</v>
      </c>
      <c r="J182" t="s">
        <v>74</v>
      </c>
      <c r="K182" t="s">
        <v>98</v>
      </c>
      <c r="L182">
        <v>2</v>
      </c>
      <c r="M182">
        <v>2</v>
      </c>
      <c r="N182">
        <v>3</v>
      </c>
      <c r="O182">
        <v>2</v>
      </c>
      <c r="P182">
        <v>2</v>
      </c>
      <c r="Q182">
        <v>3</v>
      </c>
      <c r="R182">
        <v>3</v>
      </c>
      <c r="V182">
        <v>3</v>
      </c>
      <c r="W182">
        <v>0</v>
      </c>
      <c r="X182">
        <v>0</v>
      </c>
      <c r="Y182">
        <v>1</v>
      </c>
      <c r="Z182">
        <v>1</v>
      </c>
      <c r="AA182">
        <v>2</v>
      </c>
      <c r="AB182">
        <v>1</v>
      </c>
      <c r="AC182">
        <v>1</v>
      </c>
      <c r="AD182">
        <v>0</v>
      </c>
      <c r="AF182" s="35">
        <v>3</v>
      </c>
      <c r="AG182">
        <v>0</v>
      </c>
      <c r="AH182">
        <v>6</v>
      </c>
      <c r="AI182">
        <v>6</v>
      </c>
      <c r="AJ182">
        <v>0</v>
      </c>
      <c r="AK182">
        <v>0</v>
      </c>
      <c r="AL182">
        <v>4</v>
      </c>
      <c r="AM182">
        <v>3</v>
      </c>
      <c r="AO182">
        <v>3</v>
      </c>
      <c r="AP182">
        <v>3</v>
      </c>
      <c r="AQ182">
        <v>3</v>
      </c>
      <c r="AR182">
        <v>5</v>
      </c>
      <c r="AS182">
        <v>0</v>
      </c>
      <c r="AT182">
        <v>3</v>
      </c>
      <c r="AV182">
        <v>0</v>
      </c>
      <c r="AW182">
        <v>4</v>
      </c>
      <c r="AX182">
        <v>0</v>
      </c>
      <c r="AY182">
        <v>6</v>
      </c>
      <c r="AZ182">
        <v>0</v>
      </c>
      <c r="BA182" t="s">
        <v>1167</v>
      </c>
      <c r="BB182" t="s">
        <v>267</v>
      </c>
      <c r="BC182" t="s">
        <v>1175</v>
      </c>
      <c r="BD182">
        <v>2</v>
      </c>
      <c r="BG182">
        <v>1</v>
      </c>
      <c r="BH182">
        <v>5</v>
      </c>
      <c r="BI182">
        <v>1</v>
      </c>
      <c r="BJ182" t="s">
        <v>839</v>
      </c>
      <c r="BK182" t="s">
        <v>370</v>
      </c>
      <c r="BL182" s="1">
        <v>1.0694444444444444E-2</v>
      </c>
      <c r="BM182" t="s">
        <v>1176</v>
      </c>
      <c r="BN182" s="5" t="s">
        <v>1051</v>
      </c>
      <c r="BO182" s="5" t="s">
        <v>1151</v>
      </c>
      <c r="BP182" s="11">
        <f t="shared" ref="BP182:BU182" ca="1" si="112">COUNTIF(BP4:BP180,TRUE)</f>
        <v>7</v>
      </c>
      <c r="BQ182" s="11">
        <f t="shared" ca="1" si="112"/>
        <v>6</v>
      </c>
      <c r="BR182" s="11">
        <f t="shared" ca="1" si="112"/>
        <v>7</v>
      </c>
      <c r="BS182" s="11">
        <f t="shared" ca="1" si="112"/>
        <v>5</v>
      </c>
      <c r="BT182" s="11">
        <f t="shared" ca="1" si="112"/>
        <v>6</v>
      </c>
      <c r="BU182" s="11">
        <f t="shared" ca="1" si="112"/>
        <v>3</v>
      </c>
      <c r="BV182" s="5" t="s">
        <v>1291</v>
      </c>
      <c r="BW182" s="5" t="s">
        <v>1292</v>
      </c>
    </row>
    <row r="183" spans="1:96">
      <c r="A183" t="s">
        <v>1184</v>
      </c>
      <c r="B183" t="s">
        <v>1185</v>
      </c>
      <c r="C183" t="s">
        <v>281</v>
      </c>
      <c r="D183" t="s">
        <v>70</v>
      </c>
      <c r="E183" t="s">
        <v>55</v>
      </c>
      <c r="F183" t="s">
        <v>56</v>
      </c>
      <c r="G183" t="s">
        <v>96</v>
      </c>
      <c r="H183" t="s">
        <v>1186</v>
      </c>
      <c r="J183" t="s">
        <v>59</v>
      </c>
      <c r="K183" t="s">
        <v>60</v>
      </c>
      <c r="L183">
        <v>2</v>
      </c>
      <c r="M183">
        <v>2</v>
      </c>
      <c r="N183">
        <v>3</v>
      </c>
      <c r="O183">
        <v>3</v>
      </c>
      <c r="P183">
        <v>3</v>
      </c>
      <c r="Q183">
        <v>4</v>
      </c>
      <c r="R183">
        <v>3</v>
      </c>
      <c r="BN183" s="5" t="s">
        <v>1299</v>
      </c>
      <c r="BP183" s="44">
        <f t="shared" ref="BP183:BU183" ca="1" si="113">BP182/$BN$218</f>
        <v>0.16279069767441862</v>
      </c>
      <c r="BQ183" s="44">
        <f t="shared" ca="1" si="113"/>
        <v>0.13953488372093023</v>
      </c>
      <c r="BR183" s="44">
        <f t="shared" ca="1" si="113"/>
        <v>0.16279069767441862</v>
      </c>
      <c r="BS183" s="44">
        <f t="shared" ca="1" si="113"/>
        <v>0.11627906976744186</v>
      </c>
      <c r="BT183" s="44">
        <f t="shared" ca="1" si="113"/>
        <v>0.13953488372093023</v>
      </c>
      <c r="BU183" s="44">
        <f t="shared" ca="1" si="113"/>
        <v>6.9767441860465115E-2</v>
      </c>
    </row>
    <row r="184" spans="1:96">
      <c r="A184" t="s">
        <v>1201</v>
      </c>
      <c r="B184" t="s">
        <v>1202</v>
      </c>
      <c r="C184" t="s">
        <v>281</v>
      </c>
      <c r="D184" t="s">
        <v>54</v>
      </c>
      <c r="E184" t="s">
        <v>82</v>
      </c>
      <c r="F184" t="s">
        <v>56</v>
      </c>
      <c r="G184" t="s">
        <v>57</v>
      </c>
      <c r="H184" t="s">
        <v>254</v>
      </c>
      <c r="J184" t="s">
        <v>59</v>
      </c>
      <c r="K184" t="s">
        <v>60</v>
      </c>
      <c r="L184">
        <v>1</v>
      </c>
      <c r="M184">
        <v>1</v>
      </c>
      <c r="N184">
        <v>2</v>
      </c>
      <c r="O184">
        <v>1</v>
      </c>
      <c r="P184">
        <v>0</v>
      </c>
      <c r="Q184">
        <v>3</v>
      </c>
      <c r="R184">
        <v>2</v>
      </c>
      <c r="V184">
        <v>4</v>
      </c>
      <c r="W184">
        <v>3</v>
      </c>
      <c r="X184">
        <v>3</v>
      </c>
      <c r="Y184">
        <v>3</v>
      </c>
      <c r="Z184">
        <v>2</v>
      </c>
      <c r="AA184">
        <v>3</v>
      </c>
      <c r="AB184">
        <v>3</v>
      </c>
      <c r="AC184">
        <v>5</v>
      </c>
      <c r="AD184">
        <v>1</v>
      </c>
      <c r="AF184" s="35">
        <v>4</v>
      </c>
      <c r="AG184">
        <v>4</v>
      </c>
      <c r="AH184">
        <v>2</v>
      </c>
      <c r="AI184">
        <v>4</v>
      </c>
      <c r="AJ184">
        <v>2</v>
      </c>
      <c r="AK184">
        <v>2</v>
      </c>
      <c r="AL184">
        <v>4</v>
      </c>
      <c r="AM184">
        <v>4</v>
      </c>
      <c r="AO184">
        <v>4</v>
      </c>
      <c r="AP184">
        <v>4</v>
      </c>
      <c r="AQ184">
        <v>4</v>
      </c>
      <c r="AR184">
        <v>3</v>
      </c>
      <c r="AS184">
        <v>2</v>
      </c>
      <c r="AT184">
        <v>4</v>
      </c>
      <c r="AV184">
        <v>1</v>
      </c>
      <c r="AW184">
        <v>3</v>
      </c>
      <c r="AX184">
        <v>4</v>
      </c>
      <c r="AY184">
        <v>6</v>
      </c>
      <c r="AZ184">
        <v>4</v>
      </c>
      <c r="BA184" t="s">
        <v>1167</v>
      </c>
      <c r="BB184" t="s">
        <v>659</v>
      </c>
      <c r="BC184" t="s">
        <v>1203</v>
      </c>
      <c r="BD184">
        <v>1</v>
      </c>
      <c r="BG184">
        <v>4</v>
      </c>
      <c r="BH184">
        <v>3</v>
      </c>
      <c r="BI184">
        <v>3</v>
      </c>
      <c r="BJ184" t="s">
        <v>1204</v>
      </c>
      <c r="BK184" t="s">
        <v>1168</v>
      </c>
      <c r="BL184" s="1">
        <v>6.4467592592592597E-3</v>
      </c>
      <c r="BM184" t="s">
        <v>1205</v>
      </c>
      <c r="BN184" s="5" t="s">
        <v>1042</v>
      </c>
      <c r="BP184" s="44" t="e">
        <f ca="1">BP182/#REF!</f>
        <v>#REF!</v>
      </c>
      <c r="BQ184" s="44" t="e">
        <f ca="1">BQ182/#REF!</f>
        <v>#REF!</v>
      </c>
      <c r="BR184" s="44" t="e">
        <f ca="1">BR182/#REF!</f>
        <v>#REF!</v>
      </c>
      <c r="BS184" s="44" t="e">
        <f ca="1">BS182/#REF!</f>
        <v>#REF!</v>
      </c>
      <c r="BT184" s="44" t="e">
        <f ca="1">BT182/#REF!</f>
        <v>#REF!</v>
      </c>
      <c r="BU184" s="44" t="e">
        <f ca="1">BU182/#REF!</f>
        <v>#REF!</v>
      </c>
      <c r="BV184" s="5" t="s">
        <v>1293</v>
      </c>
      <c r="BW184" s="5" t="s">
        <v>1294</v>
      </c>
    </row>
    <row r="185" spans="1:96">
      <c r="A185" t="s">
        <v>1210</v>
      </c>
      <c r="B185" t="s">
        <v>1211</v>
      </c>
      <c r="C185" t="s">
        <v>281</v>
      </c>
      <c r="D185" t="s">
        <v>54</v>
      </c>
      <c r="E185" t="s">
        <v>71</v>
      </c>
      <c r="F185" t="s">
        <v>116</v>
      </c>
      <c r="G185" t="s">
        <v>124</v>
      </c>
      <c r="H185" t="s">
        <v>254</v>
      </c>
      <c r="J185" t="s">
        <v>74</v>
      </c>
      <c r="K185" t="s">
        <v>60</v>
      </c>
      <c r="L185">
        <v>3</v>
      </c>
      <c r="M185">
        <v>2</v>
      </c>
      <c r="N185">
        <v>3</v>
      </c>
      <c r="O185">
        <v>3</v>
      </c>
      <c r="P185">
        <v>4</v>
      </c>
      <c r="Q185">
        <v>4</v>
      </c>
      <c r="R185">
        <v>4</v>
      </c>
      <c r="V185">
        <v>5</v>
      </c>
      <c r="W185">
        <v>3</v>
      </c>
      <c r="X185">
        <v>2</v>
      </c>
      <c r="Y185">
        <v>3</v>
      </c>
      <c r="Z185">
        <v>6</v>
      </c>
      <c r="AA185">
        <v>6</v>
      </c>
      <c r="AB185">
        <v>5</v>
      </c>
      <c r="AC185">
        <v>5</v>
      </c>
      <c r="AD185">
        <v>5</v>
      </c>
      <c r="AF185" s="35">
        <v>6</v>
      </c>
      <c r="AG185">
        <v>0</v>
      </c>
      <c r="AH185">
        <v>6</v>
      </c>
      <c r="AI185">
        <v>2</v>
      </c>
      <c r="AJ185">
        <v>6</v>
      </c>
      <c r="AK185">
        <v>4</v>
      </c>
      <c r="AL185">
        <v>6</v>
      </c>
      <c r="AM185">
        <v>6</v>
      </c>
      <c r="AO185">
        <v>6</v>
      </c>
      <c r="AP185">
        <v>6</v>
      </c>
      <c r="AQ185">
        <v>6</v>
      </c>
      <c r="AR185">
        <v>5</v>
      </c>
      <c r="AS185">
        <v>4</v>
      </c>
      <c r="AT185">
        <v>5</v>
      </c>
      <c r="AV185">
        <v>4</v>
      </c>
      <c r="AW185">
        <v>1</v>
      </c>
      <c r="AX185">
        <v>0</v>
      </c>
      <c r="AY185">
        <v>6</v>
      </c>
      <c r="AZ185">
        <v>5</v>
      </c>
      <c r="BA185" t="s">
        <v>1212</v>
      </c>
      <c r="BB185" t="s">
        <v>110</v>
      </c>
      <c r="BC185" t="s">
        <v>1213</v>
      </c>
      <c r="BD185">
        <v>1</v>
      </c>
      <c r="BG185">
        <v>1</v>
      </c>
      <c r="BH185">
        <v>1</v>
      </c>
      <c r="BI185">
        <v>1</v>
      </c>
      <c r="BJ185" t="s">
        <v>307</v>
      </c>
      <c r="BK185" t="s">
        <v>308</v>
      </c>
      <c r="BL185" s="1">
        <v>7.2222222222222228E-3</v>
      </c>
      <c r="BM185" t="s">
        <v>1214</v>
      </c>
      <c r="BN185" s="5" t="s">
        <v>1042</v>
      </c>
      <c r="BV185" s="5" t="s">
        <v>1295</v>
      </c>
    </row>
    <row r="186" spans="1:96">
      <c r="A186" t="s">
        <v>1225</v>
      </c>
      <c r="B186" t="s">
        <v>1226</v>
      </c>
      <c r="C186" t="s">
        <v>281</v>
      </c>
      <c r="D186" t="s">
        <v>54</v>
      </c>
      <c r="E186" t="s">
        <v>144</v>
      </c>
      <c r="F186" t="s">
        <v>116</v>
      </c>
      <c r="G186" t="s">
        <v>96</v>
      </c>
      <c r="H186" t="s">
        <v>1227</v>
      </c>
      <c r="J186" t="s">
        <v>59</v>
      </c>
      <c r="K186" t="s">
        <v>60</v>
      </c>
      <c r="L186">
        <v>2</v>
      </c>
      <c r="M186">
        <v>3</v>
      </c>
      <c r="N186">
        <v>0</v>
      </c>
      <c r="O186">
        <v>2</v>
      </c>
      <c r="P186">
        <v>1</v>
      </c>
      <c r="Q186">
        <v>5</v>
      </c>
      <c r="R186">
        <v>0</v>
      </c>
      <c r="V186">
        <v>4</v>
      </c>
      <c r="W186">
        <v>3</v>
      </c>
      <c r="X186">
        <v>3</v>
      </c>
      <c r="Y186">
        <v>4</v>
      </c>
      <c r="Z186">
        <v>2</v>
      </c>
      <c r="AA186">
        <v>2</v>
      </c>
      <c r="AB186">
        <v>4</v>
      </c>
      <c r="AC186">
        <v>3</v>
      </c>
      <c r="AD186">
        <v>2</v>
      </c>
      <c r="AF186" s="35">
        <v>1</v>
      </c>
      <c r="AG186">
        <v>4</v>
      </c>
      <c r="AH186">
        <v>2</v>
      </c>
      <c r="AI186">
        <v>2</v>
      </c>
      <c r="AJ186">
        <v>3</v>
      </c>
      <c r="AK186">
        <v>1</v>
      </c>
      <c r="AL186">
        <v>5</v>
      </c>
      <c r="AM186">
        <v>1</v>
      </c>
      <c r="AO186">
        <v>1</v>
      </c>
      <c r="AP186">
        <v>3</v>
      </c>
      <c r="AQ186">
        <v>4</v>
      </c>
      <c r="AR186">
        <v>1</v>
      </c>
      <c r="AS186">
        <v>1</v>
      </c>
      <c r="AT186">
        <v>1</v>
      </c>
      <c r="AV186">
        <v>1</v>
      </c>
      <c r="AW186">
        <v>4</v>
      </c>
      <c r="AX186">
        <v>1</v>
      </c>
      <c r="AY186">
        <v>6</v>
      </c>
      <c r="AZ186">
        <v>0</v>
      </c>
      <c r="BA186" t="s">
        <v>1167</v>
      </c>
      <c r="BB186" t="s">
        <v>1228</v>
      </c>
      <c r="BC186" t="s">
        <v>1229</v>
      </c>
      <c r="BD186">
        <v>1</v>
      </c>
      <c r="BG186">
        <v>1</v>
      </c>
      <c r="BH186">
        <v>5</v>
      </c>
      <c r="BI186">
        <v>1</v>
      </c>
      <c r="BJ186" t="s">
        <v>285</v>
      </c>
      <c r="BK186" t="s">
        <v>286</v>
      </c>
      <c r="BL186" s="1">
        <v>6.9560185185185185E-3</v>
      </c>
      <c r="BN186" s="5" t="s">
        <v>1041</v>
      </c>
    </row>
    <row r="187" spans="1:96">
      <c r="A187" t="s">
        <v>1236</v>
      </c>
      <c r="B187" t="s">
        <v>1237</v>
      </c>
      <c r="C187" t="s">
        <v>281</v>
      </c>
      <c r="D187" t="s">
        <v>54</v>
      </c>
      <c r="E187" t="s">
        <v>144</v>
      </c>
      <c r="F187" t="s">
        <v>116</v>
      </c>
      <c r="G187" t="s">
        <v>57</v>
      </c>
      <c r="H187" t="s">
        <v>185</v>
      </c>
      <c r="J187" t="s">
        <v>59</v>
      </c>
      <c r="K187" t="s">
        <v>60</v>
      </c>
      <c r="L187">
        <v>0</v>
      </c>
      <c r="M187">
        <v>1</v>
      </c>
      <c r="N187">
        <v>2</v>
      </c>
      <c r="O187">
        <v>4</v>
      </c>
      <c r="P187">
        <v>4</v>
      </c>
      <c r="Q187">
        <v>5</v>
      </c>
      <c r="R187">
        <v>0</v>
      </c>
      <c r="BN187" s="5" t="s">
        <v>1299</v>
      </c>
    </row>
    <row r="188" spans="1:96">
      <c r="A188" t="s">
        <v>1245</v>
      </c>
      <c r="B188" t="s">
        <v>1246</v>
      </c>
      <c r="C188" t="s">
        <v>281</v>
      </c>
      <c r="D188" t="s">
        <v>54</v>
      </c>
      <c r="E188" t="s">
        <v>55</v>
      </c>
      <c r="F188" t="s">
        <v>132</v>
      </c>
      <c r="G188" t="s">
        <v>96</v>
      </c>
      <c r="H188" t="s">
        <v>1247</v>
      </c>
      <c r="J188" t="s">
        <v>74</v>
      </c>
      <c r="K188" t="s">
        <v>85</v>
      </c>
      <c r="L188">
        <v>3</v>
      </c>
      <c r="M188">
        <v>1</v>
      </c>
      <c r="N188">
        <v>6</v>
      </c>
      <c r="O188">
        <v>1</v>
      </c>
      <c r="P188">
        <v>5</v>
      </c>
      <c r="Q188">
        <v>5</v>
      </c>
      <c r="R188">
        <v>1</v>
      </c>
      <c r="BN188" s="5" t="s">
        <v>1299</v>
      </c>
    </row>
    <row r="189" spans="1:96">
      <c r="A189" t="s">
        <v>1254</v>
      </c>
      <c r="B189" t="s">
        <v>1255</v>
      </c>
      <c r="C189" t="s">
        <v>281</v>
      </c>
      <c r="D189" t="s">
        <v>54</v>
      </c>
      <c r="E189" t="s">
        <v>71</v>
      </c>
      <c r="F189" t="s">
        <v>116</v>
      </c>
      <c r="G189" t="s">
        <v>96</v>
      </c>
      <c r="H189" t="s">
        <v>1256</v>
      </c>
      <c r="J189" t="s">
        <v>59</v>
      </c>
      <c r="K189" t="s">
        <v>60</v>
      </c>
      <c r="L189">
        <v>4</v>
      </c>
      <c r="M189">
        <v>3</v>
      </c>
      <c r="N189">
        <v>5</v>
      </c>
      <c r="O189">
        <v>6</v>
      </c>
      <c r="P189">
        <v>5</v>
      </c>
      <c r="Q189">
        <v>4</v>
      </c>
      <c r="R189">
        <v>3</v>
      </c>
      <c r="V189">
        <v>5</v>
      </c>
      <c r="W189">
        <v>4</v>
      </c>
      <c r="X189">
        <v>4</v>
      </c>
      <c r="Y189">
        <v>4</v>
      </c>
      <c r="Z189">
        <v>6</v>
      </c>
      <c r="AA189">
        <v>6</v>
      </c>
      <c r="AB189">
        <v>6</v>
      </c>
      <c r="AC189">
        <v>5</v>
      </c>
      <c r="AD189">
        <v>5</v>
      </c>
      <c r="AF189" s="35">
        <v>5</v>
      </c>
      <c r="AG189">
        <v>2</v>
      </c>
      <c r="AH189">
        <v>4</v>
      </c>
      <c r="AI189">
        <v>5</v>
      </c>
      <c r="AJ189">
        <v>6</v>
      </c>
      <c r="AK189">
        <v>5</v>
      </c>
      <c r="AL189">
        <v>6</v>
      </c>
      <c r="AM189">
        <v>6</v>
      </c>
      <c r="AO189">
        <v>6</v>
      </c>
      <c r="AP189">
        <v>6</v>
      </c>
      <c r="AQ189">
        <v>6</v>
      </c>
      <c r="AR189">
        <v>5</v>
      </c>
      <c r="AS189">
        <v>5</v>
      </c>
      <c r="AT189">
        <v>5</v>
      </c>
      <c r="AV189">
        <v>5</v>
      </c>
      <c r="AW189">
        <v>2</v>
      </c>
      <c r="AX189">
        <v>5</v>
      </c>
      <c r="AY189">
        <v>6</v>
      </c>
      <c r="AZ189">
        <v>5</v>
      </c>
      <c r="BA189" t="s">
        <v>1257</v>
      </c>
      <c r="BB189" t="s">
        <v>367</v>
      </c>
      <c r="BC189" t="s">
        <v>1258</v>
      </c>
      <c r="BD189">
        <v>4</v>
      </c>
      <c r="BG189">
        <v>1</v>
      </c>
      <c r="BH189">
        <v>5</v>
      </c>
      <c r="BI189">
        <v>1</v>
      </c>
      <c r="BJ189" t="s">
        <v>181</v>
      </c>
      <c r="BK189" t="s">
        <v>65</v>
      </c>
      <c r="BL189" s="1">
        <v>1.9328703703703702E-2</v>
      </c>
      <c r="BM189" t="s">
        <v>92</v>
      </c>
      <c r="BN189" s="5" t="s">
        <v>1041</v>
      </c>
      <c r="CP189" t="s">
        <v>92</v>
      </c>
    </row>
    <row r="190" spans="1:96">
      <c r="A190" t="s">
        <v>1268</v>
      </c>
      <c r="B190" t="s">
        <v>1269</v>
      </c>
      <c r="C190" t="s">
        <v>281</v>
      </c>
      <c r="D190" t="s">
        <v>54</v>
      </c>
      <c r="E190" t="s">
        <v>144</v>
      </c>
      <c r="F190" t="s">
        <v>116</v>
      </c>
      <c r="G190" t="s">
        <v>72</v>
      </c>
      <c r="H190" t="s">
        <v>254</v>
      </c>
      <c r="J190" t="s">
        <v>59</v>
      </c>
      <c r="K190" t="s">
        <v>60</v>
      </c>
      <c r="L190">
        <v>1</v>
      </c>
      <c r="M190">
        <v>2</v>
      </c>
      <c r="N190">
        <v>2</v>
      </c>
      <c r="O190">
        <v>3</v>
      </c>
      <c r="P190">
        <v>2</v>
      </c>
      <c r="Q190">
        <v>3</v>
      </c>
      <c r="R190">
        <v>3</v>
      </c>
      <c r="V190">
        <v>3</v>
      </c>
      <c r="W190">
        <v>4</v>
      </c>
      <c r="X190">
        <v>3</v>
      </c>
      <c r="Y190">
        <v>2</v>
      </c>
      <c r="Z190">
        <v>5</v>
      </c>
      <c r="AA190">
        <v>5</v>
      </c>
      <c r="AB190">
        <v>4</v>
      </c>
      <c r="AC190">
        <v>5</v>
      </c>
      <c r="AD190">
        <v>0</v>
      </c>
      <c r="AF190" s="35">
        <v>5</v>
      </c>
      <c r="AG190">
        <v>0</v>
      </c>
      <c r="AH190">
        <v>6</v>
      </c>
      <c r="AI190">
        <v>5</v>
      </c>
      <c r="AJ190">
        <v>5</v>
      </c>
      <c r="AK190">
        <v>5</v>
      </c>
      <c r="AL190">
        <v>5</v>
      </c>
      <c r="AM190">
        <v>5</v>
      </c>
      <c r="AO190">
        <v>4</v>
      </c>
      <c r="AP190">
        <v>4</v>
      </c>
      <c r="AQ190">
        <v>4</v>
      </c>
      <c r="AR190">
        <v>4</v>
      </c>
      <c r="AS190">
        <v>3</v>
      </c>
      <c r="AT190">
        <v>4</v>
      </c>
      <c r="AV190">
        <v>2</v>
      </c>
      <c r="AW190">
        <v>4</v>
      </c>
      <c r="AX190">
        <v>2</v>
      </c>
      <c r="AY190">
        <v>6</v>
      </c>
      <c r="AZ190">
        <v>5</v>
      </c>
      <c r="BA190" t="s">
        <v>1181</v>
      </c>
      <c r="BB190" t="s">
        <v>166</v>
      </c>
      <c r="BC190" t="s">
        <v>1270</v>
      </c>
      <c r="BD190">
        <v>1</v>
      </c>
      <c r="BG190">
        <v>1</v>
      </c>
      <c r="BH190">
        <v>1</v>
      </c>
      <c r="BI190">
        <v>1</v>
      </c>
      <c r="BJ190" t="s">
        <v>315</v>
      </c>
      <c r="BK190" t="s">
        <v>316</v>
      </c>
      <c r="BL190" s="1">
        <v>8.9467592592592585E-3</v>
      </c>
      <c r="BM190" t="s">
        <v>1271</v>
      </c>
      <c r="BN190" s="5" t="s">
        <v>1042</v>
      </c>
      <c r="BV190" s="5" t="s">
        <v>1295</v>
      </c>
      <c r="CP190" t="s">
        <v>1272</v>
      </c>
    </row>
    <row r="191" spans="1:96">
      <c r="A191" t="s">
        <v>1284</v>
      </c>
      <c r="B191" t="s">
        <v>1285</v>
      </c>
      <c r="C191" t="s">
        <v>281</v>
      </c>
      <c r="D191" t="s">
        <v>54</v>
      </c>
      <c r="E191" t="s">
        <v>55</v>
      </c>
      <c r="F191" t="s">
        <v>56</v>
      </c>
      <c r="G191" t="s">
        <v>72</v>
      </c>
      <c r="H191" t="s">
        <v>254</v>
      </c>
      <c r="J191" t="s">
        <v>74</v>
      </c>
      <c r="K191" t="s">
        <v>60</v>
      </c>
      <c r="L191">
        <v>2</v>
      </c>
      <c r="M191">
        <v>2</v>
      </c>
      <c r="N191">
        <v>2</v>
      </c>
      <c r="O191">
        <v>3</v>
      </c>
      <c r="P191">
        <v>2</v>
      </c>
      <c r="Q191">
        <v>3</v>
      </c>
      <c r="R191">
        <v>3</v>
      </c>
      <c r="V191">
        <v>2</v>
      </c>
      <c r="W191">
        <v>5</v>
      </c>
      <c r="X191">
        <v>4</v>
      </c>
      <c r="Y191">
        <v>3</v>
      </c>
      <c r="Z191">
        <v>2</v>
      </c>
      <c r="AA191">
        <v>5</v>
      </c>
      <c r="AB191">
        <v>3</v>
      </c>
      <c r="AC191">
        <v>5</v>
      </c>
      <c r="AD191">
        <v>4</v>
      </c>
      <c r="AF191" s="35">
        <v>2</v>
      </c>
      <c r="AG191">
        <v>1</v>
      </c>
      <c r="AH191">
        <v>5</v>
      </c>
      <c r="AI191">
        <v>3</v>
      </c>
      <c r="AJ191">
        <v>3</v>
      </c>
      <c r="AK191">
        <v>2</v>
      </c>
      <c r="AL191">
        <v>5</v>
      </c>
      <c r="AM191">
        <v>3</v>
      </c>
      <c r="AO191">
        <v>2</v>
      </c>
      <c r="AP191">
        <v>2</v>
      </c>
      <c r="AQ191">
        <v>2</v>
      </c>
      <c r="AR191">
        <v>3</v>
      </c>
      <c r="AS191">
        <v>1</v>
      </c>
      <c r="AT191">
        <v>2</v>
      </c>
      <c r="AV191">
        <v>1</v>
      </c>
      <c r="AW191">
        <v>6</v>
      </c>
      <c r="AX191">
        <v>0</v>
      </c>
      <c r="AY191">
        <v>6</v>
      </c>
      <c r="AZ191">
        <v>4</v>
      </c>
      <c r="BA191" t="s">
        <v>1212</v>
      </c>
      <c r="BB191" t="s">
        <v>270</v>
      </c>
      <c r="BC191" t="s">
        <v>1275</v>
      </c>
      <c r="BD191">
        <v>2</v>
      </c>
      <c r="BG191">
        <v>1</v>
      </c>
      <c r="BH191">
        <v>5</v>
      </c>
      <c r="BI191">
        <v>1</v>
      </c>
      <c r="BJ191" t="s">
        <v>307</v>
      </c>
      <c r="BK191" t="s">
        <v>308</v>
      </c>
      <c r="BL191" s="1">
        <v>7.789351851851852E-3</v>
      </c>
      <c r="BM191" t="s">
        <v>1286</v>
      </c>
      <c r="BN191" s="5" t="s">
        <v>1042</v>
      </c>
      <c r="BV191" s="5" t="s">
        <v>1295</v>
      </c>
    </row>
    <row r="192" spans="1:96">
      <c r="A192" t="s">
        <v>1170</v>
      </c>
      <c r="B192" t="s">
        <v>1171</v>
      </c>
      <c r="C192" t="s">
        <v>562</v>
      </c>
      <c r="D192" t="s">
        <v>54</v>
      </c>
      <c r="E192" t="s">
        <v>71</v>
      </c>
      <c r="F192" t="s">
        <v>222</v>
      </c>
      <c r="G192" t="s">
        <v>96</v>
      </c>
      <c r="H192" t="s">
        <v>1172</v>
      </c>
      <c r="J192" t="s">
        <v>59</v>
      </c>
      <c r="K192" t="s">
        <v>60</v>
      </c>
      <c r="L192">
        <v>0</v>
      </c>
      <c r="M192">
        <v>1</v>
      </c>
      <c r="N192">
        <v>0</v>
      </c>
      <c r="O192">
        <v>3</v>
      </c>
      <c r="P192">
        <v>0</v>
      </c>
      <c r="Q192">
        <v>5</v>
      </c>
      <c r="R192">
        <v>4</v>
      </c>
      <c r="BN192" s="5" t="s">
        <v>1299</v>
      </c>
    </row>
    <row r="193" spans="1:94">
      <c r="A193" t="s">
        <v>1179</v>
      </c>
      <c r="B193" t="s">
        <v>1180</v>
      </c>
      <c r="C193" t="s">
        <v>562</v>
      </c>
      <c r="D193" t="s">
        <v>54</v>
      </c>
      <c r="E193" t="s">
        <v>144</v>
      </c>
      <c r="F193" t="s">
        <v>116</v>
      </c>
      <c r="G193" t="s">
        <v>96</v>
      </c>
      <c r="H193" t="s">
        <v>383</v>
      </c>
      <c r="J193" t="s">
        <v>59</v>
      </c>
      <c r="K193" t="s">
        <v>60</v>
      </c>
      <c r="L193">
        <v>3</v>
      </c>
      <c r="M193">
        <v>4</v>
      </c>
      <c r="N193">
        <v>3</v>
      </c>
      <c r="O193">
        <v>2</v>
      </c>
      <c r="P193">
        <v>4</v>
      </c>
      <c r="Q193">
        <v>5</v>
      </c>
      <c r="R193">
        <v>4</v>
      </c>
      <c r="V193">
        <v>2</v>
      </c>
      <c r="W193">
        <v>5</v>
      </c>
      <c r="X193">
        <v>2</v>
      </c>
      <c r="Y193">
        <v>2</v>
      </c>
      <c r="Z193">
        <v>2</v>
      </c>
      <c r="AA193">
        <v>4</v>
      </c>
      <c r="AB193">
        <v>1</v>
      </c>
      <c r="AC193">
        <v>5</v>
      </c>
      <c r="AD193">
        <v>3</v>
      </c>
      <c r="AF193" s="35">
        <v>4</v>
      </c>
      <c r="AG193">
        <v>4</v>
      </c>
      <c r="AH193">
        <v>2</v>
      </c>
      <c r="AI193">
        <v>2</v>
      </c>
      <c r="AJ193">
        <v>4</v>
      </c>
      <c r="AK193">
        <v>2</v>
      </c>
      <c r="AL193">
        <v>5</v>
      </c>
      <c r="AM193">
        <v>5</v>
      </c>
      <c r="AO193">
        <v>4</v>
      </c>
      <c r="AP193">
        <v>4</v>
      </c>
      <c r="AQ193">
        <v>3</v>
      </c>
      <c r="AR193">
        <v>2</v>
      </c>
      <c r="AS193">
        <v>4</v>
      </c>
      <c r="AT193">
        <v>4</v>
      </c>
      <c r="AV193">
        <v>2</v>
      </c>
      <c r="AW193">
        <v>4</v>
      </c>
      <c r="AX193">
        <v>5</v>
      </c>
      <c r="AY193">
        <v>6</v>
      </c>
      <c r="AZ193">
        <v>4</v>
      </c>
      <c r="BA193" t="s">
        <v>1181</v>
      </c>
      <c r="BB193" t="s">
        <v>139</v>
      </c>
      <c r="BC193" t="s">
        <v>1182</v>
      </c>
      <c r="BD193">
        <v>1</v>
      </c>
      <c r="BG193">
        <v>1</v>
      </c>
      <c r="BH193">
        <v>3</v>
      </c>
      <c r="BI193">
        <v>1</v>
      </c>
      <c r="BJ193" t="s">
        <v>315</v>
      </c>
      <c r="BK193" t="s">
        <v>316</v>
      </c>
      <c r="BL193" s="1">
        <v>9.6527777777777775E-3</v>
      </c>
      <c r="BM193" t="s">
        <v>1183</v>
      </c>
      <c r="BN193" s="5" t="s">
        <v>1042</v>
      </c>
      <c r="BV193" s="5" t="s">
        <v>1296</v>
      </c>
      <c r="BW193" s="5" t="s">
        <v>1297</v>
      </c>
    </row>
    <row r="194" spans="1:94">
      <c r="A194" t="s">
        <v>1196</v>
      </c>
      <c r="B194" t="s">
        <v>1197</v>
      </c>
      <c r="C194" t="s">
        <v>562</v>
      </c>
      <c r="D194" t="s">
        <v>54</v>
      </c>
      <c r="E194" t="s">
        <v>71</v>
      </c>
      <c r="F194" t="s">
        <v>116</v>
      </c>
      <c r="G194" t="s">
        <v>96</v>
      </c>
      <c r="H194" t="s">
        <v>58</v>
      </c>
      <c r="J194" t="s">
        <v>59</v>
      </c>
      <c r="K194" t="s">
        <v>60</v>
      </c>
      <c r="L194">
        <v>1</v>
      </c>
      <c r="M194">
        <v>3</v>
      </c>
      <c r="N194">
        <v>3</v>
      </c>
      <c r="O194">
        <v>1</v>
      </c>
      <c r="P194">
        <v>3</v>
      </c>
      <c r="Q194">
        <v>3</v>
      </c>
      <c r="R194">
        <v>3</v>
      </c>
      <c r="V194">
        <v>5</v>
      </c>
      <c r="W194">
        <v>6</v>
      </c>
      <c r="X194">
        <v>3</v>
      </c>
      <c r="Y194">
        <v>1</v>
      </c>
      <c r="Z194">
        <v>4</v>
      </c>
      <c r="AA194">
        <v>5</v>
      </c>
      <c r="AB194">
        <v>4</v>
      </c>
      <c r="AC194">
        <v>4</v>
      </c>
      <c r="AD194">
        <v>0</v>
      </c>
      <c r="AF194" s="35">
        <v>5</v>
      </c>
      <c r="AG194">
        <v>3</v>
      </c>
      <c r="AH194">
        <v>3</v>
      </c>
      <c r="AI194">
        <v>3</v>
      </c>
      <c r="AJ194">
        <v>3</v>
      </c>
      <c r="AK194">
        <v>5</v>
      </c>
      <c r="AL194">
        <v>6</v>
      </c>
      <c r="AM194">
        <v>5</v>
      </c>
      <c r="AO194">
        <v>5</v>
      </c>
      <c r="AP194">
        <v>5</v>
      </c>
      <c r="AQ194">
        <v>5</v>
      </c>
      <c r="AR194">
        <v>3</v>
      </c>
      <c r="AS194">
        <v>3</v>
      </c>
      <c r="AT194">
        <v>5</v>
      </c>
      <c r="AV194">
        <v>1</v>
      </c>
      <c r="AW194">
        <v>5</v>
      </c>
      <c r="AX194">
        <v>3</v>
      </c>
      <c r="AY194">
        <v>6</v>
      </c>
      <c r="AZ194">
        <v>5</v>
      </c>
      <c r="BA194" t="s">
        <v>1181</v>
      </c>
      <c r="BB194" t="s">
        <v>473</v>
      </c>
      <c r="BC194" t="s">
        <v>1198</v>
      </c>
      <c r="BD194">
        <v>0</v>
      </c>
      <c r="BG194">
        <v>1</v>
      </c>
      <c r="BH194">
        <v>1</v>
      </c>
      <c r="BI194">
        <v>1</v>
      </c>
      <c r="BJ194" t="s">
        <v>1199</v>
      </c>
      <c r="BK194" t="s">
        <v>316</v>
      </c>
      <c r="BL194" s="1">
        <v>7.9282407407407409E-3</v>
      </c>
      <c r="BM194" t="s">
        <v>1200</v>
      </c>
      <c r="BN194" s="5" t="s">
        <v>1042</v>
      </c>
      <c r="BV194" s="5" t="s">
        <v>1295</v>
      </c>
    </row>
    <row r="195" spans="1:94">
      <c r="A195" t="s">
        <v>1208</v>
      </c>
      <c r="B195" t="s">
        <v>1209</v>
      </c>
      <c r="C195" t="s">
        <v>562</v>
      </c>
      <c r="D195" t="s">
        <v>54</v>
      </c>
      <c r="E195" t="s">
        <v>55</v>
      </c>
      <c r="F195" t="s">
        <v>56</v>
      </c>
      <c r="G195" t="s">
        <v>72</v>
      </c>
      <c r="H195" t="s">
        <v>254</v>
      </c>
      <c r="J195" t="s">
        <v>59</v>
      </c>
      <c r="K195" t="s">
        <v>60</v>
      </c>
      <c r="L195">
        <v>3</v>
      </c>
      <c r="M195">
        <v>1</v>
      </c>
      <c r="N195">
        <v>4</v>
      </c>
      <c r="O195">
        <v>2</v>
      </c>
      <c r="P195">
        <v>5</v>
      </c>
      <c r="Q195">
        <v>4</v>
      </c>
      <c r="R195">
        <v>3</v>
      </c>
      <c r="BN195" s="5" t="s">
        <v>1299</v>
      </c>
    </row>
    <row r="196" spans="1:94">
      <c r="A196" t="s">
        <v>1217</v>
      </c>
      <c r="B196" t="s">
        <v>1218</v>
      </c>
      <c r="C196" t="s">
        <v>562</v>
      </c>
      <c r="D196" t="s">
        <v>70</v>
      </c>
      <c r="E196" t="s">
        <v>55</v>
      </c>
      <c r="F196" t="s">
        <v>56</v>
      </c>
      <c r="G196" t="s">
        <v>72</v>
      </c>
      <c r="H196" t="s">
        <v>780</v>
      </c>
      <c r="J196" t="s">
        <v>74</v>
      </c>
      <c r="K196" t="s">
        <v>60</v>
      </c>
      <c r="L196">
        <v>1</v>
      </c>
      <c r="M196">
        <v>2</v>
      </c>
      <c r="N196">
        <v>1</v>
      </c>
      <c r="O196">
        <v>2</v>
      </c>
      <c r="P196">
        <v>2</v>
      </c>
      <c r="Q196">
        <v>3</v>
      </c>
      <c r="R196">
        <v>2</v>
      </c>
      <c r="V196">
        <v>2</v>
      </c>
      <c r="W196">
        <v>4</v>
      </c>
      <c r="X196">
        <v>4</v>
      </c>
      <c r="Y196">
        <v>0</v>
      </c>
      <c r="Z196">
        <v>3</v>
      </c>
      <c r="AA196">
        <v>4</v>
      </c>
      <c r="AB196">
        <v>4</v>
      </c>
      <c r="AC196">
        <v>6</v>
      </c>
      <c r="AD196">
        <v>3</v>
      </c>
      <c r="AF196" s="35">
        <v>3</v>
      </c>
      <c r="AG196">
        <v>2</v>
      </c>
      <c r="AH196">
        <v>4</v>
      </c>
      <c r="AI196">
        <v>4</v>
      </c>
      <c r="AJ196">
        <v>4</v>
      </c>
      <c r="AK196">
        <v>4</v>
      </c>
      <c r="AL196">
        <v>4</v>
      </c>
      <c r="AM196">
        <v>2</v>
      </c>
      <c r="AO196">
        <v>1</v>
      </c>
      <c r="AP196">
        <v>3</v>
      </c>
      <c r="AQ196">
        <v>3</v>
      </c>
      <c r="AR196">
        <v>6</v>
      </c>
      <c r="AS196">
        <v>0</v>
      </c>
      <c r="AT196">
        <v>3</v>
      </c>
      <c r="AV196">
        <v>0</v>
      </c>
      <c r="AW196">
        <v>5</v>
      </c>
      <c r="AX196">
        <v>0</v>
      </c>
      <c r="AY196">
        <v>6</v>
      </c>
      <c r="AZ196">
        <v>3</v>
      </c>
      <c r="BA196" t="s">
        <v>1219</v>
      </c>
      <c r="BB196" t="s">
        <v>166</v>
      </c>
      <c r="BC196" t="s">
        <v>1220</v>
      </c>
      <c r="BD196">
        <v>1</v>
      </c>
      <c r="BG196">
        <v>2</v>
      </c>
      <c r="BH196">
        <v>5</v>
      </c>
      <c r="BI196">
        <v>2</v>
      </c>
      <c r="BJ196" t="s">
        <v>1221</v>
      </c>
      <c r="BK196" t="s">
        <v>1222</v>
      </c>
      <c r="BL196" s="1">
        <v>5.4166666666666669E-3</v>
      </c>
      <c r="BM196" t="s">
        <v>1223</v>
      </c>
      <c r="BN196" s="5" t="s">
        <v>1042</v>
      </c>
      <c r="BV196" s="5" t="s">
        <v>1293</v>
      </c>
      <c r="BW196" s="5" t="s">
        <v>1298</v>
      </c>
      <c r="CP196" t="s">
        <v>1224</v>
      </c>
    </row>
    <row r="197" spans="1:94">
      <c r="A197" t="s">
        <v>1234</v>
      </c>
      <c r="B197" t="s">
        <v>1235</v>
      </c>
      <c r="C197" t="s">
        <v>562</v>
      </c>
      <c r="D197" t="s">
        <v>54</v>
      </c>
      <c r="E197" t="s">
        <v>71</v>
      </c>
      <c r="F197" t="s">
        <v>116</v>
      </c>
      <c r="G197" t="s">
        <v>96</v>
      </c>
      <c r="H197" t="s">
        <v>666</v>
      </c>
      <c r="J197" t="s">
        <v>59</v>
      </c>
      <c r="K197" t="s">
        <v>98</v>
      </c>
      <c r="L197">
        <v>2</v>
      </c>
      <c r="M197">
        <v>5</v>
      </c>
      <c r="N197">
        <v>5</v>
      </c>
      <c r="O197">
        <v>3</v>
      </c>
      <c r="P197">
        <v>5</v>
      </c>
      <c r="Q197">
        <v>5</v>
      </c>
      <c r="R197">
        <v>4</v>
      </c>
      <c r="BN197" s="5" t="s">
        <v>1299</v>
      </c>
    </row>
    <row r="198" spans="1:94">
      <c r="A198" t="s">
        <v>1243</v>
      </c>
      <c r="B198" t="s">
        <v>1244</v>
      </c>
      <c r="C198" t="s">
        <v>562</v>
      </c>
      <c r="D198" t="s">
        <v>54</v>
      </c>
      <c r="E198" t="s">
        <v>71</v>
      </c>
      <c r="F198" t="s">
        <v>116</v>
      </c>
      <c r="G198" t="s">
        <v>57</v>
      </c>
      <c r="H198" t="s">
        <v>254</v>
      </c>
      <c r="J198" t="s">
        <v>74</v>
      </c>
      <c r="K198" t="s">
        <v>60</v>
      </c>
      <c r="L198">
        <v>3</v>
      </c>
      <c r="M198">
        <v>1</v>
      </c>
      <c r="N198">
        <v>3</v>
      </c>
      <c r="O198">
        <v>1</v>
      </c>
      <c r="P198">
        <v>1</v>
      </c>
      <c r="Q198">
        <v>3</v>
      </c>
      <c r="R198">
        <v>4</v>
      </c>
      <c r="BN198" s="5" t="s">
        <v>1299</v>
      </c>
    </row>
    <row r="199" spans="1:94">
      <c r="A199" t="s">
        <v>1252</v>
      </c>
      <c r="B199" t="s">
        <v>1253</v>
      </c>
      <c r="C199" t="s">
        <v>562</v>
      </c>
      <c r="D199" t="s">
        <v>54</v>
      </c>
      <c r="E199" t="s">
        <v>71</v>
      </c>
      <c r="F199" t="s">
        <v>116</v>
      </c>
      <c r="G199" t="s">
        <v>347</v>
      </c>
      <c r="H199" t="s">
        <v>204</v>
      </c>
      <c r="J199" t="s">
        <v>59</v>
      </c>
      <c r="K199" t="s">
        <v>60</v>
      </c>
      <c r="L199">
        <v>1</v>
      </c>
      <c r="M199">
        <v>3</v>
      </c>
      <c r="N199">
        <v>0</v>
      </c>
      <c r="O199">
        <v>4</v>
      </c>
      <c r="P199">
        <v>1</v>
      </c>
      <c r="Q199">
        <v>3</v>
      </c>
      <c r="R199">
        <v>4</v>
      </c>
      <c r="BN199" s="5" t="s">
        <v>1299</v>
      </c>
    </row>
    <row r="200" spans="1:94">
      <c r="A200" t="s">
        <v>1262</v>
      </c>
      <c r="B200" t="s">
        <v>607</v>
      </c>
      <c r="C200" t="s">
        <v>562</v>
      </c>
      <c r="D200" t="s">
        <v>54</v>
      </c>
      <c r="E200" t="s">
        <v>71</v>
      </c>
      <c r="F200" t="s">
        <v>116</v>
      </c>
      <c r="G200" t="s">
        <v>72</v>
      </c>
      <c r="H200" t="s">
        <v>608</v>
      </c>
      <c r="J200" t="s">
        <v>74</v>
      </c>
      <c r="K200" t="s">
        <v>60</v>
      </c>
      <c r="L200">
        <v>2</v>
      </c>
      <c r="M200">
        <v>4</v>
      </c>
      <c r="N200">
        <v>2</v>
      </c>
      <c r="O200">
        <v>2</v>
      </c>
      <c r="P200">
        <v>5</v>
      </c>
      <c r="Q200">
        <v>4</v>
      </c>
      <c r="R200">
        <v>5</v>
      </c>
      <c r="V200">
        <v>6</v>
      </c>
      <c r="W200">
        <v>6</v>
      </c>
      <c r="X200">
        <v>2</v>
      </c>
      <c r="Y200">
        <v>2</v>
      </c>
      <c r="Z200">
        <v>6</v>
      </c>
      <c r="AA200">
        <v>6</v>
      </c>
      <c r="AB200">
        <v>6</v>
      </c>
      <c r="AC200">
        <v>6</v>
      </c>
      <c r="AD200">
        <v>6</v>
      </c>
      <c r="AF200" s="35">
        <v>6</v>
      </c>
      <c r="AG200">
        <v>1</v>
      </c>
      <c r="AH200">
        <v>5</v>
      </c>
      <c r="AI200">
        <v>6</v>
      </c>
      <c r="AJ200">
        <v>6</v>
      </c>
      <c r="AK200">
        <v>6</v>
      </c>
      <c r="AL200">
        <v>6</v>
      </c>
      <c r="AM200">
        <v>6</v>
      </c>
      <c r="AO200">
        <v>6</v>
      </c>
      <c r="AP200">
        <v>6</v>
      </c>
      <c r="AQ200">
        <v>6</v>
      </c>
      <c r="AR200">
        <v>6</v>
      </c>
      <c r="AS200">
        <v>6</v>
      </c>
      <c r="AT200">
        <v>6</v>
      </c>
      <c r="AV200">
        <v>6</v>
      </c>
      <c r="AW200">
        <v>2</v>
      </c>
      <c r="AX200">
        <v>4</v>
      </c>
      <c r="AY200">
        <v>6</v>
      </c>
      <c r="AZ200">
        <v>6</v>
      </c>
      <c r="BA200" t="s">
        <v>1181</v>
      </c>
      <c r="BB200" t="s">
        <v>1263</v>
      </c>
      <c r="BC200" t="s">
        <v>1264</v>
      </c>
      <c r="BD200">
        <v>0</v>
      </c>
      <c r="BG200">
        <v>1</v>
      </c>
      <c r="BH200">
        <v>2</v>
      </c>
      <c r="BI200">
        <v>1</v>
      </c>
      <c r="BJ200" t="s">
        <v>1265</v>
      </c>
      <c r="BK200" t="s">
        <v>316</v>
      </c>
      <c r="BL200" s="1">
        <v>8.7962962962962968E-3</v>
      </c>
      <c r="BM200" t="s">
        <v>1266</v>
      </c>
      <c r="BN200" s="5" t="s">
        <v>736</v>
      </c>
      <c r="BO200" s="5" t="s">
        <v>1300</v>
      </c>
      <c r="CP200" t="s">
        <v>1267</v>
      </c>
    </row>
    <row r="201" spans="1:94">
      <c r="A201" t="s">
        <v>1278</v>
      </c>
      <c r="B201" t="s">
        <v>1279</v>
      </c>
      <c r="C201" t="s">
        <v>562</v>
      </c>
      <c r="D201" t="s">
        <v>54</v>
      </c>
      <c r="E201" t="s">
        <v>55</v>
      </c>
      <c r="F201" t="s">
        <v>132</v>
      </c>
      <c r="G201" t="s">
        <v>72</v>
      </c>
      <c r="H201" t="s">
        <v>1280</v>
      </c>
      <c r="J201" t="s">
        <v>59</v>
      </c>
      <c r="K201" t="s">
        <v>60</v>
      </c>
      <c r="L201">
        <v>1</v>
      </c>
      <c r="M201">
        <v>3</v>
      </c>
      <c r="N201">
        <v>3</v>
      </c>
      <c r="O201">
        <v>3</v>
      </c>
      <c r="P201">
        <v>5</v>
      </c>
      <c r="Q201">
        <v>5</v>
      </c>
      <c r="R201">
        <v>5</v>
      </c>
      <c r="V201">
        <v>0</v>
      </c>
      <c r="W201">
        <v>0</v>
      </c>
      <c r="X201">
        <v>6</v>
      </c>
      <c r="Y201">
        <v>0</v>
      </c>
      <c r="Z201">
        <v>0</v>
      </c>
      <c r="AA201">
        <v>0</v>
      </c>
      <c r="AB201">
        <v>0</v>
      </c>
      <c r="AC201">
        <v>0</v>
      </c>
      <c r="AD201">
        <v>0</v>
      </c>
      <c r="AF201" s="35">
        <v>0</v>
      </c>
      <c r="AG201">
        <v>6</v>
      </c>
      <c r="AH201">
        <v>0</v>
      </c>
      <c r="AI201">
        <v>0</v>
      </c>
      <c r="AJ201">
        <v>0</v>
      </c>
      <c r="AK201">
        <v>0</v>
      </c>
      <c r="AL201">
        <v>4</v>
      </c>
      <c r="AM201">
        <v>0</v>
      </c>
      <c r="AO201">
        <v>0</v>
      </c>
      <c r="AP201">
        <v>0</v>
      </c>
      <c r="AQ201">
        <v>0</v>
      </c>
      <c r="AR201">
        <v>3</v>
      </c>
      <c r="AS201">
        <v>0</v>
      </c>
      <c r="AT201">
        <v>0</v>
      </c>
      <c r="AV201">
        <v>0</v>
      </c>
      <c r="AW201">
        <v>6</v>
      </c>
      <c r="AX201">
        <v>0</v>
      </c>
      <c r="AY201">
        <v>6</v>
      </c>
      <c r="AZ201">
        <v>0</v>
      </c>
      <c r="BA201" t="s">
        <v>1167</v>
      </c>
      <c r="BB201" t="s">
        <v>335</v>
      </c>
      <c r="BC201" t="s">
        <v>1281</v>
      </c>
      <c r="BD201">
        <v>0</v>
      </c>
      <c r="BG201">
        <v>4</v>
      </c>
      <c r="BH201">
        <v>5</v>
      </c>
      <c r="BI201">
        <v>3</v>
      </c>
      <c r="BJ201" t="s">
        <v>1204</v>
      </c>
      <c r="BK201" t="s">
        <v>1168</v>
      </c>
      <c r="BL201" s="1">
        <v>7.2453703703703708E-3</v>
      </c>
      <c r="BM201" t="s">
        <v>1282</v>
      </c>
      <c r="BN201" s="5" t="s">
        <v>1042</v>
      </c>
      <c r="BV201" s="5" t="s">
        <v>1296</v>
      </c>
      <c r="BW201" s="5" t="s">
        <v>1301</v>
      </c>
      <c r="CP201" t="s">
        <v>1283</v>
      </c>
    </row>
    <row r="202" spans="1:94">
      <c r="A202" t="s">
        <v>1288</v>
      </c>
      <c r="B202" t="s">
        <v>1289</v>
      </c>
      <c r="C202" t="s">
        <v>562</v>
      </c>
      <c r="D202" t="s">
        <v>54</v>
      </c>
      <c r="E202" t="s">
        <v>55</v>
      </c>
      <c r="F202" t="s">
        <v>132</v>
      </c>
      <c r="G202" t="s">
        <v>96</v>
      </c>
      <c r="H202" t="s">
        <v>658</v>
      </c>
      <c r="J202" t="s">
        <v>74</v>
      </c>
      <c r="K202" t="s">
        <v>444</v>
      </c>
      <c r="L202">
        <v>2</v>
      </c>
      <c r="M202">
        <v>3</v>
      </c>
      <c r="N202">
        <v>4</v>
      </c>
      <c r="O202">
        <v>2</v>
      </c>
      <c r="P202">
        <v>5</v>
      </c>
      <c r="Q202">
        <v>2</v>
      </c>
      <c r="R202">
        <v>4</v>
      </c>
      <c r="BN202" s="5" t="s">
        <v>1299</v>
      </c>
    </row>
    <row r="203" spans="1:94">
      <c r="A203" t="s">
        <v>1177</v>
      </c>
      <c r="B203" t="s">
        <v>1178</v>
      </c>
      <c r="C203" t="s">
        <v>802</v>
      </c>
      <c r="D203" t="s">
        <v>54</v>
      </c>
      <c r="E203" t="s">
        <v>144</v>
      </c>
      <c r="F203" t="s">
        <v>116</v>
      </c>
      <c r="G203" t="s">
        <v>124</v>
      </c>
      <c r="H203" t="s">
        <v>58</v>
      </c>
      <c r="J203" t="s">
        <v>59</v>
      </c>
      <c r="K203" t="s">
        <v>60</v>
      </c>
      <c r="L203">
        <v>3</v>
      </c>
      <c r="M203">
        <v>5</v>
      </c>
      <c r="N203">
        <v>5</v>
      </c>
      <c r="O203">
        <v>4</v>
      </c>
      <c r="P203">
        <v>5</v>
      </c>
      <c r="Q203">
        <v>5</v>
      </c>
      <c r="R203">
        <v>4</v>
      </c>
      <c r="BN203" s="5" t="s">
        <v>1299</v>
      </c>
    </row>
    <row r="204" spans="1:94">
      <c r="A204" t="s">
        <v>1187</v>
      </c>
      <c r="B204" t="s">
        <v>1188</v>
      </c>
      <c r="C204" t="s">
        <v>802</v>
      </c>
      <c r="D204" t="s">
        <v>54</v>
      </c>
      <c r="E204" t="s">
        <v>71</v>
      </c>
      <c r="F204" t="s">
        <v>116</v>
      </c>
      <c r="G204" t="s">
        <v>72</v>
      </c>
      <c r="H204" t="s">
        <v>1189</v>
      </c>
      <c r="J204" t="s">
        <v>59</v>
      </c>
      <c r="K204" t="s">
        <v>98</v>
      </c>
      <c r="L204">
        <v>1</v>
      </c>
      <c r="M204">
        <v>2</v>
      </c>
      <c r="N204">
        <v>1</v>
      </c>
      <c r="O204">
        <v>2</v>
      </c>
      <c r="P204">
        <v>5</v>
      </c>
      <c r="Q204">
        <v>5</v>
      </c>
      <c r="R204">
        <v>1</v>
      </c>
      <c r="V204">
        <v>1</v>
      </c>
      <c r="W204">
        <v>1</v>
      </c>
      <c r="X204">
        <v>3</v>
      </c>
      <c r="Y204">
        <v>4</v>
      </c>
      <c r="Z204">
        <v>1</v>
      </c>
      <c r="AA204">
        <v>4</v>
      </c>
      <c r="AB204">
        <v>1</v>
      </c>
      <c r="AC204">
        <v>4</v>
      </c>
      <c r="AD204">
        <v>1</v>
      </c>
      <c r="AF204" s="35">
        <v>1</v>
      </c>
      <c r="AG204">
        <v>5</v>
      </c>
      <c r="AH204">
        <v>1</v>
      </c>
      <c r="AI204">
        <v>0</v>
      </c>
      <c r="AJ204">
        <v>1</v>
      </c>
      <c r="AK204">
        <v>1</v>
      </c>
      <c r="AL204">
        <v>5</v>
      </c>
      <c r="AM204">
        <v>1</v>
      </c>
      <c r="AO204">
        <v>1</v>
      </c>
      <c r="AP204">
        <v>1</v>
      </c>
      <c r="AQ204">
        <v>1</v>
      </c>
      <c r="AR204">
        <v>1</v>
      </c>
      <c r="AS204">
        <v>1</v>
      </c>
      <c r="AT204">
        <v>5</v>
      </c>
      <c r="AV204">
        <v>1</v>
      </c>
      <c r="AW204">
        <v>5</v>
      </c>
      <c r="AX204">
        <v>1</v>
      </c>
      <c r="AY204">
        <v>6</v>
      </c>
      <c r="AZ204">
        <v>1</v>
      </c>
      <c r="BA204" t="s">
        <v>1190</v>
      </c>
      <c r="BB204" t="s">
        <v>166</v>
      </c>
      <c r="BC204" t="s">
        <v>1191</v>
      </c>
      <c r="BD204">
        <v>0</v>
      </c>
      <c r="BG204">
        <v>2</v>
      </c>
      <c r="BH204">
        <v>5</v>
      </c>
      <c r="BI204">
        <v>2</v>
      </c>
      <c r="BJ204" t="s">
        <v>1192</v>
      </c>
      <c r="BK204" t="s">
        <v>1193</v>
      </c>
      <c r="BL204" s="1">
        <v>6.6666666666666671E-3</v>
      </c>
      <c r="BM204" t="s">
        <v>1194</v>
      </c>
      <c r="BN204" s="5" t="s">
        <v>1042</v>
      </c>
      <c r="BV204" s="5" t="s">
        <v>1296</v>
      </c>
      <c r="CP204" t="s">
        <v>1195</v>
      </c>
    </row>
    <row r="205" spans="1:94">
      <c r="A205" t="s">
        <v>1206</v>
      </c>
      <c r="B205" t="s">
        <v>1207</v>
      </c>
      <c r="C205" t="s">
        <v>802</v>
      </c>
      <c r="D205" t="s">
        <v>54</v>
      </c>
      <c r="E205" t="s">
        <v>82</v>
      </c>
      <c r="F205" t="s">
        <v>116</v>
      </c>
      <c r="G205" t="s">
        <v>347</v>
      </c>
      <c r="H205" t="s">
        <v>133</v>
      </c>
      <c r="J205" t="s">
        <v>59</v>
      </c>
      <c r="K205" t="s">
        <v>60</v>
      </c>
      <c r="L205">
        <v>1</v>
      </c>
      <c r="M205">
        <v>3</v>
      </c>
      <c r="N205">
        <v>3</v>
      </c>
      <c r="O205">
        <v>2</v>
      </c>
      <c r="P205">
        <v>0</v>
      </c>
      <c r="Q205">
        <v>3</v>
      </c>
      <c r="R205">
        <v>1</v>
      </c>
      <c r="BN205" s="5" t="s">
        <v>1299</v>
      </c>
    </row>
    <row r="206" spans="1:94">
      <c r="A206" t="s">
        <v>1215</v>
      </c>
      <c r="B206" t="s">
        <v>1216</v>
      </c>
      <c r="C206" t="s">
        <v>802</v>
      </c>
      <c r="D206" t="s">
        <v>81</v>
      </c>
      <c r="E206" t="s">
        <v>55</v>
      </c>
      <c r="F206" t="s">
        <v>132</v>
      </c>
      <c r="G206" t="s">
        <v>96</v>
      </c>
      <c r="H206" t="s">
        <v>125</v>
      </c>
      <c r="J206" t="s">
        <v>74</v>
      </c>
      <c r="K206" t="s">
        <v>60</v>
      </c>
      <c r="L206">
        <v>2</v>
      </c>
      <c r="M206">
        <v>1</v>
      </c>
      <c r="N206">
        <v>4</v>
      </c>
      <c r="O206">
        <v>3</v>
      </c>
      <c r="P206">
        <v>4</v>
      </c>
      <c r="Q206">
        <v>4</v>
      </c>
      <c r="R206">
        <v>4</v>
      </c>
      <c r="BN206" s="5" t="s">
        <v>1299</v>
      </c>
    </row>
    <row r="207" spans="1:94">
      <c r="A207" t="s">
        <v>1230</v>
      </c>
      <c r="B207" t="s">
        <v>1231</v>
      </c>
      <c r="C207" t="s">
        <v>802</v>
      </c>
      <c r="D207" t="s">
        <v>54</v>
      </c>
      <c r="E207" t="s">
        <v>144</v>
      </c>
      <c r="F207" t="s">
        <v>116</v>
      </c>
      <c r="G207" t="s">
        <v>72</v>
      </c>
      <c r="H207" t="s">
        <v>260</v>
      </c>
      <c r="J207" t="s">
        <v>493</v>
      </c>
      <c r="K207" t="s">
        <v>444</v>
      </c>
      <c r="L207">
        <v>4</v>
      </c>
      <c r="M207">
        <v>2</v>
      </c>
      <c r="N207">
        <v>3</v>
      </c>
      <c r="O207">
        <v>2</v>
      </c>
      <c r="P207">
        <v>4</v>
      </c>
      <c r="Q207">
        <v>5</v>
      </c>
      <c r="R207">
        <v>4</v>
      </c>
      <c r="V207">
        <v>4</v>
      </c>
      <c r="W207">
        <v>4</v>
      </c>
      <c r="X207">
        <v>3</v>
      </c>
      <c r="Y207">
        <v>5</v>
      </c>
      <c r="Z207">
        <v>3</v>
      </c>
      <c r="AA207">
        <v>6</v>
      </c>
      <c r="AB207">
        <v>4</v>
      </c>
      <c r="AC207">
        <v>6</v>
      </c>
      <c r="AD207">
        <v>2</v>
      </c>
      <c r="AF207" s="35">
        <v>5</v>
      </c>
      <c r="AG207">
        <v>3</v>
      </c>
      <c r="AH207">
        <v>3</v>
      </c>
      <c r="AI207">
        <v>5</v>
      </c>
      <c r="AJ207">
        <v>6</v>
      </c>
      <c r="AK207">
        <v>4</v>
      </c>
      <c r="AL207">
        <v>6</v>
      </c>
      <c r="AM207">
        <v>4</v>
      </c>
      <c r="AO207">
        <v>5</v>
      </c>
      <c r="AP207">
        <v>5</v>
      </c>
      <c r="AQ207">
        <v>5</v>
      </c>
      <c r="AR207">
        <v>5</v>
      </c>
      <c r="AS207">
        <v>4</v>
      </c>
      <c r="AT207">
        <v>5</v>
      </c>
      <c r="AV207">
        <v>4</v>
      </c>
      <c r="AW207">
        <v>3</v>
      </c>
      <c r="AX207">
        <v>1</v>
      </c>
      <c r="AY207">
        <v>6</v>
      </c>
      <c r="AZ207">
        <v>4</v>
      </c>
      <c r="BA207" t="s">
        <v>1167</v>
      </c>
      <c r="BB207" t="s">
        <v>552</v>
      </c>
      <c r="BC207" t="s">
        <v>1232</v>
      </c>
      <c r="BD207">
        <v>2</v>
      </c>
      <c r="BG207">
        <v>1</v>
      </c>
      <c r="BH207">
        <v>2</v>
      </c>
      <c r="BI207">
        <v>1</v>
      </c>
      <c r="BJ207" t="s">
        <v>369</v>
      </c>
      <c r="BK207" t="s">
        <v>370</v>
      </c>
      <c r="BL207" s="1">
        <v>1.0520833333333333E-2</v>
      </c>
      <c r="BM207" t="s">
        <v>1233</v>
      </c>
      <c r="BN207" s="5" t="s">
        <v>736</v>
      </c>
      <c r="BV207" s="5" t="s">
        <v>1302</v>
      </c>
    </row>
    <row r="208" spans="1:94">
      <c r="A208" t="s">
        <v>1238</v>
      </c>
      <c r="B208" t="s">
        <v>1239</v>
      </c>
      <c r="C208" t="s">
        <v>802</v>
      </c>
      <c r="D208" t="s">
        <v>70</v>
      </c>
      <c r="E208" t="s">
        <v>366</v>
      </c>
      <c r="F208" t="s">
        <v>83</v>
      </c>
      <c r="G208" t="s">
        <v>72</v>
      </c>
      <c r="H208" t="s">
        <v>58</v>
      </c>
      <c r="J208" t="s">
        <v>59</v>
      </c>
      <c r="K208" t="s">
        <v>60</v>
      </c>
      <c r="L208">
        <v>2</v>
      </c>
      <c r="M208">
        <v>1</v>
      </c>
      <c r="N208">
        <v>5</v>
      </c>
      <c r="O208">
        <v>1</v>
      </c>
      <c r="P208">
        <v>5</v>
      </c>
      <c r="Q208">
        <v>4</v>
      </c>
      <c r="R208">
        <v>4</v>
      </c>
      <c r="V208">
        <v>2</v>
      </c>
      <c r="W208">
        <v>5</v>
      </c>
      <c r="X208">
        <v>1</v>
      </c>
      <c r="Y208">
        <v>5</v>
      </c>
      <c r="Z208">
        <v>2</v>
      </c>
      <c r="AA208">
        <v>4</v>
      </c>
      <c r="AB208">
        <v>5</v>
      </c>
      <c r="AC208">
        <v>5</v>
      </c>
      <c r="AD208">
        <v>3</v>
      </c>
      <c r="AF208" s="35">
        <v>4</v>
      </c>
      <c r="AG208">
        <v>4</v>
      </c>
      <c r="AH208">
        <v>2</v>
      </c>
      <c r="AI208">
        <v>1</v>
      </c>
      <c r="AJ208">
        <v>2</v>
      </c>
      <c r="AK208">
        <v>2</v>
      </c>
      <c r="AL208">
        <v>6</v>
      </c>
      <c r="AM208">
        <v>5</v>
      </c>
      <c r="AO208">
        <v>4</v>
      </c>
      <c r="AP208">
        <v>4</v>
      </c>
      <c r="AQ208">
        <v>4</v>
      </c>
      <c r="AR208">
        <v>4</v>
      </c>
      <c r="AS208">
        <v>5</v>
      </c>
      <c r="AT208">
        <v>4</v>
      </c>
      <c r="AV208">
        <v>1</v>
      </c>
      <c r="AW208">
        <v>2</v>
      </c>
      <c r="AX208">
        <v>2</v>
      </c>
      <c r="AY208">
        <v>6</v>
      </c>
      <c r="AZ208">
        <v>4</v>
      </c>
      <c r="BA208" t="s">
        <v>1181</v>
      </c>
      <c r="BB208" t="s">
        <v>580</v>
      </c>
      <c r="BC208" t="s">
        <v>1240</v>
      </c>
      <c r="BD208">
        <v>3</v>
      </c>
      <c r="BG208">
        <v>1</v>
      </c>
      <c r="BH208">
        <v>5</v>
      </c>
      <c r="BI208">
        <v>1</v>
      </c>
      <c r="BJ208" t="s">
        <v>315</v>
      </c>
      <c r="BK208" t="s">
        <v>316</v>
      </c>
      <c r="BL208" s="1">
        <v>1.5324074074074073E-2</v>
      </c>
      <c r="BM208" t="s">
        <v>1241</v>
      </c>
      <c r="BN208" s="5" t="s">
        <v>1051</v>
      </c>
      <c r="BO208" s="5" t="s">
        <v>1144</v>
      </c>
      <c r="BV208" s="5" t="s">
        <v>1296</v>
      </c>
      <c r="BW208" s="5" t="s">
        <v>1303</v>
      </c>
      <c r="CP208" t="s">
        <v>1242</v>
      </c>
    </row>
    <row r="209" spans="1:94">
      <c r="A209" t="s">
        <v>1248</v>
      </c>
      <c r="B209" t="s">
        <v>1249</v>
      </c>
      <c r="C209" t="s">
        <v>802</v>
      </c>
      <c r="D209" t="s">
        <v>54</v>
      </c>
      <c r="E209" t="s">
        <v>144</v>
      </c>
      <c r="F209" t="s">
        <v>83</v>
      </c>
      <c r="G209" t="s">
        <v>96</v>
      </c>
      <c r="H209" t="s">
        <v>844</v>
      </c>
      <c r="J209" t="s">
        <v>74</v>
      </c>
      <c r="K209" t="s">
        <v>296</v>
      </c>
      <c r="L209">
        <v>2</v>
      </c>
      <c r="M209">
        <v>5</v>
      </c>
      <c r="N209">
        <v>2</v>
      </c>
      <c r="O209">
        <v>2</v>
      </c>
      <c r="P209">
        <v>3</v>
      </c>
      <c r="Q209">
        <v>4</v>
      </c>
      <c r="R209">
        <v>3</v>
      </c>
      <c r="V209">
        <v>5</v>
      </c>
      <c r="W209">
        <v>5</v>
      </c>
      <c r="X209">
        <v>3</v>
      </c>
      <c r="Y209">
        <v>4</v>
      </c>
      <c r="Z209">
        <v>6</v>
      </c>
      <c r="AA209">
        <v>6</v>
      </c>
      <c r="AB209">
        <v>4</v>
      </c>
      <c r="AC209">
        <v>5</v>
      </c>
      <c r="AD209">
        <v>5</v>
      </c>
      <c r="AF209" s="35">
        <v>3</v>
      </c>
      <c r="AG209">
        <v>2</v>
      </c>
      <c r="AH209">
        <v>4</v>
      </c>
      <c r="AI209">
        <v>2</v>
      </c>
      <c r="AJ209">
        <v>5</v>
      </c>
      <c r="AK209">
        <v>3</v>
      </c>
      <c r="AL209">
        <v>5</v>
      </c>
      <c r="AM209">
        <v>5</v>
      </c>
      <c r="AO209">
        <v>3</v>
      </c>
      <c r="AP209">
        <v>3</v>
      </c>
      <c r="AQ209">
        <v>4</v>
      </c>
      <c r="AR209">
        <v>5</v>
      </c>
      <c r="AS209">
        <v>5</v>
      </c>
      <c r="AT209">
        <v>3</v>
      </c>
      <c r="AV209">
        <v>3</v>
      </c>
      <c r="AW209">
        <v>3</v>
      </c>
      <c r="AX209">
        <v>2</v>
      </c>
      <c r="AY209">
        <v>6</v>
      </c>
      <c r="AZ209">
        <v>6</v>
      </c>
      <c r="BA209" t="s">
        <v>1167</v>
      </c>
      <c r="BB209" t="s">
        <v>672</v>
      </c>
      <c r="BC209" t="s">
        <v>1250</v>
      </c>
      <c r="BD209">
        <v>3</v>
      </c>
      <c r="BG209">
        <v>1</v>
      </c>
      <c r="BH209">
        <v>3</v>
      </c>
      <c r="BI209">
        <v>1</v>
      </c>
      <c r="BJ209" t="s">
        <v>285</v>
      </c>
      <c r="BK209" t="s">
        <v>286</v>
      </c>
      <c r="BL209" s="1">
        <v>6.3888888888888884E-3</v>
      </c>
      <c r="BM209" t="s">
        <v>1251</v>
      </c>
      <c r="BN209" s="5" t="s">
        <v>736</v>
      </c>
      <c r="BO209" s="5" t="s">
        <v>1304</v>
      </c>
      <c r="CP209" t="s">
        <v>868</v>
      </c>
    </row>
    <row r="210" spans="1:94">
      <c r="A210" t="s">
        <v>1259</v>
      </c>
      <c r="B210" t="s">
        <v>1260</v>
      </c>
      <c r="C210" t="s">
        <v>802</v>
      </c>
      <c r="D210" t="s">
        <v>54</v>
      </c>
      <c r="E210" t="s">
        <v>144</v>
      </c>
      <c r="F210" t="s">
        <v>83</v>
      </c>
      <c r="G210" t="s">
        <v>72</v>
      </c>
      <c r="H210" t="s">
        <v>1261</v>
      </c>
      <c r="J210" t="s">
        <v>74</v>
      </c>
      <c r="K210" t="s">
        <v>98</v>
      </c>
      <c r="L210">
        <v>4</v>
      </c>
      <c r="M210">
        <v>4</v>
      </c>
      <c r="N210">
        <v>4</v>
      </c>
      <c r="O210">
        <v>2</v>
      </c>
      <c r="P210">
        <v>4</v>
      </c>
      <c r="Q210">
        <v>5</v>
      </c>
      <c r="R210">
        <v>5</v>
      </c>
      <c r="BN210" s="5" t="s">
        <v>1299</v>
      </c>
    </row>
    <row r="211" spans="1:94">
      <c r="A211" t="s">
        <v>1273</v>
      </c>
      <c r="B211" t="s">
        <v>1274</v>
      </c>
      <c r="C211" t="s">
        <v>802</v>
      </c>
      <c r="D211" t="s">
        <v>70</v>
      </c>
      <c r="E211" t="s">
        <v>144</v>
      </c>
      <c r="F211" t="s">
        <v>132</v>
      </c>
      <c r="G211" t="s">
        <v>72</v>
      </c>
      <c r="H211" t="s">
        <v>109</v>
      </c>
      <c r="J211" t="s">
        <v>74</v>
      </c>
      <c r="K211" t="s">
        <v>98</v>
      </c>
      <c r="L211">
        <v>3</v>
      </c>
      <c r="M211">
        <v>3</v>
      </c>
      <c r="N211">
        <v>3</v>
      </c>
      <c r="O211">
        <v>4</v>
      </c>
      <c r="P211">
        <v>4</v>
      </c>
      <c r="Q211">
        <v>4</v>
      </c>
      <c r="R211">
        <v>3</v>
      </c>
      <c r="V211">
        <v>3</v>
      </c>
      <c r="W211">
        <v>4</v>
      </c>
      <c r="X211">
        <v>4</v>
      </c>
      <c r="Y211">
        <v>0</v>
      </c>
      <c r="Z211">
        <v>4</v>
      </c>
      <c r="AA211">
        <v>3</v>
      </c>
      <c r="AB211">
        <v>5</v>
      </c>
      <c r="AC211">
        <v>5</v>
      </c>
      <c r="AD211">
        <v>2</v>
      </c>
      <c r="AF211" s="35">
        <v>5</v>
      </c>
      <c r="AG211">
        <v>3</v>
      </c>
      <c r="AH211">
        <v>3</v>
      </c>
      <c r="AI211">
        <v>5</v>
      </c>
      <c r="AJ211">
        <v>5</v>
      </c>
      <c r="AK211">
        <v>4</v>
      </c>
      <c r="AL211">
        <v>5</v>
      </c>
      <c r="AM211">
        <v>2</v>
      </c>
      <c r="AO211">
        <v>4</v>
      </c>
      <c r="AP211">
        <v>5</v>
      </c>
      <c r="AQ211">
        <v>5</v>
      </c>
      <c r="AR211">
        <v>4</v>
      </c>
      <c r="AS211">
        <v>2</v>
      </c>
      <c r="AT211">
        <v>4</v>
      </c>
      <c r="AV211">
        <v>5</v>
      </c>
      <c r="AW211">
        <v>6</v>
      </c>
      <c r="AX211">
        <v>1</v>
      </c>
      <c r="AY211">
        <v>6</v>
      </c>
      <c r="AZ211">
        <v>4</v>
      </c>
      <c r="BA211" t="s">
        <v>1212</v>
      </c>
      <c r="BB211" t="s">
        <v>270</v>
      </c>
      <c r="BC211" t="s">
        <v>1275</v>
      </c>
      <c r="BD211">
        <v>1</v>
      </c>
      <c r="BG211">
        <v>1</v>
      </c>
      <c r="BH211">
        <v>5</v>
      </c>
      <c r="BI211">
        <v>1</v>
      </c>
      <c r="BJ211" t="s">
        <v>1276</v>
      </c>
      <c r="BK211" t="s">
        <v>308</v>
      </c>
      <c r="BL211" s="1">
        <v>6.0069444444444441E-3</v>
      </c>
      <c r="BM211" t="s">
        <v>1277</v>
      </c>
      <c r="BN211" s="5" t="s">
        <v>736</v>
      </c>
    </row>
    <row r="212" spans="1:94">
      <c r="A212" t="s">
        <v>1169</v>
      </c>
      <c r="B212" t="s">
        <v>802</v>
      </c>
    </row>
    <row r="213" spans="1:94">
      <c r="C213" t="s">
        <v>54</v>
      </c>
      <c r="D213">
        <f>COUNTIF($D$3:$D$179,"=18-29")</f>
        <v>82</v>
      </c>
      <c r="F213" t="s">
        <v>3</v>
      </c>
      <c r="H213" t="s">
        <v>1348</v>
      </c>
      <c r="S213">
        <f>COUNTIF(S3:S179,"=1")</f>
        <v>96</v>
      </c>
      <c r="T213">
        <f>COUNTIF(T3:T179,"=3")</f>
        <v>35</v>
      </c>
      <c r="X213" t="s">
        <v>73</v>
      </c>
      <c r="Y213">
        <v>35</v>
      </c>
      <c r="BN213"/>
      <c r="BO213"/>
      <c r="BV213"/>
      <c r="BW213"/>
    </row>
    <row r="214" spans="1:94">
      <c r="C214" t="s">
        <v>70</v>
      </c>
      <c r="D214">
        <f>COUNTIF($D$3:$D$179,"=30-49")</f>
        <v>75</v>
      </c>
      <c r="X214" t="s">
        <v>58</v>
      </c>
      <c r="Y214">
        <f>COUNTIF(U3:U179,"=5")</f>
        <v>24</v>
      </c>
      <c r="BN214"/>
      <c r="BO214"/>
      <c r="BV214"/>
      <c r="BW214"/>
    </row>
    <row r="215" spans="1:94">
      <c r="C215" t="s">
        <v>81</v>
      </c>
      <c r="D215">
        <f>COUNTIF($D$3:$D$179,"=50-69")</f>
        <v>18</v>
      </c>
      <c r="X215" t="s">
        <v>254</v>
      </c>
      <c r="Y215">
        <f>COUNTIF(U3:U179,"=6")</f>
        <v>11</v>
      </c>
      <c r="BN215"/>
      <c r="BO215"/>
      <c r="BV215"/>
      <c r="BW215"/>
    </row>
    <row r="216" spans="1:94">
      <c r="A216" t="s">
        <v>1346</v>
      </c>
      <c r="B216">
        <f>COUNTIF($D$3:$D$179,"=*")</f>
        <v>175</v>
      </c>
      <c r="D216">
        <f>D213/COUNTIF($D$3:$D$179,"=*")</f>
        <v>0.46857142857142858</v>
      </c>
      <c r="G216">
        <f>COUNTIF(G$3:G$179,"=never")</f>
        <v>2</v>
      </c>
      <c r="H216">
        <f>G216/$B$216</f>
        <v>1.1428571428571429E-2</v>
      </c>
      <c r="I216" t="s">
        <v>74</v>
      </c>
      <c r="J216">
        <f>COUNTIF(J3:J179, "=female")</f>
        <v>86</v>
      </c>
      <c r="K216">
        <f>J216/$B$216</f>
        <v>0.49142857142857144</v>
      </c>
      <c r="X216" t="s">
        <v>1344</v>
      </c>
      <c r="Y216">
        <v>44</v>
      </c>
      <c r="BN216"/>
      <c r="BO216"/>
      <c r="BV216"/>
      <c r="BW216"/>
      <c r="BY216" s="11" t="s">
        <v>1309</v>
      </c>
      <c r="BZ216" s="11" t="s">
        <v>1310</v>
      </c>
      <c r="CA216" s="11" t="s">
        <v>1312</v>
      </c>
      <c r="CB216" s="11" t="s">
        <v>1315</v>
      </c>
      <c r="CC216" s="11" t="s">
        <v>1313</v>
      </c>
      <c r="CD216" s="11" t="s">
        <v>1314</v>
      </c>
      <c r="CE216" s="11" t="s">
        <v>1317</v>
      </c>
      <c r="CF216" s="11" t="s">
        <v>1154</v>
      </c>
      <c r="CG216" s="11" t="s">
        <v>1318</v>
      </c>
      <c r="CH216" s="11" t="s">
        <v>1323</v>
      </c>
      <c r="CI216" s="11" t="s">
        <v>1319</v>
      </c>
      <c r="CJ216" s="11" t="s">
        <v>1316</v>
      </c>
      <c r="CK216" s="11" t="s">
        <v>1124</v>
      </c>
      <c r="CL216" s="11" t="s">
        <v>1320</v>
      </c>
      <c r="CM216" s="11" t="s">
        <v>1321</v>
      </c>
      <c r="CN216" s="11" t="s">
        <v>1324</v>
      </c>
      <c r="CO216" s="11" t="s">
        <v>1325</v>
      </c>
    </row>
    <row r="217" spans="1:94">
      <c r="D217">
        <f t="shared" ref="D217:D218" si="114">D214/COUNTIF($D$3:$D$179,"=*")</f>
        <v>0.42857142857142855</v>
      </c>
      <c r="G217">
        <f>COUNTIF(G$3:G$179,"=occasionnaly")</f>
        <v>7</v>
      </c>
      <c r="H217">
        <f t="shared" ref="H217:H220" si="115">G217/$B$216</f>
        <v>0.04</v>
      </c>
      <c r="I217" t="s">
        <v>59</v>
      </c>
      <c r="J217">
        <f>COUNTIF(J3:J179,"=male")</f>
        <v>87</v>
      </c>
      <c r="K217">
        <f t="shared" ref="K217:K218" si="116">J217/$B$216</f>
        <v>0.49714285714285716</v>
      </c>
      <c r="BM217" s="10" t="s">
        <v>1308</v>
      </c>
      <c r="BN217"/>
      <c r="BO217"/>
      <c r="BV217"/>
      <c r="BW217" t="s">
        <v>1322</v>
      </c>
      <c r="BY217" s="11">
        <f ca="1">COUNTIFS($BX3:$BX179,FALSE,BY3:BY179,TRUE)</f>
        <v>21</v>
      </c>
      <c r="BZ217" s="11">
        <f t="shared" ref="BZ217:CO217" ca="1" si="117">COUNTIFS($BX3:$BX179,FALSE,BZ3:BZ179,TRUE)</f>
        <v>21</v>
      </c>
      <c r="CA217" s="11">
        <f t="shared" ca="1" si="117"/>
        <v>12</v>
      </c>
      <c r="CB217" s="11">
        <f t="shared" ca="1" si="117"/>
        <v>1</v>
      </c>
      <c r="CC217" s="11">
        <f t="shared" ca="1" si="117"/>
        <v>4</v>
      </c>
      <c r="CD217" s="11">
        <f t="shared" ca="1" si="117"/>
        <v>3</v>
      </c>
      <c r="CE217" s="11">
        <f t="shared" ca="1" si="117"/>
        <v>5</v>
      </c>
      <c r="CF217" s="11">
        <f t="shared" ca="1" si="117"/>
        <v>1</v>
      </c>
      <c r="CG217" s="11">
        <f t="shared" ca="1" si="117"/>
        <v>1</v>
      </c>
      <c r="CH217" s="11">
        <f t="shared" ca="1" si="117"/>
        <v>1</v>
      </c>
      <c r="CI217" s="11">
        <f t="shared" ca="1" si="117"/>
        <v>3</v>
      </c>
      <c r="CJ217" s="11">
        <f t="shared" ca="1" si="117"/>
        <v>13</v>
      </c>
      <c r="CK217" s="11">
        <f t="shared" ca="1" si="117"/>
        <v>0</v>
      </c>
      <c r="CL217" s="11">
        <f t="shared" ca="1" si="117"/>
        <v>2</v>
      </c>
      <c r="CM217" s="11">
        <f t="shared" ca="1" si="117"/>
        <v>2</v>
      </c>
      <c r="CN217" s="11">
        <f t="shared" ca="1" si="117"/>
        <v>11</v>
      </c>
      <c r="CO217" s="11">
        <f t="shared" ca="1" si="117"/>
        <v>5</v>
      </c>
    </row>
    <row r="218" spans="1:94">
      <c r="D218">
        <f t="shared" si="114"/>
        <v>0.10285714285714286</v>
      </c>
      <c r="G218">
        <f>COUNTIF(G$3:G$179,"=once_w")</f>
        <v>16</v>
      </c>
      <c r="H218">
        <f t="shared" si="115"/>
        <v>9.1428571428571428E-2</v>
      </c>
      <c r="I218" t="s">
        <v>493</v>
      </c>
      <c r="J218">
        <f>COUNTIF(J3:J179,"=other")</f>
        <v>2</v>
      </c>
      <c r="K218">
        <f t="shared" si="116"/>
        <v>1.1428571428571429E-2</v>
      </c>
      <c r="BM218" s="12" t="s">
        <v>1137</v>
      </c>
      <c r="BN218" s="12">
        <f>COUNTIF(BN3:BN179, "=positive")</f>
        <v>43</v>
      </c>
      <c r="BO218" s="38" t="e">
        <f>BN218/#REF!</f>
        <v>#REF!</v>
      </c>
      <c r="BP218" s="40" t="e">
        <f>BN218/#REF!</f>
        <v>#REF!</v>
      </c>
      <c r="BQ218" s="40"/>
      <c r="BR218" s="40"/>
      <c r="BS218" s="40"/>
      <c r="BT218" s="40"/>
      <c r="BU218" s="42"/>
      <c r="BV218"/>
      <c r="BW218"/>
      <c r="BY218" s="11" t="e">
        <f ca="1">BY217/#REF!</f>
        <v>#REF!</v>
      </c>
      <c r="BZ218" s="11" t="e">
        <f ca="1">BZ217/#REF!</f>
        <v>#REF!</v>
      </c>
      <c r="CA218" s="11" t="e">
        <f ca="1">CA217/#REF!</f>
        <v>#REF!</v>
      </c>
      <c r="CB218" s="11" t="e">
        <f ca="1">CB217/#REF!</f>
        <v>#REF!</v>
      </c>
      <c r="CC218" s="11" t="e">
        <f ca="1">CC217/#REF!</f>
        <v>#REF!</v>
      </c>
      <c r="CD218" s="11" t="e">
        <f ca="1">CD217/#REF!</f>
        <v>#REF!</v>
      </c>
      <c r="CE218" s="11" t="e">
        <f ca="1">CE217/#REF!</f>
        <v>#REF!</v>
      </c>
      <c r="CF218" s="11" t="e">
        <f ca="1">CF217/#REF!</f>
        <v>#REF!</v>
      </c>
      <c r="CG218" s="11" t="e">
        <f ca="1">CG217/#REF!</f>
        <v>#REF!</v>
      </c>
      <c r="CH218" s="11" t="e">
        <f ca="1">CH217/#REF!</f>
        <v>#REF!</v>
      </c>
      <c r="CI218" s="11" t="e">
        <f ca="1">CI217/#REF!</f>
        <v>#REF!</v>
      </c>
      <c r="CJ218" s="11" t="e">
        <f ca="1">CJ217/#REF!</f>
        <v>#REF!</v>
      </c>
      <c r="CK218" s="11" t="e">
        <f ca="1">CK217/#REF!</f>
        <v>#REF!</v>
      </c>
      <c r="CL218" s="11" t="e">
        <f ca="1">CL217/#REF!</f>
        <v>#REF!</v>
      </c>
      <c r="CM218" s="11" t="e">
        <f ca="1">CM217/#REF!</f>
        <v>#REF!</v>
      </c>
      <c r="CN218" s="11" t="e">
        <f ca="1">CN217/#REF!</f>
        <v>#REF!</v>
      </c>
      <c r="CO218" s="11" t="e">
        <f ca="1">CO217/#REF!</f>
        <v>#REF!</v>
      </c>
    </row>
    <row r="219" spans="1:94">
      <c r="G219">
        <f>COUNTIF(G$3:G$179,"=several_t_w")</f>
        <v>65</v>
      </c>
      <c r="H219">
        <f t="shared" si="115"/>
        <v>0.37142857142857144</v>
      </c>
      <c r="AE219"/>
      <c r="AF219"/>
      <c r="AN219"/>
      <c r="AU219"/>
      <c r="BM219" s="12" t="s">
        <v>1138</v>
      </c>
      <c r="BN219" s="12">
        <f>COUNTIF(BN3:BN179,"=negative")</f>
        <v>44</v>
      </c>
      <c r="BO219" s="38" t="e">
        <f>BN219/#REF!</f>
        <v>#REF!</v>
      </c>
      <c r="BP219" s="40" t="e">
        <f>BN219/#REF!</f>
        <v>#REF!</v>
      </c>
      <c r="BQ219" s="40"/>
      <c r="BR219" s="40"/>
      <c r="BS219" s="40"/>
      <c r="BT219" s="40"/>
      <c r="BU219" s="42"/>
      <c r="BV219"/>
      <c r="BW219"/>
    </row>
    <row r="220" spans="1:94" ht="25" thickBot="1">
      <c r="G220">
        <f>COUNTIF(G$3:G$179,"=once_day")</f>
        <v>85</v>
      </c>
      <c r="H220">
        <f t="shared" si="115"/>
        <v>0.48571428571428571</v>
      </c>
      <c r="V220" s="53"/>
      <c r="W220" s="53"/>
      <c r="X220" s="53"/>
      <c r="Y220" s="54" t="s">
        <v>1330</v>
      </c>
      <c r="Z220" s="53"/>
      <c r="AA220" s="53"/>
      <c r="AB220" s="53"/>
      <c r="AC220" s="53"/>
      <c r="AD220" s="53"/>
      <c r="AE220" s="53"/>
      <c r="AF220" s="5"/>
      <c r="AG220" s="5"/>
      <c r="AH220" s="5"/>
      <c r="AI220" s="55" t="s">
        <v>1331</v>
      </c>
      <c r="AJ220" s="5"/>
      <c r="AK220" s="5"/>
      <c r="AL220" s="5"/>
      <c r="AM220" s="5"/>
      <c r="AN220" s="5"/>
      <c r="AO220" s="56"/>
      <c r="AP220" s="57" t="s">
        <v>1332</v>
      </c>
      <c r="AQ220" s="56"/>
      <c r="AR220" s="56"/>
      <c r="AS220" s="56"/>
      <c r="AT220" s="56"/>
      <c r="AU220" s="56"/>
      <c r="BM220" s="12" t="s">
        <v>1140</v>
      </c>
      <c r="BN220" s="12">
        <f>COUNTIF(BN3:BN178,"=neutral")</f>
        <v>5</v>
      </c>
      <c r="BO220" s="38" t="e">
        <f>BN220/#REF!</f>
        <v>#REF!</v>
      </c>
      <c r="BP220" s="40" t="e">
        <f>BN220/#REF!</f>
        <v>#REF!</v>
      </c>
      <c r="BQ220" s="40"/>
      <c r="BR220" s="40"/>
      <c r="BS220" s="40"/>
      <c r="BT220" s="40"/>
      <c r="BU220" s="42"/>
      <c r="BV220"/>
      <c r="BW220"/>
    </row>
    <row r="221" spans="1:94" s="16" customFormat="1" ht="20" customHeight="1" thickTop="1">
      <c r="C221" s="37"/>
      <c r="V221" s="53"/>
      <c r="W221" s="53"/>
      <c r="X221" s="53"/>
      <c r="Y221" s="53"/>
      <c r="Z221" s="53"/>
      <c r="AA221" s="53"/>
      <c r="AB221" s="53"/>
      <c r="AC221" s="53"/>
      <c r="AD221" s="53"/>
      <c r="AE221" s="53"/>
      <c r="AF221" s="5"/>
      <c r="AG221" s="5"/>
      <c r="AH221" s="5"/>
      <c r="AI221" s="5"/>
      <c r="AJ221" s="5"/>
      <c r="AK221" s="5"/>
      <c r="AL221" s="5"/>
      <c r="AM221" s="5"/>
      <c r="AN221" s="5"/>
      <c r="AO221" s="56"/>
      <c r="AP221" s="56"/>
      <c r="AQ221" s="56"/>
      <c r="AR221" s="56"/>
      <c r="AS221" s="56"/>
      <c r="AT221" s="56"/>
      <c r="AU221" s="56"/>
      <c r="AV221"/>
      <c r="BP221" s="11"/>
      <c r="BQ221" s="11"/>
      <c r="BR221" s="11"/>
      <c r="BS221" s="11"/>
      <c r="BT221" s="11"/>
      <c r="BU221" s="11"/>
      <c r="BX221" s="18"/>
      <c r="BY221" s="18"/>
      <c r="BZ221" s="18"/>
      <c r="CA221" s="18"/>
      <c r="CB221" s="18"/>
      <c r="CC221" s="18"/>
      <c r="CD221" s="18"/>
      <c r="CE221" s="18"/>
      <c r="CF221" s="18"/>
      <c r="CG221" s="18"/>
      <c r="CH221" s="18"/>
      <c r="CI221" s="18"/>
      <c r="CJ221" s="18"/>
      <c r="CK221" s="18"/>
      <c r="CL221" s="18"/>
      <c r="CM221" s="18"/>
      <c r="CN221" s="18"/>
      <c r="CO221" s="18"/>
    </row>
    <row r="222" spans="1:94" s="16" customFormat="1" ht="20" customHeight="1">
      <c r="C222" s="29"/>
      <c r="T222" s="16" t="s">
        <v>1350</v>
      </c>
      <c r="V222" s="16">
        <f>AVERAGE(V3:V81)</f>
        <v>4.1772151898734178</v>
      </c>
      <c r="W222" s="16">
        <f t="shared" ref="W222:AM222" si="118">AVERAGE(W3:W81)</f>
        <v>4.8607594936708862</v>
      </c>
      <c r="X222" s="16">
        <f t="shared" si="118"/>
        <v>4.0506329113924053</v>
      </c>
      <c r="Y222" s="16">
        <f t="shared" si="118"/>
        <v>4.7848101265822782</v>
      </c>
      <c r="Z222" s="16">
        <f t="shared" si="118"/>
        <v>4.518987341772152</v>
      </c>
      <c r="AA222" s="16">
        <f t="shared" si="118"/>
        <v>5.037974683544304</v>
      </c>
      <c r="AB222" s="16">
        <f t="shared" si="118"/>
        <v>3.5569620253164556</v>
      </c>
      <c r="AC222" s="16">
        <f t="shared" si="118"/>
        <v>1.9746835443037976</v>
      </c>
      <c r="AD222" s="16">
        <f t="shared" si="118"/>
        <v>4.0253164556962027</v>
      </c>
      <c r="AE222" s="51">
        <f t="shared" ref="AE222" si="119">AVERAGE(AE3:AE81)</f>
        <v>4.3765822784810124</v>
      </c>
      <c r="AF222" s="16">
        <f t="shared" si="118"/>
        <v>4.1772151898734178</v>
      </c>
      <c r="AG222" s="16">
        <f t="shared" si="118"/>
        <v>4.3164556962025316</v>
      </c>
      <c r="AH222" s="16">
        <f t="shared" si="118"/>
        <v>4.0886075949367084</v>
      </c>
      <c r="AI222" s="16">
        <f t="shared" si="118"/>
        <v>3.721518987341772</v>
      </c>
      <c r="AJ222" s="16">
        <f t="shared" si="118"/>
        <v>5.3291139240506329</v>
      </c>
      <c r="AK222" s="16">
        <f t="shared" si="118"/>
        <v>4.5316455696202533</v>
      </c>
      <c r="AL222" s="16">
        <f t="shared" si="118"/>
        <v>4.3291139240506329</v>
      </c>
      <c r="AM222" s="16">
        <f t="shared" si="118"/>
        <v>3.4556962025316458</v>
      </c>
      <c r="AN222" s="51">
        <f t="shared" ref="AN222:AV222" si="120">AVERAGE(AN3:AN81)</f>
        <v>4.2436708860759493</v>
      </c>
      <c r="AO222" s="16">
        <f t="shared" si="120"/>
        <v>3.8607594936708862</v>
      </c>
      <c r="AP222" s="16">
        <f t="shared" si="120"/>
        <v>3.9367088607594938</v>
      </c>
      <c r="AQ222" s="16">
        <f t="shared" si="120"/>
        <v>4.1265822784810124</v>
      </c>
      <c r="AR222" s="16">
        <f t="shared" si="120"/>
        <v>3.9493670886075951</v>
      </c>
      <c r="AS222" s="16">
        <f t="shared" si="120"/>
        <v>3.8987341772151898</v>
      </c>
      <c r="AT222" s="16">
        <f t="shared" si="120"/>
        <v>5.962025316455696</v>
      </c>
      <c r="AU222" s="51">
        <f t="shared" si="120"/>
        <v>3.9544303797468361</v>
      </c>
      <c r="AV222" s="16">
        <f t="shared" si="120"/>
        <v>3.1772151898734178</v>
      </c>
      <c r="BP222" s="11"/>
      <c r="BQ222" s="11"/>
      <c r="BR222" s="11"/>
      <c r="BS222" s="11"/>
      <c r="BT222" s="11"/>
      <c r="BU222" s="11"/>
      <c r="BX222" s="18"/>
      <c r="BY222" s="18"/>
      <c r="BZ222" s="18"/>
      <c r="CA222" s="18"/>
      <c r="CB222" s="18"/>
      <c r="CC222" s="18"/>
      <c r="CD222" s="18"/>
      <c r="CE222" s="18"/>
      <c r="CF222" s="18"/>
      <c r="CG222" s="18"/>
      <c r="CH222" s="18"/>
      <c r="CI222" s="18"/>
      <c r="CJ222" s="18"/>
      <c r="CK222" s="18"/>
      <c r="CL222" s="18"/>
      <c r="CM222" s="18"/>
      <c r="CN222" s="18"/>
      <c r="CO222" s="18"/>
    </row>
    <row r="223" spans="1:94" s="16" customFormat="1" ht="20" customHeight="1">
      <c r="C223" s="29"/>
      <c r="T223" s="16" t="s">
        <v>1344</v>
      </c>
      <c r="V223" s="16">
        <f>AVERAGE(V82:V177)</f>
        <v>3.625</v>
      </c>
      <c r="W223" s="16">
        <f t="shared" ref="W223:AM223" si="121">AVERAGE(W82:W177)</f>
        <v>4.666666666666667</v>
      </c>
      <c r="X223" s="16">
        <f t="shared" si="121"/>
        <v>3.5625</v>
      </c>
      <c r="Y223" s="16">
        <f t="shared" si="121"/>
        <v>4.677083333333333</v>
      </c>
      <c r="Z223" s="16">
        <f t="shared" si="121"/>
        <v>4.020833333333333</v>
      </c>
      <c r="AA223" s="16">
        <f t="shared" si="121"/>
        <v>5.072916666666667</v>
      </c>
      <c r="AB223" s="16">
        <f t="shared" si="121"/>
        <v>3.3958333333333335</v>
      </c>
      <c r="AC223" s="16">
        <f t="shared" si="121"/>
        <v>2.4479166666666665</v>
      </c>
      <c r="AD223" s="16">
        <f t="shared" si="121"/>
        <v>3.5520833333333335</v>
      </c>
      <c r="AE223" s="51">
        <f t="shared" ref="AE223" si="122">AVERAGE(AE82:AE177)</f>
        <v>4.071614583333333</v>
      </c>
      <c r="AF223" s="16">
        <f t="shared" si="121"/>
        <v>3.90625</v>
      </c>
      <c r="AG223" s="16">
        <f t="shared" si="121"/>
        <v>3.9479166666666665</v>
      </c>
      <c r="AH223" s="16">
        <f t="shared" si="121"/>
        <v>3.9479166666666665</v>
      </c>
      <c r="AI223" s="16">
        <f t="shared" si="121"/>
        <v>3.46875</v>
      </c>
      <c r="AJ223" s="16">
        <f t="shared" si="121"/>
        <v>5.322916666666667</v>
      </c>
      <c r="AK223" s="16">
        <f t="shared" si="121"/>
        <v>4.135416666666667</v>
      </c>
      <c r="AL223" s="16">
        <f t="shared" si="121"/>
        <v>4.541666666666667</v>
      </c>
      <c r="AM223" s="16">
        <f t="shared" si="121"/>
        <v>3.4791666666666665</v>
      </c>
      <c r="AN223" s="51">
        <f t="shared" ref="AN223:AV223" si="123">AVERAGE(AN82:AN177)</f>
        <v>4.09375</v>
      </c>
      <c r="AO223" s="16">
        <f t="shared" si="123"/>
        <v>3.2395833333333335</v>
      </c>
      <c r="AP223" s="16">
        <f t="shared" si="123"/>
        <v>3.2395833333333335</v>
      </c>
      <c r="AQ223" s="16">
        <f t="shared" si="123"/>
        <v>3.6458333333333335</v>
      </c>
      <c r="AR223" s="16">
        <f t="shared" si="123"/>
        <v>3.09375</v>
      </c>
      <c r="AS223" s="16">
        <f t="shared" si="123"/>
        <v>3.2291666666666665</v>
      </c>
      <c r="AT223" s="16">
        <f t="shared" si="123"/>
        <v>6</v>
      </c>
      <c r="AU223" s="51">
        <f t="shared" si="123"/>
        <v>3.2895833333333333</v>
      </c>
      <c r="AV223" s="16">
        <f t="shared" si="123"/>
        <v>3.34375</v>
      </c>
      <c r="BP223" s="11"/>
      <c r="BQ223" s="11"/>
      <c r="BR223" s="11"/>
      <c r="BS223" s="11"/>
      <c r="BT223" s="11"/>
      <c r="BU223" s="11"/>
      <c r="BX223" s="18"/>
      <c r="BY223" s="18"/>
      <c r="BZ223" s="18"/>
      <c r="CA223" s="18"/>
      <c r="CB223" s="18"/>
      <c r="CC223" s="18"/>
      <c r="CD223" s="18"/>
      <c r="CE223" s="18"/>
      <c r="CF223" s="18"/>
      <c r="CG223" s="18"/>
      <c r="CH223" s="18"/>
      <c r="CI223" s="18"/>
      <c r="CJ223" s="18"/>
      <c r="CK223" s="18"/>
      <c r="CL223" s="18"/>
      <c r="CM223" s="18"/>
      <c r="CN223" s="18"/>
      <c r="CO223" s="18"/>
    </row>
    <row r="224" spans="1:94" s="16" customFormat="1" ht="20" customHeight="1">
      <c r="C224" s="29"/>
      <c r="Y224"/>
      <c r="Z224"/>
      <c r="AA224"/>
      <c r="AB224"/>
      <c r="AC224"/>
      <c r="AD224"/>
      <c r="AE224" s="52"/>
      <c r="AF224"/>
      <c r="AG224"/>
      <c r="AH224"/>
      <c r="AI224"/>
      <c r="AJ224"/>
      <c r="AK224"/>
      <c r="AL224"/>
      <c r="AM224"/>
      <c r="AN224" s="52"/>
      <c r="AO224"/>
      <c r="AP224"/>
      <c r="AQ224"/>
      <c r="AR224"/>
      <c r="AS224"/>
      <c r="AT224"/>
      <c r="AV224"/>
      <c r="BP224" s="11"/>
      <c r="BQ224" s="11"/>
      <c r="BR224" s="11"/>
      <c r="BS224" s="11"/>
      <c r="BT224" s="11"/>
      <c r="BU224" s="11"/>
      <c r="BX224" s="18"/>
      <c r="BY224" s="18"/>
      <c r="BZ224" s="18"/>
      <c r="CA224" s="18"/>
      <c r="CB224" s="18"/>
      <c r="CC224" s="18"/>
      <c r="CD224" s="18"/>
      <c r="CE224" s="18"/>
      <c r="CF224" s="18"/>
      <c r="CG224" s="18"/>
      <c r="CH224" s="18"/>
      <c r="CI224" s="18"/>
      <c r="CJ224" s="18"/>
      <c r="CK224" s="18"/>
      <c r="CL224" s="18"/>
      <c r="CM224" s="18"/>
      <c r="CN224" s="18"/>
      <c r="CO224" s="18"/>
    </row>
    <row r="225" spans="3:93" s="16" customFormat="1" ht="20" customHeight="1">
      <c r="C225" s="29"/>
      <c r="T225" s="16" t="s">
        <v>1352</v>
      </c>
      <c r="V225" s="16">
        <f>TTEST(V3:V81,V82:V177,2,3)</f>
        <v>3.7764699633681467E-2</v>
      </c>
      <c r="W225" s="16">
        <f t="shared" ref="W225:AV225" si="124">TTEST(W3:W81,W82:W177,2,3)</f>
        <v>0.35565661228621737</v>
      </c>
      <c r="X225" s="16">
        <f t="shared" si="124"/>
        <v>5.998639705685186E-2</v>
      </c>
      <c r="Y225" s="16">
        <f t="shared" si="124"/>
        <v>0.61374292465220215</v>
      </c>
      <c r="Z225" s="16">
        <f t="shared" si="124"/>
        <v>2.7428233462435392E-2</v>
      </c>
      <c r="AA225" s="16">
        <f t="shared" si="124"/>
        <v>0.84453947728468592</v>
      </c>
      <c r="AB225" s="16">
        <f t="shared" si="124"/>
        <v>0.5224966072047994</v>
      </c>
      <c r="AC225" s="16">
        <f t="shared" si="124"/>
        <v>8.6738360010511995E-2</v>
      </c>
      <c r="AD225" s="16">
        <f t="shared" si="124"/>
        <v>8.6738360010511995E-2</v>
      </c>
      <c r="AE225" s="51">
        <f t="shared" si="124"/>
        <v>8.4637830303496475E-2</v>
      </c>
      <c r="AF225" s="16">
        <f t="shared" si="124"/>
        <v>0.28229395954552311</v>
      </c>
      <c r="AG225" s="16">
        <f t="shared" si="124"/>
        <v>0.13723291323999876</v>
      </c>
      <c r="AH225" s="16">
        <f t="shared" si="124"/>
        <v>0.60451233536976834</v>
      </c>
      <c r="AI225" s="16">
        <f t="shared" si="124"/>
        <v>0.34802221258943611</v>
      </c>
      <c r="AJ225" s="16">
        <f t="shared" si="124"/>
        <v>0.96654218121001523</v>
      </c>
      <c r="AK225" s="16">
        <f t="shared" si="124"/>
        <v>0.11887338806067323</v>
      </c>
      <c r="AL225" s="16">
        <f t="shared" si="124"/>
        <v>0.31458547334093334</v>
      </c>
      <c r="AM225" s="16">
        <f t="shared" si="124"/>
        <v>0.92916502383118982</v>
      </c>
      <c r="AN225" s="51">
        <f t="shared" si="124"/>
        <v>0.3894859544047572</v>
      </c>
      <c r="AO225" s="16">
        <f t="shared" si="124"/>
        <v>2.9214266139713393E-2</v>
      </c>
      <c r="AP225" s="16">
        <f t="shared" si="124"/>
        <v>1.1965276900270981E-2</v>
      </c>
      <c r="AQ225" s="16">
        <f t="shared" si="124"/>
        <v>6.9968046063582326E-2</v>
      </c>
      <c r="AR225" s="16">
        <f t="shared" si="124"/>
        <v>2.2859885317713879E-3</v>
      </c>
      <c r="AS225" s="16">
        <f t="shared" si="124"/>
        <v>1.7086086630851247E-2</v>
      </c>
      <c r="AT225" s="16">
        <f t="shared" si="124"/>
        <v>0.32040273255411178</v>
      </c>
      <c r="AU225" s="51">
        <f t="shared" si="124"/>
        <v>1.2076076812903793E-2</v>
      </c>
      <c r="AV225" s="16">
        <f t="shared" si="124"/>
        <v>0.61546118124983962</v>
      </c>
      <c r="BP225" s="11"/>
      <c r="BQ225" s="11"/>
      <c r="BR225" s="11"/>
      <c r="BS225" s="11"/>
      <c r="BT225" s="11"/>
      <c r="BU225" s="11"/>
      <c r="BX225" s="18"/>
      <c r="BY225" s="18"/>
      <c r="BZ225" s="18"/>
      <c r="CA225" s="18"/>
      <c r="CB225" s="18"/>
      <c r="CC225" s="18"/>
      <c r="CD225" s="18"/>
      <c r="CE225" s="18"/>
      <c r="CF225" s="18"/>
      <c r="CG225" s="18"/>
      <c r="CH225" s="18"/>
      <c r="CI225" s="18"/>
      <c r="CJ225" s="18"/>
      <c r="CK225" s="18"/>
      <c r="CL225" s="18"/>
      <c r="CM225" s="18"/>
      <c r="CN225" s="18"/>
      <c r="CO225" s="18"/>
    </row>
    <row r="226" spans="3:93" s="16" customFormat="1" ht="20" customHeight="1">
      <c r="C226" s="29"/>
      <c r="AA226"/>
      <c r="AB226"/>
      <c r="AC226"/>
      <c r="AD226"/>
      <c r="AE226" s="52"/>
      <c r="AF226"/>
      <c r="AG226"/>
      <c r="AH226"/>
      <c r="AI226"/>
      <c r="AJ226"/>
      <c r="AK226"/>
      <c r="AL226"/>
      <c r="AM226"/>
      <c r="AN226" s="52"/>
      <c r="AO226"/>
      <c r="AP226"/>
      <c r="AQ226"/>
      <c r="AR226"/>
      <c r="AS226"/>
      <c r="AT226"/>
      <c r="AV226"/>
      <c r="BP226" s="11"/>
      <c r="BQ226" s="11"/>
      <c r="BR226" s="11"/>
      <c r="BS226" s="11"/>
      <c r="BT226" s="11"/>
      <c r="BU226" s="11"/>
      <c r="BX226" s="18"/>
      <c r="BY226" s="18"/>
      <c r="BZ226" s="18"/>
      <c r="CA226" s="18"/>
      <c r="CB226" s="18"/>
      <c r="CC226" s="18"/>
      <c r="CD226" s="18"/>
      <c r="CE226" s="18"/>
      <c r="CF226" s="18"/>
      <c r="CG226" s="18"/>
      <c r="CH226" s="18"/>
      <c r="CI226" s="18"/>
      <c r="CJ226" s="18"/>
      <c r="CK226" s="18"/>
      <c r="CL226" s="18"/>
      <c r="CM226" s="18"/>
      <c r="CN226" s="18"/>
      <c r="CO226" s="18"/>
    </row>
    <row r="227" spans="3:93" s="16" customFormat="1" ht="20" customHeight="1">
      <c r="C227" s="29"/>
      <c r="T227" s="16" t="s">
        <v>1350</v>
      </c>
      <c r="U227" s="16" t="s">
        <v>281</v>
      </c>
      <c r="V227" s="16">
        <f>AVERAGE(V3:V25)</f>
        <v>4</v>
      </c>
      <c r="W227" s="16">
        <f t="shared" ref="W227:AV227" si="125">AVERAGE(W3:W25)</f>
        <v>4.6956521739130439</v>
      </c>
      <c r="X227" s="16">
        <f t="shared" si="125"/>
        <v>4.3043478260869561</v>
      </c>
      <c r="Y227" s="16">
        <f t="shared" si="125"/>
        <v>4.8260869565217392</v>
      </c>
      <c r="Z227" s="16">
        <f t="shared" si="125"/>
        <v>4.8695652173913047</v>
      </c>
      <c r="AA227" s="16">
        <f t="shared" si="125"/>
        <v>5.4782608695652177</v>
      </c>
      <c r="AB227" s="16">
        <f t="shared" si="125"/>
        <v>3.7826086956521738</v>
      </c>
      <c r="AC227" s="16">
        <f t="shared" si="125"/>
        <v>1.9130434782608696</v>
      </c>
      <c r="AD227" s="16">
        <f t="shared" si="125"/>
        <v>4.0869565217391308</v>
      </c>
      <c r="AE227" s="51">
        <f t="shared" si="125"/>
        <v>4.5054347826086953</v>
      </c>
      <c r="AF227" s="16">
        <f t="shared" si="125"/>
        <v>4.3913043478260869</v>
      </c>
      <c r="AG227" s="16">
        <f t="shared" si="125"/>
        <v>4.4347826086956523</v>
      </c>
      <c r="AH227" s="16">
        <f t="shared" si="125"/>
        <v>4</v>
      </c>
      <c r="AI227" s="16">
        <f t="shared" si="125"/>
        <v>3.8260869565217392</v>
      </c>
      <c r="AJ227" s="16">
        <f t="shared" si="125"/>
        <v>5.2173913043478262</v>
      </c>
      <c r="AK227" s="16">
        <f t="shared" si="125"/>
        <v>4.5217391304347823</v>
      </c>
      <c r="AL227" s="16">
        <f t="shared" si="125"/>
        <v>4.3913043478260869</v>
      </c>
      <c r="AM227" s="16">
        <f t="shared" si="125"/>
        <v>3.9130434782608696</v>
      </c>
      <c r="AN227" s="51">
        <f t="shared" si="125"/>
        <v>4.3369565217391308</v>
      </c>
      <c r="AO227" s="16">
        <f t="shared" si="125"/>
        <v>3.6956521739130435</v>
      </c>
      <c r="AP227" s="16">
        <f t="shared" si="125"/>
        <v>3.7826086956521738</v>
      </c>
      <c r="AQ227" s="16">
        <f t="shared" si="125"/>
        <v>4.0434782608695654</v>
      </c>
      <c r="AR227" s="16">
        <f t="shared" si="125"/>
        <v>3.6956521739130435</v>
      </c>
      <c r="AS227" s="16">
        <f t="shared" si="125"/>
        <v>3.7391304347826089</v>
      </c>
      <c r="AT227" s="16">
        <f t="shared" si="125"/>
        <v>6</v>
      </c>
      <c r="AU227" s="51">
        <f t="shared" si="125"/>
        <v>3.7913043478260873</v>
      </c>
      <c r="AV227" s="16">
        <f t="shared" si="125"/>
        <v>4.6521739130434785</v>
      </c>
      <c r="BP227" s="11"/>
      <c r="BQ227" s="11"/>
      <c r="BR227" s="11"/>
      <c r="BS227" s="11"/>
      <c r="BT227" s="11"/>
      <c r="BU227" s="11"/>
      <c r="BX227" s="18"/>
      <c r="BY227" s="18"/>
      <c r="BZ227" s="18"/>
      <c r="CA227" s="18"/>
      <c r="CB227" s="18"/>
      <c r="CC227" s="18"/>
      <c r="CD227" s="18"/>
      <c r="CE227" s="18"/>
      <c r="CF227" s="18"/>
      <c r="CG227" s="18"/>
      <c r="CH227" s="18"/>
      <c r="CI227" s="18"/>
      <c r="CJ227" s="18"/>
      <c r="CK227" s="18"/>
      <c r="CL227" s="18"/>
      <c r="CM227" s="18"/>
      <c r="CN227" s="18"/>
      <c r="CO227" s="18"/>
    </row>
    <row r="228" spans="3:93" s="16" customFormat="1" ht="20" customHeight="1">
      <c r="C228" s="29"/>
      <c r="U228" s="16" t="s">
        <v>1353</v>
      </c>
      <c r="V228" s="16">
        <f>AVERAGE(V26:V51)</f>
        <v>4.2692307692307692</v>
      </c>
      <c r="W228" s="16">
        <f t="shared" ref="W228:AV228" si="126">AVERAGE(W26:W51)</f>
        <v>5</v>
      </c>
      <c r="X228" s="16">
        <f t="shared" si="126"/>
        <v>4.3461538461538458</v>
      </c>
      <c r="Y228" s="16">
        <f t="shared" si="126"/>
        <v>4.8461538461538458</v>
      </c>
      <c r="Z228" s="16">
        <f t="shared" si="126"/>
        <v>4.5</v>
      </c>
      <c r="AA228" s="16">
        <f t="shared" si="126"/>
        <v>5.1923076923076925</v>
      </c>
      <c r="AB228" s="16">
        <f t="shared" si="126"/>
        <v>3.8076923076923075</v>
      </c>
      <c r="AC228" s="16">
        <f t="shared" si="126"/>
        <v>1.7692307692307692</v>
      </c>
      <c r="AD228" s="16">
        <f t="shared" si="126"/>
        <v>4.2307692307692308</v>
      </c>
      <c r="AE228" s="51">
        <f t="shared" si="126"/>
        <v>4.5240384615384617</v>
      </c>
      <c r="AF228" s="16">
        <f t="shared" si="126"/>
        <v>4</v>
      </c>
      <c r="AG228" s="16">
        <f t="shared" si="126"/>
        <v>4.0769230769230766</v>
      </c>
      <c r="AH228" s="16">
        <f t="shared" si="126"/>
        <v>4.3076923076923075</v>
      </c>
      <c r="AI228" s="16">
        <f t="shared" si="126"/>
        <v>3.7307692307692308</v>
      </c>
      <c r="AJ228" s="16">
        <f t="shared" si="126"/>
        <v>5.4615384615384617</v>
      </c>
      <c r="AK228" s="16">
        <f t="shared" si="126"/>
        <v>4.615384615384615</v>
      </c>
      <c r="AL228" s="16">
        <f t="shared" si="126"/>
        <v>4.3076923076923075</v>
      </c>
      <c r="AM228" s="16">
        <f t="shared" si="126"/>
        <v>3.2307692307692308</v>
      </c>
      <c r="AN228" s="51">
        <f t="shared" si="126"/>
        <v>4.2163461538461542</v>
      </c>
      <c r="AO228" s="16">
        <f t="shared" si="126"/>
        <v>4.1923076923076925</v>
      </c>
      <c r="AP228" s="16">
        <f t="shared" si="126"/>
        <v>4.2692307692307692</v>
      </c>
      <c r="AQ228" s="16">
        <f t="shared" si="126"/>
        <v>4.384615384615385</v>
      </c>
      <c r="AR228" s="16">
        <f t="shared" si="126"/>
        <v>4.3461538461538458</v>
      </c>
      <c r="AS228" s="16">
        <f t="shared" si="126"/>
        <v>4.3461538461538458</v>
      </c>
      <c r="AT228" s="16">
        <f t="shared" si="126"/>
        <v>6</v>
      </c>
      <c r="AU228" s="51">
        <f t="shared" si="126"/>
        <v>4.3076923076923075</v>
      </c>
      <c r="AV228" s="16">
        <f t="shared" si="126"/>
        <v>2.1538461538461537</v>
      </c>
      <c r="BP228" s="11"/>
      <c r="BQ228" s="11"/>
      <c r="BR228" s="11"/>
      <c r="BS228" s="11"/>
      <c r="BT228" s="11"/>
      <c r="BU228" s="11"/>
      <c r="BX228" s="18"/>
      <c r="BY228" s="18"/>
      <c r="BZ228" s="18"/>
      <c r="CA228" s="18"/>
      <c r="CB228" s="18"/>
      <c r="CC228" s="18"/>
      <c r="CD228" s="18"/>
      <c r="CE228" s="18"/>
      <c r="CF228" s="18"/>
      <c r="CG228" s="18"/>
      <c r="CH228" s="18"/>
      <c r="CI228" s="18"/>
      <c r="CJ228" s="18"/>
      <c r="CK228" s="18"/>
      <c r="CL228" s="18"/>
      <c r="CM228" s="18"/>
      <c r="CN228" s="18"/>
      <c r="CO228" s="18"/>
    </row>
    <row r="229" spans="3:93" s="16" customFormat="1" ht="20" customHeight="1">
      <c r="C229" s="29"/>
      <c r="U229" s="16" t="s">
        <v>802</v>
      </c>
      <c r="V229" s="16">
        <f>AVERAGE(V52:V68)</f>
        <v>4.4705882352941178</v>
      </c>
      <c r="W229" s="16">
        <f t="shared" ref="W229:AV229" si="127">AVERAGE(W52:W68)</f>
        <v>5.117647058823529</v>
      </c>
      <c r="X229" s="16">
        <f t="shared" si="127"/>
        <v>3.8235294117647061</v>
      </c>
      <c r="Y229" s="16">
        <f t="shared" si="127"/>
        <v>4.7647058823529411</v>
      </c>
      <c r="Z229" s="16">
        <f t="shared" si="127"/>
        <v>4.3529411764705879</v>
      </c>
      <c r="AA229" s="16">
        <f t="shared" si="127"/>
        <v>5</v>
      </c>
      <c r="AB229" s="16">
        <f t="shared" si="127"/>
        <v>3.6470588235294117</v>
      </c>
      <c r="AC229" s="16">
        <f t="shared" si="127"/>
        <v>1.5294117647058822</v>
      </c>
      <c r="AD229" s="16">
        <f t="shared" si="127"/>
        <v>4.4705882352941178</v>
      </c>
      <c r="AE229" s="51">
        <f t="shared" si="127"/>
        <v>4.4558823529411766</v>
      </c>
      <c r="AF229" s="16">
        <f t="shared" si="127"/>
        <v>4.2352941176470589</v>
      </c>
      <c r="AG229" s="16">
        <f t="shared" si="127"/>
        <v>4.5882352941176467</v>
      </c>
      <c r="AH229" s="16">
        <f t="shared" si="127"/>
        <v>4.4705882352941178</v>
      </c>
      <c r="AI229" s="16">
        <f t="shared" si="127"/>
        <v>4.2941176470588234</v>
      </c>
      <c r="AJ229" s="16">
        <f t="shared" si="127"/>
        <v>5.5882352941176467</v>
      </c>
      <c r="AK229" s="16">
        <f t="shared" si="127"/>
        <v>4.7647058823529411</v>
      </c>
      <c r="AL229" s="16">
        <f t="shared" si="127"/>
        <v>4.4117647058823533</v>
      </c>
      <c r="AM229" s="16">
        <f t="shared" si="127"/>
        <v>3.7058823529411766</v>
      </c>
      <c r="AN229" s="51">
        <f t="shared" si="127"/>
        <v>4.507352941176471</v>
      </c>
      <c r="AO229" s="16">
        <f t="shared" si="127"/>
        <v>4</v>
      </c>
      <c r="AP229" s="16">
        <f t="shared" si="127"/>
        <v>4.117647058823529</v>
      </c>
      <c r="AQ229" s="16">
        <f t="shared" si="127"/>
        <v>4.2352941176470589</v>
      </c>
      <c r="AR229" s="16">
        <f t="shared" si="127"/>
        <v>4.2941176470588234</v>
      </c>
      <c r="AS229" s="16">
        <f t="shared" si="127"/>
        <v>3.8823529411764706</v>
      </c>
      <c r="AT229" s="16">
        <f t="shared" si="127"/>
        <v>6</v>
      </c>
      <c r="AU229" s="51">
        <f t="shared" si="127"/>
        <v>4.1058823529411761</v>
      </c>
      <c r="AV229" s="16">
        <f t="shared" si="127"/>
        <v>4.117647058823529</v>
      </c>
      <c r="BP229" s="11"/>
      <c r="BQ229" s="11"/>
      <c r="BR229" s="11"/>
      <c r="BS229" s="11"/>
      <c r="BT229" s="11"/>
      <c r="BU229" s="11"/>
      <c r="BX229" s="18"/>
      <c r="BY229" s="18"/>
      <c r="BZ229" s="18"/>
      <c r="CA229" s="18"/>
      <c r="CB229" s="18"/>
      <c r="CC229" s="18"/>
      <c r="CD229" s="18"/>
      <c r="CE229" s="18"/>
      <c r="CF229" s="18"/>
      <c r="CG229" s="18"/>
      <c r="CH229" s="18"/>
      <c r="CI229" s="18"/>
      <c r="CJ229" s="18"/>
      <c r="CK229" s="18"/>
      <c r="CL229" s="18"/>
      <c r="CM229" s="18"/>
      <c r="CN229" s="18"/>
      <c r="CO229" s="18"/>
    </row>
    <row r="230" spans="3:93" s="16" customFormat="1" ht="20" customHeight="1">
      <c r="C230" s="29"/>
      <c r="U230" s="16" t="s">
        <v>1354</v>
      </c>
      <c r="V230" s="16">
        <f>AVERAGE(V69:V81)</f>
        <v>3.9230769230769229</v>
      </c>
      <c r="W230" s="16">
        <f t="shared" ref="W230:AV230" si="128">AVERAGE(W69:W81)</f>
        <v>4.5384615384615383</v>
      </c>
      <c r="X230" s="16">
        <f t="shared" si="128"/>
        <v>3.3076923076923075</v>
      </c>
      <c r="Y230" s="16">
        <f t="shared" si="128"/>
        <v>4.615384615384615</v>
      </c>
      <c r="Z230" s="16">
        <f t="shared" si="128"/>
        <v>4.1538461538461542</v>
      </c>
      <c r="AA230" s="16">
        <f t="shared" si="128"/>
        <v>4</v>
      </c>
      <c r="AB230" s="16">
        <f t="shared" si="128"/>
        <v>2.5384615384615383</v>
      </c>
      <c r="AC230" s="16">
        <f t="shared" si="128"/>
        <v>3.0769230769230771</v>
      </c>
      <c r="AD230" s="16">
        <f t="shared" si="128"/>
        <v>2.9230769230769229</v>
      </c>
      <c r="AE230" s="51">
        <f t="shared" si="128"/>
        <v>3.75</v>
      </c>
      <c r="AF230" s="16">
        <f t="shared" si="128"/>
        <v>4.0769230769230766</v>
      </c>
      <c r="AG230" s="16">
        <f t="shared" si="128"/>
        <v>4.2307692307692308</v>
      </c>
      <c r="AH230" s="16">
        <f t="shared" si="128"/>
        <v>3.3076923076923075</v>
      </c>
      <c r="AI230" s="16">
        <f t="shared" si="128"/>
        <v>2.7692307692307692</v>
      </c>
      <c r="AJ230" s="16">
        <f t="shared" si="128"/>
        <v>4.9230769230769234</v>
      </c>
      <c r="AK230" s="16">
        <f t="shared" si="128"/>
        <v>4.0769230769230766</v>
      </c>
      <c r="AL230" s="16">
        <f t="shared" si="128"/>
        <v>4.1538461538461542</v>
      </c>
      <c r="AM230" s="16">
        <f t="shared" si="128"/>
        <v>2.7692307692307692</v>
      </c>
      <c r="AN230" s="51">
        <f t="shared" si="128"/>
        <v>3.7884615384615383</v>
      </c>
      <c r="AO230" s="16">
        <f t="shared" si="128"/>
        <v>3.3076923076923075</v>
      </c>
      <c r="AP230" s="16">
        <f t="shared" si="128"/>
        <v>3.3076923076923075</v>
      </c>
      <c r="AQ230" s="16">
        <f t="shared" si="128"/>
        <v>3.6153846153846154</v>
      </c>
      <c r="AR230" s="16">
        <f t="shared" si="128"/>
        <v>3.1538461538461537</v>
      </c>
      <c r="AS230" s="16">
        <f t="shared" si="128"/>
        <v>3.3076923076923075</v>
      </c>
      <c r="AT230" s="16">
        <f t="shared" si="128"/>
        <v>5.7692307692307692</v>
      </c>
      <c r="AU230" s="51">
        <f t="shared" si="128"/>
        <v>3.3384615384615377</v>
      </c>
      <c r="AV230" s="16">
        <f t="shared" si="128"/>
        <v>1.3846153846153846</v>
      </c>
      <c r="BP230" s="11"/>
      <c r="BQ230" s="11"/>
      <c r="BR230" s="11"/>
      <c r="BS230" s="11"/>
      <c r="BT230" s="11"/>
      <c r="BU230" s="11"/>
      <c r="BX230" s="18"/>
      <c r="BY230" s="18"/>
      <c r="BZ230" s="18"/>
      <c r="CA230" s="18"/>
      <c r="CB230" s="18"/>
      <c r="CC230" s="18"/>
      <c r="CD230" s="18"/>
      <c r="CE230" s="18"/>
      <c r="CF230" s="18"/>
      <c r="CG230" s="18"/>
      <c r="CH230" s="18"/>
      <c r="CI230" s="18"/>
      <c r="CJ230" s="18"/>
      <c r="CK230" s="18"/>
      <c r="CL230" s="18"/>
      <c r="CM230" s="18"/>
      <c r="CN230" s="18"/>
      <c r="CO230" s="18"/>
    </row>
    <row r="231" spans="3:93" s="16" customFormat="1" ht="20" customHeight="1">
      <c r="C231" s="29"/>
      <c r="AA231"/>
      <c r="AB231"/>
      <c r="AC231"/>
      <c r="AD231"/>
      <c r="AE231" s="52"/>
      <c r="AF231"/>
      <c r="AG231"/>
      <c r="AH231"/>
      <c r="AI231"/>
      <c r="AJ231"/>
      <c r="AK231"/>
      <c r="AL231"/>
      <c r="AM231"/>
      <c r="AN231" s="52"/>
      <c r="AO231"/>
      <c r="AP231"/>
      <c r="AQ231"/>
      <c r="AR231"/>
      <c r="AS231"/>
      <c r="AT231"/>
      <c r="AV231"/>
      <c r="BP231" s="11"/>
      <c r="BQ231" s="11"/>
      <c r="BR231" s="11"/>
      <c r="BS231" s="11"/>
      <c r="BT231" s="11"/>
      <c r="BU231" s="11"/>
      <c r="BX231" s="18"/>
      <c r="BY231" s="18"/>
      <c r="BZ231" s="18"/>
      <c r="CA231" s="18"/>
      <c r="CB231" s="18"/>
      <c r="CC231" s="18"/>
      <c r="CD231" s="18"/>
      <c r="CE231" s="18"/>
      <c r="CF231" s="18"/>
      <c r="CG231" s="18"/>
      <c r="CH231" s="18"/>
      <c r="CI231" s="18"/>
      <c r="CJ231" s="18"/>
      <c r="CK231" s="18"/>
      <c r="CL231" s="18"/>
      <c r="CM231" s="18"/>
      <c r="CN231" s="18"/>
      <c r="CO231" s="18"/>
    </row>
    <row r="232" spans="3:93" s="16" customFormat="1" ht="20" customHeight="1">
      <c r="C232" s="29"/>
      <c r="T232" s="16" t="s">
        <v>1355</v>
      </c>
      <c r="U232" s="16" t="s">
        <v>281</v>
      </c>
      <c r="V232" s="16">
        <f>AVERAGE(V82:V105)</f>
        <v>3.2916666666666665</v>
      </c>
      <c r="W232" s="16">
        <f t="shared" ref="W232:AV232" si="129">AVERAGE(W82:W105)</f>
        <v>4.583333333333333</v>
      </c>
      <c r="X232" s="16">
        <f t="shared" si="129"/>
        <v>3.4166666666666665</v>
      </c>
      <c r="Y232" s="16">
        <f t="shared" si="129"/>
        <v>4.958333333333333</v>
      </c>
      <c r="Z232" s="16">
        <f t="shared" si="129"/>
        <v>4.416666666666667</v>
      </c>
      <c r="AA232" s="16">
        <f t="shared" si="129"/>
        <v>5.416666666666667</v>
      </c>
      <c r="AB232" s="16">
        <f t="shared" si="129"/>
        <v>3.375</v>
      </c>
      <c r="AC232" s="16">
        <f t="shared" si="129"/>
        <v>2.2916666666666665</v>
      </c>
      <c r="AD232" s="16">
        <f>AVERAGE(AD82:AD105)</f>
        <v>3.7083333333333335</v>
      </c>
      <c r="AE232" s="51">
        <f t="shared" si="129"/>
        <v>4.145833333333333</v>
      </c>
      <c r="AF232" s="16">
        <f t="shared" si="129"/>
        <v>3.5416666666666665</v>
      </c>
      <c r="AG232" s="16">
        <f t="shared" si="129"/>
        <v>3.75</v>
      </c>
      <c r="AH232" s="16">
        <f t="shared" si="129"/>
        <v>3.625</v>
      </c>
      <c r="AI232" s="16">
        <f t="shared" si="129"/>
        <v>3.5</v>
      </c>
      <c r="AJ232" s="16">
        <f t="shared" si="129"/>
        <v>5.416666666666667</v>
      </c>
      <c r="AK232" s="16">
        <f t="shared" si="129"/>
        <v>3.8333333333333335</v>
      </c>
      <c r="AL232" s="16">
        <f t="shared" si="129"/>
        <v>4.625</v>
      </c>
      <c r="AM232" s="16">
        <f t="shared" si="129"/>
        <v>3.5</v>
      </c>
      <c r="AN232" s="51">
        <f t="shared" si="129"/>
        <v>3.9739583333333335</v>
      </c>
      <c r="AO232" s="16">
        <f t="shared" si="129"/>
        <v>3.0833333333333335</v>
      </c>
      <c r="AP232" s="16">
        <f t="shared" si="129"/>
        <v>3.2083333333333335</v>
      </c>
      <c r="AQ232" s="16">
        <f t="shared" si="129"/>
        <v>3.4583333333333335</v>
      </c>
      <c r="AR232" s="16">
        <f t="shared" si="129"/>
        <v>2.9583333333333335</v>
      </c>
      <c r="AS232" s="16">
        <f t="shared" si="129"/>
        <v>3.1666666666666665</v>
      </c>
      <c r="AT232" s="16">
        <f t="shared" si="129"/>
        <v>6</v>
      </c>
      <c r="AU232" s="51">
        <f t="shared" si="129"/>
        <v>3.1750000000000003</v>
      </c>
      <c r="AV232" s="16">
        <f t="shared" si="129"/>
        <v>4.875</v>
      </c>
      <c r="BP232" s="11"/>
      <c r="BQ232" s="11"/>
      <c r="BR232" s="11"/>
      <c r="BS232" s="11"/>
      <c r="BT232" s="11"/>
      <c r="BU232" s="11"/>
      <c r="BX232" s="18"/>
      <c r="BY232" s="18"/>
      <c r="BZ232" s="18"/>
      <c r="CA232" s="18"/>
      <c r="CB232" s="18"/>
      <c r="CC232" s="18"/>
      <c r="CD232" s="18"/>
      <c r="CE232" s="18"/>
      <c r="CF232" s="18"/>
      <c r="CG232" s="18"/>
      <c r="CH232" s="18"/>
      <c r="CI232" s="18"/>
      <c r="CJ232" s="18"/>
      <c r="CK232" s="18"/>
      <c r="CL232" s="18"/>
      <c r="CM232" s="18"/>
      <c r="CN232" s="18"/>
      <c r="CO232" s="18"/>
    </row>
    <row r="233" spans="3:93" s="16" customFormat="1" ht="20" customHeight="1">
      <c r="C233" s="29"/>
      <c r="U233" s="16" t="s">
        <v>1353</v>
      </c>
      <c r="V233" s="16">
        <f>AVERAGE(V106:V128)</f>
        <v>3.3913043478260869</v>
      </c>
      <c r="W233" s="16">
        <f t="shared" ref="W233:AV233" si="130">AVERAGE(W106:W128)</f>
        <v>4.4782608695652177</v>
      </c>
      <c r="X233" s="16">
        <f t="shared" si="130"/>
        <v>3.3913043478260869</v>
      </c>
      <c r="Y233" s="16">
        <f t="shared" si="130"/>
        <v>4.3043478260869561</v>
      </c>
      <c r="Z233" s="16">
        <f t="shared" si="130"/>
        <v>3.652173913043478</v>
      </c>
      <c r="AA233" s="16">
        <f t="shared" si="130"/>
        <v>4.6521739130434785</v>
      </c>
      <c r="AB233" s="16">
        <f t="shared" si="130"/>
        <v>3.347826086956522</v>
      </c>
      <c r="AC233" s="16">
        <f t="shared" si="130"/>
        <v>2.5652173913043477</v>
      </c>
      <c r="AD233" s="16">
        <f t="shared" si="130"/>
        <v>3.4347826086956523</v>
      </c>
      <c r="AE233" s="51">
        <f t="shared" si="130"/>
        <v>3.8315217391304346</v>
      </c>
      <c r="AF233" s="16">
        <f t="shared" si="130"/>
        <v>3.7826086956521738</v>
      </c>
      <c r="AG233" s="16">
        <f t="shared" si="130"/>
        <v>3.4347826086956523</v>
      </c>
      <c r="AH233" s="16">
        <f t="shared" si="130"/>
        <v>3.652173913043478</v>
      </c>
      <c r="AI233" s="16">
        <f t="shared" si="130"/>
        <v>3.1739130434782608</v>
      </c>
      <c r="AJ233" s="16">
        <f t="shared" si="130"/>
        <v>5.1739130434782608</v>
      </c>
      <c r="AK233" s="16">
        <f t="shared" si="130"/>
        <v>4.0869565217391308</v>
      </c>
      <c r="AL233" s="16">
        <f t="shared" si="130"/>
        <v>4.1304347826086953</v>
      </c>
      <c r="AM233" s="16">
        <f t="shared" si="130"/>
        <v>3.347826086956522</v>
      </c>
      <c r="AN233" s="51">
        <f t="shared" si="130"/>
        <v>3.847826086956522</v>
      </c>
      <c r="AO233" s="16">
        <f t="shared" si="130"/>
        <v>3.4782608695652173</v>
      </c>
      <c r="AP233" s="16">
        <f t="shared" si="130"/>
        <v>3.3043478260869565</v>
      </c>
      <c r="AQ233" s="16">
        <f t="shared" si="130"/>
        <v>3.7391304347826089</v>
      </c>
      <c r="AR233" s="16">
        <f t="shared" si="130"/>
        <v>3.2608695652173911</v>
      </c>
      <c r="AS233" s="16">
        <f t="shared" si="130"/>
        <v>3.4347826086956523</v>
      </c>
      <c r="AT233" s="16">
        <f t="shared" si="130"/>
        <v>6</v>
      </c>
      <c r="AU233" s="51">
        <f t="shared" si="130"/>
        <v>3.4434782608695653</v>
      </c>
      <c r="AV233" s="16">
        <f t="shared" si="130"/>
        <v>2.1304347826086958</v>
      </c>
      <c r="BP233" s="11"/>
      <c r="BQ233" s="11"/>
      <c r="BR233" s="11"/>
      <c r="BS233" s="11"/>
      <c r="BT233" s="11"/>
      <c r="BU233" s="11"/>
      <c r="BX233" s="18"/>
      <c r="BY233" s="18"/>
      <c r="BZ233" s="18"/>
      <c r="CA233" s="18"/>
      <c r="CB233" s="18"/>
      <c r="CC233" s="18"/>
      <c r="CD233" s="18"/>
      <c r="CE233" s="18"/>
      <c r="CF233" s="18"/>
      <c r="CG233" s="18"/>
      <c r="CH233" s="18"/>
      <c r="CI233" s="18"/>
      <c r="CJ233" s="18"/>
      <c r="CK233" s="18"/>
      <c r="CL233" s="18"/>
      <c r="CM233" s="18"/>
      <c r="CN233" s="18"/>
      <c r="CO233" s="18"/>
    </row>
    <row r="234" spans="3:93" s="16" customFormat="1" ht="20" customHeight="1">
      <c r="C234" s="29"/>
      <c r="U234" s="16" t="s">
        <v>802</v>
      </c>
      <c r="V234" s="16">
        <f>AVERAGE(V129:V156)</f>
        <v>3.8214285714285716</v>
      </c>
      <c r="W234" s="16">
        <f t="shared" ref="W234:AV234" si="131">AVERAGE(W129:W156)</f>
        <v>4.75</v>
      </c>
      <c r="X234" s="16">
        <f t="shared" si="131"/>
        <v>3.8571428571428572</v>
      </c>
      <c r="Y234" s="16">
        <f t="shared" si="131"/>
        <v>5</v>
      </c>
      <c r="Z234" s="16">
        <f t="shared" si="131"/>
        <v>4.3214285714285712</v>
      </c>
      <c r="AA234" s="16">
        <f t="shared" si="131"/>
        <v>5.4285714285714288</v>
      </c>
      <c r="AB234" s="16">
        <f t="shared" si="131"/>
        <v>3.8571428571428572</v>
      </c>
      <c r="AC234" s="16">
        <f t="shared" si="131"/>
        <v>2.1785714285714284</v>
      </c>
      <c r="AD234" s="16">
        <f t="shared" si="131"/>
        <v>3.8214285714285716</v>
      </c>
      <c r="AE234" s="51">
        <f t="shared" si="131"/>
        <v>4.3571428571428568</v>
      </c>
      <c r="AF234" s="16">
        <f t="shared" si="131"/>
        <v>4.4642857142857144</v>
      </c>
      <c r="AG234" s="16">
        <f t="shared" si="131"/>
        <v>4.4642857142857144</v>
      </c>
      <c r="AH234" s="16">
        <f t="shared" si="131"/>
        <v>4.3214285714285712</v>
      </c>
      <c r="AI234" s="16">
        <f t="shared" si="131"/>
        <v>3.7142857142857144</v>
      </c>
      <c r="AJ234" s="16">
        <f t="shared" si="131"/>
        <v>5.3928571428571432</v>
      </c>
      <c r="AK234" s="16">
        <f t="shared" si="131"/>
        <v>4.75</v>
      </c>
      <c r="AL234" s="16">
        <f t="shared" si="131"/>
        <v>4.8214285714285712</v>
      </c>
      <c r="AM234" s="16">
        <f t="shared" si="131"/>
        <v>4.1785714285714288</v>
      </c>
      <c r="AN234" s="51">
        <f t="shared" si="131"/>
        <v>4.5133928571428568</v>
      </c>
      <c r="AO234" s="16">
        <f t="shared" si="131"/>
        <v>3.2142857142857144</v>
      </c>
      <c r="AP234" s="16">
        <f t="shared" si="131"/>
        <v>3.25</v>
      </c>
      <c r="AQ234" s="16">
        <f t="shared" si="131"/>
        <v>3.8571428571428572</v>
      </c>
      <c r="AR234" s="16">
        <f t="shared" si="131"/>
        <v>3.0714285714285716</v>
      </c>
      <c r="AS234" s="16">
        <f t="shared" si="131"/>
        <v>3.1785714285714284</v>
      </c>
      <c r="AT234" s="16">
        <f t="shared" si="131"/>
        <v>6</v>
      </c>
      <c r="AU234" s="51">
        <f t="shared" si="131"/>
        <v>3.3142857142857136</v>
      </c>
      <c r="AV234" s="16">
        <f t="shared" si="131"/>
        <v>4.9285714285714288</v>
      </c>
      <c r="BP234" s="11"/>
      <c r="BQ234" s="11"/>
      <c r="BR234" s="11"/>
      <c r="BS234" s="11"/>
      <c r="BT234" s="11"/>
      <c r="BU234" s="11"/>
      <c r="BX234" s="18"/>
      <c r="BY234" s="18"/>
      <c r="BZ234" s="18"/>
      <c r="CA234" s="18"/>
      <c r="CB234" s="18"/>
      <c r="CC234" s="18"/>
      <c r="CD234" s="18"/>
      <c r="CE234" s="18"/>
      <c r="CF234" s="18"/>
      <c r="CG234" s="18"/>
      <c r="CH234" s="18"/>
      <c r="CI234" s="18"/>
      <c r="CJ234" s="18"/>
      <c r="CK234" s="18"/>
      <c r="CL234" s="18"/>
      <c r="CM234" s="18"/>
      <c r="CN234" s="18"/>
      <c r="CO234" s="18"/>
    </row>
    <row r="235" spans="3:93" s="16" customFormat="1" ht="20" customHeight="1">
      <c r="C235" s="29"/>
      <c r="U235" s="16" t="s">
        <v>1354</v>
      </c>
      <c r="V235" s="16">
        <f>AVERAGE(V157:V177)</f>
        <v>4</v>
      </c>
      <c r="W235" s="16">
        <f t="shared" ref="W235:AV235" si="132">AVERAGE(W157:W177)</f>
        <v>4.8571428571428568</v>
      </c>
      <c r="X235" s="16">
        <f t="shared" si="132"/>
        <v>3.5238095238095237</v>
      </c>
      <c r="Y235" s="16">
        <f t="shared" si="132"/>
        <v>4.333333333333333</v>
      </c>
      <c r="Z235" s="16">
        <f t="shared" si="132"/>
        <v>3.5714285714285716</v>
      </c>
      <c r="AA235" s="16">
        <f t="shared" si="132"/>
        <v>4.666666666666667</v>
      </c>
      <c r="AB235" s="16">
        <f t="shared" si="132"/>
        <v>2.8571428571428572</v>
      </c>
      <c r="AC235" s="16">
        <f t="shared" si="132"/>
        <v>2.8571428571428572</v>
      </c>
      <c r="AD235" s="16">
        <f t="shared" si="132"/>
        <v>3.1428571428571428</v>
      </c>
      <c r="AE235" s="51">
        <f t="shared" si="132"/>
        <v>3.8690476190476191</v>
      </c>
      <c r="AF235" s="16">
        <f t="shared" si="132"/>
        <v>3.7142857142857144</v>
      </c>
      <c r="AG235" s="16">
        <f t="shared" si="132"/>
        <v>4.0476190476190474</v>
      </c>
      <c r="AH235" s="16">
        <f t="shared" si="132"/>
        <v>4.1428571428571432</v>
      </c>
      <c r="AI235" s="16">
        <f t="shared" si="132"/>
        <v>3.4285714285714284</v>
      </c>
      <c r="AJ235" s="16">
        <f t="shared" si="132"/>
        <v>5.2857142857142856</v>
      </c>
      <c r="AK235" s="16">
        <f t="shared" si="132"/>
        <v>3.7142857142857144</v>
      </c>
      <c r="AL235" s="16">
        <f t="shared" si="132"/>
        <v>4.5238095238095237</v>
      </c>
      <c r="AM235" s="16">
        <f t="shared" si="132"/>
        <v>2.6666666666666665</v>
      </c>
      <c r="AN235" s="51">
        <f t="shared" si="132"/>
        <v>3.9404761904761907</v>
      </c>
      <c r="AO235" s="16">
        <f t="shared" si="132"/>
        <v>3.1904761904761907</v>
      </c>
      <c r="AP235" s="16">
        <f t="shared" si="132"/>
        <v>3.1904761904761907</v>
      </c>
      <c r="AQ235" s="16">
        <f t="shared" si="132"/>
        <v>3.4761904761904763</v>
      </c>
      <c r="AR235" s="16">
        <f t="shared" si="132"/>
        <v>3.0952380952380953</v>
      </c>
      <c r="AS235" s="16">
        <f t="shared" si="132"/>
        <v>3.1428571428571428</v>
      </c>
      <c r="AT235" s="16">
        <f t="shared" si="132"/>
        <v>6</v>
      </c>
      <c r="AU235" s="51">
        <f t="shared" si="132"/>
        <v>3.2190476190476187</v>
      </c>
      <c r="AV235" s="16">
        <f t="shared" si="132"/>
        <v>0.80952380952380953</v>
      </c>
      <c r="BP235" s="11"/>
      <c r="BQ235" s="11"/>
      <c r="BR235" s="11"/>
      <c r="BS235" s="11"/>
      <c r="BT235" s="11"/>
      <c r="BU235" s="11"/>
      <c r="BX235" s="18"/>
      <c r="BY235" s="18"/>
      <c r="BZ235" s="18"/>
      <c r="CA235" s="18"/>
      <c r="CB235" s="18"/>
      <c r="CC235" s="18"/>
      <c r="CD235" s="18"/>
      <c r="CE235" s="18"/>
      <c r="CF235" s="18"/>
      <c r="CG235" s="18"/>
      <c r="CH235" s="18"/>
      <c r="CI235" s="18"/>
      <c r="CJ235" s="18"/>
      <c r="CK235" s="18"/>
      <c r="CL235" s="18"/>
      <c r="CM235" s="18"/>
      <c r="CN235" s="18"/>
      <c r="CO235" s="18"/>
    </row>
    <row r="236" spans="3:93" s="16" customFormat="1" ht="20" customHeight="1">
      <c r="C236" s="29"/>
      <c r="AE236" s="48"/>
      <c r="AN236" s="48"/>
      <c r="AU236" s="48"/>
      <c r="BP236" s="11"/>
      <c r="BQ236" s="11"/>
      <c r="BR236" s="11"/>
      <c r="BS236" s="11"/>
      <c r="BT236" s="11"/>
      <c r="BU236" s="11"/>
      <c r="BX236" s="18"/>
      <c r="BY236" s="18"/>
      <c r="BZ236" s="18"/>
      <c r="CA236" s="18"/>
      <c r="CB236" s="18"/>
      <c r="CC236" s="18"/>
      <c r="CD236" s="18"/>
      <c r="CE236" s="18"/>
      <c r="CF236" s="18"/>
      <c r="CG236" s="18"/>
      <c r="CH236" s="18"/>
      <c r="CI236" s="18"/>
      <c r="CJ236" s="18"/>
      <c r="CK236" s="18"/>
      <c r="CL236" s="18"/>
      <c r="CM236" s="18"/>
      <c r="CN236" s="18"/>
      <c r="CO236" s="18"/>
    </row>
    <row r="237" spans="3:93" s="16" customFormat="1" ht="20" customHeight="1">
      <c r="C237" s="29"/>
      <c r="AE237" s="48"/>
      <c r="AN237" s="48"/>
      <c r="AU237" s="48"/>
      <c r="BP237" s="11"/>
      <c r="BQ237" s="11"/>
      <c r="BR237" s="11"/>
      <c r="BS237" s="11"/>
      <c r="BT237" s="11"/>
      <c r="BU237" s="11"/>
      <c r="BX237" s="18"/>
      <c r="BY237" s="18"/>
      <c r="BZ237" s="18"/>
      <c r="CA237" s="18"/>
      <c r="CB237" s="18"/>
      <c r="CC237" s="18"/>
      <c r="CD237" s="18"/>
      <c r="CE237" s="18"/>
      <c r="CF237" s="18"/>
      <c r="CG237" s="18"/>
      <c r="CH237" s="18"/>
      <c r="CI237" s="18"/>
      <c r="CJ237" s="18"/>
      <c r="CK237" s="18"/>
      <c r="CL237" s="18"/>
      <c r="CM237" s="18"/>
      <c r="CN237" s="18"/>
      <c r="CO237" s="18"/>
    </row>
    <row r="238" spans="3:93" s="16" customFormat="1" ht="20" customHeight="1">
      <c r="AE238" s="48"/>
      <c r="AF238" s="29"/>
      <c r="AN238" s="48"/>
      <c r="AU238" s="48"/>
      <c r="BP238" s="11"/>
      <c r="BQ238" s="11"/>
      <c r="BR238" s="11"/>
      <c r="BS238" s="11"/>
      <c r="BT238" s="11"/>
      <c r="BU238" s="11"/>
      <c r="BX238" s="18"/>
      <c r="BY238" s="18"/>
      <c r="BZ238" s="18"/>
      <c r="CA238" s="18"/>
      <c r="CB238" s="18"/>
      <c r="CC238" s="18"/>
      <c r="CD238" s="18"/>
      <c r="CE238" s="18"/>
      <c r="CF238" s="18"/>
      <c r="CG238" s="18"/>
      <c r="CH238" s="18"/>
      <c r="CI238" s="18"/>
      <c r="CJ238" s="18"/>
      <c r="CK238" s="18"/>
      <c r="CL238" s="18"/>
      <c r="CM238" s="18"/>
      <c r="CN238" s="18"/>
      <c r="CO238" s="18"/>
    </row>
    <row r="239" spans="3:93">
      <c r="BM239" s="12" t="s">
        <v>1138</v>
      </c>
      <c r="BN239" s="12">
        <f>COUNTIF(BN181:BN210,"=negative")</f>
        <v>9</v>
      </c>
      <c r="BO239" s="12" t="e">
        <f>BN239/$BN$241</f>
        <v>#REF!</v>
      </c>
      <c r="BP239" s="41"/>
      <c r="BQ239" s="41"/>
      <c r="BR239" s="41"/>
      <c r="BS239" s="41"/>
      <c r="BT239" s="41"/>
      <c r="BU239" s="43"/>
      <c r="BV239"/>
      <c r="BW239"/>
    </row>
    <row r="240" spans="3:93">
      <c r="C240" t="s">
        <v>366</v>
      </c>
      <c r="D240">
        <f>COUNTIF($E$3:$E$179,"=no_education")</f>
        <v>1</v>
      </c>
      <c r="E240">
        <f>D240/$B$216</f>
        <v>5.7142857142857143E-3</v>
      </c>
      <c r="BM240" s="12" t="s">
        <v>1141</v>
      </c>
      <c r="BN240" s="12">
        <f>COUNTIF(BN181:BN210, "=balanced")</f>
        <v>2</v>
      </c>
      <c r="BO240" s="12" t="e">
        <f>BN240/$BN$241</f>
        <v>#REF!</v>
      </c>
      <c r="BP240" s="41"/>
      <c r="BQ240" s="41"/>
      <c r="BR240" s="41"/>
      <c r="BS240" s="41"/>
      <c r="BT240" s="41"/>
      <c r="BU240" s="43"/>
      <c r="BV240"/>
      <c r="BW240"/>
    </row>
    <row r="241" spans="3:75">
      <c r="C241" t="s">
        <v>82</v>
      </c>
      <c r="D241">
        <f>COUNTIF($E$3:$E$179,"=secondary")</f>
        <v>27</v>
      </c>
      <c r="E241">
        <f t="shared" ref="E241:E245" si="133">D241/$B$216</f>
        <v>0.15428571428571428</v>
      </c>
      <c r="BM241" s="12" t="s">
        <v>1307</v>
      </c>
      <c r="BN241" s="12" t="e">
        <f>#REF!+#REF!</f>
        <v>#REF!</v>
      </c>
      <c r="BO241" s="12" t="e">
        <f>BN241/$BN$241</f>
        <v>#REF!</v>
      </c>
      <c r="BP241" s="41"/>
      <c r="BQ241" s="41"/>
      <c r="BR241" s="41"/>
      <c r="BS241" s="41"/>
      <c r="BT241" s="41"/>
      <c r="BU241" s="43"/>
      <c r="BV241"/>
      <c r="BW241"/>
    </row>
    <row r="242" spans="3:75">
      <c r="C242" t="s">
        <v>144</v>
      </c>
      <c r="D242">
        <f>COUNTIF($E$3:$E$179,"=college")</f>
        <v>51</v>
      </c>
      <c r="E242">
        <f t="shared" si="133"/>
        <v>0.29142857142857143</v>
      </c>
      <c r="V242" s="3" t="s">
        <v>1012</v>
      </c>
      <c r="BN242"/>
      <c r="BO242"/>
      <c r="BV242"/>
      <c r="BW242"/>
    </row>
    <row r="243" spans="3:75">
      <c r="C243" t="s">
        <v>1334</v>
      </c>
      <c r="D243">
        <f>COUNTIF($E$3:$E$179,"=udergrad")</f>
        <v>54</v>
      </c>
      <c r="E243">
        <f t="shared" si="133"/>
        <v>0.30857142857142855</v>
      </c>
      <c r="V243" s="4" t="s">
        <v>1013</v>
      </c>
      <c r="BN243"/>
      <c r="BO243"/>
      <c r="BV243"/>
      <c r="BW243"/>
    </row>
    <row r="244" spans="3:75">
      <c r="C244" t="s">
        <v>55</v>
      </c>
      <c r="D244">
        <f>COUNTIF($E$3:$E$179,"=graduate")</f>
        <v>35</v>
      </c>
      <c r="E244">
        <f t="shared" si="133"/>
        <v>0.2</v>
      </c>
      <c r="V244" s="3" t="s">
        <v>1014</v>
      </c>
      <c r="BN244"/>
      <c r="BO244"/>
      <c r="BV244"/>
      <c r="BW244"/>
    </row>
    <row r="245" spans="3:75">
      <c r="C245" t="s">
        <v>95</v>
      </c>
      <c r="D245">
        <f>COUNTIF($E$3:$E$179,"=PhD")</f>
        <v>7</v>
      </c>
      <c r="E245">
        <f t="shared" si="133"/>
        <v>0.04</v>
      </c>
      <c r="V245" s="3" t="s">
        <v>1015</v>
      </c>
      <c r="BN245"/>
      <c r="BO245"/>
      <c r="BV245"/>
      <c r="BW245"/>
    </row>
    <row r="246" spans="3:75">
      <c r="V246" s="3" t="s">
        <v>1016</v>
      </c>
      <c r="BN246"/>
      <c r="BO246"/>
      <c r="BV246"/>
      <c r="BW246"/>
    </row>
    <row r="247" spans="3:75">
      <c r="C247" t="s">
        <v>1335</v>
      </c>
      <c r="D247" t="e">
        <f>count</f>
        <v>#NAME?</v>
      </c>
      <c r="V247" s="3" t="s">
        <v>1017</v>
      </c>
      <c r="BN247"/>
      <c r="BO247"/>
      <c r="BV247"/>
      <c r="BW247"/>
    </row>
    <row r="248" spans="3:75">
      <c r="V248" s="3" t="s">
        <v>1018</v>
      </c>
      <c r="BN248"/>
      <c r="BO248"/>
      <c r="BV248"/>
      <c r="BW248"/>
    </row>
    <row r="249" spans="3:75">
      <c r="V249" s="3" t="s">
        <v>1019</v>
      </c>
      <c r="BN249"/>
      <c r="BO249"/>
      <c r="BV249"/>
      <c r="BW249"/>
    </row>
    <row r="250" spans="3:75">
      <c r="V250" s="3" t="s">
        <v>1020</v>
      </c>
      <c r="BN250"/>
      <c r="BO250"/>
      <c r="BV250"/>
      <c r="BW250"/>
    </row>
    <row r="251" spans="3:75">
      <c r="V251" s="3" t="s">
        <v>1021</v>
      </c>
      <c r="BN251"/>
      <c r="BO251"/>
      <c r="BV251"/>
      <c r="BW251"/>
    </row>
    <row r="252" spans="3:75">
      <c r="V252" s="3" t="s">
        <v>1022</v>
      </c>
      <c r="BN252"/>
      <c r="BO252"/>
      <c r="BV252"/>
      <c r="BW252"/>
    </row>
    <row r="253" spans="3:75">
      <c r="V253" s="3" t="s">
        <v>1023</v>
      </c>
      <c r="BN253"/>
      <c r="BO253"/>
      <c r="BV253"/>
      <c r="BW253"/>
    </row>
    <row r="254" spans="3:75">
      <c r="V254" s="3" t="s">
        <v>1024</v>
      </c>
      <c r="BN254"/>
      <c r="BO254"/>
      <c r="BV254"/>
      <c r="BW254"/>
    </row>
    <row r="255" spans="3:75">
      <c r="V255" s="4" t="s">
        <v>1025</v>
      </c>
      <c r="BN255"/>
      <c r="BO255"/>
      <c r="BV255"/>
      <c r="BW255"/>
    </row>
    <row r="256" spans="3:75">
      <c r="V256" s="3" t="s">
        <v>1026</v>
      </c>
      <c r="BN256"/>
      <c r="BO256"/>
      <c r="BV256"/>
      <c r="BW256"/>
    </row>
    <row r="257" spans="22:75">
      <c r="V257" s="4" t="s">
        <v>1027</v>
      </c>
      <c r="BN257"/>
      <c r="BO257"/>
      <c r="BV257"/>
      <c r="BW257"/>
    </row>
    <row r="258" spans="22:75">
      <c r="V258" s="3" t="s">
        <v>1028</v>
      </c>
      <c r="BN258"/>
      <c r="BO258"/>
      <c r="BV258"/>
      <c r="BW258"/>
    </row>
    <row r="259" spans="22:75">
      <c r="V259" s="3" t="s">
        <v>1029</v>
      </c>
      <c r="BN259"/>
      <c r="BO259"/>
      <c r="BV259"/>
      <c r="BW259"/>
    </row>
    <row r="260" spans="22:75">
      <c r="V260" s="3" t="s">
        <v>1030</v>
      </c>
      <c r="BN260"/>
      <c r="BO260"/>
      <c r="BV260"/>
      <c r="BW260"/>
    </row>
    <row r="261" spans="22:75">
      <c r="V261" s="3" t="s">
        <v>1031</v>
      </c>
      <c r="BN261"/>
      <c r="BO261"/>
      <c r="BV261"/>
      <c r="BW261"/>
    </row>
    <row r="262" spans="22:75">
      <c r="V262" s="3" t="s">
        <v>1032</v>
      </c>
      <c r="BN262"/>
      <c r="BO262"/>
      <c r="BV262"/>
      <c r="BW262"/>
    </row>
    <row r="263" spans="22:75">
      <c r="V263" s="3" t="s">
        <v>1033</v>
      </c>
      <c r="BN263"/>
      <c r="BO263"/>
      <c r="BV263"/>
      <c r="BW263"/>
    </row>
    <row r="264" spans="22:75">
      <c r="V264" s="3" t="s">
        <v>1034</v>
      </c>
      <c r="BN264"/>
      <c r="BO264"/>
      <c r="BV264"/>
      <c r="BW264"/>
    </row>
    <row r="265" spans="22:75">
      <c r="V265" s="3" t="s">
        <v>1035</v>
      </c>
      <c r="BN265"/>
      <c r="BO265"/>
      <c r="BV265"/>
      <c r="BW265"/>
    </row>
    <row r="266" spans="22:75">
      <c r="V266" s="3" t="s">
        <v>1036</v>
      </c>
      <c r="BN266"/>
      <c r="BO266"/>
      <c r="BV266"/>
      <c r="BW266"/>
    </row>
    <row r="267" spans="22:75">
      <c r="V267" s="4" t="s">
        <v>1037</v>
      </c>
      <c r="BN267"/>
      <c r="BO267"/>
      <c r="BV267"/>
      <c r="BW267"/>
    </row>
    <row r="268" spans="22:75">
      <c r="V268" s="3" t="s">
        <v>1038</v>
      </c>
      <c r="BN268"/>
      <c r="BO268"/>
      <c r="BV268"/>
      <c r="BW268"/>
    </row>
    <row r="269" spans="22:75">
      <c r="BN269"/>
      <c r="BO269"/>
      <c r="BV269"/>
      <c r="BW269"/>
    </row>
  </sheetData>
  <sortState xmlns:xlrd2="http://schemas.microsoft.com/office/spreadsheetml/2017/richdata2" ref="A1:CR212">
    <sortCondition ref="S1:S212"/>
  </sortState>
  <conditionalFormatting sqref="BD211:BF1048576 BD2:BF180 BD181:BD210 BG181:BH210">
    <cfRule type="colorScale" priority="14">
      <colorScale>
        <cfvo type="min"/>
        <cfvo type="num" val="0.05"/>
        <color rgb="FFFF7128"/>
        <color rgb="FFFFEF9C"/>
      </colorScale>
    </cfRule>
    <cfRule type="colorScale" priority="15">
      <colorScale>
        <cfvo type="min"/>
        <cfvo type="num" val="0"/>
        <color rgb="FFFF7128"/>
        <color rgb="FFFFEF9C"/>
      </colorScale>
    </cfRule>
  </conditionalFormatting>
  <conditionalFormatting sqref="BX3:CO179">
    <cfRule type="cellIs" dxfId="1" priority="11" operator="equal">
      <formula>TRUE</formula>
    </cfRule>
    <cfRule type="colorScale" priority="12">
      <colorScale>
        <cfvo type="formula" val="TRUE"/>
        <cfvo type="formula" val="FALSE"/>
        <color rgb="FFFF7128"/>
        <color rgb="FFFFEF9C"/>
      </colorScale>
    </cfRule>
    <cfRule type="colorScale" priority="13">
      <colorScale>
        <cfvo type="min"/>
        <cfvo type="percentile" val="50"/>
        <cfvo type="max"/>
        <color rgb="FFF8696B"/>
        <color rgb="FFFFEB84"/>
        <color rgb="FF63BE7B"/>
      </colorScale>
    </cfRule>
  </conditionalFormatting>
  <conditionalFormatting sqref="BP3:BU179">
    <cfRule type="cellIs" dxfId="0"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7">
      <colorScale>
        <cfvo type="min"/>
        <cfvo type="percentile" val="50"/>
        <cfvo type="max"/>
        <color rgb="FFF8696B"/>
        <color rgb="FFFFEB84"/>
        <color rgb="FF63BE7B"/>
      </colorScale>
    </cfRule>
  </conditionalFormatting>
  <conditionalFormatting sqref="V222:AV237">
    <cfRule type="colorScale" priority="4">
      <colorScale>
        <cfvo type="min"/>
        <cfvo type="percentile" val="50"/>
        <cfvo type="max"/>
        <color rgb="FFF8696B"/>
        <color rgb="FFFFEB84"/>
        <color rgb="FF63BE7B"/>
      </colorScale>
    </cfRule>
  </conditionalFormatting>
  <conditionalFormatting sqref="V225:AV237">
    <cfRule type="colorScale" priority="2">
      <colorScale>
        <cfvo type="min"/>
        <cfvo type="num" val="0.05"/>
        <color rgb="FFFF7128"/>
        <color rgb="FFFFEF9C"/>
      </colorScale>
    </cfRule>
    <cfRule type="colorScale" priority="3">
      <colorScale>
        <cfvo type="min"/>
        <cfvo type="num" val="0.5"/>
        <color rgb="FFFF7128"/>
        <color rgb="FFFFEF9C"/>
      </colorScale>
    </cfRule>
  </conditionalFormatting>
  <conditionalFormatting sqref="V227:AV2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3878-8015-9648-88CC-FCA194E3565C}">
  <dimension ref="A1:M59"/>
  <sheetViews>
    <sheetView topLeftCell="A23" workbookViewId="0">
      <selection activeCell="B28" sqref="B28"/>
    </sheetView>
  </sheetViews>
  <sheetFormatPr baseColWidth="10" defaultRowHeight="16"/>
  <sheetData>
    <row r="1" spans="1:13">
      <c r="A1" t="s">
        <v>1355</v>
      </c>
      <c r="B1" t="s">
        <v>1363</v>
      </c>
      <c r="C1" t="s">
        <v>380</v>
      </c>
      <c r="D1" t="s">
        <v>802</v>
      </c>
      <c r="E1" t="s">
        <v>1354</v>
      </c>
    </row>
    <row r="2" spans="1:13">
      <c r="B2">
        <v>2.6</v>
      </c>
      <c r="C2">
        <v>5</v>
      </c>
      <c r="D2">
        <v>6</v>
      </c>
      <c r="G2" t="s">
        <v>1102</v>
      </c>
    </row>
    <row r="3" spans="1:13">
      <c r="B3">
        <v>0.4</v>
      </c>
      <c r="C3">
        <v>5.2</v>
      </c>
      <c r="D3">
        <v>3</v>
      </c>
      <c r="E3">
        <v>3</v>
      </c>
    </row>
    <row r="4" spans="1:13" ht="17" thickBot="1">
      <c r="B4">
        <v>3</v>
      </c>
      <c r="C4">
        <v>3.8</v>
      </c>
      <c r="D4">
        <v>0.8</v>
      </c>
      <c r="E4">
        <v>4</v>
      </c>
      <c r="G4" t="s">
        <v>1103</v>
      </c>
    </row>
    <row r="5" spans="1:13">
      <c r="B5">
        <v>4</v>
      </c>
      <c r="C5">
        <v>5</v>
      </c>
      <c r="D5">
        <v>5</v>
      </c>
      <c r="E5">
        <v>2.4</v>
      </c>
      <c r="G5" s="8" t="s">
        <v>1104</v>
      </c>
      <c r="H5" s="8" t="s">
        <v>1105</v>
      </c>
      <c r="I5" s="8" t="s">
        <v>1106</v>
      </c>
      <c r="J5" s="8" t="s">
        <v>1107</v>
      </c>
      <c r="K5" s="8" t="s">
        <v>1108</v>
      </c>
    </row>
    <row r="6" spans="1:13">
      <c r="B6">
        <v>1.2</v>
      </c>
      <c r="C6">
        <v>3.2</v>
      </c>
      <c r="D6">
        <v>2.8</v>
      </c>
      <c r="E6">
        <v>6</v>
      </c>
      <c r="G6" s="6" t="s">
        <v>1109</v>
      </c>
      <c r="H6" s="6">
        <v>23</v>
      </c>
      <c r="I6" s="6">
        <v>87.2</v>
      </c>
      <c r="J6" s="6">
        <v>3.7913043478260873</v>
      </c>
      <c r="K6" s="6">
        <v>2.8090118577075107</v>
      </c>
    </row>
    <row r="7" spans="1:13">
      <c r="B7">
        <v>4</v>
      </c>
      <c r="C7">
        <v>6</v>
      </c>
      <c r="D7">
        <v>6</v>
      </c>
      <c r="E7">
        <v>5</v>
      </c>
      <c r="G7" s="6" t="s">
        <v>1110</v>
      </c>
      <c r="H7" s="6">
        <v>26</v>
      </c>
      <c r="I7" s="6">
        <v>112</v>
      </c>
      <c r="J7" s="6">
        <v>4.3076923076923075</v>
      </c>
      <c r="K7" s="6">
        <v>2.6919384615384616</v>
      </c>
    </row>
    <row r="8" spans="1:13">
      <c r="B8">
        <v>2.4</v>
      </c>
      <c r="C8">
        <v>6</v>
      </c>
      <c r="D8">
        <v>5.2</v>
      </c>
      <c r="E8">
        <v>2.2000000000000002</v>
      </c>
      <c r="G8" s="6" t="s">
        <v>1111</v>
      </c>
      <c r="H8" s="6">
        <v>17</v>
      </c>
      <c r="I8" s="6">
        <v>69.8</v>
      </c>
      <c r="J8" s="6">
        <v>4.1058823529411761</v>
      </c>
      <c r="K8" s="6">
        <v>2.8755882352941207</v>
      </c>
    </row>
    <row r="9" spans="1:13" ht="17" thickBot="1">
      <c r="B9">
        <v>2.6</v>
      </c>
      <c r="C9">
        <v>3.4</v>
      </c>
      <c r="D9">
        <v>4.8</v>
      </c>
      <c r="E9">
        <v>2.2000000000000002</v>
      </c>
      <c r="G9" s="7" t="s">
        <v>1357</v>
      </c>
      <c r="H9" s="7">
        <v>13</v>
      </c>
      <c r="I9" s="7">
        <v>43.399999999999991</v>
      </c>
      <c r="J9" s="7">
        <v>3.3384615384615377</v>
      </c>
      <c r="K9" s="7">
        <v>2.8958974358974388</v>
      </c>
    </row>
    <row r="10" spans="1:13">
      <c r="B10">
        <v>6</v>
      </c>
      <c r="C10">
        <v>0.2</v>
      </c>
      <c r="D10">
        <v>6</v>
      </c>
      <c r="E10">
        <v>5.6</v>
      </c>
    </row>
    <row r="11" spans="1:13">
      <c r="B11">
        <v>3.6</v>
      </c>
      <c r="C11">
        <v>6</v>
      </c>
      <c r="D11">
        <v>1.6</v>
      </c>
      <c r="E11">
        <v>1.4</v>
      </c>
    </row>
    <row r="12" spans="1:13" ht="17" thickBot="1">
      <c r="B12">
        <v>4.5999999999999996</v>
      </c>
      <c r="C12">
        <v>0</v>
      </c>
      <c r="D12">
        <v>4.2</v>
      </c>
      <c r="E12">
        <v>3.8</v>
      </c>
      <c r="G12" t="s">
        <v>1112</v>
      </c>
    </row>
    <row r="13" spans="1:13">
      <c r="B13">
        <v>1.2</v>
      </c>
      <c r="C13">
        <v>4</v>
      </c>
      <c r="D13">
        <v>4</v>
      </c>
      <c r="E13">
        <v>3.8</v>
      </c>
      <c r="G13" s="8" t="s">
        <v>1113</v>
      </c>
      <c r="H13" s="8" t="s">
        <v>1114</v>
      </c>
      <c r="I13" s="8" t="s">
        <v>1115</v>
      </c>
      <c r="J13" s="8" t="s">
        <v>1116</v>
      </c>
      <c r="K13" s="8" t="s">
        <v>1117</v>
      </c>
      <c r="L13" s="8" t="s">
        <v>1118</v>
      </c>
      <c r="M13" s="8" t="s">
        <v>1119</v>
      </c>
    </row>
    <row r="14" spans="1:13">
      <c r="B14">
        <v>4.2</v>
      </c>
      <c r="C14">
        <v>6</v>
      </c>
      <c r="D14">
        <v>2.4</v>
      </c>
      <c r="E14">
        <v>4</v>
      </c>
      <c r="G14" s="6" t="s">
        <v>1120</v>
      </c>
      <c r="H14" s="6">
        <v>9.1790459635866171</v>
      </c>
      <c r="I14" s="6">
        <v>3</v>
      </c>
      <c r="J14" s="6">
        <v>3.0596819878622057</v>
      </c>
      <c r="K14" s="6">
        <v>1.0934886838029849</v>
      </c>
      <c r="L14" s="6">
        <v>0.35722547628688767</v>
      </c>
      <c r="M14" s="6">
        <v>2.7265891562567068</v>
      </c>
    </row>
    <row r="15" spans="1:13">
      <c r="B15">
        <v>5.8</v>
      </c>
      <c r="C15">
        <v>5.8</v>
      </c>
      <c r="D15">
        <v>2</v>
      </c>
      <c r="G15" s="6" t="s">
        <v>1121</v>
      </c>
      <c r="H15" s="6">
        <v>209.85690340350189</v>
      </c>
      <c r="I15" s="6">
        <v>75</v>
      </c>
      <c r="J15" s="6">
        <v>2.7980920453800251</v>
      </c>
      <c r="K15" s="6"/>
      <c r="L15" s="6"/>
      <c r="M15" s="6"/>
    </row>
    <row r="16" spans="1:13">
      <c r="B16">
        <v>5</v>
      </c>
      <c r="C16">
        <v>4.4000000000000004</v>
      </c>
      <c r="D16">
        <v>5.2</v>
      </c>
      <c r="G16" s="6"/>
      <c r="H16" s="6"/>
      <c r="I16" s="6"/>
      <c r="J16" s="6"/>
      <c r="K16" s="6"/>
      <c r="L16" s="6"/>
      <c r="M16" s="6"/>
    </row>
    <row r="17" spans="1:13" ht="17" thickBot="1">
      <c r="B17">
        <v>5</v>
      </c>
      <c r="C17">
        <v>4</v>
      </c>
      <c r="D17">
        <v>6</v>
      </c>
      <c r="G17" s="7" t="s">
        <v>1122</v>
      </c>
      <c r="H17" s="7">
        <v>219.03594936708851</v>
      </c>
      <c r="I17" s="7">
        <v>78</v>
      </c>
      <c r="J17" s="7"/>
      <c r="K17" s="7"/>
      <c r="L17" s="7"/>
      <c r="M17" s="7"/>
    </row>
    <row r="18" spans="1:13">
      <c r="B18">
        <v>5.4</v>
      </c>
      <c r="C18">
        <v>5</v>
      </c>
      <c r="D18">
        <v>4.8</v>
      </c>
    </row>
    <row r="19" spans="1:13">
      <c r="B19">
        <v>6</v>
      </c>
      <c r="C19">
        <v>3.6</v>
      </c>
    </row>
    <row r="20" spans="1:13">
      <c r="B20">
        <v>3.2</v>
      </c>
      <c r="C20">
        <v>3.4</v>
      </c>
    </row>
    <row r="21" spans="1:13">
      <c r="B21">
        <v>5.2</v>
      </c>
      <c r="C21">
        <v>4</v>
      </c>
    </row>
    <row r="22" spans="1:13">
      <c r="B22">
        <v>1.8</v>
      </c>
      <c r="C22">
        <v>3</v>
      </c>
    </row>
    <row r="23" spans="1:13">
      <c r="B23">
        <v>6</v>
      </c>
      <c r="C23">
        <v>2.6</v>
      </c>
    </row>
    <row r="24" spans="1:13">
      <c r="B24">
        <v>4</v>
      </c>
      <c r="C24">
        <v>5.4</v>
      </c>
    </row>
    <row r="25" spans="1:13">
      <c r="C25">
        <v>6</v>
      </c>
    </row>
    <row r="26" spans="1:13">
      <c r="C26">
        <v>6</v>
      </c>
    </row>
    <row r="27" spans="1:13">
      <c r="C27">
        <v>5</v>
      </c>
    </row>
    <row r="28" spans="1:13">
      <c r="A28" t="s">
        <v>1365</v>
      </c>
      <c r="B28">
        <f>TTEST(B2:B24,E2:E14,2,3)</f>
        <v>0.74996545530442593</v>
      </c>
      <c r="C28">
        <f>TTEST(C2:C27,E2:E14,2,3)</f>
        <v>0.20011108930468513</v>
      </c>
      <c r="D28">
        <f>TTEST(D2:D18,E2:E14,2,3)</f>
        <v>0.40976059184314317</v>
      </c>
    </row>
    <row r="31" spans="1:13">
      <c r="B31">
        <v>1</v>
      </c>
      <c r="C31">
        <v>4.8</v>
      </c>
      <c r="D31">
        <v>3.4</v>
      </c>
      <c r="E31">
        <v>4.8</v>
      </c>
      <c r="G31" t="s">
        <v>1102</v>
      </c>
    </row>
    <row r="32" spans="1:13">
      <c r="B32">
        <v>0.2</v>
      </c>
      <c r="C32">
        <v>4.8</v>
      </c>
      <c r="D32">
        <v>5.4</v>
      </c>
      <c r="E32">
        <v>6</v>
      </c>
    </row>
    <row r="33" spans="2:13" ht="17" thickBot="1">
      <c r="B33">
        <v>6</v>
      </c>
      <c r="C33">
        <v>3.4</v>
      </c>
      <c r="D33">
        <v>3.6</v>
      </c>
      <c r="E33">
        <v>0.2</v>
      </c>
      <c r="G33" t="s">
        <v>1103</v>
      </c>
    </row>
    <row r="34" spans="2:13">
      <c r="B34">
        <v>2.6</v>
      </c>
      <c r="C34">
        <v>1.4</v>
      </c>
      <c r="D34">
        <v>0</v>
      </c>
      <c r="E34">
        <v>4.5999999999999996</v>
      </c>
      <c r="G34" s="8" t="s">
        <v>1104</v>
      </c>
      <c r="H34" s="8" t="s">
        <v>1105</v>
      </c>
      <c r="I34" s="8" t="s">
        <v>1106</v>
      </c>
      <c r="J34" s="8" t="s">
        <v>1107</v>
      </c>
      <c r="K34" s="8" t="s">
        <v>1108</v>
      </c>
    </row>
    <row r="35" spans="2:13">
      <c r="B35">
        <v>5.6</v>
      </c>
      <c r="C35">
        <v>2.6</v>
      </c>
      <c r="D35">
        <v>2.8</v>
      </c>
      <c r="E35">
        <v>3.6</v>
      </c>
      <c r="G35" s="6" t="s">
        <v>1109</v>
      </c>
      <c r="H35" s="6">
        <v>24</v>
      </c>
      <c r="I35" s="6">
        <v>76.2</v>
      </c>
      <c r="J35" s="6">
        <v>3.1750000000000003</v>
      </c>
      <c r="K35" s="6">
        <v>3.5663043478260845</v>
      </c>
    </row>
    <row r="36" spans="2:13">
      <c r="B36">
        <v>4.2</v>
      </c>
      <c r="C36">
        <v>3.8</v>
      </c>
      <c r="D36">
        <v>3</v>
      </c>
      <c r="E36">
        <v>1</v>
      </c>
      <c r="G36" s="6" t="s">
        <v>1110</v>
      </c>
      <c r="H36" s="6">
        <v>23</v>
      </c>
      <c r="I36" s="6">
        <v>79.2</v>
      </c>
      <c r="J36" s="6">
        <v>3.4434782608695653</v>
      </c>
      <c r="K36" s="6">
        <v>2.7962055335968357</v>
      </c>
    </row>
    <row r="37" spans="2:13">
      <c r="B37">
        <v>1.8</v>
      </c>
      <c r="C37">
        <v>0</v>
      </c>
      <c r="D37">
        <v>3.2</v>
      </c>
      <c r="E37">
        <v>0</v>
      </c>
      <c r="G37" s="6" t="s">
        <v>1111</v>
      </c>
      <c r="H37" s="6">
        <v>28</v>
      </c>
      <c r="I37" s="6">
        <v>92.799999999999983</v>
      </c>
      <c r="J37" s="6">
        <v>3.3142857142857136</v>
      </c>
      <c r="K37" s="6">
        <v>3.3908994708994786</v>
      </c>
    </row>
    <row r="38" spans="2:13" ht="17" thickBot="1">
      <c r="B38">
        <v>0</v>
      </c>
      <c r="C38">
        <v>6</v>
      </c>
      <c r="D38">
        <v>1.2</v>
      </c>
      <c r="E38">
        <v>4.2</v>
      </c>
      <c r="G38" s="7" t="s">
        <v>1357</v>
      </c>
      <c r="H38" s="7">
        <v>21</v>
      </c>
      <c r="I38" s="7">
        <v>67.599999999999994</v>
      </c>
      <c r="J38" s="7">
        <v>3.2190476190476187</v>
      </c>
      <c r="K38" s="7">
        <v>3.2996190476190477</v>
      </c>
    </row>
    <row r="39" spans="2:13">
      <c r="B39">
        <v>4.2</v>
      </c>
      <c r="C39">
        <v>3.6</v>
      </c>
      <c r="D39">
        <v>6</v>
      </c>
      <c r="E39">
        <v>1.2</v>
      </c>
    </row>
    <row r="40" spans="2:13">
      <c r="B40">
        <v>5</v>
      </c>
      <c r="C40">
        <v>3</v>
      </c>
      <c r="D40">
        <v>1.8</v>
      </c>
      <c r="E40">
        <v>3</v>
      </c>
    </row>
    <row r="41" spans="2:13" ht="17" thickBot="1">
      <c r="B41">
        <v>0</v>
      </c>
      <c r="C41">
        <v>2.8</v>
      </c>
      <c r="D41">
        <v>1.2</v>
      </c>
      <c r="E41">
        <v>3.2</v>
      </c>
      <c r="G41" t="s">
        <v>1112</v>
      </c>
    </row>
    <row r="42" spans="2:13">
      <c r="B42">
        <v>4.5999999999999996</v>
      </c>
      <c r="C42">
        <v>5</v>
      </c>
      <c r="D42">
        <v>0.6</v>
      </c>
      <c r="E42">
        <v>4</v>
      </c>
      <c r="G42" s="8" t="s">
        <v>1113</v>
      </c>
      <c r="H42" s="8" t="s">
        <v>1114</v>
      </c>
      <c r="I42" s="8" t="s">
        <v>1115</v>
      </c>
      <c r="J42" s="8" t="s">
        <v>1116</v>
      </c>
      <c r="K42" s="8" t="s">
        <v>1117</v>
      </c>
      <c r="L42" s="8" t="s">
        <v>1118</v>
      </c>
      <c r="M42" s="8" t="s">
        <v>1119</v>
      </c>
    </row>
    <row r="43" spans="2:13">
      <c r="B43">
        <v>3.2</v>
      </c>
      <c r="C43">
        <v>4.5999999999999996</v>
      </c>
      <c r="D43">
        <v>5</v>
      </c>
      <c r="E43">
        <v>1</v>
      </c>
      <c r="G43" s="6" t="s">
        <v>1120</v>
      </c>
      <c r="H43" s="6">
        <v>0.98139492753614377</v>
      </c>
      <c r="I43" s="6">
        <v>3</v>
      </c>
      <c r="J43" s="6">
        <v>0.3271316425120479</v>
      </c>
      <c r="K43" s="6">
        <v>9.9957793995378602E-2</v>
      </c>
      <c r="L43" s="6">
        <v>0.95983934687956329</v>
      </c>
      <c r="M43" s="6">
        <v>2.7035940413644344</v>
      </c>
    </row>
    <row r="44" spans="2:13">
      <c r="B44">
        <v>0</v>
      </c>
      <c r="C44">
        <v>3</v>
      </c>
      <c r="D44">
        <v>4.2</v>
      </c>
      <c r="E44">
        <v>4.5999999999999996</v>
      </c>
      <c r="G44" s="6" t="s">
        <v>1121</v>
      </c>
      <c r="H44" s="6">
        <v>301.0881884057971</v>
      </c>
      <c r="I44" s="6">
        <v>92</v>
      </c>
      <c r="J44" s="6">
        <v>3.272697700063012</v>
      </c>
      <c r="K44" s="6"/>
      <c r="L44" s="6"/>
      <c r="M44" s="6"/>
    </row>
    <row r="45" spans="2:13">
      <c r="B45">
        <v>3.8</v>
      </c>
      <c r="C45">
        <v>5.2</v>
      </c>
      <c r="D45">
        <v>5.8</v>
      </c>
      <c r="E45">
        <v>6</v>
      </c>
      <c r="G45" s="6"/>
      <c r="H45" s="6"/>
      <c r="I45" s="6"/>
      <c r="J45" s="6"/>
      <c r="K45" s="6"/>
      <c r="L45" s="6"/>
      <c r="M45" s="6"/>
    </row>
    <row r="46" spans="2:13" ht="17" thickBot="1">
      <c r="B46">
        <v>4.8</v>
      </c>
      <c r="C46">
        <v>1.4</v>
      </c>
      <c r="D46">
        <v>4.5999999999999996</v>
      </c>
      <c r="E46">
        <v>4.2</v>
      </c>
      <c r="G46" s="7" t="s">
        <v>1122</v>
      </c>
      <c r="H46" s="7">
        <v>302.06958333333324</v>
      </c>
      <c r="I46" s="7">
        <v>95</v>
      </c>
      <c r="J46" s="7"/>
      <c r="K46" s="7"/>
      <c r="L46" s="7"/>
      <c r="M46" s="7"/>
    </row>
    <row r="47" spans="2:13">
      <c r="B47">
        <v>1</v>
      </c>
      <c r="C47">
        <v>4.2</v>
      </c>
      <c r="D47">
        <v>0</v>
      </c>
      <c r="E47">
        <v>0.8</v>
      </c>
    </row>
    <row r="48" spans="2:13">
      <c r="B48">
        <v>3.8</v>
      </c>
      <c r="C48">
        <v>2</v>
      </c>
      <c r="D48">
        <v>5</v>
      </c>
      <c r="E48">
        <v>4</v>
      </c>
    </row>
    <row r="49" spans="2:5">
      <c r="B49">
        <v>4.4000000000000004</v>
      </c>
      <c r="C49">
        <v>0</v>
      </c>
      <c r="D49">
        <v>1</v>
      </c>
      <c r="E49">
        <v>4</v>
      </c>
    </row>
    <row r="50" spans="2:5">
      <c r="B50">
        <v>5</v>
      </c>
      <c r="C50">
        <v>4.5999999999999996</v>
      </c>
      <c r="D50">
        <v>3.8</v>
      </c>
      <c r="E50">
        <v>3</v>
      </c>
    </row>
    <row r="51" spans="2:5">
      <c r="B51">
        <v>3.8</v>
      </c>
      <c r="C51">
        <v>3.2</v>
      </c>
      <c r="D51">
        <v>2</v>
      </c>
      <c r="E51">
        <v>4.2</v>
      </c>
    </row>
    <row r="52" spans="2:5">
      <c r="B52">
        <v>3.6</v>
      </c>
      <c r="C52">
        <v>3.8</v>
      </c>
      <c r="D52">
        <v>5.6</v>
      </c>
    </row>
    <row r="53" spans="2:5">
      <c r="B53">
        <v>4.2</v>
      </c>
      <c r="C53">
        <v>6</v>
      </c>
      <c r="D53">
        <v>5</v>
      </c>
    </row>
    <row r="54" spans="2:5">
      <c r="B54">
        <v>3.4</v>
      </c>
      <c r="D54">
        <v>4.8</v>
      </c>
    </row>
    <row r="55" spans="2:5">
      <c r="D55">
        <v>4</v>
      </c>
    </row>
    <row r="56" spans="2:5">
      <c r="D56">
        <v>4.5999999999999996</v>
      </c>
    </row>
    <row r="57" spans="2:5">
      <c r="D57">
        <v>4</v>
      </c>
    </row>
    <row r="58" spans="2:5">
      <c r="D58">
        <v>1.2</v>
      </c>
    </row>
    <row r="59" spans="2:5">
      <c r="B59">
        <f>TTEST(B31:B54,E31:E51,2,3)</f>
        <v>0.93687793493382654</v>
      </c>
      <c r="C59">
        <f>TTEST(C31:C53,E31:E51,2,3)</f>
        <v>0.67298382297013615</v>
      </c>
      <c r="D59">
        <f>TTEST(D31:D58,E31:E51,2,3)</f>
        <v>0.8575543472426912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B8A9-FADC-6B4D-BD8C-C9D5CEE6FEA0}">
  <dimension ref="A1:M62"/>
  <sheetViews>
    <sheetView topLeftCell="A10" workbookViewId="0">
      <selection activeCell="D30" sqref="D30"/>
    </sheetView>
  </sheetViews>
  <sheetFormatPr baseColWidth="10" defaultRowHeight="16"/>
  <sheetData>
    <row r="1" spans="1:13">
      <c r="A1" t="s">
        <v>1361</v>
      </c>
    </row>
    <row r="2" spans="1:13">
      <c r="B2" t="s">
        <v>1363</v>
      </c>
      <c r="C2" t="s">
        <v>1353</v>
      </c>
      <c r="D2" t="s">
        <v>802</v>
      </c>
      <c r="E2" t="s">
        <v>1354</v>
      </c>
    </row>
    <row r="3" spans="1:13">
      <c r="A3" t="s">
        <v>1355</v>
      </c>
      <c r="B3">
        <v>3.25</v>
      </c>
      <c r="C3">
        <v>4.875</v>
      </c>
      <c r="D3">
        <v>5.25</v>
      </c>
      <c r="E3">
        <v>2.75</v>
      </c>
      <c r="G3" t="s">
        <v>1102</v>
      </c>
    </row>
    <row r="4" spans="1:13">
      <c r="B4">
        <v>3.25</v>
      </c>
      <c r="C4">
        <v>5.125</v>
      </c>
      <c r="D4">
        <v>4.625</v>
      </c>
      <c r="E4">
        <v>3.625</v>
      </c>
    </row>
    <row r="5" spans="1:13" ht="17" thickBot="1">
      <c r="B5">
        <v>3</v>
      </c>
      <c r="C5">
        <v>3.875</v>
      </c>
      <c r="D5">
        <v>4</v>
      </c>
      <c r="E5">
        <v>2.25</v>
      </c>
      <c r="G5" t="s">
        <v>1103</v>
      </c>
    </row>
    <row r="6" spans="1:13">
      <c r="B6">
        <v>4</v>
      </c>
      <c r="C6">
        <v>4.375</v>
      </c>
      <c r="D6">
        <v>5.625</v>
      </c>
      <c r="E6">
        <v>4.125</v>
      </c>
      <c r="G6" s="8" t="s">
        <v>1104</v>
      </c>
      <c r="H6" s="8" t="s">
        <v>1105</v>
      </c>
      <c r="I6" s="8" t="s">
        <v>1106</v>
      </c>
      <c r="J6" s="8" t="s">
        <v>1107</v>
      </c>
      <c r="K6" s="8" t="s">
        <v>1108</v>
      </c>
    </row>
    <row r="7" spans="1:13">
      <c r="B7">
        <v>3.5</v>
      </c>
      <c r="C7">
        <v>3</v>
      </c>
      <c r="D7">
        <v>2.5</v>
      </c>
      <c r="E7">
        <v>4.625</v>
      </c>
      <c r="G7" s="6" t="s">
        <v>1109</v>
      </c>
      <c r="H7" s="6">
        <v>23</v>
      </c>
      <c r="I7" s="6">
        <v>99.75</v>
      </c>
      <c r="J7" s="6">
        <v>4.3369565217391308</v>
      </c>
      <c r="K7" s="6">
        <v>1.5091403162055341</v>
      </c>
    </row>
    <row r="8" spans="1:13">
      <c r="B8">
        <v>6</v>
      </c>
      <c r="C8">
        <v>5.125</v>
      </c>
      <c r="D8">
        <v>4.25</v>
      </c>
      <c r="E8">
        <v>4.125</v>
      </c>
      <c r="G8" s="6" t="s">
        <v>1110</v>
      </c>
      <c r="H8" s="6">
        <v>26</v>
      </c>
      <c r="I8" s="6">
        <v>109.625</v>
      </c>
      <c r="J8" s="6">
        <v>4.2163461538461542</v>
      </c>
      <c r="K8" s="6">
        <v>1.3244471153846142</v>
      </c>
    </row>
    <row r="9" spans="1:13">
      <c r="B9">
        <v>2.125</v>
      </c>
      <c r="C9">
        <v>6</v>
      </c>
      <c r="D9">
        <v>4.75</v>
      </c>
      <c r="E9">
        <v>2.5</v>
      </c>
      <c r="G9" s="6" t="s">
        <v>1111</v>
      </c>
      <c r="H9" s="6">
        <v>17</v>
      </c>
      <c r="I9" s="6">
        <v>76.625</v>
      </c>
      <c r="J9" s="6">
        <v>4.507352941176471</v>
      </c>
      <c r="K9" s="6">
        <v>1.313419117647058</v>
      </c>
    </row>
    <row r="10" spans="1:13" ht="17" thickBot="1">
      <c r="B10">
        <v>3</v>
      </c>
      <c r="C10">
        <v>4</v>
      </c>
      <c r="D10">
        <v>5.625</v>
      </c>
      <c r="E10">
        <v>4.125</v>
      </c>
      <c r="G10" s="7" t="s">
        <v>1357</v>
      </c>
      <c r="H10" s="7">
        <v>13</v>
      </c>
      <c r="I10" s="7">
        <v>49.25</v>
      </c>
      <c r="J10" s="7">
        <v>3.7884615384615383</v>
      </c>
      <c r="K10" s="7">
        <v>0.93329326923076883</v>
      </c>
    </row>
    <row r="11" spans="1:13">
      <c r="B11">
        <v>4.875</v>
      </c>
      <c r="C11">
        <v>3</v>
      </c>
      <c r="D11">
        <v>6</v>
      </c>
      <c r="E11">
        <v>5.375</v>
      </c>
    </row>
    <row r="12" spans="1:13">
      <c r="B12">
        <v>3.875</v>
      </c>
      <c r="C12">
        <v>3.75</v>
      </c>
      <c r="D12">
        <v>1.875</v>
      </c>
      <c r="E12">
        <v>3.375</v>
      </c>
    </row>
    <row r="13" spans="1:13" ht="17" thickBot="1">
      <c r="B13">
        <v>5.75</v>
      </c>
      <c r="C13">
        <v>0.75</v>
      </c>
      <c r="D13">
        <v>5</v>
      </c>
      <c r="E13">
        <v>3.125</v>
      </c>
      <c r="G13" t="s">
        <v>1112</v>
      </c>
    </row>
    <row r="14" spans="1:13">
      <c r="B14">
        <v>1.875</v>
      </c>
      <c r="C14">
        <v>4.25</v>
      </c>
      <c r="D14">
        <v>3.875</v>
      </c>
      <c r="E14">
        <v>5.125</v>
      </c>
      <c r="G14" s="8" t="s">
        <v>1113</v>
      </c>
      <c r="H14" s="8" t="s">
        <v>1114</v>
      </c>
      <c r="I14" s="8" t="s">
        <v>1115</v>
      </c>
      <c r="J14" s="8" t="s">
        <v>1116</v>
      </c>
      <c r="K14" s="8" t="s">
        <v>1117</v>
      </c>
      <c r="L14" s="8" t="s">
        <v>1118</v>
      </c>
      <c r="M14" s="8" t="s">
        <v>1119</v>
      </c>
    </row>
    <row r="15" spans="1:13">
      <c r="B15">
        <v>4.625</v>
      </c>
      <c r="C15">
        <v>5.375</v>
      </c>
      <c r="D15">
        <v>3.875</v>
      </c>
      <c r="E15">
        <v>4.125</v>
      </c>
      <c r="G15" s="6" t="s">
        <v>1120</v>
      </c>
      <c r="H15" s="6">
        <v>4.0953454887786194</v>
      </c>
      <c r="I15" s="6">
        <v>3</v>
      </c>
      <c r="J15" s="6">
        <v>1.3651151629262064</v>
      </c>
      <c r="K15" s="6">
        <v>1.0391483271858852</v>
      </c>
      <c r="L15" s="6">
        <v>0.3802690962728093</v>
      </c>
      <c r="M15" s="6">
        <v>2.7265891562567068</v>
      </c>
    </row>
    <row r="16" spans="1:13">
      <c r="B16">
        <v>5.75</v>
      </c>
      <c r="C16">
        <v>3.875</v>
      </c>
      <c r="D16">
        <v>3.375</v>
      </c>
      <c r="G16" s="6" t="s">
        <v>1121</v>
      </c>
      <c r="H16" s="6">
        <v>98.52648995425929</v>
      </c>
      <c r="I16" s="6">
        <v>75</v>
      </c>
      <c r="J16" s="6">
        <v>1.3136865327234573</v>
      </c>
      <c r="K16" s="6"/>
      <c r="L16" s="6"/>
      <c r="M16" s="6"/>
    </row>
    <row r="17" spans="1:13">
      <c r="B17">
        <v>5.125</v>
      </c>
      <c r="C17">
        <v>5.125</v>
      </c>
      <c r="D17">
        <v>5.375</v>
      </c>
      <c r="G17" s="6"/>
      <c r="H17" s="6"/>
      <c r="I17" s="6"/>
      <c r="J17" s="6"/>
      <c r="K17" s="6"/>
      <c r="L17" s="6"/>
      <c r="M17" s="6"/>
    </row>
    <row r="18" spans="1:13" ht="17" thickBot="1">
      <c r="B18">
        <v>5.25</v>
      </c>
      <c r="C18">
        <v>5.125</v>
      </c>
      <c r="D18">
        <v>5.25</v>
      </c>
      <c r="G18" s="7" t="s">
        <v>1122</v>
      </c>
      <c r="H18" s="7">
        <v>102.62183544303791</v>
      </c>
      <c r="I18" s="7">
        <v>78</v>
      </c>
      <c r="J18" s="7"/>
      <c r="K18" s="7"/>
      <c r="L18" s="7"/>
      <c r="M18" s="7"/>
    </row>
    <row r="19" spans="1:13">
      <c r="B19">
        <v>5.25</v>
      </c>
      <c r="C19">
        <v>4.625</v>
      </c>
      <c r="D19">
        <v>5.375</v>
      </c>
    </row>
    <row r="20" spans="1:13">
      <c r="B20">
        <v>5.875</v>
      </c>
      <c r="C20">
        <v>3.875</v>
      </c>
    </row>
    <row r="21" spans="1:13">
      <c r="B21">
        <v>4.625</v>
      </c>
      <c r="C21">
        <v>5</v>
      </c>
    </row>
    <row r="22" spans="1:13">
      <c r="B22">
        <v>5</v>
      </c>
      <c r="C22">
        <v>3.25</v>
      </c>
    </row>
    <row r="23" spans="1:13">
      <c r="B23">
        <v>3.25</v>
      </c>
      <c r="C23">
        <v>2.25</v>
      </c>
    </row>
    <row r="24" spans="1:13">
      <c r="B24">
        <v>5.5</v>
      </c>
      <c r="C24">
        <v>4.625</v>
      </c>
    </row>
    <row r="25" spans="1:13">
      <c r="B25">
        <v>5</v>
      </c>
      <c r="C25">
        <v>5</v>
      </c>
    </row>
    <row r="26" spans="1:13">
      <c r="C26">
        <v>4.125</v>
      </c>
    </row>
    <row r="27" spans="1:13">
      <c r="C27">
        <v>5.75</v>
      </c>
    </row>
    <row r="28" spans="1:13">
      <c r="C28">
        <v>3.5</v>
      </c>
    </row>
    <row r="30" spans="1:13">
      <c r="A30" t="s">
        <v>1362</v>
      </c>
      <c r="B30">
        <f>TTEST(B3:B25,E3:E15,2,3)</f>
        <v>0.1493149049404475</v>
      </c>
      <c r="C30">
        <f>TTEST(C3:C28,E3:E15,2,3)</f>
        <v>0.23204249959065359</v>
      </c>
      <c r="D30">
        <f>TTEST(D3:D19,E3:E15,2,3)</f>
        <v>7.3241593592971888E-2</v>
      </c>
    </row>
    <row r="32" spans="1:13">
      <c r="A32" t="s">
        <v>1364</v>
      </c>
    </row>
    <row r="33" spans="2:13">
      <c r="B33">
        <v>2.75</v>
      </c>
      <c r="C33">
        <v>4.625</v>
      </c>
      <c r="D33">
        <v>5.125</v>
      </c>
      <c r="E33">
        <v>3.375</v>
      </c>
      <c r="G33" t="s">
        <v>1102</v>
      </c>
    </row>
    <row r="34" spans="2:13">
      <c r="B34">
        <v>1.875</v>
      </c>
      <c r="C34">
        <v>4.25</v>
      </c>
      <c r="D34">
        <v>5.375</v>
      </c>
      <c r="E34">
        <v>4.75</v>
      </c>
    </row>
    <row r="35" spans="2:13" ht="17" thickBot="1">
      <c r="B35">
        <v>5.25</v>
      </c>
      <c r="C35">
        <v>4.375</v>
      </c>
      <c r="D35">
        <v>4.875</v>
      </c>
      <c r="E35">
        <v>1.375</v>
      </c>
      <c r="G35" t="s">
        <v>1103</v>
      </c>
    </row>
    <row r="36" spans="2:13">
      <c r="B36">
        <v>4.125</v>
      </c>
      <c r="C36">
        <v>2.75</v>
      </c>
      <c r="D36">
        <v>3.875</v>
      </c>
      <c r="E36">
        <v>4.75</v>
      </c>
      <c r="G36" s="8" t="s">
        <v>1104</v>
      </c>
      <c r="H36" s="8" t="s">
        <v>1105</v>
      </c>
      <c r="I36" s="8" t="s">
        <v>1106</v>
      </c>
      <c r="J36" s="8" t="s">
        <v>1107</v>
      </c>
      <c r="K36" s="8" t="s">
        <v>1108</v>
      </c>
    </row>
    <row r="37" spans="2:13">
      <c r="B37">
        <v>5</v>
      </c>
      <c r="C37">
        <v>2.5</v>
      </c>
      <c r="D37">
        <v>5.375</v>
      </c>
      <c r="E37">
        <v>4.875</v>
      </c>
      <c r="G37" s="6" t="s">
        <v>1109</v>
      </c>
      <c r="H37" s="6">
        <v>24</v>
      </c>
      <c r="I37" s="6">
        <v>95.375</v>
      </c>
      <c r="J37" s="6">
        <v>3.9739583333333335</v>
      </c>
      <c r="K37" s="6">
        <v>1.1154608242753614</v>
      </c>
    </row>
    <row r="38" spans="2:13">
      <c r="B38">
        <v>5.125</v>
      </c>
      <c r="C38">
        <v>3.875</v>
      </c>
      <c r="D38">
        <v>2.875</v>
      </c>
      <c r="E38">
        <v>1.625</v>
      </c>
      <c r="G38" s="6" t="s">
        <v>1110</v>
      </c>
      <c r="H38" s="6">
        <v>23</v>
      </c>
      <c r="I38" s="6">
        <v>88.5</v>
      </c>
      <c r="J38" s="6">
        <v>3.847826086956522</v>
      </c>
      <c r="K38" s="6">
        <v>1.1817564229249007</v>
      </c>
    </row>
    <row r="39" spans="2:13">
      <c r="B39">
        <v>3.375</v>
      </c>
      <c r="C39">
        <v>1.75</v>
      </c>
      <c r="D39">
        <v>4.375</v>
      </c>
      <c r="E39">
        <v>1.625</v>
      </c>
      <c r="G39" s="6" t="s">
        <v>1111</v>
      </c>
      <c r="H39" s="6">
        <v>28</v>
      </c>
      <c r="I39" s="6">
        <v>126.375</v>
      </c>
      <c r="J39" s="6">
        <v>4.5133928571428568</v>
      </c>
      <c r="K39" s="6">
        <v>0.70062417328042392</v>
      </c>
    </row>
    <row r="40" spans="2:13" ht="17" thickBot="1">
      <c r="B40">
        <v>1.375</v>
      </c>
      <c r="C40">
        <v>4</v>
      </c>
      <c r="D40">
        <v>3.75</v>
      </c>
      <c r="E40">
        <v>5.125</v>
      </c>
      <c r="G40" s="7" t="s">
        <v>1357</v>
      </c>
      <c r="H40" s="7">
        <v>21</v>
      </c>
      <c r="I40" s="7">
        <v>82.75</v>
      </c>
      <c r="J40" s="7">
        <v>3.9404761904761907</v>
      </c>
      <c r="K40" s="7">
        <v>2.2869047619047622</v>
      </c>
    </row>
    <row r="41" spans="2:13">
      <c r="B41">
        <v>4.375</v>
      </c>
      <c r="C41">
        <v>4.75</v>
      </c>
      <c r="D41">
        <v>5.875</v>
      </c>
      <c r="E41">
        <v>4.5</v>
      </c>
    </row>
    <row r="42" spans="2:13">
      <c r="B42">
        <v>5</v>
      </c>
      <c r="C42">
        <v>3.125</v>
      </c>
      <c r="D42">
        <v>4</v>
      </c>
      <c r="E42">
        <v>2.375</v>
      </c>
    </row>
    <row r="43" spans="2:13" ht="17" thickBot="1">
      <c r="B43">
        <v>3.25</v>
      </c>
      <c r="C43">
        <v>3.375</v>
      </c>
      <c r="D43">
        <v>3.875</v>
      </c>
      <c r="E43">
        <v>3.875</v>
      </c>
      <c r="G43" t="s">
        <v>1112</v>
      </c>
    </row>
    <row r="44" spans="2:13">
      <c r="B44">
        <v>4.875</v>
      </c>
      <c r="C44">
        <v>4.75</v>
      </c>
      <c r="D44">
        <v>2.5</v>
      </c>
      <c r="E44">
        <v>6</v>
      </c>
      <c r="G44" s="8" t="s">
        <v>1113</v>
      </c>
      <c r="H44" s="8" t="s">
        <v>1114</v>
      </c>
      <c r="I44" s="8" t="s">
        <v>1115</v>
      </c>
      <c r="J44" s="8" t="s">
        <v>1116</v>
      </c>
      <c r="K44" s="8" t="s">
        <v>1117</v>
      </c>
      <c r="L44" s="8" t="s">
        <v>1118</v>
      </c>
      <c r="M44" s="8" t="s">
        <v>1119</v>
      </c>
    </row>
    <row r="45" spans="2:13">
      <c r="B45">
        <v>4</v>
      </c>
      <c r="C45">
        <v>5.5</v>
      </c>
      <c r="D45">
        <v>5.125</v>
      </c>
      <c r="E45">
        <v>5.375</v>
      </c>
      <c r="G45" s="6" t="s">
        <v>1120</v>
      </c>
      <c r="H45" s="6">
        <v>7.1595618206521578</v>
      </c>
      <c r="I45" s="6">
        <v>3</v>
      </c>
      <c r="J45" s="6">
        <v>2.3865206068840528</v>
      </c>
      <c r="K45" s="6">
        <v>1.8877261484687973</v>
      </c>
      <c r="L45" s="6">
        <v>0.13713324523073633</v>
      </c>
      <c r="M45" s="6">
        <v>2.7035940413644344</v>
      </c>
    </row>
    <row r="46" spans="2:13">
      <c r="B46">
        <v>3.625</v>
      </c>
      <c r="C46">
        <v>3.125</v>
      </c>
      <c r="D46">
        <v>4.125</v>
      </c>
      <c r="E46">
        <v>4.5</v>
      </c>
      <c r="G46" s="6" t="s">
        <v>1121</v>
      </c>
      <c r="H46" s="6">
        <v>116.30918817934784</v>
      </c>
      <c r="I46" s="6">
        <v>92</v>
      </c>
      <c r="J46" s="6">
        <v>1.2642303062972591</v>
      </c>
      <c r="K46" s="6"/>
      <c r="L46" s="6"/>
      <c r="M46" s="6"/>
    </row>
    <row r="47" spans="2:13">
      <c r="B47">
        <v>3.75</v>
      </c>
      <c r="C47">
        <v>5.25</v>
      </c>
      <c r="D47">
        <v>6</v>
      </c>
      <c r="E47">
        <v>6</v>
      </c>
      <c r="G47" s="6"/>
      <c r="H47" s="6"/>
      <c r="I47" s="6"/>
      <c r="J47" s="6"/>
      <c r="K47" s="6"/>
      <c r="L47" s="6"/>
      <c r="M47" s="6"/>
    </row>
    <row r="48" spans="2:13" ht="17" thickBot="1">
      <c r="B48">
        <v>4.875</v>
      </c>
      <c r="C48">
        <v>3.5</v>
      </c>
      <c r="D48">
        <v>5.125</v>
      </c>
      <c r="E48">
        <v>4.375</v>
      </c>
      <c r="G48" s="7" t="s">
        <v>1122</v>
      </c>
      <c r="H48" s="7">
        <v>123.46875</v>
      </c>
      <c r="I48" s="7">
        <v>95</v>
      </c>
      <c r="J48" s="7"/>
      <c r="K48" s="7"/>
      <c r="L48" s="7"/>
      <c r="M48" s="7"/>
    </row>
    <row r="49" spans="1:5">
      <c r="B49">
        <v>3.125</v>
      </c>
      <c r="C49">
        <v>2.625</v>
      </c>
      <c r="D49">
        <v>3.5</v>
      </c>
      <c r="E49">
        <v>1.375</v>
      </c>
    </row>
    <row r="50" spans="1:5">
      <c r="B50">
        <v>4.125</v>
      </c>
      <c r="C50">
        <v>3.875</v>
      </c>
      <c r="D50">
        <v>4.875</v>
      </c>
      <c r="E50">
        <v>5.75</v>
      </c>
    </row>
    <row r="51" spans="1:5">
      <c r="B51">
        <v>3.25</v>
      </c>
      <c r="C51">
        <v>2.25</v>
      </c>
      <c r="D51">
        <v>3.875</v>
      </c>
      <c r="E51">
        <v>3.5</v>
      </c>
    </row>
    <row r="52" spans="1:5">
      <c r="B52">
        <v>5.25</v>
      </c>
      <c r="C52">
        <v>4.75</v>
      </c>
      <c r="D52">
        <v>4.375</v>
      </c>
      <c r="E52">
        <v>3.25</v>
      </c>
    </row>
    <row r="53" spans="1:5">
      <c r="B53">
        <v>3.25</v>
      </c>
      <c r="C53">
        <v>3</v>
      </c>
      <c r="D53">
        <v>3.875</v>
      </c>
      <c r="E53">
        <v>4.375</v>
      </c>
    </row>
    <row r="54" spans="1:5">
      <c r="B54">
        <v>5</v>
      </c>
      <c r="C54">
        <v>4.875</v>
      </c>
      <c r="D54">
        <v>5</v>
      </c>
    </row>
    <row r="55" spans="1:5">
      <c r="B55">
        <v>4.75</v>
      </c>
      <c r="C55">
        <v>5.625</v>
      </c>
      <c r="D55">
        <v>5.375</v>
      </c>
    </row>
    <row r="56" spans="1:5">
      <c r="B56">
        <v>4</v>
      </c>
      <c r="D56">
        <v>4.5</v>
      </c>
    </row>
    <row r="57" spans="1:5">
      <c r="D57">
        <v>5</v>
      </c>
    </row>
    <row r="58" spans="1:5">
      <c r="D58">
        <v>4.875</v>
      </c>
    </row>
    <row r="59" spans="1:5">
      <c r="D59">
        <v>4.75</v>
      </c>
    </row>
    <row r="60" spans="1:5">
      <c r="D60">
        <v>4.125</v>
      </c>
    </row>
    <row r="62" spans="1:5">
      <c r="A62" t="s">
        <v>1362</v>
      </c>
      <c r="B62">
        <f>TTEST(B33:B56,E33:E53,2,3)</f>
        <v>0.93279007494514055</v>
      </c>
      <c r="C62">
        <f>TTEST(C33:C55,E33:E53,2,3)</f>
        <v>0.8182960111235591</v>
      </c>
      <c r="D62">
        <f>TTEST(D33:D60,E33:E52,2,3)</f>
        <v>0.12988119308032411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535C-4B20-4F49-8AD7-B19ACD423865}">
  <dimension ref="A1:N62"/>
  <sheetViews>
    <sheetView workbookViewId="0">
      <selection activeCell="C30" sqref="C30"/>
    </sheetView>
  </sheetViews>
  <sheetFormatPr baseColWidth="10" defaultRowHeight="16"/>
  <sheetData>
    <row r="1" spans="1:14">
      <c r="A1" t="s">
        <v>1360</v>
      </c>
      <c r="H1" t="s">
        <v>1102</v>
      </c>
    </row>
    <row r="2" spans="1:14">
      <c r="B2" t="s">
        <v>1356</v>
      </c>
      <c r="C2" t="s">
        <v>1326</v>
      </c>
      <c r="D2" t="s">
        <v>1329</v>
      </c>
      <c r="E2" t="s">
        <v>1354</v>
      </c>
    </row>
    <row r="3" spans="1:14" ht="17" thickBot="1">
      <c r="B3" s="49">
        <v>4.38</v>
      </c>
      <c r="C3" s="49">
        <v>5</v>
      </c>
      <c r="D3">
        <v>4</v>
      </c>
      <c r="E3">
        <v>3</v>
      </c>
      <c r="H3" t="s">
        <v>1103</v>
      </c>
    </row>
    <row r="4" spans="1:14">
      <c r="B4" s="50">
        <v>4.63</v>
      </c>
      <c r="C4" s="50">
        <v>5.25</v>
      </c>
      <c r="D4">
        <v>4.625</v>
      </c>
      <c r="E4">
        <v>3.625</v>
      </c>
      <c r="H4" s="8" t="s">
        <v>1104</v>
      </c>
      <c r="I4" s="8" t="s">
        <v>1105</v>
      </c>
      <c r="J4" s="8" t="s">
        <v>1106</v>
      </c>
      <c r="K4" s="8" t="s">
        <v>1107</v>
      </c>
      <c r="L4" s="8" t="s">
        <v>1108</v>
      </c>
    </row>
    <row r="5" spans="1:14">
      <c r="B5" s="50">
        <v>3</v>
      </c>
      <c r="C5" s="50">
        <v>2.5</v>
      </c>
      <c r="D5">
        <v>5</v>
      </c>
      <c r="E5">
        <v>3.25</v>
      </c>
      <c r="H5" s="6" t="s">
        <v>1109</v>
      </c>
      <c r="I5" s="6">
        <v>23</v>
      </c>
      <c r="J5" s="6">
        <v>103.68999999999998</v>
      </c>
      <c r="K5" s="6">
        <v>4.5082608695652171</v>
      </c>
      <c r="L5" s="6">
        <v>1.8110513833992095</v>
      </c>
    </row>
    <row r="6" spans="1:14">
      <c r="B6" s="50">
        <v>4</v>
      </c>
      <c r="C6" s="50">
        <v>4.63</v>
      </c>
      <c r="D6">
        <v>5.25</v>
      </c>
      <c r="E6">
        <v>4.25</v>
      </c>
      <c r="H6" s="6" t="s">
        <v>1110</v>
      </c>
      <c r="I6" s="6">
        <v>26</v>
      </c>
      <c r="J6" s="6">
        <v>117.66999999999999</v>
      </c>
      <c r="K6" s="6">
        <v>4.5257692307692299</v>
      </c>
      <c r="L6" s="6">
        <v>1.1727933846153882</v>
      </c>
    </row>
    <row r="7" spans="1:14">
      <c r="B7" s="50">
        <v>3.25</v>
      </c>
      <c r="C7" s="50">
        <v>2.75</v>
      </c>
      <c r="D7">
        <v>3.125</v>
      </c>
      <c r="E7">
        <v>4.875</v>
      </c>
      <c r="H7" s="6" t="s">
        <v>1111</v>
      </c>
      <c r="I7" s="6">
        <v>17</v>
      </c>
      <c r="J7" s="6">
        <v>75.75</v>
      </c>
      <c r="K7" s="6">
        <v>4.4558823529411766</v>
      </c>
      <c r="L7" s="6">
        <v>1.003791360294116</v>
      </c>
    </row>
    <row r="8" spans="1:14" ht="17" thickBot="1">
      <c r="B8" s="50">
        <v>5.88</v>
      </c>
      <c r="C8" s="50">
        <v>4.75</v>
      </c>
      <c r="D8">
        <v>4.25</v>
      </c>
      <c r="E8">
        <v>3.75</v>
      </c>
      <c r="H8" s="7" t="s">
        <v>1357</v>
      </c>
      <c r="I8" s="7">
        <v>13</v>
      </c>
      <c r="J8" s="7">
        <v>48.75</v>
      </c>
      <c r="K8" s="7">
        <v>3.75</v>
      </c>
      <c r="L8" s="7">
        <v>0.96875</v>
      </c>
    </row>
    <row r="9" spans="1:14">
      <c r="B9" s="50">
        <v>3.5</v>
      </c>
      <c r="C9" s="50">
        <v>5.75</v>
      </c>
      <c r="D9">
        <v>4.75</v>
      </c>
      <c r="E9">
        <v>2</v>
      </c>
    </row>
    <row r="10" spans="1:14">
      <c r="B10" s="50">
        <v>2</v>
      </c>
      <c r="C10" s="50">
        <v>5.13</v>
      </c>
      <c r="D10">
        <v>5.5</v>
      </c>
      <c r="E10">
        <v>2.875</v>
      </c>
    </row>
    <row r="11" spans="1:14" ht="17" thickBot="1">
      <c r="B11" s="50">
        <v>4.88</v>
      </c>
      <c r="C11" s="50">
        <v>4.25</v>
      </c>
      <c r="D11">
        <v>6</v>
      </c>
      <c r="E11">
        <v>5.75</v>
      </c>
      <c r="H11" t="s">
        <v>1112</v>
      </c>
    </row>
    <row r="12" spans="1:14">
      <c r="B12" s="50">
        <v>4</v>
      </c>
      <c r="C12" s="50">
        <v>3</v>
      </c>
      <c r="D12">
        <v>3</v>
      </c>
      <c r="E12">
        <v>4</v>
      </c>
      <c r="H12" s="8" t="s">
        <v>1113</v>
      </c>
      <c r="I12" s="8" t="s">
        <v>1114</v>
      </c>
      <c r="J12" s="8" t="s">
        <v>1115</v>
      </c>
      <c r="K12" s="8" t="s">
        <v>1116</v>
      </c>
      <c r="L12" s="8" t="s">
        <v>1117</v>
      </c>
      <c r="M12" s="8" t="s">
        <v>1118</v>
      </c>
      <c r="N12" s="8" t="s">
        <v>1119</v>
      </c>
    </row>
    <row r="13" spans="1:14">
      <c r="B13" s="50">
        <v>5.63</v>
      </c>
      <c r="C13" s="50">
        <v>2.38</v>
      </c>
      <c r="D13">
        <v>4.375</v>
      </c>
      <c r="E13">
        <v>2.875</v>
      </c>
      <c r="H13" s="6" t="s">
        <v>1120</v>
      </c>
      <c r="I13" s="6">
        <v>6.1880991344939957</v>
      </c>
      <c r="J13" s="6">
        <v>3</v>
      </c>
      <c r="K13" s="6">
        <v>2.0626997114979986</v>
      </c>
      <c r="L13" s="6">
        <v>1.597363674118631</v>
      </c>
      <c r="M13" s="6">
        <v>0.19713036519859825</v>
      </c>
      <c r="N13" s="6">
        <v>2.7265891562567068</v>
      </c>
    </row>
    <row r="14" spans="1:14">
      <c r="B14" s="50">
        <v>2.38</v>
      </c>
      <c r="C14" s="50">
        <v>5.25</v>
      </c>
      <c r="D14">
        <v>2.625</v>
      </c>
      <c r="E14">
        <v>4</v>
      </c>
      <c r="H14" s="6" t="s">
        <v>1121</v>
      </c>
      <c r="I14" s="6">
        <v>96.848626814873114</v>
      </c>
      <c r="J14" s="6">
        <v>75</v>
      </c>
      <c r="K14" s="6">
        <v>1.2913150241983082</v>
      </c>
      <c r="L14" s="6"/>
      <c r="M14" s="6"/>
      <c r="N14" s="6"/>
    </row>
    <row r="15" spans="1:14">
      <c r="B15" s="50">
        <v>5.38</v>
      </c>
      <c r="C15" s="50">
        <v>5.75</v>
      </c>
      <c r="D15">
        <v>5.25</v>
      </c>
      <c r="E15">
        <v>4.5</v>
      </c>
      <c r="H15" s="6"/>
      <c r="I15" s="6"/>
      <c r="J15" s="6"/>
      <c r="K15" s="6"/>
      <c r="L15" s="6"/>
      <c r="M15" s="6"/>
      <c r="N15" s="6"/>
    </row>
    <row r="16" spans="1:14" ht="17" thickBot="1">
      <c r="B16" s="50">
        <v>5.88</v>
      </c>
      <c r="C16" s="50">
        <v>3.38</v>
      </c>
      <c r="D16">
        <v>3.5</v>
      </c>
      <c r="H16" s="7" t="s">
        <v>1122</v>
      </c>
      <c r="I16" s="7">
        <v>103.03672594936711</v>
      </c>
      <c r="J16" s="7">
        <v>78</v>
      </c>
      <c r="K16" s="7"/>
      <c r="L16" s="7"/>
      <c r="M16" s="7"/>
      <c r="N16" s="7"/>
    </row>
    <row r="17" spans="1:4">
      <c r="B17" s="50">
        <v>5.38</v>
      </c>
      <c r="C17" s="50">
        <v>4.5</v>
      </c>
      <c r="D17">
        <v>4.125</v>
      </c>
    </row>
    <row r="18" spans="1:4">
      <c r="B18" s="50">
        <v>5.38</v>
      </c>
      <c r="C18" s="50">
        <v>6</v>
      </c>
      <c r="D18">
        <v>6</v>
      </c>
    </row>
    <row r="19" spans="1:4">
      <c r="B19" s="50">
        <v>5.38</v>
      </c>
      <c r="C19" s="50">
        <v>5.88</v>
      </c>
      <c r="D19">
        <v>4.375</v>
      </c>
    </row>
    <row r="20" spans="1:4">
      <c r="B20" s="50">
        <v>6</v>
      </c>
      <c r="C20" s="50">
        <v>4.88</v>
      </c>
    </row>
    <row r="21" spans="1:4">
      <c r="B21" s="50">
        <v>5.63</v>
      </c>
      <c r="C21" s="50">
        <v>5</v>
      </c>
    </row>
    <row r="22" spans="1:4">
      <c r="B22" s="50">
        <v>5.75</v>
      </c>
      <c r="C22" s="50">
        <v>3.75</v>
      </c>
    </row>
    <row r="23" spans="1:4">
      <c r="B23" s="50">
        <v>1.5</v>
      </c>
      <c r="C23" s="50">
        <v>3.25</v>
      </c>
    </row>
    <row r="24" spans="1:4">
      <c r="B24" s="50">
        <v>5.63</v>
      </c>
      <c r="C24" s="50">
        <v>4.75</v>
      </c>
    </row>
    <row r="25" spans="1:4">
      <c r="B25" s="50">
        <v>4.25</v>
      </c>
      <c r="C25" s="50">
        <v>4.75</v>
      </c>
    </row>
    <row r="26" spans="1:4">
      <c r="C26" s="50">
        <v>4.13</v>
      </c>
    </row>
    <row r="27" spans="1:4">
      <c r="C27" s="50">
        <v>5.88</v>
      </c>
    </row>
    <row r="28" spans="1:4">
      <c r="C28" s="50">
        <v>5.13</v>
      </c>
    </row>
    <row r="30" spans="1:4">
      <c r="A30" t="s">
        <v>1358</v>
      </c>
      <c r="B30">
        <f>TTEST(B3:B26,E3:E15,2,3)</f>
        <v>6.1759726336238066E-2</v>
      </c>
      <c r="C30">
        <f>TTEST(C3:C28,E3:E15,2,3)</f>
        <v>3.3541007202716508E-2</v>
      </c>
      <c r="D30">
        <f>TTEST(D3:D19,E3:E15,2,3)</f>
        <v>6.4307653268256257E-2</v>
      </c>
    </row>
    <row r="33" spans="1:14">
      <c r="A33" t="s">
        <v>1350</v>
      </c>
      <c r="B33">
        <v>3.625</v>
      </c>
      <c r="C33">
        <v>6</v>
      </c>
      <c r="D33">
        <v>5.875</v>
      </c>
      <c r="E33">
        <v>1.875</v>
      </c>
      <c r="H33" t="s">
        <v>1102</v>
      </c>
    </row>
    <row r="34" spans="1:14">
      <c r="B34">
        <v>3.375</v>
      </c>
      <c r="C34">
        <v>3.75</v>
      </c>
      <c r="D34">
        <v>5.25</v>
      </c>
      <c r="E34">
        <v>5.5</v>
      </c>
    </row>
    <row r="35" spans="1:14" ht="17" thickBot="1">
      <c r="B35">
        <v>5</v>
      </c>
      <c r="C35">
        <v>3.625</v>
      </c>
      <c r="D35">
        <v>4.5</v>
      </c>
      <c r="E35">
        <v>2</v>
      </c>
      <c r="H35" t="s">
        <v>1103</v>
      </c>
    </row>
    <row r="36" spans="1:14">
      <c r="B36">
        <v>3.375</v>
      </c>
      <c r="C36">
        <v>3.125</v>
      </c>
      <c r="D36">
        <v>3.625</v>
      </c>
      <c r="E36">
        <v>5.75</v>
      </c>
      <c r="H36" s="8" t="s">
        <v>1104</v>
      </c>
      <c r="I36" s="8" t="s">
        <v>1105</v>
      </c>
      <c r="J36" s="8" t="s">
        <v>1106</v>
      </c>
      <c r="K36" s="8" t="s">
        <v>1107</v>
      </c>
      <c r="L36" s="8" t="s">
        <v>1108</v>
      </c>
    </row>
    <row r="37" spans="1:14">
      <c r="B37">
        <v>4.625</v>
      </c>
      <c r="C37">
        <v>2</v>
      </c>
      <c r="D37">
        <v>3.25</v>
      </c>
      <c r="E37">
        <v>4.375</v>
      </c>
      <c r="H37" s="6" t="s">
        <v>1109</v>
      </c>
      <c r="I37" s="6">
        <v>24</v>
      </c>
      <c r="J37" s="6">
        <v>99.5</v>
      </c>
      <c r="K37" s="6">
        <v>4.145833333333333</v>
      </c>
      <c r="L37" s="6">
        <v>0.8432971014492745</v>
      </c>
    </row>
    <row r="38" spans="1:14">
      <c r="B38">
        <v>5.5</v>
      </c>
      <c r="C38">
        <v>3.875</v>
      </c>
      <c r="D38">
        <v>3.5</v>
      </c>
      <c r="E38">
        <v>1.75</v>
      </c>
      <c r="H38" s="6" t="s">
        <v>1110</v>
      </c>
      <c r="I38" s="6">
        <v>23</v>
      </c>
      <c r="J38" s="6">
        <v>88.125</v>
      </c>
      <c r="K38" s="6">
        <v>3.8315217391304346</v>
      </c>
      <c r="L38" s="6">
        <v>1.8360918972332017</v>
      </c>
    </row>
    <row r="39" spans="1:14">
      <c r="B39">
        <v>3.875</v>
      </c>
      <c r="C39">
        <v>2.375</v>
      </c>
      <c r="D39">
        <v>3.75</v>
      </c>
      <c r="E39">
        <v>1.625</v>
      </c>
      <c r="H39" s="6" t="s">
        <v>1111</v>
      </c>
      <c r="I39" s="6">
        <v>28</v>
      </c>
      <c r="J39" s="6">
        <v>122</v>
      </c>
      <c r="K39" s="6">
        <v>4.3571428571428568</v>
      </c>
      <c r="L39" s="6">
        <v>0.95105820105820171</v>
      </c>
    </row>
    <row r="40" spans="1:14" ht="17" thickBot="1">
      <c r="B40">
        <v>2.625</v>
      </c>
      <c r="C40">
        <v>4.5</v>
      </c>
      <c r="D40">
        <v>5.375</v>
      </c>
      <c r="E40">
        <v>4</v>
      </c>
      <c r="H40" s="7" t="s">
        <v>1357</v>
      </c>
      <c r="I40" s="7">
        <v>21</v>
      </c>
      <c r="J40" s="7">
        <v>81.25</v>
      </c>
      <c r="K40" s="7">
        <v>3.8690476190476191</v>
      </c>
      <c r="L40" s="7">
        <v>1.9741815476190481</v>
      </c>
    </row>
    <row r="41" spans="1:14">
      <c r="B41">
        <v>4</v>
      </c>
      <c r="C41">
        <v>5.125</v>
      </c>
      <c r="D41">
        <v>5</v>
      </c>
      <c r="E41">
        <v>4.375</v>
      </c>
    </row>
    <row r="42" spans="1:14">
      <c r="B42">
        <v>4.125</v>
      </c>
      <c r="C42">
        <v>4.5</v>
      </c>
      <c r="D42">
        <v>3</v>
      </c>
      <c r="E42">
        <v>3.75</v>
      </c>
    </row>
    <row r="43" spans="1:14" ht="17" thickBot="1">
      <c r="B43">
        <v>4.5</v>
      </c>
      <c r="C43">
        <v>5.125</v>
      </c>
      <c r="D43">
        <v>4</v>
      </c>
      <c r="E43">
        <v>4.625</v>
      </c>
      <c r="H43" t="s">
        <v>1112</v>
      </c>
    </row>
    <row r="44" spans="1:14">
      <c r="B44">
        <v>4.875</v>
      </c>
      <c r="C44">
        <v>3.5</v>
      </c>
      <c r="D44">
        <v>3.25</v>
      </c>
      <c r="E44">
        <v>5.875</v>
      </c>
      <c r="H44" s="8" t="s">
        <v>1113</v>
      </c>
      <c r="I44" s="8" t="s">
        <v>1114</v>
      </c>
      <c r="J44" s="8" t="s">
        <v>1115</v>
      </c>
      <c r="K44" s="8" t="s">
        <v>1116</v>
      </c>
      <c r="L44" s="8" t="s">
        <v>1117</v>
      </c>
      <c r="M44" s="8" t="s">
        <v>1118</v>
      </c>
      <c r="N44" s="8" t="s">
        <v>1119</v>
      </c>
    </row>
    <row r="45" spans="1:14">
      <c r="B45">
        <v>5.25</v>
      </c>
      <c r="C45">
        <v>4.375</v>
      </c>
      <c r="D45">
        <v>5.125</v>
      </c>
      <c r="E45">
        <v>4.125</v>
      </c>
      <c r="H45" s="6" t="s">
        <v>1120</v>
      </c>
      <c r="I45" s="6">
        <v>4.6024672861671689</v>
      </c>
      <c r="J45" s="6">
        <v>3</v>
      </c>
      <c r="K45" s="6">
        <v>1.5341557620557229</v>
      </c>
      <c r="L45" s="6">
        <v>1.1295718772917871</v>
      </c>
      <c r="M45" s="6">
        <v>0.34132607618372218</v>
      </c>
      <c r="N45" s="6">
        <v>2.7035940413644344</v>
      </c>
    </row>
    <row r="46" spans="1:14">
      <c r="B46">
        <v>4.375</v>
      </c>
      <c r="C46">
        <v>2.25</v>
      </c>
      <c r="D46">
        <v>3.75</v>
      </c>
      <c r="E46">
        <v>4.375</v>
      </c>
      <c r="H46" s="6" t="s">
        <v>1121</v>
      </c>
      <c r="I46" s="6">
        <v>124.95205745341615</v>
      </c>
      <c r="J46" s="6">
        <v>92</v>
      </c>
      <c r="K46" s="6">
        <v>1.3581745375371319</v>
      </c>
      <c r="L46" s="6"/>
      <c r="M46" s="6"/>
      <c r="N46" s="6"/>
    </row>
    <row r="47" spans="1:14">
      <c r="B47">
        <v>4.375</v>
      </c>
      <c r="C47">
        <v>5.25</v>
      </c>
      <c r="D47">
        <v>5.875</v>
      </c>
      <c r="E47">
        <v>6</v>
      </c>
      <c r="H47" s="6"/>
      <c r="I47" s="6"/>
      <c r="J47" s="6"/>
      <c r="K47" s="6"/>
      <c r="L47" s="6"/>
      <c r="M47" s="6"/>
      <c r="N47" s="6"/>
    </row>
    <row r="48" spans="1:14" ht="17" thickBot="1">
      <c r="B48">
        <v>3.25</v>
      </c>
      <c r="C48">
        <v>3.5</v>
      </c>
      <c r="D48">
        <v>5.875</v>
      </c>
      <c r="E48">
        <v>3.25</v>
      </c>
      <c r="H48" s="7" t="s">
        <v>1122</v>
      </c>
      <c r="I48" s="7">
        <v>129.55452473958331</v>
      </c>
      <c r="J48" s="7">
        <v>95</v>
      </c>
      <c r="K48" s="7"/>
      <c r="L48" s="7"/>
      <c r="M48" s="7"/>
      <c r="N48" s="7"/>
    </row>
    <row r="49" spans="1:5">
      <c r="B49">
        <v>4.625</v>
      </c>
      <c r="C49">
        <v>3.875</v>
      </c>
      <c r="D49">
        <v>5.375</v>
      </c>
      <c r="E49">
        <v>2.125</v>
      </c>
    </row>
    <row r="50" spans="1:5">
      <c r="B50">
        <v>3</v>
      </c>
      <c r="C50">
        <v>4.125</v>
      </c>
      <c r="D50">
        <v>4.375</v>
      </c>
      <c r="E50">
        <v>5.25</v>
      </c>
    </row>
    <row r="51" spans="1:5">
      <c r="B51">
        <v>4.375</v>
      </c>
      <c r="C51">
        <v>0.25</v>
      </c>
      <c r="D51">
        <v>3.875</v>
      </c>
      <c r="E51">
        <v>4.125</v>
      </c>
    </row>
    <row r="52" spans="1:5">
      <c r="B52">
        <v>5.5</v>
      </c>
      <c r="C52">
        <v>5.625</v>
      </c>
      <c r="D52">
        <v>3.5</v>
      </c>
      <c r="E52">
        <v>3.5</v>
      </c>
    </row>
    <row r="53" spans="1:5">
      <c r="B53">
        <v>4.75</v>
      </c>
      <c r="C53">
        <v>2.5</v>
      </c>
      <c r="D53">
        <v>3</v>
      </c>
      <c r="E53">
        <v>3</v>
      </c>
    </row>
    <row r="54" spans="1:5">
      <c r="B54">
        <v>5.125</v>
      </c>
      <c r="C54">
        <v>3.5</v>
      </c>
      <c r="D54">
        <v>5.25</v>
      </c>
    </row>
    <row r="55" spans="1:5">
      <c r="B55">
        <v>3.375</v>
      </c>
      <c r="C55">
        <v>5.375</v>
      </c>
      <c r="D55">
        <v>3.375</v>
      </c>
    </row>
    <row r="56" spans="1:5">
      <c r="B56">
        <v>2</v>
      </c>
      <c r="D56">
        <v>3.75</v>
      </c>
    </row>
    <row r="57" spans="1:5">
      <c r="D57">
        <v>5.25</v>
      </c>
    </row>
    <row r="58" spans="1:5">
      <c r="D58">
        <v>5.375</v>
      </c>
    </row>
    <row r="59" spans="1:5">
      <c r="D59">
        <v>4.75</v>
      </c>
    </row>
    <row r="60" spans="1:5">
      <c r="D60">
        <v>3.125</v>
      </c>
    </row>
    <row r="62" spans="1:5">
      <c r="A62" t="s">
        <v>1359</v>
      </c>
      <c r="B62">
        <f>TTEST(B33:B56,E33:E53,2,3)</f>
        <v>0.44655448107445794</v>
      </c>
      <c r="C62">
        <f>TTEST(C33:C55,E33:E53,2,3)</f>
        <v>0.92871971178497748</v>
      </c>
      <c r="D62">
        <f>TTEST(D33:D60,E33:E53,2,3)</f>
        <v>0.18145870630003436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3704-0FB6-BE4C-A0A7-E146CC006033}">
  <sheetPr filterMode="1"/>
  <dimension ref="A1:D177"/>
  <sheetViews>
    <sheetView topLeftCell="A22" workbookViewId="0">
      <selection activeCell="G1" sqref="G1:J45"/>
    </sheetView>
  </sheetViews>
  <sheetFormatPr baseColWidth="10" defaultRowHeight="16"/>
  <sheetData>
    <row r="1" spans="1:4">
      <c r="A1" s="45" t="s">
        <v>803</v>
      </c>
      <c r="D1">
        <f>SUM(B1:C1)</f>
        <v>0</v>
      </c>
    </row>
    <row r="2" spans="1:4">
      <c r="A2" t="s">
        <v>949</v>
      </c>
      <c r="B2">
        <v>1</v>
      </c>
      <c r="D2">
        <f t="shared" ref="D2:D4" si="0">SUM(B2:C2)</f>
        <v>1</v>
      </c>
    </row>
    <row r="3" spans="1:4">
      <c r="A3" t="s">
        <v>265</v>
      </c>
      <c r="B3">
        <v>1</v>
      </c>
      <c r="D3">
        <f t="shared" si="0"/>
        <v>1</v>
      </c>
    </row>
    <row r="4" spans="1:4">
      <c r="A4" t="s">
        <v>383</v>
      </c>
      <c r="B4">
        <v>2</v>
      </c>
      <c r="D4">
        <f t="shared" si="0"/>
        <v>2</v>
      </c>
    </row>
    <row r="5" spans="1:4" hidden="1">
      <c r="A5" t="s">
        <v>383</v>
      </c>
    </row>
    <row r="6" spans="1:4">
      <c r="A6" s="45" t="s">
        <v>812</v>
      </c>
      <c r="D6">
        <f t="shared" ref="D6:D8" si="1">SUM(B6:C6)</f>
        <v>0</v>
      </c>
    </row>
    <row r="7" spans="1:4">
      <c r="A7" t="s">
        <v>772</v>
      </c>
      <c r="B7">
        <v>1</v>
      </c>
      <c r="D7">
        <f t="shared" si="1"/>
        <v>1</v>
      </c>
    </row>
    <row r="8" spans="1:4">
      <c r="A8" t="s">
        <v>658</v>
      </c>
      <c r="B8">
        <v>2</v>
      </c>
      <c r="D8">
        <f t="shared" si="1"/>
        <v>2</v>
      </c>
    </row>
    <row r="9" spans="1:4" hidden="1">
      <c r="A9" t="s">
        <v>658</v>
      </c>
    </row>
    <row r="10" spans="1:4">
      <c r="A10" t="s">
        <v>391</v>
      </c>
      <c r="B10">
        <v>1</v>
      </c>
      <c r="D10">
        <f t="shared" ref="D10:D12" si="2">SUM(B10:C10)</f>
        <v>1</v>
      </c>
    </row>
    <row r="11" spans="1:4">
      <c r="A11" t="s">
        <v>968</v>
      </c>
      <c r="B11">
        <v>1</v>
      </c>
      <c r="D11">
        <f t="shared" si="2"/>
        <v>1</v>
      </c>
    </row>
    <row r="12" spans="1:4">
      <c r="A12" t="s">
        <v>227</v>
      </c>
      <c r="B12">
        <v>2</v>
      </c>
      <c r="D12">
        <f t="shared" si="2"/>
        <v>2</v>
      </c>
    </row>
    <row r="13" spans="1:4" hidden="1">
      <c r="A13" t="s">
        <v>227</v>
      </c>
    </row>
    <row r="14" spans="1:4">
      <c r="A14" t="s">
        <v>295</v>
      </c>
      <c r="B14">
        <v>1</v>
      </c>
      <c r="D14">
        <f t="shared" ref="D14:D16" si="3">SUM(B14:C14)</f>
        <v>1</v>
      </c>
    </row>
    <row r="15" spans="1:4">
      <c r="A15" s="45" t="s">
        <v>983</v>
      </c>
      <c r="D15">
        <f t="shared" si="3"/>
        <v>0</v>
      </c>
    </row>
    <row r="16" spans="1:4">
      <c r="A16" s="45" t="s">
        <v>510</v>
      </c>
      <c r="D16">
        <f t="shared" si="3"/>
        <v>0</v>
      </c>
    </row>
    <row r="17" spans="1:4" hidden="1">
      <c r="A17" t="s">
        <v>510</v>
      </c>
    </row>
    <row r="18" spans="1:4" hidden="1">
      <c r="A18" t="s">
        <v>510</v>
      </c>
    </row>
    <row r="19" spans="1:4" hidden="1">
      <c r="A19" t="s">
        <v>510</v>
      </c>
    </row>
    <row r="20" spans="1:4">
      <c r="A20" t="s">
        <v>492</v>
      </c>
      <c r="B20">
        <v>2</v>
      </c>
      <c r="D20">
        <f>SUM(B20:C20)</f>
        <v>2</v>
      </c>
    </row>
    <row r="21" spans="1:4" hidden="1">
      <c r="A21" t="s">
        <v>492</v>
      </c>
    </row>
    <row r="22" spans="1:4">
      <c r="A22" t="s">
        <v>702</v>
      </c>
      <c r="B22">
        <v>1</v>
      </c>
      <c r="D22">
        <f t="shared" ref="D22:D23" si="4">SUM(B22:C22)</f>
        <v>1</v>
      </c>
    </row>
    <row r="23" spans="1:4">
      <c r="A23" t="s">
        <v>725</v>
      </c>
      <c r="B23">
        <v>4</v>
      </c>
      <c r="D23">
        <f t="shared" si="4"/>
        <v>4</v>
      </c>
    </row>
    <row r="24" spans="1:4" hidden="1">
      <c r="A24" t="s">
        <v>844</v>
      </c>
    </row>
    <row r="25" spans="1:4" hidden="1">
      <c r="A25" t="s">
        <v>844</v>
      </c>
    </row>
    <row r="26" spans="1:4" hidden="1">
      <c r="A26" t="s">
        <v>844</v>
      </c>
    </row>
    <row r="27" spans="1:4">
      <c r="A27" t="s">
        <v>325</v>
      </c>
      <c r="B27">
        <v>1</v>
      </c>
      <c r="D27">
        <f t="shared" ref="D27:D29" si="5">SUM(B27:C27)</f>
        <v>1</v>
      </c>
    </row>
    <row r="28" spans="1:4">
      <c r="A28" s="45" t="s">
        <v>879</v>
      </c>
      <c r="D28">
        <f t="shared" si="5"/>
        <v>0</v>
      </c>
    </row>
    <row r="29" spans="1:4">
      <c r="A29" t="s">
        <v>608</v>
      </c>
      <c r="B29">
        <v>4</v>
      </c>
      <c r="C29">
        <v>1</v>
      </c>
      <c r="D29">
        <f t="shared" si="5"/>
        <v>5</v>
      </c>
    </row>
    <row r="30" spans="1:4" hidden="1">
      <c r="A30" t="s">
        <v>260</v>
      </c>
    </row>
    <row r="31" spans="1:4" hidden="1">
      <c r="A31" t="s">
        <v>260</v>
      </c>
    </row>
    <row r="32" spans="1:4" hidden="1">
      <c r="A32" t="s">
        <v>260</v>
      </c>
    </row>
    <row r="33" spans="1:4">
      <c r="A33" t="s">
        <v>133</v>
      </c>
      <c r="B33">
        <v>3</v>
      </c>
      <c r="D33">
        <f>SUM(B33:C33)</f>
        <v>3</v>
      </c>
    </row>
    <row r="34" spans="1:4" hidden="1">
      <c r="A34" t="s">
        <v>133</v>
      </c>
    </row>
    <row r="35" spans="1:4" hidden="1">
      <c r="A35" t="s">
        <v>133</v>
      </c>
    </row>
    <row r="36" spans="1:4">
      <c r="A36" s="45" t="s">
        <v>599</v>
      </c>
      <c r="D36">
        <f t="shared" ref="D36:D38" si="6">SUM(B36:C36)</f>
        <v>0</v>
      </c>
    </row>
    <row r="37" spans="1:4">
      <c r="A37" t="s">
        <v>1186</v>
      </c>
      <c r="B37">
        <v>1</v>
      </c>
      <c r="D37">
        <f t="shared" si="6"/>
        <v>1</v>
      </c>
    </row>
    <row r="38" spans="1:4">
      <c r="A38" t="s">
        <v>138</v>
      </c>
      <c r="B38">
        <v>2</v>
      </c>
      <c r="D38">
        <f t="shared" si="6"/>
        <v>2</v>
      </c>
    </row>
    <row r="39" spans="1:4" hidden="1">
      <c r="A39" t="s">
        <v>138</v>
      </c>
    </row>
    <row r="40" spans="1:4">
      <c r="A40" t="s">
        <v>117</v>
      </c>
      <c r="B40">
        <v>1</v>
      </c>
      <c r="D40">
        <f t="shared" ref="D40:D41" si="7">SUM(B40:C40)</f>
        <v>1</v>
      </c>
    </row>
    <row r="41" spans="1:4">
      <c r="A41" t="s">
        <v>185</v>
      </c>
      <c r="B41">
        <v>4</v>
      </c>
      <c r="D41">
        <f t="shared" si="7"/>
        <v>4</v>
      </c>
    </row>
    <row r="42" spans="1:4" hidden="1">
      <c r="A42" t="s">
        <v>185</v>
      </c>
    </row>
    <row r="43" spans="1:4" hidden="1">
      <c r="A43" t="s">
        <v>185</v>
      </c>
    </row>
    <row r="44" spans="1:4" hidden="1">
      <c r="A44" t="s">
        <v>185</v>
      </c>
    </row>
    <row r="45" spans="1:4">
      <c r="A45" t="s">
        <v>640</v>
      </c>
      <c r="B45">
        <v>3</v>
      </c>
      <c r="D45">
        <f>SUM(B45:C45)</f>
        <v>3</v>
      </c>
    </row>
    <row r="46" spans="1:4" hidden="1">
      <c r="A46" t="s">
        <v>640</v>
      </c>
    </row>
    <row r="47" spans="1:4" hidden="1">
      <c r="A47" t="s">
        <v>640</v>
      </c>
    </row>
    <row r="48" spans="1:4">
      <c r="A48" s="45" t="s">
        <v>892</v>
      </c>
      <c r="D48">
        <f t="shared" ref="D48:D55" si="8">SUM(B48:C48)</f>
        <v>0</v>
      </c>
    </row>
    <row r="49" spans="1:4">
      <c r="A49" s="45" t="s">
        <v>420</v>
      </c>
      <c r="D49">
        <f t="shared" si="8"/>
        <v>0</v>
      </c>
    </row>
    <row r="50" spans="1:4">
      <c r="A50" s="45" t="s">
        <v>450</v>
      </c>
      <c r="D50">
        <f t="shared" si="8"/>
        <v>0</v>
      </c>
    </row>
    <row r="51" spans="1:4">
      <c r="A51" t="s">
        <v>480</v>
      </c>
      <c r="B51">
        <v>1</v>
      </c>
      <c r="D51">
        <f t="shared" si="8"/>
        <v>1</v>
      </c>
    </row>
    <row r="52" spans="1:4">
      <c r="A52" t="s">
        <v>211</v>
      </c>
      <c r="B52">
        <v>1</v>
      </c>
      <c r="D52">
        <f t="shared" si="8"/>
        <v>1</v>
      </c>
    </row>
    <row r="53" spans="1:4">
      <c r="A53" t="s">
        <v>883</v>
      </c>
      <c r="B53">
        <v>1</v>
      </c>
      <c r="D53">
        <f t="shared" si="8"/>
        <v>1</v>
      </c>
    </row>
    <row r="54" spans="1:4">
      <c r="A54" s="45" t="s">
        <v>651</v>
      </c>
      <c r="D54">
        <f t="shared" si="8"/>
        <v>0</v>
      </c>
    </row>
    <row r="55" spans="1:4">
      <c r="A55" t="s">
        <v>254</v>
      </c>
      <c r="B55">
        <v>1</v>
      </c>
      <c r="D55">
        <f t="shared" si="8"/>
        <v>1</v>
      </c>
    </row>
    <row r="56" spans="1:4" hidden="1">
      <c r="A56" t="s">
        <v>254</v>
      </c>
    </row>
    <row r="57" spans="1:4" hidden="1">
      <c r="A57" t="s">
        <v>254</v>
      </c>
    </row>
    <row r="58" spans="1:4" hidden="1">
      <c r="A58" t="s">
        <v>254</v>
      </c>
    </row>
    <row r="59" spans="1:4" hidden="1">
      <c r="A59" t="s">
        <v>254</v>
      </c>
    </row>
    <row r="60" spans="1:4" hidden="1">
      <c r="A60" t="s">
        <v>254</v>
      </c>
    </row>
    <row r="61" spans="1:4" hidden="1">
      <c r="A61" t="s">
        <v>254</v>
      </c>
    </row>
    <row r="62" spans="1:4" hidden="1">
      <c r="A62" t="s">
        <v>254</v>
      </c>
    </row>
    <row r="63" spans="1:4" hidden="1">
      <c r="A63" t="s">
        <v>254</v>
      </c>
    </row>
    <row r="64" spans="1:4" hidden="1">
      <c r="A64" t="s">
        <v>254</v>
      </c>
    </row>
    <row r="65" spans="1:4" hidden="1">
      <c r="A65" t="s">
        <v>254</v>
      </c>
    </row>
    <row r="66" spans="1:4">
      <c r="A66" t="s">
        <v>58</v>
      </c>
      <c r="B66">
        <v>24</v>
      </c>
      <c r="D66">
        <f>SUM(B66:C66)</f>
        <v>24</v>
      </c>
    </row>
    <row r="67" spans="1:4" hidden="1">
      <c r="A67" t="s">
        <v>58</v>
      </c>
    </row>
    <row r="68" spans="1:4" hidden="1">
      <c r="A68" t="s">
        <v>58</v>
      </c>
    </row>
    <row r="69" spans="1:4" hidden="1">
      <c r="A69" t="s">
        <v>58</v>
      </c>
    </row>
    <row r="70" spans="1:4" hidden="1">
      <c r="A70" t="s">
        <v>58</v>
      </c>
    </row>
    <row r="71" spans="1:4" hidden="1">
      <c r="A71" t="s">
        <v>58</v>
      </c>
    </row>
    <row r="72" spans="1:4" hidden="1">
      <c r="A72" t="s">
        <v>58</v>
      </c>
    </row>
    <row r="73" spans="1:4" hidden="1">
      <c r="A73" t="s">
        <v>58</v>
      </c>
    </row>
    <row r="74" spans="1:4" hidden="1">
      <c r="A74" t="s">
        <v>58</v>
      </c>
    </row>
    <row r="75" spans="1:4" hidden="1">
      <c r="A75" t="s">
        <v>58</v>
      </c>
    </row>
    <row r="76" spans="1:4" hidden="1">
      <c r="A76" t="s">
        <v>58</v>
      </c>
    </row>
    <row r="77" spans="1:4" hidden="1">
      <c r="A77" t="s">
        <v>58</v>
      </c>
    </row>
    <row r="78" spans="1:4" hidden="1">
      <c r="A78" t="s">
        <v>58</v>
      </c>
    </row>
    <row r="79" spans="1:4" hidden="1">
      <c r="A79" t="s">
        <v>58</v>
      </c>
    </row>
    <row r="80" spans="1:4" hidden="1">
      <c r="A80" t="s">
        <v>58</v>
      </c>
    </row>
    <row r="81" spans="1:4" hidden="1">
      <c r="A81" t="s">
        <v>58</v>
      </c>
    </row>
    <row r="82" spans="1:4" hidden="1">
      <c r="A82" t="s">
        <v>58</v>
      </c>
    </row>
    <row r="83" spans="1:4" hidden="1">
      <c r="A83" t="s">
        <v>58</v>
      </c>
    </row>
    <row r="84" spans="1:4" hidden="1">
      <c r="A84" t="s">
        <v>58</v>
      </c>
    </row>
    <row r="85" spans="1:4" hidden="1">
      <c r="A85" t="s">
        <v>58</v>
      </c>
    </row>
    <row r="86" spans="1:4" hidden="1">
      <c r="A86" t="s">
        <v>58</v>
      </c>
    </row>
    <row r="87" spans="1:4">
      <c r="A87" s="45" t="s">
        <v>443</v>
      </c>
      <c r="D87">
        <f>SUM(B87:C87)</f>
        <v>0</v>
      </c>
    </row>
    <row r="88" spans="1:4" hidden="1">
      <c r="A88" t="s">
        <v>443</v>
      </c>
    </row>
    <row r="89" spans="1:4">
      <c r="A89" s="45" t="s">
        <v>718</v>
      </c>
      <c r="D89">
        <f t="shared" ref="D89:D91" si="9">SUM(B89:C89)</f>
        <v>0</v>
      </c>
    </row>
    <row r="90" spans="1:4">
      <c r="A90" s="45" t="s">
        <v>666</v>
      </c>
      <c r="D90">
        <f t="shared" si="9"/>
        <v>0</v>
      </c>
    </row>
    <row r="91" spans="1:4">
      <c r="A91" t="s">
        <v>204</v>
      </c>
      <c r="B91">
        <v>1</v>
      </c>
      <c r="D91">
        <f t="shared" si="9"/>
        <v>1</v>
      </c>
    </row>
    <row r="92" spans="1:4" hidden="1">
      <c r="A92" t="s">
        <v>204</v>
      </c>
    </row>
    <row r="93" spans="1:4">
      <c r="A93" s="45" t="s">
        <v>784</v>
      </c>
      <c r="D93">
        <f t="shared" ref="D93:D95" si="10">SUM(B93:C93)</f>
        <v>0</v>
      </c>
    </row>
    <row r="94" spans="1:4">
      <c r="A94" t="s">
        <v>544</v>
      </c>
      <c r="B94">
        <v>1</v>
      </c>
      <c r="D94">
        <f t="shared" si="10"/>
        <v>1</v>
      </c>
    </row>
    <row r="95" spans="1:4">
      <c r="A95" t="s">
        <v>109</v>
      </c>
      <c r="B95">
        <v>26</v>
      </c>
      <c r="C95">
        <v>10</v>
      </c>
      <c r="D95">
        <f t="shared" si="10"/>
        <v>36</v>
      </c>
    </row>
    <row r="96" spans="1:4" hidden="1">
      <c r="A96" t="s">
        <v>109</v>
      </c>
    </row>
    <row r="97" spans="1:1" hidden="1">
      <c r="A97" t="s">
        <v>109</v>
      </c>
    </row>
    <row r="98" spans="1:1" hidden="1">
      <c r="A98" t="s">
        <v>97</v>
      </c>
    </row>
    <row r="99" spans="1:1" hidden="1">
      <c r="A99" t="s">
        <v>109</v>
      </c>
    </row>
    <row r="100" spans="1:1" hidden="1">
      <c r="A100" t="s">
        <v>109</v>
      </c>
    </row>
    <row r="101" spans="1:1" hidden="1">
      <c r="A101" t="s">
        <v>244</v>
      </c>
    </row>
    <row r="102" spans="1:1" hidden="1">
      <c r="A102" t="s">
        <v>244</v>
      </c>
    </row>
    <row r="103" spans="1:1" hidden="1">
      <c r="A103" t="s">
        <v>109</v>
      </c>
    </row>
    <row r="104" spans="1:1" hidden="1">
      <c r="A104" t="s">
        <v>97</v>
      </c>
    </row>
    <row r="105" spans="1:1" hidden="1">
      <c r="A105" t="s">
        <v>109</v>
      </c>
    </row>
    <row r="106" spans="1:1" hidden="1">
      <c r="A106" t="s">
        <v>109</v>
      </c>
    </row>
    <row r="107" spans="1:1" hidden="1">
      <c r="A107" t="s">
        <v>109</v>
      </c>
    </row>
    <row r="108" spans="1:1" hidden="1">
      <c r="A108" t="s">
        <v>109</v>
      </c>
    </row>
    <row r="109" spans="1:1" hidden="1">
      <c r="A109" t="s">
        <v>244</v>
      </c>
    </row>
    <row r="110" spans="1:1" hidden="1">
      <c r="A110" t="s">
        <v>109</v>
      </c>
    </row>
    <row r="111" spans="1:1" hidden="1">
      <c r="A111" t="s">
        <v>109</v>
      </c>
    </row>
    <row r="112" spans="1:1" hidden="1">
      <c r="A112" t="s">
        <v>109</v>
      </c>
    </row>
    <row r="113" spans="1:4" hidden="1">
      <c r="A113" t="s">
        <v>109</v>
      </c>
    </row>
    <row r="114" spans="1:4" hidden="1">
      <c r="A114" t="s">
        <v>109</v>
      </c>
    </row>
    <row r="115" spans="1:4" hidden="1">
      <c r="A115" t="s">
        <v>97</v>
      </c>
    </row>
    <row r="116" spans="1:4" hidden="1">
      <c r="A116" t="s">
        <v>109</v>
      </c>
    </row>
    <row r="117" spans="1:4" hidden="1">
      <c r="A117" t="s">
        <v>97</v>
      </c>
    </row>
    <row r="118" spans="1:4" hidden="1">
      <c r="A118" t="s">
        <v>109</v>
      </c>
    </row>
    <row r="119" spans="1:4" hidden="1">
      <c r="A119" t="s">
        <v>109</v>
      </c>
    </row>
    <row r="120" spans="1:4" hidden="1">
      <c r="A120" t="s">
        <v>244</v>
      </c>
    </row>
    <row r="121" spans="1:4">
      <c r="A121" s="45" t="s">
        <v>125</v>
      </c>
      <c r="D121">
        <f>SUM(B121:C121)</f>
        <v>0</v>
      </c>
    </row>
    <row r="122" spans="1:4" hidden="1">
      <c r="A122" t="s">
        <v>125</v>
      </c>
    </row>
    <row r="123" spans="1:4" hidden="1">
      <c r="A123" t="s">
        <v>125</v>
      </c>
    </row>
    <row r="124" spans="1:4" hidden="1">
      <c r="A124" t="s">
        <v>125</v>
      </c>
    </row>
    <row r="125" spans="1:4" hidden="1">
      <c r="A125" t="s">
        <v>125</v>
      </c>
    </row>
    <row r="126" spans="1:4" hidden="1">
      <c r="A126" t="s">
        <v>125</v>
      </c>
    </row>
    <row r="127" spans="1:4" hidden="1">
      <c r="A127" t="s">
        <v>125</v>
      </c>
    </row>
    <row r="128" spans="1:4" hidden="1">
      <c r="A128" t="s">
        <v>125</v>
      </c>
    </row>
    <row r="129" spans="1:4" hidden="1">
      <c r="A129" t="s">
        <v>125</v>
      </c>
    </row>
    <row r="130" spans="1:4" hidden="1">
      <c r="A130" t="s">
        <v>125</v>
      </c>
    </row>
    <row r="131" spans="1:4" hidden="1">
      <c r="A131" t="s">
        <v>125</v>
      </c>
    </row>
    <row r="132" spans="1:4" hidden="1">
      <c r="A132" t="s">
        <v>125</v>
      </c>
    </row>
    <row r="133" spans="1:4" hidden="1">
      <c r="A133" t="s">
        <v>125</v>
      </c>
    </row>
    <row r="134" spans="1:4" hidden="1">
      <c r="A134" t="s">
        <v>125</v>
      </c>
    </row>
    <row r="135" spans="1:4" hidden="1">
      <c r="A135" t="s">
        <v>125</v>
      </c>
    </row>
    <row r="136" spans="1:4" hidden="1">
      <c r="A136" t="s">
        <v>125</v>
      </c>
    </row>
    <row r="137" spans="1:4" hidden="1">
      <c r="A137" t="s">
        <v>125</v>
      </c>
    </row>
    <row r="138" spans="1:4" hidden="1">
      <c r="A138" t="s">
        <v>125</v>
      </c>
    </row>
    <row r="139" spans="1:4" hidden="1">
      <c r="A139" t="s">
        <v>125</v>
      </c>
    </row>
    <row r="140" spans="1:4" hidden="1">
      <c r="A140" t="s">
        <v>125</v>
      </c>
    </row>
    <row r="141" spans="1:4" hidden="1">
      <c r="A141" t="s">
        <v>125</v>
      </c>
    </row>
    <row r="142" spans="1:4" hidden="1">
      <c r="A142" t="s">
        <v>125</v>
      </c>
    </row>
    <row r="143" spans="1:4" hidden="1">
      <c r="A143" t="s">
        <v>125</v>
      </c>
    </row>
    <row r="144" spans="1:4">
      <c r="A144" t="s">
        <v>84</v>
      </c>
      <c r="B144">
        <v>21</v>
      </c>
      <c r="C144">
        <v>23</v>
      </c>
      <c r="D144">
        <f>SUM(B144:C144)</f>
        <v>44</v>
      </c>
    </row>
    <row r="145" spans="1:1" hidden="1">
      <c r="A145" t="s">
        <v>84</v>
      </c>
    </row>
    <row r="146" spans="1:1" hidden="1">
      <c r="A146" t="s">
        <v>84</v>
      </c>
    </row>
    <row r="147" spans="1:1" hidden="1">
      <c r="A147" t="s">
        <v>84</v>
      </c>
    </row>
    <row r="148" spans="1:1" hidden="1">
      <c r="A148" t="s">
        <v>84</v>
      </c>
    </row>
    <row r="149" spans="1:1" hidden="1">
      <c r="A149" t="s">
        <v>84</v>
      </c>
    </row>
    <row r="150" spans="1:1" hidden="1">
      <c r="A150" t="s">
        <v>84</v>
      </c>
    </row>
    <row r="151" spans="1:1" hidden="1">
      <c r="A151" t="s">
        <v>84</v>
      </c>
    </row>
    <row r="152" spans="1:1" hidden="1">
      <c r="A152" t="s">
        <v>84</v>
      </c>
    </row>
    <row r="153" spans="1:1" hidden="1">
      <c r="A153" t="s">
        <v>84</v>
      </c>
    </row>
    <row r="154" spans="1:1" hidden="1">
      <c r="A154" t="s">
        <v>84</v>
      </c>
    </row>
    <row r="155" spans="1:1" hidden="1">
      <c r="A155" t="s">
        <v>84</v>
      </c>
    </row>
    <row r="156" spans="1:1" hidden="1">
      <c r="A156" t="s">
        <v>84</v>
      </c>
    </row>
    <row r="157" spans="1:1" hidden="1">
      <c r="A157" t="s">
        <v>84</v>
      </c>
    </row>
    <row r="158" spans="1:1" hidden="1">
      <c r="A158" t="s">
        <v>84</v>
      </c>
    </row>
    <row r="159" spans="1:1" hidden="1">
      <c r="A159" t="s">
        <v>84</v>
      </c>
    </row>
    <row r="160" spans="1:1" hidden="1">
      <c r="A160" t="s">
        <v>84</v>
      </c>
    </row>
    <row r="161" spans="1:4" hidden="1">
      <c r="A161" t="s">
        <v>84</v>
      </c>
    </row>
    <row r="162" spans="1:4" hidden="1">
      <c r="A162" t="s">
        <v>84</v>
      </c>
    </row>
    <row r="163" spans="1:4" hidden="1">
      <c r="A163" t="s">
        <v>84</v>
      </c>
    </row>
    <row r="164" spans="1:4" hidden="1">
      <c r="A164" t="s">
        <v>84</v>
      </c>
    </row>
    <row r="165" spans="1:4">
      <c r="A165" t="s">
        <v>432</v>
      </c>
      <c r="B165">
        <v>1</v>
      </c>
      <c r="D165">
        <f>SUM(B165:C165)</f>
        <v>1</v>
      </c>
    </row>
    <row r="166" spans="1:4" s="45" customFormat="1">
      <c r="A166" s="45" t="s">
        <v>780</v>
      </c>
    </row>
    <row r="167" spans="1:4" s="45" customFormat="1">
      <c r="A167" s="45" t="s">
        <v>73</v>
      </c>
    </row>
    <row r="168" spans="1:4" hidden="1">
      <c r="A168" t="s">
        <v>73</v>
      </c>
    </row>
    <row r="169" spans="1:4" hidden="1">
      <c r="A169" t="s">
        <v>73</v>
      </c>
    </row>
    <row r="170" spans="1:4" hidden="1">
      <c r="A170" t="s">
        <v>73</v>
      </c>
    </row>
    <row r="171" spans="1:4" hidden="1">
      <c r="A171" t="s">
        <v>73</v>
      </c>
    </row>
    <row r="172" spans="1:4" hidden="1">
      <c r="A172" t="s">
        <v>73</v>
      </c>
    </row>
    <row r="173" spans="1:4" hidden="1">
      <c r="A173" t="s">
        <v>73</v>
      </c>
    </row>
    <row r="174" spans="1:4" hidden="1">
      <c r="A174" t="s">
        <v>73</v>
      </c>
    </row>
    <row r="175" spans="1:4" hidden="1">
      <c r="A175" t="s">
        <v>73</v>
      </c>
    </row>
    <row r="176" spans="1:4" s="45" customFormat="1">
      <c r="A176" s="45" t="s">
        <v>994</v>
      </c>
    </row>
    <row r="177" spans="1:1">
      <c r="A177" s="45" t="s">
        <v>521</v>
      </c>
    </row>
  </sheetData>
  <sortState xmlns:xlrd2="http://schemas.microsoft.com/office/spreadsheetml/2017/richdata2" ref="A1:A177">
    <sortCondition ref="A1:A17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0C4B-F720-B742-B86E-48651767CAA5}">
  <dimension ref="A1:M33"/>
  <sheetViews>
    <sheetView workbookViewId="0">
      <selection activeCell="B32" sqref="B32"/>
    </sheetView>
  </sheetViews>
  <sheetFormatPr baseColWidth="10" defaultRowHeight="16"/>
  <sheetData>
    <row r="1" spans="1:13">
      <c r="A1" t="s">
        <v>295</v>
      </c>
      <c r="B1">
        <v>1</v>
      </c>
    </row>
    <row r="2" spans="1:13">
      <c r="A2" t="s">
        <v>949</v>
      </c>
      <c r="B2">
        <v>1</v>
      </c>
    </row>
    <row r="3" spans="1:13">
      <c r="A3" t="s">
        <v>265</v>
      </c>
      <c r="B3">
        <v>1</v>
      </c>
    </row>
    <row r="4" spans="1:13">
      <c r="A4" t="s">
        <v>772</v>
      </c>
      <c r="B4">
        <v>1</v>
      </c>
    </row>
    <row r="5" spans="1:13">
      <c r="A5" t="s">
        <v>391</v>
      </c>
      <c r="B5">
        <v>1</v>
      </c>
    </row>
    <row r="6" spans="1:13">
      <c r="A6" t="s">
        <v>968</v>
      </c>
      <c r="B6">
        <v>1</v>
      </c>
    </row>
    <row r="7" spans="1:13">
      <c r="A7" t="s">
        <v>702</v>
      </c>
      <c r="B7">
        <v>1</v>
      </c>
    </row>
    <row r="8" spans="1:13">
      <c r="A8" t="s">
        <v>325</v>
      </c>
      <c r="B8">
        <v>1</v>
      </c>
    </row>
    <row r="9" spans="1:13">
      <c r="A9" t="s">
        <v>1186</v>
      </c>
      <c r="B9">
        <v>1</v>
      </c>
    </row>
    <row r="10" spans="1:13">
      <c r="A10" t="s">
        <v>117</v>
      </c>
      <c r="B10">
        <v>1</v>
      </c>
    </row>
    <row r="11" spans="1:13">
      <c r="A11" t="s">
        <v>1343</v>
      </c>
      <c r="B11">
        <v>1</v>
      </c>
    </row>
    <row r="12" spans="1:13">
      <c r="A12" t="s">
        <v>211</v>
      </c>
      <c r="B12">
        <v>1</v>
      </c>
    </row>
    <row r="13" spans="1:13">
      <c r="A13" t="s">
        <v>883</v>
      </c>
      <c r="B13">
        <v>1</v>
      </c>
    </row>
    <row r="14" spans="1:13">
      <c r="A14" t="s">
        <v>254</v>
      </c>
      <c r="B14">
        <v>1</v>
      </c>
      <c r="M14" t="s">
        <v>1345</v>
      </c>
    </row>
    <row r="15" spans="1:13">
      <c r="A15" t="s">
        <v>204</v>
      </c>
      <c r="B15">
        <v>1</v>
      </c>
    </row>
    <row r="16" spans="1:13">
      <c r="A16" t="s">
        <v>544</v>
      </c>
      <c r="B16">
        <v>1</v>
      </c>
    </row>
    <row r="17" spans="1:2">
      <c r="A17" t="s">
        <v>432</v>
      </c>
      <c r="B17">
        <v>1</v>
      </c>
    </row>
    <row r="18" spans="1:2">
      <c r="A18" t="s">
        <v>383</v>
      </c>
      <c r="B18">
        <v>2</v>
      </c>
    </row>
    <row r="19" spans="1:2">
      <c r="A19" t="s">
        <v>658</v>
      </c>
      <c r="B19">
        <v>2</v>
      </c>
    </row>
    <row r="20" spans="1:2">
      <c r="A20" t="s">
        <v>227</v>
      </c>
      <c r="B20">
        <v>2</v>
      </c>
    </row>
    <row r="21" spans="1:2">
      <c r="A21" t="s">
        <v>492</v>
      </c>
      <c r="B21">
        <v>2</v>
      </c>
    </row>
    <row r="22" spans="1:2">
      <c r="A22" t="s">
        <v>138</v>
      </c>
      <c r="B22">
        <v>2</v>
      </c>
    </row>
    <row r="23" spans="1:2">
      <c r="A23" t="s">
        <v>133</v>
      </c>
      <c r="B23">
        <v>3</v>
      </c>
    </row>
    <row r="24" spans="1:2">
      <c r="A24" t="s">
        <v>640</v>
      </c>
      <c r="B24">
        <v>3</v>
      </c>
    </row>
    <row r="25" spans="1:2">
      <c r="A25" t="s">
        <v>725</v>
      </c>
      <c r="B25">
        <v>4</v>
      </c>
    </row>
    <row r="26" spans="1:2">
      <c r="A26" t="s">
        <v>185</v>
      </c>
      <c r="B26">
        <v>4</v>
      </c>
    </row>
    <row r="27" spans="1:2">
      <c r="A27" t="s">
        <v>608</v>
      </c>
      <c r="B27">
        <v>5</v>
      </c>
    </row>
    <row r="28" spans="1:2">
      <c r="A28" t="s">
        <v>1344</v>
      </c>
      <c r="B28">
        <f>SUM(B3:B27)</f>
        <v>44</v>
      </c>
    </row>
    <row r="29" spans="1:2">
      <c r="A29" t="s">
        <v>58</v>
      </c>
      <c r="B29">
        <v>24</v>
      </c>
    </row>
    <row r="30" spans="1:2">
      <c r="A30" t="s">
        <v>109</v>
      </c>
      <c r="B30">
        <v>36</v>
      </c>
    </row>
    <row r="31" spans="1:2">
      <c r="A31" t="s">
        <v>84</v>
      </c>
      <c r="B31">
        <v>44</v>
      </c>
    </row>
    <row r="33" spans="2:2">
      <c r="B33">
        <f>SUM(B28:B31)</f>
        <v>148</v>
      </c>
    </row>
  </sheetData>
  <sortState xmlns:xlrd2="http://schemas.microsoft.com/office/spreadsheetml/2017/richdata2" ref="A2:B31">
    <sortCondition ref="B2:B3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E13D-D0BB-6549-B7BF-D8B4B9681F34}">
  <dimension ref="A1:G15"/>
  <sheetViews>
    <sheetView workbookViewId="0">
      <selection sqref="A1:G15"/>
    </sheetView>
  </sheetViews>
  <sheetFormatPr baseColWidth="10" defaultRowHeight="16"/>
  <sheetData>
    <row r="1" spans="1:7">
      <c r="A1" t="s">
        <v>1102</v>
      </c>
    </row>
    <row r="3" spans="1:7" ht="17" thickBot="1">
      <c r="A3" t="s">
        <v>1103</v>
      </c>
    </row>
    <row r="4" spans="1:7">
      <c r="A4" s="8" t="s">
        <v>1104</v>
      </c>
      <c r="B4" s="8" t="s">
        <v>1105</v>
      </c>
      <c r="C4" s="8" t="s">
        <v>1106</v>
      </c>
      <c r="D4" s="8" t="s">
        <v>1107</v>
      </c>
      <c r="E4" s="8" t="s">
        <v>1108</v>
      </c>
    </row>
    <row r="5" spans="1:7">
      <c r="A5" s="6" t="s">
        <v>1109</v>
      </c>
      <c r="B5" s="6">
        <v>46</v>
      </c>
      <c r="C5" s="6">
        <v>27.066666666666666</v>
      </c>
      <c r="D5" s="6">
        <v>0.58840579710144925</v>
      </c>
      <c r="E5" s="6">
        <v>0.10777616747181962</v>
      </c>
    </row>
    <row r="6" spans="1:7">
      <c r="A6" s="6" t="s">
        <v>1110</v>
      </c>
      <c r="B6" s="6">
        <v>48</v>
      </c>
      <c r="C6" s="6">
        <v>28.216666666666661</v>
      </c>
      <c r="D6" s="6">
        <v>0.58784722222222208</v>
      </c>
      <c r="E6" s="6">
        <v>0.1127155979117415</v>
      </c>
    </row>
    <row r="7" spans="1:7" ht="17" thickBot="1">
      <c r="A7" s="7" t="s">
        <v>1111</v>
      </c>
      <c r="B7" s="7">
        <v>45</v>
      </c>
      <c r="C7" s="7">
        <v>25.283333333333328</v>
      </c>
      <c r="D7" s="7">
        <v>0.56185185185185171</v>
      </c>
      <c r="E7" s="7">
        <v>0.12283613916947257</v>
      </c>
    </row>
    <row r="10" spans="1:7" ht="17" thickBot="1">
      <c r="A10" t="s">
        <v>1112</v>
      </c>
    </row>
    <row r="11" spans="1:7">
      <c r="A11" s="8" t="s">
        <v>1113</v>
      </c>
      <c r="B11" s="8" t="s">
        <v>1114</v>
      </c>
      <c r="C11" s="8" t="s">
        <v>1115</v>
      </c>
      <c r="D11" s="8" t="s">
        <v>1116</v>
      </c>
      <c r="E11" s="8" t="s">
        <v>1117</v>
      </c>
      <c r="F11" s="8" t="s">
        <v>1118</v>
      </c>
      <c r="G11" s="8" t="s">
        <v>1119</v>
      </c>
    </row>
    <row r="12" spans="1:7">
      <c r="A12" s="6" t="s">
        <v>1120</v>
      </c>
      <c r="B12" s="6">
        <v>2.100655260814932E-2</v>
      </c>
      <c r="C12" s="6">
        <v>2</v>
      </c>
      <c r="D12" s="6">
        <v>1.050327630407466E-2</v>
      </c>
      <c r="E12" s="6">
        <v>9.1847566921301887E-2</v>
      </c>
      <c r="F12" s="6">
        <v>0.91230073179505422</v>
      </c>
      <c r="G12" s="6">
        <v>3.0627003994564941</v>
      </c>
    </row>
    <row r="13" spans="1:7">
      <c r="A13" s="6" t="s">
        <v>1121</v>
      </c>
      <c r="B13" s="6">
        <v>15.552350761540524</v>
      </c>
      <c r="C13" s="6">
        <v>136</v>
      </c>
      <c r="D13" s="6">
        <v>0.11435552030544503</v>
      </c>
      <c r="E13" s="6"/>
      <c r="F13" s="6"/>
      <c r="G13" s="6"/>
    </row>
    <row r="14" spans="1:7">
      <c r="A14" s="6"/>
      <c r="B14" s="6"/>
      <c r="C14" s="6"/>
      <c r="D14" s="6"/>
      <c r="E14" s="6"/>
      <c r="F14" s="6"/>
      <c r="G14" s="6"/>
    </row>
    <row r="15" spans="1:7" ht="17" thickBot="1">
      <c r="A15" s="7" t="s">
        <v>1122</v>
      </c>
      <c r="B15" s="7">
        <v>15.573357314148673</v>
      </c>
      <c r="C15" s="7">
        <v>138</v>
      </c>
      <c r="D15" s="7"/>
      <c r="E15" s="7"/>
      <c r="F15" s="7"/>
      <c r="G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Native vs non natives</vt:lpstr>
      <vt:lpstr>Native vs non native 2</vt:lpstr>
      <vt:lpstr>Native and non n intention to c</vt:lpstr>
      <vt:lpstr>Natives and non n Task perf</vt:lpstr>
      <vt:lpstr>Natives and non n rapport </vt: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2019-12-02T17:45:30Z</dcterms:modified>
</cp:coreProperties>
</file>